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U:\Persos\"/>
    </mc:Choice>
  </mc:AlternateContent>
  <bookViews>
    <workbookView xWindow="0" yWindow="0" windowWidth="24000" windowHeight="12900" tabRatio="599" firstSheet="6" activeTab="13"/>
  </bookViews>
  <sheets>
    <sheet name="Validation" sheetId="12" state="hidden" r:id="rId1"/>
    <sheet name="Règlements" sheetId="23" r:id="rId2"/>
    <sheet name="Calcul Masse Salariale" sheetId="3" r:id="rId3"/>
    <sheet name="Données" sheetId="1" r:id="rId4"/>
    <sheet name="Liste" sheetId="30" state="hidden" r:id="rId5"/>
    <sheet name="CapFriendly" sheetId="27" state="hidden" r:id="rId6"/>
    <sheet name="Recrues (Repêchage)" sheetId="15" r:id="rId7"/>
    <sheet name="Sebastien_FAU" sheetId="37" r:id="rId8"/>
    <sheet name="Jerome" sheetId="38" r:id="rId9"/>
    <sheet name="Nicolas" sheetId="39" r:id="rId10"/>
    <sheet name="Sebastien_STL" sheetId="40" r:id="rId11"/>
    <sheet name="Paule" sheetId="41" r:id="rId12"/>
    <sheet name="Steve" sheetId="42" r:id="rId13"/>
    <sheet name="David" sheetId="43" r:id="rId14"/>
    <sheet name="Vincent" sheetId="45" r:id="rId15"/>
    <sheet name="Sommaire Agents libres" sheetId="28" r:id="rId16"/>
    <sheet name="NHL Numbers" sheetId="26" state="hidden" r:id="rId17"/>
  </sheets>
  <definedNames>
    <definedName name="_xlnm._FilterDatabase" localSheetId="3" hidden="1">Données!$A$2:$T$1500</definedName>
    <definedName name="_xlnm._FilterDatabase" localSheetId="6" hidden="1">'Recrues (Repêchage)'!$A$1:$N$1284</definedName>
    <definedName name="Liste_année">Liste!$M$2:$M$9</definedName>
    <definedName name="Liste_joueurs">Liste!$A$2:$A$1488</definedName>
    <definedName name="Liste_poolers">Liste!$K$2:$K$9</definedName>
    <definedName name="Liste_ronde">Liste!$O$2:$O$5</definedName>
    <definedName name="roundDisplay" localSheetId="6">'Recrues (Repêchage)'!#REF!</definedName>
    <definedName name="Statut_echange">Liste!$I$2:$I$7</definedName>
  </definedNames>
  <calcPr calcId="152511"/>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0" i="28" l="1"/>
  <c r="G9" i="28"/>
  <c r="G8" i="28"/>
  <c r="G7" i="28"/>
  <c r="G6" i="28"/>
  <c r="G5" i="28"/>
  <c r="G4" i="28"/>
  <c r="G3" i="28"/>
  <c r="E10" i="28"/>
  <c r="E9" i="28"/>
  <c r="E8" i="28"/>
  <c r="E7" i="28"/>
  <c r="E6" i="28"/>
  <c r="E5" i="28"/>
  <c r="E4" i="28"/>
  <c r="E3" i="28"/>
  <c r="C10" i="28"/>
  <c r="C9" i="28"/>
  <c r="C8" i="28"/>
  <c r="C7" i="28"/>
  <c r="C6" i="28"/>
  <c r="C5" i="28"/>
  <c r="C4" i="28"/>
  <c r="C3" i="28"/>
  <c r="E56" i="45" l="1"/>
  <c r="R3" i="15"/>
  <c r="R4" i="15"/>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59"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502" i="15"/>
  <c r="R503" i="15"/>
  <c r="R504" i="15"/>
  <c r="R505" i="15"/>
  <c r="R506" i="15"/>
  <c r="R507" i="15"/>
  <c r="R508" i="15"/>
  <c r="R509" i="15"/>
  <c r="R510" i="15"/>
  <c r="R511" i="15"/>
  <c r="R512" i="15"/>
  <c r="R513" i="15"/>
  <c r="R514" i="15"/>
  <c r="R515" i="15"/>
  <c r="R516" i="15"/>
  <c r="R517" i="15"/>
  <c r="R518" i="15"/>
  <c r="R519" i="15"/>
  <c r="R520" i="15"/>
  <c r="R521" i="15"/>
  <c r="R522" i="15"/>
  <c r="R523" i="15"/>
  <c r="R524" i="15"/>
  <c r="R525" i="15"/>
  <c r="R526" i="15"/>
  <c r="R527" i="15"/>
  <c r="R528" i="15"/>
  <c r="R529" i="15"/>
  <c r="R530" i="15"/>
  <c r="R531" i="15"/>
  <c r="R532" i="15"/>
  <c r="R533" i="15"/>
  <c r="R534" i="15"/>
  <c r="R535" i="15"/>
  <c r="R536" i="15"/>
  <c r="R537" i="15"/>
  <c r="R538" i="15"/>
  <c r="R539" i="15"/>
  <c r="R540" i="15"/>
  <c r="R541" i="15"/>
  <c r="R542" i="15"/>
  <c r="R543" i="15"/>
  <c r="R544" i="15"/>
  <c r="R545" i="15"/>
  <c r="R546" i="15"/>
  <c r="R547" i="15"/>
  <c r="R548" i="15"/>
  <c r="R549" i="15"/>
  <c r="R550" i="15"/>
  <c r="R551" i="15"/>
  <c r="R552" i="15"/>
  <c r="R553" i="15"/>
  <c r="R554" i="15"/>
  <c r="R555" i="15"/>
  <c r="R556" i="15"/>
  <c r="R557" i="15"/>
  <c r="R558" i="15"/>
  <c r="R559" i="15"/>
  <c r="R560" i="15"/>
  <c r="R561" i="15"/>
  <c r="R562" i="15"/>
  <c r="R563" i="15"/>
  <c r="R564" i="15"/>
  <c r="R565" i="15"/>
  <c r="R566" i="15"/>
  <c r="R567" i="15"/>
  <c r="R568" i="15"/>
  <c r="R569" i="15"/>
  <c r="R570" i="15"/>
  <c r="R571" i="15"/>
  <c r="R572" i="15"/>
  <c r="R573" i="15"/>
  <c r="R574" i="15"/>
  <c r="R575" i="15"/>
  <c r="R576" i="15"/>
  <c r="R577" i="15"/>
  <c r="R578" i="15"/>
  <c r="R579" i="15"/>
  <c r="R580" i="15"/>
  <c r="R581" i="15"/>
  <c r="R582" i="15"/>
  <c r="R583" i="15"/>
  <c r="R584" i="15"/>
  <c r="R585" i="15"/>
  <c r="R586" i="15"/>
  <c r="R587" i="15"/>
  <c r="R588" i="15"/>
  <c r="R589" i="15"/>
  <c r="R590" i="15"/>
  <c r="R591" i="15"/>
  <c r="R592" i="15"/>
  <c r="R593" i="15"/>
  <c r="R594" i="15"/>
  <c r="R595" i="15"/>
  <c r="R596" i="15"/>
  <c r="R597" i="15"/>
  <c r="R598" i="15"/>
  <c r="R599" i="15"/>
  <c r="R600" i="15"/>
  <c r="R601" i="15"/>
  <c r="R602" i="15"/>
  <c r="R603" i="15"/>
  <c r="R604" i="15"/>
  <c r="R605" i="15"/>
  <c r="R606" i="15"/>
  <c r="R607" i="15"/>
  <c r="R608" i="15"/>
  <c r="R609" i="15"/>
  <c r="R610" i="15"/>
  <c r="R611" i="15"/>
  <c r="R612" i="15"/>
  <c r="R613" i="15"/>
  <c r="R614" i="15"/>
  <c r="R615" i="15"/>
  <c r="R616" i="15"/>
  <c r="R617" i="15"/>
  <c r="R618" i="15"/>
  <c r="R619" i="15"/>
  <c r="R620" i="15"/>
  <c r="R621" i="15"/>
  <c r="R622" i="15"/>
  <c r="R623" i="15"/>
  <c r="R624" i="15"/>
  <c r="R625" i="15"/>
  <c r="R626" i="15"/>
  <c r="R627" i="15"/>
  <c r="R628" i="15"/>
  <c r="R629" i="15"/>
  <c r="R630" i="15"/>
  <c r="R631" i="15"/>
  <c r="R632" i="15"/>
  <c r="R633" i="15"/>
  <c r="R634" i="15"/>
  <c r="R635" i="15"/>
  <c r="R636" i="15"/>
  <c r="R637" i="15"/>
  <c r="R638" i="15"/>
  <c r="R639" i="15"/>
  <c r="R640" i="15"/>
  <c r="R641" i="15"/>
  <c r="R642" i="15"/>
  <c r="R643" i="15"/>
  <c r="R644" i="15"/>
  <c r="R645" i="15"/>
  <c r="R646" i="15"/>
  <c r="R647" i="15"/>
  <c r="R648" i="15"/>
  <c r="R649" i="15"/>
  <c r="R650" i="15"/>
  <c r="R651" i="15"/>
  <c r="R652" i="15"/>
  <c r="R653" i="15"/>
  <c r="R654" i="15"/>
  <c r="R655" i="15"/>
  <c r="R656" i="15"/>
  <c r="R657" i="15"/>
  <c r="R658" i="15"/>
  <c r="R659" i="15"/>
  <c r="R660" i="15"/>
  <c r="R661" i="15"/>
  <c r="R662" i="15"/>
  <c r="R663" i="15"/>
  <c r="R664" i="15"/>
  <c r="R665" i="15"/>
  <c r="R666" i="15"/>
  <c r="R667" i="15"/>
  <c r="R668" i="15"/>
  <c r="R669" i="15"/>
  <c r="R670" i="15"/>
  <c r="R671" i="15"/>
  <c r="R672" i="15"/>
  <c r="R673" i="15"/>
  <c r="R674" i="15"/>
  <c r="R675" i="15"/>
  <c r="R676" i="15"/>
  <c r="R677" i="15"/>
  <c r="R678" i="15"/>
  <c r="R679" i="15"/>
  <c r="R680" i="15"/>
  <c r="R681" i="15"/>
  <c r="R682" i="15"/>
  <c r="R683" i="15"/>
  <c r="R684" i="15"/>
  <c r="R685" i="15"/>
  <c r="R686" i="15"/>
  <c r="R687" i="15"/>
  <c r="R688" i="15"/>
  <c r="R689" i="15"/>
  <c r="R690" i="15"/>
  <c r="R691" i="15"/>
  <c r="R692" i="15"/>
  <c r="R693" i="15"/>
  <c r="R694" i="15"/>
  <c r="R695" i="15"/>
  <c r="R696" i="15"/>
  <c r="R697" i="15"/>
  <c r="R698" i="15"/>
  <c r="R699" i="15"/>
  <c r="R700" i="15"/>
  <c r="R701" i="15"/>
  <c r="R702" i="15"/>
  <c r="R703" i="15"/>
  <c r="R704" i="15"/>
  <c r="R705" i="15"/>
  <c r="R706" i="15"/>
  <c r="R707" i="15"/>
  <c r="R708" i="15"/>
  <c r="R709" i="15"/>
  <c r="R710" i="15"/>
  <c r="R711" i="15"/>
  <c r="R712" i="15"/>
  <c r="R713" i="15"/>
  <c r="R714" i="15"/>
  <c r="R715" i="15"/>
  <c r="R716" i="15"/>
  <c r="R717" i="15"/>
  <c r="R718" i="15"/>
  <c r="R719" i="15"/>
  <c r="R720" i="15"/>
  <c r="R721" i="15"/>
  <c r="R722" i="15"/>
  <c r="R723" i="15"/>
  <c r="R724" i="15"/>
  <c r="R725" i="15"/>
  <c r="R726" i="15"/>
  <c r="R727" i="15"/>
  <c r="R728" i="15"/>
  <c r="R729" i="15"/>
  <c r="R730" i="15"/>
  <c r="R731" i="15"/>
  <c r="R732" i="15"/>
  <c r="R733" i="15"/>
  <c r="R734" i="15"/>
  <c r="R735" i="15"/>
  <c r="R736" i="15"/>
  <c r="R737" i="15"/>
  <c r="R738" i="15"/>
  <c r="R739" i="15"/>
  <c r="R740" i="15"/>
  <c r="R741" i="15"/>
  <c r="R742" i="15"/>
  <c r="R743" i="15"/>
  <c r="R744" i="15"/>
  <c r="R745" i="15"/>
  <c r="R746" i="15"/>
  <c r="R747" i="15"/>
  <c r="R748" i="15"/>
  <c r="R749" i="15"/>
  <c r="R750" i="15"/>
  <c r="R751" i="15"/>
  <c r="R752" i="15"/>
  <c r="R753" i="15"/>
  <c r="R754" i="15"/>
  <c r="R755" i="15"/>
  <c r="R756" i="15"/>
  <c r="R757" i="15"/>
  <c r="R758" i="15"/>
  <c r="R759" i="15"/>
  <c r="R760" i="15"/>
  <c r="R761" i="15"/>
  <c r="R762" i="15"/>
  <c r="R763" i="15"/>
  <c r="R764" i="15"/>
  <c r="R765" i="15"/>
  <c r="R766" i="15"/>
  <c r="R767" i="15"/>
  <c r="R768" i="15"/>
  <c r="R769" i="15"/>
  <c r="R770" i="15"/>
  <c r="R771" i="15"/>
  <c r="R772" i="15"/>
  <c r="R773" i="15"/>
  <c r="R774" i="15"/>
  <c r="R775" i="15"/>
  <c r="R776" i="15"/>
  <c r="R777" i="15"/>
  <c r="R778" i="15"/>
  <c r="R779" i="15"/>
  <c r="R780" i="15"/>
  <c r="R781" i="15"/>
  <c r="R782" i="15"/>
  <c r="R783" i="15"/>
  <c r="R784" i="15"/>
  <c r="R785" i="15"/>
  <c r="R786" i="15"/>
  <c r="R787" i="15"/>
  <c r="R788" i="15"/>
  <c r="R789" i="15"/>
  <c r="R790" i="15"/>
  <c r="R791" i="15"/>
  <c r="R792" i="15"/>
  <c r="R793" i="15"/>
  <c r="R794" i="15"/>
  <c r="R795" i="15"/>
  <c r="R796" i="15"/>
  <c r="R797" i="15"/>
  <c r="R798" i="15"/>
  <c r="R799" i="15"/>
  <c r="R800" i="15"/>
  <c r="R801" i="15"/>
  <c r="R802" i="15"/>
  <c r="R803" i="15"/>
  <c r="R804" i="15"/>
  <c r="R805" i="15"/>
  <c r="R806" i="15"/>
  <c r="R807" i="15"/>
  <c r="R808" i="15"/>
  <c r="R809" i="15"/>
  <c r="R810" i="15"/>
  <c r="R811" i="15"/>
  <c r="R812" i="15"/>
  <c r="R813" i="15"/>
  <c r="R814" i="15"/>
  <c r="R815" i="15"/>
  <c r="R816" i="15"/>
  <c r="R817" i="15"/>
  <c r="R818" i="15"/>
  <c r="R819" i="15"/>
  <c r="R820" i="15"/>
  <c r="R821" i="15"/>
  <c r="R822" i="15"/>
  <c r="R823" i="15"/>
  <c r="R824" i="15"/>
  <c r="R825" i="15"/>
  <c r="R826" i="15"/>
  <c r="R827" i="15"/>
  <c r="R828" i="15"/>
  <c r="R829" i="15"/>
  <c r="R830" i="15"/>
  <c r="R831" i="15"/>
  <c r="R832" i="15"/>
  <c r="R833" i="15"/>
  <c r="R834" i="15"/>
  <c r="R835" i="15"/>
  <c r="R836" i="15"/>
  <c r="R837" i="15"/>
  <c r="R838" i="15"/>
  <c r="R839" i="15"/>
  <c r="R840" i="15"/>
  <c r="R841" i="15"/>
  <c r="R842" i="15"/>
  <c r="R843" i="15"/>
  <c r="R844" i="15"/>
  <c r="R845" i="15"/>
  <c r="R846" i="15"/>
  <c r="R847" i="15"/>
  <c r="R848" i="15"/>
  <c r="R849" i="15"/>
  <c r="R850" i="15"/>
  <c r="R851" i="15"/>
  <c r="R852" i="15"/>
  <c r="R853" i="15"/>
  <c r="R854" i="15"/>
  <c r="R855" i="15"/>
  <c r="R856" i="15"/>
  <c r="R857" i="15"/>
  <c r="R858" i="15"/>
  <c r="R859" i="15"/>
  <c r="R860" i="15"/>
  <c r="R861" i="15"/>
  <c r="R862" i="15"/>
  <c r="R863" i="15"/>
  <c r="R864" i="15"/>
  <c r="R865" i="15"/>
  <c r="R866" i="15"/>
  <c r="R867" i="15"/>
  <c r="R868" i="15"/>
  <c r="R869" i="15"/>
  <c r="R870" i="15"/>
  <c r="R871" i="15"/>
  <c r="R872" i="15"/>
  <c r="R873" i="15"/>
  <c r="R874" i="15"/>
  <c r="R875" i="15"/>
  <c r="R876" i="15"/>
  <c r="R877" i="15"/>
  <c r="R878" i="15"/>
  <c r="R879" i="15"/>
  <c r="R880" i="15"/>
  <c r="R881" i="15"/>
  <c r="R882" i="15"/>
  <c r="R883" i="15"/>
  <c r="R884" i="15"/>
  <c r="R885" i="15"/>
  <c r="R886" i="15"/>
  <c r="R887" i="15"/>
  <c r="R888" i="15"/>
  <c r="R889" i="15"/>
  <c r="R890" i="15"/>
  <c r="R891" i="15"/>
  <c r="R892" i="15"/>
  <c r="R893" i="15"/>
  <c r="R894" i="15"/>
  <c r="R895" i="15"/>
  <c r="R896" i="15"/>
  <c r="R897" i="15"/>
  <c r="R898" i="15"/>
  <c r="R899" i="15"/>
  <c r="R900" i="15"/>
  <c r="R901" i="15"/>
  <c r="R902" i="15"/>
  <c r="R903" i="15"/>
  <c r="R904" i="15"/>
  <c r="R905" i="15"/>
  <c r="R906" i="15"/>
  <c r="R907" i="15"/>
  <c r="R908" i="15"/>
  <c r="R909" i="15"/>
  <c r="R910" i="15"/>
  <c r="R911" i="15"/>
  <c r="R912" i="15"/>
  <c r="R913" i="15"/>
  <c r="R914" i="15"/>
  <c r="R915" i="15"/>
  <c r="R916" i="15"/>
  <c r="R917" i="15"/>
  <c r="R918" i="15"/>
  <c r="R919" i="15"/>
  <c r="R920" i="15"/>
  <c r="R921" i="15"/>
  <c r="R922" i="15"/>
  <c r="R923" i="15"/>
  <c r="R924" i="15"/>
  <c r="R925" i="15"/>
  <c r="R926" i="15"/>
  <c r="R927" i="15"/>
  <c r="R928" i="15"/>
  <c r="R929" i="15"/>
  <c r="R930" i="15"/>
  <c r="R931" i="15"/>
  <c r="R932" i="15"/>
  <c r="R933" i="15"/>
  <c r="R934" i="15"/>
  <c r="R935" i="15"/>
  <c r="R936" i="15"/>
  <c r="R937" i="15"/>
  <c r="R938" i="15"/>
  <c r="R939" i="15"/>
  <c r="R940" i="15"/>
  <c r="R941" i="15"/>
  <c r="R942" i="15"/>
  <c r="R943" i="15"/>
  <c r="R944" i="15"/>
  <c r="R945" i="15"/>
  <c r="R946" i="15"/>
  <c r="R947" i="15"/>
  <c r="R948" i="15"/>
  <c r="R949" i="15"/>
  <c r="R950" i="15"/>
  <c r="R951" i="15"/>
  <c r="R952" i="15"/>
  <c r="R953" i="15"/>
  <c r="R954" i="15"/>
  <c r="R955" i="15"/>
  <c r="R956" i="15"/>
  <c r="R957" i="15"/>
  <c r="R958" i="15"/>
  <c r="R959" i="15"/>
  <c r="R960" i="15"/>
  <c r="R961" i="15"/>
  <c r="R962" i="15"/>
  <c r="R963" i="15"/>
  <c r="R964" i="15"/>
  <c r="R965" i="15"/>
  <c r="R966" i="15"/>
  <c r="R967" i="15"/>
  <c r="R968" i="15"/>
  <c r="R969" i="15"/>
  <c r="R970" i="15"/>
  <c r="R971" i="15"/>
  <c r="R972" i="15"/>
  <c r="R973" i="15"/>
  <c r="R974" i="15"/>
  <c r="R975" i="15"/>
  <c r="R976" i="15"/>
  <c r="R977" i="15"/>
  <c r="R978" i="15"/>
  <c r="R979" i="15"/>
  <c r="R980" i="15"/>
  <c r="R981" i="15"/>
  <c r="R982" i="15"/>
  <c r="R983" i="15"/>
  <c r="R984" i="15"/>
  <c r="R985" i="15"/>
  <c r="R986" i="15"/>
  <c r="R987" i="15"/>
  <c r="R988" i="15"/>
  <c r="R989" i="15"/>
  <c r="R990" i="15"/>
  <c r="R991" i="15"/>
  <c r="R992" i="15"/>
  <c r="R993" i="15"/>
  <c r="R994" i="15"/>
  <c r="R995" i="15"/>
  <c r="R996" i="15"/>
  <c r="R997" i="15"/>
  <c r="R998" i="15"/>
  <c r="R999" i="15"/>
  <c r="R1000" i="15"/>
  <c r="R1001" i="15"/>
  <c r="R1002" i="15"/>
  <c r="R1003" i="15"/>
  <c r="R1004" i="15"/>
  <c r="R1005" i="15"/>
  <c r="R1006" i="15"/>
  <c r="R1007" i="15"/>
  <c r="R1008" i="15"/>
  <c r="R1009" i="15"/>
  <c r="R1010" i="15"/>
  <c r="R1011" i="15"/>
  <c r="R1012" i="15"/>
  <c r="R1013" i="15"/>
  <c r="R1014" i="15"/>
  <c r="R1015" i="15"/>
  <c r="R1016" i="15"/>
  <c r="R1017" i="15"/>
  <c r="R1018" i="15"/>
  <c r="R1019" i="15"/>
  <c r="R1020" i="15"/>
  <c r="R1021" i="15"/>
  <c r="R1022" i="15"/>
  <c r="R1023" i="15"/>
  <c r="R1024" i="15"/>
  <c r="R1025" i="15"/>
  <c r="R1026" i="15"/>
  <c r="R1027" i="15"/>
  <c r="R1028" i="15"/>
  <c r="R1029" i="15"/>
  <c r="R1030" i="15"/>
  <c r="R1031" i="15"/>
  <c r="R1032" i="15"/>
  <c r="R1033" i="15"/>
  <c r="R1034" i="15"/>
  <c r="R1035" i="15"/>
  <c r="R1036" i="15"/>
  <c r="R1037" i="15"/>
  <c r="R1038" i="15"/>
  <c r="R1039" i="15"/>
  <c r="R1040" i="15"/>
  <c r="R1041" i="15"/>
  <c r="R1042" i="15"/>
  <c r="R1043" i="15"/>
  <c r="R1044" i="15"/>
  <c r="R1045" i="15"/>
  <c r="R1046" i="15"/>
  <c r="R1047" i="15"/>
  <c r="R1048" i="15"/>
  <c r="R1049" i="15"/>
  <c r="R1050" i="15"/>
  <c r="R1051" i="15"/>
  <c r="R1052" i="15"/>
  <c r="R1053" i="15"/>
  <c r="R1054" i="15"/>
  <c r="R1055" i="15"/>
  <c r="R1056" i="15"/>
  <c r="R1057" i="15"/>
  <c r="R1058" i="15"/>
  <c r="R1059" i="15"/>
  <c r="R1060" i="15"/>
  <c r="R1061" i="15"/>
  <c r="R1062" i="15"/>
  <c r="R1063" i="15"/>
  <c r="R1064" i="15"/>
  <c r="R1065" i="15"/>
  <c r="R1066" i="15"/>
  <c r="R1067" i="15"/>
  <c r="R1068" i="15"/>
  <c r="R1069" i="15"/>
  <c r="R1070" i="15"/>
  <c r="R1071" i="15"/>
  <c r="R1072" i="15"/>
  <c r="R1073" i="15"/>
  <c r="R1074" i="15"/>
  <c r="R1075" i="15"/>
  <c r="R1076" i="15"/>
  <c r="R1077" i="15"/>
  <c r="R1078" i="15"/>
  <c r="R1079" i="15"/>
  <c r="R1080" i="15"/>
  <c r="R1081" i="15"/>
  <c r="R1082" i="15"/>
  <c r="R1083" i="15"/>
  <c r="R1084" i="15"/>
  <c r="R1085" i="15"/>
  <c r="R1086" i="15"/>
  <c r="R1087" i="15"/>
  <c r="R1088" i="15"/>
  <c r="R1089" i="15"/>
  <c r="R1090" i="15"/>
  <c r="R1091" i="15"/>
  <c r="R1092" i="15"/>
  <c r="R1093" i="15"/>
  <c r="R1094" i="15"/>
  <c r="R1095" i="15"/>
  <c r="R1096" i="15"/>
  <c r="R1097" i="15"/>
  <c r="R1098" i="15"/>
  <c r="R1099" i="15"/>
  <c r="R1100" i="15"/>
  <c r="R1101" i="15"/>
  <c r="R1102" i="15"/>
  <c r="R1103" i="15"/>
  <c r="R1104" i="15"/>
  <c r="R1105" i="15"/>
  <c r="R1106" i="15"/>
  <c r="R1107" i="15"/>
  <c r="R1108" i="15"/>
  <c r="R1109" i="15"/>
  <c r="R1110" i="15"/>
  <c r="R1111" i="15"/>
  <c r="R1112" i="15"/>
  <c r="R1113" i="15"/>
  <c r="R1114" i="15"/>
  <c r="R1115" i="15"/>
  <c r="R1116" i="15"/>
  <c r="R1117" i="15"/>
  <c r="R1118" i="15"/>
  <c r="R1119" i="15"/>
  <c r="R1120" i="15"/>
  <c r="R1121" i="15"/>
  <c r="R1122" i="15"/>
  <c r="R1123" i="15"/>
  <c r="R1124" i="15"/>
  <c r="R1125" i="15"/>
  <c r="R1126" i="15"/>
  <c r="R1127" i="15"/>
  <c r="R1128" i="15"/>
  <c r="R1129" i="15"/>
  <c r="R1130" i="15"/>
  <c r="R1131" i="15"/>
  <c r="R1132" i="15"/>
  <c r="R1133" i="15"/>
  <c r="R1134" i="15"/>
  <c r="R1135" i="15"/>
  <c r="R1136" i="15"/>
  <c r="R1137" i="15"/>
  <c r="R1138" i="15"/>
  <c r="R1139" i="15"/>
  <c r="R1140" i="15"/>
  <c r="R1141" i="15"/>
  <c r="R1142" i="15"/>
  <c r="R1143" i="15"/>
  <c r="R1144" i="15"/>
  <c r="R1145" i="15"/>
  <c r="R1146" i="15"/>
  <c r="R1147" i="15"/>
  <c r="R1148" i="15"/>
  <c r="R1149" i="15"/>
  <c r="R1150" i="15"/>
  <c r="R1151" i="15"/>
  <c r="R1152" i="15"/>
  <c r="R1153" i="15"/>
  <c r="R1154" i="15"/>
  <c r="R1155" i="15"/>
  <c r="R1156" i="15"/>
  <c r="R1157" i="15"/>
  <c r="R1158" i="15"/>
  <c r="R1159" i="15"/>
  <c r="R1160" i="15"/>
  <c r="R1161" i="15"/>
  <c r="R1162" i="15"/>
  <c r="R1163" i="15"/>
  <c r="R1164" i="15"/>
  <c r="R1165" i="15"/>
  <c r="R1166" i="15"/>
  <c r="R1167" i="15"/>
  <c r="R1168" i="15"/>
  <c r="R1169" i="15"/>
  <c r="R1170" i="15"/>
  <c r="R1171" i="15"/>
  <c r="R1172" i="15"/>
  <c r="R1173" i="15"/>
  <c r="R1174" i="15"/>
  <c r="R1175" i="15"/>
  <c r="R1176" i="15"/>
  <c r="R1177" i="15"/>
  <c r="R1178" i="15"/>
  <c r="R1179" i="15"/>
  <c r="R1180" i="15"/>
  <c r="R1181" i="15"/>
  <c r="R1182" i="15"/>
  <c r="R1183" i="15"/>
  <c r="R1184" i="15"/>
  <c r="R1185" i="15"/>
  <c r="R1186" i="15"/>
  <c r="R1187" i="15"/>
  <c r="R1188" i="15"/>
  <c r="R1189" i="15"/>
  <c r="R1190" i="15"/>
  <c r="R1191" i="15"/>
  <c r="R1192" i="15"/>
  <c r="R1193" i="15"/>
  <c r="R1194" i="15"/>
  <c r="R1195" i="15"/>
  <c r="R1196" i="15"/>
  <c r="R1197" i="15"/>
  <c r="R1198" i="15"/>
  <c r="R1199" i="15"/>
  <c r="R1200" i="15"/>
  <c r="R1201" i="15"/>
  <c r="R1202" i="15"/>
  <c r="R1203" i="15"/>
  <c r="R1204" i="15"/>
  <c r="R1205" i="15"/>
  <c r="R1206" i="15"/>
  <c r="R1207" i="15"/>
  <c r="R1208" i="15"/>
  <c r="R1209" i="15"/>
  <c r="R1210" i="15"/>
  <c r="R1211" i="15"/>
  <c r="R1212" i="15"/>
  <c r="R1213" i="15"/>
  <c r="R1214" i="15"/>
  <c r="R1215" i="15"/>
  <c r="R1216" i="15"/>
  <c r="R1217" i="15"/>
  <c r="R1218" i="15"/>
  <c r="R1219" i="15"/>
  <c r="R1220" i="15"/>
  <c r="R1221" i="15"/>
  <c r="R1222" i="15"/>
  <c r="R1223" i="15"/>
  <c r="R1224" i="15"/>
  <c r="R1225" i="15"/>
  <c r="R1226" i="15"/>
  <c r="R1227" i="15"/>
  <c r="R1228" i="15"/>
  <c r="R1229" i="15"/>
  <c r="R1230" i="15"/>
  <c r="R1231" i="15"/>
  <c r="R1232" i="15"/>
  <c r="R1233" i="15"/>
  <c r="R1234" i="15"/>
  <c r="R1235" i="15"/>
  <c r="R1236" i="15"/>
  <c r="R1237" i="15"/>
  <c r="R1238" i="15"/>
  <c r="R1239" i="15"/>
  <c r="R1240" i="15"/>
  <c r="R1241" i="15"/>
  <c r="R1242" i="15"/>
  <c r="R1243" i="15"/>
  <c r="R1244" i="15"/>
  <c r="R1245" i="15"/>
  <c r="R1246" i="15"/>
  <c r="R1247" i="15"/>
  <c r="R1248" i="15"/>
  <c r="R1249" i="15"/>
  <c r="R1250" i="15"/>
  <c r="R1251" i="15"/>
  <c r="R1252" i="15"/>
  <c r="R1253" i="15"/>
  <c r="R1254" i="15"/>
  <c r="R1255" i="15"/>
  <c r="R1256" i="15"/>
  <c r="R1257" i="15"/>
  <c r="R1258" i="15"/>
  <c r="R1259" i="15"/>
  <c r="R1260" i="15"/>
  <c r="R1261" i="15"/>
  <c r="R1262" i="15"/>
  <c r="R1263" i="15"/>
  <c r="R1264" i="15"/>
  <c r="R1265" i="15"/>
  <c r="R1266" i="15"/>
  <c r="R1267" i="15"/>
  <c r="R1268" i="15"/>
  <c r="R1269" i="15"/>
  <c r="R1270" i="15"/>
  <c r="R1271" i="15"/>
  <c r="R1272" i="15"/>
  <c r="R1273" i="15"/>
  <c r="R1274" i="15"/>
  <c r="R1275" i="15"/>
  <c r="R1276" i="15"/>
  <c r="R1277" i="15"/>
  <c r="R1278" i="15"/>
  <c r="R1279" i="15"/>
  <c r="R1280" i="15"/>
  <c r="R1281" i="15"/>
  <c r="R1282" i="15"/>
  <c r="R1283" i="15"/>
  <c r="R1284" i="15"/>
  <c r="R2" i="15"/>
  <c r="N49" i="12"/>
  <c r="T1473" i="1"/>
  <c r="T1477" i="1"/>
  <c r="T1471" i="1"/>
  <c r="T1469" i="1"/>
  <c r="T1460" i="1"/>
  <c r="T1467" i="1"/>
  <c r="T1481" i="1"/>
  <c r="T1482" i="1"/>
  <c r="T1483" i="1"/>
  <c r="T1462" i="1"/>
  <c r="K1473" i="1"/>
  <c r="L1473" i="1"/>
  <c r="K1477" i="1"/>
  <c r="L1477" i="1"/>
  <c r="K1471" i="1"/>
  <c r="L1471" i="1"/>
  <c r="K1469" i="1"/>
  <c r="L1469" i="1"/>
  <c r="K1460" i="1"/>
  <c r="L1460" i="1"/>
  <c r="K1467" i="1"/>
  <c r="L1467" i="1"/>
  <c r="K1481" i="1"/>
  <c r="L1481" i="1"/>
  <c r="K1482" i="1"/>
  <c r="L1482" i="1"/>
  <c r="K1483" i="1"/>
  <c r="L1483" i="1"/>
  <c r="K1462" i="1"/>
  <c r="L1462" i="1"/>
  <c r="A1489" i="1"/>
  <c r="B1489" i="1"/>
  <c r="C1489" i="1"/>
  <c r="B1473" i="1" l="1"/>
  <c r="C1473" i="1"/>
  <c r="B1477" i="1"/>
  <c r="C1477" i="1"/>
  <c r="A1477" i="1" s="1"/>
  <c r="B1471" i="1"/>
  <c r="C1471" i="1"/>
  <c r="B1469" i="1"/>
  <c r="C1469" i="1"/>
  <c r="B1460" i="1"/>
  <c r="C1460" i="1"/>
  <c r="B1467" i="1"/>
  <c r="C1467" i="1"/>
  <c r="B1481" i="1"/>
  <c r="C1481" i="1"/>
  <c r="B1482" i="1"/>
  <c r="C1482" i="1"/>
  <c r="B1483" i="1"/>
  <c r="C1483" i="1"/>
  <c r="B1462" i="1"/>
  <c r="C1462" i="1"/>
  <c r="A1462" i="1" s="1"/>
  <c r="B1490" i="1"/>
  <c r="C1490" i="1"/>
  <c r="B1491" i="1"/>
  <c r="C1491" i="1"/>
  <c r="B1492" i="1"/>
  <c r="C1492" i="1"/>
  <c r="B1493" i="1"/>
  <c r="C1493" i="1"/>
  <c r="B1494" i="1"/>
  <c r="C1494" i="1"/>
  <c r="B1495" i="1"/>
  <c r="C1495" i="1"/>
  <c r="B1496" i="1"/>
  <c r="C1496" i="1"/>
  <c r="B1497" i="1"/>
  <c r="C1497" i="1"/>
  <c r="B1498" i="1"/>
  <c r="C1498" i="1"/>
  <c r="B1499" i="1"/>
  <c r="C1499" i="1"/>
  <c r="B1500" i="1"/>
  <c r="C1500" i="1"/>
  <c r="B4" i="1"/>
  <c r="F10" i="28"/>
  <c r="D10" i="28"/>
  <c r="B10" i="28"/>
  <c r="F8" i="28"/>
  <c r="D8" i="28"/>
  <c r="B8" i="28"/>
  <c r="F7" i="28"/>
  <c r="D7" i="28"/>
  <c r="B7" i="28"/>
  <c r="F6" i="28"/>
  <c r="D6" i="28"/>
  <c r="B6" i="28"/>
  <c r="F5" i="28"/>
  <c r="D5" i="28"/>
  <c r="B5" i="28"/>
  <c r="F4" i="28"/>
  <c r="D4" i="28"/>
  <c r="B4" i="28"/>
  <c r="F3" i="28"/>
  <c r="D3" i="28"/>
  <c r="B3" i="28"/>
  <c r="B9" i="28"/>
  <c r="A1497" i="1" l="1"/>
  <c r="A1495" i="1"/>
  <c r="A1493" i="1"/>
  <c r="A1496" i="1"/>
  <c r="A1494" i="1"/>
  <c r="A1482" i="1"/>
  <c r="A1467" i="1"/>
  <c r="A1483" i="1"/>
  <c r="A1481" i="1"/>
  <c r="A1473" i="1"/>
  <c r="A1500" i="1"/>
  <c r="A1498" i="1"/>
  <c r="A1491" i="1"/>
  <c r="A1460" i="1"/>
  <c r="A1471" i="1"/>
  <c r="A1499" i="1"/>
  <c r="A1492" i="1"/>
  <c r="A1490" i="1"/>
  <c r="A1469" i="1"/>
  <c r="S814" i="15"/>
  <c r="P886" i="15"/>
  <c r="P1099" i="15"/>
  <c r="V1245" i="15"/>
  <c r="L3" i="12"/>
  <c r="M3" i="12"/>
  <c r="O3" i="12"/>
  <c r="Q3" i="12"/>
  <c r="R3" i="12"/>
  <c r="L4" i="12"/>
  <c r="N4" i="12"/>
  <c r="O4" i="12"/>
  <c r="P4" i="12"/>
  <c r="L5" i="12"/>
  <c r="M5" i="12"/>
  <c r="P5" i="12"/>
  <c r="Q5" i="12"/>
  <c r="R5" i="12"/>
  <c r="M6" i="12"/>
  <c r="N6" i="12"/>
  <c r="P6" i="12"/>
  <c r="Q6" i="12"/>
  <c r="R6" i="12"/>
  <c r="L7" i="12"/>
  <c r="M7" i="12"/>
  <c r="N7" i="12"/>
  <c r="O7" i="12"/>
  <c r="P7" i="12"/>
  <c r="Q7" i="12"/>
  <c r="M8" i="12"/>
  <c r="N8" i="12"/>
  <c r="O8" i="12"/>
  <c r="Q8" i="12"/>
  <c r="R8" i="12"/>
  <c r="L9" i="12"/>
  <c r="M9" i="12"/>
  <c r="N9" i="12"/>
  <c r="O9" i="12"/>
  <c r="P9" i="12"/>
  <c r="P10" i="12"/>
  <c r="R10" i="12"/>
  <c r="L11" i="12"/>
  <c r="N11" i="12"/>
  <c r="S11" i="12"/>
  <c r="N12" i="12"/>
  <c r="O12" i="12"/>
  <c r="P12" i="12"/>
  <c r="L13" i="12"/>
  <c r="M13" i="12"/>
  <c r="N13" i="12"/>
  <c r="O13" i="12"/>
  <c r="P13" i="12"/>
  <c r="Q13" i="12"/>
  <c r="R13" i="12"/>
  <c r="S13" i="12"/>
  <c r="L14" i="12"/>
  <c r="M14" i="12"/>
  <c r="O14" i="12"/>
  <c r="P14" i="12"/>
  <c r="L15" i="12"/>
  <c r="P15" i="12"/>
  <c r="S15" i="12"/>
  <c r="N16" i="12"/>
  <c r="S16" i="12"/>
  <c r="M17" i="12"/>
  <c r="N17" i="12"/>
  <c r="O17" i="12"/>
  <c r="P17" i="12"/>
  <c r="Q17" i="12"/>
  <c r="S17" i="12"/>
  <c r="L18" i="12"/>
  <c r="M18" i="12"/>
  <c r="R18" i="12"/>
  <c r="S18" i="12"/>
  <c r="M19" i="12"/>
  <c r="N19" i="12"/>
  <c r="O19" i="12"/>
  <c r="R19" i="12"/>
  <c r="S19" i="12"/>
  <c r="L20" i="12"/>
  <c r="M20" i="12"/>
  <c r="N20" i="12"/>
  <c r="O20" i="12"/>
  <c r="P20" i="12"/>
  <c r="Q20" i="12"/>
  <c r="R20" i="12"/>
  <c r="S20" i="12"/>
  <c r="L21" i="12"/>
  <c r="M21" i="12"/>
  <c r="N21" i="12"/>
  <c r="O21" i="12"/>
  <c r="P21" i="12"/>
  <c r="Q21" i="12"/>
  <c r="R21" i="12"/>
  <c r="S21" i="12"/>
  <c r="M22" i="12"/>
  <c r="N22" i="12"/>
  <c r="P22" i="12"/>
  <c r="Q22" i="12"/>
  <c r="R22" i="12"/>
  <c r="S22" i="12"/>
  <c r="M23" i="12"/>
  <c r="N23" i="12"/>
  <c r="O23" i="12"/>
  <c r="P23" i="12"/>
  <c r="Q23" i="12"/>
  <c r="S23" i="12"/>
  <c r="M24" i="12"/>
  <c r="N24" i="12"/>
  <c r="O24" i="12"/>
  <c r="R24" i="12"/>
  <c r="L25" i="12"/>
  <c r="Q25" i="12"/>
  <c r="R25" i="12"/>
  <c r="S25" i="12"/>
  <c r="L26" i="12"/>
  <c r="M26" i="12"/>
  <c r="N26" i="12"/>
  <c r="O26" i="12"/>
  <c r="P26" i="12"/>
  <c r="Q26" i="12"/>
  <c r="R26" i="12"/>
  <c r="S26" i="12"/>
  <c r="L27" i="12"/>
  <c r="M27" i="12"/>
  <c r="N27" i="12"/>
  <c r="O27" i="12"/>
  <c r="P27" i="12"/>
  <c r="Q27" i="12"/>
  <c r="R27" i="12"/>
  <c r="S27" i="12"/>
  <c r="L28" i="12"/>
  <c r="M28" i="12"/>
  <c r="N28" i="12"/>
  <c r="O28" i="12"/>
  <c r="P28" i="12"/>
  <c r="Q28" i="12"/>
  <c r="R28" i="12"/>
  <c r="S28" i="12"/>
  <c r="L29" i="12"/>
  <c r="M29" i="12"/>
  <c r="N29" i="12"/>
  <c r="O29" i="12"/>
  <c r="P29" i="12"/>
  <c r="Q29" i="12"/>
  <c r="R29" i="12"/>
  <c r="S29" i="12"/>
  <c r="L30" i="12"/>
  <c r="M30" i="12"/>
  <c r="N30" i="12"/>
  <c r="O30" i="12"/>
  <c r="Q30" i="12"/>
  <c r="R30" i="12"/>
  <c r="S30" i="12"/>
  <c r="M31" i="12"/>
  <c r="N31" i="12"/>
  <c r="O31" i="12"/>
  <c r="Q31" i="12"/>
  <c r="R31" i="12"/>
  <c r="S31" i="12"/>
  <c r="M32" i="12"/>
  <c r="N32" i="12"/>
  <c r="O32" i="12"/>
  <c r="P32" i="12"/>
  <c r="Q32" i="12"/>
  <c r="S32" i="12"/>
  <c r="L33" i="12"/>
  <c r="N33" i="12"/>
  <c r="O33" i="12"/>
  <c r="Q33" i="12"/>
  <c r="R33" i="12"/>
  <c r="M34" i="12"/>
  <c r="N34" i="12"/>
  <c r="O34" i="12"/>
  <c r="Q34" i="12"/>
  <c r="R34" i="12"/>
  <c r="S34" i="12"/>
  <c r="L35" i="12"/>
  <c r="N35" i="12"/>
  <c r="P35" i="12"/>
  <c r="Q35" i="12"/>
  <c r="R35" i="12"/>
  <c r="S35" i="12"/>
  <c r="M36" i="12"/>
  <c r="N36" i="12"/>
  <c r="O36" i="12"/>
  <c r="Q36" i="12"/>
  <c r="M37" i="12"/>
  <c r="N37" i="12"/>
  <c r="O37" i="12"/>
  <c r="Q37" i="12"/>
  <c r="R37" i="12"/>
  <c r="S37" i="12"/>
  <c r="L38" i="12"/>
  <c r="M38" i="12"/>
  <c r="N38" i="12"/>
  <c r="O38" i="12"/>
  <c r="P38" i="12"/>
  <c r="R38" i="12"/>
  <c r="S38" i="12"/>
  <c r="L39" i="12"/>
  <c r="N39" i="12"/>
  <c r="O39" i="12"/>
  <c r="R39" i="12"/>
  <c r="M40" i="12"/>
  <c r="N40" i="12"/>
  <c r="O40" i="12"/>
  <c r="P40" i="12"/>
  <c r="Q40" i="12"/>
  <c r="R40" i="12"/>
  <c r="S40" i="12"/>
  <c r="L41" i="12"/>
  <c r="M41" i="12"/>
  <c r="N41" i="12"/>
  <c r="O41" i="12"/>
  <c r="Q41" i="12"/>
  <c r="R41" i="12"/>
  <c r="S41" i="12"/>
  <c r="L42" i="12"/>
  <c r="M42" i="12"/>
  <c r="N42" i="12"/>
  <c r="P42" i="12"/>
  <c r="R42" i="12"/>
  <c r="S42" i="12"/>
  <c r="L43" i="12"/>
  <c r="M43" i="12"/>
  <c r="N43" i="12"/>
  <c r="O43" i="12"/>
  <c r="Q43" i="12"/>
  <c r="R43" i="12"/>
  <c r="S43" i="12"/>
  <c r="L44" i="12"/>
  <c r="M44" i="12"/>
  <c r="N44" i="12"/>
  <c r="O44" i="12"/>
  <c r="Q44" i="12"/>
  <c r="R44" i="12"/>
  <c r="S44" i="12"/>
  <c r="L45" i="12"/>
  <c r="M45" i="12"/>
  <c r="N45" i="12"/>
  <c r="O45" i="12"/>
  <c r="Q45" i="12"/>
  <c r="R45" i="12"/>
  <c r="S45" i="12"/>
  <c r="L46" i="12"/>
  <c r="M46" i="12"/>
  <c r="N46" i="12"/>
  <c r="O46" i="12"/>
  <c r="Q46" i="12"/>
  <c r="R46" i="12"/>
  <c r="S46" i="12"/>
  <c r="L47" i="12"/>
  <c r="M47" i="12"/>
  <c r="N47" i="12"/>
  <c r="O47" i="12"/>
  <c r="P47" i="12"/>
  <c r="R47" i="12"/>
  <c r="S47" i="12"/>
  <c r="L48" i="12"/>
  <c r="M48" i="12"/>
  <c r="N48" i="12"/>
  <c r="O48" i="12"/>
  <c r="P48" i="12"/>
  <c r="Q48" i="12"/>
  <c r="R48" i="12"/>
  <c r="S48" i="12"/>
  <c r="L49" i="12"/>
  <c r="M49" i="12"/>
  <c r="O49" i="12"/>
  <c r="P49" i="12"/>
  <c r="Q49" i="12"/>
  <c r="R49" i="12"/>
  <c r="S49" i="12"/>
  <c r="L50" i="12"/>
  <c r="M50" i="12"/>
  <c r="N50" i="12"/>
  <c r="O50" i="12"/>
  <c r="P50" i="12"/>
  <c r="Q50" i="12"/>
  <c r="R50" i="12"/>
  <c r="S50" i="12"/>
  <c r="L51" i="12"/>
  <c r="M51" i="12"/>
  <c r="N51" i="12"/>
  <c r="O51" i="12"/>
  <c r="P51" i="12"/>
  <c r="Q51" i="12"/>
  <c r="R51" i="12"/>
  <c r="S51" i="12"/>
  <c r="L52" i="12"/>
  <c r="M52" i="12"/>
  <c r="N52" i="12"/>
  <c r="O52" i="12"/>
  <c r="P52" i="12"/>
  <c r="Q52" i="12"/>
  <c r="R52" i="12"/>
  <c r="S52" i="12"/>
  <c r="L53" i="12"/>
  <c r="M53" i="12"/>
  <c r="N53" i="12"/>
  <c r="O53" i="12"/>
  <c r="P53" i="12"/>
  <c r="Q53" i="12"/>
  <c r="R53" i="12"/>
  <c r="S53" i="12"/>
  <c r="L54" i="12"/>
  <c r="M54" i="12"/>
  <c r="N54" i="12"/>
  <c r="O54" i="12"/>
  <c r="P54" i="12"/>
  <c r="Q54" i="12"/>
  <c r="R54" i="12"/>
  <c r="S54" i="12"/>
  <c r="L55" i="12"/>
  <c r="M55" i="12"/>
  <c r="N55" i="12"/>
  <c r="O55" i="12"/>
  <c r="P55" i="12"/>
  <c r="Q55" i="12"/>
  <c r="R55" i="12"/>
  <c r="S55" i="12"/>
  <c r="L56" i="12"/>
  <c r="M56" i="12"/>
  <c r="N56" i="12"/>
  <c r="O56" i="12"/>
  <c r="P56" i="12"/>
  <c r="Q56" i="12"/>
  <c r="R56" i="12"/>
  <c r="S56" i="12"/>
  <c r="L57" i="12"/>
  <c r="M57" i="12"/>
  <c r="N57" i="12"/>
  <c r="O57" i="12"/>
  <c r="P57" i="12"/>
  <c r="Q57" i="12"/>
  <c r="R57" i="12"/>
  <c r="S57" i="12"/>
  <c r="L58" i="12"/>
  <c r="M58" i="12"/>
  <c r="N58" i="12"/>
  <c r="O58" i="12"/>
  <c r="P58" i="12"/>
  <c r="Q58" i="12"/>
  <c r="R58" i="12"/>
  <c r="S58" i="12"/>
  <c r="L59" i="12"/>
  <c r="M59" i="12"/>
  <c r="N59" i="12"/>
  <c r="O59" i="12"/>
  <c r="P59" i="12"/>
  <c r="Q59" i="12"/>
  <c r="R59" i="12"/>
  <c r="S59" i="12"/>
  <c r="L60" i="12"/>
  <c r="M60" i="12"/>
  <c r="N60" i="12"/>
  <c r="O60" i="12"/>
  <c r="P60" i="12"/>
  <c r="Q60" i="12"/>
  <c r="R60" i="12"/>
  <c r="S60" i="12"/>
  <c r="L61" i="12"/>
  <c r="M61" i="12"/>
  <c r="N61" i="12"/>
  <c r="O61" i="12"/>
  <c r="P61" i="12"/>
  <c r="Q61" i="12"/>
  <c r="R61" i="12"/>
  <c r="S61" i="12"/>
  <c r="L62" i="12"/>
  <c r="M62" i="12"/>
  <c r="N62" i="12"/>
  <c r="O62" i="12"/>
  <c r="P62" i="12"/>
  <c r="Q62" i="12"/>
  <c r="R62" i="12"/>
  <c r="S62" i="12"/>
  <c r="L63" i="12"/>
  <c r="M63" i="12"/>
  <c r="N63" i="12"/>
  <c r="O63" i="12"/>
  <c r="P63" i="12"/>
  <c r="Q63" i="12"/>
  <c r="R63" i="12"/>
  <c r="S63" i="12"/>
  <c r="L64" i="12"/>
  <c r="M64" i="12"/>
  <c r="N64" i="12"/>
  <c r="O64" i="12"/>
  <c r="P64" i="12"/>
  <c r="Q64" i="12"/>
  <c r="R64" i="12"/>
  <c r="S64" i="12"/>
  <c r="L2" i="12"/>
  <c r="O2" i="12" l="1"/>
  <c r="P2" i="12"/>
  <c r="R2" i="12"/>
  <c r="C4" i="1"/>
  <c r="A31" i="12" l="1"/>
  <c r="L31" i="12" s="1"/>
  <c r="B31" i="12"/>
  <c r="C31" i="12"/>
  <c r="D31" i="12"/>
  <c r="E31" i="12"/>
  <c r="P31" i="12" s="1"/>
  <c r="F31" i="12"/>
  <c r="G31" i="12"/>
  <c r="A32" i="12"/>
  <c r="L32" i="12" s="1"/>
  <c r="B32" i="12"/>
  <c r="C32" i="12"/>
  <c r="D32" i="12"/>
  <c r="E32" i="12"/>
  <c r="F32" i="12"/>
  <c r="G32" i="12"/>
  <c r="R32" i="12" s="1"/>
  <c r="A33" i="12"/>
  <c r="B33" i="12"/>
  <c r="M33" i="12" s="1"/>
  <c r="C33" i="12"/>
  <c r="D33" i="12"/>
  <c r="E33" i="12"/>
  <c r="P33" i="12" s="1"/>
  <c r="F33" i="12"/>
  <c r="G33" i="12"/>
  <c r="A34" i="12"/>
  <c r="L34" i="12" s="1"/>
  <c r="B34" i="12"/>
  <c r="C34" i="12"/>
  <c r="D34" i="12"/>
  <c r="E34" i="12"/>
  <c r="P34" i="12" s="1"/>
  <c r="F34" i="12"/>
  <c r="G34" i="12"/>
  <c r="A35" i="12"/>
  <c r="B35" i="12"/>
  <c r="M35" i="12" s="1"/>
  <c r="C35" i="12"/>
  <c r="D35" i="12"/>
  <c r="O35" i="12" s="1"/>
  <c r="E35" i="12"/>
  <c r="F35" i="12"/>
  <c r="G35" i="12"/>
  <c r="A36" i="12"/>
  <c r="L36" i="12" s="1"/>
  <c r="B36" i="12"/>
  <c r="C36" i="12"/>
  <c r="D36" i="12"/>
  <c r="E36" i="12"/>
  <c r="P36" i="12" s="1"/>
  <c r="F36" i="12"/>
  <c r="G36" i="12"/>
  <c r="R36" i="12" s="1"/>
  <c r="A37" i="12"/>
  <c r="L37" i="12" s="1"/>
  <c r="B37" i="12"/>
  <c r="C37" i="12"/>
  <c r="D37" i="12"/>
  <c r="E37" i="12"/>
  <c r="P37" i="12" s="1"/>
  <c r="F37" i="12"/>
  <c r="G37" i="12"/>
  <c r="A38" i="12"/>
  <c r="B38" i="12"/>
  <c r="C38" i="12"/>
  <c r="D38" i="12"/>
  <c r="E38" i="12"/>
  <c r="F38" i="12"/>
  <c r="Q38" i="12" s="1"/>
  <c r="G38" i="12"/>
  <c r="A39" i="12"/>
  <c r="B39" i="12"/>
  <c r="M39" i="12" s="1"/>
  <c r="C39" i="12"/>
  <c r="D39" i="12"/>
  <c r="E39" i="12"/>
  <c r="P39" i="12" s="1"/>
  <c r="F39" i="12"/>
  <c r="Q39" i="12" s="1"/>
  <c r="G39" i="12"/>
  <c r="A40" i="12"/>
  <c r="L40" i="12" s="1"/>
  <c r="B40" i="12"/>
  <c r="C40" i="12"/>
  <c r="D40" i="12"/>
  <c r="E40" i="12"/>
  <c r="F40" i="12"/>
  <c r="G40" i="12"/>
  <c r="A41" i="12"/>
  <c r="B41" i="12"/>
  <c r="C41" i="12"/>
  <c r="D41" i="12"/>
  <c r="E41" i="12"/>
  <c r="P41" i="12" s="1"/>
  <c r="F41" i="12"/>
  <c r="G41" i="12"/>
  <c r="A42" i="12"/>
  <c r="B42" i="12"/>
  <c r="C42" i="12"/>
  <c r="D42" i="12"/>
  <c r="O42" i="12" s="1"/>
  <c r="E42" i="12"/>
  <c r="F42" i="12"/>
  <c r="Q42" i="12" s="1"/>
  <c r="G42" i="12"/>
  <c r="A43" i="12"/>
  <c r="B43" i="12"/>
  <c r="C43" i="12"/>
  <c r="D43" i="12"/>
  <c r="E43" i="12"/>
  <c r="P43" i="12" s="1"/>
  <c r="F43" i="12"/>
  <c r="G43" i="12"/>
  <c r="A44" i="12"/>
  <c r="B44" i="12"/>
  <c r="C44" i="12"/>
  <c r="D44" i="12"/>
  <c r="E44" i="12"/>
  <c r="P44" i="12" s="1"/>
  <c r="F44" i="12"/>
  <c r="G44" i="12"/>
  <c r="A45" i="12"/>
  <c r="B45" i="12"/>
  <c r="C45" i="12"/>
  <c r="D45" i="12"/>
  <c r="E45" i="12"/>
  <c r="P45" i="12" s="1"/>
  <c r="F45" i="12"/>
  <c r="G45" i="12"/>
  <c r="A46" i="12"/>
  <c r="B46" i="12"/>
  <c r="C46" i="12"/>
  <c r="D46" i="12"/>
  <c r="E46" i="12"/>
  <c r="P46" i="12" s="1"/>
  <c r="F46" i="12"/>
  <c r="G46" i="12"/>
  <c r="A47" i="12"/>
  <c r="B47" i="12"/>
  <c r="C47" i="12"/>
  <c r="D47" i="12"/>
  <c r="E47" i="12"/>
  <c r="F47" i="12"/>
  <c r="Q47" i="12" s="1"/>
  <c r="G47" i="12"/>
  <c r="A48" i="12"/>
  <c r="B48" i="12"/>
  <c r="C48" i="12"/>
  <c r="D48" i="12"/>
  <c r="E48" i="12"/>
  <c r="F48" i="12"/>
  <c r="G48" i="12"/>
  <c r="A49" i="12"/>
  <c r="B49" i="12"/>
  <c r="C49" i="12"/>
  <c r="D49" i="12"/>
  <c r="E49" i="12"/>
  <c r="F49" i="12"/>
  <c r="G49" i="12"/>
  <c r="A50" i="12"/>
  <c r="B50" i="12"/>
  <c r="C50" i="12"/>
  <c r="D50" i="12"/>
  <c r="E50" i="12"/>
  <c r="F50" i="12"/>
  <c r="G50" i="12"/>
  <c r="A51" i="12"/>
  <c r="B51" i="12"/>
  <c r="C51" i="12"/>
  <c r="D51" i="12"/>
  <c r="E51" i="12"/>
  <c r="F51" i="12"/>
  <c r="G51" i="12"/>
  <c r="A52" i="12"/>
  <c r="B52" i="12"/>
  <c r="C52" i="12"/>
  <c r="D52" i="12"/>
  <c r="E52" i="12"/>
  <c r="F52" i="12"/>
  <c r="G52" i="12"/>
  <c r="A53" i="12"/>
  <c r="B53" i="12"/>
  <c r="C53" i="12"/>
  <c r="D53" i="12"/>
  <c r="E53" i="12"/>
  <c r="F53" i="12"/>
  <c r="G53" i="12"/>
  <c r="A54" i="12"/>
  <c r="B54" i="12"/>
  <c r="C54" i="12"/>
  <c r="D54" i="12"/>
  <c r="E54" i="12"/>
  <c r="F54" i="12"/>
  <c r="G54" i="12"/>
  <c r="A55" i="12"/>
  <c r="B55" i="12"/>
  <c r="C55" i="12"/>
  <c r="D55" i="12"/>
  <c r="E55" i="12"/>
  <c r="F55" i="12"/>
  <c r="G55" i="12"/>
  <c r="A56" i="12"/>
  <c r="B56" i="12"/>
  <c r="C56" i="12"/>
  <c r="D56" i="12"/>
  <c r="E56" i="12"/>
  <c r="F56" i="12"/>
  <c r="G56" i="12"/>
  <c r="A57" i="12"/>
  <c r="B57" i="12"/>
  <c r="C57" i="12"/>
  <c r="D57" i="12"/>
  <c r="E57" i="12"/>
  <c r="F57" i="12"/>
  <c r="G57" i="12"/>
  <c r="A58" i="12"/>
  <c r="B58" i="12"/>
  <c r="C58" i="12"/>
  <c r="D58" i="12"/>
  <c r="E58" i="12"/>
  <c r="F58" i="12"/>
  <c r="G58" i="12"/>
  <c r="A59" i="12"/>
  <c r="B59" i="12"/>
  <c r="C59" i="12"/>
  <c r="D59" i="12"/>
  <c r="E59" i="12"/>
  <c r="F59" i="12"/>
  <c r="G59" i="12"/>
  <c r="A60" i="12"/>
  <c r="B60" i="12"/>
  <c r="C60" i="12"/>
  <c r="D60" i="12"/>
  <c r="E60" i="12"/>
  <c r="F60" i="12"/>
  <c r="G60" i="12"/>
  <c r="A61" i="12"/>
  <c r="B61" i="12"/>
  <c r="C61" i="12"/>
  <c r="D61" i="12"/>
  <c r="E61" i="12"/>
  <c r="F61" i="12"/>
  <c r="G61" i="12"/>
  <c r="A62" i="12"/>
  <c r="B62" i="12"/>
  <c r="C62" i="12"/>
  <c r="D62" i="12"/>
  <c r="E62" i="12"/>
  <c r="F62" i="12"/>
  <c r="G62" i="12"/>
  <c r="A63" i="12"/>
  <c r="B63" i="12"/>
  <c r="C63" i="12"/>
  <c r="D63" i="12"/>
  <c r="E63" i="12"/>
  <c r="F63" i="12"/>
  <c r="G63" i="12"/>
  <c r="A64" i="12"/>
  <c r="B64" i="12"/>
  <c r="C64" i="12"/>
  <c r="D64" i="12"/>
  <c r="E64" i="12"/>
  <c r="F64" i="12"/>
  <c r="G64" i="12"/>
  <c r="G30" i="12"/>
  <c r="F30" i="12"/>
  <c r="E30" i="12"/>
  <c r="P30" i="12" s="1"/>
  <c r="D30" i="12"/>
  <c r="C30" i="12"/>
  <c r="B30" i="12"/>
  <c r="A30" i="12"/>
  <c r="A3" i="12"/>
  <c r="B3" i="12"/>
  <c r="C3" i="12"/>
  <c r="N3" i="12" s="1"/>
  <c r="D3" i="12"/>
  <c r="E3" i="12"/>
  <c r="P3" i="12" s="1"/>
  <c r="F3" i="12"/>
  <c r="G3" i="12"/>
  <c r="A4" i="12"/>
  <c r="B4" i="12"/>
  <c r="M4" i="12" s="1"/>
  <c r="C4" i="12"/>
  <c r="D4" i="12"/>
  <c r="E4" i="12"/>
  <c r="F4" i="12"/>
  <c r="Q4" i="12" s="1"/>
  <c r="G4" i="12"/>
  <c r="R4" i="12" s="1"/>
  <c r="A5" i="12"/>
  <c r="B5" i="12"/>
  <c r="C5" i="12"/>
  <c r="N5" i="12" s="1"/>
  <c r="D5" i="12"/>
  <c r="O5" i="12" s="1"/>
  <c r="E5" i="12"/>
  <c r="F5" i="12"/>
  <c r="G5" i="12"/>
  <c r="A6" i="12"/>
  <c r="B6" i="12"/>
  <c r="C6" i="12"/>
  <c r="D6" i="12"/>
  <c r="O6" i="12" s="1"/>
  <c r="E6" i="12"/>
  <c r="F6" i="12"/>
  <c r="G6" i="12"/>
  <c r="A7" i="12"/>
  <c r="B7" i="12"/>
  <c r="C7" i="12"/>
  <c r="D7" i="12"/>
  <c r="E7" i="12"/>
  <c r="F7" i="12"/>
  <c r="G7" i="12"/>
  <c r="R7" i="12" s="1"/>
  <c r="A8" i="12"/>
  <c r="L8" i="12" s="1"/>
  <c r="B8" i="12"/>
  <c r="C8" i="12"/>
  <c r="D8" i="12"/>
  <c r="E8" i="12"/>
  <c r="P8" i="12" s="1"/>
  <c r="F8" i="12"/>
  <c r="G8" i="12"/>
  <c r="A9" i="12"/>
  <c r="B9" i="12"/>
  <c r="C9" i="12"/>
  <c r="D9" i="12"/>
  <c r="E9" i="12"/>
  <c r="F9" i="12"/>
  <c r="Q9" i="12" s="1"/>
  <c r="G9" i="12"/>
  <c r="R9" i="12" s="1"/>
  <c r="A10" i="12"/>
  <c r="L10" i="12" s="1"/>
  <c r="B10" i="12"/>
  <c r="M10" i="12" s="1"/>
  <c r="C10" i="12"/>
  <c r="N10" i="12" s="1"/>
  <c r="D10" i="12"/>
  <c r="O10" i="12" s="1"/>
  <c r="E10" i="12"/>
  <c r="F10" i="12"/>
  <c r="Q10" i="12" s="1"/>
  <c r="G10" i="12"/>
  <c r="A11" i="12"/>
  <c r="B11" i="12"/>
  <c r="M11" i="12" s="1"/>
  <c r="C11" i="12"/>
  <c r="D11" i="12"/>
  <c r="O11" i="12" s="1"/>
  <c r="E11" i="12"/>
  <c r="P11" i="12" s="1"/>
  <c r="F11" i="12"/>
  <c r="Q11" i="12" s="1"/>
  <c r="G11" i="12"/>
  <c r="R11" i="12" s="1"/>
  <c r="A12" i="12"/>
  <c r="L12" i="12" s="1"/>
  <c r="B12" i="12"/>
  <c r="M12" i="12" s="1"/>
  <c r="C12" i="12"/>
  <c r="D12" i="12"/>
  <c r="E12" i="12"/>
  <c r="F12" i="12"/>
  <c r="Q12" i="12" s="1"/>
  <c r="G12" i="12"/>
  <c r="R12" i="12" s="1"/>
  <c r="A13" i="12"/>
  <c r="B13" i="12"/>
  <c r="C13" i="12"/>
  <c r="D13" i="12"/>
  <c r="E13" i="12"/>
  <c r="F13" i="12"/>
  <c r="G13" i="12"/>
  <c r="A14" i="12"/>
  <c r="B14" i="12"/>
  <c r="C14" i="12"/>
  <c r="N14" i="12" s="1"/>
  <c r="D14" i="12"/>
  <c r="E14" i="12"/>
  <c r="F14" i="12"/>
  <c r="Q14" i="12" s="1"/>
  <c r="G14" i="12"/>
  <c r="R14" i="12" s="1"/>
  <c r="A15" i="12"/>
  <c r="B15" i="12"/>
  <c r="M15" i="12" s="1"/>
  <c r="C15" i="12"/>
  <c r="N15" i="12" s="1"/>
  <c r="D15" i="12"/>
  <c r="O15" i="12" s="1"/>
  <c r="E15" i="12"/>
  <c r="F15" i="12"/>
  <c r="Q15" i="12" s="1"/>
  <c r="G15" i="12"/>
  <c r="R15" i="12" s="1"/>
  <c r="A16" i="12"/>
  <c r="L16" i="12" s="1"/>
  <c r="B16" i="12"/>
  <c r="M16" i="12" s="1"/>
  <c r="C16" i="12"/>
  <c r="D16" i="12"/>
  <c r="O16" i="12" s="1"/>
  <c r="E16" i="12"/>
  <c r="P16" i="12" s="1"/>
  <c r="F16" i="12"/>
  <c r="Q16" i="12" s="1"/>
  <c r="G16" i="12"/>
  <c r="R16" i="12" s="1"/>
  <c r="A17" i="12"/>
  <c r="L17" i="12" s="1"/>
  <c r="B17" i="12"/>
  <c r="C17" i="12"/>
  <c r="D17" i="12"/>
  <c r="E17" i="12"/>
  <c r="F17" i="12"/>
  <c r="G17" i="12"/>
  <c r="R17" i="12" s="1"/>
  <c r="A18" i="12"/>
  <c r="B18" i="12"/>
  <c r="C18" i="12"/>
  <c r="N18" i="12" s="1"/>
  <c r="D18" i="12"/>
  <c r="O18" i="12" s="1"/>
  <c r="E18" i="12"/>
  <c r="P18" i="12" s="1"/>
  <c r="F18" i="12"/>
  <c r="Q18" i="12" s="1"/>
  <c r="G18" i="12"/>
  <c r="A19" i="12"/>
  <c r="L19" i="12" s="1"/>
  <c r="B19" i="12"/>
  <c r="C19" i="12"/>
  <c r="D19" i="12"/>
  <c r="E19" i="12"/>
  <c r="P19" i="12" s="1"/>
  <c r="F19" i="12"/>
  <c r="Q19" i="12" s="1"/>
  <c r="G19" i="12"/>
  <c r="A20" i="12"/>
  <c r="B20" i="12"/>
  <c r="C20" i="12"/>
  <c r="D20" i="12"/>
  <c r="E20" i="12"/>
  <c r="F20" i="12"/>
  <c r="G20" i="12"/>
  <c r="A21" i="12"/>
  <c r="B21" i="12"/>
  <c r="C21" i="12"/>
  <c r="D21" i="12"/>
  <c r="E21" i="12"/>
  <c r="F21" i="12"/>
  <c r="G21" i="12"/>
  <c r="A22" i="12"/>
  <c r="L22" i="12" s="1"/>
  <c r="B22" i="12"/>
  <c r="C22" i="12"/>
  <c r="D22" i="12"/>
  <c r="O22" i="12" s="1"/>
  <c r="E22" i="12"/>
  <c r="F22" i="12"/>
  <c r="G22" i="12"/>
  <c r="A23" i="12"/>
  <c r="L23" i="12" s="1"/>
  <c r="B23" i="12"/>
  <c r="C23" i="12"/>
  <c r="D23" i="12"/>
  <c r="E23" i="12"/>
  <c r="F23" i="12"/>
  <c r="G23" i="12"/>
  <c r="R23" i="12" s="1"/>
  <c r="A24" i="12"/>
  <c r="L24" i="12" s="1"/>
  <c r="B24" i="12"/>
  <c r="C24" i="12"/>
  <c r="D24" i="12"/>
  <c r="E24" i="12"/>
  <c r="P24" i="12" s="1"/>
  <c r="F24" i="12"/>
  <c r="Q24" i="12" s="1"/>
  <c r="G24" i="12"/>
  <c r="A25" i="12"/>
  <c r="B25" i="12"/>
  <c r="M25" i="12" s="1"/>
  <c r="C25" i="12"/>
  <c r="N25" i="12" s="1"/>
  <c r="D25" i="12"/>
  <c r="O25" i="12" s="1"/>
  <c r="E25" i="12"/>
  <c r="P25" i="12" s="1"/>
  <c r="F25" i="12"/>
  <c r="G25" i="12"/>
  <c r="A26" i="12"/>
  <c r="B26" i="12"/>
  <c r="C26" i="12"/>
  <c r="D26" i="12"/>
  <c r="E26" i="12"/>
  <c r="F26" i="12"/>
  <c r="G26" i="12"/>
  <c r="A27" i="12"/>
  <c r="B27" i="12"/>
  <c r="C27" i="12"/>
  <c r="D27" i="12"/>
  <c r="E27" i="12"/>
  <c r="F27" i="12"/>
  <c r="G27" i="12"/>
  <c r="A28" i="12"/>
  <c r="B28" i="12"/>
  <c r="C28" i="12"/>
  <c r="D28" i="12"/>
  <c r="E28" i="12"/>
  <c r="F28" i="12"/>
  <c r="G28" i="12"/>
  <c r="A29" i="12"/>
  <c r="B29" i="12"/>
  <c r="C29" i="12"/>
  <c r="D29" i="12"/>
  <c r="E29" i="12"/>
  <c r="F29" i="12"/>
  <c r="G29" i="12"/>
  <c r="G2" i="12"/>
  <c r="F2" i="12"/>
  <c r="Q2" i="12" s="1"/>
  <c r="E2" i="12"/>
  <c r="D2" i="12"/>
  <c r="C2" i="12"/>
  <c r="N2" i="12" s="1"/>
  <c r="B2" i="12"/>
  <c r="M2" i="12" s="1"/>
  <c r="A2" i="12"/>
  <c r="T334" i="15" l="1"/>
  <c r="T336" i="15"/>
  <c r="T338" i="15"/>
  <c r="T340" i="15"/>
  <c r="T342" i="15"/>
  <c r="T344" i="15"/>
  <c r="T346" i="15"/>
  <c r="T348" i="15"/>
  <c r="T350" i="15"/>
  <c r="T352" i="15"/>
  <c r="T354" i="15"/>
  <c r="T356" i="15"/>
  <c r="T358" i="15"/>
  <c r="T360" i="15"/>
  <c r="T362" i="15"/>
  <c r="T364" i="15"/>
  <c r="T366" i="15"/>
  <c r="T368" i="15"/>
  <c r="T370" i="15"/>
  <c r="T372" i="15"/>
  <c r="T374" i="15"/>
  <c r="T376" i="15"/>
  <c r="T378" i="15"/>
  <c r="T380" i="15"/>
  <c r="T382" i="15"/>
  <c r="T384" i="15"/>
  <c r="T386" i="15"/>
  <c r="T388" i="15"/>
  <c r="T390" i="15"/>
  <c r="T392" i="15"/>
  <c r="T394" i="15"/>
  <c r="T396" i="15"/>
  <c r="T398" i="15"/>
  <c r="T400" i="15"/>
  <c r="T402" i="15"/>
  <c r="T404" i="15"/>
  <c r="T406" i="15"/>
  <c r="T408" i="15"/>
  <c r="T410" i="15"/>
  <c r="T412" i="15"/>
  <c r="T414" i="15"/>
  <c r="T416" i="15"/>
  <c r="T418" i="15"/>
  <c r="T420" i="15"/>
  <c r="T422" i="15"/>
  <c r="T424" i="15"/>
  <c r="T426" i="15"/>
  <c r="T428" i="15"/>
  <c r="T430" i="15"/>
  <c r="T432" i="15"/>
  <c r="T434" i="15"/>
  <c r="T436" i="15"/>
  <c r="T438" i="15"/>
  <c r="T440" i="15"/>
  <c r="T442" i="15"/>
  <c r="T444" i="15"/>
  <c r="T446" i="15"/>
  <c r="T448" i="15"/>
  <c r="T450" i="15"/>
  <c r="T452" i="15"/>
  <c r="T454" i="15"/>
  <c r="T456" i="15"/>
  <c r="T458" i="15"/>
  <c r="T460" i="15"/>
  <c r="T462" i="15"/>
  <c r="T464" i="15"/>
  <c r="T466" i="15"/>
  <c r="T468" i="15"/>
  <c r="T470" i="15"/>
  <c r="T472" i="15"/>
  <c r="T474" i="15"/>
  <c r="T476" i="15"/>
  <c r="T478" i="15"/>
  <c r="T480" i="15"/>
  <c r="T482" i="15"/>
  <c r="T484" i="15"/>
  <c r="T486" i="15"/>
  <c r="T488" i="15"/>
  <c r="T490" i="15"/>
  <c r="T492" i="15"/>
  <c r="T494" i="15"/>
  <c r="T496" i="15"/>
  <c r="T498" i="15"/>
  <c r="T500" i="15"/>
  <c r="T502" i="15"/>
  <c r="T814" i="15"/>
  <c r="T816" i="15"/>
  <c r="T818" i="15"/>
  <c r="T820" i="15"/>
  <c r="T822" i="15"/>
  <c r="T824" i="15"/>
  <c r="T826" i="15"/>
  <c r="T828" i="15"/>
  <c r="T830" i="15"/>
  <c r="T832" i="15"/>
  <c r="T834" i="15"/>
  <c r="T836" i="15"/>
  <c r="T838" i="15"/>
  <c r="T840" i="15"/>
  <c r="T842" i="15"/>
  <c r="T844" i="15"/>
  <c r="T846" i="15"/>
  <c r="T848" i="15"/>
  <c r="T335" i="15"/>
  <c r="T337" i="15"/>
  <c r="T339" i="15"/>
  <c r="T341" i="15"/>
  <c r="T343" i="15"/>
  <c r="T345" i="15"/>
  <c r="T347" i="15"/>
  <c r="T349" i="15"/>
  <c r="T351" i="15"/>
  <c r="T353" i="15"/>
  <c r="T355" i="15"/>
  <c r="T357" i="15"/>
  <c r="T359" i="15"/>
  <c r="T361" i="15"/>
  <c r="T363" i="15"/>
  <c r="T365" i="15"/>
  <c r="T367" i="15"/>
  <c r="T369" i="15"/>
  <c r="T371" i="15"/>
  <c r="T373" i="15"/>
  <c r="T375" i="15"/>
  <c r="T377" i="15"/>
  <c r="T379" i="15"/>
  <c r="T381" i="15"/>
  <c r="T383" i="15"/>
  <c r="T385" i="15"/>
  <c r="T387" i="15"/>
  <c r="T389" i="15"/>
  <c r="T391" i="15"/>
  <c r="T393" i="15"/>
  <c r="T395" i="15"/>
  <c r="T397" i="15"/>
  <c r="T399" i="15"/>
  <c r="T401" i="15"/>
  <c r="T403" i="15"/>
  <c r="T405" i="15"/>
  <c r="T407" i="15"/>
  <c r="T409" i="15"/>
  <c r="T411" i="15"/>
  <c r="T413" i="15"/>
  <c r="T415" i="15"/>
  <c r="T417" i="15"/>
  <c r="T419" i="15"/>
  <c r="T421" i="15"/>
  <c r="T423" i="15"/>
  <c r="T425" i="15"/>
  <c r="T427" i="15"/>
  <c r="T429" i="15"/>
  <c r="T431" i="15"/>
  <c r="T433" i="15"/>
  <c r="T435" i="15"/>
  <c r="T437" i="15"/>
  <c r="T439" i="15"/>
  <c r="T441" i="15"/>
  <c r="T443" i="15"/>
  <c r="T445" i="15"/>
  <c r="T447" i="15"/>
  <c r="T449" i="15"/>
  <c r="T451" i="15"/>
  <c r="T453" i="15"/>
  <c r="T455" i="15"/>
  <c r="T457" i="15"/>
  <c r="T459" i="15"/>
  <c r="T461" i="15"/>
  <c r="T463" i="15"/>
  <c r="T465" i="15"/>
  <c r="T467" i="15"/>
  <c r="T475" i="15"/>
  <c r="T483" i="15"/>
  <c r="T491" i="15"/>
  <c r="T499" i="15"/>
  <c r="T504" i="15"/>
  <c r="T506" i="15"/>
  <c r="T508" i="15"/>
  <c r="T473" i="15"/>
  <c r="T481" i="15"/>
  <c r="T489" i="15"/>
  <c r="T497" i="15"/>
  <c r="T471" i="15"/>
  <c r="T479" i="15"/>
  <c r="T487" i="15"/>
  <c r="T495" i="15"/>
  <c r="T503" i="15"/>
  <c r="T505" i="15"/>
  <c r="T507" i="15"/>
  <c r="T509" i="15"/>
  <c r="T511" i="15"/>
  <c r="T513" i="15"/>
  <c r="T515" i="15"/>
  <c r="T517" i="15"/>
  <c r="T519" i="15"/>
  <c r="T521" i="15"/>
  <c r="T523" i="15"/>
  <c r="T525" i="15"/>
  <c r="T527" i="15"/>
  <c r="T529" i="15"/>
  <c r="T531" i="15"/>
  <c r="T533" i="15"/>
  <c r="T535" i="15"/>
  <c r="T537" i="15"/>
  <c r="T539" i="15"/>
  <c r="T541" i="15"/>
  <c r="T543" i="15"/>
  <c r="T545" i="15"/>
  <c r="T547" i="15"/>
  <c r="T549" i="15"/>
  <c r="T551" i="15"/>
  <c r="T553" i="15"/>
  <c r="T555" i="15"/>
  <c r="T557" i="15"/>
  <c r="T559" i="15"/>
  <c r="T561" i="15"/>
  <c r="T563" i="15"/>
  <c r="T565" i="15"/>
  <c r="T567" i="15"/>
  <c r="T569" i="15"/>
  <c r="T571" i="15"/>
  <c r="T573" i="15"/>
  <c r="T575" i="15"/>
  <c r="T577" i="15"/>
  <c r="T579" i="15"/>
  <c r="T581" i="15"/>
  <c r="T583" i="15"/>
  <c r="T585" i="15"/>
  <c r="T587" i="15"/>
  <c r="T589" i="15"/>
  <c r="T591" i="15"/>
  <c r="T593" i="15"/>
  <c r="T595" i="15"/>
  <c r="T597" i="15"/>
  <c r="T599" i="15"/>
  <c r="T601" i="15"/>
  <c r="T603" i="15"/>
  <c r="T605" i="15"/>
  <c r="T607" i="15"/>
  <c r="T609" i="15"/>
  <c r="T611" i="15"/>
  <c r="T613" i="15"/>
  <c r="T615" i="15"/>
  <c r="T617" i="15"/>
  <c r="T619" i="15"/>
  <c r="T621" i="15"/>
  <c r="T623" i="15"/>
  <c r="T625" i="15"/>
  <c r="T627" i="15"/>
  <c r="T629" i="15"/>
  <c r="T631" i="15"/>
  <c r="T633" i="15"/>
  <c r="T635" i="15"/>
  <c r="T637" i="15"/>
  <c r="T639" i="15"/>
  <c r="T641" i="15"/>
  <c r="T643" i="15"/>
  <c r="T645" i="15"/>
  <c r="T647" i="15"/>
  <c r="T649" i="15"/>
  <c r="T651" i="15"/>
  <c r="T653" i="15"/>
  <c r="T655" i="15"/>
  <c r="T657" i="15"/>
  <c r="T659" i="15"/>
  <c r="T661" i="15"/>
  <c r="T663" i="15"/>
  <c r="T477" i="15"/>
  <c r="T512" i="15"/>
  <c r="T520" i="15"/>
  <c r="T528" i="15"/>
  <c r="T536" i="15"/>
  <c r="T544" i="15"/>
  <c r="T552" i="15"/>
  <c r="T560" i="15"/>
  <c r="T568" i="15"/>
  <c r="T576" i="15"/>
  <c r="T584" i="15"/>
  <c r="T592" i="15"/>
  <c r="T600" i="15"/>
  <c r="T608" i="15"/>
  <c r="T616" i="15"/>
  <c r="T624" i="15"/>
  <c r="T632" i="15"/>
  <c r="T640" i="15"/>
  <c r="T648" i="15"/>
  <c r="T656" i="15"/>
  <c r="T664" i="15"/>
  <c r="T666" i="15"/>
  <c r="T668" i="15"/>
  <c r="T670" i="15"/>
  <c r="T672" i="15"/>
  <c r="T674" i="15"/>
  <c r="T676" i="15"/>
  <c r="T678" i="15"/>
  <c r="T680" i="15"/>
  <c r="T682" i="15"/>
  <c r="T684" i="15"/>
  <c r="T686" i="15"/>
  <c r="T688" i="15"/>
  <c r="T690" i="15"/>
  <c r="T692" i="15"/>
  <c r="T694" i="15"/>
  <c r="T696" i="15"/>
  <c r="T698" i="15"/>
  <c r="T700" i="15"/>
  <c r="T702" i="15"/>
  <c r="T704" i="15"/>
  <c r="T706" i="15"/>
  <c r="T708" i="15"/>
  <c r="T710" i="15"/>
  <c r="T712" i="15"/>
  <c r="T714" i="15"/>
  <c r="T716" i="15"/>
  <c r="T718" i="15"/>
  <c r="T720" i="15"/>
  <c r="T722" i="15"/>
  <c r="T724" i="15"/>
  <c r="T726" i="15"/>
  <c r="T728" i="15"/>
  <c r="T730" i="15"/>
  <c r="T732" i="15"/>
  <c r="T734" i="15"/>
  <c r="T736" i="15"/>
  <c r="T738" i="15"/>
  <c r="T740" i="15"/>
  <c r="T742" i="15"/>
  <c r="T744" i="15"/>
  <c r="T746" i="15"/>
  <c r="T748" i="15"/>
  <c r="T750" i="15"/>
  <c r="T752" i="15"/>
  <c r="T754" i="15"/>
  <c r="T756" i="15"/>
  <c r="T758" i="15"/>
  <c r="T760" i="15"/>
  <c r="T762" i="15"/>
  <c r="T764" i="15"/>
  <c r="T766" i="15"/>
  <c r="T768" i="15"/>
  <c r="T770" i="15"/>
  <c r="T772" i="15"/>
  <c r="T774" i="15"/>
  <c r="T776" i="15"/>
  <c r="T778" i="15"/>
  <c r="T780" i="15"/>
  <c r="T782" i="15"/>
  <c r="T784" i="15"/>
  <c r="T786" i="15"/>
  <c r="T788" i="15"/>
  <c r="T790" i="15"/>
  <c r="T792" i="15"/>
  <c r="T794" i="15"/>
  <c r="T796" i="15"/>
  <c r="T798" i="15"/>
  <c r="T800" i="15"/>
  <c r="T802" i="15"/>
  <c r="T804" i="15"/>
  <c r="T806" i="15"/>
  <c r="T808" i="15"/>
  <c r="T810" i="15"/>
  <c r="T812" i="15"/>
  <c r="T819" i="15"/>
  <c r="T827" i="15"/>
  <c r="T835" i="15"/>
  <c r="T843" i="15"/>
  <c r="T886" i="15"/>
  <c r="T888" i="15"/>
  <c r="T890" i="15"/>
  <c r="T892" i="15"/>
  <c r="T894" i="15"/>
  <c r="T896" i="15"/>
  <c r="T898" i="15"/>
  <c r="T900" i="15"/>
  <c r="T902" i="15"/>
  <c r="T904" i="15"/>
  <c r="T906" i="15"/>
  <c r="T908" i="15"/>
  <c r="T485" i="15"/>
  <c r="T510" i="15"/>
  <c r="T518" i="15"/>
  <c r="T526" i="15"/>
  <c r="T534" i="15"/>
  <c r="T542" i="15"/>
  <c r="T550" i="15"/>
  <c r="T558" i="15"/>
  <c r="T566" i="15"/>
  <c r="T574" i="15"/>
  <c r="T582" i="15"/>
  <c r="T590" i="15"/>
  <c r="T598" i="15"/>
  <c r="T606" i="15"/>
  <c r="T614" i="15"/>
  <c r="T622" i="15"/>
  <c r="T630" i="15"/>
  <c r="T638" i="15"/>
  <c r="T646" i="15"/>
  <c r="T654" i="15"/>
  <c r="T662" i="15"/>
  <c r="T817" i="15"/>
  <c r="T825" i="15"/>
  <c r="T833" i="15"/>
  <c r="T841" i="15"/>
  <c r="T849" i="15"/>
  <c r="T851" i="15"/>
  <c r="T853" i="15"/>
  <c r="T855" i="15"/>
  <c r="T857" i="15"/>
  <c r="T859" i="15"/>
  <c r="T861" i="15"/>
  <c r="T863" i="15"/>
  <c r="T865" i="15"/>
  <c r="T867" i="15"/>
  <c r="T869" i="15"/>
  <c r="T871" i="15"/>
  <c r="T873" i="15"/>
  <c r="T875" i="15"/>
  <c r="T877" i="15"/>
  <c r="T879" i="15"/>
  <c r="T881" i="15"/>
  <c r="T883" i="15"/>
  <c r="T885" i="15"/>
  <c r="T1100" i="15"/>
  <c r="T1102" i="15"/>
  <c r="T1104" i="15"/>
  <c r="T1106" i="15"/>
  <c r="T1108" i="15"/>
  <c r="T1110" i="15"/>
  <c r="T1112" i="15"/>
  <c r="T1114" i="15"/>
  <c r="T1116" i="15"/>
  <c r="T1118" i="15"/>
  <c r="T1120" i="15"/>
  <c r="T1122" i="15"/>
  <c r="T1124" i="15"/>
  <c r="T1126" i="15"/>
  <c r="T1128" i="15"/>
  <c r="T493" i="15"/>
  <c r="T516" i="15"/>
  <c r="T524" i="15"/>
  <c r="T532" i="15"/>
  <c r="T540" i="15"/>
  <c r="T548" i="15"/>
  <c r="T556" i="15"/>
  <c r="T564" i="15"/>
  <c r="T572" i="15"/>
  <c r="T580" i="15"/>
  <c r="T588" i="15"/>
  <c r="T596" i="15"/>
  <c r="T604" i="15"/>
  <c r="T612" i="15"/>
  <c r="T620" i="15"/>
  <c r="T628" i="15"/>
  <c r="T636" i="15"/>
  <c r="T644" i="15"/>
  <c r="T652" i="15"/>
  <c r="T660" i="15"/>
  <c r="T665" i="15"/>
  <c r="T667" i="15"/>
  <c r="T669" i="15"/>
  <c r="T671" i="15"/>
  <c r="T673" i="15"/>
  <c r="T675" i="15"/>
  <c r="T677" i="15"/>
  <c r="T679" i="15"/>
  <c r="T681" i="15"/>
  <c r="T683" i="15"/>
  <c r="T685" i="15"/>
  <c r="T687" i="15"/>
  <c r="T689" i="15"/>
  <c r="T691" i="15"/>
  <c r="T693" i="15"/>
  <c r="T695" i="15"/>
  <c r="T697" i="15"/>
  <c r="T699" i="15"/>
  <c r="T701" i="15"/>
  <c r="T703" i="15"/>
  <c r="T705" i="15"/>
  <c r="T707" i="15"/>
  <c r="T709" i="15"/>
  <c r="T711" i="15"/>
  <c r="T713" i="15"/>
  <c r="T715" i="15"/>
  <c r="T717" i="15"/>
  <c r="T719" i="15"/>
  <c r="T721" i="15"/>
  <c r="T723" i="15"/>
  <c r="T725" i="15"/>
  <c r="T727" i="15"/>
  <c r="T729" i="15"/>
  <c r="T731" i="15"/>
  <c r="T733" i="15"/>
  <c r="T735" i="15"/>
  <c r="T737" i="15"/>
  <c r="T739" i="15"/>
  <c r="T741" i="15"/>
  <c r="T743" i="15"/>
  <c r="T745" i="15"/>
  <c r="T747" i="15"/>
  <c r="T749" i="15"/>
  <c r="T751" i="15"/>
  <c r="T753" i="15"/>
  <c r="T755" i="15"/>
  <c r="T757" i="15"/>
  <c r="T759" i="15"/>
  <c r="T761" i="15"/>
  <c r="T763" i="15"/>
  <c r="T765" i="15"/>
  <c r="T767" i="15"/>
  <c r="T769" i="15"/>
  <c r="T771" i="15"/>
  <c r="T773" i="15"/>
  <c r="T775" i="15"/>
  <c r="T777" i="15"/>
  <c r="T779" i="15"/>
  <c r="T781" i="15"/>
  <c r="T783" i="15"/>
  <c r="T785" i="15"/>
  <c r="T787" i="15"/>
  <c r="T789" i="15"/>
  <c r="T791" i="15"/>
  <c r="T793" i="15"/>
  <c r="T795" i="15"/>
  <c r="T797" i="15"/>
  <c r="T799" i="15"/>
  <c r="T801" i="15"/>
  <c r="T803" i="15"/>
  <c r="T805" i="15"/>
  <c r="T807" i="15"/>
  <c r="T809" i="15"/>
  <c r="T811" i="15"/>
  <c r="T813" i="15"/>
  <c r="T815" i="15"/>
  <c r="T823" i="15"/>
  <c r="T831" i="15"/>
  <c r="T839" i="15"/>
  <c r="T847" i="15"/>
  <c r="T887" i="15"/>
  <c r="T889" i="15"/>
  <c r="T891" i="15"/>
  <c r="T893" i="15"/>
  <c r="T895" i="15"/>
  <c r="T897" i="15"/>
  <c r="T899" i="15"/>
  <c r="T901" i="15"/>
  <c r="T903" i="15"/>
  <c r="T905" i="15"/>
  <c r="T907" i="15"/>
  <c r="T909" i="15"/>
  <c r="T911" i="15"/>
  <c r="T913" i="15"/>
  <c r="T915" i="15"/>
  <c r="T917" i="15"/>
  <c r="T919" i="15"/>
  <c r="T921" i="15"/>
  <c r="T923" i="15"/>
  <c r="T925" i="15"/>
  <c r="T927" i="15"/>
  <c r="T929" i="15"/>
  <c r="T931" i="15"/>
  <c r="T933" i="15"/>
  <c r="T935" i="15"/>
  <c r="T937" i="15"/>
  <c r="T939" i="15"/>
  <c r="T941" i="15"/>
  <c r="T943" i="15"/>
  <c r="T945" i="15"/>
  <c r="T947" i="15"/>
  <c r="T949" i="15"/>
  <c r="T951" i="15"/>
  <c r="T953" i="15"/>
  <c r="T955" i="15"/>
  <c r="T957" i="15"/>
  <c r="T959" i="15"/>
  <c r="T961" i="15"/>
  <c r="T963" i="15"/>
  <c r="T965" i="15"/>
  <c r="T967" i="15"/>
  <c r="T969" i="15"/>
  <c r="T971" i="15"/>
  <c r="T973" i="15"/>
  <c r="T975" i="15"/>
  <c r="T977" i="15"/>
  <c r="T979" i="15"/>
  <c r="T981" i="15"/>
  <c r="T983" i="15"/>
  <c r="T985" i="15"/>
  <c r="T987" i="15"/>
  <c r="T989" i="15"/>
  <c r="T991" i="15"/>
  <c r="T993" i="15"/>
  <c r="T995" i="15"/>
  <c r="T997" i="15"/>
  <c r="T999" i="15"/>
  <c r="T1001" i="15"/>
  <c r="T1003" i="15"/>
  <c r="T1005" i="15"/>
  <c r="T1007" i="15"/>
  <c r="T1009" i="15"/>
  <c r="T1011" i="15"/>
  <c r="T1013" i="15"/>
  <c r="T1015" i="15"/>
  <c r="T1017" i="15"/>
  <c r="T1019" i="15"/>
  <c r="T1021" i="15"/>
  <c r="T1023" i="15"/>
  <c r="T1025" i="15"/>
  <c r="T501" i="15"/>
  <c r="T530" i="15"/>
  <c r="T562" i="15"/>
  <c r="T594" i="15"/>
  <c r="T626" i="15"/>
  <c r="T658" i="15"/>
  <c r="T845" i="15"/>
  <c r="T854" i="15"/>
  <c r="T862" i="15"/>
  <c r="T870" i="15"/>
  <c r="T878" i="15"/>
  <c r="T912" i="15"/>
  <c r="T920" i="15"/>
  <c r="T928" i="15"/>
  <c r="T936" i="15"/>
  <c r="T944" i="15"/>
  <c r="T952" i="15"/>
  <c r="T960" i="15"/>
  <c r="T968" i="15"/>
  <c r="T976" i="15"/>
  <c r="T984" i="15"/>
  <c r="T992" i="15"/>
  <c r="T1000" i="15"/>
  <c r="T1008" i="15"/>
  <c r="T1016" i="15"/>
  <c r="T1024" i="15"/>
  <c r="T1103" i="15"/>
  <c r="T1111" i="15"/>
  <c r="T1119" i="15"/>
  <c r="T1127" i="15"/>
  <c r="T1247" i="15"/>
  <c r="T1249" i="15"/>
  <c r="T1251" i="15"/>
  <c r="T1253" i="15"/>
  <c r="T1255" i="15"/>
  <c r="T1257" i="15"/>
  <c r="T1259" i="15"/>
  <c r="T1261" i="15"/>
  <c r="T1263" i="15"/>
  <c r="T1265" i="15"/>
  <c r="T1267" i="15"/>
  <c r="T1269" i="15"/>
  <c r="T1271" i="15"/>
  <c r="T1273" i="15"/>
  <c r="T1275" i="15"/>
  <c r="T1277" i="15"/>
  <c r="T1279" i="15"/>
  <c r="T1281" i="15"/>
  <c r="T1283" i="15"/>
  <c r="T4" i="15"/>
  <c r="T8" i="15"/>
  <c r="T12" i="15"/>
  <c r="T16" i="15"/>
  <c r="T20" i="15"/>
  <c r="T24" i="15"/>
  <c r="T538" i="15"/>
  <c r="T570" i="15"/>
  <c r="T602" i="15"/>
  <c r="T634" i="15"/>
  <c r="T821" i="15"/>
  <c r="T852" i="15"/>
  <c r="T860" i="15"/>
  <c r="T868" i="15"/>
  <c r="T876" i="15"/>
  <c r="T884" i="15"/>
  <c r="T910" i="15"/>
  <c r="T918" i="15"/>
  <c r="T926" i="15"/>
  <c r="T934" i="15"/>
  <c r="T942" i="15"/>
  <c r="T950" i="15"/>
  <c r="T958" i="15"/>
  <c r="T966" i="15"/>
  <c r="T974" i="15"/>
  <c r="T982" i="15"/>
  <c r="T990" i="15"/>
  <c r="T998" i="15"/>
  <c r="T1006" i="15"/>
  <c r="T1014" i="15"/>
  <c r="T1022" i="15"/>
  <c r="T1027" i="15"/>
  <c r="T1029" i="15"/>
  <c r="T1031" i="15"/>
  <c r="T1033" i="15"/>
  <c r="T1035" i="15"/>
  <c r="T1037" i="15"/>
  <c r="T1039" i="15"/>
  <c r="T1041" i="15"/>
  <c r="T1043" i="15"/>
  <c r="T1045" i="15"/>
  <c r="T1047" i="15"/>
  <c r="T1049" i="15"/>
  <c r="T1051" i="15"/>
  <c r="T1053" i="15"/>
  <c r="T1055" i="15"/>
  <c r="T1057" i="15"/>
  <c r="T1059" i="15"/>
  <c r="T1061" i="15"/>
  <c r="T1063" i="15"/>
  <c r="T1065" i="15"/>
  <c r="T1067" i="15"/>
  <c r="T1069" i="15"/>
  <c r="T1071" i="15"/>
  <c r="T1073" i="15"/>
  <c r="T1075" i="15"/>
  <c r="T1077" i="15"/>
  <c r="T1079" i="15"/>
  <c r="T1081" i="15"/>
  <c r="T1083" i="15"/>
  <c r="T1085" i="15"/>
  <c r="T1087" i="15"/>
  <c r="T1089" i="15"/>
  <c r="T1091" i="15"/>
  <c r="T1093" i="15"/>
  <c r="T1095" i="15"/>
  <c r="T1097" i="15"/>
  <c r="T1101" i="15"/>
  <c r="T1109" i="15"/>
  <c r="T1117" i="15"/>
  <c r="T1125" i="15"/>
  <c r="T1130" i="15"/>
  <c r="T1132" i="15"/>
  <c r="T1134" i="15"/>
  <c r="T1136" i="15"/>
  <c r="T1138" i="15"/>
  <c r="T1140" i="15"/>
  <c r="T1142" i="15"/>
  <c r="T1144" i="15"/>
  <c r="T1146" i="15"/>
  <c r="T1148" i="15"/>
  <c r="T1150" i="15"/>
  <c r="T1152" i="15"/>
  <c r="T1154" i="15"/>
  <c r="T1156" i="15"/>
  <c r="T1158" i="15"/>
  <c r="T1160" i="15"/>
  <c r="T1162" i="15"/>
  <c r="T1164" i="15"/>
  <c r="T1166" i="15"/>
  <c r="T1168" i="15"/>
  <c r="T514" i="15"/>
  <c r="T546" i="15"/>
  <c r="T578" i="15"/>
  <c r="T610" i="15"/>
  <c r="T642" i="15"/>
  <c r="T829" i="15"/>
  <c r="T850" i="15"/>
  <c r="T858" i="15"/>
  <c r="T866" i="15"/>
  <c r="T874" i="15"/>
  <c r="T882" i="15"/>
  <c r="T916" i="15"/>
  <c r="T924" i="15"/>
  <c r="T932" i="15"/>
  <c r="T940" i="15"/>
  <c r="T948" i="15"/>
  <c r="T956" i="15"/>
  <c r="T964" i="15"/>
  <c r="T972" i="15"/>
  <c r="T980" i="15"/>
  <c r="T988" i="15"/>
  <c r="T996" i="15"/>
  <c r="T1004" i="15"/>
  <c r="T1012" i="15"/>
  <c r="T1020" i="15"/>
  <c r="T1099" i="15"/>
  <c r="T1107" i="15"/>
  <c r="T1115" i="15"/>
  <c r="T1123" i="15"/>
  <c r="T1246" i="15"/>
  <c r="T1248" i="15"/>
  <c r="T1250" i="15"/>
  <c r="T1252" i="15"/>
  <c r="T1254" i="15"/>
  <c r="T1256" i="15"/>
  <c r="T1258" i="15"/>
  <c r="T1260" i="15"/>
  <c r="T1262" i="15"/>
  <c r="T1264" i="15"/>
  <c r="T1266" i="15"/>
  <c r="T1268" i="15"/>
  <c r="T1270" i="15"/>
  <c r="T1272" i="15"/>
  <c r="T1274" i="15"/>
  <c r="T1276" i="15"/>
  <c r="T1278" i="15"/>
  <c r="T1280" i="15"/>
  <c r="T1282" i="15"/>
  <c r="T1284" i="15"/>
  <c r="T6" i="15"/>
  <c r="T10" i="15"/>
  <c r="T14" i="15"/>
  <c r="T18" i="15"/>
  <c r="T22" i="15"/>
  <c r="T2" i="15"/>
  <c r="T469" i="15"/>
  <c r="T522" i="15"/>
  <c r="T554" i="15"/>
  <c r="T586" i="15"/>
  <c r="T618" i="15"/>
  <c r="T650" i="15"/>
  <c r="T880" i="15"/>
  <c r="T914" i="15"/>
  <c r="T946" i="15"/>
  <c r="T978" i="15"/>
  <c r="T1010" i="15"/>
  <c r="T1030" i="15"/>
  <c r="T1038" i="15"/>
  <c r="T1046" i="15"/>
  <c r="T1054" i="15"/>
  <c r="T1062" i="15"/>
  <c r="T1070" i="15"/>
  <c r="T1078" i="15"/>
  <c r="T1086" i="15"/>
  <c r="T1094" i="15"/>
  <c r="T1113" i="15"/>
  <c r="T1133" i="15"/>
  <c r="T1141" i="15"/>
  <c r="T1149" i="15"/>
  <c r="T1157" i="15"/>
  <c r="T1165" i="15"/>
  <c r="T1170" i="15"/>
  <c r="T1172" i="15"/>
  <c r="T1174" i="15"/>
  <c r="T1176" i="15"/>
  <c r="T1178" i="15"/>
  <c r="T1180" i="15"/>
  <c r="T1182" i="15"/>
  <c r="T1184" i="15"/>
  <c r="T1186" i="15"/>
  <c r="T1188" i="15"/>
  <c r="T1190" i="15"/>
  <c r="T1192" i="15"/>
  <c r="T1194" i="15"/>
  <c r="T1196" i="15"/>
  <c r="T1198" i="15"/>
  <c r="T1200" i="15"/>
  <c r="T1202" i="15"/>
  <c r="T1204" i="15"/>
  <c r="T1206" i="15"/>
  <c r="T1208" i="15"/>
  <c r="T1210" i="15"/>
  <c r="T1212" i="15"/>
  <c r="T1214" i="15"/>
  <c r="T1216" i="15"/>
  <c r="T1218" i="15"/>
  <c r="T1220" i="15"/>
  <c r="T1222" i="15"/>
  <c r="T1224" i="15"/>
  <c r="T1226" i="15"/>
  <c r="T1228" i="15"/>
  <c r="T1230" i="15"/>
  <c r="T1232" i="15"/>
  <c r="T1234" i="15"/>
  <c r="T1236" i="15"/>
  <c r="T1238" i="15"/>
  <c r="T1240" i="15"/>
  <c r="T1242" i="15"/>
  <c r="T1244" i="15"/>
  <c r="T5" i="15"/>
  <c r="T13" i="15"/>
  <c r="T21" i="15"/>
  <c r="T26" i="15"/>
  <c r="T28" i="15"/>
  <c r="T30" i="15"/>
  <c r="T32" i="15"/>
  <c r="T34" i="15"/>
  <c r="T36" i="15"/>
  <c r="T38" i="15"/>
  <c r="T40" i="15"/>
  <c r="T42" i="15"/>
  <c r="T44" i="15"/>
  <c r="T46" i="15"/>
  <c r="T48" i="15"/>
  <c r="T50" i="15"/>
  <c r="T52" i="15"/>
  <c r="T54" i="15"/>
  <c r="T56" i="15"/>
  <c r="T58" i="15"/>
  <c r="T60" i="15"/>
  <c r="T62" i="15"/>
  <c r="T64" i="15"/>
  <c r="T66" i="15"/>
  <c r="T68" i="15"/>
  <c r="T70" i="15"/>
  <c r="T72" i="15"/>
  <c r="T74" i="15"/>
  <c r="T76" i="15"/>
  <c r="T78" i="15"/>
  <c r="T80" i="15"/>
  <c r="T82" i="15"/>
  <c r="T84" i="15"/>
  <c r="T86" i="15"/>
  <c r="T88" i="15"/>
  <c r="T90" i="15"/>
  <c r="T92" i="15"/>
  <c r="T94" i="15"/>
  <c r="T96" i="15"/>
  <c r="T98" i="15"/>
  <c r="T100" i="15"/>
  <c r="T102" i="15"/>
  <c r="T104" i="15"/>
  <c r="T106" i="15"/>
  <c r="T108" i="15"/>
  <c r="T110" i="15"/>
  <c r="T112" i="15"/>
  <c r="T114" i="15"/>
  <c r="T116" i="15"/>
  <c r="T118" i="15"/>
  <c r="T120" i="15"/>
  <c r="T122" i="15"/>
  <c r="T124" i="15"/>
  <c r="T126" i="15"/>
  <c r="T128" i="15"/>
  <c r="T130" i="15"/>
  <c r="T132" i="15"/>
  <c r="T134" i="15"/>
  <c r="T136" i="15"/>
  <c r="T138" i="15"/>
  <c r="T140" i="15"/>
  <c r="T142" i="15"/>
  <c r="T144" i="15"/>
  <c r="T146" i="15"/>
  <c r="T148" i="15"/>
  <c r="T150" i="15"/>
  <c r="T152" i="15"/>
  <c r="T154" i="15"/>
  <c r="T156" i="15"/>
  <c r="T158" i="15"/>
  <c r="T160" i="15"/>
  <c r="T162" i="15"/>
  <c r="T164" i="15"/>
  <c r="T166" i="15"/>
  <c r="T168" i="15"/>
  <c r="T170" i="15"/>
  <c r="T172" i="15"/>
  <c r="T174" i="15"/>
  <c r="T176" i="15"/>
  <c r="T178" i="15"/>
  <c r="T180" i="15"/>
  <c r="T182" i="15"/>
  <c r="T184" i="15"/>
  <c r="T186" i="15"/>
  <c r="T188" i="15"/>
  <c r="T190" i="15"/>
  <c r="T192" i="15"/>
  <c r="T194" i="15"/>
  <c r="T196" i="15"/>
  <c r="T198" i="15"/>
  <c r="T200" i="15"/>
  <c r="T202" i="15"/>
  <c r="T204" i="15"/>
  <c r="T206" i="15"/>
  <c r="T208" i="15"/>
  <c r="T210" i="15"/>
  <c r="T212" i="15"/>
  <c r="T214" i="15"/>
  <c r="T216" i="15"/>
  <c r="T218" i="15"/>
  <c r="T220" i="15"/>
  <c r="T222" i="15"/>
  <c r="T224" i="15"/>
  <c r="T226" i="15"/>
  <c r="T228" i="15"/>
  <c r="T230" i="15"/>
  <c r="T232" i="15"/>
  <c r="T234" i="15"/>
  <c r="T236" i="15"/>
  <c r="T238" i="15"/>
  <c r="T240" i="15"/>
  <c r="T837" i="15"/>
  <c r="T856" i="15"/>
  <c r="T922" i="15"/>
  <c r="T954" i="15"/>
  <c r="T986" i="15"/>
  <c r="T1018" i="15"/>
  <c r="T1028" i="15"/>
  <c r="T1036" i="15"/>
  <c r="T1044" i="15"/>
  <c r="T1052" i="15"/>
  <c r="T1060" i="15"/>
  <c r="T1068" i="15"/>
  <c r="T1076" i="15"/>
  <c r="T1084" i="15"/>
  <c r="T1092" i="15"/>
  <c r="T1121" i="15"/>
  <c r="T1131" i="15"/>
  <c r="T1139" i="15"/>
  <c r="T1147" i="15"/>
  <c r="T1155" i="15"/>
  <c r="T1163" i="15"/>
  <c r="T7" i="15"/>
  <c r="T15" i="15"/>
  <c r="T23" i="15"/>
  <c r="T143" i="15"/>
  <c r="T153" i="15"/>
  <c r="T157" i="15"/>
  <c r="T161" i="15"/>
  <c r="T165" i="15"/>
  <c r="T169" i="15"/>
  <c r="T175" i="15"/>
  <c r="T179" i="15"/>
  <c r="T183" i="15"/>
  <c r="T187" i="15"/>
  <c r="T191" i="15"/>
  <c r="T195" i="15"/>
  <c r="T199" i="15"/>
  <c r="T203" i="15"/>
  <c r="T207" i="15"/>
  <c r="T209" i="15"/>
  <c r="T213" i="15"/>
  <c r="T217" i="15"/>
  <c r="T221" i="15"/>
  <c r="T225" i="15"/>
  <c r="T229" i="15"/>
  <c r="T231" i="15"/>
  <c r="T235" i="15"/>
  <c r="T241" i="15"/>
  <c r="T245" i="15"/>
  <c r="T249" i="15"/>
  <c r="T251" i="15"/>
  <c r="T255" i="15"/>
  <c r="T259" i="15"/>
  <c r="T263" i="15"/>
  <c r="T267" i="15"/>
  <c r="T271" i="15"/>
  <c r="T275" i="15"/>
  <c r="T279" i="15"/>
  <c r="T283" i="15"/>
  <c r="T289" i="15"/>
  <c r="T293" i="15"/>
  <c r="T295" i="15"/>
  <c r="T299" i="15"/>
  <c r="T303" i="15"/>
  <c r="T307" i="15"/>
  <c r="T311" i="15"/>
  <c r="T315" i="15"/>
  <c r="T319" i="15"/>
  <c r="T323" i="15"/>
  <c r="T327" i="15"/>
  <c r="T331" i="15"/>
  <c r="T872" i="15"/>
  <c r="T1002" i="15"/>
  <c r="T1040" i="15"/>
  <c r="T1056" i="15"/>
  <c r="T1072" i="15"/>
  <c r="T1088" i="15"/>
  <c r="T1105" i="15"/>
  <c r="T1143" i="15"/>
  <c r="T1159" i="15"/>
  <c r="T3" i="15"/>
  <c r="T19" i="15"/>
  <c r="T864" i="15"/>
  <c r="T930" i="15"/>
  <c r="T962" i="15"/>
  <c r="T994" i="15"/>
  <c r="T1026" i="15"/>
  <c r="T1034" i="15"/>
  <c r="T1042" i="15"/>
  <c r="T1050" i="15"/>
  <c r="T1058" i="15"/>
  <c r="T1066" i="15"/>
  <c r="T1074" i="15"/>
  <c r="T1082" i="15"/>
  <c r="T1090" i="15"/>
  <c r="T1098" i="15"/>
  <c r="T1129" i="15"/>
  <c r="T1137" i="15"/>
  <c r="T1145" i="15"/>
  <c r="T1153" i="15"/>
  <c r="T1161" i="15"/>
  <c r="T1169" i="15"/>
  <c r="T1171" i="15"/>
  <c r="T1173" i="15"/>
  <c r="T1175" i="15"/>
  <c r="T1177" i="15"/>
  <c r="T1179" i="15"/>
  <c r="T1181" i="15"/>
  <c r="T1183" i="15"/>
  <c r="T1185" i="15"/>
  <c r="T1187" i="15"/>
  <c r="T1189" i="15"/>
  <c r="T1191" i="15"/>
  <c r="T1193" i="15"/>
  <c r="T1195" i="15"/>
  <c r="T1197" i="15"/>
  <c r="T1199" i="15"/>
  <c r="T1201" i="15"/>
  <c r="T1203" i="15"/>
  <c r="T1205" i="15"/>
  <c r="T1207" i="15"/>
  <c r="T1209" i="15"/>
  <c r="T1211" i="15"/>
  <c r="T1213" i="15"/>
  <c r="T1215" i="15"/>
  <c r="T1217" i="15"/>
  <c r="T1219" i="15"/>
  <c r="T1221" i="15"/>
  <c r="T1223" i="15"/>
  <c r="T1225" i="15"/>
  <c r="T1227" i="15"/>
  <c r="T1229" i="15"/>
  <c r="T1231" i="15"/>
  <c r="T1233" i="15"/>
  <c r="T1235" i="15"/>
  <c r="T1237" i="15"/>
  <c r="T1239" i="15"/>
  <c r="T1241" i="15"/>
  <c r="T1243" i="15"/>
  <c r="T1245" i="15"/>
  <c r="T9" i="15"/>
  <c r="T17" i="15"/>
  <c r="T25" i="15"/>
  <c r="T27" i="15"/>
  <c r="T29" i="15"/>
  <c r="T31" i="15"/>
  <c r="T33" i="15"/>
  <c r="T35" i="15"/>
  <c r="T37" i="15"/>
  <c r="T39" i="15"/>
  <c r="T41" i="15"/>
  <c r="T43" i="15"/>
  <c r="T45" i="15"/>
  <c r="T47" i="15"/>
  <c r="T49" i="15"/>
  <c r="T51" i="15"/>
  <c r="T53" i="15"/>
  <c r="T55" i="15"/>
  <c r="T57" i="15"/>
  <c r="T59" i="15"/>
  <c r="T61" i="15"/>
  <c r="T63" i="15"/>
  <c r="T65" i="15"/>
  <c r="T67" i="15"/>
  <c r="T69" i="15"/>
  <c r="T71" i="15"/>
  <c r="T73" i="15"/>
  <c r="T75" i="15"/>
  <c r="T77" i="15"/>
  <c r="T79" i="15"/>
  <c r="T81" i="15"/>
  <c r="T83" i="15"/>
  <c r="T85" i="15"/>
  <c r="T87" i="15"/>
  <c r="T89" i="15"/>
  <c r="T91" i="15"/>
  <c r="T93" i="15"/>
  <c r="T95" i="15"/>
  <c r="T97" i="15"/>
  <c r="T99" i="15"/>
  <c r="T101" i="15"/>
  <c r="T103" i="15"/>
  <c r="T105" i="15"/>
  <c r="T107" i="15"/>
  <c r="T109" i="15"/>
  <c r="T111" i="15"/>
  <c r="T113" i="15"/>
  <c r="T115" i="15"/>
  <c r="T117" i="15"/>
  <c r="T119" i="15"/>
  <c r="T121" i="15"/>
  <c r="T123" i="15"/>
  <c r="T125" i="15"/>
  <c r="T127" i="15"/>
  <c r="T129" i="15"/>
  <c r="T131" i="15"/>
  <c r="T133" i="15"/>
  <c r="T135" i="15"/>
  <c r="T137" i="15"/>
  <c r="T139" i="15"/>
  <c r="T141" i="15"/>
  <c r="T145" i="15"/>
  <c r="T147" i="15"/>
  <c r="T149" i="15"/>
  <c r="T151" i="15"/>
  <c r="T155" i="15"/>
  <c r="T159" i="15"/>
  <c r="T163" i="15"/>
  <c r="T167" i="15"/>
  <c r="T171" i="15"/>
  <c r="T173" i="15"/>
  <c r="T177" i="15"/>
  <c r="T181" i="15"/>
  <c r="T185" i="15"/>
  <c r="T189" i="15"/>
  <c r="T193" i="15"/>
  <c r="T197" i="15"/>
  <c r="T201" i="15"/>
  <c r="T205" i="15"/>
  <c r="T211" i="15"/>
  <c r="T215" i="15"/>
  <c r="T219" i="15"/>
  <c r="T223" i="15"/>
  <c r="T227" i="15"/>
  <c r="T233" i="15"/>
  <c r="T237" i="15"/>
  <c r="T239" i="15"/>
  <c r="T243" i="15"/>
  <c r="T247" i="15"/>
  <c r="T253" i="15"/>
  <c r="T257" i="15"/>
  <c r="T261" i="15"/>
  <c r="T265" i="15"/>
  <c r="T269" i="15"/>
  <c r="T273" i="15"/>
  <c r="T277" i="15"/>
  <c r="T281" i="15"/>
  <c r="T285" i="15"/>
  <c r="T287" i="15"/>
  <c r="T291" i="15"/>
  <c r="T297" i="15"/>
  <c r="T301" i="15"/>
  <c r="T305" i="15"/>
  <c r="T309" i="15"/>
  <c r="T313" i="15"/>
  <c r="T317" i="15"/>
  <c r="T321" i="15"/>
  <c r="T325" i="15"/>
  <c r="T329" i="15"/>
  <c r="T333" i="15"/>
  <c r="T938" i="15"/>
  <c r="T970" i="15"/>
  <c r="T1032" i="15"/>
  <c r="T1048" i="15"/>
  <c r="T1064" i="15"/>
  <c r="T1080" i="15"/>
  <c r="T1096" i="15"/>
  <c r="T1135" i="15"/>
  <c r="T1151" i="15"/>
  <c r="T1167" i="15"/>
  <c r="T11" i="15"/>
  <c r="T248" i="15"/>
  <c r="T256" i="15"/>
  <c r="T264" i="15"/>
  <c r="T272" i="15"/>
  <c r="T280" i="15"/>
  <c r="T288" i="15"/>
  <c r="T296" i="15"/>
  <c r="T304" i="15"/>
  <c r="T312" i="15"/>
  <c r="T320" i="15"/>
  <c r="T328" i="15"/>
  <c r="T246" i="15"/>
  <c r="T254" i="15"/>
  <c r="T262" i="15"/>
  <c r="T270" i="15"/>
  <c r="T278" i="15"/>
  <c r="T286" i="15"/>
  <c r="T294" i="15"/>
  <c r="T302" i="15"/>
  <c r="T310" i="15"/>
  <c r="T318" i="15"/>
  <c r="T326" i="15"/>
  <c r="T244" i="15"/>
  <c r="T252" i="15"/>
  <c r="T260" i="15"/>
  <c r="T268" i="15"/>
  <c r="T276" i="15"/>
  <c r="T284" i="15"/>
  <c r="T292" i="15"/>
  <c r="T300" i="15"/>
  <c r="T308" i="15"/>
  <c r="T316" i="15"/>
  <c r="T324" i="15"/>
  <c r="T332" i="15"/>
  <c r="T242" i="15"/>
  <c r="T250" i="15"/>
  <c r="T258" i="15"/>
  <c r="T266" i="15"/>
  <c r="T274" i="15"/>
  <c r="T282" i="15"/>
  <c r="T290" i="15"/>
  <c r="T298" i="15"/>
  <c r="T306" i="15"/>
  <c r="T314" i="15"/>
  <c r="T322" i="15"/>
  <c r="T330" i="15"/>
  <c r="L6" i="12"/>
  <c r="V334" i="15"/>
  <c r="V335" i="15"/>
  <c r="V336" i="15"/>
  <c r="V337" i="15"/>
  <c r="V338" i="15"/>
  <c r="V339" i="15"/>
  <c r="V340" i="15"/>
  <c r="V341" i="15"/>
  <c r="V342" i="15"/>
  <c r="V343" i="15"/>
  <c r="V344" i="15"/>
  <c r="V345" i="15"/>
  <c r="V346" i="15"/>
  <c r="V347" i="15"/>
  <c r="V348" i="15"/>
  <c r="V349" i="15"/>
  <c r="V350" i="15"/>
  <c r="V351" i="15"/>
  <c r="V352" i="15"/>
  <c r="V353" i="15"/>
  <c r="V354" i="15"/>
  <c r="V355" i="15"/>
  <c r="V356" i="15"/>
  <c r="V357" i="15"/>
  <c r="V358" i="15"/>
  <c r="V359" i="15"/>
  <c r="V360" i="15"/>
  <c r="V361" i="15"/>
  <c r="V362" i="15"/>
  <c r="V363" i="15"/>
  <c r="V364" i="15"/>
  <c r="V365" i="15"/>
  <c r="V366" i="15"/>
  <c r="V367" i="15"/>
  <c r="V368" i="15"/>
  <c r="V369" i="15"/>
  <c r="V370" i="15"/>
  <c r="V371" i="15"/>
  <c r="V372" i="15"/>
  <c r="V373" i="15"/>
  <c r="V374" i="15"/>
  <c r="V375" i="15"/>
  <c r="V376" i="15"/>
  <c r="V377" i="15"/>
  <c r="V378" i="15"/>
  <c r="V379" i="15"/>
  <c r="V380" i="15"/>
  <c r="V381" i="15"/>
  <c r="V382" i="15"/>
  <c r="V383" i="15"/>
  <c r="V384" i="15"/>
  <c r="V385" i="15"/>
  <c r="V386" i="15"/>
  <c r="V387" i="15"/>
  <c r="V388" i="15"/>
  <c r="V389" i="15"/>
  <c r="V390" i="15"/>
  <c r="V391" i="15"/>
  <c r="V392" i="15"/>
  <c r="V393" i="15"/>
  <c r="V394" i="15"/>
  <c r="V395" i="15"/>
  <c r="V396" i="15"/>
  <c r="V397" i="15"/>
  <c r="V398" i="15"/>
  <c r="V399" i="15"/>
  <c r="V400" i="15"/>
  <c r="V401" i="15"/>
  <c r="V402" i="15"/>
  <c r="V403" i="15"/>
  <c r="V404" i="15"/>
  <c r="V405" i="15"/>
  <c r="V406" i="15"/>
  <c r="V407" i="15"/>
  <c r="V408" i="15"/>
  <c r="V409" i="15"/>
  <c r="V410" i="15"/>
  <c r="V411" i="15"/>
  <c r="V412" i="15"/>
  <c r="V413" i="15"/>
  <c r="V414" i="15"/>
  <c r="V415" i="15"/>
  <c r="V416" i="15"/>
  <c r="V417" i="15"/>
  <c r="V418" i="15"/>
  <c r="V814" i="15"/>
  <c r="V815" i="15"/>
  <c r="V816" i="15"/>
  <c r="V817" i="15"/>
  <c r="V818" i="15"/>
  <c r="V819" i="15"/>
  <c r="V820" i="15"/>
  <c r="V821" i="15"/>
  <c r="V822" i="15"/>
  <c r="V823" i="15"/>
  <c r="V824" i="15"/>
  <c r="V825" i="15"/>
  <c r="V826" i="15"/>
  <c r="V827" i="15"/>
  <c r="V828" i="15"/>
  <c r="V829" i="15"/>
  <c r="V830" i="15"/>
  <c r="V831" i="15"/>
  <c r="V832" i="15"/>
  <c r="V833" i="15"/>
  <c r="V834" i="15"/>
  <c r="V835" i="15"/>
  <c r="V836" i="15"/>
  <c r="V837" i="15"/>
  <c r="V838" i="15"/>
  <c r="V839" i="15"/>
  <c r="V840" i="15"/>
  <c r="V841" i="15"/>
  <c r="V842" i="15"/>
  <c r="V843" i="15"/>
  <c r="V844" i="15"/>
  <c r="V419" i="15"/>
  <c r="V420" i="15"/>
  <c r="V421" i="15"/>
  <c r="V422" i="15"/>
  <c r="V423" i="15"/>
  <c r="V424" i="15"/>
  <c r="V425" i="15"/>
  <c r="V426" i="15"/>
  <c r="V427" i="15"/>
  <c r="V428" i="15"/>
  <c r="V429" i="15"/>
  <c r="V430" i="15"/>
  <c r="V431" i="15"/>
  <c r="V432" i="15"/>
  <c r="V433" i="15"/>
  <c r="V434" i="15"/>
  <c r="V435" i="15"/>
  <c r="V436" i="15"/>
  <c r="V437" i="15"/>
  <c r="V438" i="15"/>
  <c r="V439" i="15"/>
  <c r="V440" i="15"/>
  <c r="V441" i="15"/>
  <c r="V442" i="15"/>
  <c r="V443" i="15"/>
  <c r="V444" i="15"/>
  <c r="V445" i="15"/>
  <c r="V446" i="15"/>
  <c r="V447" i="15"/>
  <c r="V448" i="15"/>
  <c r="V449" i="15"/>
  <c r="V450" i="15"/>
  <c r="V451" i="15"/>
  <c r="V452" i="15"/>
  <c r="V453" i="15"/>
  <c r="V454" i="15"/>
  <c r="V455" i="15"/>
  <c r="V456" i="15"/>
  <c r="V457" i="15"/>
  <c r="V458" i="15"/>
  <c r="V459" i="15"/>
  <c r="V460" i="15"/>
  <c r="V461" i="15"/>
  <c r="V462" i="15"/>
  <c r="V463" i="15"/>
  <c r="V464" i="15"/>
  <c r="V465" i="15"/>
  <c r="V466" i="15"/>
  <c r="V467" i="15"/>
  <c r="V468" i="15"/>
  <c r="V469" i="15"/>
  <c r="V470" i="15"/>
  <c r="V471" i="15"/>
  <c r="V472" i="15"/>
  <c r="V473" i="15"/>
  <c r="V474" i="15"/>
  <c r="V475" i="15"/>
  <c r="V476" i="15"/>
  <c r="V477" i="15"/>
  <c r="V478" i="15"/>
  <c r="V479" i="15"/>
  <c r="V480" i="15"/>
  <c r="V845" i="15"/>
  <c r="V846" i="15"/>
  <c r="V847" i="15"/>
  <c r="V848" i="15"/>
  <c r="V849" i="15"/>
  <c r="V850" i="15"/>
  <c r="V851" i="15"/>
  <c r="V852" i="15"/>
  <c r="V853" i="15"/>
  <c r="V854" i="15"/>
  <c r="V855" i="15"/>
  <c r="V856" i="15"/>
  <c r="V857" i="15"/>
  <c r="V858" i="15"/>
  <c r="V859" i="15"/>
  <c r="V860" i="15"/>
  <c r="V861" i="15"/>
  <c r="V862" i="15"/>
  <c r="V863" i="15"/>
  <c r="V864" i="15"/>
  <c r="V865" i="15"/>
  <c r="V866" i="15"/>
  <c r="V867" i="15"/>
  <c r="V868" i="15"/>
  <c r="V869" i="15"/>
  <c r="V870" i="15"/>
  <c r="V871" i="15"/>
  <c r="V872" i="15"/>
  <c r="V873" i="15"/>
  <c r="V874" i="15"/>
  <c r="V875" i="15"/>
  <c r="V876" i="15"/>
  <c r="V877" i="15"/>
  <c r="V878" i="15"/>
  <c r="V879" i="15"/>
  <c r="V880" i="15"/>
  <c r="V881" i="15"/>
  <c r="V882" i="15"/>
  <c r="V883" i="15"/>
  <c r="V884" i="15"/>
  <c r="V885" i="15"/>
  <c r="V886" i="15"/>
  <c r="V887" i="15"/>
  <c r="V888" i="15"/>
  <c r="V889" i="15"/>
  <c r="V890" i="15"/>
  <c r="V891" i="15"/>
  <c r="V892" i="15"/>
  <c r="V893" i="15"/>
  <c r="V894" i="15"/>
  <c r="V895" i="15"/>
  <c r="V896" i="15"/>
  <c r="V897" i="15"/>
  <c r="V898" i="15"/>
  <c r="V899" i="15"/>
  <c r="V900" i="15"/>
  <c r="V901" i="15"/>
  <c r="V902" i="15"/>
  <c r="V903" i="15"/>
  <c r="V904" i="15"/>
  <c r="V905" i="15"/>
  <c r="V906" i="15"/>
  <c r="V907" i="15"/>
  <c r="V908" i="15"/>
  <c r="V909" i="15"/>
  <c r="V910" i="15"/>
  <c r="V911" i="15"/>
  <c r="V912" i="15"/>
  <c r="V913" i="15"/>
  <c r="V914" i="15"/>
  <c r="V915" i="15"/>
  <c r="V916" i="15"/>
  <c r="V917" i="15"/>
  <c r="V918" i="15"/>
  <c r="V919" i="15"/>
  <c r="V920" i="15"/>
  <c r="V921" i="15"/>
  <c r="V922" i="15"/>
  <c r="V923" i="15"/>
  <c r="V924" i="15"/>
  <c r="V925" i="15"/>
  <c r="V926" i="15"/>
  <c r="V927" i="15"/>
  <c r="V928" i="15"/>
  <c r="V929" i="15"/>
  <c r="V2" i="15"/>
  <c r="V565" i="15"/>
  <c r="V596" i="15"/>
  <c r="V598" i="15"/>
  <c r="V600" i="15"/>
  <c r="V601" i="15"/>
  <c r="V603" i="15"/>
  <c r="V604" i="15"/>
  <c r="V606" i="15"/>
  <c r="V608" i="15"/>
  <c r="V610" i="15"/>
  <c r="V612" i="15"/>
  <c r="V613" i="15"/>
  <c r="V615" i="15"/>
  <c r="V617" i="15"/>
  <c r="V619" i="15"/>
  <c r="V621" i="15"/>
  <c r="V623" i="15"/>
  <c r="V625" i="15"/>
  <c r="V627" i="15"/>
  <c r="V628" i="15"/>
  <c r="V630" i="15"/>
  <c r="V632" i="15"/>
  <c r="V634" i="15"/>
  <c r="V636" i="15"/>
  <c r="V638" i="15"/>
  <c r="V640" i="15"/>
  <c r="V642" i="15"/>
  <c r="V644" i="15"/>
  <c r="V646" i="15"/>
  <c r="V648" i="15"/>
  <c r="V650" i="15"/>
  <c r="V652" i="15"/>
  <c r="V654" i="15"/>
  <c r="V656" i="15"/>
  <c r="V658" i="15"/>
  <c r="V659" i="15"/>
  <c r="V662" i="15"/>
  <c r="V664" i="15"/>
  <c r="V666" i="15"/>
  <c r="V668" i="15"/>
  <c r="V669" i="15"/>
  <c r="V671" i="15"/>
  <c r="V673" i="15"/>
  <c r="V675" i="15"/>
  <c r="V677" i="15"/>
  <c r="V679" i="15"/>
  <c r="V681" i="15"/>
  <c r="V683" i="15"/>
  <c r="V685" i="15"/>
  <c r="V686" i="15"/>
  <c r="V688" i="15"/>
  <c r="V690" i="15"/>
  <c r="V693" i="15"/>
  <c r="V695" i="15"/>
  <c r="V696" i="15"/>
  <c r="V698" i="15"/>
  <c r="V700" i="15"/>
  <c r="V702" i="15"/>
  <c r="V705" i="15"/>
  <c r="V708" i="15"/>
  <c r="V711" i="15"/>
  <c r="V714" i="15"/>
  <c r="V718" i="15"/>
  <c r="V721" i="15"/>
  <c r="V723" i="15"/>
  <c r="V726" i="15"/>
  <c r="V730" i="15"/>
  <c r="V732" i="15"/>
  <c r="V735" i="15"/>
  <c r="V737" i="15"/>
  <c r="V741" i="15"/>
  <c r="V744" i="15"/>
  <c r="V747" i="15"/>
  <c r="V749" i="15"/>
  <c r="V752" i="15"/>
  <c r="V755" i="15"/>
  <c r="V758" i="15"/>
  <c r="V761" i="15"/>
  <c r="V764" i="15"/>
  <c r="V766" i="15"/>
  <c r="V768" i="15"/>
  <c r="V771" i="15"/>
  <c r="V774" i="15"/>
  <c r="V777" i="15"/>
  <c r="V566" i="15"/>
  <c r="V597" i="15"/>
  <c r="V599" i="15"/>
  <c r="V602" i="15"/>
  <c r="V605" i="15"/>
  <c r="V607" i="15"/>
  <c r="V609" i="15"/>
  <c r="V611" i="15"/>
  <c r="V614" i="15"/>
  <c r="V616" i="15"/>
  <c r="V618" i="15"/>
  <c r="V620" i="15"/>
  <c r="V622" i="15"/>
  <c r="V624" i="15"/>
  <c r="V626" i="15"/>
  <c r="V629" i="15"/>
  <c r="V631" i="15"/>
  <c r="V633" i="15"/>
  <c r="V635" i="15"/>
  <c r="V637" i="15"/>
  <c r="V639" i="15"/>
  <c r="V641" i="15"/>
  <c r="V643" i="15"/>
  <c r="V645" i="15"/>
  <c r="V647" i="15"/>
  <c r="V649" i="15"/>
  <c r="V651" i="15"/>
  <c r="V653" i="15"/>
  <c r="V655" i="15"/>
  <c r="V657" i="15"/>
  <c r="V660" i="15"/>
  <c r="V661" i="15"/>
  <c r="V663" i="15"/>
  <c r="V665" i="15"/>
  <c r="V667" i="15"/>
  <c r="V670" i="15"/>
  <c r="V672" i="15"/>
  <c r="V674" i="15"/>
  <c r="V676" i="15"/>
  <c r="V678" i="15"/>
  <c r="V680" i="15"/>
  <c r="V682" i="15"/>
  <c r="V684" i="15"/>
  <c r="V687" i="15"/>
  <c r="V689" i="15"/>
  <c r="V692" i="15"/>
  <c r="V694" i="15"/>
  <c r="V697" i="15"/>
  <c r="V699" i="15"/>
  <c r="V701" i="15"/>
  <c r="V703" i="15"/>
  <c r="V706" i="15"/>
  <c r="V709" i="15"/>
  <c r="V712" i="15"/>
  <c r="V715" i="15"/>
  <c r="V717" i="15"/>
  <c r="V720" i="15"/>
  <c r="V724" i="15"/>
  <c r="V727" i="15"/>
  <c r="V729" i="15"/>
  <c r="V733" i="15"/>
  <c r="V738" i="15"/>
  <c r="V740" i="15"/>
  <c r="V743" i="15"/>
  <c r="V746" i="15"/>
  <c r="V751" i="15"/>
  <c r="V754" i="15"/>
  <c r="V757" i="15"/>
  <c r="V760" i="15"/>
  <c r="V763" i="15"/>
  <c r="V767" i="15"/>
  <c r="V770" i="15"/>
  <c r="V773" i="15"/>
  <c r="V776" i="15"/>
  <c r="V481" i="15"/>
  <c r="V482" i="15"/>
  <c r="V483" i="15"/>
  <c r="V484" i="15"/>
  <c r="V485" i="15"/>
  <c r="V486" i="15"/>
  <c r="V487" i="15"/>
  <c r="V488" i="15"/>
  <c r="V489" i="15"/>
  <c r="V490" i="15"/>
  <c r="V491" i="15"/>
  <c r="V492" i="15"/>
  <c r="V493" i="15"/>
  <c r="V494" i="15"/>
  <c r="V495" i="15"/>
  <c r="V496" i="15"/>
  <c r="V497" i="15"/>
  <c r="V498" i="15"/>
  <c r="V499" i="15"/>
  <c r="V500" i="15"/>
  <c r="V501" i="15"/>
  <c r="V502" i="15"/>
  <c r="V503" i="15"/>
  <c r="V504" i="15"/>
  <c r="V505" i="15"/>
  <c r="V506" i="15"/>
  <c r="V507" i="15"/>
  <c r="V508" i="15"/>
  <c r="V509" i="15"/>
  <c r="V510" i="15"/>
  <c r="V511" i="15"/>
  <c r="V512" i="15"/>
  <c r="V513" i="15"/>
  <c r="V514" i="15"/>
  <c r="V515" i="15"/>
  <c r="V516" i="15"/>
  <c r="V517" i="15"/>
  <c r="V518" i="15"/>
  <c r="V519" i="15"/>
  <c r="V520" i="15"/>
  <c r="V521" i="15"/>
  <c r="V522" i="15"/>
  <c r="V523" i="15"/>
  <c r="V524" i="15"/>
  <c r="V525" i="15"/>
  <c r="V526" i="15"/>
  <c r="V527" i="15"/>
  <c r="V528" i="15"/>
  <c r="V529" i="15"/>
  <c r="V530" i="15"/>
  <c r="V531" i="15"/>
  <c r="V532" i="15"/>
  <c r="V533" i="15"/>
  <c r="V534" i="15"/>
  <c r="V535" i="15"/>
  <c r="V536" i="15"/>
  <c r="V537" i="15"/>
  <c r="V538" i="15"/>
  <c r="V539" i="15"/>
  <c r="V540" i="15"/>
  <c r="V541" i="15"/>
  <c r="V542" i="15"/>
  <c r="V543" i="15"/>
  <c r="V544" i="15"/>
  <c r="V545" i="15"/>
  <c r="V546" i="15"/>
  <c r="V547" i="15"/>
  <c r="V548" i="15"/>
  <c r="V549" i="15"/>
  <c r="V550" i="15"/>
  <c r="V551" i="15"/>
  <c r="V552" i="15"/>
  <c r="V553" i="15"/>
  <c r="V554" i="15"/>
  <c r="V555" i="15"/>
  <c r="V556" i="15"/>
  <c r="V557" i="15"/>
  <c r="V558" i="15"/>
  <c r="V559" i="15"/>
  <c r="V560" i="15"/>
  <c r="V561" i="15"/>
  <c r="V562" i="15"/>
  <c r="V563" i="15"/>
  <c r="V564" i="15"/>
  <c r="V567" i="15"/>
  <c r="V568" i="15"/>
  <c r="V569" i="15"/>
  <c r="V570" i="15"/>
  <c r="V571" i="15"/>
  <c r="V572" i="15"/>
  <c r="V573" i="15"/>
  <c r="V574" i="15"/>
  <c r="V575" i="15"/>
  <c r="V576" i="15"/>
  <c r="V577" i="15"/>
  <c r="V578" i="15"/>
  <c r="V579" i="15"/>
  <c r="V580" i="15"/>
  <c r="V581" i="15"/>
  <c r="V582" i="15"/>
  <c r="V583" i="15"/>
  <c r="V584" i="15"/>
  <c r="V585" i="15"/>
  <c r="V586" i="15"/>
  <c r="V587" i="15"/>
  <c r="V588" i="15"/>
  <c r="V589" i="15"/>
  <c r="V590" i="15"/>
  <c r="V591" i="15"/>
  <c r="V592" i="15"/>
  <c r="V593" i="15"/>
  <c r="V594" i="15"/>
  <c r="V595" i="15"/>
  <c r="V691" i="15"/>
  <c r="V704" i="15"/>
  <c r="V707" i="15"/>
  <c r="V710" i="15"/>
  <c r="V713" i="15"/>
  <c r="V716" i="15"/>
  <c r="V719" i="15"/>
  <c r="V722" i="15"/>
  <c r="V725" i="15"/>
  <c r="V728" i="15"/>
  <c r="V731" i="15"/>
  <c r="V734" i="15"/>
  <c r="V736" i="15"/>
  <c r="V739" i="15"/>
  <c r="V742" i="15"/>
  <c r="V745" i="15"/>
  <c r="V748" i="15"/>
  <c r="V750" i="15"/>
  <c r="V753" i="15"/>
  <c r="V756" i="15"/>
  <c r="V759" i="15"/>
  <c r="V762" i="15"/>
  <c r="V765" i="15"/>
  <c r="V769" i="15"/>
  <c r="V772" i="15"/>
  <c r="V775" i="15"/>
  <c r="V1027" i="15"/>
  <c r="V1068" i="15"/>
  <c r="V1073" i="15"/>
  <c r="V1077" i="15"/>
  <c r="V1080" i="15"/>
  <c r="V1083" i="15"/>
  <c r="V1086" i="15"/>
  <c r="V1089" i="15"/>
  <c r="V1092" i="15"/>
  <c r="V1095" i="15"/>
  <c r="V1100" i="15"/>
  <c r="V1102" i="15"/>
  <c r="V1105" i="15"/>
  <c r="V1108" i="15"/>
  <c r="V1111" i="15"/>
  <c r="V1112" i="15"/>
  <c r="V1115" i="15"/>
  <c r="V1119" i="15"/>
  <c r="V1121" i="15"/>
  <c r="V1126" i="15"/>
  <c r="V1129" i="15"/>
  <c r="V1131" i="15"/>
  <c r="V1133" i="15"/>
  <c r="V1136" i="15"/>
  <c r="V1139" i="15"/>
  <c r="V1143" i="15"/>
  <c r="V1146" i="15"/>
  <c r="V1149" i="15"/>
  <c r="V1152" i="15"/>
  <c r="V1155" i="15"/>
  <c r="V1158" i="15"/>
  <c r="V1161" i="15"/>
  <c r="V1165" i="15"/>
  <c r="V1168" i="15"/>
  <c r="V1172" i="15"/>
  <c r="V1174" i="15"/>
  <c r="V1178" i="15"/>
  <c r="V1182" i="15"/>
  <c r="V1186" i="15"/>
  <c r="V1189" i="15"/>
  <c r="V1193" i="15"/>
  <c r="V1196" i="15"/>
  <c r="V1199" i="15"/>
  <c r="V1201" i="15"/>
  <c r="V1205" i="15"/>
  <c r="V1207" i="15"/>
  <c r="V1212" i="15"/>
  <c r="V1213" i="15"/>
  <c r="V1216" i="15"/>
  <c r="V1219" i="15"/>
  <c r="V1220" i="15"/>
  <c r="V778" i="15"/>
  <c r="V779" i="15"/>
  <c r="V780" i="15"/>
  <c r="V781" i="15"/>
  <c r="V782" i="15"/>
  <c r="V783" i="15"/>
  <c r="V784" i="15"/>
  <c r="V785" i="15"/>
  <c r="V786" i="15"/>
  <c r="V787" i="15"/>
  <c r="V788" i="15"/>
  <c r="V789" i="15"/>
  <c r="V790" i="15"/>
  <c r="V791" i="15"/>
  <c r="V792" i="15"/>
  <c r="V793" i="15"/>
  <c r="V794" i="15"/>
  <c r="V795" i="15"/>
  <c r="V796" i="15"/>
  <c r="V797" i="15"/>
  <c r="V798" i="15"/>
  <c r="V799" i="15"/>
  <c r="V800" i="15"/>
  <c r="V801" i="15"/>
  <c r="V802" i="15"/>
  <c r="V803" i="15"/>
  <c r="V804" i="15"/>
  <c r="V805" i="15"/>
  <c r="V806" i="15"/>
  <c r="V807" i="15"/>
  <c r="V808" i="15"/>
  <c r="V809" i="15"/>
  <c r="V810" i="15"/>
  <c r="V811" i="15"/>
  <c r="V812" i="15"/>
  <c r="V813" i="15"/>
  <c r="V1007" i="15"/>
  <c r="V1033" i="15"/>
  <c r="V1036" i="15"/>
  <c r="V1037" i="15"/>
  <c r="V1039" i="15"/>
  <c r="V1041" i="15"/>
  <c r="V1043" i="15"/>
  <c r="V1045" i="15"/>
  <c r="V1047" i="15"/>
  <c r="V1050" i="15"/>
  <c r="V1052" i="15"/>
  <c r="V1053" i="15"/>
  <c r="V1055" i="15"/>
  <c r="V1057" i="15"/>
  <c r="V1059" i="15"/>
  <c r="V1062" i="15"/>
  <c r="V1064" i="15"/>
  <c r="V1066" i="15"/>
  <c r="V1069" i="15"/>
  <c r="V1071" i="15"/>
  <c r="V1072" i="15"/>
  <c r="V1075" i="15"/>
  <c r="V1078" i="15"/>
  <c r="V1082" i="15"/>
  <c r="V1085" i="15"/>
  <c r="V1088" i="15"/>
  <c r="V1091" i="15"/>
  <c r="V1094" i="15"/>
  <c r="V1097" i="15"/>
  <c r="V1099" i="15"/>
  <c r="V1103" i="15"/>
  <c r="V1107" i="15"/>
  <c r="V1109" i="15"/>
  <c r="V1114" i="15"/>
  <c r="V1117" i="15"/>
  <c r="V1120" i="15"/>
  <c r="V1123" i="15"/>
  <c r="V1124" i="15"/>
  <c r="V1127" i="15"/>
  <c r="V1130" i="15"/>
  <c r="V1134" i="15"/>
  <c r="V1137" i="15"/>
  <c r="V1140" i="15"/>
  <c r="V1142" i="15"/>
  <c r="V1145" i="15"/>
  <c r="V1148" i="15"/>
  <c r="V1151" i="15"/>
  <c r="V1154" i="15"/>
  <c r="V1157" i="15"/>
  <c r="V1159" i="15"/>
  <c r="V1162" i="15"/>
  <c r="V1166" i="15"/>
  <c r="V1169" i="15"/>
  <c r="V1171" i="15"/>
  <c r="V1175" i="15"/>
  <c r="V1177" i="15"/>
  <c r="V1180" i="15"/>
  <c r="V1183" i="15"/>
  <c r="V1185" i="15"/>
  <c r="V1188" i="15"/>
  <c r="V1192" i="15"/>
  <c r="V1195" i="15"/>
  <c r="V1197" i="15"/>
  <c r="V1200" i="15"/>
  <c r="V1203" i="15"/>
  <c r="V1206" i="15"/>
  <c r="V1208" i="15"/>
  <c r="V1210" i="15"/>
  <c r="V1214" i="15"/>
  <c r="V1217" i="15"/>
  <c r="V930" i="15"/>
  <c r="V931" i="15"/>
  <c r="V932" i="15"/>
  <c r="V933" i="15"/>
  <c r="V934" i="15"/>
  <c r="V935" i="15"/>
  <c r="V936" i="15"/>
  <c r="V937" i="15"/>
  <c r="V938" i="15"/>
  <c r="V939" i="15"/>
  <c r="V940" i="15"/>
  <c r="V941" i="15"/>
  <c r="V942" i="15"/>
  <c r="V943" i="15"/>
  <c r="V944" i="15"/>
  <c r="V945" i="15"/>
  <c r="V946" i="15"/>
  <c r="V947" i="15"/>
  <c r="V948" i="15"/>
  <c r="V949" i="15"/>
  <c r="V950" i="15"/>
  <c r="V951" i="15"/>
  <c r="V952" i="15"/>
  <c r="V953" i="15"/>
  <c r="V954" i="15"/>
  <c r="V955" i="15"/>
  <c r="V956" i="15"/>
  <c r="V957" i="15"/>
  <c r="V958" i="15"/>
  <c r="V959" i="15"/>
  <c r="V960" i="15"/>
  <c r="V961" i="15"/>
  <c r="V962" i="15"/>
  <c r="V963" i="15"/>
  <c r="V964" i="15"/>
  <c r="V965" i="15"/>
  <c r="V966" i="15"/>
  <c r="V967" i="15"/>
  <c r="V968" i="15"/>
  <c r="V969" i="15"/>
  <c r="V970" i="15"/>
  <c r="V971" i="15"/>
  <c r="V972" i="15"/>
  <c r="V973" i="15"/>
  <c r="V974" i="15"/>
  <c r="V975" i="15"/>
  <c r="V976" i="15"/>
  <c r="V977" i="15"/>
  <c r="V978" i="15"/>
  <c r="V979" i="15"/>
  <c r="V980" i="15"/>
  <c r="V981" i="15"/>
  <c r="V982" i="15"/>
  <c r="V983" i="15"/>
  <c r="V984" i="15"/>
  <c r="V985" i="15"/>
  <c r="V986" i="15"/>
  <c r="V987" i="15"/>
  <c r="V988" i="15"/>
  <c r="V989" i="15"/>
  <c r="V990" i="15"/>
  <c r="V991" i="15"/>
  <c r="V992" i="15"/>
  <c r="V993" i="15"/>
  <c r="V994" i="15"/>
  <c r="V995" i="15"/>
  <c r="V996" i="15"/>
  <c r="V997" i="15"/>
  <c r="V998" i="15"/>
  <c r="V999" i="15"/>
  <c r="V1000" i="15"/>
  <c r="V1001" i="15"/>
  <c r="V1002" i="15"/>
  <c r="V1003" i="15"/>
  <c r="V1004" i="15"/>
  <c r="V1005" i="15"/>
  <c r="V1006" i="15"/>
  <c r="V1008" i="15"/>
  <c r="V1009" i="15"/>
  <c r="V1010" i="15"/>
  <c r="V1011" i="15"/>
  <c r="V1012" i="15"/>
  <c r="V1013" i="15"/>
  <c r="V1014" i="15"/>
  <c r="V1015" i="15"/>
  <c r="V1016" i="15"/>
  <c r="V1017" i="15"/>
  <c r="V1018" i="15"/>
  <c r="V1019" i="15"/>
  <c r="V1020" i="15"/>
  <c r="V1021" i="15"/>
  <c r="V1022" i="15"/>
  <c r="V1023" i="15"/>
  <c r="V1024" i="15"/>
  <c r="V1025" i="15"/>
  <c r="V1026" i="15"/>
  <c r="V1028" i="15"/>
  <c r="V1029" i="15"/>
  <c r="V1030" i="15"/>
  <c r="V1031" i="15"/>
  <c r="V1032" i="15"/>
  <c r="V1034" i="15"/>
  <c r="V1035" i="15"/>
  <c r="V1038" i="15"/>
  <c r="V1040" i="15"/>
  <c r="V1042" i="15"/>
  <c r="V1044" i="15"/>
  <c r="V1046" i="15"/>
  <c r="V1048" i="15"/>
  <c r="V1049" i="15"/>
  <c r="V1051" i="15"/>
  <c r="V1054" i="15"/>
  <c r="V1056" i="15"/>
  <c r="V1058" i="15"/>
  <c r="V1060" i="15"/>
  <c r="V1061" i="15"/>
  <c r="V1063" i="15"/>
  <c r="V1065" i="15"/>
  <c r="V1067" i="15"/>
  <c r="V1070" i="15"/>
  <c r="V1074" i="15"/>
  <c r="V1076" i="15"/>
  <c r="V1079" i="15"/>
  <c r="V1081" i="15"/>
  <c r="V1084" i="15"/>
  <c r="V1087" i="15"/>
  <c r="V1090" i="15"/>
  <c r="V1093" i="15"/>
  <c r="V1096" i="15"/>
  <c r="V1098" i="15"/>
  <c r="V1101" i="15"/>
  <c r="V1104" i="15"/>
  <c r="V1106" i="15"/>
  <c r="V1110" i="15"/>
  <c r="V1113" i="15"/>
  <c r="V1116" i="15"/>
  <c r="V1118" i="15"/>
  <c r="V1122" i="15"/>
  <c r="V1125" i="15"/>
  <c r="V1128" i="15"/>
  <c r="V1132" i="15"/>
  <c r="V1135" i="15"/>
  <c r="V1138" i="15"/>
  <c r="V1141" i="15"/>
  <c r="V1144" i="15"/>
  <c r="V1147" i="15"/>
  <c r="V1150" i="15"/>
  <c r="V1153" i="15"/>
  <c r="V1156" i="15"/>
  <c r="V1160" i="15"/>
  <c r="V1163" i="15"/>
  <c r="V1164" i="15"/>
  <c r="V1167" i="15"/>
  <c r="V1170" i="15"/>
  <c r="V1173" i="15"/>
  <c r="V1176" i="15"/>
  <c r="V1179" i="15"/>
  <c r="V1181" i="15"/>
  <c r="V1184" i="15"/>
  <c r="V1187" i="15"/>
  <c r="V1190" i="15"/>
  <c r="V1191" i="15"/>
  <c r="V1194" i="15"/>
  <c r="V1198" i="15"/>
  <c r="V1202" i="15"/>
  <c r="V1204" i="15"/>
  <c r="V1209" i="15"/>
  <c r="V1211" i="15"/>
  <c r="V1215" i="15"/>
  <c r="V1218" i="15"/>
  <c r="V1236" i="15"/>
  <c r="V1265" i="15"/>
  <c r="V1270" i="15"/>
  <c r="V1274" i="15"/>
  <c r="V1279" i="15"/>
  <c r="V1283" i="15"/>
  <c r="V5" i="15"/>
  <c r="V9" i="15"/>
  <c r="V15" i="15"/>
  <c r="V19" i="15"/>
  <c r="V23" i="15"/>
  <c r="V26" i="15"/>
  <c r="V30" i="15"/>
  <c r="V33" i="15"/>
  <c r="V38" i="15"/>
  <c r="V42" i="15"/>
  <c r="V46" i="15"/>
  <c r="V48" i="15"/>
  <c r="V52" i="15"/>
  <c r="V56" i="15"/>
  <c r="V60" i="15"/>
  <c r="V64" i="15"/>
  <c r="V70" i="15"/>
  <c r="V74" i="15"/>
  <c r="V78" i="15"/>
  <c r="V80" i="15"/>
  <c r="V84" i="15"/>
  <c r="V88" i="15"/>
  <c r="V92" i="15"/>
  <c r="V96" i="15"/>
  <c r="V98" i="15"/>
  <c r="V101" i="15"/>
  <c r="V105" i="15"/>
  <c r="V109" i="15"/>
  <c r="V113" i="15"/>
  <c r="V117" i="15"/>
  <c r="V121" i="15"/>
  <c r="V125" i="15"/>
  <c r="V129" i="15"/>
  <c r="V135" i="15"/>
  <c r="V138" i="15"/>
  <c r="V143" i="15"/>
  <c r="V147" i="15"/>
  <c r="V151" i="15"/>
  <c r="V155" i="15"/>
  <c r="V158" i="15"/>
  <c r="V164" i="15"/>
  <c r="V166" i="15"/>
  <c r="V171" i="15"/>
  <c r="V174" i="15"/>
  <c r="V177" i="15"/>
  <c r="V181" i="15"/>
  <c r="V185" i="15"/>
  <c r="V190" i="15"/>
  <c r="V195" i="15"/>
  <c r="V200" i="15"/>
  <c r="V204" i="15"/>
  <c r="V207" i="15"/>
  <c r="V210" i="15"/>
  <c r="V215" i="15"/>
  <c r="V217" i="15"/>
  <c r="V221" i="15"/>
  <c r="V225" i="15"/>
  <c r="V230" i="15"/>
  <c r="V235" i="15"/>
  <c r="V239" i="15"/>
  <c r="V245" i="15"/>
  <c r="V248" i="15"/>
  <c r="V253" i="15"/>
  <c r="V258" i="15"/>
  <c r="V263" i="15"/>
  <c r="V266" i="15"/>
  <c r="V269" i="15"/>
  <c r="V1233" i="15"/>
  <c r="V1264" i="15"/>
  <c r="V1271" i="15"/>
  <c r="V1276" i="15"/>
  <c r="V1280" i="15"/>
  <c r="V1284" i="15"/>
  <c r="V6" i="15"/>
  <c r="V8" i="15"/>
  <c r="V12" i="15"/>
  <c r="V16" i="15"/>
  <c r="V20" i="15"/>
  <c r="V24" i="15"/>
  <c r="V28" i="15"/>
  <c r="V32" i="15"/>
  <c r="V37" i="15"/>
  <c r="V41" i="15"/>
  <c r="V45" i="15"/>
  <c r="V49" i="15"/>
  <c r="V54" i="15"/>
  <c r="V59" i="15"/>
  <c r="V62" i="15"/>
  <c r="V65" i="15"/>
  <c r="V68" i="15"/>
  <c r="V71" i="15"/>
  <c r="V75" i="15"/>
  <c r="V79" i="15"/>
  <c r="V83" i="15"/>
  <c r="V87" i="15"/>
  <c r="V91" i="15"/>
  <c r="V95" i="15"/>
  <c r="V100" i="15"/>
  <c r="V104" i="15"/>
  <c r="V108" i="15"/>
  <c r="V112" i="15"/>
  <c r="V116" i="15"/>
  <c r="V120" i="15"/>
  <c r="V123" i="15"/>
  <c r="V127" i="15"/>
  <c r="V131" i="15"/>
  <c r="V134" i="15"/>
  <c r="V139" i="15"/>
  <c r="V142" i="15"/>
  <c r="V145" i="15"/>
  <c r="V150" i="15"/>
  <c r="V153" i="15"/>
  <c r="V157" i="15"/>
  <c r="V161" i="15"/>
  <c r="V167" i="15"/>
  <c r="V170" i="15"/>
  <c r="V175" i="15"/>
  <c r="V179" i="15"/>
  <c r="V183" i="15"/>
  <c r="V187" i="15"/>
  <c r="V191" i="15"/>
  <c r="V193" i="15"/>
  <c r="V197" i="15"/>
  <c r="V201" i="15"/>
  <c r="V205" i="15"/>
  <c r="V209" i="15"/>
  <c r="V213" i="15"/>
  <c r="V220" i="15"/>
  <c r="V224" i="15"/>
  <c r="V228" i="15"/>
  <c r="V229" i="15"/>
  <c r="V233" i="15"/>
  <c r="V237" i="15"/>
  <c r="V241" i="15"/>
  <c r="V243" i="15"/>
  <c r="V249" i="15"/>
  <c r="V254" i="15"/>
  <c r="V257" i="15"/>
  <c r="V261" i="15"/>
  <c r="V265" i="15"/>
  <c r="V270" i="15"/>
  <c r="V1221" i="15"/>
  <c r="V1223" i="15"/>
  <c r="V1224" i="15"/>
  <c r="V1225" i="15"/>
  <c r="V1226" i="15"/>
  <c r="V1227" i="15"/>
  <c r="V1228" i="15"/>
  <c r="V1229" i="15"/>
  <c r="V1230" i="15"/>
  <c r="V1231" i="15"/>
  <c r="V1232" i="15"/>
  <c r="V1234" i="15"/>
  <c r="V1235" i="15"/>
  <c r="V1238" i="15"/>
  <c r="V1239" i="15"/>
  <c r="V1240" i="15"/>
  <c r="V1242" i="15"/>
  <c r="V1243" i="15"/>
  <c r="V1250" i="15"/>
  <c r="V1253" i="15"/>
  <c r="V1255" i="15"/>
  <c r="V1257" i="15"/>
  <c r="V1259" i="15"/>
  <c r="V1260" i="15"/>
  <c r="V1262" i="15"/>
  <c r="V1266" i="15"/>
  <c r="V1268" i="15"/>
  <c r="V1272" i="15"/>
  <c r="V1275" i="15"/>
  <c r="V1278" i="15"/>
  <c r="V1282" i="15"/>
  <c r="V4" i="15"/>
  <c r="V10" i="15"/>
  <c r="V13" i="15"/>
  <c r="V17" i="15"/>
  <c r="V21" i="15"/>
  <c r="V25" i="15"/>
  <c r="V29" i="15"/>
  <c r="V34" i="15"/>
  <c r="V36" i="15"/>
  <c r="V40" i="15"/>
  <c r="V44" i="15"/>
  <c r="V50" i="15"/>
  <c r="V53" i="15"/>
  <c r="V57" i="15"/>
  <c r="V63" i="15"/>
  <c r="V66" i="15"/>
  <c r="V69" i="15"/>
  <c r="V73" i="15"/>
  <c r="V76" i="15"/>
  <c r="V81" i="15"/>
  <c r="V85" i="15"/>
  <c r="V89" i="15"/>
  <c r="V93" i="15"/>
  <c r="V97" i="15"/>
  <c r="V102" i="15"/>
  <c r="V106" i="15"/>
  <c r="V111" i="15"/>
  <c r="V115" i="15"/>
  <c r="V118" i="15"/>
  <c r="V122" i="15"/>
  <c r="V126" i="15"/>
  <c r="V130" i="15"/>
  <c r="V133" i="15"/>
  <c r="V137" i="15"/>
  <c r="V141" i="15"/>
  <c r="V146" i="15"/>
  <c r="V149" i="15"/>
  <c r="V154" i="15"/>
  <c r="V159" i="15"/>
  <c r="V162" i="15"/>
  <c r="V165" i="15"/>
  <c r="V169" i="15"/>
  <c r="V173" i="15"/>
  <c r="V178" i="15"/>
  <c r="V180" i="15"/>
  <c r="V184" i="15"/>
  <c r="V188" i="15"/>
  <c r="V192" i="15"/>
  <c r="V196" i="15"/>
  <c r="V199" i="15"/>
  <c r="V203" i="15"/>
  <c r="V208" i="15"/>
  <c r="V212" i="15"/>
  <c r="V216" i="15"/>
  <c r="V219" i="15"/>
  <c r="V223" i="15"/>
  <c r="V227" i="15"/>
  <c r="V231" i="15"/>
  <c r="V234" i="15"/>
  <c r="V238" i="15"/>
  <c r="V242" i="15"/>
  <c r="V246" i="15"/>
  <c r="V250" i="15"/>
  <c r="V252" i="15"/>
  <c r="V256" i="15"/>
  <c r="V259" i="15"/>
  <c r="V262" i="15"/>
  <c r="V267" i="15"/>
  <c r="V271" i="15"/>
  <c r="V1222" i="15"/>
  <c r="V1237" i="15"/>
  <c r="V1241" i="15"/>
  <c r="V1244" i="15"/>
  <c r="V1246" i="15"/>
  <c r="V1247" i="15"/>
  <c r="V1248" i="15"/>
  <c r="V1249" i="15"/>
  <c r="V1251" i="15"/>
  <c r="V1252" i="15"/>
  <c r="V1254" i="15"/>
  <c r="V1256" i="15"/>
  <c r="V1258" i="15"/>
  <c r="V1261" i="15"/>
  <c r="V1263" i="15"/>
  <c r="V1267" i="15"/>
  <c r="V1269" i="15"/>
  <c r="V1273" i="15"/>
  <c r="V1277" i="15"/>
  <c r="V1281" i="15"/>
  <c r="V3" i="15"/>
  <c r="V7" i="15"/>
  <c r="V11" i="15"/>
  <c r="V14" i="15"/>
  <c r="V18" i="15"/>
  <c r="V22" i="15"/>
  <c r="V27" i="15"/>
  <c r="V31" i="15"/>
  <c r="V35" i="15"/>
  <c r="V39" i="15"/>
  <c r="V43" i="15"/>
  <c r="V47" i="15"/>
  <c r="V51" i="15"/>
  <c r="V55" i="15"/>
  <c r="V58" i="15"/>
  <c r="V61" i="15"/>
  <c r="V67" i="15"/>
  <c r="V72" i="15"/>
  <c r="V77" i="15"/>
  <c r="V82" i="15"/>
  <c r="V86" i="15"/>
  <c r="V90" i="15"/>
  <c r="V94" i="15"/>
  <c r="V99" i="15"/>
  <c r="V103" i="15"/>
  <c r="V107" i="15"/>
  <c r="V110" i="15"/>
  <c r="V114" i="15"/>
  <c r="V119" i="15"/>
  <c r="V124" i="15"/>
  <c r="V128" i="15"/>
  <c r="V132" i="15"/>
  <c r="V136" i="15"/>
  <c r="V140" i="15"/>
  <c r="V144" i="15"/>
  <c r="V148" i="15"/>
  <c r="V152" i="15"/>
  <c r="V156" i="15"/>
  <c r="V160" i="15"/>
  <c r="V163" i="15"/>
  <c r="V168" i="15"/>
  <c r="V172" i="15"/>
  <c r="V176" i="15"/>
  <c r="V182" i="15"/>
  <c r="V186" i="15"/>
  <c r="V189" i="15"/>
  <c r="V194" i="15"/>
  <c r="V198" i="15"/>
  <c r="V202" i="15"/>
  <c r="V206" i="15"/>
  <c r="V211" i="15"/>
  <c r="V214" i="15"/>
  <c r="V218" i="15"/>
  <c r="V222" i="15"/>
  <c r="V226" i="15"/>
  <c r="V232" i="15"/>
  <c r="V236" i="15"/>
  <c r="V240" i="15"/>
  <c r="V244" i="15"/>
  <c r="V247" i="15"/>
  <c r="V251" i="15"/>
  <c r="V255" i="15"/>
  <c r="V260" i="15"/>
  <c r="V264" i="15"/>
  <c r="V268" i="15"/>
  <c r="V322" i="15"/>
  <c r="V293" i="15"/>
  <c r="V307" i="15"/>
  <c r="V311" i="15"/>
  <c r="V314" i="15"/>
  <c r="V317" i="15"/>
  <c r="V320" i="15"/>
  <c r="V323" i="15"/>
  <c r="V326" i="15"/>
  <c r="V328" i="15"/>
  <c r="V330" i="15"/>
  <c r="V291" i="15"/>
  <c r="V297" i="15"/>
  <c r="V299" i="15"/>
  <c r="V301" i="15"/>
  <c r="V304" i="15"/>
  <c r="V305" i="15"/>
  <c r="V309" i="15"/>
  <c r="V312" i="15"/>
  <c r="V315" i="15"/>
  <c r="V318" i="15"/>
  <c r="V321" i="15"/>
  <c r="V325" i="15"/>
  <c r="V329" i="15"/>
  <c r="V331" i="15"/>
  <c r="V272" i="15"/>
  <c r="V273" i="15"/>
  <c r="V274" i="15"/>
  <c r="V275" i="15"/>
  <c r="V276" i="15"/>
  <c r="V277" i="15"/>
  <c r="V278" i="15"/>
  <c r="V279" i="15"/>
  <c r="V280" i="15"/>
  <c r="V281" i="15"/>
  <c r="V282" i="15"/>
  <c r="V283" i="15"/>
  <c r="V284" i="15"/>
  <c r="V285" i="15"/>
  <c r="V286" i="15"/>
  <c r="V287" i="15"/>
  <c r="V288" i="15"/>
  <c r="V289" i="15"/>
  <c r="V290" i="15"/>
  <c r="V292" i="15"/>
  <c r="V294" i="15"/>
  <c r="V295" i="15"/>
  <c r="V296" i="15"/>
  <c r="V298" i="15"/>
  <c r="V300" i="15"/>
  <c r="V302" i="15"/>
  <c r="V303" i="15"/>
  <c r="V306" i="15"/>
  <c r="V308" i="15"/>
  <c r="V310" i="15"/>
  <c r="V313" i="15"/>
  <c r="V316" i="15"/>
  <c r="V319" i="15"/>
  <c r="V324" i="15"/>
  <c r="V327" i="15"/>
  <c r="V332" i="15"/>
  <c r="V333" i="15"/>
  <c r="U337" i="15"/>
  <c r="U341" i="15"/>
  <c r="U345" i="15"/>
  <c r="U349" i="15"/>
  <c r="U353" i="15"/>
  <c r="U357" i="15"/>
  <c r="U361" i="15"/>
  <c r="U365" i="15"/>
  <c r="U369" i="15"/>
  <c r="U373" i="15"/>
  <c r="U377" i="15"/>
  <c r="U381" i="15"/>
  <c r="U385" i="15"/>
  <c r="U389" i="15"/>
  <c r="U393" i="15"/>
  <c r="U397" i="15"/>
  <c r="U401" i="15"/>
  <c r="U405" i="15"/>
  <c r="U409" i="15"/>
  <c r="U413" i="15"/>
  <c r="U417" i="15"/>
  <c r="U421" i="15"/>
  <c r="U425" i="15"/>
  <c r="U429" i="15"/>
  <c r="U433" i="15"/>
  <c r="U437" i="15"/>
  <c r="U441" i="15"/>
  <c r="U445" i="15"/>
  <c r="U449" i="15"/>
  <c r="U453" i="15"/>
  <c r="U457" i="15"/>
  <c r="U461" i="15"/>
  <c r="U465" i="15"/>
  <c r="U469" i="15"/>
  <c r="U473" i="15"/>
  <c r="U477" i="15"/>
  <c r="U481" i="15"/>
  <c r="U485" i="15"/>
  <c r="U489" i="15"/>
  <c r="U493" i="15"/>
  <c r="U497" i="15"/>
  <c r="U501" i="15"/>
  <c r="U505" i="15"/>
  <c r="U509" i="15"/>
  <c r="U513" i="15"/>
  <c r="U517" i="15"/>
  <c r="U521" i="15"/>
  <c r="U525" i="15"/>
  <c r="U529" i="15"/>
  <c r="U533" i="15"/>
  <c r="U537" i="15"/>
  <c r="U541" i="15"/>
  <c r="U545" i="15"/>
  <c r="U549" i="15"/>
  <c r="U553" i="15"/>
  <c r="U557" i="15"/>
  <c r="U561" i="15"/>
  <c r="U565" i="15"/>
  <c r="U569" i="15"/>
  <c r="U573" i="15"/>
  <c r="U577" i="15"/>
  <c r="U581" i="15"/>
  <c r="U585" i="15"/>
  <c r="U589" i="15"/>
  <c r="U593" i="15"/>
  <c r="U597" i="15"/>
  <c r="U601" i="15"/>
  <c r="U605" i="15"/>
  <c r="U609" i="15"/>
  <c r="U613" i="15"/>
  <c r="U617" i="15"/>
  <c r="U621" i="15"/>
  <c r="U625" i="15"/>
  <c r="U629" i="15"/>
  <c r="U633" i="15"/>
  <c r="U637" i="15"/>
  <c r="U641" i="15"/>
  <c r="U645" i="15"/>
  <c r="U649" i="15"/>
  <c r="U653" i="15"/>
  <c r="U657" i="15"/>
  <c r="U334" i="15"/>
  <c r="U338" i="15"/>
  <c r="U342" i="15"/>
  <c r="U346" i="15"/>
  <c r="U350" i="15"/>
  <c r="U354" i="15"/>
  <c r="U358" i="15"/>
  <c r="U362" i="15"/>
  <c r="U366" i="15"/>
  <c r="U370" i="15"/>
  <c r="U374" i="15"/>
  <c r="U378" i="15"/>
  <c r="U382" i="15"/>
  <c r="U386" i="15"/>
  <c r="U390" i="15"/>
  <c r="U394" i="15"/>
  <c r="U398" i="15"/>
  <c r="U402" i="15"/>
  <c r="U406" i="15"/>
  <c r="U410" i="15"/>
  <c r="U414" i="15"/>
  <c r="U418" i="15"/>
  <c r="U422" i="15"/>
  <c r="U426" i="15"/>
  <c r="U430" i="15"/>
  <c r="U434" i="15"/>
  <c r="U438" i="15"/>
  <c r="U442" i="15"/>
  <c r="U446" i="15"/>
  <c r="U450" i="15"/>
  <c r="U454" i="15"/>
  <c r="U458" i="15"/>
  <c r="U462" i="15"/>
  <c r="U466" i="15"/>
  <c r="U470" i="15"/>
  <c r="U474" i="15"/>
  <c r="U478" i="15"/>
  <c r="U482" i="15"/>
  <c r="U486" i="15"/>
  <c r="U490" i="15"/>
  <c r="U494" i="15"/>
  <c r="U498" i="15"/>
  <c r="U502" i="15"/>
  <c r="U506" i="15"/>
  <c r="U510" i="15"/>
  <c r="U514" i="15"/>
  <c r="U518" i="15"/>
  <c r="U522" i="15"/>
  <c r="U526" i="15"/>
  <c r="U530" i="15"/>
  <c r="U534" i="15"/>
  <c r="U538" i="15"/>
  <c r="U542" i="15"/>
  <c r="U546" i="15"/>
  <c r="U550" i="15"/>
  <c r="U554" i="15"/>
  <c r="U558" i="15"/>
  <c r="U562" i="15"/>
  <c r="U566" i="15"/>
  <c r="U570" i="15"/>
  <c r="U574" i="15"/>
  <c r="U578" i="15"/>
  <c r="U582" i="15"/>
  <c r="U586" i="15"/>
  <c r="U590" i="15"/>
  <c r="U594" i="15"/>
  <c r="U598" i="15"/>
  <c r="U602" i="15"/>
  <c r="U606" i="15"/>
  <c r="U610" i="15"/>
  <c r="U335" i="15"/>
  <c r="U339" i="15"/>
  <c r="U343" i="15"/>
  <c r="U347" i="15"/>
  <c r="U351" i="15"/>
  <c r="U355" i="15"/>
  <c r="U359" i="15"/>
  <c r="U363" i="15"/>
  <c r="U367" i="15"/>
  <c r="U371" i="15"/>
  <c r="U375" i="15"/>
  <c r="U379" i="15"/>
  <c r="U383" i="15"/>
  <c r="U387" i="15"/>
  <c r="U391" i="15"/>
  <c r="U395" i="15"/>
  <c r="U399" i="15"/>
  <c r="U403" i="15"/>
  <c r="U407" i="15"/>
  <c r="U411" i="15"/>
  <c r="U415" i="15"/>
  <c r="U419" i="15"/>
  <c r="U423" i="15"/>
  <c r="U427" i="15"/>
  <c r="U431" i="15"/>
  <c r="U435" i="15"/>
  <c r="U439" i="15"/>
  <c r="U443" i="15"/>
  <c r="U447" i="15"/>
  <c r="U451" i="15"/>
  <c r="U455" i="15"/>
  <c r="U459" i="15"/>
  <c r="U463" i="15"/>
  <c r="U467" i="15"/>
  <c r="U471" i="15"/>
  <c r="U475" i="15"/>
  <c r="U479" i="15"/>
  <c r="U483" i="15"/>
  <c r="U487" i="15"/>
  <c r="U491" i="15"/>
  <c r="U495" i="15"/>
  <c r="U499" i="15"/>
  <c r="U503" i="15"/>
  <c r="U507" i="15"/>
  <c r="U511" i="15"/>
  <c r="U515" i="15"/>
  <c r="U519" i="15"/>
  <c r="U523" i="15"/>
  <c r="U527" i="15"/>
  <c r="U531" i="15"/>
  <c r="U535" i="15"/>
  <c r="U539" i="15"/>
  <c r="U543" i="15"/>
  <c r="U547" i="15"/>
  <c r="U551" i="15"/>
  <c r="U555" i="15"/>
  <c r="U559" i="15"/>
  <c r="U563" i="15"/>
  <c r="U567" i="15"/>
  <c r="U571" i="15"/>
  <c r="U575" i="15"/>
  <c r="U579" i="15"/>
  <c r="U583" i="15"/>
  <c r="U587" i="15"/>
  <c r="U591" i="15"/>
  <c r="U595" i="15"/>
  <c r="U599" i="15"/>
  <c r="U603" i="15"/>
  <c r="U607" i="15"/>
  <c r="U611" i="15"/>
  <c r="U615" i="15"/>
  <c r="U619" i="15"/>
  <c r="U623" i="15"/>
  <c r="U627" i="15"/>
  <c r="U631" i="15"/>
  <c r="U635" i="15"/>
  <c r="U639" i="15"/>
  <c r="U643" i="15"/>
  <c r="U647" i="15"/>
  <c r="U651" i="15"/>
  <c r="U655" i="15"/>
  <c r="U659" i="15"/>
  <c r="U663" i="15"/>
  <c r="U667" i="15"/>
  <c r="U671" i="15"/>
  <c r="U348" i="15"/>
  <c r="U364" i="15"/>
  <c r="U380" i="15"/>
  <c r="U396" i="15"/>
  <c r="U412" i="15"/>
  <c r="U428" i="15"/>
  <c r="U444" i="15"/>
  <c r="U460" i="15"/>
  <c r="U476" i="15"/>
  <c r="U492" i="15"/>
  <c r="U508" i="15"/>
  <c r="U524" i="15"/>
  <c r="U540" i="15"/>
  <c r="U556" i="15"/>
  <c r="U572" i="15"/>
  <c r="U588" i="15"/>
  <c r="U604" i="15"/>
  <c r="U616" i="15"/>
  <c r="U624" i="15"/>
  <c r="U632" i="15"/>
  <c r="U640" i="15"/>
  <c r="U648" i="15"/>
  <c r="U656" i="15"/>
  <c r="U662" i="15"/>
  <c r="U668" i="15"/>
  <c r="U673" i="15"/>
  <c r="U677" i="15"/>
  <c r="U681" i="15"/>
  <c r="U685" i="15"/>
  <c r="U689" i="15"/>
  <c r="U693" i="15"/>
  <c r="U697" i="15"/>
  <c r="U701" i="15"/>
  <c r="U705" i="15"/>
  <c r="U709" i="15"/>
  <c r="U713" i="15"/>
  <c r="U717" i="15"/>
  <c r="U721" i="15"/>
  <c r="U725" i="15"/>
  <c r="U729" i="15"/>
  <c r="U733" i="15"/>
  <c r="U737" i="15"/>
  <c r="U741" i="15"/>
  <c r="U745" i="15"/>
  <c r="U749" i="15"/>
  <c r="U753" i="15"/>
  <c r="U757" i="15"/>
  <c r="U761" i="15"/>
  <c r="U765" i="15"/>
  <c r="U769" i="15"/>
  <c r="U773" i="15"/>
  <c r="U777" i="15"/>
  <c r="U781" i="15"/>
  <c r="U785" i="15"/>
  <c r="U789" i="15"/>
  <c r="U793" i="15"/>
  <c r="U797" i="15"/>
  <c r="U801" i="15"/>
  <c r="U805" i="15"/>
  <c r="U809" i="15"/>
  <c r="U813" i="15"/>
  <c r="U816" i="15"/>
  <c r="U820" i="15"/>
  <c r="U336" i="15"/>
  <c r="U352" i="15"/>
  <c r="U368" i="15"/>
  <c r="U384" i="15"/>
  <c r="U400" i="15"/>
  <c r="U416" i="15"/>
  <c r="U432" i="15"/>
  <c r="U448" i="15"/>
  <c r="U464" i="15"/>
  <c r="U480" i="15"/>
  <c r="U496" i="15"/>
  <c r="U512" i="15"/>
  <c r="U528" i="15"/>
  <c r="U544" i="15"/>
  <c r="U560" i="15"/>
  <c r="U576" i="15"/>
  <c r="U592" i="15"/>
  <c r="U608" i="15"/>
  <c r="U618" i="15"/>
  <c r="U626" i="15"/>
  <c r="U634" i="15"/>
  <c r="U642" i="15"/>
  <c r="U650" i="15"/>
  <c r="U658" i="15"/>
  <c r="U664" i="15"/>
  <c r="U669" i="15"/>
  <c r="U674" i="15"/>
  <c r="U678" i="15"/>
  <c r="U682" i="15"/>
  <c r="U686" i="15"/>
  <c r="U690" i="15"/>
  <c r="U694" i="15"/>
  <c r="U698" i="15"/>
  <c r="U702" i="15"/>
  <c r="U706" i="15"/>
  <c r="U710" i="15"/>
  <c r="U714" i="15"/>
  <c r="U718" i="15"/>
  <c r="U722" i="15"/>
  <c r="U726" i="15"/>
  <c r="U730" i="15"/>
  <c r="U734" i="15"/>
  <c r="U738" i="15"/>
  <c r="U742" i="15"/>
  <c r="U746" i="15"/>
  <c r="U750" i="15"/>
  <c r="U754" i="15"/>
  <c r="U758" i="15"/>
  <c r="U762" i="15"/>
  <c r="U766" i="15"/>
  <c r="U770" i="15"/>
  <c r="U774" i="15"/>
  <c r="U778" i="15"/>
  <c r="U782" i="15"/>
  <c r="U786" i="15"/>
  <c r="U790" i="15"/>
  <c r="U794" i="15"/>
  <c r="U798" i="15"/>
  <c r="U802" i="15"/>
  <c r="U806" i="15"/>
  <c r="U810" i="15"/>
  <c r="U817" i="15"/>
  <c r="U821" i="15"/>
  <c r="U825" i="15"/>
  <c r="U829" i="15"/>
  <c r="U833" i="15"/>
  <c r="U837" i="15"/>
  <c r="U841" i="15"/>
  <c r="U845" i="15"/>
  <c r="U849" i="15"/>
  <c r="U853" i="15"/>
  <c r="U857" i="15"/>
  <c r="U861" i="15"/>
  <c r="U865" i="15"/>
  <c r="U869" i="15"/>
  <c r="U873" i="15"/>
  <c r="U877" i="15"/>
  <c r="U881" i="15"/>
  <c r="U885" i="15"/>
  <c r="U889" i="15"/>
  <c r="U893" i="15"/>
  <c r="U897" i="15"/>
  <c r="U901" i="15"/>
  <c r="U905" i="15"/>
  <c r="U909" i="15"/>
  <c r="U340" i="15"/>
  <c r="U356" i="15"/>
  <c r="U372" i="15"/>
  <c r="U388" i="15"/>
  <c r="U404" i="15"/>
  <c r="U420" i="15"/>
  <c r="U436" i="15"/>
  <c r="U452" i="15"/>
  <c r="U468" i="15"/>
  <c r="U484" i="15"/>
  <c r="U500" i="15"/>
  <c r="U516" i="15"/>
  <c r="U532" i="15"/>
  <c r="U548" i="15"/>
  <c r="U564" i="15"/>
  <c r="U580" i="15"/>
  <c r="U596" i="15"/>
  <c r="U612" i="15"/>
  <c r="U620" i="15"/>
  <c r="U628" i="15"/>
  <c r="U636" i="15"/>
  <c r="U644" i="15"/>
  <c r="U652" i="15"/>
  <c r="U660" i="15"/>
  <c r="U665" i="15"/>
  <c r="U670" i="15"/>
  <c r="U675" i="15"/>
  <c r="U679" i="15"/>
  <c r="U683" i="15"/>
  <c r="U687" i="15"/>
  <c r="U691" i="15"/>
  <c r="U695" i="15"/>
  <c r="U699" i="15"/>
  <c r="U703" i="15"/>
  <c r="U707" i="15"/>
  <c r="U711" i="15"/>
  <c r="U715" i="15"/>
  <c r="U719" i="15"/>
  <c r="U723" i="15"/>
  <c r="U727" i="15"/>
  <c r="U731" i="15"/>
  <c r="U735" i="15"/>
  <c r="U739" i="15"/>
  <c r="U743" i="15"/>
  <c r="U747" i="15"/>
  <c r="U751" i="15"/>
  <c r="U755" i="15"/>
  <c r="U759" i="15"/>
  <c r="U763" i="15"/>
  <c r="U767" i="15"/>
  <c r="U771" i="15"/>
  <c r="U775" i="15"/>
  <c r="U779" i="15"/>
  <c r="U783" i="15"/>
  <c r="U787" i="15"/>
  <c r="U791" i="15"/>
  <c r="U795" i="15"/>
  <c r="U799" i="15"/>
  <c r="U803" i="15"/>
  <c r="U807" i="15"/>
  <c r="U811" i="15"/>
  <c r="U814" i="15"/>
  <c r="U818" i="15"/>
  <c r="U822" i="15"/>
  <c r="U826" i="15"/>
  <c r="U830" i="15"/>
  <c r="U834" i="15"/>
  <c r="U838" i="15"/>
  <c r="U842" i="15"/>
  <c r="U846" i="15"/>
  <c r="U850" i="15"/>
  <c r="U854" i="15"/>
  <c r="U858" i="15"/>
  <c r="U862" i="15"/>
  <c r="U866" i="15"/>
  <c r="U870" i="15"/>
  <c r="U874" i="15"/>
  <c r="U878" i="15"/>
  <c r="U882" i="15"/>
  <c r="U886" i="15"/>
  <c r="U890" i="15"/>
  <c r="U894" i="15"/>
  <c r="U898" i="15"/>
  <c r="U902" i="15"/>
  <c r="U906" i="15"/>
  <c r="U910" i="15"/>
  <c r="U914" i="15"/>
  <c r="U918" i="15"/>
  <c r="U922" i="15"/>
  <c r="U926" i="15"/>
  <c r="U930" i="15"/>
  <c r="U934" i="15"/>
  <c r="U938" i="15"/>
  <c r="U942" i="15"/>
  <c r="U946" i="15"/>
  <c r="U950" i="15"/>
  <c r="U954" i="15"/>
  <c r="U958" i="15"/>
  <c r="U962" i="15"/>
  <c r="U966" i="15"/>
  <c r="U970" i="15"/>
  <c r="U974" i="15"/>
  <c r="U978" i="15"/>
  <c r="U982" i="15"/>
  <c r="U986" i="15"/>
  <c r="U990" i="15"/>
  <c r="U994" i="15"/>
  <c r="U998" i="15"/>
  <c r="U1002" i="15"/>
  <c r="U1006" i="15"/>
  <c r="U1010" i="15"/>
  <c r="U1014" i="15"/>
  <c r="U1018" i="15"/>
  <c r="U1022" i="15"/>
  <c r="U1026" i="15"/>
  <c r="U1030" i="15"/>
  <c r="U1034" i="15"/>
  <c r="U1038" i="15"/>
  <c r="U1042" i="15"/>
  <c r="U1046" i="15"/>
  <c r="U1050" i="15"/>
  <c r="U1054" i="15"/>
  <c r="U1058" i="15"/>
  <c r="U1062" i="15"/>
  <c r="U1066" i="15"/>
  <c r="U1070" i="15"/>
  <c r="U1074" i="15"/>
  <c r="U1078" i="15"/>
  <c r="U1082" i="15"/>
  <c r="U1086" i="15"/>
  <c r="U392" i="15"/>
  <c r="U456" i="15"/>
  <c r="U520" i="15"/>
  <c r="U584" i="15"/>
  <c r="U630" i="15"/>
  <c r="U661" i="15"/>
  <c r="U680" i="15"/>
  <c r="U696" i="15"/>
  <c r="U712" i="15"/>
  <c r="U728" i="15"/>
  <c r="U744" i="15"/>
  <c r="U760" i="15"/>
  <c r="U776" i="15"/>
  <c r="U792" i="15"/>
  <c r="U808" i="15"/>
  <c r="U819" i="15"/>
  <c r="U828" i="15"/>
  <c r="U836" i="15"/>
  <c r="U844" i="15"/>
  <c r="U852" i="15"/>
  <c r="U860" i="15"/>
  <c r="U868" i="15"/>
  <c r="U876" i="15"/>
  <c r="U884" i="15"/>
  <c r="U892" i="15"/>
  <c r="U900" i="15"/>
  <c r="U908" i="15"/>
  <c r="U915" i="15"/>
  <c r="U920" i="15"/>
  <c r="U925" i="15"/>
  <c r="U931" i="15"/>
  <c r="U936" i="15"/>
  <c r="U941" i="15"/>
  <c r="U947" i="15"/>
  <c r="U952" i="15"/>
  <c r="U957" i="15"/>
  <c r="U963" i="15"/>
  <c r="U968" i="15"/>
  <c r="U973" i="15"/>
  <c r="U979" i="15"/>
  <c r="U984" i="15"/>
  <c r="U989" i="15"/>
  <c r="U995" i="15"/>
  <c r="U1000" i="15"/>
  <c r="U1005" i="15"/>
  <c r="U1011" i="15"/>
  <c r="U1016" i="15"/>
  <c r="U1021" i="15"/>
  <c r="U1027" i="15"/>
  <c r="U1032" i="15"/>
  <c r="U1037" i="15"/>
  <c r="U1043" i="15"/>
  <c r="U1048" i="15"/>
  <c r="U1053" i="15"/>
  <c r="U1059" i="15"/>
  <c r="U1064" i="15"/>
  <c r="U1069" i="15"/>
  <c r="U1075" i="15"/>
  <c r="U1080" i="15"/>
  <c r="U1085" i="15"/>
  <c r="U1090" i="15"/>
  <c r="U1094" i="15"/>
  <c r="U1098" i="15"/>
  <c r="U1102" i="15"/>
  <c r="U1106" i="15"/>
  <c r="U1110" i="15"/>
  <c r="U1114" i="15"/>
  <c r="U1118" i="15"/>
  <c r="U1122" i="15"/>
  <c r="U1126" i="15"/>
  <c r="U1130" i="15"/>
  <c r="U1134" i="15"/>
  <c r="U1138" i="15"/>
  <c r="U1142" i="15"/>
  <c r="U1146" i="15"/>
  <c r="U1150" i="15"/>
  <c r="U1154" i="15"/>
  <c r="U1158" i="15"/>
  <c r="U1162" i="15"/>
  <c r="U1166" i="15"/>
  <c r="U1170" i="15"/>
  <c r="U1174" i="15"/>
  <c r="U1178" i="15"/>
  <c r="U1182" i="15"/>
  <c r="U1186" i="15"/>
  <c r="U344" i="15"/>
  <c r="U408" i="15"/>
  <c r="U472" i="15"/>
  <c r="U536" i="15"/>
  <c r="U600" i="15"/>
  <c r="U638" i="15"/>
  <c r="U666" i="15"/>
  <c r="U684" i="15"/>
  <c r="U700" i="15"/>
  <c r="U716" i="15"/>
  <c r="U732" i="15"/>
  <c r="U748" i="15"/>
  <c r="U764" i="15"/>
  <c r="U780" i="15"/>
  <c r="U796" i="15"/>
  <c r="U812" i="15"/>
  <c r="U823" i="15"/>
  <c r="U831" i="15"/>
  <c r="U839" i="15"/>
  <c r="U847" i="15"/>
  <c r="U855" i="15"/>
  <c r="U863" i="15"/>
  <c r="U871" i="15"/>
  <c r="U879" i="15"/>
  <c r="U887" i="15"/>
  <c r="U895" i="15"/>
  <c r="U903" i="15"/>
  <c r="U911" i="15"/>
  <c r="U916" i="15"/>
  <c r="U921" i="15"/>
  <c r="U927" i="15"/>
  <c r="U932" i="15"/>
  <c r="U937" i="15"/>
  <c r="U943" i="15"/>
  <c r="U948" i="15"/>
  <c r="U953" i="15"/>
  <c r="U959" i="15"/>
  <c r="U964" i="15"/>
  <c r="U969" i="15"/>
  <c r="U975" i="15"/>
  <c r="U980" i="15"/>
  <c r="U985" i="15"/>
  <c r="U991" i="15"/>
  <c r="U996" i="15"/>
  <c r="U1001" i="15"/>
  <c r="U1007" i="15"/>
  <c r="U1012" i="15"/>
  <c r="U1017" i="15"/>
  <c r="U1023" i="15"/>
  <c r="U1028" i="15"/>
  <c r="U1033" i="15"/>
  <c r="U1039" i="15"/>
  <c r="U1044" i="15"/>
  <c r="U1049" i="15"/>
  <c r="U1055" i="15"/>
  <c r="U1060" i="15"/>
  <c r="U1065" i="15"/>
  <c r="U1071" i="15"/>
  <c r="U1076" i="15"/>
  <c r="U1081" i="15"/>
  <c r="U1087" i="15"/>
  <c r="U1091" i="15"/>
  <c r="U1095" i="15"/>
  <c r="U1099" i="15"/>
  <c r="U1103" i="15"/>
  <c r="U1107" i="15"/>
  <c r="U1111" i="15"/>
  <c r="U1115" i="15"/>
  <c r="U1119" i="15"/>
  <c r="U1123" i="15"/>
  <c r="U1127" i="15"/>
  <c r="U1131" i="15"/>
  <c r="U1135" i="15"/>
  <c r="U1139" i="15"/>
  <c r="U1143" i="15"/>
  <c r="U1147" i="15"/>
  <c r="U1151" i="15"/>
  <c r="U1155" i="15"/>
  <c r="U1159" i="15"/>
  <c r="U1163" i="15"/>
  <c r="U1167" i="15"/>
  <c r="U1171" i="15"/>
  <c r="U1175" i="15"/>
  <c r="U1179" i="15"/>
  <c r="U1183" i="15"/>
  <c r="U1187" i="15"/>
  <c r="U360" i="15"/>
  <c r="U424" i="15"/>
  <c r="U488" i="15"/>
  <c r="U552" i="15"/>
  <c r="U614" i="15"/>
  <c r="U646" i="15"/>
  <c r="U672" i="15"/>
  <c r="U688" i="15"/>
  <c r="U704" i="15"/>
  <c r="U720" i="15"/>
  <c r="U736" i="15"/>
  <c r="U752" i="15"/>
  <c r="U768" i="15"/>
  <c r="U784" i="15"/>
  <c r="U800" i="15"/>
  <c r="U824" i="15"/>
  <c r="U832" i="15"/>
  <c r="U840" i="15"/>
  <c r="U848" i="15"/>
  <c r="U856" i="15"/>
  <c r="U864" i="15"/>
  <c r="U872" i="15"/>
  <c r="U880" i="15"/>
  <c r="U888" i="15"/>
  <c r="U896" i="15"/>
  <c r="U904" i="15"/>
  <c r="U912" i="15"/>
  <c r="U917" i="15"/>
  <c r="U923" i="15"/>
  <c r="U928" i="15"/>
  <c r="U933" i="15"/>
  <c r="U939" i="15"/>
  <c r="U944" i="15"/>
  <c r="U949" i="15"/>
  <c r="U955" i="15"/>
  <c r="U960" i="15"/>
  <c r="U965" i="15"/>
  <c r="U971" i="15"/>
  <c r="U976" i="15"/>
  <c r="U981" i="15"/>
  <c r="U987" i="15"/>
  <c r="U992" i="15"/>
  <c r="U997" i="15"/>
  <c r="U1003" i="15"/>
  <c r="U1008" i="15"/>
  <c r="U1013" i="15"/>
  <c r="U1019" i="15"/>
  <c r="U1024" i="15"/>
  <c r="U1029" i="15"/>
  <c r="U1035" i="15"/>
  <c r="U1040" i="15"/>
  <c r="U1045" i="15"/>
  <c r="U1051" i="15"/>
  <c r="U1056" i="15"/>
  <c r="U1061" i="15"/>
  <c r="U1067" i="15"/>
  <c r="U1072" i="15"/>
  <c r="U1077" i="15"/>
  <c r="U1083" i="15"/>
  <c r="U1088" i="15"/>
  <c r="U1092" i="15"/>
  <c r="U1096" i="15"/>
  <c r="U1100" i="15"/>
  <c r="U1104" i="15"/>
  <c r="U1108" i="15"/>
  <c r="U1112" i="15"/>
  <c r="U1116" i="15"/>
  <c r="U1120" i="15"/>
  <c r="U1124" i="15"/>
  <c r="U1128" i="15"/>
  <c r="U1132" i="15"/>
  <c r="U1136" i="15"/>
  <c r="U1140" i="15"/>
  <c r="U1144" i="15"/>
  <c r="U1148" i="15"/>
  <c r="U1152" i="15"/>
  <c r="U1156" i="15"/>
  <c r="U1160" i="15"/>
  <c r="U1164" i="15"/>
  <c r="U1168" i="15"/>
  <c r="U1172" i="15"/>
  <c r="U1176" i="15"/>
  <c r="U1180" i="15"/>
  <c r="U1184" i="15"/>
  <c r="U1188" i="15"/>
  <c r="U1192" i="15"/>
  <c r="U1196" i="15"/>
  <c r="U1200" i="15"/>
  <c r="U1204" i="15"/>
  <c r="U1208" i="15"/>
  <c r="U1212" i="15"/>
  <c r="U1216" i="15"/>
  <c r="U1220" i="15"/>
  <c r="U1224" i="15"/>
  <c r="U1228" i="15"/>
  <c r="U1232" i="15"/>
  <c r="U1236" i="15"/>
  <c r="U1240" i="15"/>
  <c r="U1244" i="15"/>
  <c r="U1248" i="15"/>
  <c r="U1252" i="15"/>
  <c r="U1256" i="15"/>
  <c r="U1260" i="15"/>
  <c r="U1264" i="15"/>
  <c r="U1268" i="15"/>
  <c r="U1272" i="15"/>
  <c r="U1276" i="15"/>
  <c r="U1280" i="15"/>
  <c r="U1284" i="15"/>
  <c r="U6" i="15"/>
  <c r="U10" i="15"/>
  <c r="U14" i="15"/>
  <c r="U18" i="15"/>
  <c r="U22" i="15"/>
  <c r="U26" i="15"/>
  <c r="U30" i="15"/>
  <c r="U34" i="15"/>
  <c r="U38" i="15"/>
  <c r="U42" i="15"/>
  <c r="U46" i="15"/>
  <c r="U50" i="15"/>
  <c r="U54" i="15"/>
  <c r="U58" i="15"/>
  <c r="U62" i="15"/>
  <c r="U66" i="15"/>
  <c r="U70" i="15"/>
  <c r="U568" i="15"/>
  <c r="U692" i="15"/>
  <c r="U756" i="15"/>
  <c r="U843" i="15"/>
  <c r="U875" i="15"/>
  <c r="U907" i="15"/>
  <c r="U929" i="15"/>
  <c r="U951" i="15"/>
  <c r="U972" i="15"/>
  <c r="U993" i="15"/>
  <c r="U1015" i="15"/>
  <c r="U1036" i="15"/>
  <c r="U1057" i="15"/>
  <c r="U1079" i="15"/>
  <c r="U1097" i="15"/>
  <c r="U1113" i="15"/>
  <c r="U1129" i="15"/>
  <c r="U1145" i="15"/>
  <c r="U1161" i="15"/>
  <c r="U1177" i="15"/>
  <c r="U1190" i="15"/>
  <c r="U1195" i="15"/>
  <c r="U1201" i="15"/>
  <c r="U1206" i="15"/>
  <c r="U1211" i="15"/>
  <c r="U1217" i="15"/>
  <c r="U1222" i="15"/>
  <c r="U1227" i="15"/>
  <c r="U1233" i="15"/>
  <c r="U1238" i="15"/>
  <c r="U1243" i="15"/>
  <c r="U1249" i="15"/>
  <c r="U1254" i="15"/>
  <c r="U1259" i="15"/>
  <c r="U1265" i="15"/>
  <c r="U1270" i="15"/>
  <c r="U1275" i="15"/>
  <c r="U1281" i="15"/>
  <c r="U4" i="15"/>
  <c r="U9" i="15"/>
  <c r="U15" i="15"/>
  <c r="U20" i="15"/>
  <c r="U25" i="15"/>
  <c r="U31" i="15"/>
  <c r="U36" i="15"/>
  <c r="U41" i="15"/>
  <c r="U47" i="15"/>
  <c r="U52" i="15"/>
  <c r="U57" i="15"/>
  <c r="U63" i="15"/>
  <c r="U68" i="15"/>
  <c r="U73" i="15"/>
  <c r="U77" i="15"/>
  <c r="U81" i="15"/>
  <c r="U85" i="15"/>
  <c r="U89" i="15"/>
  <c r="U93" i="15"/>
  <c r="U97" i="15"/>
  <c r="U101" i="15"/>
  <c r="U105" i="15"/>
  <c r="U109" i="15"/>
  <c r="U113" i="15"/>
  <c r="U117" i="15"/>
  <c r="U121" i="15"/>
  <c r="U125" i="15"/>
  <c r="U129" i="15"/>
  <c r="U133" i="15"/>
  <c r="U137" i="15"/>
  <c r="U141" i="15"/>
  <c r="U145" i="15"/>
  <c r="U149" i="15"/>
  <c r="U153" i="15"/>
  <c r="U157" i="15"/>
  <c r="U161" i="15"/>
  <c r="U165" i="15"/>
  <c r="U169" i="15"/>
  <c r="U173" i="15"/>
  <c r="U177" i="15"/>
  <c r="U181" i="15"/>
  <c r="U185" i="15"/>
  <c r="U189" i="15"/>
  <c r="U193" i="15"/>
  <c r="U197" i="15"/>
  <c r="U201" i="15"/>
  <c r="U205" i="15"/>
  <c r="U209" i="15"/>
  <c r="U213" i="15"/>
  <c r="U217" i="15"/>
  <c r="U221" i="15"/>
  <c r="U225" i="15"/>
  <c r="U229" i="15"/>
  <c r="U233" i="15"/>
  <c r="U237" i="15"/>
  <c r="U241" i="15"/>
  <c r="U245" i="15"/>
  <c r="U249" i="15"/>
  <c r="U253" i="15"/>
  <c r="U257" i="15"/>
  <c r="U261" i="15"/>
  <c r="U265" i="15"/>
  <c r="U269" i="15"/>
  <c r="U273" i="15"/>
  <c r="U277" i="15"/>
  <c r="U281" i="15"/>
  <c r="U285" i="15"/>
  <c r="U289" i="15"/>
  <c r="U293" i="15"/>
  <c r="U297" i="15"/>
  <c r="U301" i="15"/>
  <c r="U305" i="15"/>
  <c r="U309" i="15"/>
  <c r="U313" i="15"/>
  <c r="U317" i="15"/>
  <c r="U321" i="15"/>
  <c r="U325" i="15"/>
  <c r="U329" i="15"/>
  <c r="U333" i="15"/>
  <c r="U376" i="15"/>
  <c r="U622" i="15"/>
  <c r="U708" i="15"/>
  <c r="U772" i="15"/>
  <c r="U815" i="15"/>
  <c r="U851" i="15"/>
  <c r="U883" i="15"/>
  <c r="U913" i="15"/>
  <c r="U935" i="15"/>
  <c r="U956" i="15"/>
  <c r="U977" i="15"/>
  <c r="U999" i="15"/>
  <c r="U1020" i="15"/>
  <c r="U1041" i="15"/>
  <c r="U1063" i="15"/>
  <c r="U1084" i="15"/>
  <c r="U1101" i="15"/>
  <c r="U1117" i="15"/>
  <c r="U1133" i="15"/>
  <c r="U1149" i="15"/>
  <c r="U1165" i="15"/>
  <c r="U1181" i="15"/>
  <c r="U1191" i="15"/>
  <c r="U1197" i="15"/>
  <c r="U1202" i="15"/>
  <c r="U1207" i="15"/>
  <c r="U1213" i="15"/>
  <c r="U1218" i="15"/>
  <c r="U1223" i="15"/>
  <c r="U1229" i="15"/>
  <c r="U1234" i="15"/>
  <c r="U1239" i="15"/>
  <c r="U1245" i="15"/>
  <c r="U1250" i="15"/>
  <c r="U1255" i="15"/>
  <c r="U1261" i="15"/>
  <c r="U1266" i="15"/>
  <c r="U1271" i="15"/>
  <c r="U1277" i="15"/>
  <c r="U1282" i="15"/>
  <c r="U5" i="15"/>
  <c r="U11" i="15"/>
  <c r="U16" i="15"/>
  <c r="U21" i="15"/>
  <c r="U27" i="15"/>
  <c r="U32" i="15"/>
  <c r="U37" i="15"/>
  <c r="U43" i="15"/>
  <c r="U48" i="15"/>
  <c r="U53" i="15"/>
  <c r="U59" i="15"/>
  <c r="U64" i="15"/>
  <c r="U69" i="15"/>
  <c r="U74" i="15"/>
  <c r="U78" i="15"/>
  <c r="U82" i="15"/>
  <c r="U86" i="15"/>
  <c r="U90" i="15"/>
  <c r="U94" i="15"/>
  <c r="U98" i="15"/>
  <c r="U102" i="15"/>
  <c r="U106" i="15"/>
  <c r="U110" i="15"/>
  <c r="U114" i="15"/>
  <c r="U118" i="15"/>
  <c r="U122" i="15"/>
  <c r="U126" i="15"/>
  <c r="U130" i="15"/>
  <c r="U134" i="15"/>
  <c r="U138" i="15"/>
  <c r="U142" i="15"/>
  <c r="U146" i="15"/>
  <c r="U150" i="15"/>
  <c r="U154" i="15"/>
  <c r="U158" i="15"/>
  <c r="U162" i="15"/>
  <c r="U166" i="15"/>
  <c r="U170" i="15"/>
  <c r="U174" i="15"/>
  <c r="U178" i="15"/>
  <c r="U182" i="15"/>
  <c r="U186" i="15"/>
  <c r="U190" i="15"/>
  <c r="U194" i="15"/>
  <c r="U198" i="15"/>
  <c r="U202" i="15"/>
  <c r="U206" i="15"/>
  <c r="U210" i="15"/>
  <c r="U214" i="15"/>
  <c r="U218" i="15"/>
  <c r="U222" i="15"/>
  <c r="U226" i="15"/>
  <c r="U230" i="15"/>
  <c r="U234" i="15"/>
  <c r="U238" i="15"/>
  <c r="U242" i="15"/>
  <c r="U246" i="15"/>
  <c r="U250" i="15"/>
  <c r="U254" i="15"/>
  <c r="U258" i="15"/>
  <c r="U262" i="15"/>
  <c r="U266" i="15"/>
  <c r="U270" i="15"/>
  <c r="U274" i="15"/>
  <c r="U278" i="15"/>
  <c r="U282" i="15"/>
  <c r="U286" i="15"/>
  <c r="U290" i="15"/>
  <c r="U294" i="15"/>
  <c r="U298" i="15"/>
  <c r="U302" i="15"/>
  <c r="U306" i="15"/>
  <c r="U310" i="15"/>
  <c r="U314" i="15"/>
  <c r="U318" i="15"/>
  <c r="U322" i="15"/>
  <c r="U326" i="15"/>
  <c r="U330" i="15"/>
  <c r="U440" i="15"/>
  <c r="U654" i="15"/>
  <c r="U724" i="15"/>
  <c r="U788" i="15"/>
  <c r="U827" i="15"/>
  <c r="U859" i="15"/>
  <c r="U891" i="15"/>
  <c r="U919" i="15"/>
  <c r="U940" i="15"/>
  <c r="U961" i="15"/>
  <c r="U983" i="15"/>
  <c r="U1004" i="15"/>
  <c r="U1025" i="15"/>
  <c r="U1047" i="15"/>
  <c r="U1068" i="15"/>
  <c r="U1089" i="15"/>
  <c r="U1105" i="15"/>
  <c r="U1121" i="15"/>
  <c r="U1137" i="15"/>
  <c r="U1153" i="15"/>
  <c r="U1169" i="15"/>
  <c r="U1185" i="15"/>
  <c r="U1193" i="15"/>
  <c r="U1198" i="15"/>
  <c r="U1203" i="15"/>
  <c r="U1209" i="15"/>
  <c r="U1214" i="15"/>
  <c r="U1219" i="15"/>
  <c r="U1225" i="15"/>
  <c r="U1230" i="15"/>
  <c r="U1235" i="15"/>
  <c r="U1241" i="15"/>
  <c r="U1246" i="15"/>
  <c r="U1251" i="15"/>
  <c r="U1257" i="15"/>
  <c r="U1262" i="15"/>
  <c r="U1267" i="15"/>
  <c r="U1273" i="15"/>
  <c r="U1278" i="15"/>
  <c r="U1283" i="15"/>
  <c r="U7" i="15"/>
  <c r="U12" i="15"/>
  <c r="U17" i="15"/>
  <c r="U23" i="15"/>
  <c r="U28" i="15"/>
  <c r="U33" i="15"/>
  <c r="U39" i="15"/>
  <c r="U44" i="15"/>
  <c r="U49" i="15"/>
  <c r="U55" i="15"/>
  <c r="U60" i="15"/>
  <c r="U65" i="15"/>
  <c r="U71" i="15"/>
  <c r="U75" i="15"/>
  <c r="U79" i="15"/>
  <c r="U83" i="15"/>
  <c r="U87" i="15"/>
  <c r="U91" i="15"/>
  <c r="U95" i="15"/>
  <c r="U99" i="15"/>
  <c r="U103" i="15"/>
  <c r="U107" i="15"/>
  <c r="U111" i="15"/>
  <c r="U115" i="15"/>
  <c r="U119" i="15"/>
  <c r="U123" i="15"/>
  <c r="U127" i="15"/>
  <c r="U131" i="15"/>
  <c r="U135" i="15"/>
  <c r="U139" i="15"/>
  <c r="U143" i="15"/>
  <c r="U147" i="15"/>
  <c r="U151" i="15"/>
  <c r="U155" i="15"/>
  <c r="U159" i="15"/>
  <c r="U163" i="15"/>
  <c r="U167" i="15"/>
  <c r="U171" i="15"/>
  <c r="U175" i="15"/>
  <c r="U179" i="15"/>
  <c r="U183" i="15"/>
  <c r="U187" i="15"/>
  <c r="U191" i="15"/>
  <c r="U195" i="15"/>
  <c r="U199" i="15"/>
  <c r="U203" i="15"/>
  <c r="U207" i="15"/>
  <c r="U211" i="15"/>
  <c r="U215" i="15"/>
  <c r="U219" i="15"/>
  <c r="U223" i="15"/>
  <c r="U227" i="15"/>
  <c r="U231" i="15"/>
  <c r="U235" i="15"/>
  <c r="U239" i="15"/>
  <c r="U243" i="15"/>
  <c r="U247" i="15"/>
  <c r="U251" i="15"/>
  <c r="U255" i="15"/>
  <c r="U259" i="15"/>
  <c r="U263" i="15"/>
  <c r="U267" i="15"/>
  <c r="U271" i="15"/>
  <c r="U275" i="15"/>
  <c r="U279" i="15"/>
  <c r="U283" i="15"/>
  <c r="U287" i="15"/>
  <c r="U291" i="15"/>
  <c r="U295" i="15"/>
  <c r="U299" i="15"/>
  <c r="U303" i="15"/>
  <c r="U307" i="15"/>
  <c r="U311" i="15"/>
  <c r="U315" i="15"/>
  <c r="U319" i="15"/>
  <c r="U323" i="15"/>
  <c r="U327" i="15"/>
  <c r="U331" i="15"/>
  <c r="U504" i="15"/>
  <c r="U676" i="15"/>
  <c r="U740" i="15"/>
  <c r="U804" i="15"/>
  <c r="U835" i="15"/>
  <c r="U867" i="15"/>
  <c r="U899" i="15"/>
  <c r="U924" i="15"/>
  <c r="U945" i="15"/>
  <c r="U967" i="15"/>
  <c r="U988" i="15"/>
  <c r="U1009" i="15"/>
  <c r="U1031" i="15"/>
  <c r="U1052" i="15"/>
  <c r="U1073" i="15"/>
  <c r="U1093" i="15"/>
  <c r="U1109" i="15"/>
  <c r="U1125" i="15"/>
  <c r="U1141" i="15"/>
  <c r="U1157" i="15"/>
  <c r="U1173" i="15"/>
  <c r="U1189" i="15"/>
  <c r="U1194" i="15"/>
  <c r="U1199" i="15"/>
  <c r="U1205" i="15"/>
  <c r="U1210" i="15"/>
  <c r="U1215" i="15"/>
  <c r="U1221" i="15"/>
  <c r="U1226" i="15"/>
  <c r="U1231" i="15"/>
  <c r="U1237" i="15"/>
  <c r="U1242" i="15"/>
  <c r="U1247" i="15"/>
  <c r="U1253" i="15"/>
  <c r="U1258" i="15"/>
  <c r="U1263" i="15"/>
  <c r="U1269" i="15"/>
  <c r="U1274" i="15"/>
  <c r="U1279" i="15"/>
  <c r="U3" i="15"/>
  <c r="U8" i="15"/>
  <c r="U13" i="15"/>
  <c r="U19" i="15"/>
  <c r="U24" i="15"/>
  <c r="U29" i="15"/>
  <c r="U35" i="15"/>
  <c r="U40" i="15"/>
  <c r="U45" i="15"/>
  <c r="U51" i="15"/>
  <c r="U56" i="15"/>
  <c r="U61" i="15"/>
  <c r="U67" i="15"/>
  <c r="U80" i="15"/>
  <c r="U96" i="15"/>
  <c r="U112" i="15"/>
  <c r="U128" i="15"/>
  <c r="U144" i="15"/>
  <c r="U160" i="15"/>
  <c r="U176" i="15"/>
  <c r="U192" i="15"/>
  <c r="U208" i="15"/>
  <c r="U224" i="15"/>
  <c r="U240" i="15"/>
  <c r="U256" i="15"/>
  <c r="U272" i="15"/>
  <c r="U288" i="15"/>
  <c r="U304" i="15"/>
  <c r="U320" i="15"/>
  <c r="U84" i="15"/>
  <c r="U100" i="15"/>
  <c r="U116" i="15"/>
  <c r="U132" i="15"/>
  <c r="U148" i="15"/>
  <c r="U164" i="15"/>
  <c r="U180" i="15"/>
  <c r="U196" i="15"/>
  <c r="U212" i="15"/>
  <c r="U228" i="15"/>
  <c r="U244" i="15"/>
  <c r="U260" i="15"/>
  <c r="U276" i="15"/>
  <c r="U292" i="15"/>
  <c r="U308" i="15"/>
  <c r="U324" i="15"/>
  <c r="U72" i="15"/>
  <c r="U88" i="15"/>
  <c r="U104" i="15"/>
  <c r="U120" i="15"/>
  <c r="U136" i="15"/>
  <c r="U152" i="15"/>
  <c r="U168" i="15"/>
  <c r="U184" i="15"/>
  <c r="U200" i="15"/>
  <c r="U216" i="15"/>
  <c r="U232" i="15"/>
  <c r="U248" i="15"/>
  <c r="U264" i="15"/>
  <c r="U280" i="15"/>
  <c r="U296" i="15"/>
  <c r="U312" i="15"/>
  <c r="U328" i="15"/>
  <c r="U2" i="15"/>
  <c r="U76" i="15"/>
  <c r="U92" i="15"/>
  <c r="U108" i="15"/>
  <c r="U124" i="15"/>
  <c r="U140" i="15"/>
  <c r="U156" i="15"/>
  <c r="U172" i="15"/>
  <c r="U188" i="15"/>
  <c r="U204" i="15"/>
  <c r="U220" i="15"/>
  <c r="U236" i="15"/>
  <c r="U252" i="15"/>
  <c r="U268" i="15"/>
  <c r="U284" i="15"/>
  <c r="U300" i="15"/>
  <c r="U316" i="15"/>
  <c r="U332" i="15"/>
  <c r="S334" i="15"/>
  <c r="S336" i="15"/>
  <c r="S338" i="15"/>
  <c r="S340" i="15"/>
  <c r="S342" i="15"/>
  <c r="S344" i="15"/>
  <c r="S346" i="15"/>
  <c r="S348" i="15"/>
  <c r="S350" i="15"/>
  <c r="S352" i="15"/>
  <c r="S354" i="15"/>
  <c r="S356" i="15"/>
  <c r="S358" i="15"/>
  <c r="S360" i="15"/>
  <c r="S362" i="15"/>
  <c r="S364" i="15"/>
  <c r="S366" i="15"/>
  <c r="S368" i="15"/>
  <c r="S370" i="15"/>
  <c r="S372" i="15"/>
  <c r="S374" i="15"/>
  <c r="S376" i="15"/>
  <c r="S378" i="15"/>
  <c r="S380" i="15"/>
  <c r="S382" i="15"/>
  <c r="S384" i="15"/>
  <c r="S386" i="15"/>
  <c r="S388" i="15"/>
  <c r="S390" i="15"/>
  <c r="S392" i="15"/>
  <c r="S394" i="15"/>
  <c r="S396" i="15"/>
  <c r="S398" i="15"/>
  <c r="S400" i="15"/>
  <c r="S402" i="15"/>
  <c r="S404" i="15"/>
  <c r="S406" i="15"/>
  <c r="S408" i="15"/>
  <c r="S410" i="15"/>
  <c r="S412" i="15"/>
  <c r="S414" i="15"/>
  <c r="S416" i="15"/>
  <c r="S418" i="15"/>
  <c r="S420" i="15"/>
  <c r="S422" i="15"/>
  <c r="S424" i="15"/>
  <c r="S426" i="15"/>
  <c r="S428" i="15"/>
  <c r="S430" i="15"/>
  <c r="S432" i="15"/>
  <c r="S434" i="15"/>
  <c r="S436" i="15"/>
  <c r="S438" i="15"/>
  <c r="S440" i="15"/>
  <c r="S442" i="15"/>
  <c r="S444" i="15"/>
  <c r="S446" i="15"/>
  <c r="S448" i="15"/>
  <c r="S450" i="15"/>
  <c r="S452" i="15"/>
  <c r="S454" i="15"/>
  <c r="S456" i="15"/>
  <c r="S458" i="15"/>
  <c r="S460" i="15"/>
  <c r="S462" i="15"/>
  <c r="S464" i="15"/>
  <c r="S466" i="15"/>
  <c r="S468" i="15"/>
  <c r="S470" i="15"/>
  <c r="S472" i="15"/>
  <c r="S474" i="15"/>
  <c r="S476" i="15"/>
  <c r="S478" i="15"/>
  <c r="S480" i="15"/>
  <c r="S482" i="15"/>
  <c r="S484" i="15"/>
  <c r="S486" i="15"/>
  <c r="S488" i="15"/>
  <c r="S490" i="15"/>
  <c r="S492" i="15"/>
  <c r="S494" i="15"/>
  <c r="S496" i="15"/>
  <c r="S498" i="15"/>
  <c r="S500" i="15"/>
  <c r="S502" i="15"/>
  <c r="S337" i="15"/>
  <c r="S345" i="15"/>
  <c r="S353" i="15"/>
  <c r="S361" i="15"/>
  <c r="S369" i="15"/>
  <c r="S377" i="15"/>
  <c r="S385" i="15"/>
  <c r="S393" i="15"/>
  <c r="S401" i="15"/>
  <c r="S409" i="15"/>
  <c r="S417" i="15"/>
  <c r="S425" i="15"/>
  <c r="S433" i="15"/>
  <c r="S441" i="15"/>
  <c r="S449" i="15"/>
  <c r="S457" i="15"/>
  <c r="S465" i="15"/>
  <c r="S473" i="15"/>
  <c r="S481" i="15"/>
  <c r="S489" i="15"/>
  <c r="S497" i="15"/>
  <c r="S335" i="15"/>
  <c r="S343" i="15"/>
  <c r="S351" i="15"/>
  <c r="S359" i="15"/>
  <c r="S367" i="15"/>
  <c r="S375" i="15"/>
  <c r="S383" i="15"/>
  <c r="S391" i="15"/>
  <c r="S399" i="15"/>
  <c r="S407" i="15"/>
  <c r="S415" i="15"/>
  <c r="S423" i="15"/>
  <c r="S431" i="15"/>
  <c r="S439" i="15"/>
  <c r="S447" i="15"/>
  <c r="S455" i="15"/>
  <c r="S463" i="15"/>
  <c r="S471" i="15"/>
  <c r="S479" i="15"/>
  <c r="S487" i="15"/>
  <c r="S495" i="15"/>
  <c r="S503" i="15"/>
  <c r="S505" i="15"/>
  <c r="S507" i="15"/>
  <c r="S509" i="15"/>
  <c r="S511" i="15"/>
  <c r="S513" i="15"/>
  <c r="S515" i="15"/>
  <c r="S517" i="15"/>
  <c r="S519" i="15"/>
  <c r="S521" i="15"/>
  <c r="S523" i="15"/>
  <c r="S525" i="15"/>
  <c r="S527" i="15"/>
  <c r="S529" i="15"/>
  <c r="S531" i="15"/>
  <c r="S533" i="15"/>
  <c r="S535" i="15"/>
  <c r="S537" i="15"/>
  <c r="S539" i="15"/>
  <c r="S541" i="15"/>
  <c r="S543" i="15"/>
  <c r="S545" i="15"/>
  <c r="S547" i="15"/>
  <c r="S549" i="15"/>
  <c r="S551" i="15"/>
  <c r="S553" i="15"/>
  <c r="S555" i="15"/>
  <c r="S557" i="15"/>
  <c r="S559" i="15"/>
  <c r="S561" i="15"/>
  <c r="S563" i="15"/>
  <c r="S565" i="15"/>
  <c r="S567" i="15"/>
  <c r="S569" i="15"/>
  <c r="S571" i="15"/>
  <c r="S573" i="15"/>
  <c r="S575" i="15"/>
  <c r="S577" i="15"/>
  <c r="S579" i="15"/>
  <c r="S581" i="15"/>
  <c r="S583" i="15"/>
  <c r="S585" i="15"/>
  <c r="S587" i="15"/>
  <c r="S589" i="15"/>
  <c r="S591" i="15"/>
  <c r="S593" i="15"/>
  <c r="S595" i="15"/>
  <c r="S597" i="15"/>
  <c r="S599" i="15"/>
  <c r="S601" i="15"/>
  <c r="S603" i="15"/>
  <c r="S605" i="15"/>
  <c r="S607" i="15"/>
  <c r="S609" i="15"/>
  <c r="S611" i="15"/>
  <c r="S613" i="15"/>
  <c r="S615" i="15"/>
  <c r="S617" i="15"/>
  <c r="S619" i="15"/>
  <c r="S621" i="15"/>
  <c r="S623" i="15"/>
  <c r="S625" i="15"/>
  <c r="S627" i="15"/>
  <c r="S629" i="15"/>
  <c r="S341" i="15"/>
  <c r="S349" i="15"/>
  <c r="S357" i="15"/>
  <c r="S365" i="15"/>
  <c r="S373" i="15"/>
  <c r="S381" i="15"/>
  <c r="S389" i="15"/>
  <c r="S397" i="15"/>
  <c r="S405" i="15"/>
  <c r="S413" i="15"/>
  <c r="S421" i="15"/>
  <c r="S429" i="15"/>
  <c r="S437" i="15"/>
  <c r="S445" i="15"/>
  <c r="S453" i="15"/>
  <c r="S461" i="15"/>
  <c r="S363" i="15"/>
  <c r="S395" i="15"/>
  <c r="S427" i="15"/>
  <c r="S459" i="15"/>
  <c r="S469" i="15"/>
  <c r="S485" i="15"/>
  <c r="S501" i="15"/>
  <c r="S504" i="15"/>
  <c r="S512" i="15"/>
  <c r="S520" i="15"/>
  <c r="S528" i="15"/>
  <c r="S536" i="15"/>
  <c r="S544" i="15"/>
  <c r="S552" i="15"/>
  <c r="S560" i="15"/>
  <c r="S568" i="15"/>
  <c r="S576" i="15"/>
  <c r="S584" i="15"/>
  <c r="S592" i="15"/>
  <c r="S600" i="15"/>
  <c r="S608" i="15"/>
  <c r="S616" i="15"/>
  <c r="S624" i="15"/>
  <c r="S339" i="15"/>
  <c r="S371" i="15"/>
  <c r="S403" i="15"/>
  <c r="S435" i="15"/>
  <c r="S467" i="15"/>
  <c r="S483" i="15"/>
  <c r="S499" i="15"/>
  <c r="S510" i="15"/>
  <c r="S518" i="15"/>
  <c r="S526" i="15"/>
  <c r="S534" i="15"/>
  <c r="S542" i="15"/>
  <c r="S550" i="15"/>
  <c r="S558" i="15"/>
  <c r="S566" i="15"/>
  <c r="S574" i="15"/>
  <c r="S582" i="15"/>
  <c r="S590" i="15"/>
  <c r="S598" i="15"/>
  <c r="S606" i="15"/>
  <c r="S614" i="15"/>
  <c r="S622" i="15"/>
  <c r="S630" i="15"/>
  <c r="S632" i="15"/>
  <c r="S634" i="15"/>
  <c r="S636" i="15"/>
  <c r="S638" i="15"/>
  <c r="S640" i="15"/>
  <c r="S642" i="15"/>
  <c r="S644" i="15"/>
  <c r="S646" i="15"/>
  <c r="S648" i="15"/>
  <c r="S650" i="15"/>
  <c r="S652" i="15"/>
  <c r="S654" i="15"/>
  <c r="S656" i="15"/>
  <c r="S658" i="15"/>
  <c r="S660" i="15"/>
  <c r="S662" i="15"/>
  <c r="S664" i="15"/>
  <c r="S666" i="15"/>
  <c r="S668" i="15"/>
  <c r="S670" i="15"/>
  <c r="S672" i="15"/>
  <c r="S674" i="15"/>
  <c r="S676" i="15"/>
  <c r="S678" i="15"/>
  <c r="S680" i="15"/>
  <c r="S682" i="15"/>
  <c r="S684" i="15"/>
  <c r="S686" i="15"/>
  <c r="S688" i="15"/>
  <c r="S690" i="15"/>
  <c r="S692" i="15"/>
  <c r="S694" i="15"/>
  <c r="S696" i="15"/>
  <c r="S698" i="15"/>
  <c r="S700" i="15"/>
  <c r="S702" i="15"/>
  <c r="S704" i="15"/>
  <c r="S706" i="15"/>
  <c r="S708" i="15"/>
  <c r="S710" i="15"/>
  <c r="S712" i="15"/>
  <c r="S714" i="15"/>
  <c r="S716" i="15"/>
  <c r="S718" i="15"/>
  <c r="S720" i="15"/>
  <c r="S722" i="15"/>
  <c r="S724" i="15"/>
  <c r="S726" i="15"/>
  <c r="S728" i="15"/>
  <c r="S730" i="15"/>
  <c r="S732" i="15"/>
  <c r="S734" i="15"/>
  <c r="S736" i="15"/>
  <c r="S738" i="15"/>
  <c r="S740" i="15"/>
  <c r="S742" i="15"/>
  <c r="S744" i="15"/>
  <c r="S746" i="15"/>
  <c r="S748" i="15"/>
  <c r="S750" i="15"/>
  <c r="S752" i="15"/>
  <c r="S754" i="15"/>
  <c r="S756" i="15"/>
  <c r="S758" i="15"/>
  <c r="S760" i="15"/>
  <c r="S762" i="15"/>
  <c r="S764" i="15"/>
  <c r="S766" i="15"/>
  <c r="S768" i="15"/>
  <c r="S770" i="15"/>
  <c r="S772" i="15"/>
  <c r="S774" i="15"/>
  <c r="S776" i="15"/>
  <c r="S778" i="15"/>
  <c r="S780" i="15"/>
  <c r="S782" i="15"/>
  <c r="S784" i="15"/>
  <c r="S786" i="15"/>
  <c r="S788" i="15"/>
  <c r="S790" i="15"/>
  <c r="S792" i="15"/>
  <c r="S794" i="15"/>
  <c r="S796" i="15"/>
  <c r="S798" i="15"/>
  <c r="S800" i="15"/>
  <c r="S802" i="15"/>
  <c r="S804" i="15"/>
  <c r="S806" i="15"/>
  <c r="S808" i="15"/>
  <c r="S810" i="15"/>
  <c r="S812" i="15"/>
  <c r="S816" i="15"/>
  <c r="S818" i="15"/>
  <c r="S820" i="15"/>
  <c r="S822" i="15"/>
  <c r="S824" i="15"/>
  <c r="S826" i="15"/>
  <c r="S828" i="15"/>
  <c r="S830" i="15"/>
  <c r="S832" i="15"/>
  <c r="S834" i="15"/>
  <c r="S836" i="15"/>
  <c r="S838" i="15"/>
  <c r="S840" i="15"/>
  <c r="S842" i="15"/>
  <c r="S844" i="15"/>
  <c r="S846" i="15"/>
  <c r="S848" i="15"/>
  <c r="S850" i="15"/>
  <c r="S852" i="15"/>
  <c r="S854" i="15"/>
  <c r="S856" i="15"/>
  <c r="S858" i="15"/>
  <c r="S860" i="15"/>
  <c r="S862" i="15"/>
  <c r="S864" i="15"/>
  <c r="S866" i="15"/>
  <c r="S868" i="15"/>
  <c r="S870" i="15"/>
  <c r="S872" i="15"/>
  <c r="S874" i="15"/>
  <c r="S876" i="15"/>
  <c r="S878" i="15"/>
  <c r="S880" i="15"/>
  <c r="S882" i="15"/>
  <c r="S884" i="15"/>
  <c r="S886" i="15"/>
  <c r="S888" i="15"/>
  <c r="S890" i="15"/>
  <c r="S892" i="15"/>
  <c r="S894" i="15"/>
  <c r="S896" i="15"/>
  <c r="S898" i="15"/>
  <c r="S900" i="15"/>
  <c r="S902" i="15"/>
  <c r="S904" i="15"/>
  <c r="S906" i="15"/>
  <c r="S908" i="15"/>
  <c r="S910" i="15"/>
  <c r="S912" i="15"/>
  <c r="S914" i="15"/>
  <c r="S916" i="15"/>
  <c r="S918" i="15"/>
  <c r="S920" i="15"/>
  <c r="S922" i="15"/>
  <c r="S924" i="15"/>
  <c r="S926" i="15"/>
  <c r="S347" i="15"/>
  <c r="S379" i="15"/>
  <c r="S411" i="15"/>
  <c r="S443" i="15"/>
  <c r="S477" i="15"/>
  <c r="S493" i="15"/>
  <c r="S508" i="15"/>
  <c r="S516" i="15"/>
  <c r="S524" i="15"/>
  <c r="S532" i="15"/>
  <c r="S540" i="15"/>
  <c r="S548" i="15"/>
  <c r="S556" i="15"/>
  <c r="S564" i="15"/>
  <c r="S572" i="15"/>
  <c r="S580" i="15"/>
  <c r="S588" i="15"/>
  <c r="S596" i="15"/>
  <c r="S604" i="15"/>
  <c r="S612" i="15"/>
  <c r="S620" i="15"/>
  <c r="S628" i="15"/>
  <c r="S2" i="15"/>
  <c r="S451" i="15"/>
  <c r="S522" i="15"/>
  <c r="S554" i="15"/>
  <c r="S586" i="15"/>
  <c r="S618" i="15"/>
  <c r="S637" i="15"/>
  <c r="S645" i="15"/>
  <c r="S653" i="15"/>
  <c r="S661" i="15"/>
  <c r="S669" i="15"/>
  <c r="S677" i="15"/>
  <c r="S685" i="15"/>
  <c r="S693" i="15"/>
  <c r="S701" i="15"/>
  <c r="S709" i="15"/>
  <c r="S717" i="15"/>
  <c r="S725" i="15"/>
  <c r="S733" i="15"/>
  <c r="S741" i="15"/>
  <c r="S749" i="15"/>
  <c r="S757" i="15"/>
  <c r="S765" i="15"/>
  <c r="S773" i="15"/>
  <c r="S781" i="15"/>
  <c r="S789" i="15"/>
  <c r="S797" i="15"/>
  <c r="S805" i="15"/>
  <c r="S813" i="15"/>
  <c r="S815" i="15"/>
  <c r="S823" i="15"/>
  <c r="S831" i="15"/>
  <c r="S839" i="15"/>
  <c r="S847" i="15"/>
  <c r="S855" i="15"/>
  <c r="S863" i="15"/>
  <c r="S871" i="15"/>
  <c r="S879" i="15"/>
  <c r="S887" i="15"/>
  <c r="S895" i="15"/>
  <c r="S903" i="15"/>
  <c r="S911" i="15"/>
  <c r="S919" i="15"/>
  <c r="S927" i="15"/>
  <c r="S929" i="15"/>
  <c r="S931" i="15"/>
  <c r="S933" i="15"/>
  <c r="S935" i="15"/>
  <c r="S937" i="15"/>
  <c r="S939" i="15"/>
  <c r="S941" i="15"/>
  <c r="S943" i="15"/>
  <c r="S945" i="15"/>
  <c r="S947" i="15"/>
  <c r="S949" i="15"/>
  <c r="S951" i="15"/>
  <c r="S953" i="15"/>
  <c r="S955" i="15"/>
  <c r="S957" i="15"/>
  <c r="S959" i="15"/>
  <c r="S961" i="15"/>
  <c r="S963" i="15"/>
  <c r="S965" i="15"/>
  <c r="S967" i="15"/>
  <c r="S969" i="15"/>
  <c r="S971" i="15"/>
  <c r="S973" i="15"/>
  <c r="S975" i="15"/>
  <c r="S977" i="15"/>
  <c r="S979" i="15"/>
  <c r="S981" i="15"/>
  <c r="S983" i="15"/>
  <c r="S985" i="15"/>
  <c r="S987" i="15"/>
  <c r="S989" i="15"/>
  <c r="S991" i="15"/>
  <c r="S993" i="15"/>
  <c r="S995" i="15"/>
  <c r="S997" i="15"/>
  <c r="S999" i="15"/>
  <c r="S1001" i="15"/>
  <c r="S1003" i="15"/>
  <c r="S1005" i="15"/>
  <c r="S1007" i="15"/>
  <c r="S1009" i="15"/>
  <c r="S1011" i="15"/>
  <c r="S1013" i="15"/>
  <c r="S1015" i="15"/>
  <c r="S1017" i="15"/>
  <c r="S1019" i="15"/>
  <c r="S355" i="15"/>
  <c r="S475" i="15"/>
  <c r="S530" i="15"/>
  <c r="S562" i="15"/>
  <c r="S594" i="15"/>
  <c r="S626" i="15"/>
  <c r="S635" i="15"/>
  <c r="S643" i="15"/>
  <c r="S651" i="15"/>
  <c r="S659" i="15"/>
  <c r="S667" i="15"/>
  <c r="S675" i="15"/>
  <c r="S683" i="15"/>
  <c r="S691" i="15"/>
  <c r="S699" i="15"/>
  <c r="S707" i="15"/>
  <c r="S715" i="15"/>
  <c r="S723" i="15"/>
  <c r="S731" i="15"/>
  <c r="S739" i="15"/>
  <c r="S747" i="15"/>
  <c r="S755" i="15"/>
  <c r="S763" i="15"/>
  <c r="S771" i="15"/>
  <c r="S779" i="15"/>
  <c r="S787" i="15"/>
  <c r="S795" i="15"/>
  <c r="S803" i="15"/>
  <c r="S811" i="15"/>
  <c r="S821" i="15"/>
  <c r="S829" i="15"/>
  <c r="S837" i="15"/>
  <c r="S845" i="15"/>
  <c r="S853" i="15"/>
  <c r="S861" i="15"/>
  <c r="S869" i="15"/>
  <c r="S877" i="15"/>
  <c r="S885" i="15"/>
  <c r="S893" i="15"/>
  <c r="S901" i="15"/>
  <c r="S909" i="15"/>
  <c r="S917" i="15"/>
  <c r="S925" i="15"/>
  <c r="S387" i="15"/>
  <c r="S491" i="15"/>
  <c r="S506" i="15"/>
  <c r="S538" i="15"/>
  <c r="S570" i="15"/>
  <c r="S602" i="15"/>
  <c r="S633" i="15"/>
  <c r="S641" i="15"/>
  <c r="S649" i="15"/>
  <c r="S657" i="15"/>
  <c r="S665" i="15"/>
  <c r="S673" i="15"/>
  <c r="S681" i="15"/>
  <c r="S689" i="15"/>
  <c r="S697" i="15"/>
  <c r="S705" i="15"/>
  <c r="S713" i="15"/>
  <c r="S721" i="15"/>
  <c r="S729" i="15"/>
  <c r="S737" i="15"/>
  <c r="S745" i="15"/>
  <c r="S753" i="15"/>
  <c r="S761" i="15"/>
  <c r="S769" i="15"/>
  <c r="S777" i="15"/>
  <c r="S785" i="15"/>
  <c r="S793" i="15"/>
  <c r="S801" i="15"/>
  <c r="S809" i="15"/>
  <c r="S819" i="15"/>
  <c r="S827" i="15"/>
  <c r="S835" i="15"/>
  <c r="S843" i="15"/>
  <c r="S851" i="15"/>
  <c r="S859" i="15"/>
  <c r="S867" i="15"/>
  <c r="S875" i="15"/>
  <c r="S883" i="15"/>
  <c r="S891" i="15"/>
  <c r="S899" i="15"/>
  <c r="S907" i="15"/>
  <c r="S915" i="15"/>
  <c r="S923" i="15"/>
  <c r="S928" i="15"/>
  <c r="S930" i="15"/>
  <c r="S932" i="15"/>
  <c r="S934" i="15"/>
  <c r="S936" i="15"/>
  <c r="S938" i="15"/>
  <c r="S940" i="15"/>
  <c r="S942" i="15"/>
  <c r="S944" i="15"/>
  <c r="S946" i="15"/>
  <c r="S948" i="15"/>
  <c r="S950" i="15"/>
  <c r="S952" i="15"/>
  <c r="S954" i="15"/>
  <c r="S956" i="15"/>
  <c r="S958" i="15"/>
  <c r="S960" i="15"/>
  <c r="S962" i="15"/>
  <c r="S964" i="15"/>
  <c r="S966" i="15"/>
  <c r="S968" i="15"/>
  <c r="S970" i="15"/>
  <c r="S972" i="15"/>
  <c r="S974" i="15"/>
  <c r="S976" i="15"/>
  <c r="S978" i="15"/>
  <c r="S980" i="15"/>
  <c r="S982" i="15"/>
  <c r="S984" i="15"/>
  <c r="S986" i="15"/>
  <c r="S988" i="15"/>
  <c r="S990" i="15"/>
  <c r="S992" i="15"/>
  <c r="S994" i="15"/>
  <c r="S996" i="15"/>
  <c r="S998" i="15"/>
  <c r="S1000" i="15"/>
  <c r="S1002" i="15"/>
  <c r="S1004" i="15"/>
  <c r="S1006" i="15"/>
  <c r="S1008" i="15"/>
  <c r="S1010" i="15"/>
  <c r="S610" i="15"/>
  <c r="S647" i="15"/>
  <c r="S679" i="15"/>
  <c r="S711" i="15"/>
  <c r="S743" i="15"/>
  <c r="S775" i="15"/>
  <c r="S807" i="15"/>
  <c r="S817" i="15"/>
  <c r="S849" i="15"/>
  <c r="S881" i="15"/>
  <c r="S913" i="15"/>
  <c r="S1014" i="15"/>
  <c r="S1226" i="15"/>
  <c r="S1232" i="15"/>
  <c r="S1236" i="15"/>
  <c r="S1240" i="15"/>
  <c r="S1244" i="15"/>
  <c r="S1246" i="15"/>
  <c r="S1250" i="15"/>
  <c r="S1254" i="15"/>
  <c r="S1258" i="15"/>
  <c r="S1262" i="15"/>
  <c r="S1264" i="15"/>
  <c r="S1268" i="15"/>
  <c r="S1272" i="15"/>
  <c r="S1274" i="15"/>
  <c r="S1280" i="15"/>
  <c r="S1284" i="15"/>
  <c r="S4" i="15"/>
  <c r="S10" i="15"/>
  <c r="S12" i="15"/>
  <c r="S16" i="15"/>
  <c r="S20" i="15"/>
  <c r="S22" i="15"/>
  <c r="S26" i="15"/>
  <c r="S30" i="15"/>
  <c r="S32" i="15"/>
  <c r="S36" i="15"/>
  <c r="S40" i="15"/>
  <c r="S42" i="15"/>
  <c r="S46" i="15"/>
  <c r="S48" i="15"/>
  <c r="S52" i="15"/>
  <c r="S56" i="15"/>
  <c r="S60" i="15"/>
  <c r="S64" i="15"/>
  <c r="S68" i="15"/>
  <c r="S72" i="15"/>
  <c r="S74" i="15"/>
  <c r="S78" i="15"/>
  <c r="S82" i="15"/>
  <c r="S88" i="15"/>
  <c r="S92" i="15"/>
  <c r="S96" i="15"/>
  <c r="S100" i="15"/>
  <c r="S104" i="15"/>
  <c r="S108" i="15"/>
  <c r="S110" i="15"/>
  <c r="S114" i="15"/>
  <c r="S118" i="15"/>
  <c r="S120" i="15"/>
  <c r="S124" i="15"/>
  <c r="S128" i="15"/>
  <c r="S132" i="15"/>
  <c r="S136" i="15"/>
  <c r="S138" i="15"/>
  <c r="S142" i="15"/>
  <c r="S144" i="15"/>
  <c r="S150" i="15"/>
  <c r="S154" i="15"/>
  <c r="S158" i="15"/>
  <c r="S162" i="15"/>
  <c r="S168" i="15"/>
  <c r="S170" i="15"/>
  <c r="S174" i="15"/>
  <c r="S178" i="15"/>
  <c r="S180" i="15"/>
  <c r="S184" i="15"/>
  <c r="S190" i="15"/>
  <c r="S194" i="15"/>
  <c r="S198" i="15"/>
  <c r="S200" i="15"/>
  <c r="S204" i="15"/>
  <c r="S208" i="15"/>
  <c r="S212" i="15"/>
  <c r="S214" i="15"/>
  <c r="S218" i="15"/>
  <c r="S222" i="15"/>
  <c r="S226" i="15"/>
  <c r="S230" i="15"/>
  <c r="S234" i="15"/>
  <c r="S238" i="15"/>
  <c r="S240" i="15"/>
  <c r="S244" i="15"/>
  <c r="S248" i="15"/>
  <c r="S250" i="15"/>
  <c r="S254" i="15"/>
  <c r="S256" i="15"/>
  <c r="S260" i="15"/>
  <c r="S264" i="15"/>
  <c r="S268" i="15"/>
  <c r="S272" i="15"/>
  <c r="S274" i="15"/>
  <c r="S278" i="15"/>
  <c r="S282" i="15"/>
  <c r="S286" i="15"/>
  <c r="S290" i="15"/>
  <c r="S294" i="15"/>
  <c r="S298" i="15"/>
  <c r="S300" i="15"/>
  <c r="S302" i="15"/>
  <c r="S306" i="15"/>
  <c r="S312" i="15"/>
  <c r="S318" i="15"/>
  <c r="S322" i="15"/>
  <c r="S326" i="15"/>
  <c r="S330" i="15"/>
  <c r="S1117" i="15"/>
  <c r="S1121" i="15"/>
  <c r="S1131" i="15"/>
  <c r="S1135" i="15"/>
  <c r="S1141" i="15"/>
  <c r="S1145" i="15"/>
  <c r="S1149" i="15"/>
  <c r="S1153" i="15"/>
  <c r="S1159" i="15"/>
  <c r="S1165" i="15"/>
  <c r="S1171" i="15"/>
  <c r="S1173" i="15"/>
  <c r="S1181" i="15"/>
  <c r="S1187" i="15"/>
  <c r="S1193" i="15"/>
  <c r="S1201" i="15"/>
  <c r="S1207" i="15"/>
  <c r="S1215" i="15"/>
  <c r="S1219" i="15"/>
  <c r="S1225" i="15"/>
  <c r="S1229" i="15"/>
  <c r="S1235" i="15"/>
  <c r="S1243" i="15"/>
  <c r="S1247" i="15"/>
  <c r="S1255" i="15"/>
  <c r="S1259" i="15"/>
  <c r="S1265" i="15"/>
  <c r="S1271" i="15"/>
  <c r="S1275" i="15"/>
  <c r="S1279" i="15"/>
  <c r="S5" i="15"/>
  <c r="S11" i="15"/>
  <c r="S19" i="15"/>
  <c r="S23" i="15"/>
  <c r="S31" i="15"/>
  <c r="S35" i="15"/>
  <c r="S45" i="15"/>
  <c r="S51" i="15"/>
  <c r="S57" i="15"/>
  <c r="S63" i="15"/>
  <c r="S69" i="15"/>
  <c r="S73" i="15"/>
  <c r="S77" i="15"/>
  <c r="S83" i="15"/>
  <c r="S89" i="15"/>
  <c r="S91" i="15"/>
  <c r="S97" i="15"/>
  <c r="S99" i="15"/>
  <c r="S105" i="15"/>
  <c r="S115" i="15"/>
  <c r="S121" i="15"/>
  <c r="S125" i="15"/>
  <c r="S129" i="15"/>
  <c r="S419" i="15"/>
  <c r="S514" i="15"/>
  <c r="S655" i="15"/>
  <c r="S687" i="15"/>
  <c r="S719" i="15"/>
  <c r="S751" i="15"/>
  <c r="S783" i="15"/>
  <c r="S825" i="15"/>
  <c r="S857" i="15"/>
  <c r="S889" i="15"/>
  <c r="S921" i="15"/>
  <c r="S1012" i="15"/>
  <c r="S1020" i="15"/>
  <c r="S1022" i="15"/>
  <c r="S1024" i="15"/>
  <c r="S1026" i="15"/>
  <c r="S1028" i="15"/>
  <c r="S1030" i="15"/>
  <c r="S1032" i="15"/>
  <c r="S1034" i="15"/>
  <c r="S1036" i="15"/>
  <c r="S1038" i="15"/>
  <c r="S1040" i="15"/>
  <c r="S1042" i="15"/>
  <c r="S1044" i="15"/>
  <c r="S1046" i="15"/>
  <c r="S1048" i="15"/>
  <c r="S1050" i="15"/>
  <c r="S1052" i="15"/>
  <c r="S1054" i="15"/>
  <c r="S1056" i="15"/>
  <c r="S1058" i="15"/>
  <c r="S1060" i="15"/>
  <c r="S1062" i="15"/>
  <c r="S1064" i="15"/>
  <c r="S1066" i="15"/>
  <c r="S1068" i="15"/>
  <c r="S1070" i="15"/>
  <c r="S1072" i="15"/>
  <c r="S1074" i="15"/>
  <c r="S1076" i="15"/>
  <c r="S1078" i="15"/>
  <c r="S1080" i="15"/>
  <c r="S1082" i="15"/>
  <c r="S1084" i="15"/>
  <c r="S1086" i="15"/>
  <c r="S1088" i="15"/>
  <c r="S1090" i="15"/>
  <c r="S1092" i="15"/>
  <c r="S1094" i="15"/>
  <c r="S1096" i="15"/>
  <c r="S1098" i="15"/>
  <c r="S1100" i="15"/>
  <c r="S1102" i="15"/>
  <c r="S1104" i="15"/>
  <c r="S1106" i="15"/>
  <c r="S1108" i="15"/>
  <c r="S1110" i="15"/>
  <c r="S1112" i="15"/>
  <c r="S1114" i="15"/>
  <c r="S1116" i="15"/>
  <c r="S1118" i="15"/>
  <c r="S1120" i="15"/>
  <c r="S1122" i="15"/>
  <c r="S1124" i="15"/>
  <c r="S1126" i="15"/>
  <c r="S1128" i="15"/>
  <c r="S1130" i="15"/>
  <c r="S1132" i="15"/>
  <c r="S1134" i="15"/>
  <c r="S1136" i="15"/>
  <c r="S1138" i="15"/>
  <c r="S1140" i="15"/>
  <c r="S1142" i="15"/>
  <c r="S1144" i="15"/>
  <c r="S1146" i="15"/>
  <c r="S1148" i="15"/>
  <c r="S1150" i="15"/>
  <c r="S1152" i="15"/>
  <c r="S1154" i="15"/>
  <c r="S1156" i="15"/>
  <c r="S1158" i="15"/>
  <c r="S1160" i="15"/>
  <c r="S1162" i="15"/>
  <c r="S1164" i="15"/>
  <c r="S1166" i="15"/>
  <c r="S1168" i="15"/>
  <c r="S1170" i="15"/>
  <c r="S1172" i="15"/>
  <c r="S1174" i="15"/>
  <c r="S1176" i="15"/>
  <c r="S1178" i="15"/>
  <c r="S1180" i="15"/>
  <c r="S1182" i="15"/>
  <c r="S1184" i="15"/>
  <c r="S1186" i="15"/>
  <c r="S1188" i="15"/>
  <c r="S1190" i="15"/>
  <c r="S1192" i="15"/>
  <c r="S1194" i="15"/>
  <c r="S1196" i="15"/>
  <c r="S1198" i="15"/>
  <c r="S1200" i="15"/>
  <c r="S1202" i="15"/>
  <c r="S1204" i="15"/>
  <c r="S1206" i="15"/>
  <c r="S1208" i="15"/>
  <c r="S1210" i="15"/>
  <c r="S1212" i="15"/>
  <c r="S1214" i="15"/>
  <c r="S1216" i="15"/>
  <c r="S1218" i="15"/>
  <c r="S1220" i="15"/>
  <c r="S1222" i="15"/>
  <c r="S1224" i="15"/>
  <c r="S1228" i="15"/>
  <c r="S1230" i="15"/>
  <c r="S1234" i="15"/>
  <c r="S1238" i="15"/>
  <c r="S1242" i="15"/>
  <c r="S1248" i="15"/>
  <c r="S1252" i="15"/>
  <c r="S1256" i="15"/>
  <c r="S1260" i="15"/>
  <c r="S1266" i="15"/>
  <c r="S1270" i="15"/>
  <c r="S1276" i="15"/>
  <c r="S1278" i="15"/>
  <c r="S1282" i="15"/>
  <c r="S6" i="15"/>
  <c r="S8" i="15"/>
  <c r="S14" i="15"/>
  <c r="S18" i="15"/>
  <c r="S24" i="15"/>
  <c r="S28" i="15"/>
  <c r="S34" i="15"/>
  <c r="S38" i="15"/>
  <c r="S44" i="15"/>
  <c r="S50" i="15"/>
  <c r="S54" i="15"/>
  <c r="S58" i="15"/>
  <c r="S62" i="15"/>
  <c r="S66" i="15"/>
  <c r="S70" i="15"/>
  <c r="S76" i="15"/>
  <c r="S80" i="15"/>
  <c r="S84" i="15"/>
  <c r="S86" i="15"/>
  <c r="S90" i="15"/>
  <c r="S94" i="15"/>
  <c r="S98" i="15"/>
  <c r="S102" i="15"/>
  <c r="S106" i="15"/>
  <c r="S112" i="15"/>
  <c r="S116" i="15"/>
  <c r="S122" i="15"/>
  <c r="S126" i="15"/>
  <c r="S130" i="15"/>
  <c r="S134" i="15"/>
  <c r="S140" i="15"/>
  <c r="S146" i="15"/>
  <c r="S148" i="15"/>
  <c r="S152" i="15"/>
  <c r="S156" i="15"/>
  <c r="S160" i="15"/>
  <c r="S164" i="15"/>
  <c r="S166" i="15"/>
  <c r="S172" i="15"/>
  <c r="S176" i="15"/>
  <c r="S182" i="15"/>
  <c r="S186" i="15"/>
  <c r="S188" i="15"/>
  <c r="S192" i="15"/>
  <c r="S196" i="15"/>
  <c r="S202" i="15"/>
  <c r="S206" i="15"/>
  <c r="S210" i="15"/>
  <c r="S216" i="15"/>
  <c r="S220" i="15"/>
  <c r="S224" i="15"/>
  <c r="S228" i="15"/>
  <c r="S232" i="15"/>
  <c r="S236" i="15"/>
  <c r="S242" i="15"/>
  <c r="S246" i="15"/>
  <c r="S252" i="15"/>
  <c r="S258" i="15"/>
  <c r="S262" i="15"/>
  <c r="S266" i="15"/>
  <c r="S270" i="15"/>
  <c r="S276" i="15"/>
  <c r="S280" i="15"/>
  <c r="S284" i="15"/>
  <c r="S288" i="15"/>
  <c r="S292" i="15"/>
  <c r="S296" i="15"/>
  <c r="S304" i="15"/>
  <c r="S308" i="15"/>
  <c r="S310" i="15"/>
  <c r="S314" i="15"/>
  <c r="S316" i="15"/>
  <c r="S320" i="15"/>
  <c r="S324" i="15"/>
  <c r="S328" i="15"/>
  <c r="S332" i="15"/>
  <c r="S1119" i="15"/>
  <c r="S1125" i="15"/>
  <c r="S1127" i="15"/>
  <c r="S1137" i="15"/>
  <c r="S1143" i="15"/>
  <c r="S1155" i="15"/>
  <c r="S1163" i="15"/>
  <c r="S1169" i="15"/>
  <c r="S1175" i="15"/>
  <c r="S1183" i="15"/>
  <c r="S1189" i="15"/>
  <c r="S1197" i="15"/>
  <c r="S1203" i="15"/>
  <c r="S1209" i="15"/>
  <c r="S1213" i="15"/>
  <c r="S1223" i="15"/>
  <c r="S1231" i="15"/>
  <c r="S1237" i="15"/>
  <c r="S1241" i="15"/>
  <c r="S1249" i="15"/>
  <c r="S1251" i="15"/>
  <c r="S1257" i="15"/>
  <c r="S1263" i="15"/>
  <c r="S1267" i="15"/>
  <c r="S1273" i="15"/>
  <c r="S1281" i="15"/>
  <c r="S7" i="15"/>
  <c r="S9" i="15"/>
  <c r="S15" i="15"/>
  <c r="S21" i="15"/>
  <c r="S27" i="15"/>
  <c r="S33" i="15"/>
  <c r="S39" i="15"/>
  <c r="S43" i="15"/>
  <c r="S47" i="15"/>
  <c r="S53" i="15"/>
  <c r="S59" i="15"/>
  <c r="S65" i="15"/>
  <c r="S71" i="15"/>
  <c r="S79" i="15"/>
  <c r="S87" i="15"/>
  <c r="S93" i="15"/>
  <c r="S101" i="15"/>
  <c r="S107" i="15"/>
  <c r="S111" i="15"/>
  <c r="S117" i="15"/>
  <c r="S127" i="15"/>
  <c r="S133" i="15"/>
  <c r="S546" i="15"/>
  <c r="S631" i="15"/>
  <c r="S663" i="15"/>
  <c r="S695" i="15"/>
  <c r="S727" i="15"/>
  <c r="S759" i="15"/>
  <c r="S791" i="15"/>
  <c r="S833" i="15"/>
  <c r="S865" i="15"/>
  <c r="S897" i="15"/>
  <c r="S1018" i="15"/>
  <c r="S578" i="15"/>
  <c r="S639" i="15"/>
  <c r="S671" i="15"/>
  <c r="S703" i="15"/>
  <c r="S735" i="15"/>
  <c r="S767" i="15"/>
  <c r="S799" i="15"/>
  <c r="S841" i="15"/>
  <c r="S873" i="15"/>
  <c r="S905" i="15"/>
  <c r="S1016" i="15"/>
  <c r="S1021" i="15"/>
  <c r="S1023" i="15"/>
  <c r="S1025" i="15"/>
  <c r="S1027" i="15"/>
  <c r="S1029" i="15"/>
  <c r="S1031" i="15"/>
  <c r="S1033" i="15"/>
  <c r="S1035" i="15"/>
  <c r="S1037" i="15"/>
  <c r="S1039" i="15"/>
  <c r="S1041" i="15"/>
  <c r="S1043" i="15"/>
  <c r="S1045" i="15"/>
  <c r="S1047" i="15"/>
  <c r="S1049" i="15"/>
  <c r="S1051" i="15"/>
  <c r="S1053" i="15"/>
  <c r="S1055" i="15"/>
  <c r="S1057" i="15"/>
  <c r="S1059" i="15"/>
  <c r="S1061" i="15"/>
  <c r="S1063" i="15"/>
  <c r="S1065" i="15"/>
  <c r="S1067" i="15"/>
  <c r="S1069" i="15"/>
  <c r="S1071" i="15"/>
  <c r="S1073" i="15"/>
  <c r="S1075" i="15"/>
  <c r="S1077" i="15"/>
  <c r="S1079" i="15"/>
  <c r="S1081" i="15"/>
  <c r="S1083" i="15"/>
  <c r="S1085" i="15"/>
  <c r="S1087" i="15"/>
  <c r="S1089" i="15"/>
  <c r="S1091" i="15"/>
  <c r="S1093" i="15"/>
  <c r="S1095" i="15"/>
  <c r="S1097" i="15"/>
  <c r="S1099" i="15"/>
  <c r="S1101" i="15"/>
  <c r="S1103" i="15"/>
  <c r="S1105" i="15"/>
  <c r="S1107" i="15"/>
  <c r="S1109" i="15"/>
  <c r="S1111" i="15"/>
  <c r="S1113" i="15"/>
  <c r="S1115" i="15"/>
  <c r="S1123" i="15"/>
  <c r="S1129" i="15"/>
  <c r="S1133" i="15"/>
  <c r="S1139" i="15"/>
  <c r="S1147" i="15"/>
  <c r="S1151" i="15"/>
  <c r="S1157" i="15"/>
  <c r="S1161" i="15"/>
  <c r="S1167" i="15"/>
  <c r="S1177" i="15"/>
  <c r="S1179" i="15"/>
  <c r="S1185" i="15"/>
  <c r="S1191" i="15"/>
  <c r="S1195" i="15"/>
  <c r="S1199" i="15"/>
  <c r="S1205" i="15"/>
  <c r="S1211" i="15"/>
  <c r="S1217" i="15"/>
  <c r="S1221" i="15"/>
  <c r="S1227" i="15"/>
  <c r="S1233" i="15"/>
  <c r="S1239" i="15"/>
  <c r="S1245" i="15"/>
  <c r="S1253" i="15"/>
  <c r="S1261" i="15"/>
  <c r="S1269" i="15"/>
  <c r="S1277" i="15"/>
  <c r="S1283" i="15"/>
  <c r="S3" i="15"/>
  <c r="S13" i="15"/>
  <c r="S17" i="15"/>
  <c r="S25" i="15"/>
  <c r="S29" i="15"/>
  <c r="S37" i="15"/>
  <c r="S41" i="15"/>
  <c r="S49" i="15"/>
  <c r="S55" i="15"/>
  <c r="S61" i="15"/>
  <c r="S67" i="15"/>
  <c r="S75" i="15"/>
  <c r="S81" i="15"/>
  <c r="S85" i="15"/>
  <c r="S95" i="15"/>
  <c r="S103" i="15"/>
  <c r="S109" i="15"/>
  <c r="S113" i="15"/>
  <c r="S119" i="15"/>
  <c r="S123" i="15"/>
  <c r="S131" i="15"/>
  <c r="S137" i="15"/>
  <c r="S135" i="15"/>
  <c r="S141" i="15"/>
  <c r="S149" i="15"/>
  <c r="S157" i="15"/>
  <c r="S165" i="15"/>
  <c r="S173" i="15"/>
  <c r="S181" i="15"/>
  <c r="S189" i="15"/>
  <c r="S197" i="15"/>
  <c r="S205" i="15"/>
  <c r="S213" i="15"/>
  <c r="S221" i="15"/>
  <c r="S229" i="15"/>
  <c r="S237" i="15"/>
  <c r="S245" i="15"/>
  <c r="S253" i="15"/>
  <c r="S261" i="15"/>
  <c r="S269" i="15"/>
  <c r="S277" i="15"/>
  <c r="S285" i="15"/>
  <c r="S293" i="15"/>
  <c r="S301" i="15"/>
  <c r="S309" i="15"/>
  <c r="S317" i="15"/>
  <c r="S325" i="15"/>
  <c r="S333" i="15"/>
  <c r="S143" i="15"/>
  <c r="S167" i="15"/>
  <c r="S199" i="15"/>
  <c r="S215" i="15"/>
  <c r="S255" i="15"/>
  <c r="S287" i="15"/>
  <c r="S311" i="15"/>
  <c r="S139" i="15"/>
  <c r="S147" i="15"/>
  <c r="S155" i="15"/>
  <c r="S163" i="15"/>
  <c r="S171" i="15"/>
  <c r="S179" i="15"/>
  <c r="S187" i="15"/>
  <c r="S195" i="15"/>
  <c r="S203" i="15"/>
  <c r="S211" i="15"/>
  <c r="S219" i="15"/>
  <c r="S227" i="15"/>
  <c r="S235" i="15"/>
  <c r="S243" i="15"/>
  <c r="S251" i="15"/>
  <c r="S259" i="15"/>
  <c r="S267" i="15"/>
  <c r="S275" i="15"/>
  <c r="S283" i="15"/>
  <c r="S291" i="15"/>
  <c r="S299" i="15"/>
  <c r="S307" i="15"/>
  <c r="S315" i="15"/>
  <c r="S323" i="15"/>
  <c r="S331" i="15"/>
  <c r="S209" i="15"/>
  <c r="S217" i="15"/>
  <c r="S233" i="15"/>
  <c r="S241" i="15"/>
  <c r="S257" i="15"/>
  <c r="S273" i="15"/>
  <c r="S289" i="15"/>
  <c r="S297" i="15"/>
  <c r="S305" i="15"/>
  <c r="S321" i="15"/>
  <c r="S159" i="15"/>
  <c r="S175" i="15"/>
  <c r="S191" i="15"/>
  <c r="S223" i="15"/>
  <c r="S247" i="15"/>
  <c r="S263" i="15"/>
  <c r="S279" i="15"/>
  <c r="S295" i="15"/>
  <c r="S327" i="15"/>
  <c r="S145" i="15"/>
  <c r="S153" i="15"/>
  <c r="S161" i="15"/>
  <c r="S169" i="15"/>
  <c r="S177" i="15"/>
  <c r="S185" i="15"/>
  <c r="S193" i="15"/>
  <c r="S201" i="15"/>
  <c r="S225" i="15"/>
  <c r="S249" i="15"/>
  <c r="S265" i="15"/>
  <c r="S281" i="15"/>
  <c r="S313" i="15"/>
  <c r="S329" i="15"/>
  <c r="S151" i="15"/>
  <c r="S183" i="15"/>
  <c r="S207" i="15"/>
  <c r="S231" i="15"/>
  <c r="S239" i="15"/>
  <c r="S271" i="15"/>
  <c r="S303" i="15"/>
  <c r="S319" i="15"/>
  <c r="Q337" i="15"/>
  <c r="Q341" i="15"/>
  <c r="Q345" i="15"/>
  <c r="Q349" i="15"/>
  <c r="Q353" i="15"/>
  <c r="Q357" i="15"/>
  <c r="Q361" i="15"/>
  <c r="Q365" i="15"/>
  <c r="Q369" i="15"/>
  <c r="Q373" i="15"/>
  <c r="Q377" i="15"/>
  <c r="Q381" i="15"/>
  <c r="Q385" i="15"/>
  <c r="Q389" i="15"/>
  <c r="Q393" i="15"/>
  <c r="Q397" i="15"/>
  <c r="Q401" i="15"/>
  <c r="Q405" i="15"/>
  <c r="Q409" i="15"/>
  <c r="Q413" i="15"/>
  <c r="Q417" i="15"/>
  <c r="Q421" i="15"/>
  <c r="Q425" i="15"/>
  <c r="Q429" i="15"/>
  <c r="Q433" i="15"/>
  <c r="Q437" i="15"/>
  <c r="Q441" i="15"/>
  <c r="Q445" i="15"/>
  <c r="Q449" i="15"/>
  <c r="Q453" i="15"/>
  <c r="Q457" i="15"/>
  <c r="Q461" i="15"/>
  <c r="Q465" i="15"/>
  <c r="Q469" i="15"/>
  <c r="Q473" i="15"/>
  <c r="Q477" i="15"/>
  <c r="Q481" i="15"/>
  <c r="Q485" i="15"/>
  <c r="Q489" i="15"/>
  <c r="Q493" i="15"/>
  <c r="Q497" i="15"/>
  <c r="Q501" i="15"/>
  <c r="Q505" i="15"/>
  <c r="Q509" i="15"/>
  <c r="Q513" i="15"/>
  <c r="Q517" i="15"/>
  <c r="Q521" i="15"/>
  <c r="Q525" i="15"/>
  <c r="Q529" i="15"/>
  <c r="Q533" i="15"/>
  <c r="Q537" i="15"/>
  <c r="Q541" i="15"/>
  <c r="Q545" i="15"/>
  <c r="Q549" i="15"/>
  <c r="Q553" i="15"/>
  <c r="Q557" i="15"/>
  <c r="Q561" i="15"/>
  <c r="Q565" i="15"/>
  <c r="Q569" i="15"/>
  <c r="Q573" i="15"/>
  <c r="Q577" i="15"/>
  <c r="Q581" i="15"/>
  <c r="Q585" i="15"/>
  <c r="Q589" i="15"/>
  <c r="Q593" i="15"/>
  <c r="Q597" i="15"/>
  <c r="Q601" i="15"/>
  <c r="Q605" i="15"/>
  <c r="Q609" i="15"/>
  <c r="Q613" i="15"/>
  <c r="Q617" i="15"/>
  <c r="Q621" i="15"/>
  <c r="Q625" i="15"/>
  <c r="Q629" i="15"/>
  <c r="Q633" i="15"/>
  <c r="Q637" i="15"/>
  <c r="Q641" i="15"/>
  <c r="Q336" i="15"/>
  <c r="Q340" i="15"/>
  <c r="Q344" i="15"/>
  <c r="Q348" i="15"/>
  <c r="Q352" i="15"/>
  <c r="Q356" i="15"/>
  <c r="Q360" i="15"/>
  <c r="Q364" i="15"/>
  <c r="Q368" i="15"/>
  <c r="Q372" i="15"/>
  <c r="Q376" i="15"/>
  <c r="Q380" i="15"/>
  <c r="Q384" i="15"/>
  <c r="Q388" i="15"/>
  <c r="Q392" i="15"/>
  <c r="Q396" i="15"/>
  <c r="Q400" i="15"/>
  <c r="Q404" i="15"/>
  <c r="Q408" i="15"/>
  <c r="Q412" i="15"/>
  <c r="Q416" i="15"/>
  <c r="Q420" i="15"/>
  <c r="Q424" i="15"/>
  <c r="Q428" i="15"/>
  <c r="Q432" i="15"/>
  <c r="Q436" i="15"/>
  <c r="Q440" i="15"/>
  <c r="Q444" i="15"/>
  <c r="Q448" i="15"/>
  <c r="Q452" i="15"/>
  <c r="Q456" i="15"/>
  <c r="Q460" i="15"/>
  <c r="Q464" i="15"/>
  <c r="Q468" i="15"/>
  <c r="Q472" i="15"/>
  <c r="Q476" i="15"/>
  <c r="Q480" i="15"/>
  <c r="Q484" i="15"/>
  <c r="Q488" i="15"/>
  <c r="Q492" i="15"/>
  <c r="Q496" i="15"/>
  <c r="Q500" i="15"/>
  <c r="Q504" i="15"/>
  <c r="Q508" i="15"/>
  <c r="Q512" i="15"/>
  <c r="Q516" i="15"/>
  <c r="Q520" i="15"/>
  <c r="Q524" i="15"/>
  <c r="Q528" i="15"/>
  <c r="Q532" i="15"/>
  <c r="Q536" i="15"/>
  <c r="Q540" i="15"/>
  <c r="Q544" i="15"/>
  <c r="Q548" i="15"/>
  <c r="Q552" i="15"/>
  <c r="Q556" i="15"/>
  <c r="Q560" i="15"/>
  <c r="Q564" i="15"/>
  <c r="Q568" i="15"/>
  <c r="Q572" i="15"/>
  <c r="Q576" i="15"/>
  <c r="Q580" i="15"/>
  <c r="Q584" i="15"/>
  <c r="Q588" i="15"/>
  <c r="Q592" i="15"/>
  <c r="Q596" i="15"/>
  <c r="Q335" i="15"/>
  <c r="Q339" i="15"/>
  <c r="Q343" i="15"/>
  <c r="Q347" i="15"/>
  <c r="Q351" i="15"/>
  <c r="Q355" i="15"/>
  <c r="Q359" i="15"/>
  <c r="Q363" i="15"/>
  <c r="Q367" i="15"/>
  <c r="Q371" i="15"/>
  <c r="Q375" i="15"/>
  <c r="Q379" i="15"/>
  <c r="Q383" i="15"/>
  <c r="Q387" i="15"/>
  <c r="Q391" i="15"/>
  <c r="Q395" i="15"/>
  <c r="Q399" i="15"/>
  <c r="Q403" i="15"/>
  <c r="Q407" i="15"/>
  <c r="Q411" i="15"/>
  <c r="Q415" i="15"/>
  <c r="Q419" i="15"/>
  <c r="Q423" i="15"/>
  <c r="Q427" i="15"/>
  <c r="Q431" i="15"/>
  <c r="Q435" i="15"/>
  <c r="Q439" i="15"/>
  <c r="Q443" i="15"/>
  <c r="Q447" i="15"/>
  <c r="Q451" i="15"/>
  <c r="Q455" i="15"/>
  <c r="Q459" i="15"/>
  <c r="Q463" i="15"/>
  <c r="Q467" i="15"/>
  <c r="Q471" i="15"/>
  <c r="Q475" i="15"/>
  <c r="Q479" i="15"/>
  <c r="Q483" i="15"/>
  <c r="Q487" i="15"/>
  <c r="Q491" i="15"/>
  <c r="Q495" i="15"/>
  <c r="Q499" i="15"/>
  <c r="Q503" i="15"/>
  <c r="Q507" i="15"/>
  <c r="Q511" i="15"/>
  <c r="Q515" i="15"/>
  <c r="Q519" i="15"/>
  <c r="Q523" i="15"/>
  <c r="Q527" i="15"/>
  <c r="Q531" i="15"/>
  <c r="Q535" i="15"/>
  <c r="Q539" i="15"/>
  <c r="Q543" i="15"/>
  <c r="Q547" i="15"/>
  <c r="Q551" i="15"/>
  <c r="Q555" i="15"/>
  <c r="Q559" i="15"/>
  <c r="Q563" i="15"/>
  <c r="Q567" i="15"/>
  <c r="Q571" i="15"/>
  <c r="Q575" i="15"/>
  <c r="Q579" i="15"/>
  <c r="Q583" i="15"/>
  <c r="Q587" i="15"/>
  <c r="Q591" i="15"/>
  <c r="Q595" i="15"/>
  <c r="Q599" i="15"/>
  <c r="Q603" i="15"/>
  <c r="Q607" i="15"/>
  <c r="Q611" i="15"/>
  <c r="Q615" i="15"/>
  <c r="Q619" i="15"/>
  <c r="Q623" i="15"/>
  <c r="Q627" i="15"/>
  <c r="Q631" i="15"/>
  <c r="Q635" i="15"/>
  <c r="Q639" i="15"/>
  <c r="Q643" i="15"/>
  <c r="Q647" i="15"/>
  <c r="Q651" i="15"/>
  <c r="Q655" i="15"/>
  <c r="Q659" i="15"/>
  <c r="Q663" i="15"/>
  <c r="Q667" i="15"/>
  <c r="Q671" i="15"/>
  <c r="Q338" i="15"/>
  <c r="Q354" i="15"/>
  <c r="Q370" i="15"/>
  <c r="Q386" i="15"/>
  <c r="Q402" i="15"/>
  <c r="Q418" i="15"/>
  <c r="Q434" i="15"/>
  <c r="Q450" i="15"/>
  <c r="Q466" i="15"/>
  <c r="Q482" i="15"/>
  <c r="Q498" i="15"/>
  <c r="Q514" i="15"/>
  <c r="Q530" i="15"/>
  <c r="Q546" i="15"/>
  <c r="Q562" i="15"/>
  <c r="Q578" i="15"/>
  <c r="Q594" i="15"/>
  <c r="Q604" i="15"/>
  <c r="Q612" i="15"/>
  <c r="Q620" i="15"/>
  <c r="Q628" i="15"/>
  <c r="Q636" i="15"/>
  <c r="Q644" i="15"/>
  <c r="Q654" i="15"/>
  <c r="Q657" i="15"/>
  <c r="Q660" i="15"/>
  <c r="Q670" i="15"/>
  <c r="Q673" i="15"/>
  <c r="Q677" i="15"/>
  <c r="Q681" i="15"/>
  <c r="Q685" i="15"/>
  <c r="Q689" i="15"/>
  <c r="Q693" i="15"/>
  <c r="Q697" i="15"/>
  <c r="Q701" i="15"/>
  <c r="Q705" i="15"/>
  <c r="Q709" i="15"/>
  <c r="Q713" i="15"/>
  <c r="Q717" i="15"/>
  <c r="Q721" i="15"/>
  <c r="Q725" i="15"/>
  <c r="Q729" i="15"/>
  <c r="Q733" i="15"/>
  <c r="Q737" i="15"/>
  <c r="Q741" i="15"/>
  <c r="Q745" i="15"/>
  <c r="Q749" i="15"/>
  <c r="Q753" i="15"/>
  <c r="Q757" i="15"/>
  <c r="Q761" i="15"/>
  <c r="Q765" i="15"/>
  <c r="Q769" i="15"/>
  <c r="Q773" i="15"/>
  <c r="Q777" i="15"/>
  <c r="Q781" i="15"/>
  <c r="Q785" i="15"/>
  <c r="Q789" i="15"/>
  <c r="Q793" i="15"/>
  <c r="Q797" i="15"/>
  <c r="Q801" i="15"/>
  <c r="Q805" i="15"/>
  <c r="Q809" i="15"/>
  <c r="Q813" i="15"/>
  <c r="Q817" i="15"/>
  <c r="Q821" i="15"/>
  <c r="Q825" i="15"/>
  <c r="Q829" i="15"/>
  <c r="Q833" i="15"/>
  <c r="Q837" i="15"/>
  <c r="Q841" i="15"/>
  <c r="Q845" i="15"/>
  <c r="Q849" i="15"/>
  <c r="Q342" i="15"/>
  <c r="Q358" i="15"/>
  <c r="Q374" i="15"/>
  <c r="Q390" i="15"/>
  <c r="Q406" i="15"/>
  <c r="Q422" i="15"/>
  <c r="Q438" i="15"/>
  <c r="Q454" i="15"/>
  <c r="Q470" i="15"/>
  <c r="Q486" i="15"/>
  <c r="Q502" i="15"/>
  <c r="Q518" i="15"/>
  <c r="Q534" i="15"/>
  <c r="Q550" i="15"/>
  <c r="Q566" i="15"/>
  <c r="Q582" i="15"/>
  <c r="Q598" i="15"/>
  <c r="Q606" i="15"/>
  <c r="Q614" i="15"/>
  <c r="Q622" i="15"/>
  <c r="Q630" i="15"/>
  <c r="Q638" i="15"/>
  <c r="Q650" i="15"/>
  <c r="Q653" i="15"/>
  <c r="Q656" i="15"/>
  <c r="Q666" i="15"/>
  <c r="Q669" i="15"/>
  <c r="Q672" i="15"/>
  <c r="Q676" i="15"/>
  <c r="Q680" i="15"/>
  <c r="Q684" i="15"/>
  <c r="Q688" i="15"/>
  <c r="Q692" i="15"/>
  <c r="Q696" i="15"/>
  <c r="Q700" i="15"/>
  <c r="Q704" i="15"/>
  <c r="Q708" i="15"/>
  <c r="Q712" i="15"/>
  <c r="Q716" i="15"/>
  <c r="Q720" i="15"/>
  <c r="Q724" i="15"/>
  <c r="Q728" i="15"/>
  <c r="Q732" i="15"/>
  <c r="Q736" i="15"/>
  <c r="Q740" i="15"/>
  <c r="Q744" i="15"/>
  <c r="Q748" i="15"/>
  <c r="Q752" i="15"/>
  <c r="Q756" i="15"/>
  <c r="Q760" i="15"/>
  <c r="Q764" i="15"/>
  <c r="Q768" i="15"/>
  <c r="Q772" i="15"/>
  <c r="Q776" i="15"/>
  <c r="Q780" i="15"/>
  <c r="Q784" i="15"/>
  <c r="Q788" i="15"/>
  <c r="Q792" i="15"/>
  <c r="Q796" i="15"/>
  <c r="Q800" i="15"/>
  <c r="Q804" i="15"/>
  <c r="Q808" i="15"/>
  <c r="Q812" i="15"/>
  <c r="Q816" i="15"/>
  <c r="Q820" i="15"/>
  <c r="Q824" i="15"/>
  <c r="Q828" i="15"/>
  <c r="Q832" i="15"/>
  <c r="Q836" i="15"/>
  <c r="Q840" i="15"/>
  <c r="Q844" i="15"/>
  <c r="Q848" i="15"/>
  <c r="Q852" i="15"/>
  <c r="Q856" i="15"/>
  <c r="Q860" i="15"/>
  <c r="Q864" i="15"/>
  <c r="Q868" i="15"/>
  <c r="Q872" i="15"/>
  <c r="Q876" i="15"/>
  <c r="Q880" i="15"/>
  <c r="Q884" i="15"/>
  <c r="Q888" i="15"/>
  <c r="Q892" i="15"/>
  <c r="Q896" i="15"/>
  <c r="Q900" i="15"/>
  <c r="Q346" i="15"/>
  <c r="Q362" i="15"/>
  <c r="Q378" i="15"/>
  <c r="Q394" i="15"/>
  <c r="Q410" i="15"/>
  <c r="Q426" i="15"/>
  <c r="Q442" i="15"/>
  <c r="Q458" i="15"/>
  <c r="Q474" i="15"/>
  <c r="Q490" i="15"/>
  <c r="Q506" i="15"/>
  <c r="Q522" i="15"/>
  <c r="Q538" i="15"/>
  <c r="Q554" i="15"/>
  <c r="Q570" i="15"/>
  <c r="Q586" i="15"/>
  <c r="Q600" i="15"/>
  <c r="Q608" i="15"/>
  <c r="Q616" i="15"/>
  <c r="Q624" i="15"/>
  <c r="Q632" i="15"/>
  <c r="Q640" i="15"/>
  <c r="Q646" i="15"/>
  <c r="Q649" i="15"/>
  <c r="Q652" i="15"/>
  <c r="Q662" i="15"/>
  <c r="Q665" i="15"/>
  <c r="Q668" i="15"/>
  <c r="Q675" i="15"/>
  <c r="Q679" i="15"/>
  <c r="Q683" i="15"/>
  <c r="Q687" i="15"/>
  <c r="Q691" i="15"/>
  <c r="Q695" i="15"/>
  <c r="Q699" i="15"/>
  <c r="Q703" i="15"/>
  <c r="Q707" i="15"/>
  <c r="Q711" i="15"/>
  <c r="Q715" i="15"/>
  <c r="Q719" i="15"/>
  <c r="Q723" i="15"/>
  <c r="Q727" i="15"/>
  <c r="Q731" i="15"/>
  <c r="Q735" i="15"/>
  <c r="Q739" i="15"/>
  <c r="Q743" i="15"/>
  <c r="Q747" i="15"/>
  <c r="Q751" i="15"/>
  <c r="Q755" i="15"/>
  <c r="Q759" i="15"/>
  <c r="Q763" i="15"/>
  <c r="Q767" i="15"/>
  <c r="Q771" i="15"/>
  <c r="Q775" i="15"/>
  <c r="Q779" i="15"/>
  <c r="Q783" i="15"/>
  <c r="Q787" i="15"/>
  <c r="Q791" i="15"/>
  <c r="Q795" i="15"/>
  <c r="Q799" i="15"/>
  <c r="Q803" i="15"/>
  <c r="Q807" i="15"/>
  <c r="Q811" i="15"/>
  <c r="Q815" i="15"/>
  <c r="Q819" i="15"/>
  <c r="Q823" i="15"/>
  <c r="Q827" i="15"/>
  <c r="Q831" i="15"/>
  <c r="Q835" i="15"/>
  <c r="Q839" i="15"/>
  <c r="Q843" i="15"/>
  <c r="Q847" i="15"/>
  <c r="Q851" i="15"/>
  <c r="Q855" i="15"/>
  <c r="Q859" i="15"/>
  <c r="Q863" i="15"/>
  <c r="Q867" i="15"/>
  <c r="Q871" i="15"/>
  <c r="Q875" i="15"/>
  <c r="Q879" i="15"/>
  <c r="Q883" i="15"/>
  <c r="Q887" i="15"/>
  <c r="Q891" i="15"/>
  <c r="Q895" i="15"/>
  <c r="Q899" i="15"/>
  <c r="Q903" i="15"/>
  <c r="Q907" i="15"/>
  <c r="Q911" i="15"/>
  <c r="Q915" i="15"/>
  <c r="Q919" i="15"/>
  <c r="Q923" i="15"/>
  <c r="Q927" i="15"/>
  <c r="Q931" i="15"/>
  <c r="Q935" i="15"/>
  <c r="Q939" i="15"/>
  <c r="Q943" i="15"/>
  <c r="Q947" i="15"/>
  <c r="Q951" i="15"/>
  <c r="Q955" i="15"/>
  <c r="Q959" i="15"/>
  <c r="Q963" i="15"/>
  <c r="Q967" i="15"/>
  <c r="Q971" i="15"/>
  <c r="Q975" i="15"/>
  <c r="Q979" i="15"/>
  <c r="Q983" i="15"/>
  <c r="Q987" i="15"/>
  <c r="Q991" i="15"/>
  <c r="Q995" i="15"/>
  <c r="Q999" i="15"/>
  <c r="Q1003" i="15"/>
  <c r="Q1007" i="15"/>
  <c r="Q350" i="15"/>
  <c r="Q414" i="15"/>
  <c r="Q478" i="15"/>
  <c r="Q542" i="15"/>
  <c r="Q602" i="15"/>
  <c r="Q634" i="15"/>
  <c r="Q645" i="15"/>
  <c r="Q658" i="15"/>
  <c r="Q678" i="15"/>
  <c r="Q694" i="15"/>
  <c r="Q710" i="15"/>
  <c r="Q726" i="15"/>
  <c r="Q742" i="15"/>
  <c r="Q758" i="15"/>
  <c r="Q774" i="15"/>
  <c r="Q790" i="15"/>
  <c r="Q806" i="15"/>
  <c r="Q822" i="15"/>
  <c r="Q838" i="15"/>
  <c r="Q857" i="15"/>
  <c r="Q865" i="15"/>
  <c r="Q873" i="15"/>
  <c r="Q881" i="15"/>
  <c r="Q889" i="15"/>
  <c r="Q897" i="15"/>
  <c r="Q906" i="15"/>
  <c r="Q909" i="15"/>
  <c r="Q912" i="15"/>
  <c r="Q922" i="15"/>
  <c r="Q925" i="15"/>
  <c r="Q928" i="15"/>
  <c r="Q938" i="15"/>
  <c r="Q941" i="15"/>
  <c r="Q944" i="15"/>
  <c r="Q954" i="15"/>
  <c r="Q957" i="15"/>
  <c r="Q960" i="15"/>
  <c r="Q970" i="15"/>
  <c r="Q973" i="15"/>
  <c r="Q976" i="15"/>
  <c r="Q986" i="15"/>
  <c r="Q989" i="15"/>
  <c r="Q992" i="15"/>
  <c r="Q1002" i="15"/>
  <c r="Q1005" i="15"/>
  <c r="Q1008" i="15"/>
  <c r="Q1012" i="15"/>
  <c r="Q1016" i="15"/>
  <c r="Q1020" i="15"/>
  <c r="Q1024" i="15"/>
  <c r="Q1028" i="15"/>
  <c r="Q1032" i="15"/>
  <c r="Q1036" i="15"/>
  <c r="Q1040" i="15"/>
  <c r="Q1044" i="15"/>
  <c r="Q1048" i="15"/>
  <c r="Q1052" i="15"/>
  <c r="Q1056" i="15"/>
  <c r="Q1060" i="15"/>
  <c r="Q1064" i="15"/>
  <c r="Q1068" i="15"/>
  <c r="Q1072" i="15"/>
  <c r="Q1076" i="15"/>
  <c r="Q1080" i="15"/>
  <c r="Q1084" i="15"/>
  <c r="Q1088" i="15"/>
  <c r="Q1092" i="15"/>
  <c r="Q1096" i="15"/>
  <c r="Q1100" i="15"/>
  <c r="Q1104" i="15"/>
  <c r="Q1108" i="15"/>
  <c r="Q1112" i="15"/>
  <c r="Q1116" i="15"/>
  <c r="Q1120" i="15"/>
  <c r="Q1124" i="15"/>
  <c r="Q1128" i="15"/>
  <c r="Q1132" i="15"/>
  <c r="Q1136" i="15"/>
  <c r="Q1140" i="15"/>
  <c r="Q1144" i="15"/>
  <c r="Q1148" i="15"/>
  <c r="Q1152" i="15"/>
  <c r="Q1156" i="15"/>
  <c r="Q1160" i="15"/>
  <c r="Q1164" i="15"/>
  <c r="Q366" i="15"/>
  <c r="Q430" i="15"/>
  <c r="Q494" i="15"/>
  <c r="Q558" i="15"/>
  <c r="Q610" i="15"/>
  <c r="Q642" i="15"/>
  <c r="Q682" i="15"/>
  <c r="Q698" i="15"/>
  <c r="Q714" i="15"/>
  <c r="Q730" i="15"/>
  <c r="Q746" i="15"/>
  <c r="Q762" i="15"/>
  <c r="Q778" i="15"/>
  <c r="Q794" i="15"/>
  <c r="Q810" i="15"/>
  <c r="Q826" i="15"/>
  <c r="Q842" i="15"/>
  <c r="Q854" i="15"/>
  <c r="Q862" i="15"/>
  <c r="Q870" i="15"/>
  <c r="Q878" i="15"/>
  <c r="Q886" i="15"/>
  <c r="Q894" i="15"/>
  <c r="Q902" i="15"/>
  <c r="Q905" i="15"/>
  <c r="Q908" i="15"/>
  <c r="Q918" i="15"/>
  <c r="Q921" i="15"/>
  <c r="Q924" i="15"/>
  <c r="Q934" i="15"/>
  <c r="Q937" i="15"/>
  <c r="Q940" i="15"/>
  <c r="Q950" i="15"/>
  <c r="Q953" i="15"/>
  <c r="Q956" i="15"/>
  <c r="Q966" i="15"/>
  <c r="Q969" i="15"/>
  <c r="Q972" i="15"/>
  <c r="Q982" i="15"/>
  <c r="Q985" i="15"/>
  <c r="Q988" i="15"/>
  <c r="Q998" i="15"/>
  <c r="Q1001" i="15"/>
  <c r="Q1004" i="15"/>
  <c r="Q1011" i="15"/>
  <c r="Q1015" i="15"/>
  <c r="Q1019" i="15"/>
  <c r="Q1023" i="15"/>
  <c r="Q1027" i="15"/>
  <c r="Q1031" i="15"/>
  <c r="Q1035" i="15"/>
  <c r="Q1039" i="15"/>
  <c r="Q1043" i="15"/>
  <c r="Q1047" i="15"/>
  <c r="Q1051" i="15"/>
  <c r="Q1055" i="15"/>
  <c r="Q1059" i="15"/>
  <c r="Q1063" i="15"/>
  <c r="Q1067" i="15"/>
  <c r="Q1071" i="15"/>
  <c r="Q1075" i="15"/>
  <c r="Q1079" i="15"/>
  <c r="Q1083" i="15"/>
  <c r="Q1087" i="15"/>
  <c r="Q1091" i="15"/>
  <c r="Q1095" i="15"/>
  <c r="Q1099" i="15"/>
  <c r="Q1103" i="15"/>
  <c r="Q1107" i="15"/>
  <c r="Q1111" i="15"/>
  <c r="Q1115" i="15"/>
  <c r="Q1119" i="15"/>
  <c r="Q1123" i="15"/>
  <c r="Q1127" i="15"/>
  <c r="Q1131" i="15"/>
  <c r="Q1135" i="15"/>
  <c r="Q1139" i="15"/>
  <c r="Q1143" i="15"/>
  <c r="Q1147" i="15"/>
  <c r="Q1151" i="15"/>
  <c r="Q1155" i="15"/>
  <c r="Q1159" i="15"/>
  <c r="Q1163" i="15"/>
  <c r="Q382" i="15"/>
  <c r="Q446" i="15"/>
  <c r="Q510" i="15"/>
  <c r="Q574" i="15"/>
  <c r="Q618" i="15"/>
  <c r="Q664" i="15"/>
  <c r="Q686" i="15"/>
  <c r="Q702" i="15"/>
  <c r="Q718" i="15"/>
  <c r="Q734" i="15"/>
  <c r="Q750" i="15"/>
  <c r="Q766" i="15"/>
  <c r="Q782" i="15"/>
  <c r="Q798" i="15"/>
  <c r="Q814" i="15"/>
  <c r="Q830" i="15"/>
  <c r="Q846" i="15"/>
  <c r="Q853" i="15"/>
  <c r="Q861" i="15"/>
  <c r="Q869" i="15"/>
  <c r="Q877" i="15"/>
  <c r="Q885" i="15"/>
  <c r="Q893" i="15"/>
  <c r="Q901" i="15"/>
  <c r="Q904" i="15"/>
  <c r="Q914" i="15"/>
  <c r="Q917" i="15"/>
  <c r="Q920" i="15"/>
  <c r="Q930" i="15"/>
  <c r="Q933" i="15"/>
  <c r="Q936" i="15"/>
  <c r="Q946" i="15"/>
  <c r="Q949" i="15"/>
  <c r="Q952" i="15"/>
  <c r="Q962" i="15"/>
  <c r="Q965" i="15"/>
  <c r="Q968" i="15"/>
  <c r="Q978" i="15"/>
  <c r="Q981" i="15"/>
  <c r="Q984" i="15"/>
  <c r="Q994" i="15"/>
  <c r="Q997" i="15"/>
  <c r="Q1000" i="15"/>
  <c r="Q1010" i="15"/>
  <c r="Q1014" i="15"/>
  <c r="Q1018" i="15"/>
  <c r="Q1022" i="15"/>
  <c r="Q1026" i="15"/>
  <c r="Q1030" i="15"/>
  <c r="Q1034" i="15"/>
  <c r="Q1038" i="15"/>
  <c r="Q1042" i="15"/>
  <c r="Q1046" i="15"/>
  <c r="Q1050" i="15"/>
  <c r="Q1054" i="15"/>
  <c r="Q1058" i="15"/>
  <c r="Q1062" i="15"/>
  <c r="Q1066" i="15"/>
  <c r="Q1070" i="15"/>
  <c r="Q1074" i="15"/>
  <c r="Q1078" i="15"/>
  <c r="Q1082" i="15"/>
  <c r="Q1086" i="15"/>
  <c r="Q1090" i="15"/>
  <c r="Q1094" i="15"/>
  <c r="Q1098" i="15"/>
  <c r="Q1102" i="15"/>
  <c r="Q1106" i="15"/>
  <c r="Q1110" i="15"/>
  <c r="Q1114" i="15"/>
  <c r="Q1118" i="15"/>
  <c r="Q1122" i="15"/>
  <c r="Q1126" i="15"/>
  <c r="Q1130" i="15"/>
  <c r="Q1134" i="15"/>
  <c r="Q1138" i="15"/>
  <c r="Q1142" i="15"/>
  <c r="Q1146" i="15"/>
  <c r="Q1150" i="15"/>
  <c r="Q1154" i="15"/>
  <c r="Q1158" i="15"/>
  <c r="Q1162" i="15"/>
  <c r="Q1166" i="15"/>
  <c r="Q1170" i="15"/>
  <c r="Q1174" i="15"/>
  <c r="Q1178" i="15"/>
  <c r="Q1182" i="15"/>
  <c r="Q1186" i="15"/>
  <c r="Q1190" i="15"/>
  <c r="Q1194" i="15"/>
  <c r="Q1198" i="15"/>
  <c r="Q1202" i="15"/>
  <c r="Q1206" i="15"/>
  <c r="Q1210" i="15"/>
  <c r="Q1214" i="15"/>
  <c r="Q1218" i="15"/>
  <c r="Q1222" i="15"/>
  <c r="Q1226" i="15"/>
  <c r="Q1230" i="15"/>
  <c r="Q1234" i="15"/>
  <c r="Q1238" i="15"/>
  <c r="Q1242" i="15"/>
  <c r="Q1246" i="15"/>
  <c r="Q1250" i="15"/>
  <c r="Q1254" i="15"/>
  <c r="Q1258" i="15"/>
  <c r="Q1262" i="15"/>
  <c r="Q1266" i="15"/>
  <c r="Q1270" i="15"/>
  <c r="Q1274" i="15"/>
  <c r="Q1278" i="15"/>
  <c r="Q1282" i="15"/>
  <c r="Q4" i="15"/>
  <c r="Q8" i="15"/>
  <c r="Q12" i="15"/>
  <c r="Q16" i="15"/>
  <c r="Q20" i="15"/>
  <c r="Q24" i="15"/>
  <c r="Q28" i="15"/>
  <c r="Q32" i="15"/>
  <c r="Q36" i="15"/>
  <c r="Q40" i="15"/>
  <c r="Q44" i="15"/>
  <c r="Q48" i="15"/>
  <c r="Q52" i="15"/>
  <c r="Q56" i="15"/>
  <c r="Q60" i="15"/>
  <c r="Q64" i="15"/>
  <c r="Q68" i="15"/>
  <c r="Q72" i="15"/>
  <c r="Q76" i="15"/>
  <c r="Q80" i="15"/>
  <c r="Q84" i="15"/>
  <c r="Q88" i="15"/>
  <c r="Q398" i="15"/>
  <c r="Q626" i="15"/>
  <c r="Q661" i="15"/>
  <c r="Q690" i="15"/>
  <c r="Q754" i="15"/>
  <c r="Q818" i="15"/>
  <c r="Q866" i="15"/>
  <c r="Q898" i="15"/>
  <c r="Q913" i="15"/>
  <c r="Q926" i="15"/>
  <c r="Q964" i="15"/>
  <c r="Q977" i="15"/>
  <c r="Q990" i="15"/>
  <c r="Q1017" i="15"/>
  <c r="Q1033" i="15"/>
  <c r="Q1049" i="15"/>
  <c r="Q1065" i="15"/>
  <c r="Q1081" i="15"/>
  <c r="Q1097" i="15"/>
  <c r="Q1113" i="15"/>
  <c r="Q1129" i="15"/>
  <c r="Q1145" i="15"/>
  <c r="Q1161" i="15"/>
  <c r="Q1169" i="15"/>
  <c r="Q1172" i="15"/>
  <c r="Q1175" i="15"/>
  <c r="Q1185" i="15"/>
  <c r="Q1188" i="15"/>
  <c r="Q1191" i="15"/>
  <c r="Q1201" i="15"/>
  <c r="Q1204" i="15"/>
  <c r="Q1207" i="15"/>
  <c r="Q1217" i="15"/>
  <c r="Q1220" i="15"/>
  <c r="Q1223" i="15"/>
  <c r="Q1233" i="15"/>
  <c r="Q1236" i="15"/>
  <c r="Q1239" i="15"/>
  <c r="Q1249" i="15"/>
  <c r="Q1252" i="15"/>
  <c r="Q1255" i="15"/>
  <c r="Q1265" i="15"/>
  <c r="Q1268" i="15"/>
  <c r="Q1271" i="15"/>
  <c r="Q1281" i="15"/>
  <c r="Q1284" i="15"/>
  <c r="Q5" i="15"/>
  <c r="Q15" i="15"/>
  <c r="Q18" i="15"/>
  <c r="Q21" i="15"/>
  <c r="Q31" i="15"/>
  <c r="Q34" i="15"/>
  <c r="Q37" i="15"/>
  <c r="Q47" i="15"/>
  <c r="Q50" i="15"/>
  <c r="Q53" i="15"/>
  <c r="Q63" i="15"/>
  <c r="Q66" i="15"/>
  <c r="Q69" i="15"/>
  <c r="Q79" i="15"/>
  <c r="Q82" i="15"/>
  <c r="Q85" i="15"/>
  <c r="Q92" i="15"/>
  <c r="Q96" i="15"/>
  <c r="Q100" i="15"/>
  <c r="Q104" i="15"/>
  <c r="Q108" i="15"/>
  <c r="Q112" i="15"/>
  <c r="Q116" i="15"/>
  <c r="Q120" i="15"/>
  <c r="Q124" i="15"/>
  <c r="Q128" i="15"/>
  <c r="Q132" i="15"/>
  <c r="Q136" i="15"/>
  <c r="Q140" i="15"/>
  <c r="Q144" i="15"/>
  <c r="Q148" i="15"/>
  <c r="Q152" i="15"/>
  <c r="Q156" i="15"/>
  <c r="Q160" i="15"/>
  <c r="Q164" i="15"/>
  <c r="Q168" i="15"/>
  <c r="Q172" i="15"/>
  <c r="Q176" i="15"/>
  <c r="Q180" i="15"/>
  <c r="Q184" i="15"/>
  <c r="Q188" i="15"/>
  <c r="Q192" i="15"/>
  <c r="Q196" i="15"/>
  <c r="Q200" i="15"/>
  <c r="Q204" i="15"/>
  <c r="Q208" i="15"/>
  <c r="Q212" i="15"/>
  <c r="Q216" i="15"/>
  <c r="Q220" i="15"/>
  <c r="Q224" i="15"/>
  <c r="Q228" i="15"/>
  <c r="Q232" i="15"/>
  <c r="Q236" i="15"/>
  <c r="Q240" i="15"/>
  <c r="Q244" i="15"/>
  <c r="Q248" i="15"/>
  <c r="Q252" i="15"/>
  <c r="Q256" i="15"/>
  <c r="Q260" i="15"/>
  <c r="Q264" i="15"/>
  <c r="Q268" i="15"/>
  <c r="Q272" i="15"/>
  <c r="Q276" i="15"/>
  <c r="Q280" i="15"/>
  <c r="Q284" i="15"/>
  <c r="Q288" i="15"/>
  <c r="Q292" i="15"/>
  <c r="Q296" i="15"/>
  <c r="Q300" i="15"/>
  <c r="Q304" i="15"/>
  <c r="Q308" i="15"/>
  <c r="Q312" i="15"/>
  <c r="Q316" i="15"/>
  <c r="Q320" i="15"/>
  <c r="Q324" i="15"/>
  <c r="Q328" i="15"/>
  <c r="Q332" i="15"/>
  <c r="Q1195" i="15"/>
  <c r="Q1211" i="15"/>
  <c r="Q1221" i="15"/>
  <c r="Q1240" i="15"/>
  <c r="Q1256" i="15"/>
  <c r="Q1269" i="15"/>
  <c r="Q3" i="15"/>
  <c r="Q22" i="15"/>
  <c r="Q38" i="15"/>
  <c r="Q57" i="15"/>
  <c r="Q83" i="15"/>
  <c r="Q89" i="15"/>
  <c r="Q97" i="15"/>
  <c r="Q109" i="15"/>
  <c r="Q117" i="15"/>
  <c r="Q133" i="15"/>
  <c r="Q141" i="15"/>
  <c r="Q153" i="15"/>
  <c r="Q161" i="15"/>
  <c r="Q165" i="15"/>
  <c r="Q177" i="15"/>
  <c r="Q185" i="15"/>
  <c r="Q197" i="15"/>
  <c r="Q213" i="15"/>
  <c r="Q217" i="15"/>
  <c r="Q229" i="15"/>
  <c r="Q237" i="15"/>
  <c r="Q253" i="15"/>
  <c r="Q265" i="15"/>
  <c r="Q269" i="15"/>
  <c r="Q285" i="15"/>
  <c r="Q293" i="15"/>
  <c r="Q309" i="15"/>
  <c r="Q321" i="15"/>
  <c r="Q462" i="15"/>
  <c r="Q648" i="15"/>
  <c r="Q706" i="15"/>
  <c r="Q770" i="15"/>
  <c r="Q834" i="15"/>
  <c r="Q874" i="15"/>
  <c r="Q910" i="15"/>
  <c r="Q948" i="15"/>
  <c r="Q961" i="15"/>
  <c r="Q974" i="15"/>
  <c r="Q1021" i="15"/>
  <c r="Q1037" i="15"/>
  <c r="Q1053" i="15"/>
  <c r="Q1069" i="15"/>
  <c r="Q1085" i="15"/>
  <c r="Q1101" i="15"/>
  <c r="Q1117" i="15"/>
  <c r="Q1133" i="15"/>
  <c r="Q1149" i="15"/>
  <c r="Q1165" i="15"/>
  <c r="Q1168" i="15"/>
  <c r="Q1171" i="15"/>
  <c r="Q1181" i="15"/>
  <c r="Q1184" i="15"/>
  <c r="Q1187" i="15"/>
  <c r="Q1197" i="15"/>
  <c r="Q1200" i="15"/>
  <c r="Q1203" i="15"/>
  <c r="Q1213" i="15"/>
  <c r="Q1216" i="15"/>
  <c r="Q1219" i="15"/>
  <c r="Q1229" i="15"/>
  <c r="Q1232" i="15"/>
  <c r="Q1235" i="15"/>
  <c r="Q1245" i="15"/>
  <c r="Q1248" i="15"/>
  <c r="Q1251" i="15"/>
  <c r="Q1261" i="15"/>
  <c r="Q1264" i="15"/>
  <c r="Q1267" i="15"/>
  <c r="Q1277" i="15"/>
  <c r="Q1280" i="15"/>
  <c r="Q1283" i="15"/>
  <c r="Q11" i="15"/>
  <c r="Q14" i="15"/>
  <c r="Q17" i="15"/>
  <c r="Q27" i="15"/>
  <c r="Q30" i="15"/>
  <c r="Q33" i="15"/>
  <c r="Q43" i="15"/>
  <c r="Q46" i="15"/>
  <c r="Q49" i="15"/>
  <c r="Q59" i="15"/>
  <c r="Q62" i="15"/>
  <c r="Q65" i="15"/>
  <c r="Q75" i="15"/>
  <c r="Q78" i="15"/>
  <c r="Q81" i="15"/>
  <c r="Q91" i="15"/>
  <c r="Q95" i="15"/>
  <c r="Q99" i="15"/>
  <c r="Q103" i="15"/>
  <c r="Q107" i="15"/>
  <c r="Q111" i="15"/>
  <c r="Q115" i="15"/>
  <c r="Q119" i="15"/>
  <c r="Q123" i="15"/>
  <c r="Q127" i="15"/>
  <c r="Q131" i="15"/>
  <c r="Q135" i="15"/>
  <c r="Q139" i="15"/>
  <c r="Q143" i="15"/>
  <c r="Q147" i="15"/>
  <c r="Q151" i="15"/>
  <c r="Q155" i="15"/>
  <c r="Q159" i="15"/>
  <c r="Q163" i="15"/>
  <c r="Q167" i="15"/>
  <c r="Q171" i="15"/>
  <c r="Q175" i="15"/>
  <c r="Q179" i="15"/>
  <c r="Q183" i="15"/>
  <c r="Q187" i="15"/>
  <c r="Q191" i="15"/>
  <c r="Q195" i="15"/>
  <c r="Q199" i="15"/>
  <c r="Q203" i="15"/>
  <c r="Q207" i="15"/>
  <c r="Q211" i="15"/>
  <c r="Q215" i="15"/>
  <c r="Q219" i="15"/>
  <c r="Q223" i="15"/>
  <c r="Q227" i="15"/>
  <c r="Q231" i="15"/>
  <c r="Q235" i="15"/>
  <c r="Q239" i="15"/>
  <c r="Q243" i="15"/>
  <c r="Q247" i="15"/>
  <c r="Q251" i="15"/>
  <c r="Q255" i="15"/>
  <c r="Q259" i="15"/>
  <c r="Q263" i="15"/>
  <c r="Q267" i="15"/>
  <c r="Q271" i="15"/>
  <c r="Q275" i="15"/>
  <c r="Q279" i="15"/>
  <c r="Q283" i="15"/>
  <c r="Q287" i="15"/>
  <c r="Q291" i="15"/>
  <c r="Q295" i="15"/>
  <c r="Q299" i="15"/>
  <c r="Q303" i="15"/>
  <c r="Q307" i="15"/>
  <c r="Q311" i="15"/>
  <c r="Q315" i="15"/>
  <c r="Q319" i="15"/>
  <c r="Q323" i="15"/>
  <c r="Q327" i="15"/>
  <c r="Q331" i="15"/>
  <c r="Q1093" i="15"/>
  <c r="Q1109" i="15"/>
  <c r="Q1173" i="15"/>
  <c r="Q1179" i="15"/>
  <c r="Q1189" i="15"/>
  <c r="Q1208" i="15"/>
  <c r="Q1227" i="15"/>
  <c r="Q1237" i="15"/>
  <c r="Q1253" i="15"/>
  <c r="Q1275" i="15"/>
  <c r="Q9" i="15"/>
  <c r="Q19" i="15"/>
  <c r="Q35" i="15"/>
  <c r="Q51" i="15"/>
  <c r="Q67" i="15"/>
  <c r="Q70" i="15"/>
  <c r="Q86" i="15"/>
  <c r="Q101" i="15"/>
  <c r="Q121" i="15"/>
  <c r="Q125" i="15"/>
  <c r="Q145" i="15"/>
  <c r="Q157" i="15"/>
  <c r="Q169" i="15"/>
  <c r="Q189" i="15"/>
  <c r="Q201" i="15"/>
  <c r="Q209" i="15"/>
  <c r="Q225" i="15"/>
  <c r="Q233" i="15"/>
  <c r="Q249" i="15"/>
  <c r="Q257" i="15"/>
  <c r="Q273" i="15"/>
  <c r="Q281" i="15"/>
  <c r="Q289" i="15"/>
  <c r="Q301" i="15"/>
  <c r="Q313" i="15"/>
  <c r="Q526" i="15"/>
  <c r="Q722" i="15"/>
  <c r="Q786" i="15"/>
  <c r="Q850" i="15"/>
  <c r="Q882" i="15"/>
  <c r="Q932" i="15"/>
  <c r="Q945" i="15"/>
  <c r="Q958" i="15"/>
  <c r="Q996" i="15"/>
  <c r="Q1009" i="15"/>
  <c r="Q1025" i="15"/>
  <c r="Q1041" i="15"/>
  <c r="Q1057" i="15"/>
  <c r="Q1073" i="15"/>
  <c r="Q1089" i="15"/>
  <c r="Q1105" i="15"/>
  <c r="Q1121" i="15"/>
  <c r="Q1137" i="15"/>
  <c r="Q1153" i="15"/>
  <c r="Q1167" i="15"/>
  <c r="Q1177" i="15"/>
  <c r="Q1180" i="15"/>
  <c r="Q1183" i="15"/>
  <c r="Q1193" i="15"/>
  <c r="Q1196" i="15"/>
  <c r="Q1199" i="15"/>
  <c r="Q1209" i="15"/>
  <c r="Q1212" i="15"/>
  <c r="Q1215" i="15"/>
  <c r="Q1225" i="15"/>
  <c r="Q1228" i="15"/>
  <c r="Q1231" i="15"/>
  <c r="Q1241" i="15"/>
  <c r="Q1244" i="15"/>
  <c r="Q1247" i="15"/>
  <c r="Q1257" i="15"/>
  <c r="Q1260" i="15"/>
  <c r="Q1263" i="15"/>
  <c r="Q1273" i="15"/>
  <c r="Q1276" i="15"/>
  <c r="Q1279" i="15"/>
  <c r="Q7" i="15"/>
  <c r="Q10" i="15"/>
  <c r="Q13" i="15"/>
  <c r="Q23" i="15"/>
  <c r="Q26" i="15"/>
  <c r="Q29" i="15"/>
  <c r="Q39" i="15"/>
  <c r="Q42" i="15"/>
  <c r="Q45" i="15"/>
  <c r="Q55" i="15"/>
  <c r="Q58" i="15"/>
  <c r="Q61" i="15"/>
  <c r="Q71" i="15"/>
  <c r="Q74" i="15"/>
  <c r="Q77" i="15"/>
  <c r="Q87" i="15"/>
  <c r="Q90" i="15"/>
  <c r="Q94" i="15"/>
  <c r="Q98" i="15"/>
  <c r="Q102" i="15"/>
  <c r="Q106" i="15"/>
  <c r="Q110" i="15"/>
  <c r="Q114" i="15"/>
  <c r="Q118" i="15"/>
  <c r="Q122" i="15"/>
  <c r="Q126" i="15"/>
  <c r="Q130" i="15"/>
  <c r="Q134" i="15"/>
  <c r="Q138" i="15"/>
  <c r="Q142" i="15"/>
  <c r="Q146" i="15"/>
  <c r="Q150" i="15"/>
  <c r="Q154" i="15"/>
  <c r="Q158" i="15"/>
  <c r="Q162" i="15"/>
  <c r="Q166" i="15"/>
  <c r="Q170" i="15"/>
  <c r="Q174" i="15"/>
  <c r="Q178" i="15"/>
  <c r="Q182" i="15"/>
  <c r="Q186" i="15"/>
  <c r="Q190" i="15"/>
  <c r="Q194" i="15"/>
  <c r="Q198" i="15"/>
  <c r="Q202" i="15"/>
  <c r="Q206" i="15"/>
  <c r="Q210" i="15"/>
  <c r="Q214" i="15"/>
  <c r="Q218" i="15"/>
  <c r="Q222" i="15"/>
  <c r="Q226" i="15"/>
  <c r="Q230" i="15"/>
  <c r="Q234" i="15"/>
  <c r="Q238" i="15"/>
  <c r="Q242" i="15"/>
  <c r="Q246" i="15"/>
  <c r="Q250" i="15"/>
  <c r="Q254" i="15"/>
  <c r="Q258" i="15"/>
  <c r="Q262" i="15"/>
  <c r="Q266" i="15"/>
  <c r="Q270" i="15"/>
  <c r="Q274" i="15"/>
  <c r="Q278" i="15"/>
  <c r="Q282" i="15"/>
  <c r="Q286" i="15"/>
  <c r="Q290" i="15"/>
  <c r="Q294" i="15"/>
  <c r="Q298" i="15"/>
  <c r="Q302" i="15"/>
  <c r="Q306" i="15"/>
  <c r="Q310" i="15"/>
  <c r="Q314" i="15"/>
  <c r="Q318" i="15"/>
  <c r="Q322" i="15"/>
  <c r="Q326" i="15"/>
  <c r="Q330" i="15"/>
  <c r="Q2" i="15"/>
  <c r="Q334" i="15"/>
  <c r="Q590" i="15"/>
  <c r="Q674" i="15"/>
  <c r="Q738" i="15"/>
  <c r="Q802" i="15"/>
  <c r="Q858" i="15"/>
  <c r="Q890" i="15"/>
  <c r="Q916" i="15"/>
  <c r="Q929" i="15"/>
  <c r="Q942" i="15"/>
  <c r="Q980" i="15"/>
  <c r="Q993" i="15"/>
  <c r="Q1006" i="15"/>
  <c r="Q1013" i="15"/>
  <c r="Q1029" i="15"/>
  <c r="Q1045" i="15"/>
  <c r="Q1061" i="15"/>
  <c r="Q1077" i="15"/>
  <c r="Q1125" i="15"/>
  <c r="Q1141" i="15"/>
  <c r="Q1157" i="15"/>
  <c r="Q1176" i="15"/>
  <c r="Q1192" i="15"/>
  <c r="Q1205" i="15"/>
  <c r="Q1224" i="15"/>
  <c r="Q1243" i="15"/>
  <c r="Q1259" i="15"/>
  <c r="Q1272" i="15"/>
  <c r="Q6" i="15"/>
  <c r="Q25" i="15"/>
  <c r="Q41" i="15"/>
  <c r="Q54" i="15"/>
  <c r="Q73" i="15"/>
  <c r="Q93" i="15"/>
  <c r="Q105" i="15"/>
  <c r="Q113" i="15"/>
  <c r="Q129" i="15"/>
  <c r="Q137" i="15"/>
  <c r="Q149" i="15"/>
  <c r="Q173" i="15"/>
  <c r="Q181" i="15"/>
  <c r="Q193" i="15"/>
  <c r="Q205" i="15"/>
  <c r="Q221" i="15"/>
  <c r="Q241" i="15"/>
  <c r="Q245" i="15"/>
  <c r="Q261" i="15"/>
  <c r="Q277" i="15"/>
  <c r="Q297" i="15"/>
  <c r="Q305" i="15"/>
  <c r="Q317" i="15"/>
  <c r="Q325" i="15"/>
  <c r="Q329" i="15"/>
  <c r="Q333" i="15"/>
  <c r="H73" i="45"/>
  <c r="H72" i="45"/>
  <c r="H71" i="45"/>
  <c r="H70" i="45"/>
  <c r="H69" i="45"/>
  <c r="H68" i="45"/>
  <c r="H67" i="45"/>
  <c r="H66" i="45"/>
  <c r="H65" i="45"/>
  <c r="H64" i="45"/>
  <c r="H63" i="45"/>
  <c r="H62" i="45"/>
  <c r="H61" i="45"/>
  <c r="H60" i="45"/>
  <c r="H59" i="45"/>
  <c r="H58" i="45"/>
  <c r="H57" i="45"/>
  <c r="H56" i="45"/>
  <c r="H55" i="45"/>
  <c r="H54" i="45"/>
  <c r="H53" i="45"/>
  <c r="H52" i="45"/>
  <c r="H51" i="45"/>
  <c r="H50" i="45"/>
  <c r="H49" i="45"/>
  <c r="H48" i="45"/>
  <c r="H47" i="45"/>
  <c r="H46" i="45"/>
  <c r="H45" i="45"/>
  <c r="H44" i="45"/>
  <c r="H43" i="45"/>
  <c r="H42" i="45"/>
  <c r="H41" i="45"/>
  <c r="H40" i="45"/>
  <c r="H39" i="45"/>
  <c r="W38" i="45"/>
  <c r="W37" i="45"/>
  <c r="W36" i="45"/>
  <c r="F36" i="45"/>
  <c r="W35" i="45"/>
  <c r="W34" i="45"/>
  <c r="W33" i="45"/>
  <c r="W32" i="45"/>
  <c r="W31" i="45"/>
  <c r="W30" i="45"/>
  <c r="W29" i="45"/>
  <c r="W28" i="45"/>
  <c r="W27" i="45"/>
  <c r="W26" i="45"/>
  <c r="W25" i="45"/>
  <c r="W24" i="45"/>
  <c r="W23" i="45"/>
  <c r="W22" i="45"/>
  <c r="W21" i="45"/>
  <c r="W20" i="45"/>
  <c r="W19" i="45"/>
  <c r="W18" i="45"/>
  <c r="W17" i="45"/>
  <c r="W16" i="45"/>
  <c r="W15" i="45"/>
  <c r="W14" i="45"/>
  <c r="W13" i="45"/>
  <c r="W12" i="45"/>
  <c r="W11" i="45"/>
  <c r="W10" i="45"/>
  <c r="W9" i="45"/>
  <c r="W8" i="45"/>
  <c r="W7" i="45"/>
  <c r="W6" i="45"/>
  <c r="W5" i="45"/>
  <c r="W4" i="45"/>
  <c r="H73" i="43"/>
  <c r="H72" i="43"/>
  <c r="H71" i="43"/>
  <c r="H70" i="43"/>
  <c r="H69" i="43"/>
  <c r="H68" i="43"/>
  <c r="H67" i="43"/>
  <c r="H66" i="43"/>
  <c r="H65" i="43"/>
  <c r="H64" i="43"/>
  <c r="H63" i="43"/>
  <c r="H62" i="43"/>
  <c r="H61" i="43"/>
  <c r="H60" i="43"/>
  <c r="H59" i="43"/>
  <c r="H58" i="43"/>
  <c r="H57" i="43"/>
  <c r="H56" i="43"/>
  <c r="H55" i="43"/>
  <c r="H54" i="43"/>
  <c r="H53" i="43"/>
  <c r="H52" i="43"/>
  <c r="H51" i="43"/>
  <c r="H50" i="43"/>
  <c r="H49" i="43"/>
  <c r="H48" i="43"/>
  <c r="H47" i="43"/>
  <c r="H46" i="43"/>
  <c r="H45" i="43"/>
  <c r="H44" i="43"/>
  <c r="H43" i="43"/>
  <c r="H42" i="43"/>
  <c r="H41" i="43"/>
  <c r="H40" i="43"/>
  <c r="H39" i="43"/>
  <c r="W38" i="43"/>
  <c r="W37" i="43"/>
  <c r="W36" i="43"/>
  <c r="F36" i="43"/>
  <c r="W35" i="43"/>
  <c r="W34" i="43"/>
  <c r="W33" i="43"/>
  <c r="W32" i="43"/>
  <c r="W31" i="43"/>
  <c r="W30" i="43"/>
  <c r="W29" i="43"/>
  <c r="W28" i="43"/>
  <c r="W27" i="43"/>
  <c r="W26" i="43"/>
  <c r="W25" i="43"/>
  <c r="W24" i="43"/>
  <c r="W23" i="43"/>
  <c r="W22" i="43"/>
  <c r="W21" i="43"/>
  <c r="W20" i="43"/>
  <c r="W19" i="43"/>
  <c r="W18" i="43"/>
  <c r="W17" i="43"/>
  <c r="W16" i="43"/>
  <c r="W15" i="43"/>
  <c r="W14" i="43"/>
  <c r="W13" i="43"/>
  <c r="W12" i="43"/>
  <c r="W11" i="43"/>
  <c r="W10" i="43"/>
  <c r="W9" i="43"/>
  <c r="W8" i="43"/>
  <c r="W7" i="43"/>
  <c r="W6" i="43"/>
  <c r="W5" i="43"/>
  <c r="W4" i="43"/>
  <c r="H73" i="42"/>
  <c r="H72" i="42"/>
  <c r="H71" i="42"/>
  <c r="H70" i="42"/>
  <c r="H69" i="42"/>
  <c r="H68" i="42"/>
  <c r="H67" i="42"/>
  <c r="H66" i="42"/>
  <c r="H65" i="42"/>
  <c r="H64" i="42"/>
  <c r="H63" i="42"/>
  <c r="H62" i="42"/>
  <c r="H61" i="42"/>
  <c r="H60" i="42"/>
  <c r="H59" i="42"/>
  <c r="H58" i="42"/>
  <c r="H57" i="42"/>
  <c r="H56" i="42"/>
  <c r="H55" i="42"/>
  <c r="H54" i="42"/>
  <c r="H53" i="42"/>
  <c r="H52" i="42"/>
  <c r="H51" i="42"/>
  <c r="H50" i="42"/>
  <c r="H49" i="42"/>
  <c r="H48" i="42"/>
  <c r="H47" i="42"/>
  <c r="H46" i="42"/>
  <c r="H45" i="42"/>
  <c r="H44" i="42"/>
  <c r="H43" i="42"/>
  <c r="H42" i="42"/>
  <c r="H41" i="42"/>
  <c r="H40" i="42"/>
  <c r="H39" i="42"/>
  <c r="W38" i="42"/>
  <c r="W37" i="42"/>
  <c r="W36" i="42"/>
  <c r="F36" i="42"/>
  <c r="W35" i="42"/>
  <c r="W34" i="42"/>
  <c r="W33" i="42"/>
  <c r="W32" i="42"/>
  <c r="W31" i="42"/>
  <c r="W30" i="42"/>
  <c r="W29" i="42"/>
  <c r="W28" i="42"/>
  <c r="W27" i="42"/>
  <c r="W26" i="42"/>
  <c r="W25" i="42"/>
  <c r="W24" i="42"/>
  <c r="W23" i="42"/>
  <c r="W22" i="42"/>
  <c r="W21" i="42"/>
  <c r="W20" i="42"/>
  <c r="W19" i="42"/>
  <c r="W18" i="42"/>
  <c r="W17" i="42"/>
  <c r="W16" i="42"/>
  <c r="W15" i="42"/>
  <c r="W14" i="42"/>
  <c r="W13" i="42"/>
  <c r="W12" i="42"/>
  <c r="W11" i="42"/>
  <c r="W10" i="42"/>
  <c r="W9" i="42"/>
  <c r="W8" i="42"/>
  <c r="W7" i="42"/>
  <c r="W6" i="42"/>
  <c r="W5" i="42"/>
  <c r="W4" i="42"/>
  <c r="H73" i="41"/>
  <c r="H72" i="41"/>
  <c r="H71" i="41"/>
  <c r="H70" i="41"/>
  <c r="H69" i="41"/>
  <c r="H68" i="41"/>
  <c r="H67" i="41"/>
  <c r="H66" i="41"/>
  <c r="H65" i="41"/>
  <c r="H64" i="41"/>
  <c r="H63" i="41"/>
  <c r="H62" i="41"/>
  <c r="H61" i="41"/>
  <c r="H60" i="41"/>
  <c r="H59" i="41"/>
  <c r="H58" i="41"/>
  <c r="H57" i="41"/>
  <c r="H56" i="41"/>
  <c r="H55" i="41"/>
  <c r="H54" i="41"/>
  <c r="H53" i="41"/>
  <c r="H52" i="41"/>
  <c r="H51" i="41"/>
  <c r="H50" i="41"/>
  <c r="H49" i="41"/>
  <c r="H48" i="41"/>
  <c r="H47" i="41"/>
  <c r="H46" i="41"/>
  <c r="H45" i="41"/>
  <c r="H44" i="41"/>
  <c r="H43" i="41"/>
  <c r="H42" i="41"/>
  <c r="H41" i="41"/>
  <c r="H40" i="41"/>
  <c r="H39" i="41"/>
  <c r="W38" i="41"/>
  <c r="W37" i="41"/>
  <c r="W36" i="41"/>
  <c r="F36" i="41"/>
  <c r="W35" i="41"/>
  <c r="W34" i="41"/>
  <c r="W33" i="41"/>
  <c r="W32" i="41"/>
  <c r="W31" i="41"/>
  <c r="W30" i="41"/>
  <c r="W29" i="41"/>
  <c r="W28" i="41"/>
  <c r="W27" i="41"/>
  <c r="W26" i="41"/>
  <c r="W25" i="41"/>
  <c r="W24" i="41"/>
  <c r="W23" i="41"/>
  <c r="W22" i="41"/>
  <c r="W21" i="41"/>
  <c r="W20" i="41"/>
  <c r="W19" i="41"/>
  <c r="W18" i="41"/>
  <c r="W17" i="41"/>
  <c r="W16" i="41"/>
  <c r="W15" i="41"/>
  <c r="W14" i="41"/>
  <c r="W13" i="41"/>
  <c r="W12" i="41"/>
  <c r="W11" i="41"/>
  <c r="W10" i="41"/>
  <c r="W9" i="41"/>
  <c r="W8" i="41"/>
  <c r="W7" i="41"/>
  <c r="W6" i="41"/>
  <c r="W5" i="41"/>
  <c r="W4" i="41"/>
  <c r="H73" i="40"/>
  <c r="H72" i="40"/>
  <c r="H71" i="40"/>
  <c r="H70" i="40"/>
  <c r="H69" i="40"/>
  <c r="H68" i="40"/>
  <c r="H67" i="40"/>
  <c r="H66" i="40"/>
  <c r="H65" i="40"/>
  <c r="H64" i="40"/>
  <c r="H63" i="40"/>
  <c r="H62" i="40"/>
  <c r="H61" i="40"/>
  <c r="H60" i="40"/>
  <c r="H59" i="40"/>
  <c r="H58" i="40"/>
  <c r="H57" i="40"/>
  <c r="H56" i="40"/>
  <c r="H55" i="40"/>
  <c r="H54" i="40"/>
  <c r="H53" i="40"/>
  <c r="H52" i="40"/>
  <c r="H51" i="40"/>
  <c r="H50" i="40"/>
  <c r="H49" i="40"/>
  <c r="H48" i="40"/>
  <c r="H47" i="40"/>
  <c r="H46" i="40"/>
  <c r="H45" i="40"/>
  <c r="H44" i="40"/>
  <c r="H43" i="40"/>
  <c r="H42" i="40"/>
  <c r="H41" i="40"/>
  <c r="H40" i="40"/>
  <c r="H39" i="40"/>
  <c r="W38" i="40"/>
  <c r="W37" i="40"/>
  <c r="W36" i="40"/>
  <c r="F36" i="40"/>
  <c r="W35" i="40"/>
  <c r="W34" i="40"/>
  <c r="W33" i="40"/>
  <c r="W32" i="40"/>
  <c r="W31" i="40"/>
  <c r="W30" i="40"/>
  <c r="W29" i="40"/>
  <c r="W28" i="40"/>
  <c r="W27" i="40"/>
  <c r="W26" i="40"/>
  <c r="W25" i="40"/>
  <c r="W24" i="40"/>
  <c r="W23" i="40"/>
  <c r="W22" i="40"/>
  <c r="W21" i="40"/>
  <c r="W20" i="40"/>
  <c r="W19" i="40"/>
  <c r="W18" i="40"/>
  <c r="W17" i="40"/>
  <c r="W16" i="40"/>
  <c r="W15" i="40"/>
  <c r="W14" i="40"/>
  <c r="W13" i="40"/>
  <c r="W12" i="40"/>
  <c r="W11" i="40"/>
  <c r="W10" i="40"/>
  <c r="W9" i="40"/>
  <c r="W8" i="40"/>
  <c r="W7" i="40"/>
  <c r="W6" i="40"/>
  <c r="W5" i="40"/>
  <c r="W4" i="40"/>
  <c r="H73" i="39"/>
  <c r="H72" i="39"/>
  <c r="H71" i="39"/>
  <c r="H70" i="39"/>
  <c r="H69" i="39"/>
  <c r="H68" i="39"/>
  <c r="H67" i="39"/>
  <c r="H66" i="39"/>
  <c r="H65" i="39"/>
  <c r="H64" i="39"/>
  <c r="H63" i="39"/>
  <c r="H62" i="39"/>
  <c r="H61" i="39"/>
  <c r="H60" i="39"/>
  <c r="H59" i="39"/>
  <c r="H58" i="39"/>
  <c r="H57" i="39"/>
  <c r="H56" i="39"/>
  <c r="H55" i="39"/>
  <c r="H54" i="39"/>
  <c r="H53" i="39"/>
  <c r="H52" i="39"/>
  <c r="H51" i="39"/>
  <c r="H50" i="39"/>
  <c r="H49" i="39"/>
  <c r="H48" i="39"/>
  <c r="H47" i="39"/>
  <c r="H46" i="39"/>
  <c r="H45" i="39"/>
  <c r="H44" i="39"/>
  <c r="H43" i="39"/>
  <c r="H42" i="39"/>
  <c r="H41" i="39"/>
  <c r="H40" i="39"/>
  <c r="H39" i="39"/>
  <c r="W38" i="39"/>
  <c r="W37" i="39"/>
  <c r="W36" i="39"/>
  <c r="F36" i="39"/>
  <c r="W35" i="39"/>
  <c r="W34" i="39"/>
  <c r="W33" i="39"/>
  <c r="W32" i="39"/>
  <c r="W31" i="39"/>
  <c r="W30" i="39"/>
  <c r="W29" i="39"/>
  <c r="W28" i="39"/>
  <c r="W27" i="39"/>
  <c r="W26" i="39"/>
  <c r="W25" i="39"/>
  <c r="W24" i="39"/>
  <c r="W23" i="39"/>
  <c r="W22" i="39"/>
  <c r="W21" i="39"/>
  <c r="W20" i="39"/>
  <c r="W19" i="39"/>
  <c r="W18" i="39"/>
  <c r="W17" i="39"/>
  <c r="W16" i="39"/>
  <c r="W15" i="39"/>
  <c r="W14" i="39"/>
  <c r="W13" i="39"/>
  <c r="W12" i="39"/>
  <c r="W11" i="39"/>
  <c r="W10" i="39"/>
  <c r="W9" i="39"/>
  <c r="W8" i="39"/>
  <c r="W7" i="39"/>
  <c r="W6" i="39"/>
  <c r="W5" i="39"/>
  <c r="W4" i="39"/>
  <c r="H73" i="38"/>
  <c r="H72" i="38"/>
  <c r="H71" i="38"/>
  <c r="H70" i="38"/>
  <c r="H69" i="38"/>
  <c r="H68" i="38"/>
  <c r="H67" i="38"/>
  <c r="H66" i="38"/>
  <c r="H65" i="38"/>
  <c r="H64" i="38"/>
  <c r="H63" i="38"/>
  <c r="H62" i="38"/>
  <c r="H61" i="38"/>
  <c r="H60" i="38"/>
  <c r="H59" i="38"/>
  <c r="H58" i="38"/>
  <c r="H57" i="38"/>
  <c r="H56" i="38"/>
  <c r="H55" i="38"/>
  <c r="H54" i="38"/>
  <c r="H53" i="38"/>
  <c r="H52" i="38"/>
  <c r="H51" i="38"/>
  <c r="H50" i="38"/>
  <c r="H49" i="38"/>
  <c r="H48" i="38"/>
  <c r="H47" i="38"/>
  <c r="H46" i="38"/>
  <c r="H45" i="38"/>
  <c r="H44" i="38"/>
  <c r="H43" i="38"/>
  <c r="H42" i="38"/>
  <c r="H41" i="38"/>
  <c r="H40" i="38"/>
  <c r="H39" i="38"/>
  <c r="W38" i="38"/>
  <c r="W37" i="38"/>
  <c r="W36" i="38"/>
  <c r="F36" i="38"/>
  <c r="W35" i="38"/>
  <c r="W34" i="38"/>
  <c r="W33" i="38"/>
  <c r="W32" i="38"/>
  <c r="W31" i="38"/>
  <c r="W30" i="38"/>
  <c r="W29" i="38"/>
  <c r="W28" i="38"/>
  <c r="W27" i="38"/>
  <c r="W26" i="38"/>
  <c r="W25" i="38"/>
  <c r="W24" i="38"/>
  <c r="W23" i="38"/>
  <c r="W22" i="38"/>
  <c r="W21" i="38"/>
  <c r="W20" i="38"/>
  <c r="W19" i="38"/>
  <c r="W18" i="38"/>
  <c r="W17" i="38"/>
  <c r="W16" i="38"/>
  <c r="W15" i="38"/>
  <c r="W14" i="38"/>
  <c r="W13" i="38"/>
  <c r="W12" i="38"/>
  <c r="W11" i="38"/>
  <c r="W10" i="38"/>
  <c r="W9" i="38"/>
  <c r="W8" i="38"/>
  <c r="W7" i="38"/>
  <c r="W6" i="38"/>
  <c r="W5" i="38"/>
  <c r="W4" i="38"/>
  <c r="P337" i="15" l="1"/>
  <c r="P341" i="15"/>
  <c r="P345" i="15"/>
  <c r="P349" i="15"/>
  <c r="P353" i="15"/>
  <c r="P357" i="15"/>
  <c r="P361" i="15"/>
  <c r="P365" i="15"/>
  <c r="P369" i="15"/>
  <c r="P373" i="15"/>
  <c r="P377" i="15"/>
  <c r="P381" i="15"/>
  <c r="P385" i="15"/>
  <c r="P389" i="15"/>
  <c r="P393" i="15"/>
  <c r="P397" i="15"/>
  <c r="P401" i="15"/>
  <c r="P405" i="15"/>
  <c r="P409" i="15"/>
  <c r="P413" i="15"/>
  <c r="P417" i="15"/>
  <c r="P421" i="15"/>
  <c r="P425" i="15"/>
  <c r="P429" i="15"/>
  <c r="P433" i="15"/>
  <c r="P437" i="15"/>
  <c r="P441" i="15"/>
  <c r="P445" i="15"/>
  <c r="P449" i="15"/>
  <c r="P453" i="15"/>
  <c r="P457" i="15"/>
  <c r="P461" i="15"/>
  <c r="P465" i="15"/>
  <c r="P469" i="15"/>
  <c r="P473" i="15"/>
  <c r="P477" i="15"/>
  <c r="P481" i="15"/>
  <c r="P485" i="15"/>
  <c r="P489" i="15"/>
  <c r="P493" i="15"/>
  <c r="P497" i="15"/>
  <c r="P501" i="15"/>
  <c r="P505" i="15"/>
  <c r="P509" i="15"/>
  <c r="P513" i="15"/>
  <c r="P517" i="15"/>
  <c r="P521" i="15"/>
  <c r="P525" i="15"/>
  <c r="P529" i="15"/>
  <c r="P533" i="15"/>
  <c r="P537" i="15"/>
  <c r="P541" i="15"/>
  <c r="P545" i="15"/>
  <c r="P549" i="15"/>
  <c r="P553" i="15"/>
  <c r="P557" i="15"/>
  <c r="P561" i="15"/>
  <c r="P565" i="15"/>
  <c r="P569" i="15"/>
  <c r="P573" i="15"/>
  <c r="P577" i="15"/>
  <c r="P581" i="15"/>
  <c r="P585" i="15"/>
  <c r="P589" i="15"/>
  <c r="P593" i="15"/>
  <c r="P597" i="15"/>
  <c r="P601" i="15"/>
  <c r="P605" i="15"/>
  <c r="P609" i="15"/>
  <c r="P613" i="15"/>
  <c r="P617" i="15"/>
  <c r="P621" i="15"/>
  <c r="P625" i="15"/>
  <c r="P629" i="15"/>
  <c r="P633" i="15"/>
  <c r="P637" i="15"/>
  <c r="P641" i="15"/>
  <c r="P645" i="15"/>
  <c r="P649" i="15"/>
  <c r="P653" i="15"/>
  <c r="P657" i="15"/>
  <c r="P661" i="15"/>
  <c r="P665" i="15"/>
  <c r="P669" i="15"/>
  <c r="P673" i="15"/>
  <c r="P336" i="15"/>
  <c r="P340" i="15"/>
  <c r="P344" i="15"/>
  <c r="P348" i="15"/>
  <c r="P352" i="15"/>
  <c r="P356" i="15"/>
  <c r="P360" i="15"/>
  <c r="P364" i="15"/>
  <c r="P368" i="15"/>
  <c r="P372" i="15"/>
  <c r="P376" i="15"/>
  <c r="P380" i="15"/>
  <c r="P384" i="15"/>
  <c r="P388" i="15"/>
  <c r="P392" i="15"/>
  <c r="P396" i="15"/>
  <c r="P400" i="15"/>
  <c r="P404" i="15"/>
  <c r="P408" i="15"/>
  <c r="P412" i="15"/>
  <c r="P416" i="15"/>
  <c r="P420" i="15"/>
  <c r="P424" i="15"/>
  <c r="P428" i="15"/>
  <c r="P432" i="15"/>
  <c r="P436" i="15"/>
  <c r="P440" i="15"/>
  <c r="P444" i="15"/>
  <c r="P448" i="15"/>
  <c r="P452" i="15"/>
  <c r="P456" i="15"/>
  <c r="P460" i="15"/>
  <c r="P464" i="15"/>
  <c r="P468" i="15"/>
  <c r="P472" i="15"/>
  <c r="P476" i="15"/>
  <c r="P480" i="15"/>
  <c r="P484" i="15"/>
  <c r="P488" i="15"/>
  <c r="P492" i="15"/>
  <c r="P496" i="15"/>
  <c r="P500" i="15"/>
  <c r="P504" i="15"/>
  <c r="P508" i="15"/>
  <c r="P512" i="15"/>
  <c r="P516" i="15"/>
  <c r="P520" i="15"/>
  <c r="P524" i="15"/>
  <c r="P528" i="15"/>
  <c r="P532" i="15"/>
  <c r="P536" i="15"/>
  <c r="P540" i="15"/>
  <c r="P544" i="15"/>
  <c r="P548" i="15"/>
  <c r="P552" i="15"/>
  <c r="P556" i="15"/>
  <c r="P560" i="15"/>
  <c r="P564" i="15"/>
  <c r="P568" i="15"/>
  <c r="P572" i="15"/>
  <c r="P576" i="15"/>
  <c r="P580" i="15"/>
  <c r="P584" i="15"/>
  <c r="P588" i="15"/>
  <c r="P592" i="15"/>
  <c r="P596" i="15"/>
  <c r="P600" i="15"/>
  <c r="P604" i="15"/>
  <c r="P608" i="15"/>
  <c r="P612" i="15"/>
  <c r="P616" i="15"/>
  <c r="P620" i="15"/>
  <c r="P624" i="15"/>
  <c r="P628" i="15"/>
  <c r="P632" i="15"/>
  <c r="P636" i="15"/>
  <c r="P640" i="15"/>
  <c r="P644" i="15"/>
  <c r="P648" i="15"/>
  <c r="P652" i="15"/>
  <c r="P656" i="15"/>
  <c r="P660" i="15"/>
  <c r="P664" i="15"/>
  <c r="P668" i="15"/>
  <c r="P672" i="15"/>
  <c r="P335" i="15"/>
  <c r="P339" i="15"/>
  <c r="P343" i="15"/>
  <c r="P347" i="15"/>
  <c r="P351" i="15"/>
  <c r="P355" i="15"/>
  <c r="P359" i="15"/>
  <c r="P363" i="15"/>
  <c r="P367" i="15"/>
  <c r="P371" i="15"/>
  <c r="P375" i="15"/>
  <c r="P379" i="15"/>
  <c r="P383" i="15"/>
  <c r="P387" i="15"/>
  <c r="P391" i="15"/>
  <c r="P395" i="15"/>
  <c r="P399" i="15"/>
  <c r="P403" i="15"/>
  <c r="P407" i="15"/>
  <c r="P411" i="15"/>
  <c r="P415" i="15"/>
  <c r="P419" i="15"/>
  <c r="P423" i="15"/>
  <c r="P427" i="15"/>
  <c r="P431" i="15"/>
  <c r="P435" i="15"/>
  <c r="P439" i="15"/>
  <c r="P443" i="15"/>
  <c r="P447" i="15"/>
  <c r="P451" i="15"/>
  <c r="P455" i="15"/>
  <c r="P459" i="15"/>
  <c r="P463" i="15"/>
  <c r="P467" i="15"/>
  <c r="P471" i="15"/>
  <c r="P475" i="15"/>
  <c r="P479" i="15"/>
  <c r="P483" i="15"/>
  <c r="P487" i="15"/>
  <c r="P491" i="15"/>
  <c r="P495" i="15"/>
  <c r="P499" i="15"/>
  <c r="P503" i="15"/>
  <c r="P507" i="15"/>
  <c r="P511" i="15"/>
  <c r="P515" i="15"/>
  <c r="P519" i="15"/>
  <c r="P523" i="15"/>
  <c r="P527" i="15"/>
  <c r="P531" i="15"/>
  <c r="P535" i="15"/>
  <c r="P539" i="15"/>
  <c r="P543" i="15"/>
  <c r="P547" i="15"/>
  <c r="P551" i="15"/>
  <c r="P555" i="15"/>
  <c r="P559" i="15"/>
  <c r="P563" i="15"/>
  <c r="P567" i="15"/>
  <c r="P571" i="15"/>
  <c r="P575" i="15"/>
  <c r="P579" i="15"/>
  <c r="P583" i="15"/>
  <c r="P587" i="15"/>
  <c r="P591" i="15"/>
  <c r="P595" i="15"/>
  <c r="P599" i="15"/>
  <c r="P603" i="15"/>
  <c r="P607" i="15"/>
  <c r="P611" i="15"/>
  <c r="P615" i="15"/>
  <c r="P619" i="15"/>
  <c r="P623" i="15"/>
  <c r="P627" i="15"/>
  <c r="P631" i="15"/>
  <c r="P635" i="15"/>
  <c r="P639" i="15"/>
  <c r="P643" i="15"/>
  <c r="P647" i="15"/>
  <c r="P651" i="15"/>
  <c r="P655" i="15"/>
  <c r="P659" i="15"/>
  <c r="P663" i="15"/>
  <c r="P667" i="15"/>
  <c r="P671" i="15"/>
  <c r="P338" i="15"/>
  <c r="P354" i="15"/>
  <c r="P370" i="15"/>
  <c r="P386" i="15"/>
  <c r="P402" i="15"/>
  <c r="P418" i="15"/>
  <c r="P434" i="15"/>
  <c r="P450" i="15"/>
  <c r="P466" i="15"/>
  <c r="P482" i="15"/>
  <c r="P498" i="15"/>
  <c r="P514" i="15"/>
  <c r="P530" i="15"/>
  <c r="P546" i="15"/>
  <c r="P562" i="15"/>
  <c r="P578" i="15"/>
  <c r="P594" i="15"/>
  <c r="P610" i="15"/>
  <c r="P626" i="15"/>
  <c r="P642" i="15"/>
  <c r="P658" i="15"/>
  <c r="P674" i="15"/>
  <c r="P678" i="15"/>
  <c r="P682" i="15"/>
  <c r="P686" i="15"/>
  <c r="P690" i="15"/>
  <c r="P694" i="15"/>
  <c r="P698" i="15"/>
  <c r="P702" i="15"/>
  <c r="P706" i="15"/>
  <c r="P710" i="15"/>
  <c r="P714" i="15"/>
  <c r="P718" i="15"/>
  <c r="P722" i="15"/>
  <c r="P726" i="15"/>
  <c r="P730" i="15"/>
  <c r="P734" i="15"/>
  <c r="P738" i="15"/>
  <c r="P742" i="15"/>
  <c r="P746" i="15"/>
  <c r="P750" i="15"/>
  <c r="P754" i="15"/>
  <c r="P758" i="15"/>
  <c r="P762" i="15"/>
  <c r="P766" i="15"/>
  <c r="P770" i="15"/>
  <c r="P774" i="15"/>
  <c r="P778" i="15"/>
  <c r="P782" i="15"/>
  <c r="P786" i="15"/>
  <c r="P790" i="15"/>
  <c r="P794" i="15"/>
  <c r="P798" i="15"/>
  <c r="P802" i="15"/>
  <c r="P806" i="15"/>
  <c r="P810" i="15"/>
  <c r="P814" i="15"/>
  <c r="P815" i="15"/>
  <c r="P819" i="15"/>
  <c r="P823" i="15"/>
  <c r="P342" i="15"/>
  <c r="P358" i="15"/>
  <c r="P374" i="15"/>
  <c r="P390" i="15"/>
  <c r="P406" i="15"/>
  <c r="P422" i="15"/>
  <c r="P438" i="15"/>
  <c r="P454" i="15"/>
  <c r="P470" i="15"/>
  <c r="P486" i="15"/>
  <c r="P502" i="15"/>
  <c r="P518" i="15"/>
  <c r="P534" i="15"/>
  <c r="P550" i="15"/>
  <c r="P566" i="15"/>
  <c r="P582" i="15"/>
  <c r="P598" i="15"/>
  <c r="P614" i="15"/>
  <c r="P630" i="15"/>
  <c r="P646" i="15"/>
  <c r="P662" i="15"/>
  <c r="P677" i="15"/>
  <c r="P681" i="15"/>
  <c r="P685" i="15"/>
  <c r="P689" i="15"/>
  <c r="P693" i="15"/>
  <c r="P697" i="15"/>
  <c r="P701" i="15"/>
  <c r="P705" i="15"/>
  <c r="P709" i="15"/>
  <c r="P713" i="15"/>
  <c r="P717" i="15"/>
  <c r="P721" i="15"/>
  <c r="P725" i="15"/>
  <c r="P729" i="15"/>
  <c r="P733" i="15"/>
  <c r="P737" i="15"/>
  <c r="P741" i="15"/>
  <c r="P745" i="15"/>
  <c r="P749" i="15"/>
  <c r="P753" i="15"/>
  <c r="P757" i="15"/>
  <c r="P761" i="15"/>
  <c r="P765" i="15"/>
  <c r="P769" i="15"/>
  <c r="P773" i="15"/>
  <c r="P777" i="15"/>
  <c r="P781" i="15"/>
  <c r="P785" i="15"/>
  <c r="P789" i="15"/>
  <c r="P793" i="15"/>
  <c r="P797" i="15"/>
  <c r="P801" i="15"/>
  <c r="P805" i="15"/>
  <c r="P809" i="15"/>
  <c r="P813" i="15"/>
  <c r="P818" i="15"/>
  <c r="P346" i="15"/>
  <c r="P362" i="15"/>
  <c r="P378" i="15"/>
  <c r="P394" i="15"/>
  <c r="P410" i="15"/>
  <c r="P426" i="15"/>
  <c r="P442" i="15"/>
  <c r="P458" i="15"/>
  <c r="P474" i="15"/>
  <c r="P490" i="15"/>
  <c r="P506" i="15"/>
  <c r="P522" i="15"/>
  <c r="P538" i="15"/>
  <c r="P554" i="15"/>
  <c r="P570" i="15"/>
  <c r="P586" i="15"/>
  <c r="P602" i="15"/>
  <c r="P618" i="15"/>
  <c r="P634" i="15"/>
  <c r="P650" i="15"/>
  <c r="P666" i="15"/>
  <c r="P676" i="15"/>
  <c r="P680" i="15"/>
  <c r="P684" i="15"/>
  <c r="P688" i="15"/>
  <c r="P692" i="15"/>
  <c r="P696" i="15"/>
  <c r="P700" i="15"/>
  <c r="P704" i="15"/>
  <c r="P708" i="15"/>
  <c r="P712" i="15"/>
  <c r="P716" i="15"/>
  <c r="P720" i="15"/>
  <c r="P724" i="15"/>
  <c r="P728" i="15"/>
  <c r="P732" i="15"/>
  <c r="P736" i="15"/>
  <c r="P740" i="15"/>
  <c r="P744" i="15"/>
  <c r="P748" i="15"/>
  <c r="P752" i="15"/>
  <c r="P756" i="15"/>
  <c r="P760" i="15"/>
  <c r="P764" i="15"/>
  <c r="P768" i="15"/>
  <c r="P772" i="15"/>
  <c r="P776" i="15"/>
  <c r="P780" i="15"/>
  <c r="P784" i="15"/>
  <c r="P788" i="15"/>
  <c r="P792" i="15"/>
  <c r="P796" i="15"/>
  <c r="P800" i="15"/>
  <c r="P804" i="15"/>
  <c r="P808" i="15"/>
  <c r="P812" i="15"/>
  <c r="P817" i="15"/>
  <c r="P821" i="15"/>
  <c r="P825" i="15"/>
  <c r="P829" i="15"/>
  <c r="P833" i="15"/>
  <c r="P837" i="15"/>
  <c r="P841" i="15"/>
  <c r="P845" i="15"/>
  <c r="P849" i="15"/>
  <c r="P853" i="15"/>
  <c r="P857" i="15"/>
  <c r="P861" i="15"/>
  <c r="P865" i="15"/>
  <c r="P869" i="15"/>
  <c r="P873" i="15"/>
  <c r="P877" i="15"/>
  <c r="P881" i="15"/>
  <c r="P885" i="15"/>
  <c r="P889" i="15"/>
  <c r="P893" i="15"/>
  <c r="P897" i="15"/>
  <c r="P901" i="15"/>
  <c r="P905" i="15"/>
  <c r="P909" i="15"/>
  <c r="P913" i="15"/>
  <c r="P917" i="15"/>
  <c r="P921" i="15"/>
  <c r="P925" i="15"/>
  <c r="P929" i="15"/>
  <c r="P350" i="15"/>
  <c r="P414" i="15"/>
  <c r="P478" i="15"/>
  <c r="P542" i="15"/>
  <c r="P606" i="15"/>
  <c r="P670" i="15"/>
  <c r="P679" i="15"/>
  <c r="P695" i="15"/>
  <c r="P711" i="15"/>
  <c r="P727" i="15"/>
  <c r="P743" i="15"/>
  <c r="P759" i="15"/>
  <c r="P775" i="15"/>
  <c r="P791" i="15"/>
  <c r="P807" i="15"/>
  <c r="P824" i="15"/>
  <c r="P827" i="15"/>
  <c r="P830" i="15"/>
  <c r="P840" i="15"/>
  <c r="P843" i="15"/>
  <c r="P846" i="15"/>
  <c r="P856" i="15"/>
  <c r="P859" i="15"/>
  <c r="P862" i="15"/>
  <c r="P872" i="15"/>
  <c r="P875" i="15"/>
  <c r="P878" i="15"/>
  <c r="P888" i="15"/>
  <c r="P891" i="15"/>
  <c r="P894" i="15"/>
  <c r="P904" i="15"/>
  <c r="P907" i="15"/>
  <c r="P910" i="15"/>
  <c r="P920" i="15"/>
  <c r="P923" i="15"/>
  <c r="P926" i="15"/>
  <c r="P933" i="15"/>
  <c r="P937" i="15"/>
  <c r="P941" i="15"/>
  <c r="P945" i="15"/>
  <c r="P949" i="15"/>
  <c r="P953" i="15"/>
  <c r="P957" i="15"/>
  <c r="P961" i="15"/>
  <c r="P965" i="15"/>
  <c r="P969" i="15"/>
  <c r="P973" i="15"/>
  <c r="P977" i="15"/>
  <c r="P981" i="15"/>
  <c r="P985" i="15"/>
  <c r="P989" i="15"/>
  <c r="P993" i="15"/>
  <c r="P997" i="15"/>
  <c r="P1001" i="15"/>
  <c r="P1005" i="15"/>
  <c r="P1009" i="15"/>
  <c r="P1013" i="15"/>
  <c r="P1017" i="15"/>
  <c r="P1021" i="15"/>
  <c r="P1025" i="15"/>
  <c r="P1029" i="15"/>
  <c r="P1033" i="15"/>
  <c r="P1037" i="15"/>
  <c r="P1041" i="15"/>
  <c r="P1045" i="15"/>
  <c r="P1049" i="15"/>
  <c r="P1053" i="15"/>
  <c r="P1057" i="15"/>
  <c r="P1061" i="15"/>
  <c r="P1065" i="15"/>
  <c r="P1069" i="15"/>
  <c r="P1073" i="15"/>
  <c r="P1077" i="15"/>
  <c r="P1081" i="15"/>
  <c r="P1085" i="15"/>
  <c r="P1089" i="15"/>
  <c r="P1093" i="15"/>
  <c r="P1097" i="15"/>
  <c r="P1101" i="15"/>
  <c r="P1105" i="15"/>
  <c r="P1109" i="15"/>
  <c r="P1113" i="15"/>
  <c r="P1117" i="15"/>
  <c r="P1121" i="15"/>
  <c r="P1125" i="15"/>
  <c r="P366" i="15"/>
  <c r="P430" i="15"/>
  <c r="P494" i="15"/>
  <c r="P558" i="15"/>
  <c r="P622" i="15"/>
  <c r="P683" i="15"/>
  <c r="P699" i="15"/>
  <c r="P715" i="15"/>
  <c r="P731" i="15"/>
  <c r="P747" i="15"/>
  <c r="P763" i="15"/>
  <c r="P779" i="15"/>
  <c r="P795" i="15"/>
  <c r="P811" i="15"/>
  <c r="P816" i="15"/>
  <c r="P826" i="15"/>
  <c r="P836" i="15"/>
  <c r="P839" i="15"/>
  <c r="P842" i="15"/>
  <c r="P852" i="15"/>
  <c r="P855" i="15"/>
  <c r="P858" i="15"/>
  <c r="P868" i="15"/>
  <c r="P871" i="15"/>
  <c r="P874" i="15"/>
  <c r="P884" i="15"/>
  <c r="P887" i="15"/>
  <c r="P890" i="15"/>
  <c r="P900" i="15"/>
  <c r="P903" i="15"/>
  <c r="P906" i="15"/>
  <c r="P916" i="15"/>
  <c r="P919" i="15"/>
  <c r="P922" i="15"/>
  <c r="P932" i="15"/>
  <c r="P936" i="15"/>
  <c r="P940" i="15"/>
  <c r="P944" i="15"/>
  <c r="P948" i="15"/>
  <c r="P952" i="15"/>
  <c r="P956" i="15"/>
  <c r="P960" i="15"/>
  <c r="P964" i="15"/>
  <c r="P968" i="15"/>
  <c r="P972" i="15"/>
  <c r="P976" i="15"/>
  <c r="P980" i="15"/>
  <c r="P984" i="15"/>
  <c r="P988" i="15"/>
  <c r="P992" i="15"/>
  <c r="P996" i="15"/>
  <c r="P1000" i="15"/>
  <c r="P1004" i="15"/>
  <c r="P1008" i="15"/>
  <c r="P1012" i="15"/>
  <c r="P1016" i="15"/>
  <c r="P1020" i="15"/>
  <c r="P1024" i="15"/>
  <c r="P1028" i="15"/>
  <c r="P1032" i="15"/>
  <c r="P1036" i="15"/>
  <c r="P1040" i="15"/>
  <c r="P1044" i="15"/>
  <c r="P1048" i="15"/>
  <c r="P1052" i="15"/>
  <c r="P1056" i="15"/>
  <c r="P1060" i="15"/>
  <c r="P1064" i="15"/>
  <c r="P1068" i="15"/>
  <c r="P1072" i="15"/>
  <c r="P1076" i="15"/>
  <c r="P1080" i="15"/>
  <c r="P1084" i="15"/>
  <c r="P1088" i="15"/>
  <c r="P1092" i="15"/>
  <c r="P1096" i="15"/>
  <c r="P1100" i="15"/>
  <c r="P1104" i="15"/>
  <c r="P1108" i="15"/>
  <c r="P1112" i="15"/>
  <c r="P1116" i="15"/>
  <c r="P1120" i="15"/>
  <c r="P382" i="15"/>
  <c r="P446" i="15"/>
  <c r="P510" i="15"/>
  <c r="P574" i="15"/>
  <c r="P638" i="15"/>
  <c r="P687" i="15"/>
  <c r="P703" i="15"/>
  <c r="P719" i="15"/>
  <c r="P735" i="15"/>
  <c r="P751" i="15"/>
  <c r="P767" i="15"/>
  <c r="P783" i="15"/>
  <c r="P799" i="15"/>
  <c r="P820" i="15"/>
  <c r="P832" i="15"/>
  <c r="P835" i="15"/>
  <c r="P838" i="15"/>
  <c r="P848" i="15"/>
  <c r="P851" i="15"/>
  <c r="P854" i="15"/>
  <c r="P864" i="15"/>
  <c r="P867" i="15"/>
  <c r="P870" i="15"/>
  <c r="P880" i="15"/>
  <c r="P883" i="15"/>
  <c r="P896" i="15"/>
  <c r="P899" i="15"/>
  <c r="P902" i="15"/>
  <c r="P912" i="15"/>
  <c r="P915" i="15"/>
  <c r="P918" i="15"/>
  <c r="P928" i="15"/>
  <c r="P931" i="15"/>
  <c r="P935" i="15"/>
  <c r="P939" i="15"/>
  <c r="P943" i="15"/>
  <c r="P947" i="15"/>
  <c r="P951" i="15"/>
  <c r="P955" i="15"/>
  <c r="P959" i="15"/>
  <c r="P963" i="15"/>
  <c r="P967" i="15"/>
  <c r="P971" i="15"/>
  <c r="P975" i="15"/>
  <c r="P979" i="15"/>
  <c r="P983" i="15"/>
  <c r="P987" i="15"/>
  <c r="P991" i="15"/>
  <c r="P995" i="15"/>
  <c r="P999" i="15"/>
  <c r="P1003" i="15"/>
  <c r="P1007" i="15"/>
  <c r="P1011" i="15"/>
  <c r="P1015" i="15"/>
  <c r="P1019" i="15"/>
  <c r="P1023" i="15"/>
  <c r="P1027" i="15"/>
  <c r="P1031" i="15"/>
  <c r="P1035" i="15"/>
  <c r="P1039" i="15"/>
  <c r="P1043" i="15"/>
  <c r="P1047" i="15"/>
  <c r="P1051" i="15"/>
  <c r="P1055" i="15"/>
  <c r="P1059" i="15"/>
  <c r="P1063" i="15"/>
  <c r="P1067" i="15"/>
  <c r="P1071" i="15"/>
  <c r="P1075" i="15"/>
  <c r="P1079" i="15"/>
  <c r="P1083" i="15"/>
  <c r="P1087" i="15"/>
  <c r="P1091" i="15"/>
  <c r="P1095" i="15"/>
  <c r="P1103" i="15"/>
  <c r="P1107" i="15"/>
  <c r="P1111" i="15"/>
  <c r="P1115" i="15"/>
  <c r="P1119" i="15"/>
  <c r="P1123" i="15"/>
  <c r="P1127" i="15"/>
  <c r="P1131" i="15"/>
  <c r="P1135" i="15"/>
  <c r="P1139" i="15"/>
  <c r="P1143" i="15"/>
  <c r="P1147" i="15"/>
  <c r="P1151" i="15"/>
  <c r="P1155" i="15"/>
  <c r="P1159" i="15"/>
  <c r="P1163" i="15"/>
  <c r="P1167" i="15"/>
  <c r="P1171" i="15"/>
  <c r="P1175" i="15"/>
  <c r="P1179" i="15"/>
  <c r="P1183" i="15"/>
  <c r="P1187" i="15"/>
  <c r="P1191" i="15"/>
  <c r="P1195" i="15"/>
  <c r="P1199" i="15"/>
  <c r="P1203" i="15"/>
  <c r="P1207" i="15"/>
  <c r="P398" i="15"/>
  <c r="P654" i="15"/>
  <c r="P691" i="15"/>
  <c r="P755" i="15"/>
  <c r="P828" i="15"/>
  <c r="P866" i="15"/>
  <c r="P879" i="15"/>
  <c r="P895" i="15"/>
  <c r="P908" i="15"/>
  <c r="P942" i="15"/>
  <c r="P958" i="15"/>
  <c r="P974" i="15"/>
  <c r="P990" i="15"/>
  <c r="P1006" i="15"/>
  <c r="P1022" i="15"/>
  <c r="P1038" i="15"/>
  <c r="P1054" i="15"/>
  <c r="P1070" i="15"/>
  <c r="P1086" i="15"/>
  <c r="P1114" i="15"/>
  <c r="P1126" i="15"/>
  <c r="P1129" i="15"/>
  <c r="P1132" i="15"/>
  <c r="P1142" i="15"/>
  <c r="P1145" i="15"/>
  <c r="P1148" i="15"/>
  <c r="P1158" i="15"/>
  <c r="P1161" i="15"/>
  <c r="P1164" i="15"/>
  <c r="P1174" i="15"/>
  <c r="P1177" i="15"/>
  <c r="P1180" i="15"/>
  <c r="P1190" i="15"/>
  <c r="P1193" i="15"/>
  <c r="P1196" i="15"/>
  <c r="P1206" i="15"/>
  <c r="P1209" i="15"/>
  <c r="P1213" i="15"/>
  <c r="P1217" i="15"/>
  <c r="P1221" i="15"/>
  <c r="P1225" i="15"/>
  <c r="P1229" i="15"/>
  <c r="P1233" i="15"/>
  <c r="P1237" i="15"/>
  <c r="P1241" i="15"/>
  <c r="P1245" i="15"/>
  <c r="P1246" i="15"/>
  <c r="P1250" i="15"/>
  <c r="P1254" i="15"/>
  <c r="P1258" i="15"/>
  <c r="P1262" i="15"/>
  <c r="P1266" i="15"/>
  <c r="P1270" i="15"/>
  <c r="P1274" i="15"/>
  <c r="P1278" i="15"/>
  <c r="P1282" i="15"/>
  <c r="P29" i="15"/>
  <c r="P33" i="15"/>
  <c r="P37" i="15"/>
  <c r="P41" i="15"/>
  <c r="P45" i="15"/>
  <c r="P49" i="15"/>
  <c r="P53" i="15"/>
  <c r="P57" i="15"/>
  <c r="P61" i="15"/>
  <c r="P65" i="15"/>
  <c r="P69" i="15"/>
  <c r="P73" i="15"/>
  <c r="P77" i="15"/>
  <c r="P81" i="15"/>
  <c r="P85" i="15"/>
  <c r="P89" i="15"/>
  <c r="P93" i="15"/>
  <c r="P97" i="15"/>
  <c r="P101" i="15"/>
  <c r="P105" i="15"/>
  <c r="P109" i="15"/>
  <c r="P113" i="15"/>
  <c r="P117" i="15"/>
  <c r="P121" i="15"/>
  <c r="P125" i="15"/>
  <c r="P129" i="15"/>
  <c r="P133" i="15"/>
  <c r="P137" i="15"/>
  <c r="P141" i="15"/>
  <c r="P145" i="15"/>
  <c r="P149" i="15"/>
  <c r="P153" i="15"/>
  <c r="P157" i="15"/>
  <c r="P161" i="15"/>
  <c r="P165" i="15"/>
  <c r="P169" i="15"/>
  <c r="P173" i="15"/>
  <c r="P177" i="15"/>
  <c r="P181" i="15"/>
  <c r="P185" i="15"/>
  <c r="P189" i="15"/>
  <c r="P193" i="15"/>
  <c r="P197" i="15"/>
  <c r="P201" i="15"/>
  <c r="P205" i="15"/>
  <c r="P209" i="15"/>
  <c r="P213" i="15"/>
  <c r="P217" i="15"/>
  <c r="P221" i="15"/>
  <c r="P225" i="15"/>
  <c r="P229" i="15"/>
  <c r="P233" i="15"/>
  <c r="P237" i="15"/>
  <c r="P241" i="15"/>
  <c r="P245" i="15"/>
  <c r="P249" i="15"/>
  <c r="P253" i="15"/>
  <c r="P257" i="15"/>
  <c r="P261" i="15"/>
  <c r="P265" i="15"/>
  <c r="P269" i="15"/>
  <c r="P273" i="15"/>
  <c r="P277" i="15"/>
  <c r="P281" i="15"/>
  <c r="P285" i="15"/>
  <c r="P289" i="15"/>
  <c r="P293" i="15"/>
  <c r="P297" i="15"/>
  <c r="P301" i="15"/>
  <c r="P305" i="15"/>
  <c r="P309" i="15"/>
  <c r="P313" i="15"/>
  <c r="P317" i="15"/>
  <c r="P321" i="15"/>
  <c r="P325" i="15"/>
  <c r="P329" i="15"/>
  <c r="P333" i="15"/>
  <c r="P2" i="15"/>
  <c r="P1124" i="15"/>
  <c r="P1146" i="15"/>
  <c r="P1165" i="15"/>
  <c r="P1168" i="15"/>
  <c r="P1194" i="15"/>
  <c r="P1210" i="15"/>
  <c r="P1230" i="15"/>
  <c r="P1242" i="15"/>
  <c r="P1255" i="15"/>
  <c r="P1267" i="15"/>
  <c r="P1279" i="15"/>
  <c r="P6" i="15"/>
  <c r="P12" i="15"/>
  <c r="P462" i="15"/>
  <c r="P707" i="15"/>
  <c r="P771" i="15"/>
  <c r="P850" i="15"/>
  <c r="P863" i="15"/>
  <c r="P876" i="15"/>
  <c r="P892" i="15"/>
  <c r="P930" i="15"/>
  <c r="P946" i="15"/>
  <c r="P962" i="15"/>
  <c r="P978" i="15"/>
  <c r="P994" i="15"/>
  <c r="P1010" i="15"/>
  <c r="P1026" i="15"/>
  <c r="P1042" i="15"/>
  <c r="P1058" i="15"/>
  <c r="P1074" i="15"/>
  <c r="P1090" i="15"/>
  <c r="P1102" i="15"/>
  <c r="P1118" i="15"/>
  <c r="P1128" i="15"/>
  <c r="P1138" i="15"/>
  <c r="P1141" i="15"/>
  <c r="P1144" i="15"/>
  <c r="P1154" i="15"/>
  <c r="P1157" i="15"/>
  <c r="P1160" i="15"/>
  <c r="P1170" i="15"/>
  <c r="P1173" i="15"/>
  <c r="P1176" i="15"/>
  <c r="P1186" i="15"/>
  <c r="P1189" i="15"/>
  <c r="P1192" i="15"/>
  <c r="P1202" i="15"/>
  <c r="P1205" i="15"/>
  <c r="P1208" i="15"/>
  <c r="P1212" i="15"/>
  <c r="P1216" i="15"/>
  <c r="P1220" i="15"/>
  <c r="P1224" i="15"/>
  <c r="P1228" i="15"/>
  <c r="P1232" i="15"/>
  <c r="P1236" i="15"/>
  <c r="P1240" i="15"/>
  <c r="P1244" i="15"/>
  <c r="P1249" i="15"/>
  <c r="P1253" i="15"/>
  <c r="P1257" i="15"/>
  <c r="P1261" i="15"/>
  <c r="P1265" i="15"/>
  <c r="P1269" i="15"/>
  <c r="P1273" i="15"/>
  <c r="P1277" i="15"/>
  <c r="P1281" i="15"/>
  <c r="P3" i="15"/>
  <c r="P5" i="15"/>
  <c r="P7" i="15"/>
  <c r="P9" i="15"/>
  <c r="P11" i="15"/>
  <c r="P13" i="15"/>
  <c r="P15" i="15"/>
  <c r="P17" i="15"/>
  <c r="P19" i="15"/>
  <c r="P21" i="15"/>
  <c r="P23" i="15"/>
  <c r="P25" i="15"/>
  <c r="P28" i="15"/>
  <c r="P32" i="15"/>
  <c r="P36" i="15"/>
  <c r="P40" i="15"/>
  <c r="P44" i="15"/>
  <c r="P48" i="15"/>
  <c r="P52" i="15"/>
  <c r="P56" i="15"/>
  <c r="P60" i="15"/>
  <c r="P64" i="15"/>
  <c r="P68" i="15"/>
  <c r="P72" i="15"/>
  <c r="P76" i="15"/>
  <c r="P80" i="15"/>
  <c r="P84" i="15"/>
  <c r="P88" i="15"/>
  <c r="P92" i="15"/>
  <c r="P96" i="15"/>
  <c r="P100" i="15"/>
  <c r="P104" i="15"/>
  <c r="P108" i="15"/>
  <c r="P112" i="15"/>
  <c r="P116" i="15"/>
  <c r="P120" i="15"/>
  <c r="P124" i="15"/>
  <c r="P128" i="15"/>
  <c r="P132" i="15"/>
  <c r="P136" i="15"/>
  <c r="P140" i="15"/>
  <c r="P144" i="15"/>
  <c r="P148" i="15"/>
  <c r="P152" i="15"/>
  <c r="P156" i="15"/>
  <c r="P160" i="15"/>
  <c r="P164" i="15"/>
  <c r="P168" i="15"/>
  <c r="P172" i="15"/>
  <c r="P176" i="15"/>
  <c r="P180" i="15"/>
  <c r="P184" i="15"/>
  <c r="P188" i="15"/>
  <c r="P192" i="15"/>
  <c r="P196" i="15"/>
  <c r="P200" i="15"/>
  <c r="P204" i="15"/>
  <c r="P208" i="15"/>
  <c r="P212" i="15"/>
  <c r="P216" i="15"/>
  <c r="P220" i="15"/>
  <c r="P224" i="15"/>
  <c r="P228" i="15"/>
  <c r="P232" i="15"/>
  <c r="P236" i="15"/>
  <c r="P240" i="15"/>
  <c r="P244" i="15"/>
  <c r="P248" i="15"/>
  <c r="P252" i="15"/>
  <c r="P256" i="15"/>
  <c r="P260" i="15"/>
  <c r="P264" i="15"/>
  <c r="P268" i="15"/>
  <c r="P272" i="15"/>
  <c r="P276" i="15"/>
  <c r="P280" i="15"/>
  <c r="P284" i="15"/>
  <c r="P288" i="15"/>
  <c r="P292" i="15"/>
  <c r="P296" i="15"/>
  <c r="P300" i="15"/>
  <c r="P304" i="15"/>
  <c r="P308" i="15"/>
  <c r="P312" i="15"/>
  <c r="P316" i="15"/>
  <c r="P320" i="15"/>
  <c r="P324" i="15"/>
  <c r="P328" i="15"/>
  <c r="P332" i="15"/>
  <c r="P1130" i="15"/>
  <c r="P1149" i="15"/>
  <c r="P1162" i="15"/>
  <c r="P1178" i="15"/>
  <c r="P1197" i="15"/>
  <c r="P1214" i="15"/>
  <c r="P1226" i="15"/>
  <c r="P1238" i="15"/>
  <c r="P1251" i="15"/>
  <c r="P1259" i="15"/>
  <c r="P1271" i="15"/>
  <c r="P4" i="15"/>
  <c r="P10" i="15"/>
  <c r="P526" i="15"/>
  <c r="P723" i="15"/>
  <c r="P787" i="15"/>
  <c r="P834" i="15"/>
  <c r="P847" i="15"/>
  <c r="P860" i="15"/>
  <c r="P914" i="15"/>
  <c r="P927" i="15"/>
  <c r="P934" i="15"/>
  <c r="P950" i="15"/>
  <c r="P966" i="15"/>
  <c r="P982" i="15"/>
  <c r="P998" i="15"/>
  <c r="P1014" i="15"/>
  <c r="P1030" i="15"/>
  <c r="P1046" i="15"/>
  <c r="P1062" i="15"/>
  <c r="P1078" i="15"/>
  <c r="P1094" i="15"/>
  <c r="P1106" i="15"/>
  <c r="P1122" i="15"/>
  <c r="P1134" i="15"/>
  <c r="P1137" i="15"/>
  <c r="P1140" i="15"/>
  <c r="P1150" i="15"/>
  <c r="P1153" i="15"/>
  <c r="P1156" i="15"/>
  <c r="P1166" i="15"/>
  <c r="P1169" i="15"/>
  <c r="P1172" i="15"/>
  <c r="P1182" i="15"/>
  <c r="P1185" i="15"/>
  <c r="P1188" i="15"/>
  <c r="P1198" i="15"/>
  <c r="P1201" i="15"/>
  <c r="P1204" i="15"/>
  <c r="P1211" i="15"/>
  <c r="P1215" i="15"/>
  <c r="P1219" i="15"/>
  <c r="P1223" i="15"/>
  <c r="P1227" i="15"/>
  <c r="P1231" i="15"/>
  <c r="P1235" i="15"/>
  <c r="P1239" i="15"/>
  <c r="P1243" i="15"/>
  <c r="P1248" i="15"/>
  <c r="P1252" i="15"/>
  <c r="P1256" i="15"/>
  <c r="P1260" i="15"/>
  <c r="P1264" i="15"/>
  <c r="P1268" i="15"/>
  <c r="P1272" i="15"/>
  <c r="P1276" i="15"/>
  <c r="P1280" i="15"/>
  <c r="P1284" i="15"/>
  <c r="P27" i="15"/>
  <c r="P31" i="15"/>
  <c r="P35" i="15"/>
  <c r="P39" i="15"/>
  <c r="P43" i="15"/>
  <c r="P47" i="15"/>
  <c r="P51" i="15"/>
  <c r="P55" i="15"/>
  <c r="P59" i="15"/>
  <c r="P63" i="15"/>
  <c r="P67" i="15"/>
  <c r="P71" i="15"/>
  <c r="P75" i="15"/>
  <c r="P79" i="15"/>
  <c r="P83" i="15"/>
  <c r="P87" i="15"/>
  <c r="P91" i="15"/>
  <c r="P95" i="15"/>
  <c r="P99" i="15"/>
  <c r="P103" i="15"/>
  <c r="P107" i="15"/>
  <c r="P111" i="15"/>
  <c r="P115" i="15"/>
  <c r="P119" i="15"/>
  <c r="P123" i="15"/>
  <c r="P127" i="15"/>
  <c r="P131" i="15"/>
  <c r="P135" i="15"/>
  <c r="P139" i="15"/>
  <c r="P143" i="15"/>
  <c r="P147" i="15"/>
  <c r="P151" i="15"/>
  <c r="P155" i="15"/>
  <c r="P159" i="15"/>
  <c r="P163" i="15"/>
  <c r="P167" i="15"/>
  <c r="P171" i="15"/>
  <c r="P175" i="15"/>
  <c r="P179" i="15"/>
  <c r="P183" i="15"/>
  <c r="P187" i="15"/>
  <c r="P191" i="15"/>
  <c r="P195" i="15"/>
  <c r="P199" i="15"/>
  <c r="P203" i="15"/>
  <c r="P207" i="15"/>
  <c r="P211" i="15"/>
  <c r="P215" i="15"/>
  <c r="P219" i="15"/>
  <c r="P223" i="15"/>
  <c r="P227" i="15"/>
  <c r="P231" i="15"/>
  <c r="P235" i="15"/>
  <c r="P239" i="15"/>
  <c r="P243" i="15"/>
  <c r="P247" i="15"/>
  <c r="P251" i="15"/>
  <c r="P255" i="15"/>
  <c r="P259" i="15"/>
  <c r="P263" i="15"/>
  <c r="P267" i="15"/>
  <c r="P271" i="15"/>
  <c r="P275" i="15"/>
  <c r="P279" i="15"/>
  <c r="P283" i="15"/>
  <c r="P287" i="15"/>
  <c r="P291" i="15"/>
  <c r="P295" i="15"/>
  <c r="P299" i="15"/>
  <c r="P303" i="15"/>
  <c r="P307" i="15"/>
  <c r="P311" i="15"/>
  <c r="P315" i="15"/>
  <c r="P319" i="15"/>
  <c r="P323" i="15"/>
  <c r="P327" i="15"/>
  <c r="P331" i="15"/>
  <c r="P334" i="15"/>
  <c r="P590" i="15"/>
  <c r="P675" i="15"/>
  <c r="P739" i="15"/>
  <c r="P803" i="15"/>
  <c r="P822" i="15"/>
  <c r="P831" i="15"/>
  <c r="P844" i="15"/>
  <c r="P882" i="15"/>
  <c r="P898" i="15"/>
  <c r="P911" i="15"/>
  <c r="P924" i="15"/>
  <c r="P938" i="15"/>
  <c r="P954" i="15"/>
  <c r="P970" i="15"/>
  <c r="P986" i="15"/>
  <c r="P1002" i="15"/>
  <c r="P1018" i="15"/>
  <c r="P1034" i="15"/>
  <c r="P1050" i="15"/>
  <c r="P1066" i="15"/>
  <c r="P1082" i="15"/>
  <c r="P1098" i="15"/>
  <c r="P1110" i="15"/>
  <c r="P1133" i="15"/>
  <c r="P1136" i="15"/>
  <c r="P1152" i="15"/>
  <c r="P1181" i="15"/>
  <c r="P1184" i="15"/>
  <c r="P1200" i="15"/>
  <c r="P1218" i="15"/>
  <c r="P1222" i="15"/>
  <c r="P1234" i="15"/>
  <c r="P1247" i="15"/>
  <c r="P1263" i="15"/>
  <c r="P1275" i="15"/>
  <c r="P1283" i="15"/>
  <c r="P8" i="15"/>
  <c r="P14" i="15"/>
  <c r="P22" i="15"/>
  <c r="P34" i="15"/>
  <c r="P50" i="15"/>
  <c r="P66" i="15"/>
  <c r="P82" i="15"/>
  <c r="P98" i="15"/>
  <c r="P114" i="15"/>
  <c r="P130" i="15"/>
  <c r="P146" i="15"/>
  <c r="P162" i="15"/>
  <c r="P178" i="15"/>
  <c r="P194" i="15"/>
  <c r="P210" i="15"/>
  <c r="P226" i="15"/>
  <c r="P242" i="15"/>
  <c r="P258" i="15"/>
  <c r="P274" i="15"/>
  <c r="P290" i="15"/>
  <c r="P306" i="15"/>
  <c r="P322" i="15"/>
  <c r="P270" i="15"/>
  <c r="P302" i="15"/>
  <c r="P20" i="15"/>
  <c r="P38" i="15"/>
  <c r="P54" i="15"/>
  <c r="P70" i="15"/>
  <c r="P86" i="15"/>
  <c r="P102" i="15"/>
  <c r="P118" i="15"/>
  <c r="P134" i="15"/>
  <c r="P150" i="15"/>
  <c r="P166" i="15"/>
  <c r="P182" i="15"/>
  <c r="P198" i="15"/>
  <c r="P214" i="15"/>
  <c r="P230" i="15"/>
  <c r="P246" i="15"/>
  <c r="P262" i="15"/>
  <c r="P278" i="15"/>
  <c r="P294" i="15"/>
  <c r="P310" i="15"/>
  <c r="P326" i="15"/>
  <c r="P26" i="15"/>
  <c r="P42" i="15"/>
  <c r="P58" i="15"/>
  <c r="P90" i="15"/>
  <c r="P106" i="15"/>
  <c r="P138" i="15"/>
  <c r="P170" i="15"/>
  <c r="P186" i="15"/>
  <c r="P218" i="15"/>
  <c r="P234" i="15"/>
  <c r="P266" i="15"/>
  <c r="P282" i="15"/>
  <c r="P314" i="15"/>
  <c r="P16" i="15"/>
  <c r="P46" i="15"/>
  <c r="P78" i="15"/>
  <c r="P94" i="15"/>
  <c r="P142" i="15"/>
  <c r="P158" i="15"/>
  <c r="P206" i="15"/>
  <c r="P238" i="15"/>
  <c r="P286" i="15"/>
  <c r="P318" i="15"/>
  <c r="P18" i="15"/>
  <c r="P74" i="15"/>
  <c r="P122" i="15"/>
  <c r="P154" i="15"/>
  <c r="P202" i="15"/>
  <c r="P250" i="15"/>
  <c r="P298" i="15"/>
  <c r="P330" i="15"/>
  <c r="P24" i="15"/>
  <c r="P30" i="15"/>
  <c r="P62" i="15"/>
  <c r="P110" i="15"/>
  <c r="P126" i="15"/>
  <c r="P174" i="15"/>
  <c r="P190" i="15"/>
  <c r="P222" i="15"/>
  <c r="P254" i="15"/>
  <c r="F9" i="28"/>
  <c r="D9" i="28"/>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S39" i="12" s="1"/>
  <c r="H38" i="12"/>
  <c r="H37" i="12"/>
  <c r="H36" i="12"/>
  <c r="S36" i="12" s="1"/>
  <c r="H35" i="12"/>
  <c r="H34" i="12"/>
  <c r="H33" i="12"/>
  <c r="H32" i="12"/>
  <c r="H31" i="12"/>
  <c r="H30" i="12"/>
  <c r="H29" i="12"/>
  <c r="H28" i="12"/>
  <c r="H27" i="12"/>
  <c r="H26" i="12"/>
  <c r="H25" i="12"/>
  <c r="H24" i="12"/>
  <c r="S24" i="12" s="1"/>
  <c r="H23" i="12"/>
  <c r="H22" i="12"/>
  <c r="H21" i="12"/>
  <c r="H20" i="12"/>
  <c r="H19" i="12"/>
  <c r="H18" i="12"/>
  <c r="H17" i="12"/>
  <c r="H16" i="12"/>
  <c r="H15" i="12"/>
  <c r="H14" i="12"/>
  <c r="S14" i="12" s="1"/>
  <c r="H13" i="12"/>
  <c r="H12" i="12"/>
  <c r="S12" i="12" s="1"/>
  <c r="H11" i="12"/>
  <c r="H10" i="12"/>
  <c r="S10" i="12" s="1"/>
  <c r="H9" i="12"/>
  <c r="S9" i="12" s="1"/>
  <c r="H8" i="12"/>
  <c r="S8" i="12" s="1"/>
  <c r="H7" i="12"/>
  <c r="S7" i="12" s="1"/>
  <c r="H6" i="12"/>
  <c r="S6" i="12" s="1"/>
  <c r="H5" i="12"/>
  <c r="S5" i="12" s="1"/>
  <c r="H4" i="12"/>
  <c r="S4" i="12" s="1"/>
  <c r="H3" i="12"/>
  <c r="S3" i="12" s="1"/>
  <c r="H2" i="12"/>
  <c r="S33" i="12" l="1"/>
  <c r="J1489" i="1"/>
  <c r="J1471" i="1"/>
  <c r="J1482" i="1"/>
  <c r="J1491" i="1"/>
  <c r="J1495" i="1"/>
  <c r="J1499" i="1"/>
  <c r="J1481" i="1"/>
  <c r="J1467" i="1"/>
  <c r="J1477" i="1"/>
  <c r="J1492" i="1"/>
  <c r="J1496" i="1"/>
  <c r="J1500" i="1"/>
  <c r="J1460" i="1"/>
  <c r="J1469" i="1"/>
  <c r="J1473" i="1"/>
  <c r="J1493" i="1"/>
  <c r="J1497" i="1"/>
  <c r="J1490" i="1"/>
  <c r="J1494" i="1"/>
  <c r="J1462" i="1"/>
  <c r="J1498" i="1"/>
  <c r="J1483" i="1"/>
  <c r="S2" i="12"/>
  <c r="F35" i="37"/>
  <c r="F35" i="41"/>
  <c r="F30" i="37"/>
  <c r="F26" i="37"/>
  <c r="F22" i="37"/>
  <c r="F18" i="37"/>
  <c r="F14" i="37"/>
  <c r="F10" i="37"/>
  <c r="F6" i="37"/>
  <c r="F29" i="38"/>
  <c r="F25" i="38"/>
  <c r="F21" i="38"/>
  <c r="F17" i="38"/>
  <c r="F13" i="38"/>
  <c r="F9" i="38"/>
  <c r="F5" i="38"/>
  <c r="F28" i="39"/>
  <c r="F24" i="39"/>
  <c r="F20" i="39"/>
  <c r="F16" i="39"/>
  <c r="F12" i="39"/>
  <c r="F8" i="39"/>
  <c r="F4" i="39"/>
  <c r="F27" i="40"/>
  <c r="F23" i="40"/>
  <c r="F19" i="40"/>
  <c r="F15" i="40"/>
  <c r="F11" i="40"/>
  <c r="F7" i="40"/>
  <c r="F30" i="41"/>
  <c r="F26" i="41"/>
  <c r="F22" i="41"/>
  <c r="F18" i="41"/>
  <c r="F14" i="41"/>
  <c r="F10" i="41"/>
  <c r="F6" i="41"/>
  <c r="F29" i="42"/>
  <c r="F25" i="42"/>
  <c r="F21" i="42"/>
  <c r="F17" i="42"/>
  <c r="F13" i="42"/>
  <c r="F9" i="42"/>
  <c r="F5" i="42"/>
  <c r="F28" i="43"/>
  <c r="F24" i="43"/>
  <c r="F20" i="43"/>
  <c r="F16" i="43"/>
  <c r="F12" i="43"/>
  <c r="F8" i="43"/>
  <c r="F4" i="43"/>
  <c r="F27" i="45"/>
  <c r="F23" i="45"/>
  <c r="F19" i="45"/>
  <c r="F15" i="45"/>
  <c r="F11" i="45"/>
  <c r="F7" i="45"/>
  <c r="F3" i="45"/>
  <c r="F3" i="40"/>
  <c r="F3" i="39"/>
  <c r="F27" i="37"/>
  <c r="F19" i="37"/>
  <c r="F7" i="37"/>
  <c r="F22" i="38"/>
  <c r="F10" i="38"/>
  <c r="F25" i="39"/>
  <c r="F13" i="39"/>
  <c r="F28" i="40"/>
  <c r="F12" i="40"/>
  <c r="F27" i="41"/>
  <c r="F15" i="41"/>
  <c r="F30" i="42"/>
  <c r="F18" i="42"/>
  <c r="F6" i="42"/>
  <c r="F21" i="43"/>
  <c r="F9" i="43"/>
  <c r="F24" i="45"/>
  <c r="F12" i="45"/>
  <c r="F3" i="41"/>
  <c r="F35" i="38"/>
  <c r="F35" i="42"/>
  <c r="F29" i="37"/>
  <c r="F25" i="37"/>
  <c r="F21" i="37"/>
  <c r="F17" i="37"/>
  <c r="F13" i="37"/>
  <c r="F9" i="37"/>
  <c r="F5" i="37"/>
  <c r="F28" i="38"/>
  <c r="F24" i="38"/>
  <c r="F20" i="38"/>
  <c r="F16" i="38"/>
  <c r="F12" i="38"/>
  <c r="F8" i="38"/>
  <c r="F4" i="38"/>
  <c r="F27" i="39"/>
  <c r="F23" i="39"/>
  <c r="F19" i="39"/>
  <c r="F15" i="39"/>
  <c r="F11" i="39"/>
  <c r="F7" i="39"/>
  <c r="F30" i="40"/>
  <c r="F26" i="40"/>
  <c r="F22" i="40"/>
  <c r="F18" i="40"/>
  <c r="F14" i="40"/>
  <c r="F10" i="40"/>
  <c r="F6" i="40"/>
  <c r="F29" i="41"/>
  <c r="F25" i="41"/>
  <c r="F21" i="41"/>
  <c r="F17" i="41"/>
  <c r="F13" i="41"/>
  <c r="F9" i="41"/>
  <c r="F5" i="41"/>
  <c r="F28" i="42"/>
  <c r="F24" i="42"/>
  <c r="F20" i="42"/>
  <c r="F16" i="42"/>
  <c r="F12" i="42"/>
  <c r="F8" i="42"/>
  <c r="F4" i="42"/>
  <c r="F27" i="43"/>
  <c r="F23" i="43"/>
  <c r="F19" i="43"/>
  <c r="F15" i="43"/>
  <c r="F11" i="43"/>
  <c r="F7" i="43"/>
  <c r="F30" i="45"/>
  <c r="F26" i="45"/>
  <c r="F22" i="45"/>
  <c r="F18" i="45"/>
  <c r="F14" i="45"/>
  <c r="F10" i="45"/>
  <c r="F6" i="45"/>
  <c r="F3" i="43"/>
  <c r="F35" i="45"/>
  <c r="F23" i="37"/>
  <c r="F11" i="37"/>
  <c r="F26" i="38"/>
  <c r="F14" i="38"/>
  <c r="F29" i="39"/>
  <c r="F17" i="39"/>
  <c r="F5" i="39"/>
  <c r="F20" i="40"/>
  <c r="F4" i="40"/>
  <c r="F19" i="41"/>
  <c r="F7" i="41"/>
  <c r="F22" i="42"/>
  <c r="F10" i="42"/>
  <c r="F25" i="43"/>
  <c r="F13" i="43"/>
  <c r="F28" i="45"/>
  <c r="F16" i="45"/>
  <c r="F4" i="45"/>
  <c r="F35" i="39"/>
  <c r="F35" i="43"/>
  <c r="F28" i="37"/>
  <c r="F24" i="37"/>
  <c r="F20" i="37"/>
  <c r="F16" i="37"/>
  <c r="F12" i="37"/>
  <c r="F8" i="37"/>
  <c r="F4" i="37"/>
  <c r="F27" i="38"/>
  <c r="F23" i="38"/>
  <c r="F19" i="38"/>
  <c r="F15" i="38"/>
  <c r="F11" i="38"/>
  <c r="F7" i="38"/>
  <c r="F30" i="39"/>
  <c r="F26" i="39"/>
  <c r="F22" i="39"/>
  <c r="F18" i="39"/>
  <c r="F14" i="39"/>
  <c r="F10" i="39"/>
  <c r="F6" i="39"/>
  <c r="F29" i="40"/>
  <c r="F25" i="40"/>
  <c r="F21" i="40"/>
  <c r="F17" i="40"/>
  <c r="F13" i="40"/>
  <c r="F9" i="40"/>
  <c r="F5" i="40"/>
  <c r="F28" i="41"/>
  <c r="F24" i="41"/>
  <c r="F20" i="41"/>
  <c r="F16" i="41"/>
  <c r="F12" i="41"/>
  <c r="F8" i="41"/>
  <c r="F4" i="41"/>
  <c r="F27" i="42"/>
  <c r="F23" i="42"/>
  <c r="F19" i="42"/>
  <c r="F15" i="42"/>
  <c r="F11" i="42"/>
  <c r="F7" i="42"/>
  <c r="F30" i="43"/>
  <c r="F26" i="43"/>
  <c r="F22" i="43"/>
  <c r="F18" i="43"/>
  <c r="F14" i="43"/>
  <c r="F10" i="43"/>
  <c r="F6" i="43"/>
  <c r="F29" i="45"/>
  <c r="F25" i="45"/>
  <c r="F21" i="45"/>
  <c r="F17" i="45"/>
  <c r="F13" i="45"/>
  <c r="F9" i="45"/>
  <c r="F5" i="45"/>
  <c r="F3" i="42"/>
  <c r="F3" i="38"/>
  <c r="F35" i="40"/>
  <c r="F15" i="37"/>
  <c r="F30" i="38"/>
  <c r="F18" i="38"/>
  <c r="F6" i="38"/>
  <c r="F21" i="39"/>
  <c r="F9" i="39"/>
  <c r="F24" i="40"/>
  <c r="F16" i="40"/>
  <c r="F8" i="40"/>
  <c r="F23" i="41"/>
  <c r="F11" i="41"/>
  <c r="F26" i="42"/>
  <c r="F14" i="42"/>
  <c r="F29" i="43"/>
  <c r="F17" i="43"/>
  <c r="F5" i="43"/>
  <c r="F20" i="45"/>
  <c r="F8" i="45"/>
  <c r="F67" i="45"/>
  <c r="F59" i="45"/>
  <c r="F51" i="45"/>
  <c r="F70" i="45"/>
  <c r="F62" i="45"/>
  <c r="F54" i="45"/>
  <c r="F46" i="45"/>
  <c r="F73" i="45"/>
  <c r="F65" i="45"/>
  <c r="F57" i="45"/>
  <c r="F49" i="45"/>
  <c r="F68" i="45"/>
  <c r="F60" i="45"/>
  <c r="F52" i="45"/>
  <c r="F44" i="45"/>
  <c r="F39" i="45"/>
  <c r="F71" i="45"/>
  <c r="F63" i="45"/>
  <c r="F55" i="45"/>
  <c r="F47" i="45"/>
  <c r="F41" i="45"/>
  <c r="F66" i="45"/>
  <c r="F58" i="45"/>
  <c r="F50" i="45"/>
  <c r="F42" i="45"/>
  <c r="F69" i="45"/>
  <c r="F61" i="45"/>
  <c r="F53" i="45"/>
  <c r="F45" i="45"/>
  <c r="F40" i="45"/>
  <c r="F43" i="45"/>
  <c r="F72" i="45"/>
  <c r="F64" i="45"/>
  <c r="F56" i="45"/>
  <c r="F48" i="45"/>
  <c r="F67" i="43"/>
  <c r="F59" i="43"/>
  <c r="F51" i="43"/>
  <c r="F43" i="43"/>
  <c r="F72" i="42"/>
  <c r="F64" i="42"/>
  <c r="F56" i="42"/>
  <c r="F48" i="42"/>
  <c r="F40" i="42"/>
  <c r="F69" i="41"/>
  <c r="F61" i="41"/>
  <c r="F53" i="41"/>
  <c r="F45" i="41"/>
  <c r="F66" i="40"/>
  <c r="F58" i="40"/>
  <c r="F50" i="40"/>
  <c r="F42" i="40"/>
  <c r="F71" i="39"/>
  <c r="F63" i="39"/>
  <c r="F55" i="39"/>
  <c r="F47" i="39"/>
  <c r="F39" i="39"/>
  <c r="F68" i="38"/>
  <c r="F60" i="38"/>
  <c r="F52" i="38"/>
  <c r="F44" i="38"/>
  <c r="F70" i="43"/>
  <c r="F62" i="43"/>
  <c r="F54" i="43"/>
  <c r="F46" i="43"/>
  <c r="F67" i="42"/>
  <c r="F59" i="42"/>
  <c r="F51" i="42"/>
  <c r="F43" i="42"/>
  <c r="F72" i="41"/>
  <c r="F64" i="41"/>
  <c r="F56" i="41"/>
  <c r="F48" i="41"/>
  <c r="F40" i="41"/>
  <c r="F73" i="43"/>
  <c r="F65" i="43"/>
  <c r="F57" i="43"/>
  <c r="F49" i="43"/>
  <c r="F41" i="43"/>
  <c r="F70" i="42"/>
  <c r="F62" i="42"/>
  <c r="F54" i="42"/>
  <c r="F46" i="42"/>
  <c r="F67" i="41"/>
  <c r="F59" i="41"/>
  <c r="F51" i="41"/>
  <c r="F43" i="41"/>
  <c r="F72" i="40"/>
  <c r="F64" i="40"/>
  <c r="F56" i="40"/>
  <c r="F48" i="40"/>
  <c r="F40" i="40"/>
  <c r="F69" i="39"/>
  <c r="F61" i="39"/>
  <c r="F53" i="39"/>
  <c r="F45" i="39"/>
  <c r="F66" i="38"/>
  <c r="F58" i="38"/>
  <c r="F50" i="38"/>
  <c r="F42" i="38"/>
  <c r="F68" i="43"/>
  <c r="F44" i="43"/>
  <c r="F65" i="42"/>
  <c r="F49" i="42"/>
  <c r="F62" i="41"/>
  <c r="F54" i="41"/>
  <c r="F59" i="40"/>
  <c r="F43" i="40"/>
  <c r="F64" i="39"/>
  <c r="F56" i="39"/>
  <c r="F48" i="39"/>
  <c r="F40" i="39"/>
  <c r="F53" i="38"/>
  <c r="F60" i="43"/>
  <c r="F52" i="43"/>
  <c r="F73" i="42"/>
  <c r="F57" i="42"/>
  <c r="F41" i="42"/>
  <c r="F70" i="41"/>
  <c r="F46" i="41"/>
  <c r="F67" i="40"/>
  <c r="F51" i="40"/>
  <c r="F72" i="39"/>
  <c r="F69" i="38"/>
  <c r="F61" i="38"/>
  <c r="F69" i="43"/>
  <c r="F53" i="43"/>
  <c r="F71" i="42"/>
  <c r="F55" i="42"/>
  <c r="F39" i="42"/>
  <c r="F73" i="41"/>
  <c r="F57" i="41"/>
  <c r="F41" i="41"/>
  <c r="F65" i="40"/>
  <c r="F60" i="40"/>
  <c r="F53" i="40"/>
  <c r="F46" i="40"/>
  <c r="F39" i="40"/>
  <c r="F70" i="39"/>
  <c r="F65" i="39"/>
  <c r="F58" i="39"/>
  <c r="F51" i="39"/>
  <c r="F44" i="39"/>
  <c r="F72" i="38"/>
  <c r="F65" i="38"/>
  <c r="F41" i="38"/>
  <c r="F68" i="39"/>
  <c r="F51" i="38"/>
  <c r="F46" i="38"/>
  <c r="F61" i="42"/>
  <c r="F45" i="42"/>
  <c r="F63" i="41"/>
  <c r="F47" i="41"/>
  <c r="F45" i="40"/>
  <c r="F64" i="38"/>
  <c r="F58" i="43"/>
  <c r="F42" i="43"/>
  <c r="F69" i="42"/>
  <c r="F53" i="42"/>
  <c r="F71" i="41"/>
  <c r="F55" i="41"/>
  <c r="F39" i="41"/>
  <c r="F70" i="40"/>
  <c r="F63" i="40"/>
  <c r="F59" i="39"/>
  <c r="F52" i="39"/>
  <c r="F73" i="38"/>
  <c r="F66" i="43"/>
  <c r="F57" i="40"/>
  <c r="F52" i="40"/>
  <c r="F62" i="39"/>
  <c r="F43" i="39"/>
  <c r="F72" i="43"/>
  <c r="F56" i="43"/>
  <c r="F40" i="43"/>
  <c r="F60" i="42"/>
  <c r="F44" i="42"/>
  <c r="F60" i="41"/>
  <c r="F44" i="41"/>
  <c r="F49" i="40"/>
  <c r="F44" i="40"/>
  <c r="F54" i="39"/>
  <c r="F49" i="39"/>
  <c r="F42" i="39"/>
  <c r="F70" i="38"/>
  <c r="F63" i="38"/>
  <c r="F56" i="38"/>
  <c r="F49" i="38"/>
  <c r="F39" i="38"/>
  <c r="F73" i="39"/>
  <c r="F63" i="43"/>
  <c r="F47" i="43"/>
  <c r="F58" i="42"/>
  <c r="F42" i="42"/>
  <c r="F58" i="41"/>
  <c r="F42" i="41"/>
  <c r="F73" i="40"/>
  <c r="F68" i="40"/>
  <c r="F61" i="40"/>
  <c r="F54" i="40"/>
  <c r="F47" i="40"/>
  <c r="F66" i="39"/>
  <c r="F61" i="43"/>
  <c r="F45" i="43"/>
  <c r="F63" i="42"/>
  <c r="F47" i="42"/>
  <c r="F65" i="41"/>
  <c r="F49" i="41"/>
  <c r="F71" i="40"/>
  <c r="F59" i="38"/>
  <c r="F54" i="38"/>
  <c r="F47" i="38"/>
  <c r="F50" i="43"/>
  <c r="F50" i="39"/>
  <c r="F57" i="39"/>
  <c r="F71" i="38"/>
  <c r="F57" i="38"/>
  <c r="F40" i="38"/>
  <c r="F64" i="43"/>
  <c r="F48" i="43"/>
  <c r="F68" i="42"/>
  <c r="F52" i="42"/>
  <c r="F68" i="41"/>
  <c r="F52" i="41"/>
  <c r="F69" i="40"/>
  <c r="F62" i="40"/>
  <c r="F55" i="40"/>
  <c r="F67" i="39"/>
  <c r="F60" i="39"/>
  <c r="F45" i="38"/>
  <c r="F39" i="43"/>
  <c r="F66" i="42"/>
  <c r="F50" i="41"/>
  <c r="F41" i="40"/>
  <c r="F46" i="39"/>
  <c r="F67" i="38"/>
  <c r="F62" i="38"/>
  <c r="F55" i="38"/>
  <c r="F48" i="38"/>
  <c r="F43" i="38"/>
  <c r="F71" i="43"/>
  <c r="F55" i="43"/>
  <c r="F50" i="42"/>
  <c r="F66" i="41"/>
  <c r="F41" i="39"/>
  <c r="F71" i="37"/>
  <c r="F67" i="37"/>
  <c r="F63" i="37"/>
  <c r="F59" i="37"/>
  <c r="F55" i="37"/>
  <c r="F51" i="37"/>
  <c r="F47" i="37"/>
  <c r="F43" i="37"/>
  <c r="F39" i="37"/>
  <c r="F72" i="37"/>
  <c r="F68" i="37"/>
  <c r="F64" i="37"/>
  <c r="F60" i="37"/>
  <c r="F56" i="37"/>
  <c r="F52" i="37"/>
  <c r="F48" i="37"/>
  <c r="F44" i="37"/>
  <c r="F40" i="37"/>
  <c r="F73" i="37"/>
  <c r="F69" i="37"/>
  <c r="F65" i="37"/>
  <c r="F61" i="37"/>
  <c r="F57" i="37"/>
  <c r="F53" i="37"/>
  <c r="F49" i="37"/>
  <c r="F45" i="37"/>
  <c r="F41" i="37"/>
  <c r="F70" i="37"/>
  <c r="F54" i="37"/>
  <c r="F66" i="37"/>
  <c r="F50" i="37"/>
  <c r="F62" i="37"/>
  <c r="F46" i="37"/>
  <c r="F58" i="37"/>
  <c r="F42" i="37"/>
  <c r="H73" i="37"/>
  <c r="H72" i="37"/>
  <c r="H71" i="37"/>
  <c r="H70" i="37"/>
  <c r="H69" i="37"/>
  <c r="H68" i="37"/>
  <c r="H67" i="37"/>
  <c r="H66" i="37"/>
  <c r="H65" i="37"/>
  <c r="H64" i="37"/>
  <c r="H63" i="37"/>
  <c r="H62" i="37"/>
  <c r="H61" i="37"/>
  <c r="H60" i="37"/>
  <c r="H59" i="37"/>
  <c r="H58" i="37"/>
  <c r="H57" i="37"/>
  <c r="H56" i="37"/>
  <c r="H55" i="37"/>
  <c r="H54" i="37"/>
  <c r="H53" i="37"/>
  <c r="H52" i="37"/>
  <c r="H51" i="37"/>
  <c r="H50" i="37"/>
  <c r="H49" i="37"/>
  <c r="H48" i="37"/>
  <c r="H47" i="37"/>
  <c r="H46" i="37"/>
  <c r="H45" i="37"/>
  <c r="H44" i="37"/>
  <c r="H43" i="37"/>
  <c r="H42" i="37"/>
  <c r="H41" i="37"/>
  <c r="H40" i="37"/>
  <c r="H39" i="37"/>
  <c r="W38" i="37"/>
  <c r="W37" i="37"/>
  <c r="F36" i="37"/>
  <c r="W36" i="37"/>
  <c r="W35" i="37"/>
  <c r="W34" i="37"/>
  <c r="W33" i="37"/>
  <c r="W32" i="37"/>
  <c r="W31" i="37"/>
  <c r="W30" i="37"/>
  <c r="W29" i="37"/>
  <c r="W28" i="37"/>
  <c r="W27" i="37"/>
  <c r="W26" i="37"/>
  <c r="W25" i="37"/>
  <c r="W24" i="37"/>
  <c r="W23" i="37"/>
  <c r="W22" i="37"/>
  <c r="W21" i="37"/>
  <c r="W20" i="37"/>
  <c r="W19" i="37"/>
  <c r="W18" i="37"/>
  <c r="W17" i="37"/>
  <c r="W16" i="37"/>
  <c r="W15" i="37"/>
  <c r="W14" i="37"/>
  <c r="W13" i="37"/>
  <c r="W12" i="37"/>
  <c r="W11" i="37"/>
  <c r="W10" i="37"/>
  <c r="W9" i="37"/>
  <c r="W8" i="37"/>
  <c r="W7" i="37"/>
  <c r="W6" i="37"/>
  <c r="W5" i="37"/>
  <c r="W4" i="37"/>
  <c r="A1481" i="30"/>
  <c r="A1482" i="30"/>
  <c r="A1483" i="30"/>
  <c r="A1489" i="30"/>
  <c r="A1490" i="30"/>
  <c r="A1491" i="30"/>
  <c r="A1492" i="30"/>
  <c r="A1493" i="30"/>
  <c r="A1494" i="30"/>
  <c r="A1495" i="30"/>
  <c r="A1496" i="30"/>
  <c r="A1497" i="30"/>
  <c r="A1498" i="30"/>
  <c r="A1499" i="30"/>
  <c r="A1500" i="30"/>
  <c r="A1501" i="30"/>
  <c r="A1502" i="30"/>
  <c r="A1503" i="30"/>
  <c r="A1504" i="30"/>
  <c r="A1505" i="30"/>
  <c r="A1506" i="30"/>
  <c r="A1507" i="30"/>
  <c r="A1508" i="30"/>
  <c r="A1509" i="30"/>
  <c r="A1510" i="30"/>
  <c r="A1511" i="30"/>
  <c r="A1512" i="30"/>
  <c r="A1513" i="30"/>
  <c r="A1514" i="30"/>
  <c r="A1515" i="30"/>
  <c r="A1516" i="30"/>
  <c r="A1517" i="30"/>
  <c r="A1518" i="30"/>
  <c r="A1519" i="30"/>
  <c r="A1520" i="30"/>
  <c r="A1521" i="30"/>
  <c r="A1522" i="30"/>
  <c r="A1523" i="30"/>
  <c r="A1524" i="30"/>
  <c r="A1525" i="30"/>
  <c r="A1526" i="30"/>
  <c r="A1527" i="30"/>
  <c r="A1528" i="30"/>
  <c r="A1529" i="30"/>
  <c r="A1530" i="30"/>
  <c r="A1531" i="30"/>
  <c r="A1532" i="30"/>
  <c r="A1533" i="30"/>
  <c r="A1534" i="30"/>
  <c r="A1535" i="30"/>
  <c r="A1536" i="30"/>
  <c r="A1537" i="30"/>
  <c r="A1538" i="30"/>
  <c r="A1539" i="30"/>
  <c r="A1540" i="30"/>
  <c r="A1541" i="30"/>
  <c r="A1542" i="30"/>
  <c r="A1543" i="30"/>
  <c r="A1544" i="30"/>
  <c r="A1545" i="30"/>
  <c r="A1546" i="30"/>
  <c r="A1547" i="30"/>
  <c r="A1548" i="30"/>
  <c r="A1549" i="30"/>
  <c r="A1550" i="30"/>
  <c r="A1551" i="30"/>
  <c r="A1552" i="30"/>
  <c r="A1553" i="30"/>
  <c r="A1554" i="30"/>
  <c r="A1555" i="30"/>
  <c r="A1556" i="30"/>
  <c r="A1557" i="30"/>
  <c r="A1558" i="30"/>
  <c r="A1559" i="30"/>
  <c r="A1560" i="30"/>
  <c r="A1561" i="30"/>
  <c r="A1562" i="30"/>
  <c r="A1563" i="30"/>
  <c r="A1564" i="30"/>
  <c r="A1565" i="30"/>
  <c r="A1566" i="30"/>
  <c r="A1567" i="30"/>
  <c r="A1568" i="30"/>
  <c r="A1569" i="30"/>
  <c r="A1570" i="30"/>
  <c r="A1571" i="30"/>
  <c r="A1572" i="30"/>
  <c r="A1573" i="30"/>
  <c r="A1574" i="30"/>
  <c r="A1575" i="30"/>
  <c r="A1576" i="30"/>
  <c r="A1577" i="30"/>
  <c r="A1578" i="30"/>
  <c r="A1579" i="30"/>
  <c r="A1580" i="30"/>
  <c r="A1581" i="30"/>
  <c r="A1582" i="30"/>
  <c r="A1583" i="30"/>
  <c r="A1584" i="30"/>
  <c r="A1585" i="30"/>
  <c r="A1586" i="30"/>
  <c r="A1587" i="30"/>
  <c r="A1588" i="30"/>
  <c r="A1589" i="30"/>
  <c r="A1590" i="30"/>
  <c r="A1591" i="30"/>
  <c r="A1592" i="30"/>
  <c r="A1593" i="30"/>
  <c r="A1594" i="30"/>
  <c r="A1595" i="30"/>
  <c r="A1596" i="30"/>
  <c r="A1597" i="30"/>
  <c r="A1598" i="30"/>
  <c r="A1599" i="30"/>
  <c r="A1600" i="30"/>
  <c r="A1601" i="30"/>
  <c r="A1602" i="30"/>
  <c r="A1603" i="30"/>
  <c r="A1604" i="30"/>
  <c r="A1605" i="30"/>
  <c r="A1606" i="30"/>
  <c r="A1607" i="30"/>
  <c r="A1608" i="30"/>
  <c r="A1609" i="30"/>
  <c r="A1610" i="30"/>
  <c r="A1611" i="30"/>
  <c r="A1612" i="30"/>
  <c r="A1613" i="30"/>
  <c r="A1614" i="30"/>
  <c r="A1615" i="30"/>
  <c r="A1616" i="30"/>
  <c r="A1617" i="30"/>
  <c r="A1618" i="30"/>
  <c r="A1619" i="30"/>
  <c r="A1620" i="30"/>
  <c r="A1621" i="30"/>
  <c r="A1622" i="30"/>
  <c r="A1623" i="30"/>
  <c r="A1624" i="30"/>
  <c r="A1625" i="30"/>
  <c r="A1626" i="30"/>
  <c r="A1627" i="30"/>
  <c r="A1628" i="30"/>
  <c r="A1629" i="30"/>
  <c r="A1630" i="30"/>
  <c r="A1631" i="30"/>
  <c r="A1632" i="30"/>
  <c r="A1633" i="30"/>
  <c r="A1634" i="30"/>
  <c r="A1635" i="30"/>
  <c r="A1636" i="30"/>
  <c r="A1637" i="30"/>
  <c r="A1638" i="30"/>
  <c r="A1639" i="30"/>
  <c r="A1640" i="30"/>
  <c r="A1641" i="30"/>
  <c r="A1642" i="30"/>
  <c r="A1643" i="30"/>
  <c r="A1644" i="30"/>
  <c r="A1645" i="30"/>
  <c r="A1646" i="30"/>
  <c r="A1647" i="30"/>
  <c r="A1648" i="30"/>
  <c r="A1649" i="30"/>
  <c r="A1650" i="30"/>
  <c r="A1651" i="30"/>
  <c r="A1652" i="30"/>
  <c r="A1653" i="30"/>
  <c r="A1654" i="30"/>
  <c r="A1655" i="30"/>
  <c r="A1656" i="30"/>
  <c r="A1657" i="30"/>
  <c r="A1658" i="30"/>
  <c r="A1659" i="30"/>
  <c r="A1660" i="30"/>
  <c r="A1661" i="30"/>
  <c r="A1662" i="30"/>
  <c r="A1663" i="30"/>
  <c r="A1664" i="30"/>
  <c r="A1665" i="30"/>
  <c r="A1666" i="30"/>
  <c r="A1667" i="30"/>
  <c r="A1668" i="30"/>
  <c r="A1669" i="30"/>
  <c r="A1670" i="30"/>
  <c r="A1671" i="30"/>
  <c r="A1672" i="30"/>
  <c r="A1673" i="30"/>
  <c r="A1674" i="30"/>
  <c r="A1675" i="30"/>
  <c r="A1676" i="30"/>
  <c r="A1677" i="30"/>
  <c r="A1678" i="30"/>
  <c r="A1679" i="30"/>
  <c r="A1680" i="30"/>
  <c r="A1681" i="30"/>
  <c r="A1682" i="30"/>
  <c r="A1683" i="30"/>
  <c r="A1684" i="30"/>
  <c r="A1685" i="30"/>
  <c r="A1686" i="30"/>
  <c r="A1687" i="30"/>
  <c r="A1688" i="30"/>
  <c r="A1689" i="30"/>
  <c r="A1690" i="30"/>
  <c r="A1691" i="30"/>
  <c r="A1692" i="30"/>
  <c r="A1693" i="30"/>
  <c r="A1694" i="30"/>
  <c r="A1695" i="30"/>
  <c r="A1696" i="30"/>
  <c r="A1697" i="30"/>
  <c r="A1698" i="30"/>
  <c r="A1699" i="30"/>
  <c r="A1700" i="30"/>
  <c r="A1701" i="30"/>
  <c r="A1702" i="30"/>
  <c r="A1703" i="30"/>
  <c r="A1704" i="30"/>
  <c r="A1705" i="30"/>
  <c r="A1706" i="30"/>
  <c r="A1707" i="30"/>
  <c r="A1708" i="30"/>
  <c r="A1709" i="30"/>
  <c r="A1710" i="30"/>
  <c r="A1711" i="30"/>
  <c r="A1712" i="30"/>
  <c r="A1713" i="30"/>
  <c r="A1714" i="30"/>
  <c r="A1715" i="30"/>
  <c r="A1716" i="30"/>
  <c r="A1717" i="30"/>
  <c r="A1718" i="30"/>
  <c r="A1719" i="30"/>
  <c r="A1720" i="30"/>
  <c r="A1721" i="30"/>
  <c r="A1722" i="30"/>
  <c r="A1723" i="30"/>
  <c r="A1724" i="30"/>
  <c r="A1725" i="30"/>
  <c r="A1726" i="30"/>
  <c r="A1727" i="30"/>
  <c r="A1728" i="30"/>
  <c r="A1729" i="30"/>
  <c r="A1730" i="30"/>
  <c r="A1731" i="30"/>
  <c r="A1732" i="30"/>
  <c r="A1733" i="30"/>
  <c r="A1734" i="30"/>
  <c r="A1735" i="30"/>
  <c r="A1736" i="30"/>
  <c r="A1737" i="30"/>
  <c r="A1738" i="30"/>
  <c r="A1739" i="30"/>
  <c r="A1740" i="30"/>
  <c r="A1741" i="30"/>
  <c r="A1742" i="30"/>
  <c r="A1743" i="30"/>
  <c r="A1744" i="30"/>
  <c r="A1745" i="30"/>
  <c r="A1746" i="30"/>
  <c r="A1747" i="30"/>
  <c r="A1748" i="30"/>
  <c r="A1749" i="30"/>
  <c r="A1750" i="30"/>
  <c r="A1751" i="30"/>
  <c r="A1752" i="30"/>
  <c r="A1753" i="30"/>
  <c r="A1754" i="30"/>
  <c r="A1755" i="30"/>
  <c r="A1756" i="30"/>
  <c r="A1757" i="30"/>
  <c r="A1758" i="30"/>
  <c r="A1759" i="30"/>
  <c r="A1760" i="30"/>
  <c r="A1761" i="30"/>
  <c r="A1762" i="30"/>
  <c r="A1763" i="30"/>
  <c r="A1764" i="30"/>
  <c r="A1765" i="30"/>
  <c r="A1766" i="30"/>
  <c r="A1767" i="30"/>
  <c r="A1768" i="30"/>
  <c r="A1769" i="30"/>
  <c r="A1770" i="30"/>
  <c r="A1771" i="30"/>
  <c r="A1772" i="30"/>
  <c r="A1773" i="30"/>
  <c r="A1774" i="30"/>
  <c r="A1775" i="30"/>
  <c r="A1776" i="30"/>
  <c r="A1777" i="30"/>
  <c r="A1778" i="30"/>
  <c r="A1779" i="30"/>
  <c r="A1780" i="30"/>
  <c r="A1781" i="30"/>
  <c r="A1782" i="30"/>
  <c r="A1783" i="30"/>
  <c r="A1784" i="30"/>
  <c r="A1785" i="30"/>
  <c r="A1786" i="30"/>
  <c r="A1787" i="30"/>
  <c r="A1788" i="30"/>
  <c r="A1789" i="30"/>
  <c r="A1790" i="30"/>
  <c r="A1791" i="30"/>
  <c r="A1792" i="30"/>
  <c r="A1793" i="30"/>
  <c r="A1794" i="30"/>
  <c r="A1795" i="30"/>
  <c r="A1796" i="30"/>
  <c r="A1797" i="30"/>
  <c r="A1798" i="30"/>
  <c r="A1799" i="30"/>
  <c r="A1800" i="30"/>
  <c r="A1801" i="30"/>
  <c r="A1802" i="30"/>
  <c r="A1803" i="30"/>
  <c r="A1804" i="30"/>
  <c r="A1805" i="30"/>
  <c r="A1806" i="30"/>
  <c r="A1807" i="30"/>
  <c r="A1808" i="30"/>
  <c r="A1809" i="30"/>
  <c r="A1810" i="30"/>
  <c r="A1811" i="30"/>
  <c r="A1812" i="30"/>
  <c r="A1813" i="30"/>
  <c r="A1814" i="30"/>
  <c r="A1815" i="30"/>
  <c r="A1816" i="30"/>
  <c r="A1817" i="30"/>
  <c r="A1818" i="30"/>
  <c r="A1819" i="30"/>
  <c r="A1820" i="30"/>
  <c r="A1821" i="30"/>
  <c r="A1822" i="30"/>
  <c r="A1823" i="30"/>
  <c r="A1824" i="30"/>
  <c r="A1825" i="30"/>
  <c r="A1826" i="30"/>
  <c r="A1827" i="30"/>
  <c r="A1828" i="30"/>
  <c r="A1829" i="30"/>
  <c r="A1830" i="30"/>
  <c r="A1831" i="30"/>
  <c r="A1832" i="30"/>
  <c r="A1833" i="30"/>
  <c r="A1834" i="30"/>
  <c r="A1835" i="30"/>
  <c r="A1836" i="30"/>
  <c r="A1837" i="30"/>
  <c r="A1838" i="30"/>
  <c r="A1839" i="30"/>
  <c r="A1840" i="30"/>
  <c r="A1841" i="30"/>
  <c r="A1842" i="30"/>
  <c r="A1843" i="30"/>
  <c r="A1844" i="30"/>
  <c r="A1845" i="30"/>
  <c r="A1846" i="30"/>
  <c r="A1847" i="30"/>
  <c r="A1848" i="30"/>
  <c r="A1849" i="30"/>
  <c r="A1850" i="30"/>
  <c r="A1851" i="30"/>
  <c r="A1852" i="30"/>
  <c r="A1853" i="30"/>
  <c r="A1854" i="30"/>
  <c r="A1855" i="30"/>
  <c r="A1856" i="30"/>
  <c r="A1857" i="30"/>
  <c r="A1858" i="30"/>
  <c r="A1859" i="30"/>
  <c r="A1860" i="30"/>
  <c r="A1861" i="30"/>
  <c r="A1862" i="30"/>
  <c r="A1863" i="30"/>
  <c r="A1864" i="30"/>
  <c r="A1865" i="30"/>
  <c r="A1866" i="30"/>
  <c r="A1867" i="30"/>
  <c r="A1868" i="30"/>
  <c r="A1869" i="30"/>
  <c r="A1870" i="30"/>
  <c r="A1871" i="30"/>
  <c r="A1872" i="30"/>
  <c r="A1873" i="30"/>
  <c r="A1874" i="30"/>
  <c r="A1875" i="30"/>
  <c r="A1876" i="30"/>
  <c r="A1877" i="30"/>
  <c r="A1878" i="30"/>
  <c r="A1879" i="30"/>
  <c r="A1880" i="30"/>
  <c r="A1881" i="30"/>
  <c r="A1882" i="30"/>
  <c r="A1883" i="30"/>
  <c r="A1884" i="30"/>
  <c r="A1885" i="30"/>
  <c r="A1886" i="30"/>
  <c r="A1887" i="30"/>
  <c r="A1888" i="30"/>
  <c r="A1889" i="30"/>
  <c r="A1890" i="30"/>
  <c r="A1891" i="30"/>
  <c r="A1892" i="30"/>
  <c r="A1893" i="30"/>
  <c r="A1894" i="30"/>
  <c r="A1895" i="30"/>
  <c r="A1896" i="30"/>
  <c r="A1897" i="30"/>
  <c r="A1898" i="30"/>
  <c r="A1899" i="30"/>
  <c r="A1900" i="30"/>
  <c r="A1901" i="30"/>
  <c r="A1902" i="30"/>
  <c r="A1903" i="30"/>
  <c r="A1904" i="30"/>
  <c r="A1905" i="30"/>
  <c r="A1906" i="30"/>
  <c r="A1907" i="30"/>
  <c r="A1908" i="30"/>
  <c r="A1909" i="30"/>
  <c r="A1910" i="30"/>
  <c r="A1911" i="30"/>
  <c r="A1912" i="30"/>
  <c r="A1913" i="30"/>
  <c r="A1914" i="30"/>
  <c r="A1915" i="30"/>
  <c r="A1916" i="30"/>
  <c r="A1917" i="30"/>
  <c r="A1918" i="30"/>
  <c r="A1919" i="30"/>
  <c r="A1920" i="30"/>
  <c r="A1921" i="30"/>
  <c r="A1922" i="30"/>
  <c r="A1923" i="30"/>
  <c r="A1924" i="30"/>
  <c r="A1925" i="30"/>
  <c r="A1926" i="30"/>
  <c r="A1927" i="30"/>
  <c r="A1928" i="30"/>
  <c r="A1929" i="30"/>
  <c r="A1930" i="30"/>
  <c r="A1931" i="30"/>
  <c r="A1932" i="30"/>
  <c r="A1933" i="30"/>
  <c r="A1934" i="30"/>
  <c r="A1935" i="30"/>
  <c r="A1936" i="30"/>
  <c r="A1937" i="30"/>
  <c r="A1938" i="30"/>
  <c r="A1939" i="30"/>
  <c r="A1940" i="30"/>
  <c r="A1941" i="30"/>
  <c r="A1942" i="30"/>
  <c r="A1943" i="30"/>
  <c r="A1944" i="30"/>
  <c r="A1945" i="30"/>
  <c r="A1946" i="30"/>
  <c r="A1947" i="30"/>
  <c r="A1948" i="30"/>
  <c r="A1949" i="30"/>
  <c r="A1950" i="30"/>
  <c r="A1951" i="30"/>
  <c r="A1952" i="30"/>
  <c r="A1953" i="30"/>
  <c r="A1954" i="30"/>
  <c r="A1955" i="30"/>
  <c r="A1956" i="30"/>
  <c r="A1957" i="30"/>
  <c r="A1958" i="30"/>
  <c r="A1959" i="30"/>
  <c r="A1960" i="30"/>
  <c r="A1961" i="30"/>
  <c r="A1962" i="30"/>
  <c r="A1963" i="30"/>
  <c r="A1964" i="30"/>
  <c r="A1965" i="30"/>
  <c r="A1966" i="30"/>
  <c r="A1967" i="30"/>
  <c r="A1968" i="30"/>
  <c r="A1969" i="30"/>
  <c r="A1970" i="30"/>
  <c r="A1971" i="30"/>
  <c r="A1972" i="30"/>
  <c r="A1973" i="30"/>
  <c r="A1974" i="30"/>
  <c r="A1975" i="30"/>
  <c r="A1976" i="30"/>
  <c r="A1977" i="30"/>
  <c r="A1978" i="30"/>
  <c r="A1979" i="30"/>
  <c r="A1980" i="30"/>
  <c r="A1981" i="30"/>
  <c r="A1982" i="30"/>
  <c r="A1983" i="30"/>
  <c r="A1984" i="30"/>
  <c r="A1985" i="30"/>
  <c r="A1986" i="30"/>
  <c r="A1987" i="30"/>
  <c r="A1988" i="30"/>
  <c r="A1989" i="30"/>
  <c r="A1990" i="30"/>
  <c r="A1991" i="30"/>
  <c r="A1992" i="30"/>
  <c r="A1993" i="30"/>
  <c r="A1994" i="30"/>
  <c r="A1995" i="30"/>
  <c r="A1996" i="30"/>
  <c r="A1997" i="30"/>
  <c r="A1998" i="30"/>
  <c r="A1999" i="30"/>
  <c r="A2000" i="30"/>
  <c r="W334" i="15" l="1"/>
  <c r="G334" i="15" s="1"/>
  <c r="W335" i="15"/>
  <c r="G335" i="15" s="1"/>
  <c r="W336" i="15"/>
  <c r="G336" i="15" s="1"/>
  <c r="W337" i="15"/>
  <c r="G337" i="15" s="1"/>
  <c r="W338" i="15"/>
  <c r="G338" i="15" s="1"/>
  <c r="W339" i="15"/>
  <c r="G339" i="15" s="1"/>
  <c r="W340" i="15"/>
  <c r="G340" i="15" s="1"/>
  <c r="W341" i="15"/>
  <c r="G341" i="15" s="1"/>
  <c r="W342" i="15"/>
  <c r="G342" i="15" s="1"/>
  <c r="W343" i="15"/>
  <c r="G343" i="15" s="1"/>
  <c r="W344" i="15"/>
  <c r="G344" i="15" s="1"/>
  <c r="W345" i="15"/>
  <c r="G345" i="15" s="1"/>
  <c r="W346" i="15"/>
  <c r="G346" i="15" s="1"/>
  <c r="W347" i="15"/>
  <c r="G347" i="15" s="1"/>
  <c r="W348" i="15"/>
  <c r="G348" i="15" s="1"/>
  <c r="W349" i="15"/>
  <c r="G349" i="15" s="1"/>
  <c r="W350" i="15"/>
  <c r="G350" i="15" s="1"/>
  <c r="W351" i="15"/>
  <c r="G351" i="15" s="1"/>
  <c r="W352" i="15"/>
  <c r="G352" i="15" s="1"/>
  <c r="W353" i="15"/>
  <c r="G353" i="15" s="1"/>
  <c r="W354" i="15"/>
  <c r="G354" i="15" s="1"/>
  <c r="W355" i="15"/>
  <c r="G355" i="15" s="1"/>
  <c r="W356" i="15"/>
  <c r="G356" i="15" s="1"/>
  <c r="W357" i="15"/>
  <c r="G357" i="15" s="1"/>
  <c r="W358" i="15"/>
  <c r="G358" i="15" s="1"/>
  <c r="W359" i="15"/>
  <c r="G359" i="15" s="1"/>
  <c r="W360" i="15"/>
  <c r="G360" i="15" s="1"/>
  <c r="W361" i="15"/>
  <c r="G361" i="15" s="1"/>
  <c r="W362" i="15"/>
  <c r="G362" i="15" s="1"/>
  <c r="W363" i="15"/>
  <c r="G363" i="15" s="1"/>
  <c r="W364" i="15"/>
  <c r="G364" i="15" s="1"/>
  <c r="W365" i="15"/>
  <c r="G365" i="15" s="1"/>
  <c r="W366" i="15"/>
  <c r="G366" i="15" s="1"/>
  <c r="W367" i="15"/>
  <c r="G367" i="15" s="1"/>
  <c r="W368" i="15"/>
  <c r="G368" i="15" s="1"/>
  <c r="W369" i="15"/>
  <c r="G369" i="15" s="1"/>
  <c r="W370" i="15"/>
  <c r="G370" i="15" s="1"/>
  <c r="W371" i="15"/>
  <c r="G371" i="15" s="1"/>
  <c r="W372" i="15"/>
  <c r="G372" i="15" s="1"/>
  <c r="W373" i="15"/>
  <c r="G373" i="15" s="1"/>
  <c r="W374" i="15"/>
  <c r="G374" i="15" s="1"/>
  <c r="W375" i="15"/>
  <c r="G375" i="15" s="1"/>
  <c r="W376" i="15"/>
  <c r="G376" i="15" s="1"/>
  <c r="W377" i="15"/>
  <c r="G377" i="15" s="1"/>
  <c r="W378" i="15"/>
  <c r="G378" i="15" s="1"/>
  <c r="W379" i="15"/>
  <c r="G379" i="15" s="1"/>
  <c r="W380" i="15"/>
  <c r="G380" i="15" s="1"/>
  <c r="W381" i="15"/>
  <c r="G381" i="15" s="1"/>
  <c r="W382" i="15"/>
  <c r="G382" i="15" s="1"/>
  <c r="W383" i="15"/>
  <c r="G383" i="15" s="1"/>
  <c r="W384" i="15"/>
  <c r="G384" i="15" s="1"/>
  <c r="W385" i="15"/>
  <c r="G385" i="15" s="1"/>
  <c r="W386" i="15"/>
  <c r="G386" i="15" s="1"/>
  <c r="W387" i="15"/>
  <c r="G387" i="15" s="1"/>
  <c r="W388" i="15"/>
  <c r="G388" i="15" s="1"/>
  <c r="W389" i="15"/>
  <c r="G389" i="15" s="1"/>
  <c r="W390" i="15"/>
  <c r="G390" i="15" s="1"/>
  <c r="W391" i="15"/>
  <c r="G391" i="15" s="1"/>
  <c r="W392" i="15"/>
  <c r="G392" i="15" s="1"/>
  <c r="W393" i="15"/>
  <c r="G393" i="15" s="1"/>
  <c r="W394" i="15"/>
  <c r="G394" i="15" s="1"/>
  <c r="W395" i="15"/>
  <c r="G395" i="15" s="1"/>
  <c r="W396" i="15"/>
  <c r="G396" i="15" s="1"/>
  <c r="W397" i="15"/>
  <c r="G397" i="15" s="1"/>
  <c r="W398" i="15"/>
  <c r="G398" i="15" s="1"/>
  <c r="W399" i="15"/>
  <c r="G399" i="15" s="1"/>
  <c r="W400" i="15"/>
  <c r="G400" i="15" s="1"/>
  <c r="W401" i="15"/>
  <c r="G401" i="15" s="1"/>
  <c r="W402" i="15"/>
  <c r="G402" i="15" s="1"/>
  <c r="W403" i="15"/>
  <c r="G403" i="15" s="1"/>
  <c r="W404" i="15"/>
  <c r="G404" i="15" s="1"/>
  <c r="W405" i="15"/>
  <c r="G405" i="15" s="1"/>
  <c r="W406" i="15"/>
  <c r="G406" i="15" s="1"/>
  <c r="W407" i="15"/>
  <c r="G407" i="15" s="1"/>
  <c r="W408" i="15"/>
  <c r="G408" i="15" s="1"/>
  <c r="W409" i="15"/>
  <c r="G409" i="15" s="1"/>
  <c r="W410" i="15"/>
  <c r="G410" i="15" s="1"/>
  <c r="W411" i="15"/>
  <c r="G411" i="15" s="1"/>
  <c r="W412" i="15"/>
  <c r="G412" i="15" s="1"/>
  <c r="W413" i="15"/>
  <c r="G413" i="15" s="1"/>
  <c r="W414" i="15"/>
  <c r="G414" i="15" s="1"/>
  <c r="W415" i="15"/>
  <c r="G415" i="15" s="1"/>
  <c r="W416" i="15"/>
  <c r="G416" i="15" s="1"/>
  <c r="W417" i="15"/>
  <c r="G417" i="15" s="1"/>
  <c r="W418" i="15"/>
  <c r="G418" i="15" s="1"/>
  <c r="W419" i="15"/>
  <c r="G419" i="15" s="1"/>
  <c r="W420" i="15"/>
  <c r="G420" i="15" s="1"/>
  <c r="W421" i="15"/>
  <c r="G421" i="15" s="1"/>
  <c r="W422" i="15"/>
  <c r="G422" i="15" s="1"/>
  <c r="W423" i="15"/>
  <c r="G423" i="15" s="1"/>
  <c r="W424" i="15"/>
  <c r="G424" i="15" s="1"/>
  <c r="W425" i="15"/>
  <c r="G425" i="15" s="1"/>
  <c r="W426" i="15"/>
  <c r="G426" i="15" s="1"/>
  <c r="W427" i="15"/>
  <c r="G427" i="15" s="1"/>
  <c r="W428" i="15"/>
  <c r="G428" i="15" s="1"/>
  <c r="W429" i="15"/>
  <c r="G429" i="15" s="1"/>
  <c r="W430" i="15"/>
  <c r="G430" i="15" s="1"/>
  <c r="W431" i="15"/>
  <c r="G431" i="15" s="1"/>
  <c r="W432" i="15"/>
  <c r="G432" i="15" s="1"/>
  <c r="W433" i="15"/>
  <c r="G433" i="15" s="1"/>
  <c r="W434" i="15"/>
  <c r="G434" i="15" s="1"/>
  <c r="W435" i="15"/>
  <c r="G435" i="15" s="1"/>
  <c r="W436" i="15"/>
  <c r="G436" i="15" s="1"/>
  <c r="W437" i="15"/>
  <c r="G437" i="15" s="1"/>
  <c r="W438" i="15"/>
  <c r="G438" i="15" s="1"/>
  <c r="W439" i="15"/>
  <c r="G439" i="15" s="1"/>
  <c r="W440" i="15"/>
  <c r="G440" i="15" s="1"/>
  <c r="W441" i="15"/>
  <c r="G441" i="15" s="1"/>
  <c r="W442" i="15"/>
  <c r="G442" i="15" s="1"/>
  <c r="W443" i="15"/>
  <c r="G443" i="15" s="1"/>
  <c r="W444" i="15"/>
  <c r="G444" i="15" s="1"/>
  <c r="W445" i="15"/>
  <c r="G445" i="15" s="1"/>
  <c r="W446" i="15"/>
  <c r="G446" i="15" s="1"/>
  <c r="W447" i="15"/>
  <c r="G447" i="15" s="1"/>
  <c r="W448" i="15"/>
  <c r="G448" i="15" s="1"/>
  <c r="W449" i="15"/>
  <c r="G449" i="15" s="1"/>
  <c r="W450" i="15"/>
  <c r="G450" i="15" s="1"/>
  <c r="W451" i="15"/>
  <c r="G451" i="15" s="1"/>
  <c r="W452" i="15"/>
  <c r="G452" i="15" s="1"/>
  <c r="W453" i="15"/>
  <c r="G453" i="15" s="1"/>
  <c r="W454" i="15"/>
  <c r="G454" i="15" s="1"/>
  <c r="W455" i="15"/>
  <c r="G455" i="15" s="1"/>
  <c r="W456" i="15"/>
  <c r="G456" i="15" s="1"/>
  <c r="W457" i="15"/>
  <c r="G457" i="15" s="1"/>
  <c r="W458" i="15"/>
  <c r="G458" i="15" s="1"/>
  <c r="W459" i="15"/>
  <c r="G459" i="15" s="1"/>
  <c r="W460" i="15"/>
  <c r="G460" i="15" s="1"/>
  <c r="W461" i="15"/>
  <c r="G461" i="15" s="1"/>
  <c r="W462" i="15"/>
  <c r="G462" i="15" s="1"/>
  <c r="W463" i="15"/>
  <c r="G463" i="15" s="1"/>
  <c r="W464" i="15"/>
  <c r="G464" i="15" s="1"/>
  <c r="W465" i="15"/>
  <c r="G465" i="15" s="1"/>
  <c r="W466" i="15"/>
  <c r="G466" i="15" s="1"/>
  <c r="W467" i="15"/>
  <c r="G467" i="15" s="1"/>
  <c r="W468" i="15"/>
  <c r="G468" i="15" s="1"/>
  <c r="W469" i="15"/>
  <c r="G469" i="15" s="1"/>
  <c r="W470" i="15"/>
  <c r="G470" i="15" s="1"/>
  <c r="W471" i="15"/>
  <c r="G471" i="15" s="1"/>
  <c r="W472" i="15"/>
  <c r="G472" i="15" s="1"/>
  <c r="W473" i="15"/>
  <c r="G473" i="15" s="1"/>
  <c r="W474" i="15"/>
  <c r="G474" i="15" s="1"/>
  <c r="W475" i="15"/>
  <c r="G475" i="15" s="1"/>
  <c r="W476" i="15"/>
  <c r="G476" i="15" s="1"/>
  <c r="W477" i="15"/>
  <c r="G477" i="15" s="1"/>
  <c r="W478" i="15"/>
  <c r="G478" i="15" s="1"/>
  <c r="W479" i="15"/>
  <c r="G479" i="15" s="1"/>
  <c r="W480" i="15"/>
  <c r="G480" i="15" s="1"/>
  <c r="W481" i="15"/>
  <c r="G481" i="15" s="1"/>
  <c r="W482" i="15"/>
  <c r="G482" i="15" s="1"/>
  <c r="W483" i="15"/>
  <c r="G483" i="15" s="1"/>
  <c r="W484" i="15"/>
  <c r="G484" i="15" s="1"/>
  <c r="W485" i="15"/>
  <c r="G485" i="15" s="1"/>
  <c r="W486" i="15"/>
  <c r="G486" i="15" s="1"/>
  <c r="W487" i="15"/>
  <c r="G487" i="15" s="1"/>
  <c r="W488" i="15"/>
  <c r="G488" i="15" s="1"/>
  <c r="W489" i="15"/>
  <c r="G489" i="15" s="1"/>
  <c r="W490" i="15"/>
  <c r="G490" i="15" s="1"/>
  <c r="W491" i="15"/>
  <c r="G491" i="15" s="1"/>
  <c r="W492" i="15"/>
  <c r="G492" i="15" s="1"/>
  <c r="W493" i="15"/>
  <c r="G493" i="15" s="1"/>
  <c r="W494" i="15"/>
  <c r="G494" i="15" s="1"/>
  <c r="W495" i="15"/>
  <c r="G495" i="15" s="1"/>
  <c r="W496" i="15"/>
  <c r="G496" i="15" s="1"/>
  <c r="W497" i="15"/>
  <c r="G497" i="15" s="1"/>
  <c r="W498" i="15"/>
  <c r="G498" i="15" s="1"/>
  <c r="W499" i="15"/>
  <c r="G499" i="15" s="1"/>
  <c r="W500" i="15"/>
  <c r="G500" i="15" s="1"/>
  <c r="W501" i="15"/>
  <c r="G501" i="15" s="1"/>
  <c r="W502" i="15"/>
  <c r="G502" i="15" s="1"/>
  <c r="W503" i="15"/>
  <c r="G503" i="15" s="1"/>
  <c r="W2" i="15"/>
  <c r="G2" i="15" s="1"/>
  <c r="W555" i="15"/>
  <c r="G555" i="15" s="1"/>
  <c r="W558" i="15"/>
  <c r="G558" i="15" s="1"/>
  <c r="W560" i="15"/>
  <c r="G560" i="15" s="1"/>
  <c r="W562" i="15"/>
  <c r="G562" i="15" s="1"/>
  <c r="W564" i="15"/>
  <c r="G564" i="15" s="1"/>
  <c r="W566" i="15"/>
  <c r="G566" i="15" s="1"/>
  <c r="W568" i="15"/>
  <c r="G568" i="15" s="1"/>
  <c r="W570" i="15"/>
  <c r="G570" i="15" s="1"/>
  <c r="W572" i="15"/>
  <c r="G572" i="15" s="1"/>
  <c r="W574" i="15"/>
  <c r="G574" i="15" s="1"/>
  <c r="W576" i="15"/>
  <c r="G576" i="15" s="1"/>
  <c r="W578" i="15"/>
  <c r="G578" i="15" s="1"/>
  <c r="W580" i="15"/>
  <c r="G580" i="15" s="1"/>
  <c r="W584" i="15"/>
  <c r="G584" i="15" s="1"/>
  <c r="W587" i="15"/>
  <c r="G587" i="15" s="1"/>
  <c r="W590" i="15"/>
  <c r="G590" i="15" s="1"/>
  <c r="W592" i="15"/>
  <c r="G592" i="15" s="1"/>
  <c r="W595" i="15"/>
  <c r="G595" i="15" s="1"/>
  <c r="W598" i="15"/>
  <c r="G598" i="15" s="1"/>
  <c r="W601" i="15"/>
  <c r="G601" i="15" s="1"/>
  <c r="W603" i="15"/>
  <c r="G603" i="15" s="1"/>
  <c r="W606" i="15"/>
  <c r="G606" i="15" s="1"/>
  <c r="W611" i="15"/>
  <c r="G611" i="15" s="1"/>
  <c r="W614" i="15"/>
  <c r="G614" i="15" s="1"/>
  <c r="W615" i="15"/>
  <c r="G615" i="15" s="1"/>
  <c r="W618" i="15"/>
  <c r="G618" i="15" s="1"/>
  <c r="W621" i="15"/>
  <c r="G621" i="15" s="1"/>
  <c r="W623" i="15"/>
  <c r="G623" i="15" s="1"/>
  <c r="W626" i="15"/>
  <c r="G626" i="15" s="1"/>
  <c r="W627" i="15"/>
  <c r="G627" i="15" s="1"/>
  <c r="W630" i="15"/>
  <c r="G630" i="15" s="1"/>
  <c r="W631" i="15"/>
  <c r="G631" i="15" s="1"/>
  <c r="W634" i="15"/>
  <c r="G634" i="15" s="1"/>
  <c r="W635" i="15"/>
  <c r="G635" i="15" s="1"/>
  <c r="W638" i="15"/>
  <c r="G638" i="15" s="1"/>
  <c r="W641" i="15"/>
  <c r="G641" i="15" s="1"/>
  <c r="W643" i="15"/>
  <c r="G643" i="15" s="1"/>
  <c r="W647" i="15"/>
  <c r="G647" i="15" s="1"/>
  <c r="W650" i="15"/>
  <c r="G650" i="15" s="1"/>
  <c r="W654" i="15"/>
  <c r="G654" i="15" s="1"/>
  <c r="W656" i="15"/>
  <c r="G656" i="15" s="1"/>
  <c r="W660" i="15"/>
  <c r="G660" i="15" s="1"/>
  <c r="W662" i="15"/>
  <c r="G662" i="15" s="1"/>
  <c r="W665" i="15"/>
  <c r="G665" i="15" s="1"/>
  <c r="W670" i="15"/>
  <c r="G670" i="15" s="1"/>
  <c r="W672" i="15"/>
  <c r="G672" i="15" s="1"/>
  <c r="W676" i="15"/>
  <c r="G676" i="15" s="1"/>
  <c r="W678" i="15"/>
  <c r="G678" i="15" s="1"/>
  <c r="W682" i="15"/>
  <c r="G682" i="15" s="1"/>
  <c r="W683" i="15"/>
  <c r="G683" i="15" s="1"/>
  <c r="W686" i="15"/>
  <c r="G686" i="15" s="1"/>
  <c r="W688" i="15"/>
  <c r="G688" i="15" s="1"/>
  <c r="W691" i="15"/>
  <c r="G691" i="15" s="1"/>
  <c r="W695" i="15"/>
  <c r="G695" i="15" s="1"/>
  <c r="W698" i="15"/>
  <c r="G698" i="15" s="1"/>
  <c r="W701" i="15"/>
  <c r="G701" i="15" s="1"/>
  <c r="W704" i="15"/>
  <c r="G704" i="15" s="1"/>
  <c r="W707" i="15"/>
  <c r="G707" i="15" s="1"/>
  <c r="W710" i="15"/>
  <c r="G710" i="15" s="1"/>
  <c r="W714" i="15"/>
  <c r="G714" i="15" s="1"/>
  <c r="W718" i="15"/>
  <c r="G718" i="15" s="1"/>
  <c r="W719" i="15"/>
  <c r="G719" i="15" s="1"/>
  <c r="W722" i="15"/>
  <c r="G722" i="15" s="1"/>
  <c r="W726" i="15"/>
  <c r="G726" i="15" s="1"/>
  <c r="W728" i="15"/>
  <c r="G728" i="15" s="1"/>
  <c r="W733" i="15"/>
  <c r="G733" i="15" s="1"/>
  <c r="W736" i="15"/>
  <c r="G736" i="15" s="1"/>
  <c r="W739" i="15"/>
  <c r="G739" i="15" s="1"/>
  <c r="W742" i="15"/>
  <c r="G742" i="15" s="1"/>
  <c r="W745" i="15"/>
  <c r="G745" i="15" s="1"/>
  <c r="W748" i="15"/>
  <c r="G748" i="15" s="1"/>
  <c r="W751" i="15"/>
  <c r="G751" i="15" s="1"/>
  <c r="W752" i="15"/>
  <c r="G752" i="15" s="1"/>
  <c r="W755" i="15"/>
  <c r="G755" i="15" s="1"/>
  <c r="W759" i="15"/>
  <c r="G759" i="15" s="1"/>
  <c r="W762" i="15"/>
  <c r="G762" i="15" s="1"/>
  <c r="W765" i="15"/>
  <c r="G765" i="15" s="1"/>
  <c r="W767" i="15"/>
  <c r="G767" i="15" s="1"/>
  <c r="W771" i="15"/>
  <c r="G771" i="15" s="1"/>
  <c r="W773" i="15"/>
  <c r="G773" i="15" s="1"/>
  <c r="W778" i="15"/>
  <c r="G778" i="15" s="1"/>
  <c r="W783" i="15"/>
  <c r="G783" i="15" s="1"/>
  <c r="W785" i="15"/>
  <c r="G785" i="15" s="1"/>
  <c r="W788" i="15"/>
  <c r="G788" i="15" s="1"/>
  <c r="W791" i="15"/>
  <c r="G791" i="15" s="1"/>
  <c r="W793" i="15"/>
  <c r="G793" i="15" s="1"/>
  <c r="W797" i="15"/>
  <c r="G797" i="15" s="1"/>
  <c r="W799" i="15"/>
  <c r="G799" i="15" s="1"/>
  <c r="W803" i="15"/>
  <c r="G803" i="15" s="1"/>
  <c r="W805" i="15"/>
  <c r="G805" i="15" s="1"/>
  <c r="W807" i="15"/>
  <c r="G807" i="15" s="1"/>
  <c r="W811" i="15"/>
  <c r="G811" i="15" s="1"/>
  <c r="W813" i="15"/>
  <c r="G813" i="15" s="1"/>
  <c r="W817" i="15"/>
  <c r="G817" i="15" s="1"/>
  <c r="W820" i="15"/>
  <c r="G820" i="15" s="1"/>
  <c r="W822" i="15"/>
  <c r="G822" i="15" s="1"/>
  <c r="W825" i="15"/>
  <c r="G825" i="15" s="1"/>
  <c r="W826" i="15"/>
  <c r="G826" i="15" s="1"/>
  <c r="W829" i="15"/>
  <c r="G829" i="15" s="1"/>
  <c r="W830" i="15"/>
  <c r="G830" i="15" s="1"/>
  <c r="W833" i="15"/>
  <c r="G833" i="15" s="1"/>
  <c r="W577" i="15"/>
  <c r="G577" i="15" s="1"/>
  <c r="W582" i="15"/>
  <c r="G582" i="15" s="1"/>
  <c r="W585" i="15"/>
  <c r="G585" i="15" s="1"/>
  <c r="W586" i="15"/>
  <c r="G586" i="15" s="1"/>
  <c r="W588" i="15"/>
  <c r="G588" i="15" s="1"/>
  <c r="W591" i="15"/>
  <c r="G591" i="15" s="1"/>
  <c r="W593" i="15"/>
  <c r="G593" i="15" s="1"/>
  <c r="W596" i="15"/>
  <c r="G596" i="15" s="1"/>
  <c r="W599" i="15"/>
  <c r="G599" i="15" s="1"/>
  <c r="W602" i="15"/>
  <c r="G602" i="15" s="1"/>
  <c r="W605" i="15"/>
  <c r="G605" i="15" s="1"/>
  <c r="W607" i="15"/>
  <c r="G607" i="15" s="1"/>
  <c r="W610" i="15"/>
  <c r="G610" i="15" s="1"/>
  <c r="W613" i="15"/>
  <c r="G613" i="15" s="1"/>
  <c r="W616" i="15"/>
  <c r="G616" i="15" s="1"/>
  <c r="W619" i="15"/>
  <c r="G619" i="15" s="1"/>
  <c r="W622" i="15"/>
  <c r="G622" i="15" s="1"/>
  <c r="W624" i="15"/>
  <c r="G624" i="15" s="1"/>
  <c r="W629" i="15"/>
  <c r="G629" i="15" s="1"/>
  <c r="W632" i="15"/>
  <c r="G632" i="15" s="1"/>
  <c r="W636" i="15"/>
  <c r="G636" i="15" s="1"/>
  <c r="W640" i="15"/>
  <c r="G640" i="15" s="1"/>
  <c r="W644" i="15"/>
  <c r="G644" i="15" s="1"/>
  <c r="W646" i="15"/>
  <c r="G646" i="15" s="1"/>
  <c r="W649" i="15"/>
  <c r="G649" i="15" s="1"/>
  <c r="W652" i="15"/>
  <c r="G652" i="15" s="1"/>
  <c r="W655" i="15"/>
  <c r="G655" i="15" s="1"/>
  <c r="W658" i="15"/>
  <c r="G658" i="15" s="1"/>
  <c r="W661" i="15"/>
  <c r="G661" i="15" s="1"/>
  <c r="W663" i="15"/>
  <c r="G663" i="15" s="1"/>
  <c r="W666" i="15"/>
  <c r="G666" i="15" s="1"/>
  <c r="W668" i="15"/>
  <c r="G668" i="15" s="1"/>
  <c r="W673" i="15"/>
  <c r="G673" i="15" s="1"/>
  <c r="W675" i="15"/>
  <c r="G675" i="15" s="1"/>
  <c r="W680" i="15"/>
  <c r="G680" i="15" s="1"/>
  <c r="W684" i="15"/>
  <c r="G684" i="15" s="1"/>
  <c r="W689" i="15"/>
  <c r="G689" i="15" s="1"/>
  <c r="W692" i="15"/>
  <c r="G692" i="15" s="1"/>
  <c r="W694" i="15"/>
  <c r="G694" i="15" s="1"/>
  <c r="W696" i="15"/>
  <c r="G696" i="15" s="1"/>
  <c r="W699" i="15"/>
  <c r="G699" i="15" s="1"/>
  <c r="W702" i="15"/>
  <c r="G702" i="15" s="1"/>
  <c r="W705" i="15"/>
  <c r="G705" i="15" s="1"/>
  <c r="W709" i="15"/>
  <c r="G709" i="15" s="1"/>
  <c r="W711" i="15"/>
  <c r="G711" i="15" s="1"/>
  <c r="W713" i="15"/>
  <c r="G713" i="15" s="1"/>
  <c r="W716" i="15"/>
  <c r="G716" i="15" s="1"/>
  <c r="W721" i="15"/>
  <c r="G721" i="15" s="1"/>
  <c r="W725" i="15"/>
  <c r="G725" i="15" s="1"/>
  <c r="W729" i="15"/>
  <c r="G729" i="15" s="1"/>
  <c r="W731" i="15"/>
  <c r="G731" i="15" s="1"/>
  <c r="W735" i="15"/>
  <c r="G735" i="15" s="1"/>
  <c r="W737" i="15"/>
  <c r="G737" i="15" s="1"/>
  <c r="W741" i="15"/>
  <c r="G741" i="15" s="1"/>
  <c r="W743" i="15"/>
  <c r="G743" i="15" s="1"/>
  <c r="W746" i="15"/>
  <c r="G746" i="15" s="1"/>
  <c r="W747" i="15"/>
  <c r="G747" i="15" s="1"/>
  <c r="W750" i="15"/>
  <c r="G750" i="15" s="1"/>
  <c r="W754" i="15"/>
  <c r="G754" i="15" s="1"/>
  <c r="W756" i="15"/>
  <c r="G756" i="15" s="1"/>
  <c r="W758" i="15"/>
  <c r="G758" i="15" s="1"/>
  <c r="W760" i="15"/>
  <c r="G760" i="15" s="1"/>
  <c r="W763" i="15"/>
  <c r="G763" i="15" s="1"/>
  <c r="W766" i="15"/>
  <c r="G766" i="15" s="1"/>
  <c r="W769" i="15"/>
  <c r="G769" i="15" s="1"/>
  <c r="W772" i="15"/>
  <c r="G772" i="15" s="1"/>
  <c r="W775" i="15"/>
  <c r="G775" i="15" s="1"/>
  <c r="W777" i="15"/>
  <c r="G777" i="15" s="1"/>
  <c r="W781" i="15"/>
  <c r="G781" i="15" s="1"/>
  <c r="W784" i="15"/>
  <c r="G784" i="15" s="1"/>
  <c r="W786" i="15"/>
  <c r="G786" i="15" s="1"/>
  <c r="W790" i="15"/>
  <c r="G790" i="15" s="1"/>
  <c r="W792" i="15"/>
  <c r="G792" i="15" s="1"/>
  <c r="W795" i="15"/>
  <c r="G795" i="15" s="1"/>
  <c r="W800" i="15"/>
  <c r="G800" i="15" s="1"/>
  <c r="W802" i="15"/>
  <c r="G802" i="15" s="1"/>
  <c r="W808" i="15"/>
  <c r="G808" i="15" s="1"/>
  <c r="W812" i="15"/>
  <c r="G812" i="15" s="1"/>
  <c r="W815" i="15"/>
  <c r="G815" i="15" s="1"/>
  <c r="W818" i="15"/>
  <c r="G818" i="15" s="1"/>
  <c r="W821" i="15"/>
  <c r="G821" i="15" s="1"/>
  <c r="W824" i="15"/>
  <c r="G824" i="15" s="1"/>
  <c r="W827" i="15"/>
  <c r="G827" i="15" s="1"/>
  <c r="W831" i="15"/>
  <c r="G831" i="15" s="1"/>
  <c r="W835" i="15"/>
  <c r="G835" i="15" s="1"/>
  <c r="W504" i="15"/>
  <c r="G504" i="15" s="1"/>
  <c r="W505" i="15"/>
  <c r="G505" i="15" s="1"/>
  <c r="W506" i="15"/>
  <c r="G506" i="15" s="1"/>
  <c r="W507" i="15"/>
  <c r="G507" i="15" s="1"/>
  <c r="W508" i="15"/>
  <c r="G508" i="15" s="1"/>
  <c r="W509" i="15"/>
  <c r="G509" i="15" s="1"/>
  <c r="W510" i="15"/>
  <c r="G510" i="15" s="1"/>
  <c r="W511" i="15"/>
  <c r="G511" i="15" s="1"/>
  <c r="W512" i="15"/>
  <c r="G512" i="15" s="1"/>
  <c r="W513" i="15"/>
  <c r="G513" i="15" s="1"/>
  <c r="W514" i="15"/>
  <c r="G514" i="15" s="1"/>
  <c r="W515" i="15"/>
  <c r="G515" i="15" s="1"/>
  <c r="W516" i="15"/>
  <c r="G516" i="15" s="1"/>
  <c r="W517" i="15"/>
  <c r="G517" i="15" s="1"/>
  <c r="W518" i="15"/>
  <c r="G518" i="15" s="1"/>
  <c r="W519" i="15"/>
  <c r="G519" i="15" s="1"/>
  <c r="W520" i="15"/>
  <c r="G520" i="15" s="1"/>
  <c r="W521" i="15"/>
  <c r="G521" i="15" s="1"/>
  <c r="W522" i="15"/>
  <c r="G522" i="15" s="1"/>
  <c r="W523" i="15"/>
  <c r="G523" i="15" s="1"/>
  <c r="W524" i="15"/>
  <c r="G524" i="15" s="1"/>
  <c r="W525" i="15"/>
  <c r="G525" i="15" s="1"/>
  <c r="W526" i="15"/>
  <c r="G526" i="15" s="1"/>
  <c r="W527" i="15"/>
  <c r="G527" i="15" s="1"/>
  <c r="W528" i="15"/>
  <c r="G528" i="15" s="1"/>
  <c r="W529" i="15"/>
  <c r="G529" i="15" s="1"/>
  <c r="W530" i="15"/>
  <c r="G530" i="15" s="1"/>
  <c r="W531" i="15"/>
  <c r="G531" i="15" s="1"/>
  <c r="W532" i="15"/>
  <c r="G532" i="15" s="1"/>
  <c r="W533" i="15"/>
  <c r="G533" i="15" s="1"/>
  <c r="W534" i="15"/>
  <c r="G534" i="15" s="1"/>
  <c r="W535" i="15"/>
  <c r="G535" i="15" s="1"/>
  <c r="W536" i="15"/>
  <c r="G536" i="15" s="1"/>
  <c r="W537" i="15"/>
  <c r="G537" i="15" s="1"/>
  <c r="W538" i="15"/>
  <c r="G538" i="15" s="1"/>
  <c r="W539" i="15"/>
  <c r="G539" i="15" s="1"/>
  <c r="W540" i="15"/>
  <c r="G540" i="15" s="1"/>
  <c r="W541" i="15"/>
  <c r="G541" i="15" s="1"/>
  <c r="W542" i="15"/>
  <c r="G542" i="15" s="1"/>
  <c r="W543" i="15"/>
  <c r="G543" i="15" s="1"/>
  <c r="W544" i="15"/>
  <c r="G544" i="15" s="1"/>
  <c r="W545" i="15"/>
  <c r="G545" i="15" s="1"/>
  <c r="W546" i="15"/>
  <c r="G546" i="15" s="1"/>
  <c r="W547" i="15"/>
  <c r="G547" i="15" s="1"/>
  <c r="W548" i="15"/>
  <c r="G548" i="15" s="1"/>
  <c r="W549" i="15"/>
  <c r="G549" i="15" s="1"/>
  <c r="W550" i="15"/>
  <c r="G550" i="15" s="1"/>
  <c r="W551" i="15"/>
  <c r="G551" i="15" s="1"/>
  <c r="W552" i="15"/>
  <c r="G552" i="15" s="1"/>
  <c r="W553" i="15"/>
  <c r="G553" i="15" s="1"/>
  <c r="W554" i="15"/>
  <c r="G554" i="15" s="1"/>
  <c r="W556" i="15"/>
  <c r="G556" i="15" s="1"/>
  <c r="W557" i="15"/>
  <c r="G557" i="15" s="1"/>
  <c r="W559" i="15"/>
  <c r="G559" i="15" s="1"/>
  <c r="W561" i="15"/>
  <c r="G561" i="15" s="1"/>
  <c r="W563" i="15"/>
  <c r="G563" i="15" s="1"/>
  <c r="W565" i="15"/>
  <c r="G565" i="15" s="1"/>
  <c r="W567" i="15"/>
  <c r="G567" i="15" s="1"/>
  <c r="W569" i="15"/>
  <c r="G569" i="15" s="1"/>
  <c r="W571" i="15"/>
  <c r="G571" i="15" s="1"/>
  <c r="W573" i="15"/>
  <c r="G573" i="15" s="1"/>
  <c r="W575" i="15"/>
  <c r="G575" i="15" s="1"/>
  <c r="W579" i="15"/>
  <c r="G579" i="15" s="1"/>
  <c r="W581" i="15"/>
  <c r="G581" i="15" s="1"/>
  <c r="W583" i="15"/>
  <c r="G583" i="15" s="1"/>
  <c r="W589" i="15"/>
  <c r="G589" i="15" s="1"/>
  <c r="W594" i="15"/>
  <c r="G594" i="15" s="1"/>
  <c r="W597" i="15"/>
  <c r="G597" i="15" s="1"/>
  <c r="W600" i="15"/>
  <c r="G600" i="15" s="1"/>
  <c r="W604" i="15"/>
  <c r="G604" i="15" s="1"/>
  <c r="W608" i="15"/>
  <c r="G608" i="15" s="1"/>
  <c r="W609" i="15"/>
  <c r="G609" i="15" s="1"/>
  <c r="W612" i="15"/>
  <c r="G612" i="15" s="1"/>
  <c r="W617" i="15"/>
  <c r="G617" i="15" s="1"/>
  <c r="W620" i="15"/>
  <c r="G620" i="15" s="1"/>
  <c r="W625" i="15"/>
  <c r="G625" i="15" s="1"/>
  <c r="W628" i="15"/>
  <c r="G628" i="15" s="1"/>
  <c r="W633" i="15"/>
  <c r="G633" i="15" s="1"/>
  <c r="W637" i="15"/>
  <c r="G637" i="15" s="1"/>
  <c r="W639" i="15"/>
  <c r="G639" i="15" s="1"/>
  <c r="W642" i="15"/>
  <c r="G642" i="15" s="1"/>
  <c r="W645" i="15"/>
  <c r="G645" i="15" s="1"/>
  <c r="W648" i="15"/>
  <c r="G648" i="15" s="1"/>
  <c r="W651" i="15"/>
  <c r="G651" i="15" s="1"/>
  <c r="W653" i="15"/>
  <c r="G653" i="15" s="1"/>
  <c r="W657" i="15"/>
  <c r="G657" i="15" s="1"/>
  <c r="W659" i="15"/>
  <c r="G659" i="15" s="1"/>
  <c r="W664" i="15"/>
  <c r="G664" i="15" s="1"/>
  <c r="W667" i="15"/>
  <c r="G667" i="15" s="1"/>
  <c r="W669" i="15"/>
  <c r="G669" i="15" s="1"/>
  <c r="W671" i="15"/>
  <c r="G671" i="15" s="1"/>
  <c r="W674" i="15"/>
  <c r="G674" i="15" s="1"/>
  <c r="W677" i="15"/>
  <c r="G677" i="15" s="1"/>
  <c r="W679" i="15"/>
  <c r="G679" i="15" s="1"/>
  <c r="W681" i="15"/>
  <c r="G681" i="15" s="1"/>
  <c r="W685" i="15"/>
  <c r="G685" i="15" s="1"/>
  <c r="W687" i="15"/>
  <c r="G687" i="15" s="1"/>
  <c r="W690" i="15"/>
  <c r="G690" i="15" s="1"/>
  <c r="W693" i="15"/>
  <c r="G693" i="15" s="1"/>
  <c r="W697" i="15"/>
  <c r="G697" i="15" s="1"/>
  <c r="W700" i="15"/>
  <c r="G700" i="15" s="1"/>
  <c r="W703" i="15"/>
  <c r="G703" i="15" s="1"/>
  <c r="W706" i="15"/>
  <c r="G706" i="15" s="1"/>
  <c r="W708" i="15"/>
  <c r="G708" i="15" s="1"/>
  <c r="W712" i="15"/>
  <c r="G712" i="15" s="1"/>
  <c r="W715" i="15"/>
  <c r="G715" i="15" s="1"/>
  <c r="W717" i="15"/>
  <c r="G717" i="15" s="1"/>
  <c r="W720" i="15"/>
  <c r="G720" i="15" s="1"/>
  <c r="W723" i="15"/>
  <c r="G723" i="15" s="1"/>
  <c r="W724" i="15"/>
  <c r="G724" i="15" s="1"/>
  <c r="W727" i="15"/>
  <c r="G727" i="15" s="1"/>
  <c r="W730" i="15"/>
  <c r="G730" i="15" s="1"/>
  <c r="W732" i="15"/>
  <c r="G732" i="15" s="1"/>
  <c r="W734" i="15"/>
  <c r="G734" i="15" s="1"/>
  <c r="W738" i="15"/>
  <c r="G738" i="15" s="1"/>
  <c r="W740" i="15"/>
  <c r="G740" i="15" s="1"/>
  <c r="W744" i="15"/>
  <c r="G744" i="15" s="1"/>
  <c r="W749" i="15"/>
  <c r="G749" i="15" s="1"/>
  <c r="W753" i="15"/>
  <c r="G753" i="15" s="1"/>
  <c r="W757" i="15"/>
  <c r="G757" i="15" s="1"/>
  <c r="W761" i="15"/>
  <c r="G761" i="15" s="1"/>
  <c r="W764" i="15"/>
  <c r="G764" i="15" s="1"/>
  <c r="W768" i="15"/>
  <c r="G768" i="15" s="1"/>
  <c r="W770" i="15"/>
  <c r="G770" i="15" s="1"/>
  <c r="W774" i="15"/>
  <c r="G774" i="15" s="1"/>
  <c r="W776" i="15"/>
  <c r="G776" i="15" s="1"/>
  <c r="W779" i="15"/>
  <c r="G779" i="15" s="1"/>
  <c r="W780" i="15"/>
  <c r="G780" i="15" s="1"/>
  <c r="W782" i="15"/>
  <c r="G782" i="15" s="1"/>
  <c r="W787" i="15"/>
  <c r="G787" i="15" s="1"/>
  <c r="W789" i="15"/>
  <c r="G789" i="15" s="1"/>
  <c r="W794" i="15"/>
  <c r="G794" i="15" s="1"/>
  <c r="W796" i="15"/>
  <c r="G796" i="15" s="1"/>
  <c r="W798" i="15"/>
  <c r="G798" i="15" s="1"/>
  <c r="W801" i="15"/>
  <c r="G801" i="15" s="1"/>
  <c r="W804" i="15"/>
  <c r="G804" i="15" s="1"/>
  <c r="W806" i="15"/>
  <c r="G806" i="15" s="1"/>
  <c r="W809" i="15"/>
  <c r="G809" i="15" s="1"/>
  <c r="W810" i="15"/>
  <c r="G810" i="15" s="1"/>
  <c r="W814" i="15"/>
  <c r="G814" i="15" s="1"/>
  <c r="W816" i="15"/>
  <c r="G816" i="15" s="1"/>
  <c r="W819" i="15"/>
  <c r="G819" i="15" s="1"/>
  <c r="W823" i="15"/>
  <c r="G823" i="15" s="1"/>
  <c r="W828" i="15"/>
  <c r="G828" i="15" s="1"/>
  <c r="W832" i="15"/>
  <c r="G832" i="15" s="1"/>
  <c r="W834" i="15"/>
  <c r="G834" i="15" s="1"/>
  <c r="W853" i="15"/>
  <c r="G853" i="15" s="1"/>
  <c r="W862" i="15"/>
  <c r="G862" i="15" s="1"/>
  <c r="W866" i="15"/>
  <c r="G866" i="15" s="1"/>
  <c r="W870" i="15"/>
  <c r="G870" i="15" s="1"/>
  <c r="W872" i="15"/>
  <c r="G872" i="15" s="1"/>
  <c r="W877" i="15"/>
  <c r="G877" i="15" s="1"/>
  <c r="W879" i="15"/>
  <c r="G879" i="15" s="1"/>
  <c r="W885" i="15"/>
  <c r="G885" i="15" s="1"/>
  <c r="W888" i="15"/>
  <c r="G888" i="15" s="1"/>
  <c r="W891" i="15"/>
  <c r="G891" i="15" s="1"/>
  <c r="W895" i="15"/>
  <c r="G895" i="15" s="1"/>
  <c r="W898" i="15"/>
  <c r="G898" i="15" s="1"/>
  <c r="W901" i="15"/>
  <c r="G901" i="15" s="1"/>
  <c r="W904" i="15"/>
  <c r="G904" i="15" s="1"/>
  <c r="W906" i="15"/>
  <c r="G906" i="15" s="1"/>
  <c r="W908" i="15"/>
  <c r="G908" i="15" s="1"/>
  <c r="W911" i="15"/>
  <c r="G911" i="15" s="1"/>
  <c r="W916" i="15"/>
  <c r="G916" i="15" s="1"/>
  <c r="W918" i="15"/>
  <c r="G918" i="15" s="1"/>
  <c r="W921" i="15"/>
  <c r="G921" i="15" s="1"/>
  <c r="W924" i="15"/>
  <c r="G924" i="15" s="1"/>
  <c r="W925" i="15"/>
  <c r="G925" i="15" s="1"/>
  <c r="W927" i="15"/>
  <c r="G927" i="15" s="1"/>
  <c r="W930" i="15"/>
  <c r="G930" i="15" s="1"/>
  <c r="W933" i="15"/>
  <c r="G933" i="15" s="1"/>
  <c r="W938" i="15"/>
  <c r="G938" i="15" s="1"/>
  <c r="W939" i="15"/>
  <c r="G939" i="15" s="1"/>
  <c r="W943" i="15"/>
  <c r="G943" i="15" s="1"/>
  <c r="W945" i="15"/>
  <c r="G945" i="15" s="1"/>
  <c r="W948" i="15"/>
  <c r="G948" i="15" s="1"/>
  <c r="W950" i="15"/>
  <c r="G950" i="15" s="1"/>
  <c r="W953" i="15"/>
  <c r="G953" i="15" s="1"/>
  <c r="W956" i="15"/>
  <c r="G956" i="15" s="1"/>
  <c r="W959" i="15"/>
  <c r="G959" i="15" s="1"/>
  <c r="W961" i="15"/>
  <c r="G961" i="15" s="1"/>
  <c r="W964" i="15"/>
  <c r="G964" i="15" s="1"/>
  <c r="W965" i="15"/>
  <c r="G965" i="15" s="1"/>
  <c r="W968" i="15"/>
  <c r="G968" i="15" s="1"/>
  <c r="W973" i="15"/>
  <c r="G973" i="15" s="1"/>
  <c r="W975" i="15"/>
  <c r="G975" i="15" s="1"/>
  <c r="W976" i="15"/>
  <c r="G976" i="15" s="1"/>
  <c r="W978" i="15"/>
  <c r="G978" i="15" s="1"/>
  <c r="W980" i="15"/>
  <c r="G980" i="15" s="1"/>
  <c r="W983" i="15"/>
  <c r="G983" i="15" s="1"/>
  <c r="W986" i="15"/>
  <c r="G986" i="15" s="1"/>
  <c r="W988" i="15"/>
  <c r="G988" i="15" s="1"/>
  <c r="W995" i="15"/>
  <c r="G995" i="15" s="1"/>
  <c r="W998" i="15"/>
  <c r="G998" i="15" s="1"/>
  <c r="W1001" i="15"/>
  <c r="G1001" i="15" s="1"/>
  <c r="W1003" i="15"/>
  <c r="G1003" i="15" s="1"/>
  <c r="W1005" i="15"/>
  <c r="G1005" i="15" s="1"/>
  <c r="W1011" i="15"/>
  <c r="G1011" i="15" s="1"/>
  <c r="W1013" i="15"/>
  <c r="G1013" i="15" s="1"/>
  <c r="W1015" i="15"/>
  <c r="G1015" i="15" s="1"/>
  <c r="W1019" i="15"/>
  <c r="G1019" i="15" s="1"/>
  <c r="W1021" i="15"/>
  <c r="G1021" i="15" s="1"/>
  <c r="W1024" i="15"/>
  <c r="G1024" i="15" s="1"/>
  <c r="W1026" i="15"/>
  <c r="G1026" i="15" s="1"/>
  <c r="W1028" i="15"/>
  <c r="G1028" i="15" s="1"/>
  <c r="W1031" i="15"/>
  <c r="G1031" i="15" s="1"/>
  <c r="W1034" i="15"/>
  <c r="G1034" i="15" s="1"/>
  <c r="W1038" i="15"/>
  <c r="G1038" i="15" s="1"/>
  <c r="W1041" i="15"/>
  <c r="G1041" i="15" s="1"/>
  <c r="W1044" i="15"/>
  <c r="G1044" i="15" s="1"/>
  <c r="W1046" i="15"/>
  <c r="G1046" i="15" s="1"/>
  <c r="W1050" i="15"/>
  <c r="G1050" i="15" s="1"/>
  <c r="W1053" i="15"/>
  <c r="G1053" i="15" s="1"/>
  <c r="W1056" i="15"/>
  <c r="G1056" i="15" s="1"/>
  <c r="W1058" i="15"/>
  <c r="G1058" i="15" s="1"/>
  <c r="W1061" i="15"/>
  <c r="G1061" i="15" s="1"/>
  <c r="W1063" i="15"/>
  <c r="G1063" i="15" s="1"/>
  <c r="W1065" i="15"/>
  <c r="G1065" i="15" s="1"/>
  <c r="W1067" i="15"/>
  <c r="G1067" i="15" s="1"/>
  <c r="W1070" i="15"/>
  <c r="G1070" i="15" s="1"/>
  <c r="W1074" i="15"/>
  <c r="G1074" i="15" s="1"/>
  <c r="W1077" i="15"/>
  <c r="G1077" i="15" s="1"/>
  <c r="W1080" i="15"/>
  <c r="G1080" i="15" s="1"/>
  <c r="W1081" i="15"/>
  <c r="G1081" i="15" s="1"/>
  <c r="W1084" i="15"/>
  <c r="G1084" i="15" s="1"/>
  <c r="W1085" i="15"/>
  <c r="G1085" i="15" s="1"/>
  <c r="W1088" i="15"/>
  <c r="G1088" i="15" s="1"/>
  <c r="W1090" i="15"/>
  <c r="G1090" i="15" s="1"/>
  <c r="W1093" i="15"/>
  <c r="G1093" i="15" s="1"/>
  <c r="W1094" i="15"/>
  <c r="G1094" i="15" s="1"/>
  <c r="W1097" i="15"/>
  <c r="G1097" i="15" s="1"/>
  <c r="W1099" i="15"/>
  <c r="G1099" i="15" s="1"/>
  <c r="W1102" i="15"/>
  <c r="G1102" i="15" s="1"/>
  <c r="W1107" i="15"/>
  <c r="G1107" i="15" s="1"/>
  <c r="W1110" i="15"/>
  <c r="G1110" i="15" s="1"/>
  <c r="W1112" i="15"/>
  <c r="G1112" i="15" s="1"/>
  <c r="W1114" i="15"/>
  <c r="G1114" i="15" s="1"/>
  <c r="W1118" i="15"/>
  <c r="G1118" i="15" s="1"/>
  <c r="W1124" i="15"/>
  <c r="G1124" i="15" s="1"/>
  <c r="W1125" i="15"/>
  <c r="G1125" i="15" s="1"/>
  <c r="W1128" i="15"/>
  <c r="G1128" i="15" s="1"/>
  <c r="W1131" i="15"/>
  <c r="G1131" i="15" s="1"/>
  <c r="W1133" i="15"/>
  <c r="G1133" i="15" s="1"/>
  <c r="W1137" i="15"/>
  <c r="G1137" i="15" s="1"/>
  <c r="W1138" i="15"/>
  <c r="G1138" i="15" s="1"/>
  <c r="W1143" i="15"/>
  <c r="G1143" i="15" s="1"/>
  <c r="W1145" i="15"/>
  <c r="G1145" i="15" s="1"/>
  <c r="W1148" i="15"/>
  <c r="G1148" i="15" s="1"/>
  <c r="W1151" i="15"/>
  <c r="G1151" i="15" s="1"/>
  <c r="W1154" i="15"/>
  <c r="G1154" i="15" s="1"/>
  <c r="W1155" i="15"/>
  <c r="G1155" i="15" s="1"/>
  <c r="W1159" i="15"/>
  <c r="G1159" i="15" s="1"/>
  <c r="W1163" i="15"/>
  <c r="G1163" i="15" s="1"/>
  <c r="W1167" i="15"/>
  <c r="G1167" i="15" s="1"/>
  <c r="W1170" i="15"/>
  <c r="G1170" i="15" s="1"/>
  <c r="W1175" i="15"/>
  <c r="G1175" i="15" s="1"/>
  <c r="W1178" i="15"/>
  <c r="G1178" i="15" s="1"/>
  <c r="W1181" i="15"/>
  <c r="G1181" i="15" s="1"/>
  <c r="W1186" i="15"/>
  <c r="G1186" i="15" s="1"/>
  <c r="W1191" i="15"/>
  <c r="G1191" i="15" s="1"/>
  <c r="W1193" i="15"/>
  <c r="G1193" i="15" s="1"/>
  <c r="W1196" i="15"/>
  <c r="G1196" i="15" s="1"/>
  <c r="W1197" i="15"/>
  <c r="G1197" i="15" s="1"/>
  <c r="W1200" i="15"/>
  <c r="G1200" i="15" s="1"/>
  <c r="W1203" i="15"/>
  <c r="G1203" i="15" s="1"/>
  <c r="W1207" i="15"/>
  <c r="G1207" i="15" s="1"/>
  <c r="W1209" i="15"/>
  <c r="G1209" i="15" s="1"/>
  <c r="W1213" i="15"/>
  <c r="G1213" i="15" s="1"/>
  <c r="W1215" i="15"/>
  <c r="G1215" i="15" s="1"/>
  <c r="W1219" i="15"/>
  <c r="G1219" i="15" s="1"/>
  <c r="W1222" i="15"/>
  <c r="G1222" i="15" s="1"/>
  <c r="W1225" i="15"/>
  <c r="G1225" i="15" s="1"/>
  <c r="W1228" i="15"/>
  <c r="G1228" i="15" s="1"/>
  <c r="W1231" i="15"/>
  <c r="G1231" i="15" s="1"/>
  <c r="W1234" i="15"/>
  <c r="G1234" i="15" s="1"/>
  <c r="W1236" i="15"/>
  <c r="G1236" i="15" s="1"/>
  <c r="W1239" i="15"/>
  <c r="G1239" i="15" s="1"/>
  <c r="W1242" i="15"/>
  <c r="G1242" i="15" s="1"/>
  <c r="W1243" i="15"/>
  <c r="G1243" i="15" s="1"/>
  <c r="W1248" i="15"/>
  <c r="G1248" i="15" s="1"/>
  <c r="W1251" i="15"/>
  <c r="G1251" i="15" s="1"/>
  <c r="W1256" i="15"/>
  <c r="G1256" i="15" s="1"/>
  <c r="W1258" i="15"/>
  <c r="G1258" i="15" s="1"/>
  <c r="W1261" i="15"/>
  <c r="G1261" i="15" s="1"/>
  <c r="W1263" i="15"/>
  <c r="G1263" i="15" s="1"/>
  <c r="W1267" i="15"/>
  <c r="G1267" i="15" s="1"/>
  <c r="W1270" i="15"/>
  <c r="G1270" i="15" s="1"/>
  <c r="W1273" i="15"/>
  <c r="G1273" i="15" s="1"/>
  <c r="W1275" i="15"/>
  <c r="G1275" i="15" s="1"/>
  <c r="W1278" i="15"/>
  <c r="G1278" i="15" s="1"/>
  <c r="W1281" i="15"/>
  <c r="G1281" i="15" s="1"/>
  <c r="W1283" i="15"/>
  <c r="G1283" i="15" s="1"/>
  <c r="W4" i="15"/>
  <c r="G4" i="15" s="1"/>
  <c r="W6" i="15"/>
  <c r="G6" i="15" s="1"/>
  <c r="W8" i="15"/>
  <c r="G8" i="15" s="1"/>
  <c r="W11" i="15"/>
  <c r="G11" i="15" s="1"/>
  <c r="W15" i="15"/>
  <c r="G15" i="15" s="1"/>
  <c r="W19" i="15"/>
  <c r="G19" i="15" s="1"/>
  <c r="W22" i="15"/>
  <c r="G22" i="15" s="1"/>
  <c r="W25" i="15"/>
  <c r="G25" i="15" s="1"/>
  <c r="W28" i="15"/>
  <c r="G28" i="15" s="1"/>
  <c r="W31" i="15"/>
  <c r="G31" i="15" s="1"/>
  <c r="W33" i="15"/>
  <c r="G33" i="15" s="1"/>
  <c r="W35" i="15"/>
  <c r="G35" i="15" s="1"/>
  <c r="W38" i="15"/>
  <c r="G38" i="15" s="1"/>
  <c r="W40" i="15"/>
  <c r="G40" i="15" s="1"/>
  <c r="W43" i="15"/>
  <c r="G43" i="15" s="1"/>
  <c r="W46" i="15"/>
  <c r="G46" i="15" s="1"/>
  <c r="W49" i="15"/>
  <c r="G49" i="15" s="1"/>
  <c r="W52" i="15"/>
  <c r="G52" i="15" s="1"/>
  <c r="W56" i="15"/>
  <c r="G56" i="15" s="1"/>
  <c r="W58" i="15"/>
  <c r="G58" i="15" s="1"/>
  <c r="W61" i="15"/>
  <c r="G61" i="15" s="1"/>
  <c r="W65" i="15"/>
  <c r="G65" i="15" s="1"/>
  <c r="W68" i="15"/>
  <c r="G68" i="15" s="1"/>
  <c r="W71" i="15"/>
  <c r="G71" i="15" s="1"/>
  <c r="W74" i="15"/>
  <c r="G74" i="15" s="1"/>
  <c r="W78" i="15"/>
  <c r="G78" i="15" s="1"/>
  <c r="W80" i="15"/>
  <c r="G80" i="15" s="1"/>
  <c r="W83" i="15"/>
  <c r="G83" i="15" s="1"/>
  <c r="W85" i="15"/>
  <c r="G85" i="15" s="1"/>
  <c r="W88" i="15"/>
  <c r="G88" i="15" s="1"/>
  <c r="W91" i="15"/>
  <c r="G91" i="15" s="1"/>
  <c r="W92" i="15"/>
  <c r="G92" i="15" s="1"/>
  <c r="W96" i="15"/>
  <c r="G96" i="15" s="1"/>
  <c r="W99" i="15"/>
  <c r="G99" i="15" s="1"/>
  <c r="W101" i="15"/>
  <c r="G101" i="15" s="1"/>
  <c r="W104" i="15"/>
  <c r="G104" i="15" s="1"/>
  <c r="W107" i="15"/>
  <c r="G107" i="15" s="1"/>
  <c r="W110" i="15"/>
  <c r="G110" i="15" s="1"/>
  <c r="W112" i="15"/>
  <c r="G112" i="15" s="1"/>
  <c r="W115" i="15"/>
  <c r="G115" i="15" s="1"/>
  <c r="W118" i="15"/>
  <c r="G118" i="15" s="1"/>
  <c r="W121" i="15"/>
  <c r="G121" i="15" s="1"/>
  <c r="W124" i="15"/>
  <c r="G124" i="15" s="1"/>
  <c r="W127" i="15"/>
  <c r="G127" i="15" s="1"/>
  <c r="W129" i="15"/>
  <c r="G129" i="15" s="1"/>
  <c r="W133" i="15"/>
  <c r="G133" i="15" s="1"/>
  <c r="W134" i="15"/>
  <c r="G134" i="15" s="1"/>
  <c r="W137" i="15"/>
  <c r="G137" i="15" s="1"/>
  <c r="W140" i="15"/>
  <c r="G140" i="15" s="1"/>
  <c r="W141" i="15"/>
  <c r="G141" i="15" s="1"/>
  <c r="W144" i="15"/>
  <c r="G144" i="15" s="1"/>
  <c r="W147" i="15"/>
  <c r="G147" i="15" s="1"/>
  <c r="W150" i="15"/>
  <c r="G150" i="15" s="1"/>
  <c r="W152" i="15"/>
  <c r="G152" i="15" s="1"/>
  <c r="W155" i="15"/>
  <c r="G155" i="15" s="1"/>
  <c r="W158" i="15"/>
  <c r="G158" i="15" s="1"/>
  <c r="W161" i="15"/>
  <c r="G161" i="15" s="1"/>
  <c r="W163" i="15"/>
  <c r="G163" i="15" s="1"/>
  <c r="W165" i="15"/>
  <c r="G165" i="15" s="1"/>
  <c r="W169" i="15"/>
  <c r="G169" i="15" s="1"/>
  <c r="W172" i="15"/>
  <c r="G172" i="15" s="1"/>
  <c r="W175" i="15"/>
  <c r="G175" i="15" s="1"/>
  <c r="W178" i="15"/>
  <c r="G178" i="15" s="1"/>
  <c r="W180" i="15"/>
  <c r="G180" i="15" s="1"/>
  <c r="W184" i="15"/>
  <c r="G184" i="15" s="1"/>
  <c r="W188" i="15"/>
  <c r="G188" i="15" s="1"/>
  <c r="W191" i="15"/>
  <c r="G191" i="15" s="1"/>
  <c r="W193" i="15"/>
  <c r="G193" i="15" s="1"/>
  <c r="W198" i="15"/>
  <c r="G198" i="15" s="1"/>
  <c r="W202" i="15"/>
  <c r="G202" i="15" s="1"/>
  <c r="W207" i="15"/>
  <c r="G207" i="15" s="1"/>
  <c r="W209" i="15"/>
  <c r="G209" i="15" s="1"/>
  <c r="W212" i="15"/>
  <c r="G212" i="15" s="1"/>
  <c r="W215" i="15"/>
  <c r="G215" i="15" s="1"/>
  <c r="W217" i="15"/>
  <c r="G217" i="15" s="1"/>
  <c r="W219" i="15"/>
  <c r="G219" i="15" s="1"/>
  <c r="W223" i="15"/>
  <c r="G223" i="15" s="1"/>
  <c r="W227" i="15"/>
  <c r="G227" i="15" s="1"/>
  <c r="W229" i="15"/>
  <c r="G229" i="15" s="1"/>
  <c r="W231" i="15"/>
  <c r="G231" i="15" s="1"/>
  <c r="W233" i="15"/>
  <c r="G233" i="15" s="1"/>
  <c r="W236" i="15"/>
  <c r="G236" i="15" s="1"/>
  <c r="W237" i="15"/>
  <c r="G237" i="15" s="1"/>
  <c r="W240" i="15"/>
  <c r="G240" i="15" s="1"/>
  <c r="W243" i="15"/>
  <c r="G243" i="15" s="1"/>
  <c r="W246" i="15"/>
  <c r="G246" i="15" s="1"/>
  <c r="W249" i="15"/>
  <c r="G249" i="15" s="1"/>
  <c r="W251" i="15"/>
  <c r="G251" i="15" s="1"/>
  <c r="W253" i="15"/>
  <c r="G253" i="15" s="1"/>
  <c r="W255" i="15"/>
  <c r="G255" i="15" s="1"/>
  <c r="W258" i="15"/>
  <c r="G258" i="15" s="1"/>
  <c r="W261" i="15"/>
  <c r="G261" i="15" s="1"/>
  <c r="W264" i="15"/>
  <c r="G264" i="15" s="1"/>
  <c r="W268" i="15"/>
  <c r="G268" i="15" s="1"/>
  <c r="W271" i="15"/>
  <c r="G271" i="15" s="1"/>
  <c r="W274" i="15"/>
  <c r="G274" i="15" s="1"/>
  <c r="W277" i="15"/>
  <c r="G277" i="15" s="1"/>
  <c r="W279" i="15"/>
  <c r="G279" i="15" s="1"/>
  <c r="W282" i="15"/>
  <c r="G282" i="15" s="1"/>
  <c r="W285" i="15"/>
  <c r="G285" i="15" s="1"/>
  <c r="W288" i="15"/>
  <c r="G288" i="15" s="1"/>
  <c r="W291" i="15"/>
  <c r="G291" i="15" s="1"/>
  <c r="W294" i="15"/>
  <c r="G294" i="15" s="1"/>
  <c r="W299" i="15"/>
  <c r="G299" i="15" s="1"/>
  <c r="W302" i="15"/>
  <c r="G302" i="15" s="1"/>
  <c r="W307" i="15"/>
  <c r="G307" i="15" s="1"/>
  <c r="W308" i="15"/>
  <c r="G308" i="15" s="1"/>
  <c r="W312" i="15"/>
  <c r="G312" i="15" s="1"/>
  <c r="W314" i="15"/>
  <c r="G314" i="15" s="1"/>
  <c r="W317" i="15"/>
  <c r="G317" i="15" s="1"/>
  <c r="W320" i="15"/>
  <c r="G320" i="15" s="1"/>
  <c r="W322" i="15"/>
  <c r="G322" i="15" s="1"/>
  <c r="W325" i="15"/>
  <c r="G325" i="15" s="1"/>
  <c r="W330" i="15"/>
  <c r="G330" i="15" s="1"/>
  <c r="W332" i="15"/>
  <c r="G332" i="15" s="1"/>
  <c r="W836" i="15"/>
  <c r="G836" i="15" s="1"/>
  <c r="W838" i="15"/>
  <c r="G838" i="15" s="1"/>
  <c r="W840" i="15"/>
  <c r="G840" i="15" s="1"/>
  <c r="W843" i="15"/>
  <c r="G843" i="15" s="1"/>
  <c r="W844" i="15"/>
  <c r="G844" i="15" s="1"/>
  <c r="W846" i="15"/>
  <c r="G846" i="15" s="1"/>
  <c r="W848" i="15"/>
  <c r="G848" i="15" s="1"/>
  <c r="W849" i="15"/>
  <c r="G849" i="15" s="1"/>
  <c r="W852" i="15"/>
  <c r="G852" i="15" s="1"/>
  <c r="W854" i="15"/>
  <c r="G854" i="15" s="1"/>
  <c r="W856" i="15"/>
  <c r="G856" i="15" s="1"/>
  <c r="W858" i="15"/>
  <c r="G858" i="15" s="1"/>
  <c r="W860" i="15"/>
  <c r="G860" i="15" s="1"/>
  <c r="W861" i="15"/>
  <c r="G861" i="15" s="1"/>
  <c r="W865" i="15"/>
  <c r="G865" i="15" s="1"/>
  <c r="W869" i="15"/>
  <c r="G869" i="15" s="1"/>
  <c r="W874" i="15"/>
  <c r="G874" i="15" s="1"/>
  <c r="W876" i="15"/>
  <c r="G876" i="15" s="1"/>
  <c r="W880" i="15"/>
  <c r="G880" i="15" s="1"/>
  <c r="W883" i="15"/>
  <c r="G883" i="15" s="1"/>
  <c r="W886" i="15"/>
  <c r="G886" i="15" s="1"/>
  <c r="W889" i="15"/>
  <c r="G889" i="15" s="1"/>
  <c r="W892" i="15"/>
  <c r="G892" i="15" s="1"/>
  <c r="W894" i="15"/>
  <c r="G894" i="15" s="1"/>
  <c r="W899" i="15"/>
  <c r="G899" i="15" s="1"/>
  <c r="W902" i="15"/>
  <c r="G902" i="15" s="1"/>
  <c r="W903" i="15"/>
  <c r="G903" i="15" s="1"/>
  <c r="W907" i="15"/>
  <c r="G907" i="15" s="1"/>
  <c r="W909" i="15"/>
  <c r="G909" i="15" s="1"/>
  <c r="W912" i="15"/>
  <c r="G912" i="15" s="1"/>
  <c r="W915" i="15"/>
  <c r="G915" i="15" s="1"/>
  <c r="W919" i="15"/>
  <c r="G919" i="15" s="1"/>
  <c r="W922" i="15"/>
  <c r="G922" i="15" s="1"/>
  <c r="W926" i="15"/>
  <c r="G926" i="15" s="1"/>
  <c r="W929" i="15"/>
  <c r="G929" i="15" s="1"/>
  <c r="W932" i="15"/>
  <c r="G932" i="15" s="1"/>
  <c r="W935" i="15"/>
  <c r="G935" i="15" s="1"/>
  <c r="W937" i="15"/>
  <c r="G937" i="15" s="1"/>
  <c r="W941" i="15"/>
  <c r="G941" i="15" s="1"/>
  <c r="W942" i="15"/>
  <c r="G942" i="15" s="1"/>
  <c r="W946" i="15"/>
  <c r="G946" i="15" s="1"/>
  <c r="W949" i="15"/>
  <c r="G949" i="15" s="1"/>
  <c r="W951" i="15"/>
  <c r="G951" i="15" s="1"/>
  <c r="W955" i="15"/>
  <c r="G955" i="15" s="1"/>
  <c r="W957" i="15"/>
  <c r="G957" i="15" s="1"/>
  <c r="W960" i="15"/>
  <c r="G960" i="15" s="1"/>
  <c r="W963" i="15"/>
  <c r="G963" i="15" s="1"/>
  <c r="W966" i="15"/>
  <c r="G966" i="15" s="1"/>
  <c r="W969" i="15"/>
  <c r="G969" i="15" s="1"/>
  <c r="W971" i="15"/>
  <c r="G971" i="15" s="1"/>
  <c r="W974" i="15"/>
  <c r="G974" i="15" s="1"/>
  <c r="W979" i="15"/>
  <c r="G979" i="15" s="1"/>
  <c r="W981" i="15"/>
  <c r="G981" i="15" s="1"/>
  <c r="W984" i="15"/>
  <c r="G984" i="15" s="1"/>
  <c r="W990" i="15"/>
  <c r="G990" i="15" s="1"/>
  <c r="W992" i="15"/>
  <c r="G992" i="15" s="1"/>
  <c r="W994" i="15"/>
  <c r="G994" i="15" s="1"/>
  <c r="W997" i="15"/>
  <c r="G997" i="15" s="1"/>
  <c r="W1000" i="15"/>
  <c r="G1000" i="15" s="1"/>
  <c r="W1002" i="15"/>
  <c r="G1002" i="15" s="1"/>
  <c r="W1006" i="15"/>
  <c r="G1006" i="15" s="1"/>
  <c r="W1009" i="15"/>
  <c r="G1009" i="15" s="1"/>
  <c r="W1012" i="15"/>
  <c r="G1012" i="15" s="1"/>
  <c r="W1016" i="15"/>
  <c r="G1016" i="15" s="1"/>
  <c r="W1020" i="15"/>
  <c r="G1020" i="15" s="1"/>
  <c r="W1023" i="15"/>
  <c r="G1023" i="15" s="1"/>
  <c r="W1027" i="15"/>
  <c r="G1027" i="15" s="1"/>
  <c r="W1030" i="15"/>
  <c r="G1030" i="15" s="1"/>
  <c r="W1033" i="15"/>
  <c r="G1033" i="15" s="1"/>
  <c r="W1035" i="15"/>
  <c r="G1035" i="15" s="1"/>
  <c r="W1037" i="15"/>
  <c r="G1037" i="15" s="1"/>
  <c r="W1042" i="15"/>
  <c r="G1042" i="15" s="1"/>
  <c r="W1045" i="15"/>
  <c r="G1045" i="15" s="1"/>
  <c r="W1048" i="15"/>
  <c r="G1048" i="15" s="1"/>
  <c r="W1052" i="15"/>
  <c r="G1052" i="15" s="1"/>
  <c r="W1054" i="15"/>
  <c r="G1054" i="15" s="1"/>
  <c r="W1057" i="15"/>
  <c r="G1057" i="15" s="1"/>
  <c r="W1060" i="15"/>
  <c r="G1060" i="15" s="1"/>
  <c r="W1066" i="15"/>
  <c r="G1066" i="15" s="1"/>
  <c r="W1069" i="15"/>
  <c r="G1069" i="15" s="1"/>
  <c r="W1072" i="15"/>
  <c r="G1072" i="15" s="1"/>
  <c r="W1073" i="15"/>
  <c r="G1073" i="15" s="1"/>
  <c r="W1076" i="15"/>
  <c r="G1076" i="15" s="1"/>
  <c r="W1079" i="15"/>
  <c r="G1079" i="15" s="1"/>
  <c r="W1082" i="15"/>
  <c r="G1082" i="15" s="1"/>
  <c r="W1087" i="15"/>
  <c r="G1087" i="15" s="1"/>
  <c r="W1091" i="15"/>
  <c r="G1091" i="15" s="1"/>
  <c r="W1095" i="15"/>
  <c r="G1095" i="15" s="1"/>
  <c r="W1098" i="15"/>
  <c r="G1098" i="15" s="1"/>
  <c r="W1104" i="15"/>
  <c r="G1104" i="15" s="1"/>
  <c r="W1105" i="15"/>
  <c r="G1105" i="15" s="1"/>
  <c r="W1108" i="15"/>
  <c r="G1108" i="15" s="1"/>
  <c r="W1111" i="15"/>
  <c r="G1111" i="15" s="1"/>
  <c r="W1116" i="15"/>
  <c r="G1116" i="15" s="1"/>
  <c r="W1119" i="15"/>
  <c r="G1119" i="15" s="1"/>
  <c r="W1122" i="15"/>
  <c r="G1122" i="15" s="1"/>
  <c r="W1126" i="15"/>
  <c r="G1126" i="15" s="1"/>
  <c r="W1129" i="15"/>
  <c r="G1129" i="15" s="1"/>
  <c r="W1132" i="15"/>
  <c r="G1132" i="15" s="1"/>
  <c r="W1135" i="15"/>
  <c r="G1135" i="15" s="1"/>
  <c r="W1140" i="15"/>
  <c r="G1140" i="15" s="1"/>
  <c r="W1141" i="15"/>
  <c r="G1141" i="15" s="1"/>
  <c r="W1144" i="15"/>
  <c r="G1144" i="15" s="1"/>
  <c r="W1146" i="15"/>
  <c r="G1146" i="15" s="1"/>
  <c r="W1149" i="15"/>
  <c r="G1149" i="15" s="1"/>
  <c r="W1152" i="15"/>
  <c r="G1152" i="15" s="1"/>
  <c r="W1157" i="15"/>
  <c r="G1157" i="15" s="1"/>
  <c r="W1160" i="15"/>
  <c r="G1160" i="15" s="1"/>
  <c r="W1161" i="15"/>
  <c r="G1161" i="15" s="1"/>
  <c r="W1164" i="15"/>
  <c r="G1164" i="15" s="1"/>
  <c r="W1166" i="15"/>
  <c r="G1166" i="15" s="1"/>
  <c r="W1171" i="15"/>
  <c r="G1171" i="15" s="1"/>
  <c r="W1174" i="15"/>
  <c r="G1174" i="15" s="1"/>
  <c r="W1177" i="15"/>
  <c r="G1177" i="15" s="1"/>
  <c r="W1180" i="15"/>
  <c r="G1180" i="15" s="1"/>
  <c r="W1182" i="15"/>
  <c r="G1182" i="15" s="1"/>
  <c r="W1184" i="15"/>
  <c r="G1184" i="15" s="1"/>
  <c r="W1187" i="15"/>
  <c r="G1187" i="15" s="1"/>
  <c r="W1190" i="15"/>
  <c r="G1190" i="15" s="1"/>
  <c r="W1195" i="15"/>
  <c r="G1195" i="15" s="1"/>
  <c r="W1199" i="15"/>
  <c r="G1199" i="15" s="1"/>
  <c r="W1201" i="15"/>
  <c r="G1201" i="15" s="1"/>
  <c r="W1204" i="15"/>
  <c r="G1204" i="15" s="1"/>
  <c r="W1205" i="15"/>
  <c r="G1205" i="15" s="1"/>
  <c r="W1208" i="15"/>
  <c r="G1208" i="15" s="1"/>
  <c r="W1211" i="15"/>
  <c r="G1211" i="15" s="1"/>
  <c r="W1214" i="15"/>
  <c r="G1214" i="15" s="1"/>
  <c r="W1217" i="15"/>
  <c r="G1217" i="15" s="1"/>
  <c r="W1220" i="15"/>
  <c r="G1220" i="15" s="1"/>
  <c r="W1223" i="15"/>
  <c r="G1223" i="15" s="1"/>
  <c r="W1226" i="15"/>
  <c r="G1226" i="15" s="1"/>
  <c r="W1230" i="15"/>
  <c r="G1230" i="15" s="1"/>
  <c r="W1233" i="15"/>
  <c r="G1233" i="15" s="1"/>
  <c r="W1237" i="15"/>
  <c r="G1237" i="15" s="1"/>
  <c r="W1241" i="15"/>
  <c r="G1241" i="15" s="1"/>
  <c r="W1245" i="15"/>
  <c r="G1245" i="15" s="1"/>
  <c r="W1246" i="15"/>
  <c r="G1246" i="15" s="1"/>
  <c r="W1249" i="15"/>
  <c r="G1249" i="15" s="1"/>
  <c r="W1252" i="15"/>
  <c r="G1252" i="15" s="1"/>
  <c r="W1254" i="15"/>
  <c r="G1254" i="15" s="1"/>
  <c r="W1257" i="15"/>
  <c r="G1257" i="15" s="1"/>
  <c r="W1260" i="15"/>
  <c r="G1260" i="15" s="1"/>
  <c r="W1262" i="15"/>
  <c r="G1262" i="15" s="1"/>
  <c r="W1265" i="15"/>
  <c r="G1265" i="15" s="1"/>
  <c r="W1269" i="15"/>
  <c r="G1269" i="15" s="1"/>
  <c r="W1272" i="15"/>
  <c r="G1272" i="15" s="1"/>
  <c r="W1276" i="15"/>
  <c r="G1276" i="15" s="1"/>
  <c r="W1279" i="15"/>
  <c r="G1279" i="15" s="1"/>
  <c r="W1284" i="15"/>
  <c r="G1284" i="15" s="1"/>
  <c r="W3" i="15"/>
  <c r="G3" i="15" s="1"/>
  <c r="W7" i="15"/>
  <c r="G7" i="15" s="1"/>
  <c r="W10" i="15"/>
  <c r="G10" i="15" s="1"/>
  <c r="W13" i="15"/>
  <c r="G13" i="15" s="1"/>
  <c r="W14" i="15"/>
  <c r="G14" i="15" s="1"/>
  <c r="W17" i="15"/>
  <c r="G17" i="15" s="1"/>
  <c r="W21" i="15"/>
  <c r="G21" i="15" s="1"/>
  <c r="W23" i="15"/>
  <c r="G23" i="15" s="1"/>
  <c r="W27" i="15"/>
  <c r="G27" i="15" s="1"/>
  <c r="W30" i="15"/>
  <c r="G30" i="15" s="1"/>
  <c r="W34" i="15"/>
  <c r="G34" i="15" s="1"/>
  <c r="W36" i="15"/>
  <c r="G36" i="15" s="1"/>
  <c r="W41" i="15"/>
  <c r="G41" i="15" s="1"/>
  <c r="W45" i="15"/>
  <c r="G45" i="15" s="1"/>
  <c r="W48" i="15"/>
  <c r="G48" i="15" s="1"/>
  <c r="W51" i="15"/>
  <c r="G51" i="15" s="1"/>
  <c r="W54" i="15"/>
  <c r="G54" i="15" s="1"/>
  <c r="W57" i="15"/>
  <c r="G57" i="15" s="1"/>
  <c r="W60" i="15"/>
  <c r="G60" i="15" s="1"/>
  <c r="W63" i="15"/>
  <c r="G63" i="15" s="1"/>
  <c r="W64" i="15"/>
  <c r="G64" i="15" s="1"/>
  <c r="W67" i="15"/>
  <c r="G67" i="15" s="1"/>
  <c r="W70" i="15"/>
  <c r="G70" i="15" s="1"/>
  <c r="W73" i="15"/>
  <c r="G73" i="15" s="1"/>
  <c r="W76" i="15"/>
  <c r="G76" i="15" s="1"/>
  <c r="W79" i="15"/>
  <c r="G79" i="15" s="1"/>
  <c r="W82" i="15"/>
  <c r="G82" i="15" s="1"/>
  <c r="W86" i="15"/>
  <c r="G86" i="15" s="1"/>
  <c r="W89" i="15"/>
  <c r="G89" i="15" s="1"/>
  <c r="W93" i="15"/>
  <c r="G93" i="15" s="1"/>
  <c r="W97" i="15"/>
  <c r="G97" i="15" s="1"/>
  <c r="W102" i="15"/>
  <c r="G102" i="15" s="1"/>
  <c r="W105" i="15"/>
  <c r="G105" i="15" s="1"/>
  <c r="W109" i="15"/>
  <c r="G109" i="15" s="1"/>
  <c r="W113" i="15"/>
  <c r="G113" i="15" s="1"/>
  <c r="W116" i="15"/>
  <c r="G116" i="15" s="1"/>
  <c r="W120" i="15"/>
  <c r="G120" i="15" s="1"/>
  <c r="W123" i="15"/>
  <c r="G123" i="15" s="1"/>
  <c r="W126" i="15"/>
  <c r="G126" i="15" s="1"/>
  <c r="W131" i="15"/>
  <c r="G131" i="15" s="1"/>
  <c r="W132" i="15"/>
  <c r="G132" i="15" s="1"/>
  <c r="W135" i="15"/>
  <c r="G135" i="15" s="1"/>
  <c r="W138" i="15"/>
  <c r="G138" i="15" s="1"/>
  <c r="W143" i="15"/>
  <c r="G143" i="15" s="1"/>
  <c r="W145" i="15"/>
  <c r="G145" i="15" s="1"/>
  <c r="W148" i="15"/>
  <c r="G148" i="15" s="1"/>
  <c r="W151" i="15"/>
  <c r="G151" i="15" s="1"/>
  <c r="W153" i="15"/>
  <c r="G153" i="15" s="1"/>
  <c r="W156" i="15"/>
  <c r="G156" i="15" s="1"/>
  <c r="W159" i="15"/>
  <c r="G159" i="15" s="1"/>
  <c r="W164" i="15"/>
  <c r="G164" i="15" s="1"/>
  <c r="W167" i="15"/>
  <c r="G167" i="15" s="1"/>
  <c r="W168" i="15"/>
  <c r="G168" i="15" s="1"/>
  <c r="W170" i="15"/>
  <c r="G170" i="15" s="1"/>
  <c r="W174" i="15"/>
  <c r="G174" i="15" s="1"/>
  <c r="W179" i="15"/>
  <c r="G179" i="15" s="1"/>
  <c r="W181" i="15"/>
  <c r="G181" i="15" s="1"/>
  <c r="W183" i="15"/>
  <c r="G183" i="15" s="1"/>
  <c r="W185" i="15"/>
  <c r="G185" i="15" s="1"/>
  <c r="W187" i="15"/>
  <c r="G187" i="15" s="1"/>
  <c r="W190" i="15"/>
  <c r="G190" i="15" s="1"/>
  <c r="W195" i="15"/>
  <c r="G195" i="15" s="1"/>
  <c r="W196" i="15"/>
  <c r="G196" i="15" s="1"/>
  <c r="W200" i="15"/>
  <c r="G200" i="15" s="1"/>
  <c r="W201" i="15"/>
  <c r="G201" i="15" s="1"/>
  <c r="W204" i="15"/>
  <c r="G204" i="15" s="1"/>
  <c r="W205" i="15"/>
  <c r="G205" i="15" s="1"/>
  <c r="W208" i="15"/>
  <c r="G208" i="15" s="1"/>
  <c r="W211" i="15"/>
  <c r="G211" i="15" s="1"/>
  <c r="W213" i="15"/>
  <c r="G213" i="15" s="1"/>
  <c r="W216" i="15"/>
  <c r="G216" i="15" s="1"/>
  <c r="W220" i="15"/>
  <c r="G220" i="15" s="1"/>
  <c r="W222" i="15"/>
  <c r="G222" i="15" s="1"/>
  <c r="W226" i="15"/>
  <c r="G226" i="15" s="1"/>
  <c r="W230" i="15"/>
  <c r="G230" i="15" s="1"/>
  <c r="W234" i="15"/>
  <c r="G234" i="15" s="1"/>
  <c r="W238" i="15"/>
  <c r="G238" i="15" s="1"/>
  <c r="W242" i="15"/>
  <c r="G242" i="15" s="1"/>
  <c r="W244" i="15"/>
  <c r="G244" i="15" s="1"/>
  <c r="W248" i="15"/>
  <c r="G248" i="15" s="1"/>
  <c r="W252" i="15"/>
  <c r="G252" i="15" s="1"/>
  <c r="W254" i="15"/>
  <c r="G254" i="15" s="1"/>
  <c r="W257" i="15"/>
  <c r="G257" i="15" s="1"/>
  <c r="W260" i="15"/>
  <c r="G260" i="15" s="1"/>
  <c r="W262" i="15"/>
  <c r="G262" i="15" s="1"/>
  <c r="W265" i="15"/>
  <c r="G265" i="15" s="1"/>
  <c r="W267" i="15"/>
  <c r="G267" i="15" s="1"/>
  <c r="W270" i="15"/>
  <c r="G270" i="15" s="1"/>
  <c r="W272" i="15"/>
  <c r="G272" i="15" s="1"/>
  <c r="W275" i="15"/>
  <c r="G275" i="15" s="1"/>
  <c r="W278" i="15"/>
  <c r="G278" i="15" s="1"/>
  <c r="W281" i="15"/>
  <c r="G281" i="15" s="1"/>
  <c r="W284" i="15"/>
  <c r="G284" i="15" s="1"/>
  <c r="W287" i="15"/>
  <c r="G287" i="15" s="1"/>
  <c r="W290" i="15"/>
  <c r="G290" i="15" s="1"/>
  <c r="W292" i="15"/>
  <c r="G292" i="15" s="1"/>
  <c r="W296" i="15"/>
  <c r="G296" i="15" s="1"/>
  <c r="W298" i="15"/>
  <c r="G298" i="15" s="1"/>
  <c r="W300" i="15"/>
  <c r="G300" i="15" s="1"/>
  <c r="W304" i="15"/>
  <c r="G304" i="15" s="1"/>
  <c r="W306" i="15"/>
  <c r="G306" i="15" s="1"/>
  <c r="W309" i="15"/>
  <c r="G309" i="15" s="1"/>
  <c r="W311" i="15"/>
  <c r="G311" i="15" s="1"/>
  <c r="W313" i="15"/>
  <c r="G313" i="15" s="1"/>
  <c r="W316" i="15"/>
  <c r="G316" i="15" s="1"/>
  <c r="W319" i="15"/>
  <c r="G319" i="15" s="1"/>
  <c r="W323" i="15"/>
  <c r="G323" i="15" s="1"/>
  <c r="W326" i="15"/>
  <c r="G326" i="15" s="1"/>
  <c r="W329" i="15"/>
  <c r="G329" i="15" s="1"/>
  <c r="W333" i="15"/>
  <c r="G333" i="15" s="1"/>
  <c r="W837" i="15"/>
  <c r="G837" i="15" s="1"/>
  <c r="W839" i="15"/>
  <c r="G839" i="15" s="1"/>
  <c r="W841" i="15"/>
  <c r="G841" i="15" s="1"/>
  <c r="W842" i="15"/>
  <c r="G842" i="15" s="1"/>
  <c r="W845" i="15"/>
  <c r="G845" i="15" s="1"/>
  <c r="W847" i="15"/>
  <c r="G847" i="15" s="1"/>
  <c r="W850" i="15"/>
  <c r="G850" i="15" s="1"/>
  <c r="W851" i="15"/>
  <c r="G851" i="15" s="1"/>
  <c r="W855" i="15"/>
  <c r="G855" i="15" s="1"/>
  <c r="W857" i="15"/>
  <c r="G857" i="15" s="1"/>
  <c r="W859" i="15"/>
  <c r="G859" i="15" s="1"/>
  <c r="W863" i="15"/>
  <c r="G863" i="15" s="1"/>
  <c r="W864" i="15"/>
  <c r="G864" i="15" s="1"/>
  <c r="W867" i="15"/>
  <c r="G867" i="15" s="1"/>
  <c r="W868" i="15"/>
  <c r="G868" i="15" s="1"/>
  <c r="W871" i="15"/>
  <c r="G871" i="15" s="1"/>
  <c r="W873" i="15"/>
  <c r="G873" i="15" s="1"/>
  <c r="W875" i="15"/>
  <c r="G875" i="15" s="1"/>
  <c r="W878" i="15"/>
  <c r="G878" i="15" s="1"/>
  <c r="W881" i="15"/>
  <c r="G881" i="15" s="1"/>
  <c r="W882" i="15"/>
  <c r="G882" i="15" s="1"/>
  <c r="W884" i="15"/>
  <c r="G884" i="15" s="1"/>
  <c r="W887" i="15"/>
  <c r="G887" i="15" s="1"/>
  <c r="W890" i="15"/>
  <c r="G890" i="15" s="1"/>
  <c r="W893" i="15"/>
  <c r="G893" i="15" s="1"/>
  <c r="W896" i="15"/>
  <c r="G896" i="15" s="1"/>
  <c r="W897" i="15"/>
  <c r="G897" i="15" s="1"/>
  <c r="W900" i="15"/>
  <c r="G900" i="15" s="1"/>
  <c r="W905" i="15"/>
  <c r="G905" i="15" s="1"/>
  <c r="W910" i="15"/>
  <c r="G910" i="15" s="1"/>
  <c r="W913" i="15"/>
  <c r="G913" i="15" s="1"/>
  <c r="W914" i="15"/>
  <c r="G914" i="15" s="1"/>
  <c r="W917" i="15"/>
  <c r="G917" i="15" s="1"/>
  <c r="W920" i="15"/>
  <c r="G920" i="15" s="1"/>
  <c r="W923" i="15"/>
  <c r="G923" i="15" s="1"/>
  <c r="W928" i="15"/>
  <c r="G928" i="15" s="1"/>
  <c r="W931" i="15"/>
  <c r="G931" i="15" s="1"/>
  <c r="W934" i="15"/>
  <c r="G934" i="15" s="1"/>
  <c r="W936" i="15"/>
  <c r="G936" i="15" s="1"/>
  <c r="W940" i="15"/>
  <c r="G940" i="15" s="1"/>
  <c r="W944" i="15"/>
  <c r="G944" i="15" s="1"/>
  <c r="W947" i="15"/>
  <c r="G947" i="15" s="1"/>
  <c r="W952" i="15"/>
  <c r="G952" i="15" s="1"/>
  <c r="W954" i="15"/>
  <c r="G954" i="15" s="1"/>
  <c r="W958" i="15"/>
  <c r="G958" i="15" s="1"/>
  <c r="W962" i="15"/>
  <c r="G962" i="15" s="1"/>
  <c r="W967" i="15"/>
  <c r="G967" i="15" s="1"/>
  <c r="W970" i="15"/>
  <c r="G970" i="15" s="1"/>
  <c r="W972" i="15"/>
  <c r="G972" i="15" s="1"/>
  <c r="W977" i="15"/>
  <c r="G977" i="15" s="1"/>
  <c r="W982" i="15"/>
  <c r="G982" i="15" s="1"/>
  <c r="W985" i="15"/>
  <c r="G985" i="15" s="1"/>
  <c r="W987" i="15"/>
  <c r="G987" i="15" s="1"/>
  <c r="W989" i="15"/>
  <c r="G989" i="15" s="1"/>
  <c r="W991" i="15"/>
  <c r="G991" i="15" s="1"/>
  <c r="W993" i="15"/>
  <c r="G993" i="15" s="1"/>
  <c r="W996" i="15"/>
  <c r="G996" i="15" s="1"/>
  <c r="W999" i="15"/>
  <c r="G999" i="15" s="1"/>
  <c r="W1004" i="15"/>
  <c r="G1004" i="15" s="1"/>
  <c r="W1007" i="15"/>
  <c r="G1007" i="15" s="1"/>
  <c r="W1008" i="15"/>
  <c r="G1008" i="15" s="1"/>
  <c r="W1010" i="15"/>
  <c r="G1010" i="15" s="1"/>
  <c r="W1014" i="15"/>
  <c r="G1014" i="15" s="1"/>
  <c r="W1017" i="15"/>
  <c r="G1017" i="15" s="1"/>
  <c r="W1018" i="15"/>
  <c r="G1018" i="15" s="1"/>
  <c r="W1022" i="15"/>
  <c r="G1022" i="15" s="1"/>
  <c r="W1025" i="15"/>
  <c r="G1025" i="15" s="1"/>
  <c r="W1029" i="15"/>
  <c r="G1029" i="15" s="1"/>
  <c r="W1032" i="15"/>
  <c r="G1032" i="15" s="1"/>
  <c r="W1036" i="15"/>
  <c r="G1036" i="15" s="1"/>
  <c r="W1039" i="15"/>
  <c r="G1039" i="15" s="1"/>
  <c r="W1040" i="15"/>
  <c r="G1040" i="15" s="1"/>
  <c r="W1043" i="15"/>
  <c r="G1043" i="15" s="1"/>
  <c r="W1047" i="15"/>
  <c r="G1047" i="15" s="1"/>
  <c r="W1049" i="15"/>
  <c r="G1049" i="15" s="1"/>
  <c r="W1051" i="15"/>
  <c r="G1051" i="15" s="1"/>
  <c r="W1055" i="15"/>
  <c r="G1055" i="15" s="1"/>
  <c r="W1059" i="15"/>
  <c r="G1059" i="15" s="1"/>
  <c r="W1062" i="15"/>
  <c r="G1062" i="15" s="1"/>
  <c r="W1064" i="15"/>
  <c r="G1064" i="15" s="1"/>
  <c r="W1068" i="15"/>
  <c r="G1068" i="15" s="1"/>
  <c r="W1071" i="15"/>
  <c r="G1071" i="15" s="1"/>
  <c r="W1075" i="15"/>
  <c r="G1075" i="15" s="1"/>
  <c r="W1078" i="15"/>
  <c r="G1078" i="15" s="1"/>
  <c r="W1083" i="15"/>
  <c r="G1083" i="15" s="1"/>
  <c r="W1086" i="15"/>
  <c r="G1086" i="15" s="1"/>
  <c r="W1089" i="15"/>
  <c r="G1089" i="15" s="1"/>
  <c r="W1092" i="15"/>
  <c r="G1092" i="15" s="1"/>
  <c r="W1096" i="15"/>
  <c r="G1096" i="15" s="1"/>
  <c r="W1100" i="15"/>
  <c r="G1100" i="15" s="1"/>
  <c r="W1101" i="15"/>
  <c r="G1101" i="15" s="1"/>
  <c r="W1103" i="15"/>
  <c r="G1103" i="15" s="1"/>
  <c r="W1106" i="15"/>
  <c r="G1106" i="15" s="1"/>
  <c r="W1109" i="15"/>
  <c r="G1109" i="15" s="1"/>
  <c r="W1113" i="15"/>
  <c r="G1113" i="15" s="1"/>
  <c r="W1115" i="15"/>
  <c r="G1115" i="15" s="1"/>
  <c r="W1117" i="15"/>
  <c r="G1117" i="15" s="1"/>
  <c r="W1120" i="15"/>
  <c r="G1120" i="15" s="1"/>
  <c r="W1121" i="15"/>
  <c r="G1121" i="15" s="1"/>
  <c r="W1123" i="15"/>
  <c r="G1123" i="15" s="1"/>
  <c r="W1127" i="15"/>
  <c r="G1127" i="15" s="1"/>
  <c r="W1130" i="15"/>
  <c r="G1130" i="15" s="1"/>
  <c r="W1134" i="15"/>
  <c r="G1134" i="15" s="1"/>
  <c r="W1136" i="15"/>
  <c r="G1136" i="15" s="1"/>
  <c r="W1139" i="15"/>
  <c r="G1139" i="15" s="1"/>
  <c r="W1142" i="15"/>
  <c r="G1142" i="15" s="1"/>
  <c r="W1147" i="15"/>
  <c r="G1147" i="15" s="1"/>
  <c r="W1150" i="15"/>
  <c r="G1150" i="15" s="1"/>
  <c r="W1153" i="15"/>
  <c r="G1153" i="15" s="1"/>
  <c r="W1156" i="15"/>
  <c r="G1156" i="15" s="1"/>
  <c r="W1158" i="15"/>
  <c r="G1158" i="15" s="1"/>
  <c r="W1162" i="15"/>
  <c r="G1162" i="15" s="1"/>
  <c r="W1165" i="15"/>
  <c r="G1165" i="15" s="1"/>
  <c r="W1168" i="15"/>
  <c r="G1168" i="15" s="1"/>
  <c r="W1169" i="15"/>
  <c r="G1169" i="15" s="1"/>
  <c r="W1172" i="15"/>
  <c r="G1172" i="15" s="1"/>
  <c r="W1173" i="15"/>
  <c r="G1173" i="15" s="1"/>
  <c r="W1176" i="15"/>
  <c r="G1176" i="15" s="1"/>
  <c r="W1179" i="15"/>
  <c r="G1179" i="15" s="1"/>
  <c r="W1183" i="15"/>
  <c r="G1183" i="15" s="1"/>
  <c r="W1185" i="15"/>
  <c r="G1185" i="15" s="1"/>
  <c r="W1188" i="15"/>
  <c r="G1188" i="15" s="1"/>
  <c r="W1189" i="15"/>
  <c r="G1189" i="15" s="1"/>
  <c r="W1192" i="15"/>
  <c r="G1192" i="15" s="1"/>
  <c r="W1194" i="15"/>
  <c r="G1194" i="15" s="1"/>
  <c r="W1198" i="15"/>
  <c r="G1198" i="15" s="1"/>
  <c r="W1202" i="15"/>
  <c r="G1202" i="15" s="1"/>
  <c r="W1206" i="15"/>
  <c r="G1206" i="15" s="1"/>
  <c r="W1210" i="15"/>
  <c r="G1210" i="15" s="1"/>
  <c r="W1212" i="15"/>
  <c r="G1212" i="15" s="1"/>
  <c r="W1216" i="15"/>
  <c r="G1216" i="15" s="1"/>
  <c r="W1218" i="15"/>
  <c r="G1218" i="15" s="1"/>
  <c r="W1221" i="15"/>
  <c r="G1221" i="15" s="1"/>
  <c r="W1224" i="15"/>
  <c r="G1224" i="15" s="1"/>
  <c r="W1227" i="15"/>
  <c r="G1227" i="15" s="1"/>
  <c r="W1229" i="15"/>
  <c r="G1229" i="15" s="1"/>
  <c r="W1232" i="15"/>
  <c r="G1232" i="15" s="1"/>
  <c r="W1235" i="15"/>
  <c r="G1235" i="15" s="1"/>
  <c r="W1238" i="15"/>
  <c r="G1238" i="15" s="1"/>
  <c r="W1240" i="15"/>
  <c r="G1240" i="15" s="1"/>
  <c r="W1244" i="15"/>
  <c r="G1244" i="15" s="1"/>
  <c r="W1247" i="15"/>
  <c r="G1247" i="15" s="1"/>
  <c r="W1250" i="15"/>
  <c r="G1250" i="15" s="1"/>
  <c r="W1253" i="15"/>
  <c r="G1253" i="15" s="1"/>
  <c r="W1255" i="15"/>
  <c r="G1255" i="15" s="1"/>
  <c r="W1259" i="15"/>
  <c r="G1259" i="15" s="1"/>
  <c r="W1264" i="15"/>
  <c r="G1264" i="15" s="1"/>
  <c r="W1266" i="15"/>
  <c r="G1266" i="15" s="1"/>
  <c r="W1268" i="15"/>
  <c r="G1268" i="15" s="1"/>
  <c r="W1271" i="15"/>
  <c r="G1271" i="15" s="1"/>
  <c r="W1274" i="15"/>
  <c r="G1274" i="15" s="1"/>
  <c r="W1277" i="15"/>
  <c r="G1277" i="15" s="1"/>
  <c r="W1280" i="15"/>
  <c r="G1280" i="15" s="1"/>
  <c r="W1282" i="15"/>
  <c r="G1282" i="15" s="1"/>
  <c r="W5" i="15"/>
  <c r="G5" i="15" s="1"/>
  <c r="W9" i="15"/>
  <c r="G9" i="15" s="1"/>
  <c r="W12" i="15"/>
  <c r="G12" i="15" s="1"/>
  <c r="W16" i="15"/>
  <c r="G16" i="15" s="1"/>
  <c r="W18" i="15"/>
  <c r="G18" i="15" s="1"/>
  <c r="W20" i="15"/>
  <c r="G20" i="15" s="1"/>
  <c r="W24" i="15"/>
  <c r="G24" i="15" s="1"/>
  <c r="W26" i="15"/>
  <c r="G26" i="15" s="1"/>
  <c r="W29" i="15"/>
  <c r="G29" i="15" s="1"/>
  <c r="W32" i="15"/>
  <c r="G32" i="15" s="1"/>
  <c r="W37" i="15"/>
  <c r="G37" i="15" s="1"/>
  <c r="W39" i="15"/>
  <c r="G39" i="15" s="1"/>
  <c r="W42" i="15"/>
  <c r="G42" i="15" s="1"/>
  <c r="W44" i="15"/>
  <c r="G44" i="15" s="1"/>
  <c r="W47" i="15"/>
  <c r="G47" i="15" s="1"/>
  <c r="W50" i="15"/>
  <c r="G50" i="15" s="1"/>
  <c r="W53" i="15"/>
  <c r="G53" i="15" s="1"/>
  <c r="W55" i="15"/>
  <c r="G55" i="15" s="1"/>
  <c r="W59" i="15"/>
  <c r="G59" i="15" s="1"/>
  <c r="W62" i="15"/>
  <c r="G62" i="15" s="1"/>
  <c r="W66" i="15"/>
  <c r="G66" i="15" s="1"/>
  <c r="W69" i="15"/>
  <c r="G69" i="15" s="1"/>
  <c r="W72" i="15"/>
  <c r="G72" i="15" s="1"/>
  <c r="W75" i="15"/>
  <c r="G75" i="15" s="1"/>
  <c r="W77" i="15"/>
  <c r="G77" i="15" s="1"/>
  <c r="W81" i="15"/>
  <c r="G81" i="15" s="1"/>
  <c r="W84" i="15"/>
  <c r="G84" i="15" s="1"/>
  <c r="W87" i="15"/>
  <c r="G87" i="15" s="1"/>
  <c r="W90" i="15"/>
  <c r="G90" i="15" s="1"/>
  <c r="W94" i="15"/>
  <c r="G94" i="15" s="1"/>
  <c r="W95" i="15"/>
  <c r="G95" i="15" s="1"/>
  <c r="W98" i="15"/>
  <c r="G98" i="15" s="1"/>
  <c r="W100" i="15"/>
  <c r="G100" i="15" s="1"/>
  <c r="W103" i="15"/>
  <c r="G103" i="15" s="1"/>
  <c r="W106" i="15"/>
  <c r="G106" i="15" s="1"/>
  <c r="W108" i="15"/>
  <c r="G108" i="15" s="1"/>
  <c r="W111" i="15"/>
  <c r="G111" i="15" s="1"/>
  <c r="W114" i="15"/>
  <c r="G114" i="15" s="1"/>
  <c r="W117" i="15"/>
  <c r="G117" i="15" s="1"/>
  <c r="W119" i="15"/>
  <c r="G119" i="15" s="1"/>
  <c r="W122" i="15"/>
  <c r="G122" i="15" s="1"/>
  <c r="W125" i="15"/>
  <c r="G125" i="15" s="1"/>
  <c r="W128" i="15"/>
  <c r="G128" i="15" s="1"/>
  <c r="W130" i="15"/>
  <c r="G130" i="15" s="1"/>
  <c r="W136" i="15"/>
  <c r="G136" i="15" s="1"/>
  <c r="W139" i="15"/>
  <c r="G139" i="15" s="1"/>
  <c r="W142" i="15"/>
  <c r="G142" i="15" s="1"/>
  <c r="W146" i="15"/>
  <c r="G146" i="15" s="1"/>
  <c r="W149" i="15"/>
  <c r="G149" i="15" s="1"/>
  <c r="W154" i="15"/>
  <c r="G154" i="15" s="1"/>
  <c r="W157" i="15"/>
  <c r="G157" i="15" s="1"/>
  <c r="W160" i="15"/>
  <c r="G160" i="15" s="1"/>
  <c r="W162" i="15"/>
  <c r="G162" i="15" s="1"/>
  <c r="W166" i="15"/>
  <c r="G166" i="15" s="1"/>
  <c r="W171" i="15"/>
  <c r="G171" i="15" s="1"/>
  <c r="W173" i="15"/>
  <c r="G173" i="15" s="1"/>
  <c r="W176" i="15"/>
  <c r="G176" i="15" s="1"/>
  <c r="W177" i="15"/>
  <c r="G177" i="15" s="1"/>
  <c r="W182" i="15"/>
  <c r="G182" i="15" s="1"/>
  <c r="W186" i="15"/>
  <c r="G186" i="15" s="1"/>
  <c r="W189" i="15"/>
  <c r="G189" i="15" s="1"/>
  <c r="W192" i="15"/>
  <c r="G192" i="15" s="1"/>
  <c r="W194" i="15"/>
  <c r="G194" i="15" s="1"/>
  <c r="W197" i="15"/>
  <c r="G197" i="15" s="1"/>
  <c r="W199" i="15"/>
  <c r="G199" i="15" s="1"/>
  <c r="W203" i="15"/>
  <c r="G203" i="15" s="1"/>
  <c r="W206" i="15"/>
  <c r="G206" i="15" s="1"/>
  <c r="W210" i="15"/>
  <c r="G210" i="15" s="1"/>
  <c r="W214" i="15"/>
  <c r="G214" i="15" s="1"/>
  <c r="W218" i="15"/>
  <c r="G218" i="15" s="1"/>
  <c r="W221" i="15"/>
  <c r="G221" i="15" s="1"/>
  <c r="W224" i="15"/>
  <c r="G224" i="15" s="1"/>
  <c r="W225" i="15"/>
  <c r="G225" i="15" s="1"/>
  <c r="W228" i="15"/>
  <c r="G228" i="15" s="1"/>
  <c r="W232" i="15"/>
  <c r="G232" i="15" s="1"/>
  <c r="W235" i="15"/>
  <c r="G235" i="15" s="1"/>
  <c r="W239" i="15"/>
  <c r="G239" i="15" s="1"/>
  <c r="W241" i="15"/>
  <c r="G241" i="15" s="1"/>
  <c r="W245" i="15"/>
  <c r="G245" i="15" s="1"/>
  <c r="W247" i="15"/>
  <c r="G247" i="15" s="1"/>
  <c r="W250" i="15"/>
  <c r="G250" i="15" s="1"/>
  <c r="W256" i="15"/>
  <c r="G256" i="15" s="1"/>
  <c r="W259" i="15"/>
  <c r="G259" i="15" s="1"/>
  <c r="W263" i="15"/>
  <c r="G263" i="15" s="1"/>
  <c r="W266" i="15"/>
  <c r="G266" i="15" s="1"/>
  <c r="W269" i="15"/>
  <c r="G269" i="15" s="1"/>
  <c r="W273" i="15"/>
  <c r="G273" i="15" s="1"/>
  <c r="W276" i="15"/>
  <c r="G276" i="15" s="1"/>
  <c r="W280" i="15"/>
  <c r="G280" i="15" s="1"/>
  <c r="W283" i="15"/>
  <c r="G283" i="15" s="1"/>
  <c r="W286" i="15"/>
  <c r="G286" i="15" s="1"/>
  <c r="W289" i="15"/>
  <c r="G289" i="15" s="1"/>
  <c r="W293" i="15"/>
  <c r="G293" i="15" s="1"/>
  <c r="W295" i="15"/>
  <c r="G295" i="15" s="1"/>
  <c r="W297" i="15"/>
  <c r="G297" i="15" s="1"/>
  <c r="W301" i="15"/>
  <c r="G301" i="15" s="1"/>
  <c r="W303" i="15"/>
  <c r="G303" i="15" s="1"/>
  <c r="W305" i="15"/>
  <c r="G305" i="15" s="1"/>
  <c r="W310" i="15"/>
  <c r="G310" i="15" s="1"/>
  <c r="W315" i="15"/>
  <c r="G315" i="15" s="1"/>
  <c r="W318" i="15"/>
  <c r="G318" i="15" s="1"/>
  <c r="W321" i="15"/>
  <c r="G321" i="15" s="1"/>
  <c r="W324" i="15"/>
  <c r="G324" i="15" s="1"/>
  <c r="W327" i="15"/>
  <c r="G327" i="15" s="1"/>
  <c r="W328" i="15"/>
  <c r="G328" i="15" s="1"/>
  <c r="W331" i="15"/>
  <c r="G331" i="15" s="1"/>
  <c r="V1390" i="1"/>
  <c r="W1390" i="1"/>
  <c r="V1391" i="1"/>
  <c r="W1391" i="1"/>
  <c r="V1392" i="1"/>
  <c r="W1392" i="1"/>
  <c r="V1393" i="1"/>
  <c r="W1393" i="1"/>
  <c r="V1394" i="1"/>
  <c r="W1394" i="1"/>
  <c r="V1395" i="1"/>
  <c r="W1395" i="1"/>
  <c r="V1396" i="1"/>
  <c r="W1396" i="1"/>
  <c r="B373" i="1" l="1"/>
  <c r="B402" i="1"/>
  <c r="B785" i="1"/>
  <c r="B1437" i="1"/>
  <c r="B994" i="1"/>
  <c r="B824" i="1"/>
  <c r="B1359" i="1"/>
  <c r="B49" i="1"/>
  <c r="B1131" i="1"/>
  <c r="B881" i="1"/>
  <c r="B786" i="1"/>
  <c r="B1040" i="1"/>
  <c r="B1435" i="1"/>
  <c r="B387" i="1"/>
  <c r="B1282" i="1"/>
  <c r="B172" i="1"/>
  <c r="B1394" i="1"/>
  <c r="B1240" i="1"/>
  <c r="B973" i="1"/>
  <c r="B1274" i="1"/>
  <c r="B1319" i="1"/>
  <c r="B230" i="1"/>
  <c r="B817" i="1"/>
  <c r="B882" i="1"/>
  <c r="B1037" i="1"/>
  <c r="B538" i="1"/>
  <c r="B1211" i="1"/>
  <c r="B569" i="1"/>
  <c r="B251" i="1"/>
  <c r="B1118" i="1"/>
  <c r="B849" i="1"/>
  <c r="B489" i="1"/>
  <c r="B384" i="1"/>
  <c r="B259" i="1"/>
  <c r="B951" i="1"/>
  <c r="B807" i="1"/>
  <c r="B1025" i="1"/>
  <c r="B266" i="1"/>
  <c r="B116" i="1"/>
  <c r="B471" i="1"/>
  <c r="B831" i="1"/>
  <c r="B903" i="1"/>
  <c r="B665" i="1"/>
  <c r="B667" i="1"/>
  <c r="B1386" i="1"/>
  <c r="C1283" i="1" l="1"/>
  <c r="C587" i="1"/>
  <c r="C976" i="1"/>
  <c r="C581" i="1"/>
  <c r="C1064" i="1"/>
  <c r="C1280" i="1"/>
  <c r="C1081" i="1"/>
  <c r="C874" i="1"/>
  <c r="C192" i="1"/>
  <c r="C747" i="1"/>
  <c r="C1163" i="1"/>
  <c r="C1416" i="1"/>
  <c r="C787" i="1"/>
  <c r="C1152" i="1"/>
  <c r="C1065" i="1"/>
  <c r="C1066" i="1"/>
  <c r="C967" i="1"/>
  <c r="C413" i="1"/>
  <c r="C716" i="1"/>
  <c r="C653" i="1"/>
  <c r="C705" i="1"/>
  <c r="C1250" i="1"/>
  <c r="C948" i="1"/>
  <c r="C825" i="1"/>
  <c r="C404" i="1"/>
  <c r="C339" i="1"/>
  <c r="C623" i="1"/>
  <c r="C638" i="1"/>
  <c r="C129" i="1"/>
  <c r="C916" i="1"/>
  <c r="C262" i="1"/>
  <c r="C1027" i="1"/>
  <c r="C591" i="1"/>
  <c r="C1067" i="1"/>
  <c r="C950" i="1"/>
  <c r="C1468" i="1"/>
  <c r="C539" i="1"/>
  <c r="C723" i="1"/>
  <c r="C766" i="1"/>
  <c r="C174" i="1"/>
  <c r="C1062" i="1"/>
  <c r="C482" i="1"/>
  <c r="C326" i="1"/>
  <c r="C1030" i="1"/>
  <c r="C1339" i="1"/>
  <c r="C104" i="1"/>
  <c r="C240" i="1"/>
  <c r="C1391" i="1"/>
  <c r="C841" i="1"/>
  <c r="C1306" i="1"/>
  <c r="C75" i="1"/>
  <c r="C856" i="1"/>
  <c r="C1334" i="1"/>
  <c r="C588" i="1"/>
  <c r="C968" i="1"/>
  <c r="C1190" i="1"/>
  <c r="C753" i="1"/>
  <c r="C391" i="1"/>
  <c r="C887" i="1"/>
  <c r="C693" i="1"/>
  <c r="C570" i="1"/>
  <c r="C1226" i="1"/>
  <c r="C1257" i="1"/>
  <c r="C409" i="1"/>
  <c r="C696" i="1"/>
  <c r="C869" i="1"/>
  <c r="C834" i="1"/>
  <c r="C985" i="1"/>
  <c r="C463" i="1"/>
  <c r="C1307" i="1"/>
  <c r="C209" i="1"/>
  <c r="C555" i="1"/>
  <c r="C979" i="1"/>
  <c r="C299" i="1"/>
  <c r="C1454" i="1"/>
  <c r="C896" i="1"/>
  <c r="C706" i="1"/>
  <c r="C589" i="1"/>
  <c r="C912" i="1"/>
  <c r="C389" i="1"/>
  <c r="C1078" i="1"/>
  <c r="C870" i="1"/>
  <c r="C708" i="1"/>
  <c r="C754" i="1"/>
  <c r="C340" i="1"/>
  <c r="C420" i="1"/>
  <c r="C1310" i="1"/>
  <c r="C90" i="1"/>
  <c r="C249" i="1"/>
  <c r="C531" i="1"/>
  <c r="C22" i="1"/>
  <c r="C552" i="1"/>
  <c r="C1466" i="1"/>
  <c r="C101" i="1"/>
  <c r="C1110" i="1"/>
  <c r="C483" i="1"/>
  <c r="C492" i="1"/>
  <c r="C1031" i="1"/>
  <c r="C1141" i="1"/>
  <c r="C1330" i="1"/>
  <c r="C1032" i="1"/>
  <c r="C1409" i="1"/>
  <c r="C1151" i="1"/>
  <c r="C86" i="1"/>
  <c r="C1378" i="1"/>
  <c r="C424" i="1"/>
  <c r="C227" i="1"/>
  <c r="C1474" i="1"/>
  <c r="C685" i="1"/>
  <c r="C360" i="1"/>
  <c r="C120" i="1"/>
  <c r="C1068" i="1"/>
  <c r="C338" i="1"/>
  <c r="C628" i="1"/>
  <c r="C1050" i="1"/>
  <c r="C799" i="1"/>
  <c r="C833" i="1"/>
  <c r="C1174" i="1"/>
  <c r="C1082" i="1"/>
  <c r="C1129" i="1"/>
  <c r="C138" i="1"/>
  <c r="C1076" i="1"/>
  <c r="C567" i="1"/>
  <c r="C952" i="1"/>
  <c r="C1341" i="1"/>
  <c r="C150" i="1"/>
  <c r="C1161" i="1"/>
  <c r="C768" i="1"/>
  <c r="C222" i="1"/>
  <c r="C294" i="1"/>
  <c r="C826" i="1"/>
  <c r="C175" i="1"/>
  <c r="C1180" i="1"/>
  <c r="C584" i="1"/>
  <c r="C966" i="1"/>
  <c r="C1159" i="1"/>
  <c r="C533" i="1"/>
  <c r="C1332" i="1"/>
  <c r="C689" i="1"/>
  <c r="C1154" i="1"/>
  <c r="C464" i="1"/>
  <c r="C396" i="1"/>
  <c r="C498" i="1"/>
  <c r="C851" i="1"/>
  <c r="C1424" i="1"/>
  <c r="C50" i="1"/>
  <c r="C1150" i="1"/>
  <c r="C1260" i="1"/>
  <c r="C964" i="1"/>
  <c r="C835" i="1"/>
  <c r="C1002" i="1"/>
  <c r="C1039" i="1"/>
  <c r="C654" i="1"/>
  <c r="C1326" i="1"/>
  <c r="C532" i="1"/>
  <c r="C243" i="1"/>
  <c r="C670" i="1"/>
  <c r="C537" i="1"/>
  <c r="C1134" i="1"/>
  <c r="C741" i="1"/>
  <c r="C1261" i="1"/>
  <c r="C1450" i="1"/>
  <c r="C958" i="1"/>
  <c r="C615" i="1"/>
  <c r="C704" i="1"/>
  <c r="C609" i="1"/>
  <c r="C961" i="1"/>
  <c r="C1381" i="1"/>
  <c r="C176" i="1"/>
  <c r="C910" i="1"/>
  <c r="C1026" i="1"/>
  <c r="C88" i="1"/>
  <c r="C383" i="1"/>
  <c r="C76" i="1"/>
  <c r="C1094" i="1"/>
  <c r="C891" i="1"/>
  <c r="C816" i="1"/>
  <c r="C1438" i="1"/>
  <c r="C381" i="1"/>
  <c r="C720" i="1"/>
  <c r="C458" i="1"/>
  <c r="C296" i="1"/>
  <c r="C444" i="1"/>
  <c r="C946" i="1"/>
  <c r="C386" i="1"/>
  <c r="C848" i="1"/>
  <c r="C659" i="1"/>
  <c r="C83" i="1"/>
  <c r="C989" i="1"/>
  <c r="C139" i="1"/>
  <c r="C1389" i="1"/>
  <c r="C355" i="1"/>
  <c r="C304" i="1"/>
  <c r="C875" i="1"/>
  <c r="C300" i="1"/>
  <c r="C793" i="1"/>
  <c r="C819" i="1"/>
  <c r="C44" i="1"/>
  <c r="C1135" i="1"/>
  <c r="C797" i="1"/>
  <c r="C1377" i="1"/>
  <c r="C617" i="1"/>
  <c r="C564" i="1"/>
  <c r="C442" i="1"/>
  <c r="C1252" i="1"/>
  <c r="C140" i="1"/>
  <c r="C1223" i="1"/>
  <c r="C965" i="1"/>
  <c r="C145" i="1"/>
  <c r="C106" i="1"/>
  <c r="C1331" i="1"/>
  <c r="C1119" i="1"/>
  <c r="C718" i="1"/>
  <c r="C529" i="1"/>
  <c r="C1455" i="1"/>
  <c r="C974" i="1"/>
  <c r="C1109" i="1"/>
  <c r="C507" i="1"/>
  <c r="C59" i="1"/>
  <c r="C917" i="1"/>
  <c r="C1210" i="1"/>
  <c r="C859" i="1"/>
  <c r="C639" i="1"/>
  <c r="C1417" i="1"/>
  <c r="C1249" i="1"/>
  <c r="C368" i="1"/>
  <c r="C626" i="1"/>
  <c r="C136" i="1"/>
  <c r="C858" i="1"/>
  <c r="C1203" i="1"/>
  <c r="C1379" i="1"/>
  <c r="C428" i="1"/>
  <c r="C378" i="1"/>
  <c r="C818" i="1"/>
  <c r="C347" i="1"/>
  <c r="C1212" i="1"/>
  <c r="C431" i="1"/>
  <c r="C380" i="1"/>
  <c r="C1486" i="1"/>
  <c r="C23" i="1"/>
  <c r="C1228" i="1"/>
  <c r="C1200" i="1"/>
  <c r="C392" i="1"/>
  <c r="C577" i="1"/>
  <c r="C1487" i="1"/>
  <c r="C1407" i="1"/>
  <c r="C1448" i="1"/>
  <c r="C888" i="1"/>
  <c r="C840" i="1"/>
  <c r="C1370" i="1"/>
  <c r="C735" i="1"/>
  <c r="C1095" i="1"/>
  <c r="C1001" i="1"/>
  <c r="C107" i="1"/>
  <c r="C164" i="1"/>
  <c r="C781" i="1"/>
  <c r="C1083" i="1"/>
  <c r="C282" i="1"/>
  <c r="C930" i="1"/>
  <c r="C1033" i="1"/>
  <c r="C1044" i="1"/>
  <c r="C600" i="1"/>
  <c r="C69" i="1"/>
  <c r="C563" i="1"/>
  <c r="C253" i="1"/>
  <c r="C1084" i="1"/>
  <c r="C969" i="1"/>
  <c r="C290" i="1"/>
  <c r="C576" i="1"/>
  <c r="C1111" i="1"/>
  <c r="C154" i="1"/>
  <c r="C320" i="1"/>
  <c r="C897" i="1"/>
  <c r="C481" i="1"/>
  <c r="C363" i="1"/>
  <c r="C452" i="1"/>
  <c r="C722" i="1"/>
  <c r="C361" i="1"/>
  <c r="C1385" i="1"/>
  <c r="C794" i="1"/>
  <c r="C270" i="1"/>
  <c r="C977" i="1"/>
  <c r="C777" i="1"/>
  <c r="C557" i="1"/>
  <c r="C927" i="1"/>
  <c r="C286" i="1"/>
  <c r="C506" i="1"/>
  <c r="C38" i="1"/>
  <c r="C186" i="1"/>
  <c r="C943" i="1"/>
  <c r="C319" i="1"/>
  <c r="C114" i="1"/>
  <c r="C475" i="1"/>
  <c r="C39" i="1"/>
  <c r="C301" i="1"/>
  <c r="C1103" i="1"/>
  <c r="C440" i="1"/>
  <c r="C972" i="1"/>
  <c r="C62" i="1"/>
  <c r="C1320" i="1"/>
  <c r="C1276" i="1"/>
  <c r="C1271" i="1"/>
  <c r="C1136" i="1"/>
  <c r="C19" i="1"/>
  <c r="C1059" i="1"/>
  <c r="C51" i="1"/>
  <c r="C605" i="1"/>
  <c r="C680" i="1"/>
  <c r="C938" i="1"/>
  <c r="C439" i="1"/>
  <c r="C394" i="1"/>
  <c r="C1101" i="1"/>
  <c r="C81" i="1"/>
  <c r="C1085" i="1"/>
  <c r="C1325" i="1"/>
  <c r="C1406" i="1"/>
  <c r="C445" i="1"/>
  <c r="C868" i="1"/>
  <c r="C721" i="1"/>
  <c r="C1208" i="1"/>
  <c r="C1209" i="1"/>
  <c r="C675" i="1"/>
  <c r="C800" i="1"/>
  <c r="C379" i="1"/>
  <c r="C1079" i="1"/>
  <c r="C24" i="1"/>
  <c r="C25" i="1"/>
  <c r="C1181" i="1"/>
  <c r="C612" i="1"/>
  <c r="C1427" i="1"/>
  <c r="C456" i="1"/>
  <c r="C518" i="1"/>
  <c r="C595" i="1"/>
  <c r="C410" i="1"/>
  <c r="C713" i="1"/>
  <c r="C1069" i="1"/>
  <c r="C261" i="1"/>
  <c r="C327" i="1"/>
  <c r="C669" i="1"/>
  <c r="C335" i="1"/>
  <c r="C759" i="1"/>
  <c r="C959" i="1"/>
  <c r="C681" i="1"/>
  <c r="C1363" i="1"/>
  <c r="C664" i="1"/>
  <c r="C697" i="1"/>
  <c r="C1051" i="1"/>
  <c r="C1171" i="1"/>
  <c r="C885" i="1"/>
  <c r="C631" i="1"/>
  <c r="C1273" i="1"/>
  <c r="C60" i="1"/>
  <c r="C202" i="1"/>
  <c r="C1353" i="1"/>
  <c r="C886" i="1"/>
  <c r="C12" i="1"/>
  <c r="C853" i="1"/>
  <c r="C990" i="1"/>
  <c r="C1296" i="1"/>
  <c r="C1155" i="1"/>
  <c r="C1441" i="1"/>
  <c r="C500" i="1"/>
  <c r="C146" i="1"/>
  <c r="C568" i="1"/>
  <c r="C770" i="1"/>
  <c r="C52" i="1"/>
  <c r="C187" i="1"/>
  <c r="C1328" i="1"/>
  <c r="C1396" i="1"/>
  <c r="C1006" i="1"/>
  <c r="C761" i="1"/>
  <c r="C920" i="1"/>
  <c r="C511" i="1"/>
  <c r="C1365" i="1"/>
  <c r="C1123" i="1"/>
  <c r="C1358" i="1"/>
  <c r="C991" i="1"/>
  <c r="C1262" i="1"/>
  <c r="C981" i="1"/>
  <c r="C318" i="1"/>
  <c r="C477" i="1"/>
  <c r="C709" i="1"/>
  <c r="C33" i="1"/>
  <c r="C1297" i="1"/>
  <c r="C1241" i="1"/>
  <c r="C731" i="1"/>
  <c r="C632" i="1"/>
  <c r="C1170" i="1"/>
  <c r="C775" i="1"/>
  <c r="C633" i="1"/>
  <c r="C434" i="1"/>
  <c r="C703" i="1"/>
  <c r="C1329" i="1"/>
  <c r="C1008" i="1"/>
  <c r="C89" i="1"/>
  <c r="C913" i="1"/>
  <c r="C198" i="1"/>
  <c r="C459" i="1"/>
  <c r="C1418" i="1"/>
  <c r="C446" i="1"/>
  <c r="C1376" i="1"/>
  <c r="C1305" i="1"/>
  <c r="C1106" i="1"/>
  <c r="C710" i="1"/>
  <c r="C484" i="1"/>
  <c r="C95" i="1"/>
  <c r="C73" i="1"/>
  <c r="C177" i="1"/>
  <c r="C141" i="1"/>
  <c r="C1169" i="1"/>
  <c r="C348" i="1"/>
  <c r="C742" i="1"/>
  <c r="C217" i="1"/>
  <c r="C1344" i="1"/>
  <c r="C218" i="1"/>
  <c r="C939" i="1"/>
  <c r="C1164" i="1"/>
  <c r="C673" i="1"/>
  <c r="C328" i="1"/>
  <c r="C744" i="1"/>
  <c r="C935" i="1"/>
  <c r="C1205" i="1"/>
  <c r="C1213" i="1"/>
  <c r="C620" i="1"/>
  <c r="C975" i="1"/>
  <c r="C221" i="1"/>
  <c r="C762" i="1"/>
  <c r="C216" i="1"/>
  <c r="C1220" i="1"/>
  <c r="C349" i="1"/>
  <c r="C323" i="1"/>
  <c r="C782" i="1"/>
  <c r="C344" i="1"/>
  <c r="C5" i="1"/>
  <c r="C914" i="1"/>
  <c r="C397" i="1"/>
  <c r="C478" i="1"/>
  <c r="C119" i="1"/>
  <c r="C1024" i="1"/>
  <c r="C889" i="1"/>
  <c r="C655" i="1"/>
  <c r="C271" i="1"/>
  <c r="C244" i="1"/>
  <c r="C1019" i="1"/>
  <c r="C510" i="1"/>
  <c r="C947" i="1"/>
  <c r="C1034" i="1"/>
  <c r="C1327" i="1"/>
  <c r="C527" i="1"/>
  <c r="C1049" i="1"/>
  <c r="C717" i="1"/>
  <c r="C1130" i="1"/>
  <c r="C559" i="1"/>
  <c r="C1137" i="1"/>
  <c r="C447" i="1"/>
  <c r="C87" i="1"/>
  <c r="C1284" i="1"/>
  <c r="C1315" i="1"/>
  <c r="C803" i="1"/>
  <c r="C236" i="1"/>
  <c r="C142" i="1"/>
  <c r="C1229" i="1"/>
  <c r="C1291" i="1"/>
  <c r="C210" i="1"/>
  <c r="C343" i="1"/>
  <c r="C1464" i="1"/>
  <c r="C254" i="1"/>
  <c r="C219" i="1"/>
  <c r="C1423" i="1"/>
  <c r="C921" i="1"/>
  <c r="C371" i="1"/>
  <c r="C1429" i="1"/>
  <c r="C936" i="1"/>
  <c r="C3" i="1"/>
  <c r="C226" i="1"/>
  <c r="C892" i="1"/>
  <c r="C6" i="1"/>
  <c r="C832" i="1"/>
  <c r="C305" i="1"/>
  <c r="C267" i="1"/>
  <c r="C188" i="1"/>
  <c r="C237" i="1"/>
  <c r="C398" i="1"/>
  <c r="C165" i="1"/>
  <c r="C995" i="1"/>
  <c r="C1357" i="1"/>
  <c r="C455" i="1"/>
  <c r="C486" i="1"/>
  <c r="C1342" i="1"/>
  <c r="C56" i="1"/>
  <c r="C982" i="1"/>
  <c r="C1112" i="1"/>
  <c r="C690" i="1"/>
  <c r="C1000" i="1"/>
  <c r="C1382" i="1"/>
  <c r="C1196" i="1"/>
  <c r="C63" i="1"/>
  <c r="C1294" i="1"/>
  <c r="C535" i="1"/>
  <c r="C764" i="1"/>
  <c r="C45" i="1"/>
  <c r="C1335" i="1"/>
  <c r="C1285" i="1"/>
  <c r="C411" i="1"/>
  <c r="C606" i="1"/>
  <c r="C1461" i="1"/>
  <c r="C472" i="1"/>
  <c r="C808" i="1"/>
  <c r="C679" i="1"/>
  <c r="C412" i="1"/>
  <c r="C1122" i="1"/>
  <c r="C860" i="1"/>
  <c r="C1475" i="1"/>
  <c r="C780" i="1"/>
  <c r="C839" i="1"/>
  <c r="C929" i="1"/>
  <c r="C795" i="1"/>
  <c r="C66" i="1"/>
  <c r="C382" i="1"/>
  <c r="C978" i="1"/>
  <c r="C634" i="1"/>
  <c r="C112" i="1"/>
  <c r="C1403" i="1"/>
  <c r="C1052" i="1"/>
  <c r="C1046" i="1"/>
  <c r="C32" i="1"/>
  <c r="C1157" i="1"/>
  <c r="C438" i="1"/>
  <c r="C812" i="1"/>
  <c r="C1456" i="1"/>
  <c r="C297" i="1"/>
  <c r="C971" i="1"/>
  <c r="C534" i="1"/>
  <c r="C306" i="1"/>
  <c r="C1399" i="1"/>
  <c r="C1009" i="1"/>
  <c r="C1090" i="1"/>
  <c r="C1367" i="1"/>
  <c r="C953" i="1"/>
  <c r="C928" i="1"/>
  <c r="C36" i="1"/>
  <c r="C307" i="1"/>
  <c r="C109" i="1"/>
  <c r="C1113" i="1"/>
  <c r="C805" i="1"/>
  <c r="C1063" i="1"/>
  <c r="C778" i="1"/>
  <c r="C194" i="1"/>
  <c r="C189" i="1"/>
  <c r="C245" i="1"/>
  <c r="C241" i="1"/>
  <c r="C465" i="1"/>
  <c r="C364" i="1"/>
  <c r="C425" i="1"/>
  <c r="C1457" i="1"/>
  <c r="C1281" i="1"/>
  <c r="C341" i="1"/>
  <c r="C1020" i="1"/>
  <c r="C676" i="1"/>
  <c r="C1404" i="1"/>
  <c r="C204" i="1"/>
  <c r="C594" i="1"/>
  <c r="C837" i="1"/>
  <c r="C997" i="1"/>
  <c r="C64" i="1"/>
  <c r="C466" i="1"/>
  <c r="C542" i="1"/>
  <c r="C1193" i="1"/>
  <c r="C1108" i="1"/>
  <c r="C108" i="1"/>
  <c r="C1451" i="1"/>
  <c r="C427" i="1"/>
  <c r="C893" i="1"/>
  <c r="C1439" i="1"/>
  <c r="C479" i="1"/>
  <c r="C220" i="1"/>
  <c r="C7" i="1"/>
  <c r="C403" i="1"/>
  <c r="C580" i="1"/>
  <c r="C1100" i="1"/>
  <c r="C512" i="1"/>
  <c r="C178" i="1"/>
  <c r="C862" i="1"/>
  <c r="C308" i="1"/>
  <c r="C94" i="1"/>
  <c r="C70" i="1"/>
  <c r="C448" i="1"/>
  <c r="C493" i="1"/>
  <c r="C814" i="1"/>
  <c r="C57" i="1"/>
  <c r="C1425" i="1"/>
  <c r="C1165" i="1"/>
  <c r="C573" i="1"/>
  <c r="C992" i="1"/>
  <c r="C1356" i="1"/>
  <c r="C1292" i="1"/>
  <c r="C1275" i="1"/>
  <c r="C876" i="1"/>
  <c r="C1392" i="1"/>
  <c r="C37" i="1"/>
  <c r="C469" i="1"/>
  <c r="C1048" i="1"/>
  <c r="C1248" i="1"/>
  <c r="C1299" i="1"/>
  <c r="C898" i="1"/>
  <c r="C474" i="1"/>
  <c r="C931" i="1"/>
  <c r="C503" i="1"/>
  <c r="C571" i="1"/>
  <c r="C745" i="1"/>
  <c r="C123" i="1"/>
  <c r="C815" i="1"/>
  <c r="C1313" i="1"/>
  <c r="C698" i="1"/>
  <c r="C602" i="1"/>
  <c r="C1214" i="1"/>
  <c r="C162" i="1"/>
  <c r="C922" i="1"/>
  <c r="C1182" i="1"/>
  <c r="C1286" i="1"/>
  <c r="C160" i="1"/>
  <c r="C877" i="1"/>
  <c r="C1258" i="1"/>
  <c r="C621" i="1"/>
  <c r="C651" i="1"/>
  <c r="C783" i="1"/>
  <c r="C801" i="1"/>
  <c r="C842" i="1"/>
  <c r="C250" i="1"/>
  <c r="C433" i="1"/>
  <c r="C773" i="1"/>
  <c r="C980" i="1"/>
  <c r="C1091" i="1"/>
  <c r="C1323" i="1"/>
  <c r="C792" i="1"/>
  <c r="C77" i="1"/>
  <c r="C334" i="1"/>
  <c r="C1401" i="1"/>
  <c r="C884" i="1"/>
  <c r="C1410" i="1"/>
  <c r="C760" i="1"/>
  <c r="C179" i="1"/>
  <c r="C151" i="1"/>
  <c r="C432" i="1"/>
  <c r="C1086" i="1"/>
  <c r="C375" i="1"/>
  <c r="C1057" i="1"/>
  <c r="C699" i="1"/>
  <c r="C309" i="1"/>
  <c r="C1197" i="1"/>
  <c r="C1255" i="1"/>
  <c r="C871" i="1"/>
  <c r="C170" i="1"/>
  <c r="C1373" i="1"/>
  <c r="C554" i="1"/>
  <c r="C1099" i="1"/>
  <c r="C34" i="1"/>
  <c r="C330" i="1"/>
  <c r="C1422" i="1"/>
  <c r="C1218" i="1"/>
  <c r="C1061" i="1"/>
  <c r="C1166" i="1"/>
  <c r="C769" i="1"/>
  <c r="C390" i="1"/>
  <c r="C1311" i="1"/>
  <c r="C558" i="1"/>
  <c r="C734" i="1"/>
  <c r="C377" i="1"/>
  <c r="C682" i="1"/>
  <c r="C1053" i="1"/>
  <c r="C909" i="1"/>
  <c r="C78" i="1"/>
  <c r="C1371" i="1"/>
  <c r="C405" i="1"/>
  <c r="C302" i="1"/>
  <c r="C134" i="1"/>
  <c r="C1096" i="1"/>
  <c r="C279" i="1"/>
  <c r="C1256" i="1"/>
  <c r="C1093" i="1"/>
  <c r="C1102" i="1"/>
  <c r="C1348" i="1"/>
  <c r="C1023" i="1"/>
  <c r="C13" i="1"/>
  <c r="C487" i="1"/>
  <c r="C1293" i="1"/>
  <c r="C1175" i="1"/>
  <c r="C530" i="1"/>
  <c r="C1221" i="1"/>
  <c r="C393" i="1"/>
  <c r="C923" i="1"/>
  <c r="C585" i="1"/>
  <c r="C645" i="1"/>
  <c r="C284" i="1"/>
  <c r="C67" i="1"/>
  <c r="C1114" i="1"/>
  <c r="C987" i="1"/>
  <c r="C661" i="1"/>
  <c r="C656" i="1"/>
  <c r="C1402" i="1"/>
  <c r="C1254" i="1"/>
  <c r="C460" i="1"/>
  <c r="C53" i="1"/>
  <c r="C137" i="1"/>
  <c r="C536" i="1"/>
  <c r="C683" i="1"/>
  <c r="C430" i="1"/>
  <c r="C1317" i="1"/>
  <c r="C1198" i="1"/>
  <c r="C727" i="1"/>
  <c r="C272" i="1"/>
  <c r="C1263" i="1"/>
  <c r="C449" i="1"/>
  <c r="C346" i="1"/>
  <c r="C522" i="1"/>
  <c r="C993" i="1"/>
  <c r="C426" i="1"/>
  <c r="C46" i="1"/>
  <c r="C303" i="1"/>
  <c r="C1115" i="1"/>
  <c r="C1124" i="1"/>
  <c r="C310" i="1"/>
  <c r="C666" i="1"/>
  <c r="C878" i="1"/>
  <c r="C1364" i="1"/>
  <c r="C861" i="1"/>
  <c r="C1041" i="1"/>
  <c r="C29" i="1"/>
  <c r="C613" i="1"/>
  <c r="C127" i="1"/>
  <c r="C1133" i="1"/>
  <c r="C345" i="1"/>
  <c r="C1264" i="1"/>
  <c r="C521" i="1"/>
  <c r="C1287" i="1"/>
  <c r="C1162" i="1"/>
  <c r="C719" i="1"/>
  <c r="C1125" i="1"/>
  <c r="C1458" i="1"/>
  <c r="C614" i="1"/>
  <c r="C915" i="1"/>
  <c r="C905" i="1"/>
  <c r="C99" i="1"/>
  <c r="C105" i="1"/>
  <c r="C311" i="1"/>
  <c r="C293" i="1"/>
  <c r="C1191" i="1"/>
  <c r="C65" i="1"/>
  <c r="C494" i="1"/>
  <c r="C135" i="1"/>
  <c r="C883" i="1"/>
  <c r="C365" i="1"/>
  <c r="C726" i="1"/>
  <c r="C1443" i="1"/>
  <c r="C677" i="1"/>
  <c r="C214" i="1"/>
  <c r="C629" i="1"/>
  <c r="C117" i="1"/>
  <c r="C312" i="1"/>
  <c r="C1390" i="1"/>
  <c r="C263" i="1"/>
  <c r="C1172" i="1"/>
  <c r="C1107" i="1"/>
  <c r="C1021" i="1"/>
  <c r="C854" i="1"/>
  <c r="C642" i="1"/>
  <c r="C1070" i="1"/>
  <c r="C143" i="1"/>
  <c r="C556" i="1"/>
  <c r="C1488" i="1"/>
  <c r="C984" i="1"/>
  <c r="C1189" i="1"/>
  <c r="C376" i="1"/>
  <c r="C298" i="1"/>
  <c r="C1183" i="1"/>
  <c r="C470" i="1"/>
  <c r="C1071" i="1"/>
  <c r="C523" i="1"/>
  <c r="C496" i="1"/>
  <c r="C31" i="1"/>
  <c r="C166" i="1"/>
  <c r="C513" i="1"/>
  <c r="C1005" i="1"/>
  <c r="C130" i="1"/>
  <c r="C131" i="1"/>
  <c r="C190" i="1"/>
  <c r="C1411" i="1"/>
  <c r="C855" i="1"/>
  <c r="C850" i="1"/>
  <c r="C932" i="1"/>
  <c r="C724" i="1"/>
  <c r="C285" i="1"/>
  <c r="C1430" i="1"/>
  <c r="C1314" i="1"/>
  <c r="C944" i="1"/>
  <c r="C255" i="1"/>
  <c r="C1383" i="1"/>
  <c r="C1362" i="1"/>
  <c r="C738" i="1"/>
  <c r="C461" i="1"/>
  <c r="C1045" i="1"/>
  <c r="C1476" i="1"/>
  <c r="C940" i="1"/>
  <c r="C1138" i="1"/>
  <c r="C1436" i="1"/>
  <c r="C622" i="1"/>
  <c r="C414" i="1"/>
  <c r="C707" i="1"/>
  <c r="C350" i="1"/>
  <c r="C1259" i="1"/>
  <c r="C1318" i="1"/>
  <c r="C1010" i="1"/>
  <c r="C423" i="1"/>
  <c r="C749" i="1"/>
  <c r="C1265" i="1"/>
  <c r="C919" i="1"/>
  <c r="C408" i="1"/>
  <c r="C242" i="1"/>
  <c r="C9" i="1"/>
  <c r="C133" i="1"/>
  <c r="C501" i="1"/>
  <c r="C228" i="1"/>
  <c r="C1224" i="1"/>
  <c r="C1478" i="1"/>
  <c r="C1442" i="1"/>
  <c r="C627" i="1"/>
  <c r="C687" i="1"/>
  <c r="C1215" i="1"/>
  <c r="C273" i="1"/>
  <c r="C225" i="1"/>
  <c r="C894" i="1"/>
  <c r="C565" i="1"/>
  <c r="C1447" i="1"/>
  <c r="C607" i="1"/>
  <c r="C1072" i="1"/>
  <c r="C1266" i="1"/>
  <c r="C239" i="1"/>
  <c r="C658" i="1"/>
  <c r="C26" i="1"/>
  <c r="C900" i="1"/>
  <c r="C211" i="1"/>
  <c r="C1470" i="1"/>
  <c r="C183" i="1"/>
  <c r="C1028" i="1"/>
  <c r="C85" i="1"/>
  <c r="C287" i="1"/>
  <c r="C949" i="1"/>
  <c r="C660" i="1"/>
  <c r="C406" i="1"/>
  <c r="C1177" i="1"/>
  <c r="C1321" i="1"/>
  <c r="C356" i="1"/>
  <c r="C374" i="1"/>
  <c r="C79" i="1"/>
  <c r="C232" i="1"/>
  <c r="C789" i="1"/>
  <c r="C30" i="1"/>
  <c r="C1431" i="1"/>
  <c r="C385" i="1"/>
  <c r="C550" i="1"/>
  <c r="C1426" i="1"/>
  <c r="C611" i="1"/>
  <c r="C1043" i="1"/>
  <c r="C560" i="1"/>
  <c r="C827" i="1"/>
  <c r="C277" i="1"/>
  <c r="C528" i="1"/>
  <c r="C10" i="1"/>
  <c r="C480" i="1"/>
  <c r="C543" i="1"/>
  <c r="C103" i="1"/>
  <c r="C1350" i="1"/>
  <c r="C1267" i="1"/>
  <c r="C1288" i="1"/>
  <c r="C1058" i="1"/>
  <c r="C1304" i="1"/>
  <c r="C233" i="1"/>
  <c r="C1295" i="1"/>
  <c r="C540" i="1"/>
  <c r="C1230" i="1"/>
  <c r="C863" i="1"/>
  <c r="C1231" i="1"/>
  <c r="C619" i="1"/>
  <c r="C207" i="1"/>
  <c r="C40" i="1"/>
  <c r="C1232" i="1"/>
  <c r="C598" i="1"/>
  <c r="C574" i="1"/>
  <c r="C212" i="1"/>
  <c r="C1245" i="1"/>
  <c r="C867" i="1"/>
  <c r="C700" i="1"/>
  <c r="C93" i="1"/>
  <c r="C159" i="1"/>
  <c r="C1060" i="1"/>
  <c r="C755" i="1"/>
  <c r="C229" i="1"/>
  <c r="C608" i="1"/>
  <c r="C517" i="1"/>
  <c r="C1194" i="1"/>
  <c r="C1206" i="1"/>
  <c r="C206" i="1"/>
  <c r="C1121" i="1"/>
  <c r="C514" i="1"/>
  <c r="C1336" i="1"/>
  <c r="C505" i="1"/>
  <c r="C934" i="1"/>
  <c r="C1374" i="1"/>
  <c r="C1472" i="1"/>
  <c r="C234" i="1"/>
  <c r="C821" i="1"/>
  <c r="C544" i="1"/>
  <c r="C1412" i="1"/>
  <c r="C1355" i="1"/>
  <c r="C752" i="1"/>
  <c r="C1384" i="1"/>
  <c r="C415" i="1"/>
  <c r="C1098" i="1"/>
  <c r="C450" i="1"/>
  <c r="C399" i="1"/>
  <c r="C695" i="1"/>
  <c r="C74" i="1"/>
  <c r="C1105" i="1"/>
  <c r="C144" i="1"/>
  <c r="C454" i="1"/>
  <c r="C843" i="1"/>
  <c r="C1360" i="1"/>
  <c r="C468" i="1"/>
  <c r="C357" i="1"/>
  <c r="C918" i="1"/>
  <c r="C743" i="1"/>
  <c r="C1132" i="1"/>
  <c r="C91" i="1"/>
  <c r="C1268" i="1"/>
  <c r="C1167" i="1"/>
  <c r="C358" i="1"/>
  <c r="C1080" i="1"/>
  <c r="C153" i="1"/>
  <c r="C1300" i="1"/>
  <c r="C111" i="1"/>
  <c r="C14" i="1"/>
  <c r="C167" i="1"/>
  <c r="C238" i="1"/>
  <c r="C604" i="1"/>
  <c r="C157" i="1"/>
  <c r="C110" i="1"/>
  <c r="C1277" i="1"/>
  <c r="C21" i="1"/>
  <c r="C1035" i="1"/>
  <c r="C647" i="1"/>
  <c r="C1445" i="1"/>
  <c r="C1322" i="1"/>
  <c r="C652" i="1"/>
  <c r="C203" i="1"/>
  <c r="C1233" i="1"/>
  <c r="C820" i="1"/>
  <c r="C289" i="1"/>
  <c r="C1054" i="1"/>
  <c r="C332" i="1"/>
  <c r="C1253" i="1"/>
  <c r="C1038" i="1"/>
  <c r="C1298" i="1"/>
  <c r="C907" i="1"/>
  <c r="C1413" i="1"/>
  <c r="C336" i="1"/>
  <c r="C520" i="1"/>
  <c r="C208" i="1"/>
  <c r="C224" i="1"/>
  <c r="C852" i="1"/>
  <c r="C184" i="1"/>
  <c r="C485" i="1"/>
  <c r="C92" i="1"/>
  <c r="C1243" i="1"/>
  <c r="C924" i="1"/>
  <c r="C197" i="1"/>
  <c r="C260" i="1"/>
  <c r="C473" i="1"/>
  <c r="C388" i="1"/>
  <c r="C941" i="1"/>
  <c r="C1459" i="1"/>
  <c r="C957" i="1"/>
  <c r="C324" i="1"/>
  <c r="C999" i="1"/>
  <c r="C313" i="1"/>
  <c r="C590" i="1"/>
  <c r="C1479" i="1"/>
  <c r="C1184" i="1"/>
  <c r="C121" i="1"/>
  <c r="C960" i="1"/>
  <c r="C1361" i="1"/>
  <c r="C519" i="1"/>
  <c r="C526" i="1"/>
  <c r="C337" i="1"/>
  <c r="C457" i="1"/>
  <c r="C545" i="1"/>
  <c r="C295" i="1"/>
  <c r="C1247" i="1"/>
  <c r="C329" i="1"/>
  <c r="C1432" i="1"/>
  <c r="C395" i="1"/>
  <c r="C71" i="1"/>
  <c r="C441" i="1"/>
  <c r="C180" i="1"/>
  <c r="C148" i="1"/>
  <c r="C435" i="1"/>
  <c r="C791" i="1"/>
  <c r="C756" i="1"/>
  <c r="C181" i="1"/>
  <c r="C1073" i="1"/>
  <c r="C942" i="1"/>
  <c r="C1143" i="1"/>
  <c r="C1395" i="1"/>
  <c r="C1393" i="1"/>
  <c r="C757" i="1"/>
  <c r="C1388" i="1"/>
  <c r="C1345" i="1"/>
  <c r="C955" i="1"/>
  <c r="C1195" i="1"/>
  <c r="C811" i="1"/>
  <c r="C1324" i="1"/>
  <c r="C1074" i="1"/>
  <c r="C899" i="1"/>
  <c r="C1400" i="1"/>
  <c r="C1204" i="1"/>
  <c r="C1147" i="1"/>
  <c r="C662" i="1"/>
  <c r="C256" i="1"/>
  <c r="C102" i="1"/>
  <c r="C674" i="1"/>
  <c r="C1003" i="1"/>
  <c r="C986" i="1"/>
  <c r="C421" i="1"/>
  <c r="C502" i="1"/>
  <c r="C1351" i="1"/>
  <c r="C733" i="1"/>
  <c r="C97" i="1"/>
  <c r="C342" i="1"/>
  <c r="C173" i="1"/>
  <c r="C865" i="1"/>
  <c r="C325" i="1"/>
  <c r="C1444" i="1"/>
  <c r="C1153" i="1"/>
  <c r="C1333" i="1"/>
  <c r="C429" i="1"/>
  <c r="C541" i="1"/>
  <c r="C199" i="1"/>
  <c r="C1278" i="1"/>
  <c r="C641" i="1"/>
  <c r="C714" i="1"/>
  <c r="C1303" i="1"/>
  <c r="C1092" i="1"/>
  <c r="C750" i="1"/>
  <c r="C643" i="1"/>
  <c r="C268" i="1"/>
  <c r="C257" i="1"/>
  <c r="C508" i="1"/>
  <c r="C41" i="1"/>
  <c r="C1145" i="1"/>
  <c r="C1420" i="1"/>
  <c r="C168" i="1"/>
  <c r="C1433" i="1"/>
  <c r="C1446" i="1"/>
  <c r="C1372" i="1"/>
  <c r="C784" i="1"/>
  <c r="C1012" i="1"/>
  <c r="C729" i="1"/>
  <c r="C1176" i="1"/>
  <c r="C1242" i="1"/>
  <c r="C451" i="1"/>
  <c r="C437" i="1"/>
  <c r="C1178" i="1"/>
  <c r="C1465" i="1"/>
  <c r="C491" i="1"/>
  <c r="C265" i="1"/>
  <c r="C47" i="1"/>
  <c r="C1185" i="1"/>
  <c r="C366" i="1"/>
  <c r="C711" i="1"/>
  <c r="C737" i="1"/>
  <c r="C213" i="1"/>
  <c r="C624" i="1"/>
  <c r="C1036" i="1"/>
  <c r="C80" i="1"/>
  <c r="C1414" i="1"/>
  <c r="C1126" i="1"/>
  <c r="C1042" i="1"/>
  <c r="C601" i="1"/>
  <c r="C592" i="1"/>
  <c r="C515" i="1"/>
  <c r="C566" i="1"/>
  <c r="C864" i="1"/>
  <c r="C578" i="1"/>
  <c r="C879" i="1"/>
  <c r="C321" i="1"/>
  <c r="C616" i="1"/>
  <c r="C269" i="1"/>
  <c r="C1380" i="1"/>
  <c r="C61" i="1"/>
  <c r="C937" i="1"/>
  <c r="C1222" i="1"/>
  <c r="C1139" i="1"/>
  <c r="C422" i="1"/>
  <c r="C1337" i="1"/>
  <c r="C1007" i="1"/>
  <c r="C11" i="1"/>
  <c r="C418" i="1"/>
  <c r="C100" i="1"/>
  <c r="C671" i="1"/>
  <c r="C490" i="1"/>
  <c r="C1022" i="1"/>
  <c r="C701" i="1"/>
  <c r="C1244" i="1"/>
  <c r="C1354" i="1"/>
  <c r="C648" i="1"/>
  <c r="C27" i="1"/>
  <c r="C728" i="1"/>
  <c r="C201" i="1"/>
  <c r="C155" i="1"/>
  <c r="C1179" i="1"/>
  <c r="C640" i="1"/>
  <c r="C416" i="1"/>
  <c r="C599" i="1"/>
  <c r="C925" i="1"/>
  <c r="C798" i="1"/>
  <c r="C72" i="1"/>
  <c r="C1251" i="1"/>
  <c r="C1075" i="1"/>
  <c r="C765" i="1"/>
  <c r="C149" i="1"/>
  <c r="C122" i="1"/>
  <c r="C16" i="1"/>
  <c r="C247" i="1"/>
  <c r="C453" i="1"/>
  <c r="C274" i="1"/>
  <c r="C359" i="1"/>
  <c r="C678" i="1"/>
  <c r="C988" i="1"/>
  <c r="C546" i="1"/>
  <c r="C163" i="1"/>
  <c r="C1366" i="1"/>
  <c r="C933" i="1"/>
  <c r="C844" i="1"/>
  <c r="C407" i="1"/>
  <c r="C1452" i="1"/>
  <c r="C1308" i="1"/>
  <c r="C18" i="1"/>
  <c r="C1120" i="1"/>
  <c r="C596" i="1"/>
  <c r="C657" i="1"/>
  <c r="C1369" i="1"/>
  <c r="C1011" i="1"/>
  <c r="C1087" i="1"/>
  <c r="C182" i="1"/>
  <c r="C524" i="1"/>
  <c r="C561" i="1"/>
  <c r="C96" i="1"/>
  <c r="C1055" i="1"/>
  <c r="C1207" i="1"/>
  <c r="C264" i="1"/>
  <c r="C945" i="1"/>
  <c r="C246" i="1"/>
  <c r="C650" i="1"/>
  <c r="C926" i="1"/>
  <c r="C649" i="1"/>
  <c r="C283" i="1"/>
  <c r="C317" i="1"/>
  <c r="C499" i="1"/>
  <c r="C551" i="1"/>
  <c r="C790" i="1"/>
  <c r="C553" i="1"/>
  <c r="C1405" i="1"/>
  <c r="C1270" i="1"/>
  <c r="C1013" i="1"/>
  <c r="C1158" i="1"/>
  <c r="C1004" i="1"/>
  <c r="C776" i="1"/>
  <c r="C774" i="1"/>
  <c r="C1340" i="1"/>
  <c r="C333" i="1"/>
  <c r="C152" i="1"/>
  <c r="C467" i="1"/>
  <c r="C586" i="1"/>
  <c r="C1312" i="1"/>
  <c r="C1440" i="1"/>
  <c r="C603" i="1"/>
  <c r="C1149" i="1"/>
  <c r="C1234" i="1"/>
  <c r="C1480" i="1"/>
  <c r="C1289" i="1"/>
  <c r="C55" i="1"/>
  <c r="C1347" i="1"/>
  <c r="C82" i="1"/>
  <c r="C806" i="1"/>
  <c r="C276" i="1"/>
  <c r="C1387" i="1"/>
  <c r="C1047" i="1"/>
  <c r="C1148" i="1"/>
  <c r="C1269" i="1"/>
  <c r="C369" i="1"/>
  <c r="C281" i="1"/>
  <c r="C694" i="1"/>
  <c r="C419" i="1"/>
  <c r="C488" i="1"/>
  <c r="C436" i="1"/>
  <c r="C215" i="1"/>
  <c r="C235" i="1"/>
  <c r="C836" i="1"/>
  <c r="C828" i="1"/>
  <c r="C115" i="1"/>
  <c r="C1202" i="1"/>
  <c r="C813" i="1"/>
  <c r="C1434" i="1"/>
  <c r="C829" i="1"/>
  <c r="C1201" i="1"/>
  <c r="C288" i="1"/>
  <c r="C1484" i="1"/>
  <c r="C684" i="1"/>
  <c r="C158" i="1"/>
  <c r="C124" i="1"/>
  <c r="C125" i="1"/>
  <c r="C28" i="1"/>
  <c r="C362" i="1"/>
  <c r="C908" i="1"/>
  <c r="C15" i="1"/>
  <c r="C1279" i="1"/>
  <c r="C1116" i="1"/>
  <c r="C400" i="1"/>
  <c r="C20" i="1"/>
  <c r="C1421" i="1"/>
  <c r="C48" i="1"/>
  <c r="C322" i="1"/>
  <c r="C8" i="1"/>
  <c r="C1142" i="1"/>
  <c r="C809" i="1"/>
  <c r="C1077" i="1"/>
  <c r="C372" i="1"/>
  <c r="C846" i="1"/>
  <c r="C772" i="1"/>
  <c r="C873" i="1"/>
  <c r="C147" i="1"/>
  <c r="C547" i="1"/>
  <c r="C904" i="1"/>
  <c r="C739" i="1"/>
  <c r="C196" i="1"/>
  <c r="C223" i="1"/>
  <c r="C98" i="1"/>
  <c r="C906" i="1"/>
  <c r="C191" i="1"/>
  <c r="C767" i="1"/>
  <c r="C1235" i="1"/>
  <c r="C504" i="1"/>
  <c r="C525" i="1"/>
  <c r="C1352" i="1"/>
  <c r="C822" i="1"/>
  <c r="C292" i="1"/>
  <c r="C1415" i="1"/>
  <c r="C156" i="1"/>
  <c r="C58" i="1"/>
  <c r="C644" i="1"/>
  <c r="C314" i="1"/>
  <c r="C880" i="1"/>
  <c r="C68" i="1"/>
  <c r="C688" i="1"/>
  <c r="C370" i="1"/>
  <c r="C1225" i="1"/>
  <c r="C1104" i="1"/>
  <c r="C1227" i="1"/>
  <c r="C692" i="1"/>
  <c r="C1463" i="1"/>
  <c r="C1375" i="1"/>
  <c r="C823" i="1"/>
  <c r="C1219" i="1"/>
  <c r="C1290" i="1"/>
  <c r="C42" i="1"/>
  <c r="C668" i="1"/>
  <c r="C895" i="1"/>
  <c r="C672" i="1"/>
  <c r="C193" i="1"/>
  <c r="C902" i="1"/>
  <c r="C691" i="1"/>
  <c r="C1192" i="1"/>
  <c r="C1453" i="1"/>
  <c r="C562" i="1"/>
  <c r="C1346" i="1"/>
  <c r="C1309" i="1"/>
  <c r="C35" i="1"/>
  <c r="C1146" i="1"/>
  <c r="C126" i="1"/>
  <c r="C84" i="1"/>
  <c r="C351" i="1"/>
  <c r="C54" i="1"/>
  <c r="C185" i="1"/>
  <c r="C1217" i="1"/>
  <c r="C1408" i="1"/>
  <c r="C1186" i="1"/>
  <c r="C593" i="1"/>
  <c r="C43" i="1"/>
  <c r="C1343" i="1"/>
  <c r="C847" i="1"/>
  <c r="C572" i="1"/>
  <c r="C635" i="1"/>
  <c r="C838" i="1"/>
  <c r="C291" i="1"/>
  <c r="C1017" i="1"/>
  <c r="C911" i="1"/>
  <c r="C830" i="1"/>
  <c r="C132" i="1"/>
  <c r="C686" i="1"/>
  <c r="C970" i="1"/>
  <c r="C1368" i="1"/>
  <c r="C804" i="1"/>
  <c r="C1485" i="1"/>
  <c r="C1117" i="1"/>
  <c r="C1156" i="1"/>
  <c r="C1140" i="1"/>
  <c r="C1018" i="1"/>
  <c r="C663" i="1"/>
  <c r="C1302" i="1"/>
  <c r="C1419" i="1"/>
  <c r="C732" i="1"/>
  <c r="C200" i="1"/>
  <c r="C497" i="1"/>
  <c r="C983" i="1"/>
  <c r="C248" i="1"/>
  <c r="C1056" i="1"/>
  <c r="C1301" i="1"/>
  <c r="C1144" i="1"/>
  <c r="C352" i="1"/>
  <c r="C715" i="1"/>
  <c r="C1246" i="1"/>
  <c r="C746" i="1"/>
  <c r="C845" i="1"/>
  <c r="C195" i="1"/>
  <c r="C516" i="1"/>
  <c r="C17" i="1"/>
  <c r="C1338" i="1"/>
  <c r="C353" i="1"/>
  <c r="C1349" i="1"/>
  <c r="C636" i="1"/>
  <c r="C1236" i="1"/>
  <c r="C1160" i="1"/>
  <c r="C736" i="1"/>
  <c r="C610" i="1"/>
  <c r="C171" i="1"/>
  <c r="C962" i="1"/>
  <c r="C367" i="1"/>
  <c r="C956" i="1"/>
  <c r="C1272" i="1"/>
  <c r="C401" i="1"/>
  <c r="C796" i="1"/>
  <c r="C583" i="1"/>
  <c r="C954" i="1"/>
  <c r="C278" i="1"/>
  <c r="C890" i="1"/>
  <c r="C280" i="1"/>
  <c r="C618" i="1"/>
  <c r="C771" i="1"/>
  <c r="C597" i="1"/>
  <c r="C1173" i="1"/>
  <c r="C788" i="1"/>
  <c r="C575" i="1"/>
  <c r="C1088" i="1"/>
  <c r="C901" i="1"/>
  <c r="C1127" i="1"/>
  <c r="C1128" i="1"/>
  <c r="C1397" i="1"/>
  <c r="C443" i="1"/>
  <c r="C509" i="1"/>
  <c r="C763" i="1"/>
  <c r="C258" i="1"/>
  <c r="C315" i="1"/>
  <c r="C1014" i="1"/>
  <c r="C417" i="1"/>
  <c r="C169" i="1"/>
  <c r="C1015" i="1"/>
  <c r="C113" i="1"/>
  <c r="C462" i="1"/>
  <c r="C275" i="1"/>
  <c r="C252" i="1"/>
  <c r="C998" i="1"/>
  <c r="C205" i="1"/>
  <c r="C872" i="1"/>
  <c r="C1428" i="1"/>
  <c r="C857" i="1"/>
  <c r="C758" i="1"/>
  <c r="C1199" i="1"/>
  <c r="C810" i="1"/>
  <c r="C579" i="1"/>
  <c r="C1187" i="1"/>
  <c r="C354" i="1"/>
  <c r="C740" i="1"/>
  <c r="C495" i="1"/>
  <c r="C748" i="1"/>
  <c r="C1237" i="1"/>
  <c r="C963" i="1"/>
  <c r="C1449" i="1"/>
  <c r="C161" i="1"/>
  <c r="C548" i="1"/>
  <c r="C625" i="1"/>
  <c r="C630" i="1"/>
  <c r="C1316" i="1"/>
  <c r="C128" i="1"/>
  <c r="C1097" i="1"/>
  <c r="C1216" i="1"/>
  <c r="C996" i="1"/>
  <c r="C1016" i="1"/>
  <c r="C1398" i="1"/>
  <c r="C637" i="1"/>
  <c r="C118" i="1"/>
  <c r="C866" i="1"/>
  <c r="C751" i="1"/>
  <c r="C1238" i="1"/>
  <c r="C1188" i="1"/>
  <c r="C646" i="1"/>
  <c r="C231" i="1"/>
  <c r="C1168" i="1"/>
  <c r="C702" i="1"/>
  <c r="C1089" i="1"/>
  <c r="C779" i="1"/>
  <c r="C730" i="1"/>
  <c r="C712" i="1"/>
  <c r="C802" i="1"/>
  <c r="C1239" i="1"/>
  <c r="C316" i="1"/>
  <c r="C582" i="1"/>
  <c r="C725" i="1"/>
  <c r="C1029" i="1"/>
  <c r="C549" i="1"/>
  <c r="C331" i="1"/>
  <c r="C373" i="1"/>
  <c r="A373" i="1" s="1"/>
  <c r="C402" i="1"/>
  <c r="A402" i="1" s="1"/>
  <c r="C785" i="1"/>
  <c r="A785" i="1" s="1"/>
  <c r="C1437" i="1"/>
  <c r="A1437" i="1" s="1"/>
  <c r="C994" i="1"/>
  <c r="A994" i="1" s="1"/>
  <c r="C824" i="1"/>
  <c r="A824" i="1" s="1"/>
  <c r="C1359" i="1"/>
  <c r="A1359" i="1" s="1"/>
  <c r="C49" i="1"/>
  <c r="A49" i="1" s="1"/>
  <c r="C1131" i="1"/>
  <c r="A1131" i="1" s="1"/>
  <c r="J1131" i="1" s="1"/>
  <c r="C881" i="1"/>
  <c r="A881" i="1" s="1"/>
  <c r="C786" i="1"/>
  <c r="A786" i="1" s="1"/>
  <c r="C1040" i="1"/>
  <c r="A1040" i="1" s="1"/>
  <c r="J1040" i="1" s="1"/>
  <c r="C1435" i="1"/>
  <c r="A1435" i="1" s="1"/>
  <c r="C387" i="1"/>
  <c r="A387" i="1" s="1"/>
  <c r="C1282" i="1"/>
  <c r="A1282" i="1" s="1"/>
  <c r="C172" i="1"/>
  <c r="A172" i="1" s="1"/>
  <c r="C1394" i="1"/>
  <c r="A1394" i="1" s="1"/>
  <c r="C1240" i="1"/>
  <c r="A1240" i="1" s="1"/>
  <c r="C973" i="1"/>
  <c r="A973" i="1" s="1"/>
  <c r="C1274" i="1"/>
  <c r="A1274" i="1" s="1"/>
  <c r="J1274" i="1" s="1"/>
  <c r="C1319" i="1"/>
  <c r="A1319" i="1" s="1"/>
  <c r="C230" i="1"/>
  <c r="A230" i="1" s="1"/>
  <c r="C817" i="1"/>
  <c r="A817" i="1" s="1"/>
  <c r="C882" i="1"/>
  <c r="A882" i="1" s="1"/>
  <c r="C1037" i="1"/>
  <c r="A1037" i="1" s="1"/>
  <c r="C538" i="1"/>
  <c r="A538" i="1" s="1"/>
  <c r="C1211" i="1"/>
  <c r="A1211" i="1" s="1"/>
  <c r="C569" i="1"/>
  <c r="A569" i="1" s="1"/>
  <c r="C251" i="1"/>
  <c r="A251" i="1" s="1"/>
  <c r="J251" i="1" s="1"/>
  <c r="C1118" i="1"/>
  <c r="A1118" i="1" s="1"/>
  <c r="C849" i="1"/>
  <c r="A849" i="1" s="1"/>
  <c r="C489" i="1"/>
  <c r="A489" i="1" s="1"/>
  <c r="C384" i="1"/>
  <c r="A384" i="1" s="1"/>
  <c r="C259" i="1"/>
  <c r="A259" i="1" s="1"/>
  <c r="C951" i="1"/>
  <c r="A951" i="1" s="1"/>
  <c r="C807" i="1"/>
  <c r="A807" i="1" s="1"/>
  <c r="C1025" i="1"/>
  <c r="A1025" i="1" s="1"/>
  <c r="C266" i="1"/>
  <c r="A266" i="1" s="1"/>
  <c r="C116" i="1"/>
  <c r="A116" i="1" s="1"/>
  <c r="C471" i="1"/>
  <c r="A471" i="1" s="1"/>
  <c r="C831" i="1"/>
  <c r="A831" i="1" s="1"/>
  <c r="C903" i="1"/>
  <c r="A903" i="1" s="1"/>
  <c r="C665" i="1"/>
  <c r="A665" i="1" s="1"/>
  <c r="C667" i="1"/>
  <c r="A667" i="1" s="1"/>
  <c r="C1386" i="1"/>
  <c r="A1386" i="1" s="1"/>
  <c r="C476" i="1"/>
  <c r="B476" i="1"/>
  <c r="B1283" i="1"/>
  <c r="A1283" i="1" s="1"/>
  <c r="B587" i="1"/>
  <c r="B976" i="1"/>
  <c r="B581" i="1"/>
  <c r="B1064" i="1"/>
  <c r="B1280" i="1"/>
  <c r="B1081" i="1"/>
  <c r="B874" i="1"/>
  <c r="B192" i="1"/>
  <c r="A192" i="1" s="1"/>
  <c r="B747" i="1"/>
  <c r="B1163" i="1"/>
  <c r="B1416" i="1"/>
  <c r="B787" i="1"/>
  <c r="B1152" i="1"/>
  <c r="B1065" i="1"/>
  <c r="B1066" i="1"/>
  <c r="B967" i="1"/>
  <c r="A967" i="1" s="1"/>
  <c r="J967" i="1" s="1"/>
  <c r="B413" i="1"/>
  <c r="B716" i="1"/>
  <c r="B653" i="1"/>
  <c r="B705" i="1"/>
  <c r="B1250" i="1"/>
  <c r="B948" i="1"/>
  <c r="B825" i="1"/>
  <c r="B404" i="1"/>
  <c r="A404" i="1" s="1"/>
  <c r="J404" i="1" s="1"/>
  <c r="B339" i="1"/>
  <c r="B623" i="1"/>
  <c r="B638" i="1"/>
  <c r="B129" i="1"/>
  <c r="B916" i="1"/>
  <c r="B262" i="1"/>
  <c r="B1027" i="1"/>
  <c r="B591" i="1"/>
  <c r="A591" i="1" s="1"/>
  <c r="B1067" i="1"/>
  <c r="B950" i="1"/>
  <c r="B1468" i="1"/>
  <c r="B539" i="1"/>
  <c r="B723" i="1"/>
  <c r="B766" i="1"/>
  <c r="B174" i="1"/>
  <c r="B1062" i="1"/>
  <c r="A1062" i="1" s="1"/>
  <c r="B482" i="1"/>
  <c r="B326" i="1"/>
  <c r="B1030" i="1"/>
  <c r="B1339" i="1"/>
  <c r="B104" i="1"/>
  <c r="B240" i="1"/>
  <c r="B1391" i="1"/>
  <c r="B841" i="1"/>
  <c r="A841" i="1" s="1"/>
  <c r="B1306" i="1"/>
  <c r="B75" i="1"/>
  <c r="B856" i="1"/>
  <c r="B1334" i="1"/>
  <c r="B588" i="1"/>
  <c r="B968" i="1"/>
  <c r="B1190" i="1"/>
  <c r="B753" i="1"/>
  <c r="A753" i="1" s="1"/>
  <c r="B391" i="1"/>
  <c r="B887" i="1"/>
  <c r="B693" i="1"/>
  <c r="B570" i="1"/>
  <c r="B1226" i="1"/>
  <c r="B1257" i="1"/>
  <c r="B409" i="1"/>
  <c r="B696" i="1"/>
  <c r="A696" i="1" s="1"/>
  <c r="B869" i="1"/>
  <c r="B834" i="1"/>
  <c r="B985" i="1"/>
  <c r="B463" i="1"/>
  <c r="B1307" i="1"/>
  <c r="B209" i="1"/>
  <c r="B555" i="1"/>
  <c r="B979" i="1"/>
  <c r="A979" i="1" s="1"/>
  <c r="J979" i="1" s="1"/>
  <c r="B299" i="1"/>
  <c r="B1454" i="1"/>
  <c r="B896" i="1"/>
  <c r="B706" i="1"/>
  <c r="B589" i="1"/>
  <c r="B912" i="1"/>
  <c r="B389" i="1"/>
  <c r="B1078" i="1"/>
  <c r="A1078" i="1" s="1"/>
  <c r="B870" i="1"/>
  <c r="B708" i="1"/>
  <c r="B754" i="1"/>
  <c r="B340" i="1"/>
  <c r="B420" i="1"/>
  <c r="B1310" i="1"/>
  <c r="B90" i="1"/>
  <c r="B249" i="1"/>
  <c r="A249" i="1" s="1"/>
  <c r="B531" i="1"/>
  <c r="B22" i="1"/>
  <c r="B552" i="1"/>
  <c r="B1466" i="1"/>
  <c r="B101" i="1"/>
  <c r="B1110" i="1"/>
  <c r="B483" i="1"/>
  <c r="B492" i="1"/>
  <c r="A492" i="1" s="1"/>
  <c r="B1031" i="1"/>
  <c r="B1141" i="1"/>
  <c r="B1330" i="1"/>
  <c r="B1032" i="1"/>
  <c r="B1409" i="1"/>
  <c r="B1151" i="1"/>
  <c r="B86" i="1"/>
  <c r="B1378" i="1"/>
  <c r="A1378" i="1" s="1"/>
  <c r="J1378" i="1" s="1"/>
  <c r="B424" i="1"/>
  <c r="B227" i="1"/>
  <c r="B1474" i="1"/>
  <c r="B685" i="1"/>
  <c r="B360" i="1"/>
  <c r="B120" i="1"/>
  <c r="B1068" i="1"/>
  <c r="B338" i="1"/>
  <c r="A338" i="1" s="1"/>
  <c r="B628" i="1"/>
  <c r="B1050" i="1"/>
  <c r="B799" i="1"/>
  <c r="B833" i="1"/>
  <c r="B1174" i="1"/>
  <c r="B1082" i="1"/>
  <c r="B1129" i="1"/>
  <c r="B138" i="1"/>
  <c r="A138" i="1" s="1"/>
  <c r="B1076" i="1"/>
  <c r="B567" i="1"/>
  <c r="B952" i="1"/>
  <c r="B1341" i="1"/>
  <c r="B150" i="1"/>
  <c r="B1161" i="1"/>
  <c r="B768" i="1"/>
  <c r="B222" i="1"/>
  <c r="A222" i="1" s="1"/>
  <c r="B294" i="1"/>
  <c r="B826" i="1"/>
  <c r="B175" i="1"/>
  <c r="B1180" i="1"/>
  <c r="B584" i="1"/>
  <c r="B966" i="1"/>
  <c r="B1159" i="1"/>
  <c r="B533" i="1"/>
  <c r="A533" i="1" s="1"/>
  <c r="B1332" i="1"/>
  <c r="B689" i="1"/>
  <c r="B1154" i="1"/>
  <c r="B464" i="1"/>
  <c r="B396" i="1"/>
  <c r="B498" i="1"/>
  <c r="B851" i="1"/>
  <c r="B1424" i="1"/>
  <c r="A1424" i="1" s="1"/>
  <c r="B50" i="1"/>
  <c r="B1150" i="1"/>
  <c r="B1260" i="1"/>
  <c r="B964" i="1"/>
  <c r="B835" i="1"/>
  <c r="B1002" i="1"/>
  <c r="B1039" i="1"/>
  <c r="B654" i="1"/>
  <c r="A654" i="1" s="1"/>
  <c r="B1326" i="1"/>
  <c r="B532" i="1"/>
  <c r="B243" i="1"/>
  <c r="B670" i="1"/>
  <c r="B537" i="1"/>
  <c r="B1134" i="1"/>
  <c r="B741" i="1"/>
  <c r="B1261" i="1"/>
  <c r="A1261" i="1" s="1"/>
  <c r="B1450" i="1"/>
  <c r="B958" i="1"/>
  <c r="B615" i="1"/>
  <c r="B704" i="1"/>
  <c r="B609" i="1"/>
  <c r="B961" i="1"/>
  <c r="B1381" i="1"/>
  <c r="B176" i="1"/>
  <c r="A176" i="1" s="1"/>
  <c r="J176" i="1" s="1"/>
  <c r="B910" i="1"/>
  <c r="B1026" i="1"/>
  <c r="B88" i="1"/>
  <c r="B383" i="1"/>
  <c r="B76" i="1"/>
  <c r="B1094" i="1"/>
  <c r="B891" i="1"/>
  <c r="B816" i="1"/>
  <c r="A816" i="1" s="1"/>
  <c r="B1438" i="1"/>
  <c r="B381" i="1"/>
  <c r="B720" i="1"/>
  <c r="B458" i="1"/>
  <c r="B296" i="1"/>
  <c r="B444" i="1"/>
  <c r="B946" i="1"/>
  <c r="B386" i="1"/>
  <c r="A386" i="1" s="1"/>
  <c r="B848" i="1"/>
  <c r="B659" i="1"/>
  <c r="B83" i="1"/>
  <c r="B989" i="1"/>
  <c r="B139" i="1"/>
  <c r="B1389" i="1"/>
  <c r="B355" i="1"/>
  <c r="A355" i="1" s="1"/>
  <c r="B304" i="1"/>
  <c r="B875" i="1"/>
  <c r="B300" i="1"/>
  <c r="B793" i="1"/>
  <c r="B819" i="1"/>
  <c r="B44" i="1"/>
  <c r="B1135" i="1"/>
  <c r="B797" i="1"/>
  <c r="A797" i="1" s="1"/>
  <c r="B1377" i="1"/>
  <c r="B617" i="1"/>
  <c r="B564" i="1"/>
  <c r="B442" i="1"/>
  <c r="B1252" i="1"/>
  <c r="B140" i="1"/>
  <c r="B1223" i="1"/>
  <c r="B965" i="1"/>
  <c r="A965" i="1" s="1"/>
  <c r="J965" i="1" s="1"/>
  <c r="B145" i="1"/>
  <c r="B106" i="1"/>
  <c r="B1331" i="1"/>
  <c r="B1119" i="1"/>
  <c r="B718" i="1"/>
  <c r="B529" i="1"/>
  <c r="B1455" i="1"/>
  <c r="B974" i="1"/>
  <c r="A974" i="1" s="1"/>
  <c r="B1109" i="1"/>
  <c r="B507" i="1"/>
  <c r="B59" i="1"/>
  <c r="B917" i="1"/>
  <c r="B1210" i="1"/>
  <c r="B859" i="1"/>
  <c r="B639" i="1"/>
  <c r="B1417" i="1"/>
  <c r="A1417" i="1" s="1"/>
  <c r="B1249" i="1"/>
  <c r="B368" i="1"/>
  <c r="B626" i="1"/>
  <c r="B136" i="1"/>
  <c r="B858" i="1"/>
  <c r="B1203" i="1"/>
  <c r="B1379" i="1"/>
  <c r="B428" i="1"/>
  <c r="A428" i="1" s="1"/>
  <c r="B378" i="1"/>
  <c r="B818" i="1"/>
  <c r="B347" i="1"/>
  <c r="B1212" i="1"/>
  <c r="B431" i="1"/>
  <c r="B380" i="1"/>
  <c r="B1486" i="1"/>
  <c r="B23" i="1"/>
  <c r="A23" i="1" s="1"/>
  <c r="B1228" i="1"/>
  <c r="B1200" i="1"/>
  <c r="B392" i="1"/>
  <c r="B577" i="1"/>
  <c r="B1487" i="1"/>
  <c r="B1407" i="1"/>
  <c r="B1448" i="1"/>
  <c r="B888" i="1"/>
  <c r="A888" i="1" s="1"/>
  <c r="B840" i="1"/>
  <c r="B1370" i="1"/>
  <c r="B735" i="1"/>
  <c r="B1095" i="1"/>
  <c r="B1001" i="1"/>
  <c r="B107" i="1"/>
  <c r="B164" i="1"/>
  <c r="B781" i="1"/>
  <c r="A781" i="1" s="1"/>
  <c r="B1083" i="1"/>
  <c r="B282" i="1"/>
  <c r="B930" i="1"/>
  <c r="B1033" i="1"/>
  <c r="B1044" i="1"/>
  <c r="B600" i="1"/>
  <c r="B69" i="1"/>
  <c r="B563" i="1"/>
  <c r="A563" i="1" s="1"/>
  <c r="B253" i="1"/>
  <c r="B1084" i="1"/>
  <c r="B969" i="1"/>
  <c r="B290" i="1"/>
  <c r="B576" i="1"/>
  <c r="B1111" i="1"/>
  <c r="B154" i="1"/>
  <c r="B320" i="1"/>
  <c r="A320" i="1" s="1"/>
  <c r="B897" i="1"/>
  <c r="B481" i="1"/>
  <c r="B363" i="1"/>
  <c r="B452" i="1"/>
  <c r="B722" i="1"/>
  <c r="B361" i="1"/>
  <c r="B1385" i="1"/>
  <c r="B794" i="1"/>
  <c r="A794" i="1" s="1"/>
  <c r="J794" i="1" s="1"/>
  <c r="B270" i="1"/>
  <c r="B977" i="1"/>
  <c r="B777" i="1"/>
  <c r="B557" i="1"/>
  <c r="B927" i="1"/>
  <c r="B286" i="1"/>
  <c r="B506" i="1"/>
  <c r="B38" i="1"/>
  <c r="A38" i="1" s="1"/>
  <c r="J38" i="1" s="1"/>
  <c r="B186" i="1"/>
  <c r="B943" i="1"/>
  <c r="B319" i="1"/>
  <c r="B114" i="1"/>
  <c r="B475" i="1"/>
  <c r="B39" i="1"/>
  <c r="B301" i="1"/>
  <c r="B1103" i="1"/>
  <c r="A1103" i="1" s="1"/>
  <c r="B440" i="1"/>
  <c r="B972" i="1"/>
  <c r="B62" i="1"/>
  <c r="B1320" i="1"/>
  <c r="B1276" i="1"/>
  <c r="B1271" i="1"/>
  <c r="B1136" i="1"/>
  <c r="B19" i="1"/>
  <c r="A19" i="1" s="1"/>
  <c r="B1059" i="1"/>
  <c r="B51" i="1"/>
  <c r="B605" i="1"/>
  <c r="B680" i="1"/>
  <c r="B938" i="1"/>
  <c r="B439" i="1"/>
  <c r="B394" i="1"/>
  <c r="B1101" i="1"/>
  <c r="A1101" i="1" s="1"/>
  <c r="B81" i="1"/>
  <c r="B1085" i="1"/>
  <c r="B1325" i="1"/>
  <c r="B1406" i="1"/>
  <c r="B445" i="1"/>
  <c r="B868" i="1"/>
  <c r="B721" i="1"/>
  <c r="B1208" i="1"/>
  <c r="A1208" i="1" s="1"/>
  <c r="B1209" i="1"/>
  <c r="B675" i="1"/>
  <c r="B800" i="1"/>
  <c r="B379" i="1"/>
  <c r="B1079" i="1"/>
  <c r="B24" i="1"/>
  <c r="B25" i="1"/>
  <c r="B1181" i="1"/>
  <c r="A1181" i="1" s="1"/>
  <c r="B612" i="1"/>
  <c r="B1427" i="1"/>
  <c r="B456" i="1"/>
  <c r="B518" i="1"/>
  <c r="B595" i="1"/>
  <c r="B410" i="1"/>
  <c r="B713" i="1"/>
  <c r="B1069" i="1"/>
  <c r="A1069" i="1" s="1"/>
  <c r="B261" i="1"/>
  <c r="B327" i="1"/>
  <c r="B669" i="1"/>
  <c r="B335" i="1"/>
  <c r="B759" i="1"/>
  <c r="B959" i="1"/>
  <c r="B681" i="1"/>
  <c r="B1363" i="1"/>
  <c r="A1363" i="1" s="1"/>
  <c r="J1363" i="1" s="1"/>
  <c r="B664" i="1"/>
  <c r="B697" i="1"/>
  <c r="B1051" i="1"/>
  <c r="B1171" i="1"/>
  <c r="B885" i="1"/>
  <c r="B631" i="1"/>
  <c r="B1273" i="1"/>
  <c r="B60" i="1"/>
  <c r="A60" i="1" s="1"/>
  <c r="B202" i="1"/>
  <c r="B1353" i="1"/>
  <c r="B886" i="1"/>
  <c r="B12" i="1"/>
  <c r="B853" i="1"/>
  <c r="B990" i="1"/>
  <c r="B1296" i="1"/>
  <c r="B1155" i="1"/>
  <c r="A1155" i="1" s="1"/>
  <c r="B1441" i="1"/>
  <c r="B500" i="1"/>
  <c r="B146" i="1"/>
  <c r="B568" i="1"/>
  <c r="B770" i="1"/>
  <c r="B52" i="1"/>
  <c r="B187" i="1"/>
  <c r="B1328" i="1"/>
  <c r="A1328" i="1" s="1"/>
  <c r="J1328" i="1" s="1"/>
  <c r="B1396" i="1"/>
  <c r="B1006" i="1"/>
  <c r="B761" i="1"/>
  <c r="B920" i="1"/>
  <c r="B511" i="1"/>
  <c r="B1365" i="1"/>
  <c r="B1123" i="1"/>
  <c r="B1358" i="1"/>
  <c r="A1358" i="1" s="1"/>
  <c r="B991" i="1"/>
  <c r="B1262" i="1"/>
  <c r="B981" i="1"/>
  <c r="B318" i="1"/>
  <c r="B477" i="1"/>
  <c r="B709" i="1"/>
  <c r="B33" i="1"/>
  <c r="B1297" i="1"/>
  <c r="A1297" i="1" s="1"/>
  <c r="B1241" i="1"/>
  <c r="B731" i="1"/>
  <c r="B632" i="1"/>
  <c r="B1170" i="1"/>
  <c r="B775" i="1"/>
  <c r="B633" i="1"/>
  <c r="B434" i="1"/>
  <c r="B703" i="1"/>
  <c r="A703" i="1" s="1"/>
  <c r="B1329" i="1"/>
  <c r="B1008" i="1"/>
  <c r="B89" i="1"/>
  <c r="B913" i="1"/>
  <c r="B198" i="1"/>
  <c r="B459" i="1"/>
  <c r="B1418" i="1"/>
  <c r="B446" i="1"/>
  <c r="A446" i="1" s="1"/>
  <c r="B1376" i="1"/>
  <c r="B1305" i="1"/>
  <c r="B1106" i="1"/>
  <c r="B710" i="1"/>
  <c r="B484" i="1"/>
  <c r="B95" i="1"/>
  <c r="B73" i="1"/>
  <c r="B177" i="1"/>
  <c r="A177" i="1" s="1"/>
  <c r="J1078" i="1" s="1"/>
  <c r="B141" i="1"/>
  <c r="B1169" i="1"/>
  <c r="B348" i="1"/>
  <c r="B742" i="1"/>
  <c r="B217" i="1"/>
  <c r="B1344" i="1"/>
  <c r="B218" i="1"/>
  <c r="B939" i="1"/>
  <c r="A939" i="1" s="1"/>
  <c r="B1164" i="1"/>
  <c r="B673" i="1"/>
  <c r="B328" i="1"/>
  <c r="B744" i="1"/>
  <c r="B935" i="1"/>
  <c r="B1205" i="1"/>
  <c r="B1213" i="1"/>
  <c r="B620" i="1"/>
  <c r="A620" i="1" s="1"/>
  <c r="B975" i="1"/>
  <c r="B221" i="1"/>
  <c r="B762" i="1"/>
  <c r="B216" i="1"/>
  <c r="B1220" i="1"/>
  <c r="B349" i="1"/>
  <c r="B323" i="1"/>
  <c r="B782" i="1"/>
  <c r="A782" i="1" s="1"/>
  <c r="B344" i="1"/>
  <c r="B5" i="1"/>
  <c r="B914" i="1"/>
  <c r="B397" i="1"/>
  <c r="B478" i="1"/>
  <c r="B119" i="1"/>
  <c r="B1024" i="1"/>
  <c r="B889" i="1"/>
  <c r="A889" i="1" s="1"/>
  <c r="B655" i="1"/>
  <c r="B271" i="1"/>
  <c r="B244" i="1"/>
  <c r="B1019" i="1"/>
  <c r="B510" i="1"/>
  <c r="B947" i="1"/>
  <c r="B1034" i="1"/>
  <c r="B1327" i="1"/>
  <c r="A1327" i="1" s="1"/>
  <c r="B527" i="1"/>
  <c r="B1049" i="1"/>
  <c r="B717" i="1"/>
  <c r="B1130" i="1"/>
  <c r="B559" i="1"/>
  <c r="B1137" i="1"/>
  <c r="B447" i="1"/>
  <c r="B87" i="1"/>
  <c r="A87" i="1" s="1"/>
  <c r="B1284" i="1"/>
  <c r="B1315" i="1"/>
  <c r="B803" i="1"/>
  <c r="B236" i="1"/>
  <c r="B142" i="1"/>
  <c r="B1229" i="1"/>
  <c r="B1291" i="1"/>
  <c r="B210" i="1"/>
  <c r="A210" i="1" s="1"/>
  <c r="B343" i="1"/>
  <c r="B1464" i="1"/>
  <c r="B254" i="1"/>
  <c r="B219" i="1"/>
  <c r="B1423" i="1"/>
  <c r="B921" i="1"/>
  <c r="B371" i="1"/>
  <c r="B1429" i="1"/>
  <c r="A1429" i="1" s="1"/>
  <c r="B936" i="1"/>
  <c r="B3" i="1"/>
  <c r="B226" i="1"/>
  <c r="B892" i="1"/>
  <c r="B6" i="1"/>
  <c r="B832" i="1"/>
  <c r="B305" i="1"/>
  <c r="B267" i="1"/>
  <c r="A267" i="1" s="1"/>
  <c r="B188" i="1"/>
  <c r="B237" i="1"/>
  <c r="B398" i="1"/>
  <c r="B165" i="1"/>
  <c r="B995" i="1"/>
  <c r="B1357" i="1"/>
  <c r="B455" i="1"/>
  <c r="B486" i="1"/>
  <c r="A486" i="1" s="1"/>
  <c r="B1342" i="1"/>
  <c r="B56" i="1"/>
  <c r="B982" i="1"/>
  <c r="B1112" i="1"/>
  <c r="B690" i="1"/>
  <c r="B1000" i="1"/>
  <c r="B1382" i="1"/>
  <c r="B1196" i="1"/>
  <c r="A1196" i="1" s="1"/>
  <c r="B63" i="1"/>
  <c r="B1294" i="1"/>
  <c r="B535" i="1"/>
  <c r="B764" i="1"/>
  <c r="B45" i="1"/>
  <c r="B1335" i="1"/>
  <c r="B1285" i="1"/>
  <c r="B411" i="1"/>
  <c r="A411" i="1" s="1"/>
  <c r="B606" i="1"/>
  <c r="B1461" i="1"/>
  <c r="B472" i="1"/>
  <c r="B808" i="1"/>
  <c r="B679" i="1"/>
  <c r="B412" i="1"/>
  <c r="B1122" i="1"/>
  <c r="B860" i="1"/>
  <c r="A860" i="1" s="1"/>
  <c r="B1475" i="1"/>
  <c r="B780" i="1"/>
  <c r="B839" i="1"/>
  <c r="B929" i="1"/>
  <c r="B795" i="1"/>
  <c r="B66" i="1"/>
  <c r="B382" i="1"/>
  <c r="B978" i="1"/>
  <c r="A978" i="1" s="1"/>
  <c r="B634" i="1"/>
  <c r="B112" i="1"/>
  <c r="B1403" i="1"/>
  <c r="B1052" i="1"/>
  <c r="B1046" i="1"/>
  <c r="B32" i="1"/>
  <c r="B1157" i="1"/>
  <c r="B438" i="1"/>
  <c r="A438" i="1" s="1"/>
  <c r="B812" i="1"/>
  <c r="B1456" i="1"/>
  <c r="B297" i="1"/>
  <c r="B971" i="1"/>
  <c r="B534" i="1"/>
  <c r="B306" i="1"/>
  <c r="B1399" i="1"/>
  <c r="B1009" i="1"/>
  <c r="A1009" i="1" s="1"/>
  <c r="B1090" i="1"/>
  <c r="B1367" i="1"/>
  <c r="B953" i="1"/>
  <c r="B928" i="1"/>
  <c r="B36" i="1"/>
  <c r="B307" i="1"/>
  <c r="B109" i="1"/>
  <c r="B1113" i="1"/>
  <c r="A1113" i="1" s="1"/>
  <c r="B805" i="1"/>
  <c r="B1063" i="1"/>
  <c r="B778" i="1"/>
  <c r="B194" i="1"/>
  <c r="B189" i="1"/>
  <c r="B245" i="1"/>
  <c r="B241" i="1"/>
  <c r="B465" i="1"/>
  <c r="A465" i="1" s="1"/>
  <c r="B364" i="1"/>
  <c r="B425" i="1"/>
  <c r="B1457" i="1"/>
  <c r="B1281" i="1"/>
  <c r="B341" i="1"/>
  <c r="B1020" i="1"/>
  <c r="B676" i="1"/>
  <c r="B1404" i="1"/>
  <c r="A1404" i="1" s="1"/>
  <c r="B204" i="1"/>
  <c r="B594" i="1"/>
  <c r="B837" i="1"/>
  <c r="B997" i="1"/>
  <c r="B64" i="1"/>
  <c r="B466" i="1"/>
  <c r="B542" i="1"/>
  <c r="B1193" i="1"/>
  <c r="A1193" i="1" s="1"/>
  <c r="B1108" i="1"/>
  <c r="B108" i="1"/>
  <c r="B1451" i="1"/>
  <c r="B427" i="1"/>
  <c r="B893" i="1"/>
  <c r="B1439" i="1"/>
  <c r="B479" i="1"/>
  <c r="B220" i="1"/>
  <c r="A220" i="1" s="1"/>
  <c r="B7" i="1"/>
  <c r="B403" i="1"/>
  <c r="B580" i="1"/>
  <c r="B1100" i="1"/>
  <c r="B512" i="1"/>
  <c r="B178" i="1"/>
  <c r="B862" i="1"/>
  <c r="B308" i="1"/>
  <c r="A308" i="1" s="1"/>
  <c r="J308" i="1" s="1"/>
  <c r="B94" i="1"/>
  <c r="B70" i="1"/>
  <c r="B448" i="1"/>
  <c r="B493" i="1"/>
  <c r="B814" i="1"/>
  <c r="B57" i="1"/>
  <c r="B1425" i="1"/>
  <c r="B1165" i="1"/>
  <c r="A1165" i="1" s="1"/>
  <c r="B573" i="1"/>
  <c r="B992" i="1"/>
  <c r="B1356" i="1"/>
  <c r="B1292" i="1"/>
  <c r="B1275" i="1"/>
  <c r="B876" i="1"/>
  <c r="B1392" i="1"/>
  <c r="B37" i="1"/>
  <c r="A37" i="1" s="1"/>
  <c r="B469" i="1"/>
  <c r="B1048" i="1"/>
  <c r="B1248" i="1"/>
  <c r="B1299" i="1"/>
  <c r="B898" i="1"/>
  <c r="B474" i="1"/>
  <c r="B931" i="1"/>
  <c r="B503" i="1"/>
  <c r="A503" i="1" s="1"/>
  <c r="B571" i="1"/>
  <c r="B745" i="1"/>
  <c r="B123" i="1"/>
  <c r="B815" i="1"/>
  <c r="B1313" i="1"/>
  <c r="B698" i="1"/>
  <c r="B602" i="1"/>
  <c r="B1214" i="1"/>
  <c r="A1214" i="1" s="1"/>
  <c r="J642" i="1" s="1"/>
  <c r="B162" i="1"/>
  <c r="B922" i="1"/>
  <c r="B1182" i="1"/>
  <c r="B1286" i="1"/>
  <c r="B160" i="1"/>
  <c r="B877" i="1"/>
  <c r="B1258" i="1"/>
  <c r="B621" i="1"/>
  <c r="A621" i="1" s="1"/>
  <c r="J621" i="1" s="1"/>
  <c r="B651" i="1"/>
  <c r="B783" i="1"/>
  <c r="B801" i="1"/>
  <c r="B842" i="1"/>
  <c r="B250" i="1"/>
  <c r="B433" i="1"/>
  <c r="B773" i="1"/>
  <c r="B980" i="1"/>
  <c r="A980" i="1" s="1"/>
  <c r="B1091" i="1"/>
  <c r="B1323" i="1"/>
  <c r="B792" i="1"/>
  <c r="B77" i="1"/>
  <c r="B334" i="1"/>
  <c r="B1401" i="1"/>
  <c r="B884" i="1"/>
  <c r="B1410" i="1"/>
  <c r="A1410" i="1" s="1"/>
  <c r="B760" i="1"/>
  <c r="B179" i="1"/>
  <c r="B151" i="1"/>
  <c r="B432" i="1"/>
  <c r="B1086" i="1"/>
  <c r="B375" i="1"/>
  <c r="B1057" i="1"/>
  <c r="B699" i="1"/>
  <c r="A699" i="1" s="1"/>
  <c r="B309" i="1"/>
  <c r="B1197" i="1"/>
  <c r="B1255" i="1"/>
  <c r="B871" i="1"/>
  <c r="B170" i="1"/>
  <c r="B1373" i="1"/>
  <c r="B554" i="1"/>
  <c r="B1099" i="1"/>
  <c r="A1099" i="1" s="1"/>
  <c r="J1214" i="1" s="1"/>
  <c r="B34" i="1"/>
  <c r="B330" i="1"/>
  <c r="B1422" i="1"/>
  <c r="B1218" i="1"/>
  <c r="B1061" i="1"/>
  <c r="B1166" i="1"/>
  <c r="B769" i="1"/>
  <c r="B390" i="1"/>
  <c r="A390" i="1" s="1"/>
  <c r="B1311" i="1"/>
  <c r="B558" i="1"/>
  <c r="B734" i="1"/>
  <c r="B377" i="1"/>
  <c r="B682" i="1"/>
  <c r="B1053" i="1"/>
  <c r="B909" i="1"/>
  <c r="B78" i="1"/>
  <c r="A78" i="1" s="1"/>
  <c r="J78" i="1" s="1"/>
  <c r="B1371" i="1"/>
  <c r="B405" i="1"/>
  <c r="B302" i="1"/>
  <c r="B134" i="1"/>
  <c r="B1096" i="1"/>
  <c r="B279" i="1"/>
  <c r="B1256" i="1"/>
  <c r="B1093" i="1"/>
  <c r="A1093" i="1" s="1"/>
  <c r="B1102" i="1"/>
  <c r="B1348" i="1"/>
  <c r="B1023" i="1"/>
  <c r="B13" i="1"/>
  <c r="B487" i="1"/>
  <c r="B1293" i="1"/>
  <c r="B1175" i="1"/>
  <c r="B530" i="1"/>
  <c r="A530" i="1" s="1"/>
  <c r="B1221" i="1"/>
  <c r="B393" i="1"/>
  <c r="B923" i="1"/>
  <c r="B585" i="1"/>
  <c r="B645" i="1"/>
  <c r="B284" i="1"/>
  <c r="B67" i="1"/>
  <c r="B1114" i="1"/>
  <c r="A1114" i="1" s="1"/>
  <c r="B987" i="1"/>
  <c r="B661" i="1"/>
  <c r="B656" i="1"/>
  <c r="B1402" i="1"/>
  <c r="B1254" i="1"/>
  <c r="B460" i="1"/>
  <c r="A4" i="1"/>
  <c r="B53" i="1"/>
  <c r="B137" i="1"/>
  <c r="B536" i="1"/>
  <c r="B683" i="1"/>
  <c r="A683" i="1" s="1"/>
  <c r="B430" i="1"/>
  <c r="B1317" i="1"/>
  <c r="B1198" i="1"/>
  <c r="B727" i="1"/>
  <c r="A727" i="1" s="1"/>
  <c r="B272" i="1"/>
  <c r="B1263" i="1"/>
  <c r="B449" i="1"/>
  <c r="B346" i="1"/>
  <c r="A346" i="1" s="1"/>
  <c r="B522" i="1"/>
  <c r="B993" i="1"/>
  <c r="B426" i="1"/>
  <c r="B46" i="1"/>
  <c r="A46" i="1" s="1"/>
  <c r="B303" i="1"/>
  <c r="B1115" i="1"/>
  <c r="B1124" i="1"/>
  <c r="B310" i="1"/>
  <c r="A310" i="1" s="1"/>
  <c r="B666" i="1"/>
  <c r="B878" i="1"/>
  <c r="B1364" i="1"/>
  <c r="B861" i="1"/>
  <c r="A861" i="1" s="1"/>
  <c r="B1041" i="1"/>
  <c r="B29" i="1"/>
  <c r="B613" i="1"/>
  <c r="B127" i="1"/>
  <c r="A127" i="1" s="1"/>
  <c r="B1133" i="1"/>
  <c r="B345" i="1"/>
  <c r="B1264" i="1"/>
  <c r="B521" i="1"/>
  <c r="A521" i="1" s="1"/>
  <c r="B1287" i="1"/>
  <c r="B1162" i="1"/>
  <c r="B719" i="1"/>
  <c r="B1125" i="1"/>
  <c r="A1125" i="1" s="1"/>
  <c r="B1458" i="1"/>
  <c r="B614" i="1"/>
  <c r="B915" i="1"/>
  <c r="B905" i="1"/>
  <c r="A905" i="1" s="1"/>
  <c r="J905" i="1" s="1"/>
  <c r="B99" i="1"/>
  <c r="B105" i="1"/>
  <c r="B311" i="1"/>
  <c r="B293" i="1"/>
  <c r="A293" i="1" s="1"/>
  <c r="B1191" i="1"/>
  <c r="B65" i="1"/>
  <c r="B494" i="1"/>
  <c r="B135" i="1"/>
  <c r="A135" i="1" s="1"/>
  <c r="B883" i="1"/>
  <c r="B365" i="1"/>
  <c r="B726" i="1"/>
  <c r="B1443" i="1"/>
  <c r="A1443" i="1" s="1"/>
  <c r="J1443" i="1" s="1"/>
  <c r="B677" i="1"/>
  <c r="B214" i="1"/>
  <c r="B629" i="1"/>
  <c r="B117" i="1"/>
  <c r="A117" i="1" s="1"/>
  <c r="B312" i="1"/>
  <c r="B1390" i="1"/>
  <c r="B263" i="1"/>
  <c r="B1172" i="1"/>
  <c r="A1172" i="1" s="1"/>
  <c r="B1107" i="1"/>
  <c r="B1021" i="1"/>
  <c r="B854" i="1"/>
  <c r="B642" i="1"/>
  <c r="A642" i="1" s="1"/>
  <c r="B1070" i="1"/>
  <c r="B143" i="1"/>
  <c r="B556" i="1"/>
  <c r="B1488" i="1"/>
  <c r="A1488" i="1" s="1"/>
  <c r="A1488" i="30" s="1"/>
  <c r="B984" i="1"/>
  <c r="B1189" i="1"/>
  <c r="B376" i="1"/>
  <c r="B298" i="1"/>
  <c r="A298" i="1" s="1"/>
  <c r="B1183" i="1"/>
  <c r="B470" i="1"/>
  <c r="B1071" i="1"/>
  <c r="B523" i="1"/>
  <c r="A523" i="1" s="1"/>
  <c r="B496" i="1"/>
  <c r="B31" i="1"/>
  <c r="B166" i="1"/>
  <c r="B513" i="1"/>
  <c r="A513" i="1" s="1"/>
  <c r="B1005" i="1"/>
  <c r="B130" i="1"/>
  <c r="B131" i="1"/>
  <c r="B190" i="1"/>
  <c r="A190" i="1" s="1"/>
  <c r="B1411" i="1"/>
  <c r="B855" i="1"/>
  <c r="B850" i="1"/>
  <c r="B932" i="1"/>
  <c r="A932" i="1" s="1"/>
  <c r="B724" i="1"/>
  <c r="B285" i="1"/>
  <c r="B1430" i="1"/>
  <c r="B1314" i="1"/>
  <c r="A1314" i="1" s="1"/>
  <c r="B944" i="1"/>
  <c r="B255" i="1"/>
  <c r="B1383" i="1"/>
  <c r="B1362" i="1"/>
  <c r="A1362" i="1" s="1"/>
  <c r="B738" i="1"/>
  <c r="B461" i="1"/>
  <c r="B1045" i="1"/>
  <c r="B1476" i="1"/>
  <c r="A1476" i="1" s="1"/>
  <c r="B940" i="1"/>
  <c r="B1138" i="1"/>
  <c r="B1436" i="1"/>
  <c r="B622" i="1"/>
  <c r="A622" i="1" s="1"/>
  <c r="B414" i="1"/>
  <c r="B707" i="1"/>
  <c r="B350" i="1"/>
  <c r="B1259" i="1"/>
  <c r="A1259" i="1" s="1"/>
  <c r="B1318" i="1"/>
  <c r="B1010" i="1"/>
  <c r="B423" i="1"/>
  <c r="B749" i="1"/>
  <c r="A749" i="1" s="1"/>
  <c r="B1265" i="1"/>
  <c r="B919" i="1"/>
  <c r="B408" i="1"/>
  <c r="B242" i="1"/>
  <c r="A242" i="1" s="1"/>
  <c r="B9" i="1"/>
  <c r="B133" i="1"/>
  <c r="B501" i="1"/>
  <c r="B228" i="1"/>
  <c r="A228" i="1" s="1"/>
  <c r="J228" i="1" s="1"/>
  <c r="B1224" i="1"/>
  <c r="B1478" i="1"/>
  <c r="B1442" i="1"/>
  <c r="B627" i="1"/>
  <c r="A627" i="1" s="1"/>
  <c r="B687" i="1"/>
  <c r="B1215" i="1"/>
  <c r="B273" i="1"/>
  <c r="B225" i="1"/>
  <c r="A225" i="1" s="1"/>
  <c r="J225" i="1" s="1"/>
  <c r="B894" i="1"/>
  <c r="B565" i="1"/>
  <c r="B1447" i="1"/>
  <c r="B607" i="1"/>
  <c r="A607" i="1" s="1"/>
  <c r="B1072" i="1"/>
  <c r="B1266" i="1"/>
  <c r="B239" i="1"/>
  <c r="B658" i="1"/>
  <c r="A658" i="1" s="1"/>
  <c r="B26" i="1"/>
  <c r="B900" i="1"/>
  <c r="B211" i="1"/>
  <c r="B1470" i="1"/>
  <c r="A1470" i="1" s="1"/>
  <c r="J1470" i="1" s="1"/>
  <c r="B183" i="1"/>
  <c r="B1028" i="1"/>
  <c r="B85" i="1"/>
  <c r="B287" i="1"/>
  <c r="A287" i="1" s="1"/>
  <c r="B949" i="1"/>
  <c r="B660" i="1"/>
  <c r="B406" i="1"/>
  <c r="B1177" i="1"/>
  <c r="A1177" i="1" s="1"/>
  <c r="B1321" i="1"/>
  <c r="B356" i="1"/>
  <c r="B374" i="1"/>
  <c r="B79" i="1"/>
  <c r="A79" i="1" s="1"/>
  <c r="J79" i="1" s="1"/>
  <c r="B232" i="1"/>
  <c r="B789" i="1"/>
  <c r="B30" i="1"/>
  <c r="B1431" i="1"/>
  <c r="A1431" i="1" s="1"/>
  <c r="B385" i="1"/>
  <c r="B550" i="1"/>
  <c r="B1426" i="1"/>
  <c r="B611" i="1"/>
  <c r="A611" i="1" s="1"/>
  <c r="B1043" i="1"/>
  <c r="B560" i="1"/>
  <c r="B827" i="1"/>
  <c r="B277" i="1"/>
  <c r="A277" i="1" s="1"/>
  <c r="B528" i="1"/>
  <c r="B10" i="1"/>
  <c r="B480" i="1"/>
  <c r="B543" i="1"/>
  <c r="A543" i="1" s="1"/>
  <c r="B103" i="1"/>
  <c r="B1350" i="1"/>
  <c r="B1267" i="1"/>
  <c r="B1288" i="1"/>
  <c r="A1288" i="1" s="1"/>
  <c r="B1058" i="1"/>
  <c r="B1304" i="1"/>
  <c r="B233" i="1"/>
  <c r="B1295" i="1"/>
  <c r="A1295" i="1" s="1"/>
  <c r="B540" i="1"/>
  <c r="B1230" i="1"/>
  <c r="B863" i="1"/>
  <c r="B1231" i="1"/>
  <c r="A1231" i="1" s="1"/>
  <c r="B619" i="1"/>
  <c r="B207" i="1"/>
  <c r="B40" i="1"/>
  <c r="B1232" i="1"/>
  <c r="A1232" i="1" s="1"/>
  <c r="B598" i="1"/>
  <c r="B574" i="1"/>
  <c r="B212" i="1"/>
  <c r="B1245" i="1"/>
  <c r="A1245" i="1" s="1"/>
  <c r="B867" i="1"/>
  <c r="B700" i="1"/>
  <c r="B93" i="1"/>
  <c r="B159" i="1"/>
  <c r="A159" i="1" s="1"/>
  <c r="B1060" i="1"/>
  <c r="B755" i="1"/>
  <c r="B229" i="1"/>
  <c r="B608" i="1"/>
  <c r="A608" i="1" s="1"/>
  <c r="B517" i="1"/>
  <c r="B1194" i="1"/>
  <c r="B1206" i="1"/>
  <c r="B206" i="1"/>
  <c r="A206" i="1" s="1"/>
  <c r="B1121" i="1"/>
  <c r="B514" i="1"/>
  <c r="B1336" i="1"/>
  <c r="B505" i="1"/>
  <c r="A505" i="1" s="1"/>
  <c r="B934" i="1"/>
  <c r="B1374" i="1"/>
  <c r="B1472" i="1"/>
  <c r="B234" i="1"/>
  <c r="A234" i="1" s="1"/>
  <c r="B821" i="1"/>
  <c r="B544" i="1"/>
  <c r="B1412" i="1"/>
  <c r="B1355" i="1"/>
  <c r="A1355" i="1" s="1"/>
  <c r="B752" i="1"/>
  <c r="B1384" i="1"/>
  <c r="B415" i="1"/>
  <c r="B1098" i="1"/>
  <c r="A1098" i="1" s="1"/>
  <c r="B450" i="1"/>
  <c r="B399" i="1"/>
  <c r="B695" i="1"/>
  <c r="B74" i="1"/>
  <c r="A74" i="1" s="1"/>
  <c r="B1105" i="1"/>
  <c r="B144" i="1"/>
  <c r="B454" i="1"/>
  <c r="B843" i="1"/>
  <c r="A843" i="1" s="1"/>
  <c r="J843" i="1" s="1"/>
  <c r="B1360" i="1"/>
  <c r="B468" i="1"/>
  <c r="B357" i="1"/>
  <c r="B918" i="1"/>
  <c r="A918" i="1" s="1"/>
  <c r="B743" i="1"/>
  <c r="B1132" i="1"/>
  <c r="B91" i="1"/>
  <c r="B1268" i="1"/>
  <c r="A1268" i="1" s="1"/>
  <c r="B1167" i="1"/>
  <c r="B358" i="1"/>
  <c r="B1080" i="1"/>
  <c r="B153" i="1"/>
  <c r="A153" i="1" s="1"/>
  <c r="B1300" i="1"/>
  <c r="B111" i="1"/>
  <c r="B14" i="1"/>
  <c r="B167" i="1"/>
  <c r="A167" i="1" s="1"/>
  <c r="B238" i="1"/>
  <c r="B604" i="1"/>
  <c r="B157" i="1"/>
  <c r="B110" i="1"/>
  <c r="A110" i="1" s="1"/>
  <c r="B1277" i="1"/>
  <c r="B21" i="1"/>
  <c r="B1035" i="1"/>
  <c r="B647" i="1"/>
  <c r="A647" i="1" s="1"/>
  <c r="B1445" i="1"/>
  <c r="B1322" i="1"/>
  <c r="B652" i="1"/>
  <c r="B203" i="1"/>
  <c r="A203" i="1" s="1"/>
  <c r="B1233" i="1"/>
  <c r="B820" i="1"/>
  <c r="B289" i="1"/>
  <c r="B1054" i="1"/>
  <c r="A1054" i="1" s="1"/>
  <c r="B332" i="1"/>
  <c r="B1253" i="1"/>
  <c r="B1038" i="1"/>
  <c r="B1298" i="1"/>
  <c r="A1298" i="1" s="1"/>
  <c r="J994" i="1" s="1"/>
  <c r="B907" i="1"/>
  <c r="B1413" i="1"/>
  <c r="B336" i="1"/>
  <c r="B520" i="1"/>
  <c r="A520" i="1" s="1"/>
  <c r="B208" i="1"/>
  <c r="B224" i="1"/>
  <c r="B852" i="1"/>
  <c r="B184" i="1"/>
  <c r="A184" i="1" s="1"/>
  <c r="B485" i="1"/>
  <c r="B92" i="1"/>
  <c r="B1243" i="1"/>
  <c r="B924" i="1"/>
  <c r="A924" i="1" s="1"/>
  <c r="B197" i="1"/>
  <c r="B260" i="1"/>
  <c r="B473" i="1"/>
  <c r="B388" i="1"/>
  <c r="A388" i="1" s="1"/>
  <c r="B941" i="1"/>
  <c r="B1459" i="1"/>
  <c r="B957" i="1"/>
  <c r="B324" i="1"/>
  <c r="A324" i="1" s="1"/>
  <c r="B999" i="1"/>
  <c r="B313" i="1"/>
  <c r="B590" i="1"/>
  <c r="B1479" i="1"/>
  <c r="A1479" i="1" s="1"/>
  <c r="A1479" i="30" s="1"/>
  <c r="B1184" i="1"/>
  <c r="B121" i="1"/>
  <c r="B960" i="1"/>
  <c r="B1361" i="1"/>
  <c r="A1361" i="1" s="1"/>
  <c r="B519" i="1"/>
  <c r="B526" i="1"/>
  <c r="B337" i="1"/>
  <c r="B457" i="1"/>
  <c r="A457" i="1" s="1"/>
  <c r="B545" i="1"/>
  <c r="B295" i="1"/>
  <c r="B1247" i="1"/>
  <c r="B329" i="1"/>
  <c r="A329" i="1" s="1"/>
  <c r="B1432" i="1"/>
  <c r="B395" i="1"/>
  <c r="B71" i="1"/>
  <c r="B441" i="1"/>
  <c r="A441" i="1" s="1"/>
  <c r="B180" i="1"/>
  <c r="B148" i="1"/>
  <c r="B435" i="1"/>
  <c r="B791" i="1"/>
  <c r="A791" i="1" s="1"/>
  <c r="B756" i="1"/>
  <c r="B181" i="1"/>
  <c r="B1073" i="1"/>
  <c r="B942" i="1"/>
  <c r="A942" i="1" s="1"/>
  <c r="B1143" i="1"/>
  <c r="B1395" i="1"/>
  <c r="B1393" i="1"/>
  <c r="B757" i="1"/>
  <c r="A757" i="1" s="1"/>
  <c r="B1388" i="1"/>
  <c r="B1345" i="1"/>
  <c r="B955" i="1"/>
  <c r="B1195" i="1"/>
  <c r="A1195" i="1" s="1"/>
  <c r="J1195" i="1" s="1"/>
  <c r="B811" i="1"/>
  <c r="B1324" i="1"/>
  <c r="B1074" i="1"/>
  <c r="B899" i="1"/>
  <c r="A899" i="1" s="1"/>
  <c r="B1400" i="1"/>
  <c r="B1204" i="1"/>
  <c r="B1147" i="1"/>
  <c r="B662" i="1"/>
  <c r="A662" i="1" s="1"/>
  <c r="B256" i="1"/>
  <c r="B102" i="1"/>
  <c r="B674" i="1"/>
  <c r="B1003" i="1"/>
  <c r="A1003" i="1" s="1"/>
  <c r="B986" i="1"/>
  <c r="B421" i="1"/>
  <c r="B502" i="1"/>
  <c r="B1351" i="1"/>
  <c r="A1351" i="1" s="1"/>
  <c r="B733" i="1"/>
  <c r="B97" i="1"/>
  <c r="B342" i="1"/>
  <c r="B173" i="1"/>
  <c r="A173" i="1" s="1"/>
  <c r="B865" i="1"/>
  <c r="B325" i="1"/>
  <c r="B1444" i="1"/>
  <c r="B1153" i="1"/>
  <c r="A1153" i="1" s="1"/>
  <c r="B1333" i="1"/>
  <c r="B429" i="1"/>
  <c r="B541" i="1"/>
  <c r="B199" i="1"/>
  <c r="A199" i="1" s="1"/>
  <c r="B1278" i="1"/>
  <c r="B641" i="1"/>
  <c r="B714" i="1"/>
  <c r="B1303" i="1"/>
  <c r="A1303" i="1" s="1"/>
  <c r="B1092" i="1"/>
  <c r="B750" i="1"/>
  <c r="B643" i="1"/>
  <c r="B268" i="1"/>
  <c r="A268" i="1" s="1"/>
  <c r="B257" i="1"/>
  <c r="B508" i="1"/>
  <c r="B41" i="1"/>
  <c r="B1145" i="1"/>
  <c r="A1145" i="1" s="1"/>
  <c r="J1145" i="1" s="1"/>
  <c r="B1420" i="1"/>
  <c r="B168" i="1"/>
  <c r="B1433" i="1"/>
  <c r="B1446" i="1"/>
  <c r="A1446" i="1" s="1"/>
  <c r="J1446" i="1" s="1"/>
  <c r="B1372" i="1"/>
  <c r="B784" i="1"/>
  <c r="B1012" i="1"/>
  <c r="B729" i="1"/>
  <c r="A729" i="1" s="1"/>
  <c r="B1176" i="1"/>
  <c r="B1242" i="1"/>
  <c r="B451" i="1"/>
  <c r="B437" i="1"/>
  <c r="A437" i="1" s="1"/>
  <c r="J1394" i="1" s="1"/>
  <c r="B1178" i="1"/>
  <c r="B1465" i="1"/>
  <c r="B491" i="1"/>
  <c r="B265" i="1"/>
  <c r="A265" i="1" s="1"/>
  <c r="B47" i="1"/>
  <c r="B1185" i="1"/>
  <c r="B366" i="1"/>
  <c r="B711" i="1"/>
  <c r="A711" i="1" s="1"/>
  <c r="B737" i="1"/>
  <c r="B213" i="1"/>
  <c r="B624" i="1"/>
  <c r="B1036" i="1"/>
  <c r="A1036" i="1" s="1"/>
  <c r="B80" i="1"/>
  <c r="B1414" i="1"/>
  <c r="B1126" i="1"/>
  <c r="B1042" i="1"/>
  <c r="A1042" i="1" s="1"/>
  <c r="B601" i="1"/>
  <c r="B592" i="1"/>
  <c r="B515" i="1"/>
  <c r="B566" i="1"/>
  <c r="A566" i="1" s="1"/>
  <c r="B864" i="1"/>
  <c r="B578" i="1"/>
  <c r="B879" i="1"/>
  <c r="B321" i="1"/>
  <c r="A321" i="1" s="1"/>
  <c r="B616" i="1"/>
  <c r="B269" i="1"/>
  <c r="B1380" i="1"/>
  <c r="B61" i="1"/>
  <c r="A61" i="1" s="1"/>
  <c r="B937" i="1"/>
  <c r="B1222" i="1"/>
  <c r="B1139" i="1"/>
  <c r="B422" i="1"/>
  <c r="A422" i="1" s="1"/>
  <c r="J422" i="1" s="1"/>
  <c r="B1337" i="1"/>
  <c r="B1007" i="1"/>
  <c r="B11" i="1"/>
  <c r="B418" i="1"/>
  <c r="A418" i="1" s="1"/>
  <c r="B100" i="1"/>
  <c r="B671" i="1"/>
  <c r="B490" i="1"/>
  <c r="B1022" i="1"/>
  <c r="A1022" i="1" s="1"/>
  <c r="B701" i="1"/>
  <c r="B1244" i="1"/>
  <c r="B1354" i="1"/>
  <c r="B648" i="1"/>
  <c r="A648" i="1" s="1"/>
  <c r="B27" i="1"/>
  <c r="B728" i="1"/>
  <c r="B201" i="1"/>
  <c r="B155" i="1"/>
  <c r="A155" i="1" s="1"/>
  <c r="B1179" i="1"/>
  <c r="B640" i="1"/>
  <c r="B416" i="1"/>
  <c r="B599" i="1"/>
  <c r="A599" i="1" s="1"/>
  <c r="B925" i="1"/>
  <c r="B798" i="1"/>
  <c r="B72" i="1"/>
  <c r="B1251" i="1"/>
  <c r="A1251" i="1" s="1"/>
  <c r="J1251" i="1" s="1"/>
  <c r="B1075" i="1"/>
  <c r="B765" i="1"/>
  <c r="B149" i="1"/>
  <c r="B122" i="1"/>
  <c r="A122" i="1" s="1"/>
  <c r="B16" i="1"/>
  <c r="B247" i="1"/>
  <c r="B453" i="1"/>
  <c r="B274" i="1"/>
  <c r="A274" i="1" s="1"/>
  <c r="B359" i="1"/>
  <c r="B678" i="1"/>
  <c r="B988" i="1"/>
  <c r="B546" i="1"/>
  <c r="A546" i="1" s="1"/>
  <c r="B163" i="1"/>
  <c r="B1366" i="1"/>
  <c r="B933" i="1"/>
  <c r="B844" i="1"/>
  <c r="A844" i="1" s="1"/>
  <c r="B407" i="1"/>
  <c r="B1452" i="1"/>
  <c r="B1308" i="1"/>
  <c r="B18" i="1"/>
  <c r="A18" i="1" s="1"/>
  <c r="B1120" i="1"/>
  <c r="B596" i="1"/>
  <c r="B657" i="1"/>
  <c r="B1369" i="1"/>
  <c r="A1369" i="1" s="1"/>
  <c r="B1011" i="1"/>
  <c r="B1087" i="1"/>
  <c r="B182" i="1"/>
  <c r="B524" i="1"/>
  <c r="A524" i="1" s="1"/>
  <c r="B561" i="1"/>
  <c r="B96" i="1"/>
  <c r="B1055" i="1"/>
  <c r="B1207" i="1"/>
  <c r="A1207" i="1" s="1"/>
  <c r="B264" i="1"/>
  <c r="B945" i="1"/>
  <c r="B246" i="1"/>
  <c r="B650" i="1"/>
  <c r="A650" i="1" s="1"/>
  <c r="B926" i="1"/>
  <c r="B649" i="1"/>
  <c r="B283" i="1"/>
  <c r="B317" i="1"/>
  <c r="A317" i="1" s="1"/>
  <c r="J317" i="1" s="1"/>
  <c r="B499" i="1"/>
  <c r="B551" i="1"/>
  <c r="B790" i="1"/>
  <c r="B553" i="1"/>
  <c r="A553" i="1" s="1"/>
  <c r="J533" i="1" s="1"/>
  <c r="B1405" i="1"/>
  <c r="B1270" i="1"/>
  <c r="B1013" i="1"/>
  <c r="B1158" i="1"/>
  <c r="A1158" i="1" s="1"/>
  <c r="B1004" i="1"/>
  <c r="B776" i="1"/>
  <c r="B774" i="1"/>
  <c r="B1340" i="1"/>
  <c r="A1340" i="1" s="1"/>
  <c r="B333" i="1"/>
  <c r="B152" i="1"/>
  <c r="B467" i="1"/>
  <c r="B586" i="1"/>
  <c r="A586" i="1" s="1"/>
  <c r="B1312" i="1"/>
  <c r="B1440" i="1"/>
  <c r="B603" i="1"/>
  <c r="B1149" i="1"/>
  <c r="A1149" i="1" s="1"/>
  <c r="J1149" i="1" s="1"/>
  <c r="B1234" i="1"/>
  <c r="B1480" i="1"/>
  <c r="B1289" i="1"/>
  <c r="B55" i="1"/>
  <c r="A55" i="1" s="1"/>
  <c r="B1347" i="1"/>
  <c r="B82" i="1"/>
  <c r="B806" i="1"/>
  <c r="B276" i="1"/>
  <c r="A276" i="1" s="1"/>
  <c r="B1387" i="1"/>
  <c r="B1047" i="1"/>
  <c r="B1148" i="1"/>
  <c r="B1269" i="1"/>
  <c r="A1269" i="1" s="1"/>
  <c r="B369" i="1"/>
  <c r="B281" i="1"/>
  <c r="B694" i="1"/>
  <c r="B419" i="1"/>
  <c r="A419" i="1" s="1"/>
  <c r="B488" i="1"/>
  <c r="B436" i="1"/>
  <c r="B215" i="1"/>
  <c r="B235" i="1"/>
  <c r="A235" i="1" s="1"/>
  <c r="J235" i="1" s="1"/>
  <c r="B836" i="1"/>
  <c r="B828" i="1"/>
  <c r="B115" i="1"/>
  <c r="B1202" i="1"/>
  <c r="A1202" i="1" s="1"/>
  <c r="B813" i="1"/>
  <c r="B1434" i="1"/>
  <c r="B829" i="1"/>
  <c r="B1201" i="1"/>
  <c r="A1201" i="1" s="1"/>
  <c r="J1201" i="1" s="1"/>
  <c r="B288" i="1"/>
  <c r="B1484" i="1"/>
  <c r="B684" i="1"/>
  <c r="B158" i="1"/>
  <c r="A158" i="1" s="1"/>
  <c r="B124" i="1"/>
  <c r="B125" i="1"/>
  <c r="B28" i="1"/>
  <c r="B362" i="1"/>
  <c r="A362" i="1" s="1"/>
  <c r="B908" i="1"/>
  <c r="B15" i="1"/>
  <c r="B1279" i="1"/>
  <c r="B1116" i="1"/>
  <c r="A1116" i="1" s="1"/>
  <c r="B400" i="1"/>
  <c r="B20" i="1"/>
  <c r="B1421" i="1"/>
  <c r="B48" i="1"/>
  <c r="A48" i="1" s="1"/>
  <c r="B322" i="1"/>
  <c r="B8" i="1"/>
  <c r="B1142" i="1"/>
  <c r="B809" i="1"/>
  <c r="A809" i="1" s="1"/>
  <c r="B1077" i="1"/>
  <c r="B372" i="1"/>
  <c r="B846" i="1"/>
  <c r="B772" i="1"/>
  <c r="A772" i="1" s="1"/>
  <c r="B873" i="1"/>
  <c r="B147" i="1"/>
  <c r="B547" i="1"/>
  <c r="B904" i="1"/>
  <c r="A904" i="1" s="1"/>
  <c r="B739" i="1"/>
  <c r="B196" i="1"/>
  <c r="B223" i="1"/>
  <c r="B98" i="1"/>
  <c r="A98" i="1" s="1"/>
  <c r="B906" i="1"/>
  <c r="B191" i="1"/>
  <c r="B767" i="1"/>
  <c r="B1235" i="1"/>
  <c r="A1235" i="1" s="1"/>
  <c r="J1235" i="1" s="1"/>
  <c r="B504" i="1"/>
  <c r="B525" i="1"/>
  <c r="B1352" i="1"/>
  <c r="B822" i="1"/>
  <c r="A822" i="1" s="1"/>
  <c r="B292" i="1"/>
  <c r="B1415" i="1"/>
  <c r="B156" i="1"/>
  <c r="B58" i="1"/>
  <c r="A58" i="1" s="1"/>
  <c r="B644" i="1"/>
  <c r="B314" i="1"/>
  <c r="B880" i="1"/>
  <c r="B68" i="1"/>
  <c r="A68" i="1" s="1"/>
  <c r="B688" i="1"/>
  <c r="B370" i="1"/>
  <c r="B1225" i="1"/>
  <c r="B1104" i="1"/>
  <c r="A1104" i="1" s="1"/>
  <c r="B1227" i="1"/>
  <c r="B692" i="1"/>
  <c r="B1463" i="1"/>
  <c r="B1375" i="1"/>
  <c r="A1375" i="1" s="1"/>
  <c r="J1375" i="1" s="1"/>
  <c r="B823" i="1"/>
  <c r="B1219" i="1"/>
  <c r="B1290" i="1"/>
  <c r="B42" i="1"/>
  <c r="A42" i="1" s="1"/>
  <c r="B668" i="1"/>
  <c r="B895" i="1"/>
  <c r="B672" i="1"/>
  <c r="B193" i="1"/>
  <c r="A193" i="1" s="1"/>
  <c r="J193" i="1" s="1"/>
  <c r="B902" i="1"/>
  <c r="B691" i="1"/>
  <c r="B1192" i="1"/>
  <c r="B1453" i="1"/>
  <c r="A1453" i="1" s="1"/>
  <c r="B562" i="1"/>
  <c r="B1346" i="1"/>
  <c r="B1309" i="1"/>
  <c r="B35" i="1"/>
  <c r="A35" i="1" s="1"/>
  <c r="J35" i="1" s="1"/>
  <c r="B1146" i="1"/>
  <c r="B126" i="1"/>
  <c r="B84" i="1"/>
  <c r="B351" i="1"/>
  <c r="A351" i="1" s="1"/>
  <c r="B54" i="1"/>
  <c r="B185" i="1"/>
  <c r="B1217" i="1"/>
  <c r="B1408" i="1"/>
  <c r="A1408" i="1" s="1"/>
  <c r="B1186" i="1"/>
  <c r="B593" i="1"/>
  <c r="B43" i="1"/>
  <c r="B1343" i="1"/>
  <c r="A1343" i="1" s="1"/>
  <c r="B847" i="1"/>
  <c r="B572" i="1"/>
  <c r="B635" i="1"/>
  <c r="B838" i="1"/>
  <c r="A838" i="1" s="1"/>
  <c r="B291" i="1"/>
  <c r="B1017" i="1"/>
  <c r="B911" i="1"/>
  <c r="B830" i="1"/>
  <c r="A830" i="1" s="1"/>
  <c r="B132" i="1"/>
  <c r="B686" i="1"/>
  <c r="B970" i="1"/>
  <c r="B1368" i="1"/>
  <c r="A1368" i="1" s="1"/>
  <c r="B804" i="1"/>
  <c r="B1485" i="1"/>
  <c r="B1117" i="1"/>
  <c r="B1156" i="1"/>
  <c r="A1156" i="1" s="1"/>
  <c r="B1140" i="1"/>
  <c r="B1018" i="1"/>
  <c r="B663" i="1"/>
  <c r="B1302" i="1"/>
  <c r="A1302" i="1" s="1"/>
  <c r="J1302" i="1" s="1"/>
  <c r="B1419" i="1"/>
  <c r="B732" i="1"/>
  <c r="B200" i="1"/>
  <c r="B497" i="1"/>
  <c r="A497" i="1" s="1"/>
  <c r="B983" i="1"/>
  <c r="B248" i="1"/>
  <c r="B1056" i="1"/>
  <c r="B1301" i="1"/>
  <c r="A1301" i="1" s="1"/>
  <c r="J1301" i="1" s="1"/>
  <c r="B1144" i="1"/>
  <c r="B352" i="1"/>
  <c r="B715" i="1"/>
  <c r="B1246" i="1"/>
  <c r="A1246" i="1" s="1"/>
  <c r="B746" i="1"/>
  <c r="B845" i="1"/>
  <c r="B195" i="1"/>
  <c r="B516" i="1"/>
  <c r="A516" i="1" s="1"/>
  <c r="B17" i="1"/>
  <c r="B1338" i="1"/>
  <c r="B353" i="1"/>
  <c r="B1349" i="1"/>
  <c r="A1349" i="1" s="1"/>
  <c r="J1349" i="1" s="1"/>
  <c r="B636" i="1"/>
  <c r="B1236" i="1"/>
  <c r="B1160" i="1"/>
  <c r="B736" i="1"/>
  <c r="A736" i="1" s="1"/>
  <c r="B610" i="1"/>
  <c r="B171" i="1"/>
  <c r="B962" i="1"/>
  <c r="B367" i="1"/>
  <c r="A367" i="1" s="1"/>
  <c r="B956" i="1"/>
  <c r="B1272" i="1"/>
  <c r="B401" i="1"/>
  <c r="B796" i="1"/>
  <c r="A796" i="1" s="1"/>
  <c r="J882" i="1" s="1"/>
  <c r="B583" i="1"/>
  <c r="B954" i="1"/>
  <c r="B278" i="1"/>
  <c r="B890" i="1"/>
  <c r="A890" i="1" s="1"/>
  <c r="B280" i="1"/>
  <c r="B618" i="1"/>
  <c r="B771" i="1"/>
  <c r="B597" i="1"/>
  <c r="A597" i="1" s="1"/>
  <c r="B1173" i="1"/>
  <c r="B788" i="1"/>
  <c r="B575" i="1"/>
  <c r="B1088" i="1"/>
  <c r="A1088" i="1" s="1"/>
  <c r="B901" i="1"/>
  <c r="B1127" i="1"/>
  <c r="B1128" i="1"/>
  <c r="B1397" i="1"/>
  <c r="A1397" i="1" s="1"/>
  <c r="B443" i="1"/>
  <c r="B509" i="1"/>
  <c r="B763" i="1"/>
  <c r="B258" i="1"/>
  <c r="A258" i="1" s="1"/>
  <c r="B315" i="1"/>
  <c r="B1014" i="1"/>
  <c r="B417" i="1"/>
  <c r="B169" i="1"/>
  <c r="A169" i="1" s="1"/>
  <c r="B1015" i="1"/>
  <c r="B113" i="1"/>
  <c r="B462" i="1"/>
  <c r="B275" i="1"/>
  <c r="A275" i="1" s="1"/>
  <c r="B252" i="1"/>
  <c r="B998" i="1"/>
  <c r="B205" i="1"/>
  <c r="B872" i="1"/>
  <c r="A872" i="1" s="1"/>
  <c r="B1428" i="1"/>
  <c r="B857" i="1"/>
  <c r="B758" i="1"/>
  <c r="B1199" i="1"/>
  <c r="A1199" i="1" s="1"/>
  <c r="J1199" i="1" s="1"/>
  <c r="B810" i="1"/>
  <c r="B579" i="1"/>
  <c r="B1187" i="1"/>
  <c r="B354" i="1"/>
  <c r="A354" i="1" s="1"/>
  <c r="J918" i="1" s="1"/>
  <c r="B740" i="1"/>
  <c r="B495" i="1"/>
  <c r="B748" i="1"/>
  <c r="B1237" i="1"/>
  <c r="A1237" i="1" s="1"/>
  <c r="B963" i="1"/>
  <c r="B1449" i="1"/>
  <c r="B161" i="1"/>
  <c r="B548" i="1"/>
  <c r="A548" i="1" s="1"/>
  <c r="B625" i="1"/>
  <c r="B630" i="1"/>
  <c r="B1316" i="1"/>
  <c r="B128" i="1"/>
  <c r="A128" i="1" s="1"/>
  <c r="J128" i="1" s="1"/>
  <c r="B1097" i="1"/>
  <c r="B1216" i="1"/>
  <c r="B996" i="1"/>
  <c r="B1016" i="1"/>
  <c r="A1016" i="1" s="1"/>
  <c r="B1398" i="1"/>
  <c r="B637" i="1"/>
  <c r="B118" i="1"/>
  <c r="B866" i="1"/>
  <c r="A866" i="1" s="1"/>
  <c r="B751" i="1"/>
  <c r="B1238" i="1"/>
  <c r="B1188" i="1"/>
  <c r="B646" i="1"/>
  <c r="A646" i="1" s="1"/>
  <c r="B231" i="1"/>
  <c r="B1168" i="1"/>
  <c r="B702" i="1"/>
  <c r="B1089" i="1"/>
  <c r="A1089" i="1" s="1"/>
  <c r="B779" i="1"/>
  <c r="B730" i="1"/>
  <c r="B712" i="1"/>
  <c r="B802" i="1"/>
  <c r="A802" i="1" s="1"/>
  <c r="B1239" i="1"/>
  <c r="B316" i="1"/>
  <c r="B582" i="1"/>
  <c r="B725" i="1"/>
  <c r="A725" i="1" s="1"/>
  <c r="B1029" i="1"/>
  <c r="B549" i="1"/>
  <c r="B331" i="1"/>
  <c r="J1101" i="1" l="1"/>
  <c r="J831" i="1"/>
  <c r="J1261" i="1"/>
  <c r="J802" i="1"/>
  <c r="J1240" i="1"/>
  <c r="J402" i="1"/>
  <c r="J275" i="1"/>
  <c r="J169" i="1"/>
  <c r="J1088" i="1"/>
  <c r="J1118" i="1"/>
  <c r="J87" i="1"/>
  <c r="J230" i="1"/>
  <c r="J387" i="1"/>
  <c r="J1025" i="1"/>
  <c r="J1037" i="1"/>
  <c r="J419" i="1"/>
  <c r="J1435" i="1"/>
  <c r="J646" i="1"/>
  <c r="J530" i="1"/>
  <c r="J699" i="1"/>
  <c r="J1397" i="1"/>
  <c r="J1114" i="1"/>
  <c r="J411" i="1"/>
  <c r="J1196" i="1"/>
  <c r="J586" i="1"/>
  <c r="J354" i="1"/>
  <c r="J1429" i="1"/>
  <c r="J889" i="1"/>
  <c r="J782" i="1"/>
  <c r="J446" i="1"/>
  <c r="J736" i="1"/>
  <c r="J703" i="1"/>
  <c r="J1358" i="1"/>
  <c r="J1404" i="1"/>
  <c r="J60" i="1"/>
  <c r="J1208" i="1"/>
  <c r="J654" i="1"/>
  <c r="J505" i="1"/>
  <c r="J753" i="1"/>
  <c r="J210" i="1"/>
  <c r="J591" i="1"/>
  <c r="J1099" i="1"/>
  <c r="J192" i="1"/>
  <c r="J980" i="1"/>
  <c r="J1283" i="1"/>
  <c r="J329" i="1"/>
  <c r="J1155" i="1"/>
  <c r="J566" i="1"/>
  <c r="J569" i="1"/>
  <c r="J1437" i="1"/>
  <c r="J1246" i="1"/>
  <c r="J838" i="1"/>
  <c r="J351" i="1"/>
  <c r="J98" i="1"/>
  <c r="J1343" i="1"/>
  <c r="J362" i="1"/>
  <c r="J1269" i="1"/>
  <c r="J1340" i="1"/>
  <c r="J320" i="1"/>
  <c r="J650" i="1"/>
  <c r="J199" i="1"/>
  <c r="J599" i="1"/>
  <c r="J1022" i="1"/>
  <c r="J1042" i="1"/>
  <c r="J711" i="1"/>
  <c r="J265" i="1"/>
  <c r="J48" i="1"/>
  <c r="J321" i="1"/>
  <c r="J520" i="1"/>
  <c r="J757" i="1"/>
  <c r="J791" i="1"/>
  <c r="J457" i="1"/>
  <c r="J324" i="1"/>
  <c r="J167" i="1"/>
  <c r="J1410" i="1"/>
  <c r="J206" i="1"/>
  <c r="J648" i="1"/>
  <c r="J1245" i="1"/>
  <c r="J974" i="1"/>
  <c r="J1295" i="1"/>
  <c r="J611" i="1"/>
  <c r="J597" i="1"/>
  <c r="J242" i="1"/>
  <c r="J497" i="1"/>
  <c r="J234" i="1"/>
  <c r="J1476" i="1"/>
  <c r="J932" i="1"/>
  <c r="J513" i="1"/>
  <c r="J1172" i="1"/>
  <c r="J173" i="1"/>
  <c r="J1125" i="1"/>
  <c r="J861" i="1"/>
  <c r="J727" i="1"/>
  <c r="J683" i="1"/>
  <c r="J951" i="1"/>
  <c r="J1282" i="1"/>
  <c r="A1239" i="1"/>
  <c r="J658" i="1" s="1"/>
  <c r="A231" i="1"/>
  <c r="A1398" i="1"/>
  <c r="A625" i="1"/>
  <c r="A740" i="1"/>
  <c r="A1428" i="1"/>
  <c r="J355" i="1" s="1"/>
  <c r="A1015" i="1"/>
  <c r="J1015" i="1" s="1"/>
  <c r="A443" i="1"/>
  <c r="A1173" i="1"/>
  <c r="A583" i="1"/>
  <c r="A610" i="1"/>
  <c r="A17" i="1"/>
  <c r="J1259" i="1" s="1"/>
  <c r="A1144" i="1"/>
  <c r="A1419" i="1"/>
  <c r="A804" i="1"/>
  <c r="J804" i="1" s="1"/>
  <c r="A291" i="1"/>
  <c r="A1186" i="1"/>
  <c r="A1146" i="1"/>
  <c r="A902" i="1"/>
  <c r="J902" i="1" s="1"/>
  <c r="A823" i="1"/>
  <c r="A688" i="1"/>
  <c r="A292" i="1"/>
  <c r="A906" i="1"/>
  <c r="A873" i="1"/>
  <c r="A322" i="1"/>
  <c r="J322" i="1" s="1"/>
  <c r="A908" i="1"/>
  <c r="A288" i="1"/>
  <c r="A836" i="1"/>
  <c r="A369" i="1"/>
  <c r="A1347" i="1"/>
  <c r="A1312" i="1"/>
  <c r="A1004" i="1"/>
  <c r="J274" i="1" s="1"/>
  <c r="A499" i="1"/>
  <c r="A264" i="1"/>
  <c r="A1011" i="1"/>
  <c r="A407" i="1"/>
  <c r="A359" i="1"/>
  <c r="A1075" i="1"/>
  <c r="A1179" i="1"/>
  <c r="A701" i="1"/>
  <c r="J701" i="1" s="1"/>
  <c r="A1337" i="1"/>
  <c r="A312" i="1"/>
  <c r="A883" i="1"/>
  <c r="A99" i="1"/>
  <c r="A1287" i="1"/>
  <c r="A1041" i="1"/>
  <c r="J1041" i="1" s="1"/>
  <c r="A303" i="1"/>
  <c r="A272" i="1"/>
  <c r="J272" i="1" s="1"/>
  <c r="A53" i="1"/>
  <c r="J53" i="1" s="1"/>
  <c r="A656" i="1"/>
  <c r="A67" i="1"/>
  <c r="A923" i="1"/>
  <c r="A1175" i="1"/>
  <c r="A1023" i="1"/>
  <c r="A1256" i="1"/>
  <c r="A302" i="1"/>
  <c r="A909" i="1"/>
  <c r="J1337" i="1" s="1"/>
  <c r="A734" i="1"/>
  <c r="A769" i="1"/>
  <c r="J769" i="1" s="1"/>
  <c r="A1422" i="1"/>
  <c r="A554" i="1"/>
  <c r="A1255" i="1"/>
  <c r="A1057" i="1"/>
  <c r="J1057" i="1" s="1"/>
  <c r="A151" i="1"/>
  <c r="A884" i="1"/>
  <c r="A792" i="1"/>
  <c r="J872" i="1" s="1"/>
  <c r="A773" i="1"/>
  <c r="A801" i="1"/>
  <c r="A1258" i="1"/>
  <c r="J1258" i="1" s="1"/>
  <c r="A1182" i="1"/>
  <c r="J1182" i="1" s="1"/>
  <c r="A602" i="1"/>
  <c r="A123" i="1"/>
  <c r="A122" i="30" s="1"/>
  <c r="A931" i="1"/>
  <c r="J931" i="1" s="1"/>
  <c r="A1248" i="1"/>
  <c r="A1392" i="1"/>
  <c r="A1356" i="1"/>
  <c r="A1425" i="1"/>
  <c r="A448" i="1"/>
  <c r="A862" i="1"/>
  <c r="A580" i="1"/>
  <c r="A479" i="1"/>
  <c r="A1451" i="1"/>
  <c r="A542" i="1"/>
  <c r="A837" i="1"/>
  <c r="A676" i="1"/>
  <c r="A1457" i="1"/>
  <c r="A241" i="1"/>
  <c r="A778" i="1"/>
  <c r="A109" i="1"/>
  <c r="A953" i="1"/>
  <c r="A1399" i="1"/>
  <c r="A297" i="1"/>
  <c r="A1157" i="1"/>
  <c r="A1403" i="1"/>
  <c r="A382" i="1"/>
  <c r="J382" i="1" s="1"/>
  <c r="A839" i="1"/>
  <c r="A1122" i="1"/>
  <c r="J42" i="1" s="1"/>
  <c r="A472" i="1"/>
  <c r="J796" i="1" s="1"/>
  <c r="A1285" i="1"/>
  <c r="J978" i="1" s="1"/>
  <c r="A535" i="1"/>
  <c r="A1382" i="1"/>
  <c r="A982" i="1"/>
  <c r="A455" i="1"/>
  <c r="J455" i="1" s="1"/>
  <c r="A398" i="1"/>
  <c r="A305" i="1"/>
  <c r="A226" i="1"/>
  <c r="J226" i="1" s="1"/>
  <c r="A371" i="1"/>
  <c r="A254" i="1"/>
  <c r="A1291" i="1"/>
  <c r="A803" i="1"/>
  <c r="A447" i="1"/>
  <c r="A717" i="1"/>
  <c r="A1034" i="1"/>
  <c r="A244" i="1"/>
  <c r="A1024" i="1"/>
  <c r="A914" i="1"/>
  <c r="A323" i="1"/>
  <c r="A762" i="1"/>
  <c r="A1213" i="1"/>
  <c r="A328" i="1"/>
  <c r="A218" i="1"/>
  <c r="J61" i="1" s="1"/>
  <c r="A348" i="1"/>
  <c r="J348" i="1" s="1"/>
  <c r="A73" i="1"/>
  <c r="A1106" i="1"/>
  <c r="A1418" i="1"/>
  <c r="J1418" i="1" s="1"/>
  <c r="A89" i="1"/>
  <c r="A434" i="1"/>
  <c r="J1386" i="1" s="1"/>
  <c r="A632" i="1"/>
  <c r="A33" i="1"/>
  <c r="A981" i="1"/>
  <c r="A1123" i="1"/>
  <c r="A761" i="1"/>
  <c r="A187" i="1"/>
  <c r="A146" i="1"/>
  <c r="A1296" i="1"/>
  <c r="A886" i="1"/>
  <c r="A1273" i="1"/>
  <c r="A1051" i="1"/>
  <c r="A681" i="1"/>
  <c r="A669" i="1"/>
  <c r="A713" i="1"/>
  <c r="A316" i="1"/>
  <c r="A1168" i="1"/>
  <c r="A637" i="1"/>
  <c r="J637" i="1" s="1"/>
  <c r="A630" i="1"/>
  <c r="J630" i="1" s="1"/>
  <c r="A495" i="1"/>
  <c r="A857" i="1"/>
  <c r="A113" i="1"/>
  <c r="A509" i="1"/>
  <c r="A788" i="1"/>
  <c r="A954" i="1"/>
  <c r="J135" i="1" s="1"/>
  <c r="A171" i="1"/>
  <c r="A171" i="30" s="1"/>
  <c r="A1338" i="1"/>
  <c r="A352" i="1"/>
  <c r="A732" i="1"/>
  <c r="A1485" i="1"/>
  <c r="A1017" i="1"/>
  <c r="A593" i="1"/>
  <c r="J593" i="1" s="1"/>
  <c r="A126" i="1"/>
  <c r="A691" i="1"/>
  <c r="A691" i="30" s="1"/>
  <c r="A1219" i="1"/>
  <c r="A370" i="1"/>
  <c r="A1415" i="1"/>
  <c r="A191" i="1"/>
  <c r="A191" i="30" s="1"/>
  <c r="A147" i="1"/>
  <c r="A8" i="1"/>
  <c r="A15" i="1"/>
  <c r="A1484" i="1"/>
  <c r="A1484" i="30" s="1"/>
  <c r="A828" i="1"/>
  <c r="A281" i="1"/>
  <c r="A82" i="1"/>
  <c r="A1440" i="1"/>
  <c r="A776" i="1"/>
  <c r="J862" i="1" s="1"/>
  <c r="A551" i="1"/>
  <c r="A945" i="1"/>
  <c r="J945" i="1" s="1"/>
  <c r="A1087" i="1"/>
  <c r="J1087" i="1" s="1"/>
  <c r="A1452" i="1"/>
  <c r="A678" i="1"/>
  <c r="A765" i="1"/>
  <c r="A640" i="1"/>
  <c r="A640" i="30" s="1"/>
  <c r="A1244" i="1"/>
  <c r="A1007" i="1"/>
  <c r="A269" i="1"/>
  <c r="A592" i="1"/>
  <c r="J203" i="1" s="1"/>
  <c r="A213" i="1"/>
  <c r="A1465" i="1"/>
  <c r="A784" i="1"/>
  <c r="J890" i="1" s="1"/>
  <c r="A508" i="1"/>
  <c r="A641" i="1"/>
  <c r="A325" i="1"/>
  <c r="A421" i="1"/>
  <c r="A1204" i="1"/>
  <c r="A1204" i="30" s="1"/>
  <c r="A1345" i="1"/>
  <c r="A181" i="1"/>
  <c r="A395" i="1"/>
  <c r="J395" i="1" s="1"/>
  <c r="A526" i="1"/>
  <c r="A313" i="1"/>
  <c r="A260" i="1"/>
  <c r="A224" i="1"/>
  <c r="J224" i="1" s="1"/>
  <c r="A1253" i="1"/>
  <c r="A1322" i="1"/>
  <c r="A604" i="1"/>
  <c r="A358" i="1"/>
  <c r="J358" i="1" s="1"/>
  <c r="A468" i="1"/>
  <c r="A399" i="1"/>
  <c r="J399" i="1" s="1"/>
  <c r="A544" i="1"/>
  <c r="A514" i="1"/>
  <c r="J514" i="1" s="1"/>
  <c r="A755" i="1"/>
  <c r="A574" i="1"/>
  <c r="A1230" i="1"/>
  <c r="A1350" i="1"/>
  <c r="A560" i="1"/>
  <c r="J543" i="1" s="1"/>
  <c r="A789" i="1"/>
  <c r="A660" i="1"/>
  <c r="J660" i="1" s="1"/>
  <c r="A900" i="1"/>
  <c r="A565" i="1"/>
  <c r="A565" i="30" s="1"/>
  <c r="A1478" i="1"/>
  <c r="A919" i="1"/>
  <c r="A707" i="1"/>
  <c r="J707" i="1" s="1"/>
  <c r="A461" i="1"/>
  <c r="A285" i="1"/>
  <c r="A130" i="1"/>
  <c r="J130" i="1" s="1"/>
  <c r="A470" i="1"/>
  <c r="J470" i="1" s="1"/>
  <c r="A143" i="1"/>
  <c r="A1390" i="1"/>
  <c r="A365" i="1"/>
  <c r="A105" i="1"/>
  <c r="A1162" i="1"/>
  <c r="J817" i="1" s="1"/>
  <c r="A29" i="1"/>
  <c r="A1115" i="1"/>
  <c r="A1263" i="1"/>
  <c r="A137" i="1"/>
  <c r="A987" i="1"/>
  <c r="A1221" i="1"/>
  <c r="A1102" i="1"/>
  <c r="A730" i="1"/>
  <c r="J486" i="1" s="1"/>
  <c r="A1216" i="1"/>
  <c r="J667" i="1" s="1"/>
  <c r="A579" i="1"/>
  <c r="A1014" i="1"/>
  <c r="J1014" i="1" s="1"/>
  <c r="A618" i="1"/>
  <c r="A1236" i="1"/>
  <c r="J1236" i="1" s="1"/>
  <c r="A248" i="1"/>
  <c r="J248" i="1" s="1"/>
  <c r="A572" i="1"/>
  <c r="J538" i="1" s="1"/>
  <c r="A1346" i="1"/>
  <c r="A692" i="1"/>
  <c r="A525" i="1"/>
  <c r="J525" i="1" s="1"/>
  <c r="A372" i="1"/>
  <c r="A1434" i="1"/>
  <c r="A1434" i="30" s="1"/>
  <c r="A1047" i="1"/>
  <c r="A1480" i="1"/>
  <c r="A1480" i="30" s="1"/>
  <c r="A152" i="1"/>
  <c r="A1270" i="1"/>
  <c r="A1270" i="30" s="1"/>
  <c r="A649" i="1"/>
  <c r="J649" i="1" s="1"/>
  <c r="A96" i="1"/>
  <c r="A596" i="1"/>
  <c r="A1366" i="1"/>
  <c r="A247" i="1"/>
  <c r="A798" i="1"/>
  <c r="A728" i="1"/>
  <c r="J728" i="1" s="1"/>
  <c r="A671" i="1"/>
  <c r="A1222" i="1"/>
  <c r="A578" i="1"/>
  <c r="A1414" i="1"/>
  <c r="A1185" i="1"/>
  <c r="A1185" i="30" s="1"/>
  <c r="A1242" i="1"/>
  <c r="A168" i="1"/>
  <c r="A750" i="1"/>
  <c r="A429" i="1"/>
  <c r="A429" i="30" s="1"/>
  <c r="A97" i="1"/>
  <c r="J97" i="1" s="1"/>
  <c r="A102" i="1"/>
  <c r="A1324" i="1"/>
  <c r="A1395" i="1"/>
  <c r="J1395" i="1" s="1"/>
  <c r="A148" i="1"/>
  <c r="A295" i="1"/>
  <c r="J295" i="1" s="1"/>
  <c r="A121" i="1"/>
  <c r="J159" i="1" s="1"/>
  <c r="A1459" i="1"/>
  <c r="A92" i="1"/>
  <c r="A1413" i="1"/>
  <c r="A820" i="1"/>
  <c r="J820" i="1" s="1"/>
  <c r="A21" i="1"/>
  <c r="A111" i="1"/>
  <c r="A1132" i="1"/>
  <c r="J1132" i="1" s="1"/>
  <c r="A144" i="1"/>
  <c r="A1384" i="1"/>
  <c r="A1374" i="1"/>
  <c r="A1194" i="1"/>
  <c r="J844" i="1" s="1"/>
  <c r="A700" i="1"/>
  <c r="A207" i="1"/>
  <c r="A1304" i="1"/>
  <c r="A10" i="1"/>
  <c r="A550" i="1"/>
  <c r="A356" i="1"/>
  <c r="A1028" i="1"/>
  <c r="A1266" i="1"/>
  <c r="A1215" i="1"/>
  <c r="A133" i="1"/>
  <c r="J171" i="1" s="1"/>
  <c r="A1010" i="1"/>
  <c r="J1010" i="1" s="1"/>
  <c r="A1138" i="1"/>
  <c r="A255" i="1"/>
  <c r="A855" i="1"/>
  <c r="A855" i="30" s="1"/>
  <c r="A31" i="1"/>
  <c r="A1189" i="1"/>
  <c r="J1189" i="1" s="1"/>
  <c r="A1021" i="1"/>
  <c r="A214" i="1"/>
  <c r="A65" i="1"/>
  <c r="A614" i="1"/>
  <c r="A345" i="1"/>
  <c r="A878" i="1"/>
  <c r="A993" i="1"/>
  <c r="J268" i="1" s="1"/>
  <c r="A1317" i="1"/>
  <c r="A1254" i="1"/>
  <c r="A645" i="1"/>
  <c r="A487" i="1"/>
  <c r="A1096" i="1"/>
  <c r="J1237" i="1" s="1"/>
  <c r="A682" i="1"/>
  <c r="A1061" i="1"/>
  <c r="J1204" i="1" s="1"/>
  <c r="A170" i="1"/>
  <c r="A1086" i="1"/>
  <c r="J1231" i="1" s="1"/>
  <c r="A334" i="1"/>
  <c r="A250" i="1"/>
  <c r="A250" i="30" s="1"/>
  <c r="A160" i="1"/>
  <c r="A1313" i="1"/>
  <c r="A898" i="1"/>
  <c r="J1327" i="1" s="1"/>
  <c r="A1275" i="1"/>
  <c r="A814" i="1"/>
  <c r="A512" i="1"/>
  <c r="A893" i="1"/>
  <c r="A64" i="1"/>
  <c r="A341" i="1"/>
  <c r="A189" i="1"/>
  <c r="J189" i="1" s="1"/>
  <c r="A549" i="1"/>
  <c r="A1238" i="1"/>
  <c r="A1238" i="30" s="1"/>
  <c r="A1449" i="1"/>
  <c r="A998" i="1"/>
  <c r="A1127" i="1"/>
  <c r="J37" i="1" s="1"/>
  <c r="A1272" i="1"/>
  <c r="A845" i="1"/>
  <c r="A1018" i="1"/>
  <c r="A686" i="1"/>
  <c r="A185" i="1"/>
  <c r="J185" i="1" s="1"/>
  <c r="A895" i="1"/>
  <c r="J895" i="1" s="1"/>
  <c r="A314" i="1"/>
  <c r="A196" i="1"/>
  <c r="A20" i="1"/>
  <c r="A19" i="30" s="1"/>
  <c r="A125" i="1"/>
  <c r="J125" i="1" s="1"/>
  <c r="A436" i="1"/>
  <c r="A1029" i="1"/>
  <c r="A779" i="1"/>
  <c r="A779" i="30" s="1"/>
  <c r="A751" i="1"/>
  <c r="A1097" i="1"/>
  <c r="A963" i="1"/>
  <c r="J963" i="1" s="1"/>
  <c r="A810" i="1"/>
  <c r="A252" i="1"/>
  <c r="A315" i="1"/>
  <c r="A901" i="1"/>
  <c r="A280" i="1"/>
  <c r="A956" i="1"/>
  <c r="A636" i="1"/>
  <c r="A746" i="1"/>
  <c r="A983" i="1"/>
  <c r="A1140" i="1"/>
  <c r="J1140" i="1" s="1"/>
  <c r="A132" i="1"/>
  <c r="A847" i="1"/>
  <c r="A54" i="1"/>
  <c r="J54" i="1" s="1"/>
  <c r="A562" i="1"/>
  <c r="A668" i="1"/>
  <c r="A1227" i="1"/>
  <c r="A644" i="1"/>
  <c r="A504" i="1"/>
  <c r="A739" i="1"/>
  <c r="A1077" i="1"/>
  <c r="A400" i="1"/>
  <c r="A400" i="30" s="1"/>
  <c r="A124" i="1"/>
  <c r="A813" i="1"/>
  <c r="J813" i="1" s="1"/>
  <c r="A488" i="1"/>
  <c r="A1387" i="1"/>
  <c r="A1234" i="1"/>
  <c r="J1234" i="1" s="1"/>
  <c r="A333" i="1"/>
  <c r="A1405" i="1"/>
  <c r="A926" i="1"/>
  <c r="A561" i="1"/>
  <c r="A1120" i="1"/>
  <c r="A163" i="1"/>
  <c r="A16" i="1"/>
  <c r="A15" i="30" s="1"/>
  <c r="A925" i="1"/>
  <c r="A27" i="1"/>
  <c r="A100" i="1"/>
  <c r="A1107" i="1"/>
  <c r="A677" i="1"/>
  <c r="A1191" i="1"/>
  <c r="J1191" i="1" s="1"/>
  <c r="A1458" i="1"/>
  <c r="A1133" i="1"/>
  <c r="A666" i="1"/>
  <c r="A522" i="1"/>
  <c r="A430" i="1"/>
  <c r="A1402" i="1"/>
  <c r="J1402" i="1" s="1"/>
  <c r="A585" i="1"/>
  <c r="A13" i="1"/>
  <c r="A1371" i="1"/>
  <c r="A1311" i="1"/>
  <c r="A34" i="1"/>
  <c r="J1268" i="1" s="1"/>
  <c r="A309" i="1"/>
  <c r="A760" i="1"/>
  <c r="J492" i="1" s="1"/>
  <c r="A1091" i="1"/>
  <c r="J1091" i="1" s="1"/>
  <c r="A651" i="1"/>
  <c r="A162" i="1"/>
  <c r="A571" i="1"/>
  <c r="A469" i="1"/>
  <c r="A469" i="30" s="1"/>
  <c r="A573" i="1"/>
  <c r="J548" i="1" s="1"/>
  <c r="A94" i="1"/>
  <c r="J1419" i="1" s="1"/>
  <c r="A7" i="1"/>
  <c r="A1108" i="1"/>
  <c r="J1108" i="1" s="1"/>
  <c r="A204" i="1"/>
  <c r="J204" i="1" s="1"/>
  <c r="A364" i="1"/>
  <c r="A805" i="1"/>
  <c r="A1090" i="1"/>
  <c r="A1090" i="30" s="1"/>
  <c r="A812" i="1"/>
  <c r="J812" i="1" s="1"/>
  <c r="A634" i="1"/>
  <c r="A1475" i="1"/>
  <c r="A606" i="1"/>
  <c r="A606" i="30" s="1"/>
  <c r="A63" i="1"/>
  <c r="A1342" i="1"/>
  <c r="A188" i="1"/>
  <c r="A936" i="1"/>
  <c r="A343" i="1"/>
  <c r="A1284" i="1"/>
  <c r="A527" i="1"/>
  <c r="A655" i="1"/>
  <c r="A344" i="1"/>
  <c r="A975" i="1"/>
  <c r="A1164" i="1"/>
  <c r="A141" i="1"/>
  <c r="A1376" i="1"/>
  <c r="A1329" i="1"/>
  <c r="J1329" i="1" s="1"/>
  <c r="A1241" i="1"/>
  <c r="A991" i="1"/>
  <c r="A991" i="30" s="1"/>
  <c r="A1396" i="1"/>
  <c r="A1441" i="1"/>
  <c r="J1441" i="1" s="1"/>
  <c r="A202" i="1"/>
  <c r="A664" i="1"/>
  <c r="A664" i="30" s="1"/>
  <c r="A261" i="1"/>
  <c r="A612" i="1"/>
  <c r="J218" i="1" s="1"/>
  <c r="A1209" i="1"/>
  <c r="A81" i="1"/>
  <c r="A80" i="30" s="1"/>
  <c r="A1059" i="1"/>
  <c r="A440" i="1"/>
  <c r="J440" i="1" s="1"/>
  <c r="A186" i="1"/>
  <c r="A270" i="1"/>
  <c r="J270" i="1" s="1"/>
  <c r="A897" i="1"/>
  <c r="J897" i="1" s="1"/>
  <c r="A253" i="1"/>
  <c r="J579" i="1" s="1"/>
  <c r="A1083" i="1"/>
  <c r="A840" i="1"/>
  <c r="A1228" i="1"/>
  <c r="A378" i="1"/>
  <c r="A1249" i="1"/>
  <c r="A1109" i="1"/>
  <c r="J1109" i="1" s="1"/>
  <c r="A145" i="1"/>
  <c r="A1377" i="1"/>
  <c r="A304" i="1"/>
  <c r="A848" i="1"/>
  <c r="A848" i="30" s="1"/>
  <c r="A1438" i="1"/>
  <c r="A910" i="1"/>
  <c r="A1450" i="1"/>
  <c r="J1453" i="1" s="1"/>
  <c r="A1326" i="1"/>
  <c r="J1326" i="1" s="1"/>
  <c r="A50" i="1"/>
  <c r="J50" i="1" s="1"/>
  <c r="A1332" i="1"/>
  <c r="A294" i="1"/>
  <c r="J294" i="1" s="1"/>
  <c r="A1076" i="1"/>
  <c r="A628" i="1"/>
  <c r="A424" i="1"/>
  <c r="A1031" i="1"/>
  <c r="A531" i="1"/>
  <c r="A870" i="1"/>
  <c r="J870" i="1" s="1"/>
  <c r="A299" i="1"/>
  <c r="J428" i="1" s="1"/>
  <c r="A869" i="1"/>
  <c r="A391" i="1"/>
  <c r="A1306" i="1"/>
  <c r="A482" i="1"/>
  <c r="A1067" i="1"/>
  <c r="J1067" i="1" s="1"/>
  <c r="A339" i="1"/>
  <c r="J468" i="1" s="1"/>
  <c r="A413" i="1"/>
  <c r="A747" i="1"/>
  <c r="J495" i="1" s="1"/>
  <c r="A587" i="1"/>
  <c r="A36" i="1"/>
  <c r="A35" i="30" s="1"/>
  <c r="A534" i="1"/>
  <c r="A1046" i="1"/>
  <c r="A795" i="1"/>
  <c r="A679" i="1"/>
  <c r="A45" i="1"/>
  <c r="A690" i="1"/>
  <c r="A995" i="1"/>
  <c r="J995" i="1" s="1"/>
  <c r="A6" i="1"/>
  <c r="A5" i="30" s="1"/>
  <c r="A1423" i="1"/>
  <c r="A142" i="1"/>
  <c r="J170" i="1" s="1"/>
  <c r="A559" i="1"/>
  <c r="A510" i="1"/>
  <c r="A510" i="30" s="1"/>
  <c r="A478" i="1"/>
  <c r="J478" i="1" s="1"/>
  <c r="A1220" i="1"/>
  <c r="A935" i="1"/>
  <c r="A217" i="1"/>
  <c r="A484" i="1"/>
  <c r="J484" i="1" s="1"/>
  <c r="A198" i="1"/>
  <c r="A775" i="1"/>
  <c r="J860" i="1" s="1"/>
  <c r="A477" i="1"/>
  <c r="A477" i="30" s="1"/>
  <c r="A511" i="1"/>
  <c r="J1173" i="1" s="1"/>
  <c r="A770" i="1"/>
  <c r="J770" i="1" s="1"/>
  <c r="A853" i="1"/>
  <c r="A885" i="1"/>
  <c r="A885" i="30" s="1"/>
  <c r="A759" i="1"/>
  <c r="A595" i="1"/>
  <c r="J595" i="1" s="1"/>
  <c r="A1079" i="1"/>
  <c r="A445" i="1"/>
  <c r="J445" i="1" s="1"/>
  <c r="A938" i="1"/>
  <c r="A1276" i="1"/>
  <c r="A475" i="1"/>
  <c r="A927" i="1"/>
  <c r="A927" i="30" s="1"/>
  <c r="A722" i="1"/>
  <c r="A576" i="1"/>
  <c r="J561" i="1" s="1"/>
  <c r="A1044" i="1"/>
  <c r="J1044" i="1" s="1"/>
  <c r="A1001" i="1"/>
  <c r="A1001" i="30" s="1"/>
  <c r="A1487" i="1"/>
  <c r="A1487" i="30" s="1"/>
  <c r="A431" i="1"/>
  <c r="A858" i="1"/>
  <c r="A1210" i="1"/>
  <c r="A718" i="1"/>
  <c r="J746" i="1" s="1"/>
  <c r="A1252" i="1"/>
  <c r="J1252" i="1" s="1"/>
  <c r="A819" i="1"/>
  <c r="J819" i="1" s="1"/>
  <c r="A139" i="1"/>
  <c r="A138" i="30" s="1"/>
  <c r="A296" i="1"/>
  <c r="A76" i="1"/>
  <c r="A609" i="1"/>
  <c r="A537" i="1"/>
  <c r="J524" i="1" s="1"/>
  <c r="A835" i="1"/>
  <c r="A396" i="1"/>
  <c r="J396" i="1" s="1"/>
  <c r="A584" i="1"/>
  <c r="A150" i="1"/>
  <c r="J150" i="1" s="1"/>
  <c r="A1174" i="1"/>
  <c r="A360" i="1"/>
  <c r="A1409" i="1"/>
  <c r="J369" i="1" s="1"/>
  <c r="A101" i="1"/>
  <c r="J101" i="1" s="1"/>
  <c r="A420" i="1"/>
  <c r="A589" i="1"/>
  <c r="A1307" i="1"/>
  <c r="J1307" i="1" s="1"/>
  <c r="A1226" i="1"/>
  <c r="A1226" i="30" s="1"/>
  <c r="A588" i="1"/>
  <c r="A104" i="1"/>
  <c r="A723" i="1"/>
  <c r="A916" i="1"/>
  <c r="A916" i="30" s="1"/>
  <c r="A1250" i="1"/>
  <c r="A1152" i="1"/>
  <c r="A1280" i="1"/>
  <c r="A134" i="1"/>
  <c r="A133" i="30" s="1"/>
  <c r="A377" i="1"/>
  <c r="J925" i="1" s="1"/>
  <c r="A1218" i="1"/>
  <c r="A871" i="1"/>
  <c r="A432" i="1"/>
  <c r="A77" i="1"/>
  <c r="J77" i="1" s="1"/>
  <c r="A842" i="1"/>
  <c r="J1127" i="1" s="1"/>
  <c r="A1286" i="1"/>
  <c r="A815" i="1"/>
  <c r="J899" i="1" s="1"/>
  <c r="A1299" i="1"/>
  <c r="A1292" i="1"/>
  <c r="A493" i="1"/>
  <c r="A1100" i="1"/>
  <c r="J1100" i="1" s="1"/>
  <c r="A427" i="1"/>
  <c r="J427" i="1" s="1"/>
  <c r="A997" i="1"/>
  <c r="A1281" i="1"/>
  <c r="J993" i="1" s="1"/>
  <c r="A194" i="1"/>
  <c r="A928" i="1"/>
  <c r="A971" i="1"/>
  <c r="A1052" i="1"/>
  <c r="A929" i="1"/>
  <c r="J122" i="1" s="1"/>
  <c r="A808" i="1"/>
  <c r="A764" i="1"/>
  <c r="A1112" i="1"/>
  <c r="J1112" i="1" s="1"/>
  <c r="A165" i="1"/>
  <c r="J1054" i="1" s="1"/>
  <c r="A892" i="1"/>
  <c r="J1322" i="1" s="1"/>
  <c r="A219" i="1"/>
  <c r="A236" i="1"/>
  <c r="J65" i="1" s="1"/>
  <c r="A1130" i="1"/>
  <c r="J1130" i="1" s="1"/>
  <c r="A1019" i="1"/>
  <c r="J681" i="1" s="1"/>
  <c r="A397" i="1"/>
  <c r="A216" i="1"/>
  <c r="A744" i="1"/>
  <c r="J508" i="1" s="1"/>
  <c r="A742" i="1"/>
  <c r="A710" i="1"/>
  <c r="A913" i="1"/>
  <c r="J913" i="1" s="1"/>
  <c r="A1170" i="1"/>
  <c r="A1170" i="30" s="1"/>
  <c r="A318" i="1"/>
  <c r="A920" i="1"/>
  <c r="A568" i="1"/>
  <c r="A12" i="1"/>
  <c r="A11" i="30" s="1"/>
  <c r="A1171" i="1"/>
  <c r="A335" i="1"/>
  <c r="J335" i="1" s="1"/>
  <c r="A518" i="1"/>
  <c r="A379" i="1"/>
  <c r="J929" i="1" s="1"/>
  <c r="A1406" i="1"/>
  <c r="A680" i="1"/>
  <c r="J725" i="1" s="1"/>
  <c r="A1320" i="1"/>
  <c r="J1047" i="1" s="1"/>
  <c r="A114" i="1"/>
  <c r="J172" i="1" s="1"/>
  <c r="A557" i="1"/>
  <c r="J557" i="1" s="1"/>
  <c r="A452" i="1"/>
  <c r="A290" i="1"/>
  <c r="A1033" i="1"/>
  <c r="A1095" i="1"/>
  <c r="A577" i="1"/>
  <c r="A1212" i="1"/>
  <c r="A136" i="1"/>
  <c r="A135" i="30" s="1"/>
  <c r="A917" i="1"/>
  <c r="A1119" i="1"/>
  <c r="J18" i="1" s="1"/>
  <c r="A442" i="1"/>
  <c r="J765" i="1" s="1"/>
  <c r="A793" i="1"/>
  <c r="A989" i="1"/>
  <c r="A458" i="1"/>
  <c r="A383" i="1"/>
  <c r="A704" i="1"/>
  <c r="A670" i="1"/>
  <c r="J298" i="1" s="1"/>
  <c r="A964" i="1"/>
  <c r="A464" i="1"/>
  <c r="A1180" i="1"/>
  <c r="J830" i="1" s="1"/>
  <c r="A1341" i="1"/>
  <c r="A833" i="1"/>
  <c r="A833" i="30" s="1"/>
  <c r="A685" i="1"/>
  <c r="A1032" i="1"/>
  <c r="J688" i="1" s="1"/>
  <c r="A1466" i="1"/>
  <c r="J1466" i="1" s="1"/>
  <c r="A340" i="1"/>
  <c r="A706" i="1"/>
  <c r="A463" i="1"/>
  <c r="A570" i="1"/>
  <c r="A1334" i="1"/>
  <c r="A1339" i="1"/>
  <c r="J1034" i="1" s="1"/>
  <c r="A539" i="1"/>
  <c r="A539" i="30" s="1"/>
  <c r="A129" i="1"/>
  <c r="J129" i="1" s="1"/>
  <c r="A705" i="1"/>
  <c r="A787" i="1"/>
  <c r="A1064" i="1"/>
  <c r="A937" i="1"/>
  <c r="A616" i="1"/>
  <c r="A616" i="30" s="1"/>
  <c r="A864" i="1"/>
  <c r="A601" i="1"/>
  <c r="J202" i="1" s="1"/>
  <c r="A80" i="1"/>
  <c r="J1424" i="1" s="1"/>
  <c r="A737" i="1"/>
  <c r="A47" i="1"/>
  <c r="A1178" i="1"/>
  <c r="J1178" i="1" s="1"/>
  <c r="A1176" i="1"/>
  <c r="J824" i="1" s="1"/>
  <c r="A1372" i="1"/>
  <c r="A1420" i="1"/>
  <c r="J345" i="1" s="1"/>
  <c r="A257" i="1"/>
  <c r="J585" i="1" s="1"/>
  <c r="A1092" i="1"/>
  <c r="J1092" i="1" s="1"/>
  <c r="A1278" i="1"/>
  <c r="A1333" i="1"/>
  <c r="A865" i="1"/>
  <c r="J1144" i="1" s="1"/>
  <c r="A733" i="1"/>
  <c r="A986" i="1"/>
  <c r="A256" i="1"/>
  <c r="J583" i="1" s="1"/>
  <c r="A1400" i="1"/>
  <c r="A811" i="1"/>
  <c r="A1388" i="1"/>
  <c r="A1143" i="1"/>
  <c r="A756" i="1"/>
  <c r="J516" i="1" s="1"/>
  <c r="A180" i="1"/>
  <c r="A1432" i="1"/>
  <c r="A545" i="1"/>
  <c r="A519" i="1"/>
  <c r="J1185" i="1" s="1"/>
  <c r="A1184" i="1"/>
  <c r="A999" i="1"/>
  <c r="J277" i="1" s="1"/>
  <c r="A941" i="1"/>
  <c r="J145" i="1" s="1"/>
  <c r="A197" i="1"/>
  <c r="J1093" i="1" s="1"/>
  <c r="A485" i="1"/>
  <c r="A208" i="1"/>
  <c r="J68" i="1" s="1"/>
  <c r="A907" i="1"/>
  <c r="A907" i="30" s="1"/>
  <c r="A332" i="1"/>
  <c r="A1233" i="1"/>
  <c r="J1233" i="1" s="1"/>
  <c r="A1445" i="1"/>
  <c r="A1277" i="1"/>
  <c r="A238" i="1"/>
  <c r="J74" i="1" s="1"/>
  <c r="A1300" i="1"/>
  <c r="A1167" i="1"/>
  <c r="J842" i="1" s="1"/>
  <c r="A743" i="1"/>
  <c r="J503" i="1" s="1"/>
  <c r="A1360" i="1"/>
  <c r="A1360" i="30" s="1"/>
  <c r="A1105" i="1"/>
  <c r="J1105" i="1" s="1"/>
  <c r="A450" i="1"/>
  <c r="A752" i="1"/>
  <c r="A821" i="1"/>
  <c r="J1104" i="1" s="1"/>
  <c r="A934" i="1"/>
  <c r="J105" i="1" s="1"/>
  <c r="A1121" i="1"/>
  <c r="A517" i="1"/>
  <c r="J1181" i="1" s="1"/>
  <c r="A1060" i="1"/>
  <c r="J1060" i="1" s="1"/>
  <c r="A867" i="1"/>
  <c r="A598" i="1"/>
  <c r="A619" i="1"/>
  <c r="A540" i="1"/>
  <c r="J534" i="1" s="1"/>
  <c r="A1058" i="1"/>
  <c r="A103" i="1"/>
  <c r="A528" i="1"/>
  <c r="A528" i="30" s="1"/>
  <c r="A1043" i="1"/>
  <c r="A385" i="1"/>
  <c r="A232" i="1"/>
  <c r="A1321" i="1"/>
  <c r="J1051" i="1" s="1"/>
  <c r="A949" i="1"/>
  <c r="A183" i="1"/>
  <c r="J183" i="1" s="1"/>
  <c r="A26" i="1"/>
  <c r="A1072" i="1"/>
  <c r="A1072" i="30" s="1"/>
  <c r="A894" i="1"/>
  <c r="A687" i="1"/>
  <c r="A1224" i="1"/>
  <c r="J665" i="1" s="1"/>
  <c r="A9" i="1"/>
  <c r="A1265" i="1"/>
  <c r="J991" i="1" s="1"/>
  <c r="A1318" i="1"/>
  <c r="A414" i="1"/>
  <c r="A940" i="1"/>
  <c r="A738" i="1"/>
  <c r="J477" i="1" s="1"/>
  <c r="A944" i="1"/>
  <c r="A724" i="1"/>
  <c r="A1411" i="1"/>
  <c r="A1005" i="1"/>
  <c r="A496" i="1"/>
  <c r="J1179" i="1" s="1"/>
  <c r="A1183" i="1"/>
  <c r="A984" i="1"/>
  <c r="A1070" i="1"/>
  <c r="J1250" i="1" s="1"/>
  <c r="A456" i="1"/>
  <c r="A25" i="1"/>
  <c r="J25" i="1" s="1"/>
  <c r="A800" i="1"/>
  <c r="A721" i="1"/>
  <c r="J761" i="1" s="1"/>
  <c r="A1325" i="1"/>
  <c r="A394" i="1"/>
  <c r="J942" i="1" s="1"/>
  <c r="A605" i="1"/>
  <c r="A1136" i="1"/>
  <c r="A62" i="1"/>
  <c r="A301" i="1"/>
  <c r="J434" i="1" s="1"/>
  <c r="A319" i="1"/>
  <c r="J438" i="1" s="1"/>
  <c r="A506" i="1"/>
  <c r="J1168" i="1" s="1"/>
  <c r="A777" i="1"/>
  <c r="A1385" i="1"/>
  <c r="A363" i="1"/>
  <c r="J907" i="1" s="1"/>
  <c r="A154" i="1"/>
  <c r="A969" i="1"/>
  <c r="J969" i="1" s="1"/>
  <c r="A69" i="1"/>
  <c r="A930" i="1"/>
  <c r="A164" i="1"/>
  <c r="A735" i="1"/>
  <c r="J511" i="1" s="1"/>
  <c r="A1448" i="1"/>
  <c r="A392" i="1"/>
  <c r="J392" i="1" s="1"/>
  <c r="A1486" i="1"/>
  <c r="A1486" i="30" s="1"/>
  <c r="A347" i="1"/>
  <c r="A1379" i="1"/>
  <c r="A626" i="1"/>
  <c r="J626" i="1" s="1"/>
  <c r="A639" i="1"/>
  <c r="A59" i="1"/>
  <c r="A1455" i="1"/>
  <c r="J1478" i="1" s="1"/>
  <c r="A1331" i="1"/>
  <c r="J1023" i="1" s="1"/>
  <c r="A1223" i="1"/>
  <c r="A564" i="1"/>
  <c r="A1135" i="1"/>
  <c r="J34" i="1" s="1"/>
  <c r="A300" i="1"/>
  <c r="A1389" i="1"/>
  <c r="A83" i="1"/>
  <c r="A946" i="1"/>
  <c r="A720" i="1"/>
  <c r="J762" i="1" s="1"/>
  <c r="A891" i="1"/>
  <c r="A88" i="1"/>
  <c r="A1381" i="1"/>
  <c r="A615" i="1"/>
  <c r="A741" i="1"/>
  <c r="A243" i="1"/>
  <c r="A1039" i="1"/>
  <c r="A1260" i="1"/>
  <c r="A851" i="1"/>
  <c r="A1154" i="1"/>
  <c r="A1159" i="1"/>
  <c r="J1159" i="1" s="1"/>
  <c r="A175" i="1"/>
  <c r="A768" i="1"/>
  <c r="J768" i="1" s="1"/>
  <c r="A952" i="1"/>
  <c r="J952" i="1" s="1"/>
  <c r="A1129" i="1"/>
  <c r="A799" i="1"/>
  <c r="J888" i="1" s="1"/>
  <c r="A1068" i="1"/>
  <c r="A1474" i="1"/>
  <c r="J1458" i="1" s="1"/>
  <c r="A86" i="1"/>
  <c r="A1330" i="1"/>
  <c r="J1031" i="1" s="1"/>
  <c r="A483" i="1"/>
  <c r="J805" i="1" s="1"/>
  <c r="A552" i="1"/>
  <c r="A90" i="1"/>
  <c r="J90" i="1" s="1"/>
  <c r="A754" i="1"/>
  <c r="J754" i="1" s="1"/>
  <c r="A389" i="1"/>
  <c r="J924" i="1" s="1"/>
  <c r="A896" i="1"/>
  <c r="J896" i="1" s="1"/>
  <c r="A555" i="1"/>
  <c r="J546" i="1" s="1"/>
  <c r="A985" i="1"/>
  <c r="J249" i="1" s="1"/>
  <c r="A409" i="1"/>
  <c r="J1384" i="1" s="1"/>
  <c r="A693" i="1"/>
  <c r="A1190" i="1"/>
  <c r="A856" i="1"/>
  <c r="A1391" i="1"/>
  <c r="A1030" i="1"/>
  <c r="J1030" i="1" s="1"/>
  <c r="A174" i="1"/>
  <c r="A1468" i="1"/>
  <c r="A1027" i="1"/>
  <c r="A638" i="1"/>
  <c r="A825" i="1"/>
  <c r="A653" i="1"/>
  <c r="J310" i="1" s="1"/>
  <c r="A1066" i="1"/>
  <c r="A1416" i="1"/>
  <c r="A874" i="1"/>
  <c r="J874" i="1" s="1"/>
  <c r="A581" i="1"/>
  <c r="A831" i="30"/>
  <c r="A1025" i="30"/>
  <c r="A384" i="30"/>
  <c r="A1037" i="30"/>
  <c r="A1395" i="30"/>
  <c r="A1131" i="30"/>
  <c r="A373" i="30"/>
  <c r="A667" i="30"/>
  <c r="A471" i="30"/>
  <c r="A807" i="30"/>
  <c r="A489" i="30"/>
  <c r="A569" i="30"/>
  <c r="A882" i="30"/>
  <c r="A1274" i="30"/>
  <c r="A172" i="30"/>
  <c r="A1040" i="30"/>
  <c r="A48" i="30"/>
  <c r="A1437" i="30"/>
  <c r="A1435" i="30"/>
  <c r="A116" i="30"/>
  <c r="A951" i="30"/>
  <c r="A849" i="30"/>
  <c r="A817" i="30"/>
  <c r="A973" i="30"/>
  <c r="A1282" i="30"/>
  <c r="A785" i="30"/>
  <c r="A251" i="30"/>
  <c r="A903" i="30"/>
  <c r="A266" i="30"/>
  <c r="A259" i="30"/>
  <c r="A538" i="30"/>
  <c r="A230" i="30"/>
  <c r="A1240" i="30"/>
  <c r="A881" i="30"/>
  <c r="A824" i="30"/>
  <c r="A402" i="30"/>
  <c r="A1398" i="30"/>
  <c r="A963" i="30"/>
  <c r="A1428" i="30"/>
  <c r="A583" i="30"/>
  <c r="A1144" i="30"/>
  <c r="A1140" i="30"/>
  <c r="A902" i="30"/>
  <c r="A292" i="30"/>
  <c r="A322" i="30"/>
  <c r="A124" i="30"/>
  <c r="A1313" i="30"/>
  <c r="A264" i="30"/>
  <c r="A359" i="30"/>
  <c r="A733" i="30"/>
  <c r="A1458" i="30"/>
  <c r="A666" i="30"/>
  <c r="A1286" i="30"/>
  <c r="A308" i="30"/>
  <c r="A220" i="30"/>
  <c r="A1404" i="30"/>
  <c r="A1009" i="30"/>
  <c r="A860" i="30"/>
  <c r="A411" i="30"/>
  <c r="A486" i="30"/>
  <c r="A267" i="30"/>
  <c r="A86" i="30"/>
  <c r="A782" i="30"/>
  <c r="A177" i="30"/>
  <c r="A703" i="30"/>
  <c r="A1329" i="30"/>
  <c r="A59" i="30"/>
  <c r="A1364" i="30"/>
  <c r="A1208" i="30"/>
  <c r="A18" i="30"/>
  <c r="A794" i="30"/>
  <c r="A781" i="30"/>
  <c r="A1212" i="30"/>
  <c r="A1417" i="30"/>
  <c r="A974" i="30"/>
  <c r="A355" i="30"/>
  <c r="A176" i="30"/>
  <c r="A1424" i="30"/>
  <c r="A1379" i="30"/>
  <c r="A1078" i="30"/>
  <c r="A753" i="30"/>
  <c r="A1062" i="30"/>
  <c r="A591" i="30"/>
  <c r="A994" i="30"/>
  <c r="A387" i="30"/>
  <c r="A665" i="30"/>
  <c r="A802" i="30"/>
  <c r="A646" i="30"/>
  <c r="A872" i="30"/>
  <c r="A169" i="30"/>
  <c r="A597" i="30"/>
  <c r="A796" i="30"/>
  <c r="A736" i="30"/>
  <c r="A1246" i="30"/>
  <c r="A497" i="30"/>
  <c r="A1156" i="30"/>
  <c r="A830" i="30"/>
  <c r="A1408" i="30"/>
  <c r="A34" i="30"/>
  <c r="A193" i="30"/>
  <c r="A1376" i="30"/>
  <c r="A67" i="30"/>
  <c r="A822" i="30"/>
  <c r="A97" i="30"/>
  <c r="A772" i="30"/>
  <c r="A47" i="30"/>
  <c r="A362" i="30"/>
  <c r="A1201" i="30"/>
  <c r="A235" i="30"/>
  <c r="A1269" i="30"/>
  <c r="A54" i="30"/>
  <c r="A586" i="30"/>
  <c r="A1158" i="30"/>
  <c r="A317" i="30"/>
  <c r="A1207" i="30"/>
  <c r="A844" i="30"/>
  <c r="A274" i="30"/>
  <c r="A1251" i="30"/>
  <c r="A155" i="30"/>
  <c r="A1022" i="30"/>
  <c r="A422" i="30"/>
  <c r="A321" i="30"/>
  <c r="A1042" i="30"/>
  <c r="A711" i="30"/>
  <c r="A437" i="30"/>
  <c r="A729" i="30"/>
  <c r="A1446" i="30"/>
  <c r="A268" i="30"/>
  <c r="A1303" i="30"/>
  <c r="A199" i="30"/>
  <c r="A1153" i="30"/>
  <c r="A173" i="30"/>
  <c r="A1304" i="30"/>
  <c r="A1003" i="30"/>
  <c r="A662" i="30"/>
  <c r="A899" i="30"/>
  <c r="A1195" i="30"/>
  <c r="A757" i="30"/>
  <c r="A942" i="30"/>
  <c r="A791" i="30"/>
  <c r="A441" i="30"/>
  <c r="A329" i="30"/>
  <c r="A457" i="30"/>
  <c r="A1362" i="30"/>
  <c r="A324" i="30"/>
  <c r="A388" i="30"/>
  <c r="A924" i="30"/>
  <c r="A184" i="30"/>
  <c r="A520" i="30"/>
  <c r="A1298" i="30"/>
  <c r="A1054" i="30"/>
  <c r="A203" i="30"/>
  <c r="A647" i="30"/>
  <c r="A110" i="30"/>
  <c r="A167" i="30"/>
  <c r="A153" i="30"/>
  <c r="A1268" i="30"/>
  <c r="A918" i="30"/>
  <c r="A843" i="30"/>
  <c r="A73" i="30"/>
  <c r="A1098" i="30"/>
  <c r="A1356" i="30"/>
  <c r="A234" i="30"/>
  <c r="A505" i="30"/>
  <c r="A206" i="30"/>
  <c r="A608" i="30"/>
  <c r="A159" i="30"/>
  <c r="A1245" i="30"/>
  <c r="A1232" i="30"/>
  <c r="A1231" i="30"/>
  <c r="A1295" i="30"/>
  <c r="A1288" i="30"/>
  <c r="A543" i="30"/>
  <c r="A277" i="30"/>
  <c r="A611" i="30"/>
  <c r="A1431" i="30"/>
  <c r="A78" i="30"/>
  <c r="A1177" i="30"/>
  <c r="A287" i="30"/>
  <c r="A1466" i="30"/>
  <c r="A658" i="30"/>
  <c r="A607" i="30"/>
  <c r="A225" i="30"/>
  <c r="A627" i="30"/>
  <c r="A228" i="30"/>
  <c r="A242" i="30"/>
  <c r="A749" i="30"/>
  <c r="A1259" i="30"/>
  <c r="A622" i="30"/>
  <c r="A1470" i="30"/>
  <c r="A1363" i="30"/>
  <c r="A932" i="30"/>
  <c r="A190" i="30"/>
  <c r="A513" i="30"/>
  <c r="A523" i="30"/>
  <c r="A298" i="30"/>
  <c r="A1478" i="30"/>
  <c r="A642" i="30"/>
  <c r="A1172" i="30"/>
  <c r="A1443" i="30"/>
  <c r="A293" i="30"/>
  <c r="A905" i="30"/>
  <c r="A1125" i="30"/>
  <c r="A521" i="30"/>
  <c r="A127" i="30"/>
  <c r="A861" i="30"/>
  <c r="A310" i="30"/>
  <c r="A45" i="30"/>
  <c r="A346" i="30"/>
  <c r="A727" i="30"/>
  <c r="A683" i="30"/>
  <c r="A3" i="30"/>
  <c r="A656" i="30"/>
  <c r="A66" i="30"/>
  <c r="A1175" i="30"/>
  <c r="A1023" i="30"/>
  <c r="A1256" i="30"/>
  <c r="A909" i="30"/>
  <c r="A734" i="30"/>
  <c r="A769" i="30"/>
  <c r="A554" i="30"/>
  <c r="A1255" i="30"/>
  <c r="A1057" i="30"/>
  <c r="A884" i="30"/>
  <c r="A792" i="30"/>
  <c r="A773" i="30"/>
  <c r="A1258" i="30"/>
  <c r="A1182" i="30"/>
  <c r="A602" i="30"/>
  <c r="A931" i="30"/>
  <c r="A1248" i="30"/>
  <c r="A1425" i="30"/>
  <c r="A448" i="30"/>
  <c r="A862" i="30"/>
  <c r="A479" i="30"/>
  <c r="A1451" i="30"/>
  <c r="A542" i="30"/>
  <c r="A676" i="30"/>
  <c r="A1457" i="30"/>
  <c r="A241" i="30"/>
  <c r="A109" i="30"/>
  <c r="A953" i="30"/>
  <c r="A1399" i="30"/>
  <c r="A1157" i="30"/>
  <c r="A1403" i="30"/>
  <c r="A382" i="30"/>
  <c r="A1122" i="30"/>
  <c r="A472" i="30"/>
  <c r="A1285" i="30"/>
  <c r="A982" i="30"/>
  <c r="A455" i="30"/>
  <c r="A305" i="30"/>
  <c r="A226" i="30"/>
  <c r="A371" i="30"/>
  <c r="A1291" i="30"/>
  <c r="A803" i="30"/>
  <c r="A447" i="30"/>
  <c r="A1034" i="30"/>
  <c r="A244" i="30"/>
  <c r="A1024" i="30"/>
  <c r="A323" i="30"/>
  <c r="A762" i="30"/>
  <c r="A1213" i="30"/>
  <c r="A218" i="30"/>
  <c r="A348" i="30"/>
  <c r="A72" i="30"/>
  <c r="A1418" i="30"/>
  <c r="A88" i="30"/>
  <c r="A434" i="30"/>
  <c r="A32" i="30"/>
  <c r="A981" i="30"/>
  <c r="A1123" i="30"/>
  <c r="A187" i="30"/>
  <c r="A146" i="30"/>
  <c r="A1296" i="30"/>
  <c r="A1273" i="30"/>
  <c r="A1051" i="30"/>
  <c r="A681" i="30"/>
  <c r="A713" i="30"/>
  <c r="A476" i="1"/>
  <c r="J476" i="1" s="1"/>
  <c r="A1239" i="30"/>
  <c r="A1015" i="30"/>
  <c r="A1173" i="30"/>
  <c r="A1419" i="30"/>
  <c r="A1186" i="30"/>
  <c r="A688" i="30"/>
  <c r="A908" i="30"/>
  <c r="A369" i="30"/>
  <c r="A1234" i="30"/>
  <c r="A1011" i="30"/>
  <c r="A1075" i="30"/>
  <c r="A256" i="30"/>
  <c r="A312" i="30"/>
  <c r="A883" i="30"/>
  <c r="A1287" i="30"/>
  <c r="A1041" i="30"/>
  <c r="A303" i="30"/>
  <c r="A52" i="30"/>
  <c r="A1114" i="30"/>
  <c r="A530" i="30"/>
  <c r="A1093" i="30"/>
  <c r="A77" i="30"/>
  <c r="A390" i="30"/>
  <c r="A1099" i="30"/>
  <c r="A699" i="30"/>
  <c r="A1410" i="30"/>
  <c r="A980" i="30"/>
  <c r="A621" i="30"/>
  <c r="A1214" i="30"/>
  <c r="A503" i="30"/>
  <c r="A36" i="30"/>
  <c r="A465" i="30"/>
  <c r="A438" i="30"/>
  <c r="A1112" i="30"/>
  <c r="A210" i="30"/>
  <c r="A889" i="30"/>
  <c r="A939" i="30"/>
  <c r="A1297" i="30"/>
  <c r="A1155" i="30"/>
  <c r="A1069" i="30"/>
  <c r="A1101" i="30"/>
  <c r="A37" i="30"/>
  <c r="A563" i="30"/>
  <c r="A888" i="30"/>
  <c r="A428" i="30"/>
  <c r="A965" i="30"/>
  <c r="A386" i="30"/>
  <c r="A816" i="30"/>
  <c r="A654" i="30"/>
  <c r="A533" i="30"/>
  <c r="A338" i="30"/>
  <c r="A249" i="30"/>
  <c r="A706" i="30"/>
  <c r="A696" i="30"/>
  <c r="A1340" i="30"/>
  <c r="A1283" i="30"/>
  <c r="A1320" i="30"/>
  <c r="A1387" i="30"/>
  <c r="A1118" i="30"/>
  <c r="A786" i="30"/>
  <c r="A1211" i="30"/>
  <c r="A725" i="30"/>
  <c r="A1089" i="30"/>
  <c r="A866" i="30"/>
  <c r="A1016" i="30"/>
  <c r="A128" i="30"/>
  <c r="A548" i="30"/>
  <c r="A1237" i="30"/>
  <c r="A354" i="30"/>
  <c r="A1199" i="30"/>
  <c r="A275" i="30"/>
  <c r="A258" i="30"/>
  <c r="A1088" i="30"/>
  <c r="A890" i="30"/>
  <c r="A367" i="30"/>
  <c r="A1350" i="30"/>
  <c r="A516" i="30"/>
  <c r="A1301" i="30"/>
  <c r="A1302" i="30"/>
  <c r="A1369" i="30"/>
  <c r="A838" i="30"/>
  <c r="A351" i="30"/>
  <c r="A1453" i="30"/>
  <c r="A41" i="30"/>
  <c r="A1104" i="30"/>
  <c r="A57" i="30"/>
  <c r="A1235" i="30"/>
  <c r="A904" i="30"/>
  <c r="A809" i="30"/>
  <c r="A1116" i="30"/>
  <c r="A158" i="30"/>
  <c r="A1202" i="30"/>
  <c r="A419" i="30"/>
  <c r="A276" i="30"/>
  <c r="A1149" i="30"/>
  <c r="A1341" i="30"/>
  <c r="A553" i="30"/>
  <c r="A650" i="30"/>
  <c r="A524" i="30"/>
  <c r="A17" i="30"/>
  <c r="A546" i="30"/>
  <c r="A599" i="30"/>
  <c r="A648" i="30"/>
  <c r="A418" i="30"/>
  <c r="A60" i="30"/>
  <c r="A566" i="30"/>
  <c r="A1036" i="30"/>
  <c r="A265" i="30"/>
  <c r="A1145" i="30"/>
  <c r="A331" i="1"/>
  <c r="J464" i="1" s="1"/>
  <c r="A582" i="1"/>
  <c r="J582" i="1" s="1"/>
  <c r="A712" i="1"/>
  <c r="A702" i="1"/>
  <c r="A1188" i="1"/>
  <c r="A118" i="1"/>
  <c r="J152" i="1" s="1"/>
  <c r="A996" i="1"/>
  <c r="J258" i="1" s="1"/>
  <c r="A1316" i="1"/>
  <c r="A161" i="1"/>
  <c r="A748" i="1"/>
  <c r="A1187" i="1"/>
  <c r="J841" i="1" s="1"/>
  <c r="A758" i="1"/>
  <c r="J521" i="1" s="1"/>
  <c r="A205" i="1"/>
  <c r="A462" i="1"/>
  <c r="A417" i="1"/>
  <c r="A763" i="1"/>
  <c r="A1128" i="1"/>
  <c r="A575" i="1"/>
  <c r="A771" i="1"/>
  <c r="A278" i="1"/>
  <c r="A401" i="1"/>
  <c r="A962" i="1"/>
  <c r="A1160" i="1"/>
  <c r="A353" i="1"/>
  <c r="J917" i="1" s="1"/>
  <c r="A195" i="1"/>
  <c r="A715" i="1"/>
  <c r="A1056" i="1"/>
  <c r="A200" i="1"/>
  <c r="A663" i="1"/>
  <c r="J325" i="1" s="1"/>
  <c r="A1117" i="1"/>
  <c r="J15" i="1" s="1"/>
  <c r="A970" i="1"/>
  <c r="J970" i="1" s="1"/>
  <c r="A911" i="1"/>
  <c r="A635" i="1"/>
  <c r="A43" i="1"/>
  <c r="A1217" i="1"/>
  <c r="A84" i="1"/>
  <c r="J84" i="1" s="1"/>
  <c r="A1309" i="1"/>
  <c r="A1192" i="1"/>
  <c r="A672" i="1"/>
  <c r="J672" i="1" s="1"/>
  <c r="A1290" i="1"/>
  <c r="A1463" i="1"/>
  <c r="A1225" i="1"/>
  <c r="J1225" i="1" s="1"/>
  <c r="A880" i="1"/>
  <c r="A156" i="1"/>
  <c r="J1058" i="1" s="1"/>
  <c r="A1352" i="1"/>
  <c r="A767" i="1"/>
  <c r="J504" i="1" s="1"/>
  <c r="A223" i="1"/>
  <c r="A547" i="1"/>
  <c r="A846" i="1"/>
  <c r="A1142" i="1"/>
  <c r="J1142" i="1" s="1"/>
  <c r="A1421" i="1"/>
  <c r="J1421" i="1" s="1"/>
  <c r="A1279" i="1"/>
  <c r="A28" i="1"/>
  <c r="A684" i="1"/>
  <c r="J729" i="1" s="1"/>
  <c r="A829" i="1"/>
  <c r="A115" i="1"/>
  <c r="A215" i="1"/>
  <c r="A694" i="1"/>
  <c r="A1148" i="1"/>
  <c r="J31" i="1" s="1"/>
  <c r="A806" i="1"/>
  <c r="J903" i="1" s="1"/>
  <c r="A1289" i="1"/>
  <c r="A603" i="1"/>
  <c r="A467" i="1"/>
  <c r="J786" i="1" s="1"/>
  <c r="A774" i="1"/>
  <c r="A1013" i="1"/>
  <c r="A790" i="1"/>
  <c r="A283" i="1"/>
  <c r="J612" i="1" s="1"/>
  <c r="A246" i="1"/>
  <c r="A1055" i="1"/>
  <c r="A182" i="1"/>
  <c r="A657" i="1"/>
  <c r="J318" i="1" s="1"/>
  <c r="A1308" i="1"/>
  <c r="A933" i="1"/>
  <c r="J933" i="1" s="1"/>
  <c r="A988" i="1"/>
  <c r="A453" i="1"/>
  <c r="A149" i="1"/>
  <c r="J149" i="1" s="1"/>
  <c r="A72" i="1"/>
  <c r="A416" i="1"/>
  <c r="A201" i="1"/>
  <c r="A1354" i="1"/>
  <c r="A490" i="1"/>
  <c r="J1157" i="1" s="1"/>
  <c r="A11" i="1"/>
  <c r="A1139" i="1"/>
  <c r="J1139" i="1" s="1"/>
  <c r="A1380" i="1"/>
  <c r="J1380" i="1" s="1"/>
  <c r="A879" i="1"/>
  <c r="J879" i="1" s="1"/>
  <c r="A515" i="1"/>
  <c r="J515" i="1" s="1"/>
  <c r="A1126" i="1"/>
  <c r="A624" i="1"/>
  <c r="A366" i="1"/>
  <c r="J919" i="1" s="1"/>
  <c r="A491" i="1"/>
  <c r="J1158" i="1" s="1"/>
  <c r="A451" i="1"/>
  <c r="A1012" i="1"/>
  <c r="A1433" i="1"/>
  <c r="A41" i="1"/>
  <c r="A643" i="1"/>
  <c r="A714" i="1"/>
  <c r="J760" i="1" s="1"/>
  <c r="A541" i="1"/>
  <c r="A1444" i="1"/>
  <c r="A342" i="1"/>
  <c r="J471" i="1" s="1"/>
  <c r="A502" i="1"/>
  <c r="J1156" i="1" s="1"/>
  <c r="A674" i="1"/>
  <c r="J674" i="1" s="1"/>
  <c r="A1147" i="1"/>
  <c r="J1147" i="1" s="1"/>
  <c r="A1074" i="1"/>
  <c r="J1212" i="1" s="1"/>
  <c r="A955" i="1"/>
  <c r="A1393" i="1"/>
  <c r="A1393" i="30" s="1"/>
  <c r="A1073" i="1"/>
  <c r="A435" i="1"/>
  <c r="A71" i="1"/>
  <c r="A1247" i="1"/>
  <c r="A337" i="1"/>
  <c r="A960" i="1"/>
  <c r="A590" i="1"/>
  <c r="A957" i="1"/>
  <c r="A473" i="1"/>
  <c r="J797" i="1" s="1"/>
  <c r="A1243" i="1"/>
  <c r="J628" i="1" s="1"/>
  <c r="A852" i="1"/>
  <c r="A336" i="1"/>
  <c r="A1038" i="1"/>
  <c r="A289" i="1"/>
  <c r="A652" i="1"/>
  <c r="A1035" i="1"/>
  <c r="J1035" i="1" s="1"/>
  <c r="A157" i="1"/>
  <c r="J1059" i="1" s="1"/>
  <c r="A14" i="1"/>
  <c r="A1080" i="1"/>
  <c r="J1080" i="1" s="1"/>
  <c r="A91" i="1"/>
  <c r="J91" i="1" s="1"/>
  <c r="A357" i="1"/>
  <c r="A454" i="1"/>
  <c r="J795" i="1" s="1"/>
  <c r="A695" i="1"/>
  <c r="A415" i="1"/>
  <c r="A1412" i="1"/>
  <c r="J338" i="1" s="1"/>
  <c r="A1472" i="1"/>
  <c r="J1472" i="1" s="1"/>
  <c r="A1336" i="1"/>
  <c r="A1206" i="1"/>
  <c r="J622" i="1" s="1"/>
  <c r="A229" i="1"/>
  <c r="J88" i="1" s="1"/>
  <c r="A93" i="1"/>
  <c r="A212" i="1"/>
  <c r="A40" i="1"/>
  <c r="J40" i="1" s="1"/>
  <c r="A863" i="1"/>
  <c r="A233" i="1"/>
  <c r="J94" i="1" s="1"/>
  <c r="A1267" i="1"/>
  <c r="A480" i="1"/>
  <c r="J792" i="1" s="1"/>
  <c r="A827" i="1"/>
  <c r="A1426" i="1"/>
  <c r="A30" i="1"/>
  <c r="J1279" i="1" s="1"/>
  <c r="A374" i="1"/>
  <c r="A406" i="1"/>
  <c r="J1368" i="1" s="1"/>
  <c r="A85" i="1"/>
  <c r="A211" i="1"/>
  <c r="A239" i="1"/>
  <c r="J239" i="1" s="1"/>
  <c r="A1447" i="1"/>
  <c r="A273" i="1"/>
  <c r="A1442" i="1"/>
  <c r="J377" i="1" s="1"/>
  <c r="A501" i="1"/>
  <c r="J1154" i="1" s="1"/>
  <c r="A408" i="1"/>
  <c r="A423" i="1"/>
  <c r="A350" i="1"/>
  <c r="A1436" i="1"/>
  <c r="J1436" i="1" s="1"/>
  <c r="A1045" i="1"/>
  <c r="A1383" i="1"/>
  <c r="J1383" i="1" s="1"/>
  <c r="A1430" i="1"/>
  <c r="A850" i="1"/>
  <c r="J850" i="1" s="1"/>
  <c r="A131" i="1"/>
  <c r="J131" i="1" s="1"/>
  <c r="A166" i="1"/>
  <c r="J1056" i="1" s="1"/>
  <c r="A1071" i="1"/>
  <c r="J1202" i="1" s="1"/>
  <c r="A376" i="1"/>
  <c r="A556" i="1"/>
  <c r="A854" i="1"/>
  <c r="J1122" i="1" s="1"/>
  <c r="A263" i="1"/>
  <c r="A629" i="1"/>
  <c r="A726" i="1"/>
  <c r="A494" i="1"/>
  <c r="A311" i="1"/>
  <c r="A915" i="1"/>
  <c r="J915" i="1" s="1"/>
  <c r="A719" i="1"/>
  <c r="J747" i="1" s="1"/>
  <c r="A1264" i="1"/>
  <c r="A613" i="1"/>
  <c r="A1364" i="1"/>
  <c r="J424" i="1" s="1"/>
  <c r="A1124" i="1"/>
  <c r="A426" i="1"/>
  <c r="A449" i="1"/>
  <c r="A1198" i="1"/>
  <c r="A536" i="1"/>
  <c r="J523" i="1" s="1"/>
  <c r="A460" i="1"/>
  <c r="A661" i="1"/>
  <c r="A284" i="1"/>
  <c r="A393" i="1"/>
  <c r="J393" i="1" s="1"/>
  <c r="A1293" i="1"/>
  <c r="A1348" i="1"/>
  <c r="A279" i="1"/>
  <c r="A405" i="1"/>
  <c r="A1053" i="1"/>
  <c r="A558" i="1"/>
  <c r="A1166" i="1"/>
  <c r="J1166" i="1" s="1"/>
  <c r="A330" i="1"/>
  <c r="J450" i="1" s="1"/>
  <c r="A1373" i="1"/>
  <c r="J1373" i="1" s="1"/>
  <c r="A1197" i="1"/>
  <c r="A375" i="1"/>
  <c r="A179" i="1"/>
  <c r="A1401" i="1"/>
  <c r="A1323" i="1"/>
  <c r="J1323" i="1" s="1"/>
  <c r="A433" i="1"/>
  <c r="J1374" i="1" s="1"/>
  <c r="A783" i="1"/>
  <c r="A877" i="1"/>
  <c r="A922" i="1"/>
  <c r="J102" i="1" s="1"/>
  <c r="A698" i="1"/>
  <c r="A745" i="1"/>
  <c r="A474" i="1"/>
  <c r="J798" i="1" s="1"/>
  <c r="A1048" i="1"/>
  <c r="J713" i="1" s="1"/>
  <c r="A876" i="1"/>
  <c r="J1314" i="1" s="1"/>
  <c r="A992" i="1"/>
  <c r="A57" i="1"/>
  <c r="A70" i="1"/>
  <c r="J1399" i="1" s="1"/>
  <c r="A178" i="1"/>
  <c r="J1075" i="1" s="1"/>
  <c r="A403" i="1"/>
  <c r="J1362" i="1" s="1"/>
  <c r="A1439" i="1"/>
  <c r="J352" i="1" s="1"/>
  <c r="A108" i="1"/>
  <c r="J156" i="1" s="1"/>
  <c r="A466" i="1"/>
  <c r="J466" i="1" s="1"/>
  <c r="A594" i="1"/>
  <c r="J222" i="1" s="1"/>
  <c r="A1020" i="1"/>
  <c r="J1020" i="1" s="1"/>
  <c r="A425" i="1"/>
  <c r="A245" i="1"/>
  <c r="A1063" i="1"/>
  <c r="A307" i="1"/>
  <c r="A1367" i="1"/>
  <c r="A306" i="1"/>
  <c r="A1456" i="1"/>
  <c r="A32" i="1"/>
  <c r="A112" i="1"/>
  <c r="A111" i="30" s="1"/>
  <c r="A66" i="1"/>
  <c r="J1417" i="1" s="1"/>
  <c r="A780" i="1"/>
  <c r="A412" i="1"/>
  <c r="J1359" i="1" s="1"/>
  <c r="A1461" i="1"/>
  <c r="A1335" i="1"/>
  <c r="A1294" i="1"/>
  <c r="A1000" i="1"/>
  <c r="J276" i="1" s="1"/>
  <c r="A56" i="1"/>
  <c r="J1398" i="1" s="1"/>
  <c r="A1357" i="1"/>
  <c r="A237" i="1"/>
  <c r="A832" i="1"/>
  <c r="J1102" i="1" s="1"/>
  <c r="A3" i="1"/>
  <c r="A921" i="1"/>
  <c r="A1464" i="1"/>
  <c r="A1229" i="1"/>
  <c r="J1229" i="1" s="1"/>
  <c r="A1315" i="1"/>
  <c r="J1009" i="1" s="1"/>
  <c r="A1137" i="1"/>
  <c r="J23" i="1" s="1"/>
  <c r="A1049" i="1"/>
  <c r="J696" i="1" s="1"/>
  <c r="A947" i="1"/>
  <c r="A271" i="1"/>
  <c r="J271" i="1" s="1"/>
  <c r="A119" i="1"/>
  <c r="A5" i="1"/>
  <c r="J1255" i="1" s="1"/>
  <c r="A349" i="1"/>
  <c r="A221" i="1"/>
  <c r="A1205" i="1"/>
  <c r="A673" i="1"/>
  <c r="J319" i="1" s="1"/>
  <c r="A1344" i="1"/>
  <c r="J1046" i="1" s="1"/>
  <c r="A1169" i="1"/>
  <c r="A95" i="1"/>
  <c r="J1425" i="1" s="1"/>
  <c r="A1305" i="1"/>
  <c r="A1305" i="30" s="1"/>
  <c r="A459" i="1"/>
  <c r="J781" i="1" s="1"/>
  <c r="A1008" i="1"/>
  <c r="J1008" i="1" s="1"/>
  <c r="A633" i="1"/>
  <c r="J296" i="1" s="1"/>
  <c r="A731" i="1"/>
  <c r="A709" i="1"/>
  <c r="A1262" i="1"/>
  <c r="J973" i="1" s="1"/>
  <c r="A1365" i="1"/>
  <c r="A1006" i="1"/>
  <c r="A52" i="1"/>
  <c r="A500" i="1"/>
  <c r="J500" i="1" s="1"/>
  <c r="A990" i="1"/>
  <c r="J256" i="1" s="1"/>
  <c r="A1353" i="1"/>
  <c r="A1353" i="30" s="1"/>
  <c r="A631" i="1"/>
  <c r="J287" i="1" s="1"/>
  <c r="A697" i="1"/>
  <c r="A959" i="1"/>
  <c r="A327" i="1"/>
  <c r="A410" i="1"/>
  <c r="J1396" i="1" s="1"/>
  <c r="A1427" i="1"/>
  <c r="A24" i="1"/>
  <c r="A675" i="1"/>
  <c r="J675" i="1" s="1"/>
  <c r="A868" i="1"/>
  <c r="A1085" i="1"/>
  <c r="J1230" i="1" s="1"/>
  <c r="A439" i="1"/>
  <c r="A51" i="1"/>
  <c r="A1271" i="1"/>
  <c r="A972" i="1"/>
  <c r="J246" i="1" s="1"/>
  <c r="A39" i="1"/>
  <c r="A943" i="1"/>
  <c r="A286" i="1"/>
  <c r="A977" i="1"/>
  <c r="A361" i="1"/>
  <c r="A481" i="1"/>
  <c r="A1111" i="1"/>
  <c r="J4" i="1" s="1"/>
  <c r="A1084" i="1"/>
  <c r="J1084" i="1" s="1"/>
  <c r="A600" i="1"/>
  <c r="A282" i="1"/>
  <c r="J608" i="1" s="1"/>
  <c r="A107" i="1"/>
  <c r="J155" i="1" s="1"/>
  <c r="A1370" i="1"/>
  <c r="A1370" i="30" s="1"/>
  <c r="A1407" i="1"/>
  <c r="A1200" i="1"/>
  <c r="J852" i="1" s="1"/>
  <c r="A380" i="1"/>
  <c r="J938" i="1" s="1"/>
  <c r="A818" i="1"/>
  <c r="A1203" i="1"/>
  <c r="A368" i="1"/>
  <c r="A859" i="1"/>
  <c r="J1115" i="1" s="1"/>
  <c r="A507" i="1"/>
  <c r="A529" i="1"/>
  <c r="A106" i="1"/>
  <c r="J151" i="1" s="1"/>
  <c r="A140" i="1"/>
  <c r="J187" i="1" s="1"/>
  <c r="A617" i="1"/>
  <c r="A44" i="1"/>
  <c r="A875" i="1"/>
  <c r="A659" i="1"/>
  <c r="A444" i="1"/>
  <c r="A381" i="1"/>
  <c r="A1094" i="1"/>
  <c r="A1026" i="1"/>
  <c r="J676" i="1" s="1"/>
  <c r="A961" i="1"/>
  <c r="J116" i="1" s="1"/>
  <c r="A958" i="1"/>
  <c r="A1134" i="1"/>
  <c r="J26" i="1" s="1"/>
  <c r="A532" i="1"/>
  <c r="A1002" i="1"/>
  <c r="A1150" i="1"/>
  <c r="A498" i="1"/>
  <c r="J1183" i="1" s="1"/>
  <c r="A689" i="1"/>
  <c r="A966" i="1"/>
  <c r="J966" i="1" s="1"/>
  <c r="A826" i="1"/>
  <c r="A1161" i="1"/>
  <c r="A567" i="1"/>
  <c r="A1082" i="1"/>
  <c r="A1050" i="1"/>
  <c r="A120" i="1"/>
  <c r="J157" i="1" s="1"/>
  <c r="A227" i="1"/>
  <c r="A1151" i="1"/>
  <c r="J30" i="1" s="1"/>
  <c r="A1141" i="1"/>
  <c r="A1110" i="1"/>
  <c r="A22" i="1"/>
  <c r="J1297" i="1" s="1"/>
  <c r="A1310" i="1"/>
  <c r="A708" i="1"/>
  <c r="J752" i="1" s="1"/>
  <c r="A912" i="1"/>
  <c r="J1347" i="1" s="1"/>
  <c r="A1454" i="1"/>
  <c r="J1474" i="1" s="1"/>
  <c r="A209" i="1"/>
  <c r="J69" i="1" s="1"/>
  <c r="A834" i="1"/>
  <c r="A1257" i="1"/>
  <c r="J962" i="1" s="1"/>
  <c r="A887" i="1"/>
  <c r="J1304" i="1" s="1"/>
  <c r="A968" i="1"/>
  <c r="A75" i="1"/>
  <c r="J1415" i="1" s="1"/>
  <c r="A240" i="1"/>
  <c r="A326" i="1"/>
  <c r="A766" i="1"/>
  <c r="J518" i="1" s="1"/>
  <c r="A950" i="1"/>
  <c r="J123" i="1" s="1"/>
  <c r="A262" i="1"/>
  <c r="J572" i="1" s="1"/>
  <c r="A623" i="1"/>
  <c r="A948" i="1"/>
  <c r="J115" i="1" s="1"/>
  <c r="A716" i="1"/>
  <c r="A1065" i="1"/>
  <c r="A1163" i="1"/>
  <c r="A1081" i="1"/>
  <c r="A976" i="1"/>
  <c r="J976" i="1" s="1"/>
  <c r="A231" i="30"/>
  <c r="A740" i="30"/>
  <c r="A252" i="30"/>
  <c r="A280" i="30"/>
  <c r="A610" i="30"/>
  <c r="A804" i="30"/>
  <c r="A1146" i="30"/>
  <c r="A906" i="30"/>
  <c r="A288" i="30"/>
  <c r="A488" i="30"/>
  <c r="A1348" i="30"/>
  <c r="A499" i="30"/>
  <c r="A561" i="30"/>
  <c r="A1179" i="30"/>
  <c r="A1338" i="30"/>
  <c r="A864" i="30"/>
  <c r="A1420" i="30"/>
  <c r="A1389" i="30"/>
  <c r="A1165" i="30"/>
  <c r="A1193" i="30"/>
  <c r="A1281" i="30"/>
  <c r="A1113" i="30"/>
  <c r="A978" i="30"/>
  <c r="A808" i="30"/>
  <c r="A1196" i="30"/>
  <c r="A1429" i="30"/>
  <c r="A1328" i="30"/>
  <c r="A620" i="30"/>
  <c r="A742" i="30"/>
  <c r="A446" i="30"/>
  <c r="A1359" i="30"/>
  <c r="A568" i="30"/>
  <c r="A1181" i="30"/>
  <c r="A1103" i="30"/>
  <c r="A557" i="30"/>
  <c r="A320" i="30"/>
  <c r="A1033" i="30"/>
  <c r="A1095" i="30"/>
  <c r="A22" i="30"/>
  <c r="A136" i="30"/>
  <c r="A797" i="30"/>
  <c r="A989" i="30"/>
  <c r="A383" i="30"/>
  <c r="A1261" i="30"/>
  <c r="A222" i="30"/>
  <c r="A685" i="30"/>
  <c r="A492" i="30"/>
  <c r="A979" i="30"/>
  <c r="A570" i="30"/>
  <c r="A841" i="30"/>
  <c r="A404" i="30"/>
  <c r="A967" i="30"/>
  <c r="A192" i="30"/>
  <c r="A730" i="30"/>
  <c r="A1168" i="30"/>
  <c r="A637" i="30"/>
  <c r="A1216" i="30"/>
  <c r="A630" i="30"/>
  <c r="A1449" i="30"/>
  <c r="A1014" i="30"/>
  <c r="A509" i="30"/>
  <c r="A1127" i="30"/>
  <c r="A618" i="30"/>
  <c r="A954" i="30"/>
  <c r="A1272" i="30"/>
  <c r="A1236" i="30"/>
  <c r="A1339" i="30"/>
  <c r="A845" i="30"/>
  <c r="A1017" i="30"/>
  <c r="A126" i="30"/>
  <c r="A895" i="30"/>
  <c r="A1219" i="30"/>
  <c r="A692" i="30"/>
  <c r="A196" i="30"/>
  <c r="A147" i="30"/>
  <c r="A372" i="30"/>
  <c r="A14" i="30"/>
  <c r="A125" i="30"/>
  <c r="A1474" i="30"/>
  <c r="A828" i="30"/>
  <c r="A1047" i="30"/>
  <c r="A776" i="30"/>
  <c r="A649" i="30"/>
  <c r="A945" i="30"/>
  <c r="A1087" i="30"/>
  <c r="A596" i="30"/>
  <c r="A1452" i="30"/>
  <c r="A678" i="30"/>
  <c r="A247" i="30"/>
  <c r="A1244" i="30"/>
  <c r="A671" i="30"/>
  <c r="A1222" i="30"/>
  <c r="A269" i="30"/>
  <c r="A592" i="30"/>
  <c r="A1414" i="30"/>
  <c r="A213" i="30"/>
  <c r="A1242" i="30"/>
  <c r="A168" i="30"/>
  <c r="A641" i="30"/>
  <c r="A325" i="30"/>
  <c r="A96" i="30"/>
  <c r="A421" i="30"/>
  <c r="A1325" i="30"/>
  <c r="A1346" i="30"/>
  <c r="A1396" i="30"/>
  <c r="A148" i="30"/>
  <c r="A313" i="30"/>
  <c r="A1459" i="30"/>
  <c r="A91" i="30"/>
  <c r="A224" i="30"/>
  <c r="A1253" i="30"/>
  <c r="A820" i="30"/>
  <c r="A1323" i="30"/>
  <c r="A468" i="30"/>
  <c r="A399" i="30"/>
  <c r="A1385" i="30"/>
  <c r="A1375" i="30"/>
  <c r="A514" i="30"/>
  <c r="A755" i="30"/>
  <c r="A700" i="30"/>
  <c r="A574" i="30"/>
  <c r="A207" i="30"/>
  <c r="A560" i="30"/>
  <c r="A789" i="30"/>
  <c r="A356" i="30"/>
  <c r="A1028" i="30"/>
  <c r="A900" i="30"/>
  <c r="A1215" i="30"/>
  <c r="A1471" i="30"/>
  <c r="A1010" i="30"/>
  <c r="A285" i="30"/>
  <c r="A30" i="30"/>
  <c r="A470" i="30"/>
  <c r="A1021" i="30"/>
  <c r="A1391" i="30"/>
  <c r="A214" i="30"/>
  <c r="A64" i="30"/>
  <c r="A1162" i="30"/>
  <c r="A28" i="30"/>
  <c r="A878" i="30"/>
  <c r="A993" i="30"/>
  <c r="A1263" i="30"/>
  <c r="A137" i="30"/>
  <c r="A1254" i="30"/>
  <c r="A987" i="30"/>
  <c r="A487" i="30"/>
  <c r="A1372" i="30"/>
  <c r="A1312" i="30"/>
  <c r="A33" i="30"/>
  <c r="A170" i="30"/>
  <c r="A760" i="30"/>
  <c r="A334" i="30"/>
  <c r="A1091" i="30"/>
  <c r="A651" i="30"/>
  <c r="A160" i="30"/>
  <c r="A571" i="30"/>
  <c r="A1275" i="30"/>
  <c r="A573" i="30"/>
  <c r="A814" i="30"/>
  <c r="A6" i="30"/>
  <c r="A893" i="30"/>
  <c r="A63" i="30"/>
  <c r="A204" i="30"/>
  <c r="A341" i="30"/>
  <c r="A805" i="30"/>
  <c r="A534" i="30"/>
  <c r="A812" i="30"/>
  <c r="A795" i="30"/>
  <c r="A1469" i="30"/>
  <c r="A679" i="30"/>
  <c r="A44" i="30"/>
  <c r="A62" i="30"/>
  <c r="A188" i="30"/>
  <c r="A1423" i="30"/>
  <c r="A343" i="30"/>
  <c r="A1284" i="30"/>
  <c r="A559" i="30"/>
  <c r="A527" i="30"/>
  <c r="A655" i="30"/>
  <c r="A478" i="30"/>
  <c r="A344" i="30"/>
  <c r="A1164" i="30"/>
  <c r="A484" i="30"/>
  <c r="A1377" i="30"/>
  <c r="A775" i="30"/>
  <c r="A1241" i="30"/>
  <c r="A511" i="30"/>
  <c r="A1397" i="30"/>
  <c r="A770" i="30"/>
  <c r="A202" i="30"/>
  <c r="A759" i="30"/>
  <c r="A261" i="30"/>
  <c r="A1079" i="30"/>
  <c r="A1209" i="30"/>
  <c r="A445" i="30"/>
  <c r="A938" i="30"/>
  <c r="A1059" i="30"/>
  <c r="A186" i="30"/>
  <c r="A270" i="30"/>
  <c r="A722" i="30"/>
  <c r="A897" i="30"/>
  <c r="A1044" i="30"/>
  <c r="A1083" i="30"/>
  <c r="A840" i="30"/>
  <c r="A1477" i="30"/>
  <c r="A1228" i="30"/>
  <c r="A1249" i="30"/>
  <c r="A1210" i="30"/>
  <c r="A718" i="30"/>
  <c r="A98" i="30"/>
  <c r="A1378" i="30"/>
  <c r="A819" i="30"/>
  <c r="A304" i="30"/>
  <c r="A296" i="30"/>
  <c r="A1438" i="30"/>
  <c r="A1450" i="30"/>
  <c r="A1327" i="30"/>
  <c r="A835" i="30"/>
  <c r="A49" i="30"/>
  <c r="A584" i="30"/>
  <c r="A294" i="30"/>
  <c r="A1174" i="30"/>
  <c r="A628" i="30"/>
  <c r="A360" i="30"/>
  <c r="A1031" i="30"/>
  <c r="A101" i="30"/>
  <c r="A420" i="30"/>
  <c r="A870" i="30"/>
  <c r="A1308" i="30"/>
  <c r="A869" i="30"/>
  <c r="A588" i="30"/>
  <c r="A1307" i="30"/>
  <c r="A1067" i="30"/>
  <c r="A1250" i="30"/>
  <c r="A413" i="30"/>
  <c r="A1280" i="30"/>
  <c r="A587" i="30"/>
  <c r="A1475" i="30" l="1"/>
  <c r="A1485" i="30"/>
  <c r="A1472" i="30"/>
  <c r="A1383" i="30"/>
  <c r="A339" i="30"/>
  <c r="A1100" i="30"/>
  <c r="A1402" i="30"/>
  <c r="A257" i="30"/>
  <c r="A53" i="30"/>
  <c r="J983" i="1"/>
  <c r="J1272" i="1"/>
  <c r="J353" i="1"/>
  <c r="J113" i="1"/>
  <c r="J1387" i="1"/>
  <c r="J778" i="1"/>
  <c r="A537" i="30"/>
  <c r="A185" i="30"/>
  <c r="J461" i="1"/>
  <c r="J1210" i="1"/>
  <c r="J721" i="1"/>
  <c r="J855" i="1"/>
  <c r="J1162" i="1"/>
  <c r="J823" i="1"/>
  <c r="J379" i="1"/>
  <c r="A1032" i="30"/>
  <c r="J839" i="1"/>
  <c r="J836" i="1"/>
  <c r="J1366" i="1"/>
  <c r="J17" i="1"/>
  <c r="J207" i="1"/>
  <c r="A113" i="30"/>
  <c r="J283" i="1"/>
  <c r="A150" i="30"/>
  <c r="A1109" i="30"/>
  <c r="A1108" i="30"/>
  <c r="A1061" i="30"/>
  <c r="J233" i="1"/>
  <c r="J257" i="1"/>
  <c r="J165" i="1"/>
  <c r="J389" i="1"/>
  <c r="J848" i="1"/>
  <c r="J141" i="1"/>
  <c r="J671" i="1"/>
  <c r="J238" i="1"/>
  <c r="J1001" i="1"/>
  <c r="J1485" i="1"/>
  <c r="J717" i="1"/>
  <c r="J625" i="1"/>
  <c r="A1321" i="30"/>
  <c r="J366" i="1"/>
  <c r="A392" i="30"/>
  <c r="J400" i="1"/>
  <c r="J429" i="1"/>
  <c r="J560" i="1"/>
  <c r="J241" i="1"/>
  <c r="A1344" i="30"/>
  <c r="A1315" i="30"/>
  <c r="J758" i="1"/>
  <c r="A1159" i="30"/>
  <c r="A139" i="30"/>
  <c r="A117" i="30"/>
  <c r="J343" i="1"/>
  <c r="J1190" i="1"/>
  <c r="J340" i="1"/>
  <c r="J1367" i="1"/>
  <c r="J414" i="1"/>
  <c r="J1412" i="1"/>
  <c r="J714" i="1"/>
  <c r="J1455" i="1"/>
  <c r="J555" i="1"/>
  <c r="J568" i="1"/>
  <c r="J1372" i="1"/>
  <c r="J360" i="1"/>
  <c r="J634" i="1"/>
  <c r="J1413" i="1"/>
  <c r="J1266" i="1"/>
  <c r="J1457" i="1"/>
  <c r="J767" i="1"/>
  <c r="J997" i="1"/>
  <c r="J680" i="1"/>
  <c r="J181" i="1"/>
  <c r="J168" i="1"/>
  <c r="J656" i="1"/>
  <c r="J982" i="1"/>
  <c r="J544" i="1"/>
  <c r="J1213" i="1"/>
  <c r="J1065" i="1"/>
  <c r="J816" i="1"/>
  <c r="J1161" i="1"/>
  <c r="J1012" i="1"/>
  <c r="J1310" i="1"/>
  <c r="J259" i="1"/>
  <c r="J1002" i="1"/>
  <c r="J1267" i="1"/>
  <c r="J44" i="1"/>
  <c r="J201" i="1"/>
  <c r="J600" i="1"/>
  <c r="J950" i="1"/>
  <c r="J361" i="1"/>
  <c r="J1300" i="1"/>
  <c r="J24" i="1"/>
  <c r="J391" i="1"/>
  <c r="J1357" i="1"/>
  <c r="J1036" i="1"/>
  <c r="J1335" i="1"/>
  <c r="J749" i="1"/>
  <c r="J698" i="1"/>
  <c r="J923" i="1"/>
  <c r="J375" i="1"/>
  <c r="J613" i="1"/>
  <c r="J284" i="1"/>
  <c r="J920" i="1"/>
  <c r="J376" i="1"/>
  <c r="J451" i="1"/>
  <c r="J336" i="1"/>
  <c r="J138" i="1"/>
  <c r="J957" i="1"/>
  <c r="J640" i="1"/>
  <c r="J1247" i="1"/>
  <c r="J535" i="1"/>
  <c r="J541" i="1"/>
  <c r="J374" i="1"/>
  <c r="J673" i="1"/>
  <c r="J55" i="1"/>
  <c r="J215" i="1"/>
  <c r="J1257" i="1"/>
  <c r="J1016" i="1"/>
  <c r="J1309" i="1"/>
  <c r="J304" i="1"/>
  <c r="J635" i="1"/>
  <c r="J1074" i="1"/>
  <c r="J1361" i="1"/>
  <c r="J401" i="1"/>
  <c r="J39" i="1"/>
  <c r="J1128" i="1"/>
  <c r="J57" i="1"/>
  <c r="J1071" i="1"/>
  <c r="J161" i="1"/>
  <c r="J1138" i="1"/>
  <c r="J856" i="1"/>
  <c r="J968" i="1"/>
  <c r="J1260" i="1"/>
  <c r="J227" i="1"/>
  <c r="J121" i="1"/>
  <c r="J930" i="1"/>
  <c r="J881" i="1"/>
  <c r="J800" i="1"/>
  <c r="J247" i="1"/>
  <c r="J984" i="1"/>
  <c r="J337" i="1"/>
  <c r="J136" i="1"/>
  <c r="J940" i="1"/>
  <c r="J1285" i="1"/>
  <c r="J9" i="1"/>
  <c r="J1203" i="1"/>
  <c r="J1072" i="1"/>
  <c r="J1188" i="1"/>
  <c r="J211" i="1"/>
  <c r="J956" i="1"/>
  <c r="J1277" i="1"/>
  <c r="J29" i="1"/>
  <c r="J1143" i="1"/>
  <c r="J1026" i="1"/>
  <c r="J1271" i="1"/>
  <c r="J47" i="1"/>
  <c r="J1133" i="1"/>
  <c r="J864" i="1"/>
  <c r="J730" i="1"/>
  <c r="J685" i="1"/>
  <c r="J941" i="1"/>
  <c r="J606" i="1"/>
  <c r="J290" i="1"/>
  <c r="J1187" i="1"/>
  <c r="J564" i="1"/>
  <c r="J56" i="1"/>
  <c r="J216" i="1"/>
  <c r="J708" i="1"/>
  <c r="J1052" i="1"/>
  <c r="J996" i="1"/>
  <c r="J1305" i="1"/>
  <c r="J871" i="1"/>
  <c r="J988" i="1"/>
  <c r="J1280" i="1"/>
  <c r="J195" i="1"/>
  <c r="J584" i="1"/>
  <c r="J799" i="1"/>
  <c r="J1232" i="1"/>
  <c r="J1079" i="1"/>
  <c r="J1137" i="1"/>
  <c r="J853" i="1"/>
  <c r="J110" i="1"/>
  <c r="J935" i="1"/>
  <c r="J545" i="1"/>
  <c r="J200" i="1"/>
  <c r="J587" i="1"/>
  <c r="J657" i="1"/>
  <c r="J1249" i="1"/>
  <c r="J1224" i="1"/>
  <c r="J1083" i="1"/>
  <c r="J1089" i="1"/>
  <c r="J186" i="1"/>
  <c r="J627" i="1"/>
  <c r="J1209" i="1"/>
  <c r="J52" i="1"/>
  <c r="J663" i="1"/>
  <c r="J1241" i="1"/>
  <c r="J1176" i="1"/>
  <c r="J1095" i="1"/>
  <c r="J188" i="1"/>
  <c r="J1263" i="1"/>
  <c r="J7" i="1"/>
  <c r="J537" i="1"/>
  <c r="J571" i="1"/>
  <c r="J417" i="1"/>
  <c r="J1371" i="1"/>
  <c r="J1390" i="1"/>
  <c r="J430" i="1"/>
  <c r="J1447" i="1"/>
  <c r="J1445" i="1"/>
  <c r="J100" i="1"/>
  <c r="J1085" i="1"/>
  <c r="J1243" i="1"/>
  <c r="J629" i="1"/>
  <c r="J1227" i="1"/>
  <c r="J1136" i="1"/>
  <c r="J847" i="1"/>
  <c r="J1333" i="1"/>
  <c r="J901" i="1"/>
  <c r="J704" i="1"/>
  <c r="J1029" i="1"/>
  <c r="J1073" i="1"/>
  <c r="J735" i="1"/>
  <c r="J527" i="1"/>
  <c r="J549" i="1"/>
  <c r="J1338" i="1"/>
  <c r="J893" i="1"/>
  <c r="J474" i="1"/>
  <c r="J954" i="1"/>
  <c r="J1254" i="1"/>
  <c r="J710" i="1"/>
  <c r="J581" i="1"/>
  <c r="J255" i="1"/>
  <c r="J661" i="1"/>
  <c r="J1215" i="1"/>
  <c r="J528" i="1"/>
  <c r="J550" i="1"/>
  <c r="J175" i="1"/>
  <c r="J1219" i="1"/>
  <c r="J1094" i="1"/>
  <c r="J240" i="1"/>
  <c r="J1221" i="1"/>
  <c r="J1082" i="1"/>
  <c r="J380" i="1"/>
  <c r="J620" i="1"/>
  <c r="J1205" i="1"/>
  <c r="J153" i="1"/>
  <c r="J119" i="1"/>
  <c r="J822" i="1"/>
  <c r="J1163" i="1"/>
  <c r="J232" i="1"/>
  <c r="J623" i="1"/>
  <c r="J444" i="1"/>
  <c r="J565" i="1"/>
  <c r="J567" i="1"/>
  <c r="J740" i="1"/>
  <c r="J689" i="1"/>
  <c r="J1180" i="1"/>
  <c r="J507" i="1"/>
  <c r="J390" i="1"/>
  <c r="J1370" i="1"/>
  <c r="J733" i="1"/>
  <c r="J697" i="1"/>
  <c r="J849" i="1"/>
  <c r="J1169" i="1"/>
  <c r="J1253" i="1"/>
  <c r="J3" i="1"/>
  <c r="J1454" i="1"/>
  <c r="J1461" i="1"/>
  <c r="J441" i="1"/>
  <c r="J311" i="1"/>
  <c r="J573" i="1"/>
  <c r="J263" i="1"/>
  <c r="J912" i="1"/>
  <c r="J350" i="1"/>
  <c r="J66" i="1"/>
  <c r="J961" i="1"/>
  <c r="J72" i="1"/>
  <c r="J212" i="1"/>
  <c r="J723" i="1"/>
  <c r="J695" i="1"/>
  <c r="J297" i="1"/>
  <c r="J652" i="1"/>
  <c r="J209" i="1"/>
  <c r="J590" i="1"/>
  <c r="J1405" i="1"/>
  <c r="J71" i="1"/>
  <c r="J384" i="1"/>
  <c r="J1354" i="1"/>
  <c r="J858" i="1"/>
  <c r="J774" i="1"/>
  <c r="J563" i="1"/>
  <c r="J547" i="1"/>
  <c r="J1348" i="1"/>
  <c r="J506" i="1"/>
  <c r="J763" i="1"/>
  <c r="J1011" i="1"/>
  <c r="J1316" i="1"/>
  <c r="A1260" i="30"/>
  <c r="J1111" i="1"/>
  <c r="J825" i="1"/>
  <c r="J32" i="1"/>
  <c r="J415" i="1"/>
  <c r="J409" i="1"/>
  <c r="J1450" i="1"/>
  <c r="J1448" i="1"/>
  <c r="J1439" i="1"/>
  <c r="J421" i="1"/>
  <c r="J1385" i="1"/>
  <c r="J197" i="1"/>
  <c r="J777" i="1"/>
  <c r="J372" i="1"/>
  <c r="J1432" i="1"/>
  <c r="J386" i="1"/>
  <c r="J1388" i="1"/>
  <c r="J266" i="1"/>
  <c r="J986" i="1"/>
  <c r="J959" i="1"/>
  <c r="J403" i="1"/>
  <c r="J501" i="1"/>
  <c r="J737" i="1"/>
  <c r="J229" i="1"/>
  <c r="J745" i="1"/>
  <c r="J705" i="1"/>
  <c r="J1032" i="1"/>
  <c r="J1334" i="1"/>
  <c r="J1103" i="1"/>
  <c r="J833" i="1"/>
  <c r="J775" i="1"/>
  <c r="J458" i="1"/>
  <c r="J559" i="1"/>
  <c r="J784" i="1"/>
  <c r="J452" i="1"/>
  <c r="J756" i="1"/>
  <c r="J1353" i="1"/>
  <c r="J397" i="1"/>
  <c r="J70" i="1"/>
  <c r="J219" i="1"/>
  <c r="J517" i="1"/>
  <c r="J244" i="1"/>
  <c r="J971" i="1"/>
  <c r="J999" i="1"/>
  <c r="J1292" i="1"/>
  <c r="J624" i="1"/>
  <c r="J1218" i="1"/>
  <c r="J49" i="1"/>
  <c r="J1152" i="1"/>
  <c r="J147" i="1"/>
  <c r="J104" i="1"/>
  <c r="J946" i="1"/>
  <c r="J1430" i="1"/>
  <c r="J76" i="1"/>
  <c r="J1392" i="1"/>
  <c r="J431" i="1"/>
  <c r="J955" i="1"/>
  <c r="J1098" i="1"/>
  <c r="J198" i="1"/>
  <c r="J647" i="1"/>
  <c r="J1220" i="1"/>
  <c r="J724" i="1"/>
  <c r="J690" i="1"/>
  <c r="J712" i="1"/>
  <c r="J1379" i="1"/>
  <c r="J1027" i="1"/>
  <c r="J1332" i="1"/>
  <c r="J934" i="1"/>
  <c r="J378" i="1"/>
  <c r="J253" i="1"/>
  <c r="J989" i="1"/>
  <c r="J1284" i="1"/>
  <c r="J1045" i="1"/>
  <c r="J1342" i="1"/>
  <c r="J300" i="1"/>
  <c r="J909" i="1"/>
  <c r="J364" i="1"/>
  <c r="J1062" i="1"/>
  <c r="J162" i="1"/>
  <c r="J1298" i="1"/>
  <c r="J13" i="1"/>
  <c r="J1193" i="1"/>
  <c r="J522" i="1"/>
  <c r="J1256" i="1"/>
  <c r="J27" i="1"/>
  <c r="J19" i="1"/>
  <c r="J1120" i="1"/>
  <c r="J467" i="1"/>
  <c r="J480" i="1"/>
  <c r="J589" i="1"/>
  <c r="J286" i="1"/>
  <c r="J755" i="1"/>
  <c r="J709" i="1"/>
  <c r="J910" i="1"/>
  <c r="J349" i="1"/>
  <c r="J120" i="1"/>
  <c r="J947" i="1"/>
  <c r="J454" i="1"/>
  <c r="J307" i="1"/>
  <c r="J1315" i="1"/>
  <c r="J877" i="1"/>
  <c r="J333" i="1"/>
  <c r="J1401" i="1"/>
  <c r="J702" i="1"/>
  <c r="J1053" i="1"/>
  <c r="J1003" i="1"/>
  <c r="J1293" i="1"/>
  <c r="J783" i="1"/>
  <c r="J460" i="1"/>
  <c r="J1165" i="1"/>
  <c r="J494" i="1"/>
  <c r="J1376" i="1"/>
  <c r="J423" i="1"/>
  <c r="J594" i="1"/>
  <c r="J273" i="1"/>
  <c r="J1428" i="1"/>
  <c r="J85" i="1"/>
  <c r="J1422" i="1"/>
  <c r="J93" i="1"/>
  <c r="J1291" i="1"/>
  <c r="J14" i="1"/>
  <c r="J607" i="1"/>
  <c r="J289" i="1"/>
  <c r="J291" i="1"/>
  <c r="J643" i="1"/>
  <c r="J10" i="1"/>
  <c r="J1126" i="1"/>
  <c r="J785" i="1"/>
  <c r="J453" i="1"/>
  <c r="J1148" i="1"/>
  <c r="J829" i="1"/>
  <c r="J75" i="1"/>
  <c r="J1321" i="1"/>
  <c r="J880" i="1"/>
  <c r="J617" i="1"/>
  <c r="J1217" i="1"/>
  <c r="J814" i="1"/>
  <c r="J1160" i="1"/>
  <c r="J854" i="1"/>
  <c r="J373" i="1"/>
  <c r="J1416" i="1"/>
  <c r="J323" i="1"/>
  <c r="J638" i="1"/>
  <c r="J719" i="1"/>
  <c r="J693" i="1"/>
  <c r="J531" i="1"/>
  <c r="J552" i="1"/>
  <c r="J92" i="1"/>
  <c r="J243" i="1"/>
  <c r="J1442" i="1"/>
  <c r="J1426" i="1"/>
  <c r="J83" i="1"/>
  <c r="J1403" i="1"/>
  <c r="J59" i="1"/>
  <c r="J904" i="1"/>
  <c r="J347" i="1"/>
  <c r="J1407" i="1"/>
  <c r="J1017" i="1"/>
  <c r="J1325" i="1"/>
  <c r="J766" i="1"/>
  <c r="J456" i="1"/>
  <c r="J1018" i="1"/>
  <c r="J1318" i="1"/>
  <c r="J738" i="1"/>
  <c r="J687" i="1"/>
  <c r="J944" i="1"/>
  <c r="J385" i="1"/>
  <c r="J832" i="1"/>
  <c r="J1184" i="1"/>
  <c r="J1081" i="1"/>
  <c r="J180" i="1"/>
  <c r="J885" i="1"/>
  <c r="J811" i="1"/>
  <c r="J496" i="1"/>
  <c r="J106" i="1"/>
  <c r="J1033" i="1"/>
  <c r="J1341" i="1"/>
  <c r="J344" i="1"/>
  <c r="J1406" i="1"/>
  <c r="J809" i="1"/>
  <c r="J1171" i="1"/>
  <c r="J489" i="1"/>
  <c r="J742" i="1"/>
  <c r="J883" i="1"/>
  <c r="J808" i="1"/>
  <c r="J118" i="1"/>
  <c r="J1000" i="1"/>
  <c r="J1299" i="1"/>
  <c r="J659" i="1"/>
  <c r="J205" i="1"/>
  <c r="J588" i="1"/>
  <c r="J818" i="1"/>
  <c r="J1174" i="1"/>
  <c r="J1110" i="1"/>
  <c r="J425" i="1"/>
  <c r="J112" i="1"/>
  <c r="J491" i="1"/>
  <c r="J759" i="1"/>
  <c r="J363" i="1"/>
  <c r="J1423" i="1"/>
  <c r="J1281" i="1"/>
  <c r="J1365" i="1"/>
  <c r="J1007" i="1"/>
  <c r="J1306" i="1"/>
  <c r="J1200" i="1"/>
  <c r="J604" i="1"/>
  <c r="J261" i="1"/>
  <c r="J473" i="1"/>
  <c r="J1408" i="1"/>
  <c r="J63" i="1"/>
  <c r="J196" i="1"/>
  <c r="J327" i="1"/>
  <c r="J666" i="1"/>
  <c r="J718" i="1"/>
  <c r="J677" i="1"/>
  <c r="J107" i="1"/>
  <c r="J184" i="1"/>
  <c r="J124" i="1"/>
  <c r="J1164" i="1"/>
  <c r="J553" i="1"/>
  <c r="J562" i="1"/>
  <c r="J142" i="1"/>
  <c r="J577" i="1"/>
  <c r="J252" i="1"/>
  <c r="J493" i="1"/>
  <c r="J751" i="1"/>
  <c r="J1119" i="1"/>
  <c r="J845" i="1"/>
  <c r="J1451" i="1"/>
  <c r="J1449" i="1"/>
  <c r="J472" i="1"/>
  <c r="J341" i="1"/>
  <c r="J1069" i="1"/>
  <c r="J160" i="1"/>
  <c r="J1153" i="1"/>
  <c r="J487" i="1"/>
  <c r="J1276" i="1"/>
  <c r="J700" i="1"/>
  <c r="J1028" i="1"/>
  <c r="J1005" i="1"/>
  <c r="J163" i="1"/>
  <c r="J1438" i="1"/>
  <c r="J633" i="1"/>
  <c r="J1242" i="1"/>
  <c r="J655" i="1"/>
  <c r="J1222" i="1"/>
  <c r="J267" i="1"/>
  <c r="J987" i="1"/>
  <c r="J410" i="1"/>
  <c r="J616" i="1"/>
  <c r="J866" i="1"/>
  <c r="J789" i="1"/>
  <c r="J558" i="1"/>
  <c r="J574" i="1"/>
  <c r="J442" i="1"/>
  <c r="J313" i="1"/>
  <c r="J1049" i="1"/>
  <c r="J1345" i="1"/>
  <c r="J288" i="1"/>
  <c r="J641" i="1"/>
  <c r="J86" i="1"/>
  <c r="J213" i="1"/>
  <c r="J636" i="1"/>
  <c r="J1244" i="1"/>
  <c r="J1121" i="1"/>
  <c r="J828" i="1"/>
  <c r="J743" i="1"/>
  <c r="J716" i="1"/>
  <c r="J1106" i="1"/>
  <c r="J834" i="1"/>
  <c r="J41" i="1"/>
  <c r="J1141" i="1"/>
  <c r="J1113" i="1"/>
  <c r="J826" i="1"/>
  <c r="J22" i="1"/>
  <c r="J1150" i="1"/>
  <c r="J140" i="1"/>
  <c r="J937" i="1"/>
  <c r="J381" i="1"/>
  <c r="J1312" i="1"/>
  <c r="J875" i="1"/>
  <c r="J948" i="1"/>
  <c r="J368" i="1"/>
  <c r="J801" i="1"/>
  <c r="J481" i="1"/>
  <c r="J144" i="1"/>
  <c r="J943" i="1"/>
  <c r="J264" i="1"/>
  <c r="J1006" i="1"/>
  <c r="J488" i="1"/>
  <c r="J731" i="1"/>
  <c r="J1463" i="1"/>
  <c r="J1464" i="1"/>
  <c r="J67" i="1"/>
  <c r="J237" i="1"/>
  <c r="J972" i="1"/>
  <c r="J1294" i="1"/>
  <c r="J868" i="1"/>
  <c r="J1488" i="1"/>
  <c r="J1456" i="1"/>
  <c r="J1206" i="1"/>
  <c r="J1063" i="1"/>
  <c r="J262" i="1"/>
  <c r="J992" i="1"/>
  <c r="J1077" i="1"/>
  <c r="J179" i="1"/>
  <c r="J1364" i="1"/>
  <c r="J405" i="1"/>
  <c r="J5" i="1"/>
  <c r="J1381" i="1"/>
  <c r="J408" i="1"/>
  <c r="J1116" i="1"/>
  <c r="J827" i="1"/>
  <c r="J1124" i="1"/>
  <c r="J863" i="1"/>
  <c r="J921" i="1"/>
  <c r="J357" i="1"/>
  <c r="J692" i="1"/>
  <c r="J1038" i="1"/>
  <c r="J1288" i="1"/>
  <c r="J11" i="1"/>
  <c r="J1391" i="1"/>
  <c r="J416" i="1"/>
  <c r="J869" i="1"/>
  <c r="J790" i="1"/>
  <c r="J220" i="1"/>
  <c r="J603" i="1"/>
  <c r="J846" i="1"/>
  <c r="J1192" i="1"/>
  <c r="J1278" i="1"/>
  <c r="J43" i="1"/>
  <c r="J744" i="1"/>
  <c r="J715" i="1"/>
  <c r="J807" i="1"/>
  <c r="J462" i="1"/>
  <c r="J498" i="1"/>
  <c r="J748" i="1"/>
  <c r="A754" i="30"/>
  <c r="J1228" i="1"/>
  <c r="J1066" i="1"/>
  <c r="J412" i="1"/>
  <c r="J1226" i="1"/>
  <c r="J1068" i="1"/>
  <c r="J1134" i="1"/>
  <c r="J851" i="1"/>
  <c r="J485" i="1"/>
  <c r="J741" i="1"/>
  <c r="J1319" i="1"/>
  <c r="J891" i="1"/>
  <c r="J662" i="1"/>
  <c r="J1223" i="1"/>
  <c r="J330" i="1"/>
  <c r="J1479" i="1"/>
  <c r="J1486" i="1"/>
  <c r="J1086" i="1"/>
  <c r="J164" i="1"/>
  <c r="J1055" i="1"/>
  <c r="J279" i="1"/>
  <c r="J1339" i="1"/>
  <c r="J894" i="1"/>
  <c r="J126" i="1"/>
  <c r="J949" i="1"/>
  <c r="J706" i="1"/>
  <c r="J394" i="1"/>
  <c r="J1360" i="1"/>
  <c r="J334" i="1"/>
  <c r="J1400" i="1"/>
  <c r="J1207" i="1"/>
  <c r="J1064" i="1"/>
  <c r="J532" i="1"/>
  <c r="J539" i="1"/>
  <c r="J806" i="1"/>
  <c r="J463" i="1"/>
  <c r="J898" i="1"/>
  <c r="J793" i="1"/>
  <c r="J684" i="1"/>
  <c r="J1290" i="1"/>
  <c r="J1070" i="1"/>
  <c r="J194" i="1"/>
  <c r="J1369" i="1"/>
  <c r="J432" i="1"/>
  <c r="J174" i="1"/>
  <c r="J134" i="1"/>
  <c r="J191" i="1"/>
  <c r="J139" i="1"/>
  <c r="J631" i="1"/>
  <c r="J117" i="1"/>
  <c r="J927" i="1"/>
  <c r="J1352" i="1"/>
  <c r="J58" i="1"/>
  <c r="J217" i="1"/>
  <c r="J1262" i="1"/>
  <c r="J6" i="1"/>
  <c r="J722" i="1"/>
  <c r="J1275" i="1"/>
  <c r="J36" i="1"/>
  <c r="J928" i="1"/>
  <c r="J1198" i="1"/>
  <c r="J1211" i="1"/>
  <c r="J1076" i="1"/>
  <c r="J1431" i="1"/>
  <c r="J81" i="1"/>
  <c r="J326" i="1"/>
  <c r="J664" i="1"/>
  <c r="J299" i="1"/>
  <c r="J111" i="1"/>
  <c r="J936" i="1"/>
  <c r="J776" i="1"/>
  <c r="J469" i="1"/>
  <c r="J1019" i="1"/>
  <c r="J28" i="1"/>
  <c r="J1303" i="1"/>
  <c r="J16" i="1"/>
  <c r="J108" i="1"/>
  <c r="J926" i="1"/>
  <c r="J406" i="1"/>
  <c r="J293" i="1"/>
  <c r="J644" i="1"/>
  <c r="J245" i="1"/>
  <c r="J596" i="1"/>
  <c r="J280" i="1"/>
  <c r="J887" i="1"/>
  <c r="J810" i="1"/>
  <c r="J867" i="1"/>
  <c r="J779" i="1"/>
  <c r="J1265" i="1"/>
  <c r="J975" i="1"/>
  <c r="J1409" i="1"/>
  <c r="J64" i="1"/>
  <c r="J575" i="1"/>
  <c r="J250" i="1"/>
  <c r="J301" i="1"/>
  <c r="J1317" i="1"/>
  <c r="J878" i="1"/>
  <c r="J51" i="1"/>
  <c r="J922" i="1"/>
  <c r="J62" i="1"/>
  <c r="J420" i="1"/>
  <c r="J1289" i="1"/>
  <c r="J21" i="1"/>
  <c r="J1452" i="1"/>
  <c r="J1459" i="1"/>
  <c r="J1389" i="1"/>
  <c r="J383" i="1"/>
  <c r="J367" i="1"/>
  <c r="J1434" i="1"/>
  <c r="J1048" i="1"/>
  <c r="J1346" i="1"/>
  <c r="J236" i="1"/>
  <c r="J618" i="1"/>
  <c r="J190" i="1"/>
  <c r="J137" i="1"/>
  <c r="J178" i="1"/>
  <c r="J143" i="1"/>
  <c r="J780" i="1"/>
  <c r="J556" i="1"/>
  <c r="J509" i="1"/>
  <c r="J1177" i="1"/>
  <c r="J526" i="1"/>
  <c r="J619" i="1"/>
  <c r="J1194" i="1"/>
  <c r="J285" i="1"/>
  <c r="J371" i="1"/>
  <c r="J1440" i="1"/>
  <c r="J1090" i="1"/>
  <c r="J750" i="1"/>
  <c r="J691" i="1"/>
  <c r="J1484" i="1"/>
  <c r="J1097" i="1"/>
  <c r="J166" i="1"/>
  <c r="J1351" i="1"/>
  <c r="J886" i="1"/>
  <c r="J512" i="1"/>
  <c r="J292" i="1"/>
  <c r="J632" i="1"/>
  <c r="J459" i="1"/>
  <c r="J328" i="1"/>
  <c r="J1350" i="1"/>
  <c r="J739" i="1"/>
  <c r="J580" i="1"/>
  <c r="J254" i="1"/>
  <c r="J1355" i="1"/>
  <c r="J398" i="1"/>
  <c r="J1151" i="1"/>
  <c r="J426" i="1"/>
  <c r="J865" i="1"/>
  <c r="J1135" i="1"/>
  <c r="J837" i="1"/>
  <c r="J388" i="1"/>
  <c r="J1356" i="1"/>
  <c r="J154" i="1"/>
  <c r="J437" i="1"/>
  <c r="J302" i="1"/>
  <c r="J103" i="1"/>
  <c r="J1444" i="1"/>
  <c r="J99" i="1"/>
  <c r="J1377" i="1"/>
  <c r="J407" i="1"/>
  <c r="J1117" i="1"/>
  <c r="J1308" i="1"/>
  <c r="J1107" i="1"/>
  <c r="J601" i="1"/>
  <c r="J764" i="1"/>
  <c r="J133" i="1"/>
  <c r="J1021" i="1"/>
  <c r="J1324" i="1"/>
  <c r="J346" i="1"/>
  <c r="J1414" i="1"/>
  <c r="J483" i="1"/>
  <c r="J1238" i="1"/>
  <c r="J964" i="1"/>
  <c r="J148" i="1"/>
  <c r="J1330" i="1"/>
  <c r="J900" i="1"/>
  <c r="J615" i="1"/>
  <c r="J519" i="1"/>
  <c r="J1420" i="1"/>
  <c r="J82" i="1"/>
  <c r="J370" i="1"/>
  <c r="J490" i="1"/>
  <c r="J732" i="1"/>
  <c r="J840" i="1"/>
  <c r="J726" i="1"/>
  <c r="J977" i="1"/>
  <c r="J45" i="1"/>
  <c r="J1123" i="1"/>
  <c r="J1411" i="1"/>
  <c r="J73" i="1"/>
  <c r="J639" i="1"/>
  <c r="J670" i="1"/>
  <c r="J1024" i="1"/>
  <c r="J772" i="1"/>
  <c r="J447" i="1"/>
  <c r="J332" i="1"/>
  <c r="J80" i="1"/>
  <c r="J540" i="1"/>
  <c r="J542" i="1"/>
  <c r="J1129" i="1"/>
  <c r="J413" i="1"/>
  <c r="J208" i="1"/>
  <c r="J602" i="1"/>
  <c r="J857" i="1"/>
  <c r="J773" i="1"/>
  <c r="J960" i="1"/>
  <c r="J1433" i="1"/>
  <c r="J439" i="1"/>
  <c r="J303" i="1"/>
  <c r="J1331" i="1"/>
  <c r="J668" i="1"/>
  <c r="J1043" i="1"/>
  <c r="J1344" i="1"/>
  <c r="J1336" i="1"/>
  <c r="J214" i="1"/>
  <c r="J610" i="1"/>
  <c r="J331" i="1"/>
  <c r="J1004" i="1"/>
  <c r="J873" i="1"/>
  <c r="J1239" i="1"/>
  <c r="J269" i="1"/>
  <c r="J309" i="1"/>
  <c r="J182" i="1"/>
  <c r="J132" i="1"/>
  <c r="J306" i="1"/>
  <c r="J465" i="1"/>
  <c r="J315" i="1"/>
  <c r="J1393" i="1"/>
  <c r="J436" i="1"/>
  <c r="J433" i="1"/>
  <c r="J682" i="1"/>
  <c r="J278" i="1"/>
  <c r="J1170" i="1"/>
  <c r="J1050" i="1"/>
  <c r="J1313" i="1"/>
  <c r="J1013" i="1"/>
  <c r="J223" i="1"/>
  <c r="J1286" i="1"/>
  <c r="J342" i="1"/>
  <c r="J1061" i="1"/>
  <c r="J876" i="1"/>
  <c r="J1427" i="1"/>
  <c r="J96" i="1"/>
  <c r="J1475" i="1"/>
  <c r="J1197" i="1"/>
  <c r="J570" i="1"/>
  <c r="J651" i="1"/>
  <c r="J12" i="1"/>
  <c r="J911" i="1"/>
  <c r="J645" i="1"/>
  <c r="J221" i="1"/>
  <c r="J598" i="1"/>
  <c r="J260" i="1"/>
  <c r="J1468" i="1"/>
  <c r="J1465" i="1"/>
  <c r="J720" i="1"/>
  <c r="J678" i="1"/>
  <c r="J529" i="1"/>
  <c r="J551" i="1"/>
  <c r="J605" i="1"/>
  <c r="J1264" i="1"/>
  <c r="J916" i="1"/>
  <c r="J859" i="1"/>
  <c r="J788" i="1"/>
  <c r="J1167" i="1"/>
  <c r="J475" i="1"/>
  <c r="J177" i="1"/>
  <c r="J146" i="1"/>
  <c r="J282" i="1"/>
  <c r="J981" i="1"/>
  <c r="J510" i="1"/>
  <c r="J95" i="1"/>
  <c r="J892" i="1"/>
  <c r="J803" i="1"/>
  <c r="J339" i="1"/>
  <c r="J127" i="1"/>
  <c r="J953" i="1"/>
  <c r="J1487" i="1"/>
  <c r="J771" i="1"/>
  <c r="J448" i="1"/>
  <c r="J653" i="1"/>
  <c r="J1248" i="1"/>
  <c r="J958" i="1"/>
  <c r="J502" i="1"/>
  <c r="J734" i="1"/>
  <c r="J669" i="1"/>
  <c r="J316" i="1"/>
  <c r="J694" i="1"/>
  <c r="J443" i="1"/>
  <c r="J312" i="1"/>
  <c r="J1216" i="1"/>
  <c r="J576" i="1"/>
  <c r="J1320" i="1"/>
  <c r="J908" i="1"/>
  <c r="J609" i="1"/>
  <c r="J46" i="1"/>
  <c r="J1146" i="1"/>
  <c r="J89" i="1"/>
  <c r="J231" i="1"/>
  <c r="J1480" i="1"/>
  <c r="J592" i="1"/>
  <c r="J578" i="1"/>
  <c r="J8" i="1"/>
  <c r="J679" i="1"/>
  <c r="J1039" i="1"/>
  <c r="J990" i="1"/>
  <c r="J1273" i="1"/>
  <c r="J1270" i="1"/>
  <c r="J33" i="1"/>
  <c r="J449" i="1"/>
  <c r="J686" i="1"/>
  <c r="J998" i="1"/>
  <c r="J435" i="1"/>
  <c r="J305" i="1"/>
  <c r="J418" i="1"/>
  <c r="J1382" i="1"/>
  <c r="J158" i="1"/>
  <c r="J109" i="1"/>
  <c r="J787" i="1"/>
  <c r="J479" i="1"/>
  <c r="J356" i="1"/>
  <c r="J114" i="1"/>
  <c r="J1311" i="1"/>
  <c r="J536" i="1"/>
  <c r="J554" i="1"/>
  <c r="J821" i="1"/>
  <c r="J1175" i="1"/>
  <c r="J985" i="1"/>
  <c r="J1287" i="1"/>
  <c r="J939" i="1"/>
  <c r="J359" i="1"/>
  <c r="J1186" i="1"/>
  <c r="J499" i="1"/>
  <c r="J835" i="1"/>
  <c r="J20" i="1"/>
  <c r="J815" i="1"/>
  <c r="J482" i="1"/>
  <c r="J365" i="1"/>
  <c r="J614" i="1"/>
  <c r="J906" i="1"/>
  <c r="J1096" i="1"/>
  <c r="J914" i="1"/>
  <c r="J1296" i="1"/>
  <c r="J281" i="1"/>
  <c r="J314" i="1"/>
  <c r="J884" i="1"/>
  <c r="A1064" i="30"/>
  <c r="A1190" i="30"/>
  <c r="A705" i="30"/>
  <c r="A644" i="30"/>
  <c r="A391" i="30"/>
  <c r="A936" i="30"/>
  <c r="A461" i="30"/>
  <c r="A165" i="30"/>
  <c r="A810" i="30"/>
  <c r="A394" i="30"/>
  <c r="A744" i="30"/>
  <c r="A432" i="30"/>
  <c r="A217" i="30"/>
  <c r="A645" i="30"/>
  <c r="A20" i="30"/>
  <c r="A526" i="30"/>
  <c r="A1076" i="30"/>
  <c r="A141" i="30"/>
  <c r="A508" i="30"/>
  <c r="A531" i="30"/>
  <c r="A143" i="30"/>
  <c r="A1367" i="30"/>
  <c r="A1440" i="30"/>
  <c r="A1347" i="30"/>
  <c r="A983" i="30"/>
  <c r="A194" i="30"/>
  <c r="A114" i="30"/>
  <c r="A693" i="30"/>
  <c r="A58" i="30"/>
  <c r="A1342" i="30"/>
  <c r="A793" i="30"/>
  <c r="A216" i="30"/>
  <c r="A756" i="30"/>
  <c r="A856" i="30"/>
  <c r="A605" i="30"/>
  <c r="A585" i="30"/>
  <c r="A1107" i="30"/>
  <c r="A385" i="30"/>
  <c r="A638" i="30"/>
  <c r="A1154" i="30"/>
  <c r="A670" i="30"/>
  <c r="A1468" i="30"/>
  <c r="A969" i="30"/>
  <c r="A1319" i="30"/>
  <c r="A1176" i="30"/>
  <c r="A917" i="30"/>
  <c r="A738" i="30"/>
  <c r="A517" i="30"/>
  <c r="A79" i="30"/>
  <c r="A926" i="30"/>
  <c r="A504" i="30"/>
  <c r="A746" i="30"/>
  <c r="A799" i="30"/>
  <c r="A720" i="30"/>
  <c r="A363" i="30"/>
  <c r="A463" i="30"/>
  <c r="A1180" i="30"/>
  <c r="A134" i="30"/>
  <c r="A1133" i="30"/>
  <c r="A743" i="30"/>
  <c r="A129" i="30"/>
  <c r="A1171" i="30"/>
  <c r="A892" i="30"/>
  <c r="A928" i="30"/>
  <c r="A687" i="30"/>
  <c r="A934" i="30"/>
  <c r="A485" i="30"/>
  <c r="A811" i="30"/>
  <c r="A1030" i="30"/>
  <c r="A896" i="30"/>
  <c r="A82" i="30"/>
  <c r="A347" i="30"/>
  <c r="A76" i="30"/>
  <c r="A496" i="30"/>
  <c r="A1066" i="30"/>
  <c r="A1027" i="30"/>
  <c r="A1392" i="30"/>
  <c r="A409" i="30"/>
  <c r="A389" i="30"/>
  <c r="A483" i="30"/>
  <c r="A1068" i="30"/>
  <c r="A768" i="30"/>
  <c r="A851" i="30"/>
  <c r="A741" i="30"/>
  <c r="A891" i="30"/>
  <c r="A1390" i="30"/>
  <c r="A1223" i="30"/>
  <c r="A639" i="30"/>
  <c r="A1476" i="30"/>
  <c r="A164" i="30"/>
  <c r="A154" i="30"/>
  <c r="A506" i="30"/>
  <c r="A1136" i="30"/>
  <c r="A721" i="30"/>
  <c r="A1070" i="30"/>
  <c r="A1005" i="30"/>
  <c r="A1265" i="30"/>
  <c r="A894" i="30"/>
  <c r="A949" i="30"/>
  <c r="A1043" i="30"/>
  <c r="A540" i="30"/>
  <c r="A1060" i="30"/>
  <c r="A821" i="30"/>
  <c r="A1361" i="30"/>
  <c r="A238" i="30"/>
  <c r="A332" i="30"/>
  <c r="A519" i="30"/>
  <c r="A1400" i="30"/>
  <c r="A865" i="30"/>
  <c r="A1178" i="30"/>
  <c r="A601" i="30"/>
  <c r="A669" i="30"/>
  <c r="A886" i="30"/>
  <c r="A761" i="30"/>
  <c r="A632" i="30"/>
  <c r="A1106" i="30"/>
  <c r="A328" i="30"/>
  <c r="A914" i="30"/>
  <c r="A717" i="30"/>
  <c r="A254" i="30"/>
  <c r="A398" i="30"/>
  <c r="A535" i="30"/>
  <c r="A839" i="30"/>
  <c r="A297" i="30"/>
  <c r="A778" i="30"/>
  <c r="A837" i="30"/>
  <c r="A580" i="30"/>
  <c r="A1357" i="30"/>
  <c r="A123" i="30"/>
  <c r="A801" i="30"/>
  <c r="A151" i="30"/>
  <c r="A1422" i="30"/>
  <c r="A302" i="30"/>
  <c r="A923" i="30"/>
  <c r="A272" i="30"/>
  <c r="A99" i="30"/>
  <c r="A701" i="30"/>
  <c r="A407" i="30"/>
  <c r="A1004" i="30"/>
  <c r="A836" i="30"/>
  <c r="A873" i="30"/>
  <c r="A823" i="30"/>
  <c r="A291" i="30"/>
  <c r="A16" i="30"/>
  <c r="A443" i="30"/>
  <c r="A625" i="30"/>
  <c r="A1058" i="30"/>
  <c r="A1105" i="30"/>
  <c r="A197" i="30"/>
  <c r="A1416" i="30"/>
  <c r="A952" i="30"/>
  <c r="A243" i="30"/>
  <c r="A564" i="30"/>
  <c r="A777" i="30"/>
  <c r="A1326" i="30"/>
  <c r="A318" i="30"/>
  <c r="A1299" i="30"/>
  <c r="A944" i="30"/>
  <c r="A1300" i="30"/>
  <c r="A937" i="30"/>
  <c r="A581" i="30"/>
  <c r="A1465" i="30"/>
  <c r="A985" i="30"/>
  <c r="A1331" i="30"/>
  <c r="A175" i="30"/>
  <c r="A615" i="30"/>
  <c r="A300" i="30"/>
  <c r="A626" i="30"/>
  <c r="A930" i="30"/>
  <c r="A319" i="30"/>
  <c r="A800" i="30"/>
  <c r="A1411" i="30"/>
  <c r="A8" i="30"/>
  <c r="A1322" i="30"/>
  <c r="A619" i="30"/>
  <c r="A752" i="30"/>
  <c r="A1277" i="30"/>
  <c r="A941" i="30"/>
  <c r="A1143" i="30"/>
  <c r="A1334" i="30"/>
  <c r="A46" i="30"/>
  <c r="A787" i="30"/>
  <c r="A464" i="30"/>
  <c r="A442" i="30"/>
  <c r="A290" i="30"/>
  <c r="A518" i="30"/>
  <c r="A913" i="30"/>
  <c r="A236" i="30"/>
  <c r="A1052" i="30"/>
  <c r="A493" i="30"/>
  <c r="A871" i="30"/>
  <c r="A723" i="30"/>
  <c r="A1409" i="30"/>
  <c r="A609" i="30"/>
  <c r="A858" i="30"/>
  <c r="A475" i="30"/>
  <c r="A853" i="30"/>
  <c r="A935" i="30"/>
  <c r="A995" i="30"/>
  <c r="A100" i="30"/>
  <c r="A1405" i="30"/>
  <c r="A1077" i="30"/>
  <c r="A847" i="30"/>
  <c r="A901" i="30"/>
  <c r="A1029" i="30"/>
  <c r="A686" i="30"/>
  <c r="A549" i="30"/>
  <c r="A898" i="30"/>
  <c r="A682" i="30"/>
  <c r="A345" i="30"/>
  <c r="A255" i="30"/>
  <c r="A550" i="30"/>
  <c r="A145" i="30"/>
  <c r="A121" i="30"/>
  <c r="A750" i="30"/>
  <c r="A728" i="30"/>
  <c r="A152" i="30"/>
  <c r="A572" i="30"/>
  <c r="A1102" i="30"/>
  <c r="A105" i="30"/>
  <c r="A707" i="30"/>
  <c r="A1351" i="30"/>
  <c r="A358" i="30"/>
  <c r="A395" i="30"/>
  <c r="A784" i="30"/>
  <c r="A765" i="30"/>
  <c r="A81" i="30"/>
  <c r="A1415" i="30"/>
  <c r="A732" i="30"/>
  <c r="A857" i="30"/>
  <c r="A1406" i="30"/>
  <c r="A1184" i="30"/>
  <c r="A704" i="30"/>
  <c r="A379" i="30"/>
  <c r="A1130" i="30"/>
  <c r="A929" i="30"/>
  <c r="A427" i="30"/>
  <c r="A984" i="30"/>
  <c r="A183" i="30"/>
  <c r="A867" i="30"/>
  <c r="A1233" i="30"/>
  <c r="A545" i="30"/>
  <c r="A1092" i="30"/>
  <c r="A163" i="30"/>
  <c r="A562" i="30"/>
  <c r="A956" i="30"/>
  <c r="A751" i="30"/>
  <c r="A653" i="30"/>
  <c r="A552" i="30"/>
  <c r="A87" i="30"/>
  <c r="A1332" i="30"/>
  <c r="A735" i="30"/>
  <c r="A61" i="30"/>
  <c r="A456" i="30"/>
  <c r="A1464" i="30"/>
  <c r="A1019" i="30"/>
  <c r="A815" i="30"/>
  <c r="A377" i="30"/>
  <c r="A430" i="30"/>
  <c r="A677" i="30"/>
  <c r="A940" i="30"/>
  <c r="A180" i="30"/>
  <c r="A925" i="30"/>
  <c r="A1388" i="30"/>
  <c r="A1227" i="30"/>
  <c r="A874" i="30"/>
  <c r="A825" i="30"/>
  <c r="A174" i="30"/>
  <c r="A555" i="30"/>
  <c r="A89" i="30"/>
  <c r="A85" i="30"/>
  <c r="A1129" i="30"/>
  <c r="A1039" i="30"/>
  <c r="A1382" i="30"/>
  <c r="A946" i="30"/>
  <c r="A1135" i="30"/>
  <c r="A1455" i="30"/>
  <c r="A1380" i="30"/>
  <c r="A1448" i="30"/>
  <c r="A68" i="30"/>
  <c r="A1386" i="30"/>
  <c r="A301" i="30"/>
  <c r="A24" i="30"/>
  <c r="A1183" i="30"/>
  <c r="A724" i="30"/>
  <c r="A414" i="30"/>
  <c r="A1224" i="30"/>
  <c r="A25" i="30"/>
  <c r="A232" i="30"/>
  <c r="A103" i="30"/>
  <c r="A598" i="30"/>
  <c r="A1121" i="30"/>
  <c r="A450" i="30"/>
  <c r="A1167" i="30"/>
  <c r="A1445" i="30"/>
  <c r="A208" i="30"/>
  <c r="A999" i="30"/>
  <c r="A1432" i="30"/>
  <c r="A986" i="30"/>
  <c r="A1278" i="30"/>
  <c r="A1373" i="30"/>
  <c r="A737" i="30"/>
  <c r="A1335" i="30"/>
  <c r="A340" i="30"/>
  <c r="A964" i="30"/>
  <c r="A458" i="30"/>
  <c r="A1119" i="30"/>
  <c r="A577" i="30"/>
  <c r="A452" i="30"/>
  <c r="A680" i="30"/>
  <c r="A335" i="30"/>
  <c r="A920" i="30"/>
  <c r="A710" i="30"/>
  <c r="A397" i="30"/>
  <c r="A219" i="30"/>
  <c r="A764" i="30"/>
  <c r="A971" i="30"/>
  <c r="A997" i="30"/>
  <c r="A1292" i="30"/>
  <c r="A842" i="30"/>
  <c r="A1218" i="30"/>
  <c r="A1152" i="30"/>
  <c r="A104" i="30"/>
  <c r="A589" i="30"/>
  <c r="A396" i="30"/>
  <c r="A75" i="30"/>
  <c r="A1252" i="30"/>
  <c r="A431" i="30"/>
  <c r="A576" i="30"/>
  <c r="A1276" i="30"/>
  <c r="A595" i="30"/>
  <c r="A198" i="30"/>
  <c r="A1220" i="30"/>
  <c r="A142" i="30"/>
  <c r="A690" i="30"/>
  <c r="A1046" i="30"/>
  <c r="A747" i="30"/>
  <c r="A482" i="30"/>
  <c r="A299" i="30"/>
  <c r="A424" i="30"/>
  <c r="A1333" i="30"/>
  <c r="A910" i="30"/>
  <c r="A378" i="30"/>
  <c r="A253" i="30"/>
  <c r="A440" i="30"/>
  <c r="A612" i="30"/>
  <c r="A1441" i="30"/>
  <c r="A1330" i="30"/>
  <c r="A975" i="30"/>
  <c r="A1343" i="30"/>
  <c r="A634" i="30"/>
  <c r="A364" i="30"/>
  <c r="A93" i="30"/>
  <c r="A162" i="30"/>
  <c r="A309" i="30"/>
  <c r="A12" i="30"/>
  <c r="A522" i="30"/>
  <c r="A1191" i="30"/>
  <c r="A26" i="30"/>
  <c r="A1120" i="30"/>
  <c r="A333" i="30"/>
  <c r="A813" i="30"/>
  <c r="A739" i="30"/>
  <c r="A668" i="30"/>
  <c r="A132" i="30"/>
  <c r="A636" i="30"/>
  <c r="A315" i="30"/>
  <c r="A1097" i="30"/>
  <c r="A436" i="30"/>
  <c r="A314" i="30"/>
  <c r="A1018" i="30"/>
  <c r="A998" i="30"/>
  <c r="A189" i="30"/>
  <c r="A512" i="30"/>
  <c r="A1314" i="30"/>
  <c r="A1086" i="30"/>
  <c r="A1096" i="30"/>
  <c r="A1318" i="30"/>
  <c r="A614" i="30"/>
  <c r="A1189" i="30"/>
  <c r="A1138" i="30"/>
  <c r="A1266" i="30"/>
  <c r="A9" i="30"/>
  <c r="A1194" i="30"/>
  <c r="A1132" i="30"/>
  <c r="A1413" i="30"/>
  <c r="A295" i="30"/>
  <c r="A102" i="30"/>
  <c r="A578" i="30"/>
  <c r="A798" i="30"/>
  <c r="A95" i="30"/>
  <c r="A1473" i="30"/>
  <c r="A525" i="30"/>
  <c r="A248" i="30"/>
  <c r="A579" i="30"/>
  <c r="A1221" i="30"/>
  <c r="A1115" i="30"/>
  <c r="A365" i="30"/>
  <c r="A130" i="30"/>
  <c r="A919" i="30"/>
  <c r="A660" i="30"/>
  <c r="A1230" i="30"/>
  <c r="A544" i="30"/>
  <c r="A604" i="30"/>
  <c r="A260" i="30"/>
  <c r="A181" i="30"/>
  <c r="A1463" i="30"/>
  <c r="A1007" i="30"/>
  <c r="A551" i="30"/>
  <c r="A281" i="30"/>
  <c r="A7" i="30"/>
  <c r="A370" i="30"/>
  <c r="A593" i="30"/>
  <c r="A352" i="30"/>
  <c r="A788" i="30"/>
  <c r="A495" i="30"/>
  <c r="A316" i="30"/>
  <c r="D22" i="45"/>
  <c r="D6" i="45"/>
  <c r="D21" i="41"/>
  <c r="D27" i="43"/>
  <c r="D7" i="39"/>
  <c r="D25" i="42"/>
  <c r="D29" i="40"/>
  <c r="G29" i="42"/>
  <c r="E73" i="45"/>
  <c r="D29" i="37"/>
  <c r="C67" i="40"/>
  <c r="D24" i="45"/>
  <c r="D22" i="41"/>
  <c r="D23" i="45"/>
  <c r="C20" i="45"/>
  <c r="D22" i="42"/>
  <c r="E30" i="41"/>
  <c r="D14" i="41"/>
  <c r="G26" i="41"/>
  <c r="D28" i="41"/>
  <c r="D15" i="42"/>
  <c r="E52" i="41"/>
  <c r="E60" i="41"/>
  <c r="H27" i="39"/>
  <c r="C62" i="40"/>
  <c r="G17" i="43"/>
  <c r="D24" i="43"/>
  <c r="D27" i="45"/>
  <c r="C15" i="40"/>
  <c r="D7" i="37"/>
  <c r="E26" i="41"/>
  <c r="C29" i="37"/>
  <c r="D8" i="39"/>
  <c r="G29" i="40"/>
  <c r="E43" i="45"/>
  <c r="D5" i="42"/>
  <c r="D23" i="43"/>
  <c r="D4" i="42"/>
  <c r="D14" i="45"/>
  <c r="C13" i="43"/>
  <c r="D25" i="45"/>
  <c r="D12" i="40"/>
  <c r="H30" i="41"/>
  <c r="E28" i="43"/>
  <c r="D19" i="37"/>
  <c r="D18" i="40"/>
  <c r="G49" i="37"/>
  <c r="G51" i="38"/>
  <c r="G53" i="39"/>
  <c r="G57" i="41"/>
  <c r="G59" i="42"/>
  <c r="G61" i="43"/>
  <c r="G63" i="45"/>
  <c r="E65" i="37"/>
  <c r="E67" i="38"/>
  <c r="E69" i="39"/>
  <c r="E71" i="40"/>
  <c r="E73" i="41"/>
  <c r="C49" i="37"/>
  <c r="C51" i="38"/>
  <c r="C53" i="39"/>
  <c r="G56" i="37"/>
  <c r="G58" i="38"/>
  <c r="G60" i="39"/>
  <c r="G62" i="40"/>
  <c r="G64" i="41"/>
  <c r="G66" i="42"/>
  <c r="G68" i="43"/>
  <c r="G70" i="45"/>
  <c r="E72" i="37"/>
  <c r="E48" i="41"/>
  <c r="E52" i="43"/>
  <c r="E54" i="45"/>
  <c r="C56" i="37"/>
  <c r="C58" i="38"/>
  <c r="C60" i="39"/>
  <c r="G63" i="37"/>
  <c r="G65" i="38"/>
  <c r="G67" i="39"/>
  <c r="G69" i="40"/>
  <c r="G71" i="41"/>
  <c r="G73" i="42"/>
  <c r="G41" i="42"/>
  <c r="G45" i="45"/>
  <c r="E51" i="39"/>
  <c r="E55" i="41"/>
  <c r="E57" i="42"/>
  <c r="E59" i="43"/>
  <c r="E61" i="45"/>
  <c r="C63" i="37"/>
  <c r="C65" i="38"/>
  <c r="C67" i="39"/>
  <c r="C69" i="40"/>
  <c r="G70" i="37"/>
  <c r="G72" i="38"/>
  <c r="E54" i="37"/>
  <c r="E56" i="38"/>
  <c r="E58" i="39"/>
  <c r="E60" i="40"/>
  <c r="G73" i="37"/>
  <c r="G49" i="41"/>
  <c r="G51" i="42"/>
  <c r="G53" i="43"/>
  <c r="G55" i="45"/>
  <c r="E57" i="37"/>
  <c r="E59" i="38"/>
  <c r="E61" i="39"/>
  <c r="E63" i="40"/>
  <c r="E65" i="41"/>
  <c r="E67" i="42"/>
  <c r="E69" i="43"/>
  <c r="E71" i="45"/>
  <c r="C73" i="37"/>
  <c r="G52" i="39"/>
  <c r="G56" i="41"/>
  <c r="G58" i="42"/>
  <c r="G60" i="43"/>
  <c r="G62" i="45"/>
  <c r="E64" i="37"/>
  <c r="E66" i="38"/>
  <c r="E68" i="39"/>
  <c r="E70" i="40"/>
  <c r="E72" i="41"/>
  <c r="E46" i="45"/>
  <c r="C52" i="39"/>
  <c r="G55" i="37"/>
  <c r="G57" i="38"/>
  <c r="G59" i="39"/>
  <c r="G61" i="40"/>
  <c r="G63" i="41"/>
  <c r="G65" i="42"/>
  <c r="G67" i="43"/>
  <c r="G69" i="45"/>
  <c r="E71" i="37"/>
  <c r="E73" i="38"/>
  <c r="E53" i="45"/>
  <c r="C55" i="37"/>
  <c r="C57" i="38"/>
  <c r="C59" i="39"/>
  <c r="C61" i="40"/>
  <c r="G62" i="37"/>
  <c r="G64" i="38"/>
  <c r="G66" i="39"/>
  <c r="G68" i="40"/>
  <c r="G70" i="41"/>
  <c r="G72" i="42"/>
  <c r="G65" i="37"/>
  <c r="G67" i="38"/>
  <c r="G69" i="39"/>
  <c r="G71" i="40"/>
  <c r="G73" i="41"/>
  <c r="E49" i="37"/>
  <c r="E51" i="38"/>
  <c r="E53" i="39"/>
  <c r="E57" i="41"/>
  <c r="E59" i="42"/>
  <c r="E61" i="43"/>
  <c r="E63" i="45"/>
  <c r="C65" i="37"/>
  <c r="C67" i="38"/>
  <c r="C69" i="39"/>
  <c r="C71" i="40"/>
  <c r="G72" i="37"/>
  <c r="G48" i="41"/>
  <c r="G52" i="43"/>
  <c r="G54" i="45"/>
  <c r="E56" i="37"/>
  <c r="E58" i="38"/>
  <c r="E60" i="39"/>
  <c r="E62" i="40"/>
  <c r="E64" i="41"/>
  <c r="E66" i="42"/>
  <c r="E68" i="43"/>
  <c r="E70" i="45"/>
  <c r="C72" i="37"/>
  <c r="G51" i="39"/>
  <c r="G55" i="41"/>
  <c r="G57" i="42"/>
  <c r="G59" i="43"/>
  <c r="G61" i="45"/>
  <c r="E63" i="37"/>
  <c r="E65" i="38"/>
  <c r="E67" i="39"/>
  <c r="E69" i="40"/>
  <c r="E71" i="41"/>
  <c r="E73" i="42"/>
  <c r="E41" i="42"/>
  <c r="E45" i="45"/>
  <c r="C51" i="39"/>
  <c r="G54" i="37"/>
  <c r="G56" i="38"/>
  <c r="G58" i="39"/>
  <c r="G60" i="40"/>
  <c r="G62" i="41"/>
  <c r="G64" i="42"/>
  <c r="G66" i="43"/>
  <c r="G68" i="45"/>
  <c r="E70" i="37"/>
  <c r="E72" i="38"/>
  <c r="C54" i="37"/>
  <c r="C56" i="38"/>
  <c r="C58" i="39"/>
  <c r="G61" i="37"/>
  <c r="G63" i="38"/>
  <c r="G63" i="40"/>
  <c r="G71" i="45"/>
  <c r="E53" i="43"/>
  <c r="C61" i="39"/>
  <c r="G68" i="39"/>
  <c r="E58" i="42"/>
  <c r="C66" i="38"/>
  <c r="E57" i="38"/>
  <c r="E65" i="42"/>
  <c r="C73" i="38"/>
  <c r="G54" i="41"/>
  <c r="E62" i="41"/>
  <c r="E56" i="42"/>
  <c r="C70" i="37"/>
  <c r="C64" i="38"/>
  <c r="G73" i="39"/>
  <c r="G49" i="43"/>
  <c r="E53" i="37"/>
  <c r="E55" i="38"/>
  <c r="E57" i="39"/>
  <c r="E59" i="40"/>
  <c r="E61" i="41"/>
  <c r="E63" i="42"/>
  <c r="E65" i="43"/>
  <c r="E67" i="45"/>
  <c r="C69" i="37"/>
  <c r="C71" i="38"/>
  <c r="C73" i="39"/>
  <c r="G68" i="37"/>
  <c r="G70" i="38"/>
  <c r="G72" i="39"/>
  <c r="E52" i="37"/>
  <c r="G67" i="37"/>
  <c r="E62" i="42"/>
  <c r="E48" i="45"/>
  <c r="C63" i="39"/>
  <c r="C49" i="43"/>
  <c r="H35" i="43"/>
  <c r="D26" i="37"/>
  <c r="D18" i="37"/>
  <c r="C29" i="38"/>
  <c r="D10" i="38"/>
  <c r="G57" i="37"/>
  <c r="G65" i="41"/>
  <c r="E73" i="37"/>
  <c r="E55" i="45"/>
  <c r="C63" i="40"/>
  <c r="G70" i="40"/>
  <c r="E52" i="39"/>
  <c r="E60" i="43"/>
  <c r="C68" i="39"/>
  <c r="E59" i="39"/>
  <c r="E67" i="43"/>
  <c r="G48" i="38"/>
  <c r="G56" i="42"/>
  <c r="G60" i="45"/>
  <c r="E64" i="38"/>
  <c r="E68" i="40"/>
  <c r="E54" i="41"/>
  <c r="E68" i="45"/>
  <c r="C62" i="37"/>
  <c r="C48" i="38"/>
  <c r="G71" i="38"/>
  <c r="G65" i="39"/>
  <c r="G67" i="40"/>
  <c r="G69" i="41"/>
  <c r="G71" i="42"/>
  <c r="G73" i="43"/>
  <c r="G41" i="43"/>
  <c r="G43" i="45"/>
  <c r="E53" i="41"/>
  <c r="E55" i="42"/>
  <c r="E57" i="43"/>
  <c r="E59" i="45"/>
  <c r="C61" i="37"/>
  <c r="C63" i="38"/>
  <c r="C65" i="39"/>
  <c r="G60" i="37"/>
  <c r="G62" i="38"/>
  <c r="G64" i="39"/>
  <c r="G66" i="40"/>
  <c r="G68" i="41"/>
  <c r="G70" i="42"/>
  <c r="G72" i="43"/>
  <c r="G40" i="43"/>
  <c r="G69" i="38"/>
  <c r="E51" i="37"/>
  <c r="E58" i="40"/>
  <c r="C59" i="37"/>
  <c r="C69" i="41"/>
  <c r="C71" i="42"/>
  <c r="C73" i="43"/>
  <c r="C41" i="43"/>
  <c r="C43" i="45"/>
  <c r="D35" i="37"/>
  <c r="G59" i="38"/>
  <c r="G67" i="42"/>
  <c r="E49" i="41"/>
  <c r="C57" i="37"/>
  <c r="G64" i="37"/>
  <c r="G72" i="41"/>
  <c r="G46" i="45"/>
  <c r="E62" i="45"/>
  <c r="G71" i="37"/>
  <c r="G53" i="45"/>
  <c r="E61" i="40"/>
  <c r="E69" i="45"/>
  <c r="E48" i="38"/>
  <c r="E72" i="42"/>
  <c r="E66" i="43"/>
  <c r="E60" i="45"/>
  <c r="G69" i="37"/>
  <c r="G55" i="38"/>
  <c r="G57" i="39"/>
  <c r="G59" i="40"/>
  <c r="G61" i="41"/>
  <c r="G63" i="42"/>
  <c r="G65" i="43"/>
  <c r="G67" i="45"/>
  <c r="E69" i="37"/>
  <c r="E71" i="38"/>
  <c r="E73" i="39"/>
  <c r="E49" i="43"/>
  <c r="C53" i="37"/>
  <c r="C55" i="38"/>
  <c r="C57" i="39"/>
  <c r="G52" i="37"/>
  <c r="G54" i="38"/>
  <c r="G56" i="39"/>
  <c r="G58" i="40"/>
  <c r="G60" i="41"/>
  <c r="G62" i="42"/>
  <c r="G64" i="43"/>
  <c r="G66" i="45"/>
  <c r="E68" i="37"/>
  <c r="E70" i="38"/>
  <c r="G71" i="39"/>
  <c r="E54" i="38"/>
  <c r="E55" i="43"/>
  <c r="C70" i="38"/>
  <c r="C65" i="40"/>
  <c r="C61" i="41"/>
  <c r="C63" i="42"/>
  <c r="C65" i="43"/>
  <c r="C67" i="45"/>
  <c r="H35" i="39"/>
  <c r="D30" i="37"/>
  <c r="D22" i="37"/>
  <c r="E26" i="38"/>
  <c r="D14" i="38"/>
  <c r="G66" i="37"/>
  <c r="G65" i="40"/>
  <c r="G73" i="45"/>
  <c r="E63" i="39"/>
  <c r="E64" i="45"/>
  <c r="C51" i="41"/>
  <c r="C53" i="42"/>
  <c r="C55" i="43"/>
  <c r="C57" i="45"/>
  <c r="H35" i="42"/>
  <c r="G64" i="40"/>
  <c r="G72" i="45"/>
  <c r="E62" i="39"/>
  <c r="E58" i="45"/>
  <c r="C44" i="38"/>
  <c r="C50" i="41"/>
  <c r="C52" i="42"/>
  <c r="C54" i="43"/>
  <c r="C56" i="45"/>
  <c r="C39" i="45"/>
  <c r="C35" i="40"/>
  <c r="D16" i="45"/>
  <c r="G54" i="39"/>
  <c r="G62" i="43"/>
  <c r="E44" i="38"/>
  <c r="E59" i="41"/>
  <c r="E40" i="43"/>
  <c r="C60" i="38"/>
  <c r="C58" i="40"/>
  <c r="C56" i="41"/>
  <c r="C58" i="42"/>
  <c r="C60" i="43"/>
  <c r="C62" i="45"/>
  <c r="C39" i="38"/>
  <c r="C35" i="39"/>
  <c r="D16" i="38"/>
  <c r="H26" i="38"/>
  <c r="G46" i="43"/>
  <c r="E50" i="41"/>
  <c r="C52" i="41"/>
  <c r="C56" i="43"/>
  <c r="E35" i="45"/>
  <c r="C28" i="39"/>
  <c r="D9" i="39"/>
  <c r="D28" i="40"/>
  <c r="D20" i="40"/>
  <c r="G29" i="41"/>
  <c r="G65" i="45"/>
  <c r="C72" i="39"/>
  <c r="C49" i="41"/>
  <c r="C53" i="43"/>
  <c r="D28" i="37"/>
  <c r="D20" i="37"/>
  <c r="C28" i="38"/>
  <c r="D12" i="38"/>
  <c r="G57" i="45"/>
  <c r="E51" i="42"/>
  <c r="E66" i="39"/>
  <c r="G55" i="42"/>
  <c r="E63" i="38"/>
  <c r="E71" i="42"/>
  <c r="G54" i="42"/>
  <c r="E62" i="38"/>
  <c r="E51" i="41"/>
  <c r="C53" i="41"/>
  <c r="G27" i="38"/>
  <c r="G61" i="38"/>
  <c r="G71" i="43"/>
  <c r="E71" i="43"/>
  <c r="C68" i="38"/>
  <c r="C69" i="42"/>
  <c r="C63" i="43"/>
  <c r="H35" i="38"/>
  <c r="G62" i="39"/>
  <c r="C55" i="39"/>
  <c r="C66" i="41"/>
  <c r="C60" i="42"/>
  <c r="C46" i="43"/>
  <c r="E35" i="39"/>
  <c r="G29" i="37"/>
  <c r="D4" i="37"/>
  <c r="G56" i="40"/>
  <c r="E66" i="37"/>
  <c r="C64" i="41"/>
  <c r="G39" i="38"/>
  <c r="G35" i="41"/>
  <c r="E29" i="37"/>
  <c r="D13" i="37"/>
  <c r="H30" i="38"/>
  <c r="E50" i="37"/>
  <c r="E65" i="45"/>
  <c r="C68" i="41"/>
  <c r="C40" i="43"/>
  <c r="G35" i="40"/>
  <c r="D9" i="38"/>
  <c r="E29" i="39"/>
  <c r="D13" i="39"/>
  <c r="H30" i="40"/>
  <c r="E69" i="38"/>
  <c r="E57" i="45"/>
  <c r="C65" i="41"/>
  <c r="C71" i="45"/>
  <c r="D35" i="45"/>
  <c r="E24" i="38"/>
  <c r="G61" i="39"/>
  <c r="C59" i="38"/>
  <c r="E56" i="41"/>
  <c r="E55" i="37"/>
  <c r="E70" i="41"/>
  <c r="C72" i="38"/>
  <c r="G57" i="43"/>
  <c r="E65" i="39"/>
  <c r="E73" i="43"/>
  <c r="G56" i="43"/>
  <c r="G73" i="40"/>
  <c r="E66" i="45"/>
  <c r="C55" i="42"/>
  <c r="D35" i="41"/>
  <c r="G63" i="39"/>
  <c r="E56" i="40"/>
  <c r="C56" i="39"/>
  <c r="C67" i="41"/>
  <c r="C61" i="42"/>
  <c r="D35" i="40"/>
  <c r="G66" i="41"/>
  <c r="E42" i="37"/>
  <c r="E66" i="41"/>
  <c r="C72" i="40"/>
  <c r="C58" i="41"/>
  <c r="C72" i="45"/>
  <c r="G39" i="45"/>
  <c r="G35" i="42"/>
  <c r="E28" i="37"/>
  <c r="D12" i="37"/>
  <c r="H29" i="38"/>
  <c r="D19" i="38"/>
  <c r="G58" i="41"/>
  <c r="E68" i="38"/>
  <c r="E70" i="42"/>
  <c r="C67" i="37"/>
  <c r="C68" i="40"/>
  <c r="C48" i="41"/>
  <c r="C70" i="45"/>
  <c r="E39" i="38"/>
  <c r="E35" i="42"/>
  <c r="C28" i="37"/>
  <c r="D28" i="38"/>
  <c r="G51" i="37"/>
  <c r="E64" i="39"/>
  <c r="C58" i="37"/>
  <c r="C70" i="42"/>
  <c r="C58" i="45"/>
  <c r="D35" i="42"/>
  <c r="C30" i="38"/>
  <c r="G42" i="37"/>
  <c r="E56" i="39"/>
  <c r="C50" i="37"/>
  <c r="C67" i="42"/>
  <c r="C55" i="45"/>
  <c r="E30" i="37"/>
  <c r="G69" i="43"/>
  <c r="G66" i="38"/>
  <c r="C64" i="37"/>
  <c r="E63" i="41"/>
  <c r="G58" i="43"/>
  <c r="E64" i="42"/>
  <c r="C66" i="39"/>
  <c r="G59" i="45"/>
  <c r="E67" i="40"/>
  <c r="E41" i="43"/>
  <c r="G58" i="45"/>
  <c r="C52" i="38"/>
  <c r="C57" i="43"/>
  <c r="D16" i="41"/>
  <c r="G67" i="41"/>
  <c r="E67" i="41"/>
  <c r="C73" i="40"/>
  <c r="C59" i="41"/>
  <c r="C73" i="45"/>
  <c r="G58" i="37"/>
  <c r="G68" i="42"/>
  <c r="E54" i="42"/>
  <c r="C51" i="37"/>
  <c r="C60" i="40"/>
  <c r="C70" i="43"/>
  <c r="C64" i="45"/>
  <c r="E39" i="45"/>
  <c r="E35" i="43"/>
  <c r="D27" i="38"/>
  <c r="G50" i="37"/>
  <c r="G60" i="42"/>
  <c r="E55" i="39"/>
  <c r="E52" i="42"/>
  <c r="C68" i="43"/>
  <c r="C54" i="45"/>
  <c r="G35" i="37"/>
  <c r="C35" i="43"/>
  <c r="D9" i="37"/>
  <c r="D24" i="38"/>
  <c r="G72" i="40"/>
  <c r="E57" i="40"/>
  <c r="C54" i="42"/>
  <c r="E28" i="38"/>
  <c r="D24" i="40"/>
  <c r="G57" i="40"/>
  <c r="C70" i="40"/>
  <c r="C51" i="42"/>
  <c r="G29" i="38"/>
  <c r="D25" i="39"/>
  <c r="G53" i="42"/>
  <c r="E69" i="42"/>
  <c r="C70" i="39"/>
  <c r="D16" i="37"/>
  <c r="G56" i="45"/>
  <c r="E68" i="42"/>
  <c r="C64" i="39"/>
  <c r="H29" i="37"/>
  <c r="D30" i="39"/>
  <c r="D22" i="39"/>
  <c r="G44" i="38"/>
  <c r="E53" i="38"/>
  <c r="E54" i="43"/>
  <c r="C64" i="40"/>
  <c r="C62" i="42"/>
  <c r="C66" i="45"/>
  <c r="G35" i="39"/>
  <c r="D29" i="38"/>
  <c r="D20" i="38"/>
  <c r="E27" i="39"/>
  <c r="G70" i="39"/>
  <c r="E46" i="43"/>
  <c r="C59" i="40"/>
  <c r="C59" i="42"/>
  <c r="C63" i="45"/>
  <c r="E35" i="41"/>
  <c r="D11" i="37"/>
  <c r="C27" i="38"/>
  <c r="D18" i="38"/>
  <c r="D8" i="38"/>
  <c r="D27" i="39"/>
  <c r="D19" i="39"/>
  <c r="G28" i="40"/>
  <c r="D11" i="40"/>
  <c r="D30" i="41"/>
  <c r="E58" i="37"/>
  <c r="C72" i="42"/>
  <c r="E35" i="37"/>
  <c r="G55" i="39"/>
  <c r="D27" i="37"/>
  <c r="D30" i="40"/>
  <c r="D23" i="41"/>
  <c r="C71" i="37"/>
  <c r="G53" i="41"/>
  <c r="E30" i="38"/>
  <c r="E52" i="38"/>
  <c r="G60" i="38"/>
  <c r="C62" i="38"/>
  <c r="C48" i="45"/>
  <c r="G52" i="38"/>
  <c r="C71" i="39"/>
  <c r="C46" i="45"/>
  <c r="E72" i="43"/>
  <c r="D14" i="37"/>
  <c r="D21" i="39"/>
  <c r="E62" i="43"/>
  <c r="C67" i="43"/>
  <c r="D35" i="38"/>
  <c r="G52" i="42"/>
  <c r="E56" i="43"/>
  <c r="C66" i="43"/>
  <c r="C35" i="38"/>
  <c r="E29" i="38"/>
  <c r="G48" i="45"/>
  <c r="C60" i="41"/>
  <c r="D35" i="43"/>
  <c r="C30" i="39"/>
  <c r="D15" i="39"/>
  <c r="G63" i="43"/>
  <c r="E53" i="42"/>
  <c r="C73" i="41"/>
  <c r="C61" i="43"/>
  <c r="H35" i="37"/>
  <c r="D25" i="37"/>
  <c r="H28" i="38"/>
  <c r="D4" i="38"/>
  <c r="D7" i="40"/>
  <c r="G54" i="43"/>
  <c r="E72" i="45"/>
  <c r="C70" i="41"/>
  <c r="C58" i="43"/>
  <c r="H35" i="40"/>
  <c r="C57" i="42"/>
  <c r="D8" i="40"/>
  <c r="C41" i="42"/>
  <c r="G28" i="38"/>
  <c r="E30" i="39"/>
  <c r="H29" i="41"/>
  <c r="D12" i="41"/>
  <c r="D4" i="41"/>
  <c r="D23" i="42"/>
  <c r="G20" i="43"/>
  <c r="D15" i="43"/>
  <c r="D7" i="43"/>
  <c r="D26" i="45"/>
  <c r="C59" i="43"/>
  <c r="G29" i="39"/>
  <c r="C28" i="40"/>
  <c r="H26" i="41"/>
  <c r="E28" i="42"/>
  <c r="E59" i="37"/>
  <c r="D5" i="38"/>
  <c r="D6" i="39"/>
  <c r="D14" i="40"/>
  <c r="D4" i="40"/>
  <c r="D13" i="41"/>
  <c r="D5" i="41"/>
  <c r="D24" i="42"/>
  <c r="C27" i="43"/>
  <c r="C61" i="45"/>
  <c r="C24" i="38"/>
  <c r="E29" i="40"/>
  <c r="D29" i="41"/>
  <c r="C71" i="41"/>
  <c r="G30" i="41"/>
  <c r="D30" i="38"/>
  <c r="E62" i="37"/>
  <c r="E61" i="37"/>
  <c r="G52" i="41"/>
  <c r="C59" i="45"/>
  <c r="E60" i="42"/>
  <c r="C71" i="43"/>
  <c r="G70" i="43"/>
  <c r="G35" i="38"/>
  <c r="D8" i="37"/>
  <c r="G64" i="45"/>
  <c r="C72" i="41"/>
  <c r="E35" i="38"/>
  <c r="D5" i="37"/>
  <c r="D26" i="38"/>
  <c r="C69" i="43"/>
  <c r="C26" i="38"/>
  <c r="D6" i="38"/>
  <c r="E61" i="38"/>
  <c r="C63" i="41"/>
  <c r="C69" i="45"/>
  <c r="E35" i="40"/>
  <c r="E60" i="38"/>
  <c r="C62" i="41"/>
  <c r="C68" i="45"/>
  <c r="H35" i="41"/>
  <c r="H28" i="39"/>
  <c r="D18" i="39"/>
  <c r="C69" i="38"/>
  <c r="D16" i="40"/>
  <c r="G28" i="39"/>
  <c r="E67" i="37"/>
  <c r="C68" i="37"/>
  <c r="C57" i="41"/>
  <c r="H35" i="45"/>
  <c r="D25" i="38"/>
  <c r="D13" i="38"/>
  <c r="H29" i="39"/>
  <c r="C30" i="40"/>
  <c r="D15" i="40"/>
  <c r="E71" i="39"/>
  <c r="C60" i="37"/>
  <c r="C54" i="41"/>
  <c r="C60" i="45"/>
  <c r="H30" i="37"/>
  <c r="G35" i="45"/>
  <c r="D10" i="37"/>
  <c r="D14" i="39"/>
  <c r="D11" i="42"/>
  <c r="D30" i="43"/>
  <c r="D22" i="43"/>
  <c r="H24" i="38"/>
  <c r="D23" i="40"/>
  <c r="E28" i="41"/>
  <c r="H29" i="42"/>
  <c r="C30" i="43"/>
  <c r="H13" i="43"/>
  <c r="D35" i="39"/>
  <c r="C27" i="39"/>
  <c r="D24" i="41"/>
  <c r="D4" i="39"/>
  <c r="D21" i="40"/>
  <c r="E29" i="41"/>
  <c r="H30" i="42"/>
  <c r="G25" i="43"/>
  <c r="E20" i="43"/>
  <c r="E58" i="43"/>
  <c r="E69" i="41"/>
  <c r="E60" i="37"/>
  <c r="H28" i="37"/>
  <c r="G59" i="37"/>
  <c r="C52" i="37"/>
  <c r="C65" i="45"/>
  <c r="E73" i="40"/>
  <c r="C68" i="42"/>
  <c r="C35" i="45"/>
  <c r="D23" i="38"/>
  <c r="E66" i="40"/>
  <c r="C66" i="42"/>
  <c r="G30" i="37"/>
  <c r="C72" i="43"/>
  <c r="D5" i="39"/>
  <c r="G61" i="42"/>
  <c r="C35" i="42"/>
  <c r="D29" i="39"/>
  <c r="D17" i="39"/>
  <c r="E54" i="39"/>
  <c r="C65" i="42"/>
  <c r="C53" i="45"/>
  <c r="G35" i="43"/>
  <c r="G53" i="38"/>
  <c r="C42" i="37"/>
  <c r="C64" i="42"/>
  <c r="D16" i="39"/>
  <c r="D26" i="39"/>
  <c r="E68" i="41"/>
  <c r="C62" i="39"/>
  <c r="D15" i="37"/>
  <c r="E27" i="38"/>
  <c r="D15" i="38"/>
  <c r="D11" i="39"/>
  <c r="E72" i="40"/>
  <c r="C61" i="38"/>
  <c r="D16" i="42"/>
  <c r="D21" i="37"/>
  <c r="E27" i="40"/>
  <c r="E64" i="40"/>
  <c r="C53" i="38"/>
  <c r="C56" i="42"/>
  <c r="G28" i="37"/>
  <c r="D23" i="37"/>
  <c r="G27" i="39"/>
  <c r="D25" i="40"/>
  <c r="C30" i="41"/>
  <c r="D19" i="41"/>
  <c r="C30" i="42"/>
  <c r="H28" i="43"/>
  <c r="G51" i="41"/>
  <c r="D22" i="38"/>
  <c r="H29" i="40"/>
  <c r="C27" i="41"/>
  <c r="D8" i="41"/>
  <c r="D27" i="42"/>
  <c r="D19" i="42"/>
  <c r="G28" i="43"/>
  <c r="C18" i="43"/>
  <c r="D11" i="43"/>
  <c r="D30" i="45"/>
  <c r="G55" i="43"/>
  <c r="D16" i="43"/>
  <c r="D24" i="39"/>
  <c r="D10" i="39"/>
  <c r="H27" i="40"/>
  <c r="C28" i="41"/>
  <c r="D9" i="41"/>
  <c r="D28" i="42"/>
  <c r="D20" i="42"/>
  <c r="G29" i="43"/>
  <c r="E72" i="39"/>
  <c r="G15" i="40"/>
  <c r="D25" i="41"/>
  <c r="C35" i="41"/>
  <c r="D17" i="38"/>
  <c r="G30" i="40"/>
  <c r="G27" i="41"/>
  <c r="H30" i="39"/>
  <c r="H28" i="40"/>
  <c r="D13" i="40"/>
  <c r="C26" i="41"/>
  <c r="D15" i="41"/>
  <c r="D7" i="41"/>
  <c r="D26" i="42"/>
  <c r="D18" i="42"/>
  <c r="C29" i="43"/>
  <c r="E18" i="43"/>
  <c r="D10" i="43"/>
  <c r="D29" i="45"/>
  <c r="D26" i="41"/>
  <c r="D8" i="42"/>
  <c r="D18" i="43"/>
  <c r="G28" i="45"/>
  <c r="E17" i="45"/>
  <c r="D9" i="45"/>
  <c r="D3" i="42"/>
  <c r="D11" i="45"/>
  <c r="C26" i="45"/>
  <c r="C55" i="41"/>
  <c r="D10" i="40"/>
  <c r="C28" i="42"/>
  <c r="E30" i="45"/>
  <c r="D3" i="43"/>
  <c r="G13" i="43"/>
  <c r="D15" i="45"/>
  <c r="D29" i="43"/>
  <c r="H26" i="45"/>
  <c r="H12" i="45"/>
  <c r="D19" i="43"/>
  <c r="D4" i="43"/>
  <c r="E28" i="39"/>
  <c r="E30" i="42"/>
  <c r="D13" i="42"/>
  <c r="D21" i="43"/>
  <c r="G30" i="43"/>
  <c r="H18" i="43"/>
  <c r="E26" i="45"/>
  <c r="H17" i="45"/>
  <c r="E25" i="43"/>
  <c r="D18" i="41"/>
  <c r="D5" i="43"/>
  <c r="C12" i="45"/>
  <c r="D8" i="45"/>
  <c r="C4" i="45"/>
  <c r="E27" i="45"/>
  <c r="D20" i="43"/>
  <c r="D17" i="40"/>
  <c r="H27" i="43"/>
  <c r="E29" i="42"/>
  <c r="C29" i="40"/>
  <c r="G27" i="45"/>
  <c r="C28" i="43"/>
  <c r="H25" i="43"/>
  <c r="G26" i="45"/>
  <c r="D10" i="42"/>
  <c r="D7" i="45"/>
  <c r="D10" i="45"/>
  <c r="C27" i="45"/>
  <c r="D27" i="40"/>
  <c r="D3" i="45"/>
  <c r="D13" i="45"/>
  <c r="D22" i="40"/>
  <c r="H27" i="45"/>
  <c r="G27" i="43"/>
  <c r="C27" i="40"/>
  <c r="D20" i="39"/>
  <c r="C73" i="42"/>
  <c r="D29" i="42"/>
  <c r="C29" i="41"/>
  <c r="G26" i="38"/>
  <c r="C45" i="45"/>
  <c r="G27" i="40"/>
  <c r="C29" i="39"/>
  <c r="D12" i="42"/>
  <c r="D9" i="40"/>
  <c r="C54" i="38"/>
  <c r="E28" i="40"/>
  <c r="C66" i="37"/>
  <c r="D27" i="41"/>
  <c r="G50" i="41"/>
  <c r="G59" i="41"/>
  <c r="C64" i="43"/>
  <c r="D6" i="37"/>
  <c r="C30" i="37"/>
  <c r="G30" i="39"/>
  <c r="C52" i="43"/>
  <c r="C62" i="43"/>
  <c r="G69" i="42"/>
  <c r="G53" i="37"/>
  <c r="E20" i="45"/>
  <c r="D20" i="45"/>
  <c r="C29" i="45"/>
  <c r="D25" i="43"/>
  <c r="C29" i="42"/>
  <c r="D3" i="37"/>
  <c r="D19" i="45"/>
  <c r="D17" i="43"/>
  <c r="D6" i="42"/>
  <c r="C28" i="45"/>
  <c r="D28" i="43"/>
  <c r="D3" i="41"/>
  <c r="D3" i="40"/>
  <c r="D18" i="45"/>
  <c r="D28" i="45"/>
  <c r="D9" i="43"/>
  <c r="H4" i="45"/>
  <c r="E28" i="45"/>
  <c r="G30" i="42"/>
  <c r="D4" i="45"/>
  <c r="G20" i="45"/>
  <c r="C17" i="45"/>
  <c r="D17" i="45"/>
  <c r="H17" i="43"/>
  <c r="E29" i="43"/>
  <c r="G17" i="45"/>
  <c r="D5" i="45"/>
  <c r="D14" i="43"/>
  <c r="E30" i="43"/>
  <c r="H28" i="42"/>
  <c r="D11" i="41"/>
  <c r="E27" i="41"/>
  <c r="E30" i="40"/>
  <c r="D17" i="42"/>
  <c r="D6" i="41"/>
  <c r="D5" i="40"/>
  <c r="D12" i="39"/>
  <c r="E65" i="40"/>
  <c r="D11" i="38"/>
  <c r="C57" i="40"/>
  <c r="H15" i="40"/>
  <c r="H28" i="45"/>
  <c r="E27" i="43"/>
  <c r="D26" i="43"/>
  <c r="G28" i="42"/>
  <c r="G30" i="38"/>
  <c r="C66" i="40"/>
  <c r="G68" i="38"/>
  <c r="D24" i="37"/>
  <c r="C35" i="37"/>
  <c r="E63" i="43"/>
  <c r="E70" i="43"/>
  <c r="G73" i="38"/>
  <c r="G30" i="45"/>
  <c r="D13" i="43"/>
  <c r="H29" i="43"/>
  <c r="G18" i="43"/>
  <c r="E4" i="45"/>
  <c r="E12" i="45"/>
  <c r="H20" i="43"/>
  <c r="D9" i="42"/>
  <c r="D12" i="43"/>
  <c r="H30" i="43"/>
  <c r="H28" i="41"/>
  <c r="D12" i="45"/>
  <c r="E17" i="43"/>
  <c r="G4" i="45"/>
  <c r="G12" i="45"/>
  <c r="H20" i="45"/>
  <c r="H29" i="45"/>
  <c r="H30" i="45"/>
  <c r="G29" i="45"/>
  <c r="C30" i="45"/>
  <c r="D14" i="42"/>
  <c r="E15" i="40"/>
  <c r="E29" i="45"/>
  <c r="D3" i="39"/>
  <c r="D21" i="45"/>
  <c r="D17" i="41"/>
  <c r="E13" i="43"/>
  <c r="D3" i="38"/>
  <c r="D8" i="43"/>
  <c r="C20" i="43"/>
  <c r="E58" i="41"/>
  <c r="D6" i="43"/>
  <c r="C17" i="43"/>
  <c r="C25" i="43"/>
  <c r="D30" i="42"/>
  <c r="G28" i="41"/>
  <c r="D28" i="39"/>
  <c r="D21" i="42"/>
  <c r="D10" i="41"/>
  <c r="H27" i="41"/>
  <c r="D19" i="40"/>
  <c r="D21" i="38"/>
  <c r="D26" i="40"/>
  <c r="H27" i="38"/>
  <c r="D20" i="41"/>
  <c r="G24" i="38"/>
  <c r="D6" i="40"/>
  <c r="D7" i="42"/>
  <c r="C56" i="40"/>
  <c r="D23" i="39"/>
  <c r="D17" i="37"/>
  <c r="C54" i="39"/>
  <c r="E61" i="42"/>
  <c r="D7" i="38"/>
  <c r="E64" i="43"/>
  <c r="E70" i="39"/>
  <c r="A623" i="30"/>
  <c r="A21" i="30"/>
  <c r="A532" i="30"/>
  <c r="A507" i="30"/>
  <c r="A977" i="30"/>
  <c r="A697" i="30"/>
  <c r="A1169" i="30"/>
  <c r="A2" i="30"/>
  <c r="A306" i="30"/>
  <c r="A876" i="30"/>
  <c r="A375" i="30"/>
  <c r="A1198" i="30"/>
  <c r="A376" i="30"/>
  <c r="A239" i="30"/>
  <c r="A415" i="30"/>
  <c r="A957" i="30"/>
  <c r="A1394" i="30"/>
  <c r="A366" i="30"/>
  <c r="A1055" i="30"/>
  <c r="A846" i="30"/>
  <c r="A663" i="30"/>
  <c r="A331" i="30"/>
  <c r="A326" i="30"/>
  <c r="A227" i="30"/>
  <c r="A1026" i="30"/>
  <c r="A818" i="30"/>
  <c r="A972" i="30"/>
  <c r="A500" i="30"/>
  <c r="A221" i="30"/>
  <c r="A1358" i="30"/>
  <c r="A245" i="30"/>
  <c r="A698" i="30"/>
  <c r="A1166" i="30"/>
  <c r="A1365" i="30"/>
  <c r="A850" i="30"/>
  <c r="A374" i="30"/>
  <c r="A1206" i="30"/>
  <c r="A336" i="30"/>
  <c r="A541" i="30"/>
  <c r="A879" i="30"/>
  <c r="A933" i="30"/>
  <c r="A1013" i="30"/>
  <c r="A215" i="30"/>
  <c r="A1310" i="30"/>
  <c r="A401" i="30"/>
  <c r="A205" i="30"/>
  <c r="A1188" i="30"/>
  <c r="A1065" i="30"/>
  <c r="A262" i="30"/>
  <c r="A240" i="30"/>
  <c r="A1257" i="30"/>
  <c r="A912" i="30"/>
  <c r="A1110" i="30"/>
  <c r="A120" i="30"/>
  <c r="A1161" i="30"/>
  <c r="A498" i="30"/>
  <c r="A1134" i="30"/>
  <c r="A1094" i="30"/>
  <c r="A144" i="30"/>
  <c r="A140" i="30"/>
  <c r="A859" i="30"/>
  <c r="A380" i="30"/>
  <c r="A107" i="30"/>
  <c r="A1111" i="30"/>
  <c r="A286" i="30"/>
  <c r="A1271" i="30"/>
  <c r="A868" i="30"/>
  <c r="A410" i="30"/>
  <c r="A631" i="30"/>
  <c r="A51" i="30"/>
  <c r="A709" i="30"/>
  <c r="A459" i="30"/>
  <c r="A1345" i="30"/>
  <c r="A349" i="30"/>
  <c r="A947" i="30"/>
  <c r="A1229" i="30"/>
  <c r="A55" i="30"/>
  <c r="A1460" i="30"/>
  <c r="A112" i="30"/>
  <c r="A1368" i="30"/>
  <c r="A425" i="30"/>
  <c r="A108" i="30"/>
  <c r="A69" i="30"/>
  <c r="A1048" i="30"/>
  <c r="A922" i="30"/>
  <c r="A1324" i="30"/>
  <c r="A1197" i="30"/>
  <c r="A558" i="30"/>
  <c r="A1349" i="30"/>
  <c r="A661" i="30"/>
  <c r="A449" i="30"/>
  <c r="A613" i="30"/>
  <c r="A311" i="30"/>
  <c r="A263" i="30"/>
  <c r="A1071" i="30"/>
  <c r="A1430" i="30"/>
  <c r="A350" i="30"/>
  <c r="A1442" i="30"/>
  <c r="A211" i="30"/>
  <c r="A29" i="30"/>
  <c r="A1267" i="30"/>
  <c r="A212" i="30"/>
  <c r="A1337" i="30"/>
  <c r="A695" i="30"/>
  <c r="A1080" i="30"/>
  <c r="A652" i="30"/>
  <c r="A852" i="30"/>
  <c r="A590" i="30"/>
  <c r="A70" i="30"/>
  <c r="A955" i="30"/>
  <c r="A502" i="30"/>
  <c r="A714" i="30"/>
  <c r="A1012" i="30"/>
  <c r="A624" i="30"/>
  <c r="A1381" i="30"/>
  <c r="A1355" i="30"/>
  <c r="A149" i="30"/>
  <c r="A1309" i="30"/>
  <c r="A246" i="30"/>
  <c r="A774" i="30"/>
  <c r="A806" i="30"/>
  <c r="A115" i="30"/>
  <c r="A1279" i="30"/>
  <c r="A547" i="30"/>
  <c r="A156" i="30"/>
  <c r="A1290" i="30"/>
  <c r="A83" i="30"/>
  <c r="A911" i="30"/>
  <c r="A200" i="30"/>
  <c r="A353" i="30"/>
  <c r="A278" i="30"/>
  <c r="A763" i="30"/>
  <c r="A758" i="30"/>
  <c r="A1317" i="30"/>
  <c r="A702" i="30"/>
  <c r="A476" i="30"/>
  <c r="A1163" i="30"/>
  <c r="A887" i="30"/>
  <c r="A567" i="30"/>
  <c r="A659" i="30"/>
  <c r="A1371" i="30"/>
  <c r="A1085" i="30"/>
  <c r="A1008" i="30"/>
  <c r="A1316" i="30"/>
  <c r="A65" i="30"/>
  <c r="A178" i="30"/>
  <c r="A279" i="30"/>
  <c r="A915" i="30"/>
  <c r="A1436" i="30"/>
  <c r="A39" i="30"/>
  <c r="A1035" i="30"/>
  <c r="A674" i="30"/>
  <c r="A490" i="30"/>
  <c r="A1289" i="30"/>
  <c r="A1352" i="30"/>
  <c r="A635" i="30"/>
  <c r="A1128" i="30"/>
  <c r="A976" i="30"/>
  <c r="A716" i="30"/>
  <c r="A950" i="30"/>
  <c r="A74" i="30"/>
  <c r="A834" i="30"/>
  <c r="A708" i="30"/>
  <c r="A1141" i="30"/>
  <c r="A1050" i="30"/>
  <c r="A826" i="30"/>
  <c r="A1150" i="30"/>
  <c r="A958" i="30"/>
  <c r="A381" i="30"/>
  <c r="A875" i="30"/>
  <c r="A106" i="30"/>
  <c r="A368" i="30"/>
  <c r="A1200" i="30"/>
  <c r="A282" i="30"/>
  <c r="A481" i="30"/>
  <c r="A943" i="30"/>
  <c r="A50" i="30"/>
  <c r="A675" i="30"/>
  <c r="A327" i="30"/>
  <c r="A1354" i="30"/>
  <c r="A1006" i="30"/>
  <c r="A731" i="30"/>
  <c r="A1306" i="30"/>
  <c r="A673" i="30"/>
  <c r="A4" i="30"/>
  <c r="A1049" i="30"/>
  <c r="A1462" i="30"/>
  <c r="A832" i="30"/>
  <c r="A1000" i="30"/>
  <c r="A412" i="30"/>
  <c r="A31" i="30"/>
  <c r="A307" i="30"/>
  <c r="A1020" i="30"/>
  <c r="A1439" i="30"/>
  <c r="A56" i="30"/>
  <c r="A474" i="30"/>
  <c r="A877" i="30"/>
  <c r="A1401" i="30"/>
  <c r="A1374" i="30"/>
  <c r="A1053" i="30"/>
  <c r="A1293" i="30"/>
  <c r="A460" i="30"/>
  <c r="A426" i="30"/>
  <c r="A1264" i="30"/>
  <c r="A494" i="30"/>
  <c r="A854" i="30"/>
  <c r="A166" i="30"/>
  <c r="A1384" i="30"/>
  <c r="A423" i="30"/>
  <c r="A273" i="30"/>
  <c r="A84" i="30"/>
  <c r="A1426" i="30"/>
  <c r="A233" i="30"/>
  <c r="A92" i="30"/>
  <c r="A1467" i="30"/>
  <c r="A454" i="30"/>
  <c r="A13" i="30"/>
  <c r="A289" i="30"/>
  <c r="A1243" i="30"/>
  <c r="A960" i="30"/>
  <c r="A435" i="30"/>
  <c r="A1074" i="30"/>
  <c r="A342" i="30"/>
  <c r="A643" i="30"/>
  <c r="A451" i="30"/>
  <c r="A1126" i="30"/>
  <c r="A1139" i="30"/>
  <c r="A201" i="30"/>
  <c r="A453" i="30"/>
  <c r="A657" i="30"/>
  <c r="A283" i="30"/>
  <c r="A467" i="30"/>
  <c r="A1148" i="30"/>
  <c r="A829" i="30"/>
  <c r="A1421" i="30"/>
  <c r="A223" i="30"/>
  <c r="A880" i="30"/>
  <c r="A672" i="30"/>
  <c r="A1217" i="30"/>
  <c r="A970" i="30"/>
  <c r="A1056" i="30"/>
  <c r="A1160" i="30"/>
  <c r="A771" i="30"/>
  <c r="A417" i="30"/>
  <c r="A1187" i="30"/>
  <c r="A996" i="30"/>
  <c r="A712" i="30"/>
  <c r="A1454" i="30"/>
  <c r="A689" i="30"/>
  <c r="A617" i="30"/>
  <c r="A1084" i="30"/>
  <c r="A1427" i="30"/>
  <c r="A1262" i="30"/>
  <c r="A271" i="30"/>
  <c r="A1336" i="30"/>
  <c r="A466" i="30"/>
  <c r="A433" i="30"/>
  <c r="A284" i="30"/>
  <c r="A629" i="30"/>
  <c r="A501" i="30"/>
  <c r="A480" i="30"/>
  <c r="A90" i="30"/>
  <c r="A1247" i="30"/>
  <c r="A1433" i="30"/>
  <c r="A71" i="30"/>
  <c r="A27" i="30"/>
  <c r="A1461" i="30"/>
  <c r="A195" i="30"/>
  <c r="A161" i="30"/>
  <c r="A1081" i="30"/>
  <c r="A948" i="30"/>
  <c r="A766" i="30"/>
  <c r="A968" i="30"/>
  <c r="A209" i="30"/>
  <c r="A1311" i="30"/>
  <c r="A1151" i="30"/>
  <c r="A1082" i="30"/>
  <c r="A966" i="30"/>
  <c r="A1002" i="30"/>
  <c r="A961" i="30"/>
  <c r="A444" i="30"/>
  <c r="A43" i="30"/>
  <c r="A529" i="30"/>
  <c r="A1203" i="30"/>
  <c r="A1407" i="30"/>
  <c r="A600" i="30"/>
  <c r="A361" i="30"/>
  <c r="A38" i="30"/>
  <c r="A439" i="30"/>
  <c r="A23" i="30"/>
  <c r="A959" i="30"/>
  <c r="A990" i="30"/>
  <c r="A1366" i="30"/>
  <c r="A633" i="30"/>
  <c r="A94" i="30"/>
  <c r="A1205" i="30"/>
  <c r="A119" i="30"/>
  <c r="A1137" i="30"/>
  <c r="A921" i="30"/>
  <c r="A237" i="30"/>
  <c r="A1294" i="30"/>
  <c r="A780" i="30"/>
  <c r="A1456" i="30"/>
  <c r="A1063" i="30"/>
  <c r="A594" i="30"/>
  <c r="A403" i="30"/>
  <c r="A992" i="30"/>
  <c r="A745" i="30"/>
  <c r="A783" i="30"/>
  <c r="A179" i="30"/>
  <c r="A330" i="30"/>
  <c r="A405" i="30"/>
  <c r="A393" i="30"/>
  <c r="A536" i="30"/>
  <c r="A1124" i="30"/>
  <c r="A719" i="30"/>
  <c r="A726" i="30"/>
  <c r="A556" i="30"/>
  <c r="A131" i="30"/>
  <c r="A1045" i="30"/>
  <c r="A408" i="30"/>
  <c r="A1447" i="30"/>
  <c r="A406" i="30"/>
  <c r="A827" i="30"/>
  <c r="A863" i="30"/>
  <c r="A229" i="30"/>
  <c r="A1412" i="30"/>
  <c r="A357" i="30"/>
  <c r="A157" i="30"/>
  <c r="A1038" i="30"/>
  <c r="A473" i="30"/>
  <c r="A337" i="30"/>
  <c r="A1073" i="30"/>
  <c r="A1147" i="30"/>
  <c r="A1444" i="30"/>
  <c r="A40" i="30"/>
  <c r="A491" i="30"/>
  <c r="A515" i="30"/>
  <c r="A10" i="30"/>
  <c r="A416" i="30"/>
  <c r="A988" i="30"/>
  <c r="A182" i="30"/>
  <c r="A790" i="30"/>
  <c r="A603" i="30"/>
  <c r="A694" i="30"/>
  <c r="A684" i="30"/>
  <c r="A1142" i="30"/>
  <c r="A767" i="30"/>
  <c r="A1225" i="30"/>
  <c r="A1192" i="30"/>
  <c r="A42" i="30"/>
  <c r="A1117" i="30"/>
  <c r="A715" i="30"/>
  <c r="A962" i="30"/>
  <c r="A575" i="30"/>
  <c r="A462" i="30"/>
  <c r="A748" i="30"/>
  <c r="A118" i="30"/>
  <c r="A582" i="30"/>
  <c r="L406" i="1"/>
  <c r="G45" i="42" s="1"/>
  <c r="T721" i="1" l="1"/>
  <c r="L1380" i="1"/>
  <c r="K1380" i="1"/>
  <c r="V913" i="1"/>
  <c r="K189" i="1" l="1"/>
  <c r="T1308" i="1" l="1"/>
  <c r="T1310" i="1"/>
  <c r="T1312" i="1"/>
  <c r="T1315" i="1"/>
  <c r="T1316" i="1"/>
  <c r="T1317" i="1"/>
  <c r="T1318" i="1"/>
  <c r="H18" i="39" s="1"/>
  <c r="T1045" i="1"/>
  <c r="T1324" i="1"/>
  <c r="T1333" i="1"/>
  <c r="T1335" i="1"/>
  <c r="T1337" i="1"/>
  <c r="T1344" i="1"/>
  <c r="T1311" i="1"/>
  <c r="H10" i="45" s="1"/>
  <c r="T1314" i="1"/>
  <c r="T1319" i="1"/>
  <c r="T1320" i="1"/>
  <c r="T1323" i="1"/>
  <c r="T1309" i="1"/>
  <c r="T1347" i="1"/>
  <c r="T1313" i="1"/>
  <c r="T1321" i="1"/>
  <c r="T1329" i="1"/>
  <c r="T1325" i="1"/>
  <c r="T1328" i="1"/>
  <c r="T1326" i="1"/>
  <c r="T1332" i="1"/>
  <c r="T1334" i="1"/>
  <c r="T1331" i="1"/>
  <c r="T1339" i="1"/>
  <c r="T1327" i="1"/>
  <c r="T1340" i="1"/>
  <c r="T1341" i="1"/>
  <c r="T1322" i="1"/>
  <c r="T1330" i="1"/>
  <c r="T1338" i="1"/>
  <c r="T1342" i="1"/>
  <c r="T1343" i="1"/>
  <c r="T1348" i="1"/>
  <c r="T1349" i="1"/>
  <c r="T1336" i="1"/>
  <c r="T1345" i="1"/>
  <c r="T48" i="1"/>
  <c r="T49" i="1"/>
  <c r="T50" i="1"/>
  <c r="T54" i="1"/>
  <c r="T56" i="1"/>
  <c r="T59" i="1"/>
  <c r="T64" i="1"/>
  <c r="T1346" i="1"/>
  <c r="T65" i="1"/>
  <c r="T67" i="1"/>
  <c r="T63" i="1"/>
  <c r="T68" i="1"/>
  <c r="T82" i="1"/>
  <c r="T47" i="1"/>
  <c r="T51" i="1"/>
  <c r="T53" i="1"/>
  <c r="T55" i="1"/>
  <c r="T58" i="1"/>
  <c r="T66" i="1"/>
  <c r="T80" i="1"/>
  <c r="T57" i="1"/>
  <c r="T61" i="1"/>
  <c r="T52" i="1"/>
  <c r="H12" i="41" s="1"/>
  <c r="T91" i="1"/>
  <c r="T70" i="1"/>
  <c r="T60" i="1"/>
  <c r="T69" i="1"/>
  <c r="T71" i="1"/>
  <c r="T77" i="1"/>
  <c r="T79" i="1"/>
  <c r="T83" i="1"/>
  <c r="T84" i="1"/>
  <c r="T86" i="1"/>
  <c r="T88" i="1"/>
  <c r="T90" i="1"/>
  <c r="T92" i="1"/>
  <c r="T93" i="1"/>
  <c r="T94" i="1"/>
  <c r="T62" i="1"/>
  <c r="T72" i="1"/>
  <c r="T81" i="1"/>
  <c r="T78" i="1"/>
  <c r="T76" i="1"/>
  <c r="T85" i="1"/>
  <c r="T87" i="1"/>
  <c r="T89" i="1"/>
  <c r="T95" i="1"/>
  <c r="T73" i="1"/>
  <c r="T74" i="1"/>
  <c r="T75" i="1"/>
  <c r="T96" i="1"/>
  <c r="T271" i="1"/>
  <c r="T272" i="1"/>
  <c r="T274" i="1"/>
  <c r="T278" i="1"/>
  <c r="T281" i="1"/>
  <c r="T286" i="1"/>
  <c r="T291" i="1"/>
  <c r="T292" i="1"/>
  <c r="T283" i="1"/>
  <c r="H4" i="39" s="1"/>
  <c r="T310" i="1"/>
  <c r="T316" i="1"/>
  <c r="T273" i="1"/>
  <c r="T276" i="1"/>
  <c r="T279" i="1"/>
  <c r="T280" i="1"/>
  <c r="T282" i="1"/>
  <c r="H7" i="39" s="1"/>
  <c r="T288" i="1"/>
  <c r="T311" i="1"/>
  <c r="T275" i="1"/>
  <c r="T277" i="1"/>
  <c r="T293" i="1"/>
  <c r="T296" i="1"/>
  <c r="T284" i="1"/>
  <c r="T297" i="1"/>
  <c r="T298" i="1"/>
  <c r="T299" i="1"/>
  <c r="T300" i="1"/>
  <c r="T301" i="1"/>
  <c r="H20" i="41" s="1"/>
  <c r="T309" i="1"/>
  <c r="T302" i="1"/>
  <c r="T303" i="1"/>
  <c r="T308" i="1"/>
  <c r="T312" i="1"/>
  <c r="T313" i="1"/>
  <c r="T294" i="1"/>
  <c r="T314" i="1"/>
  <c r="T315" i="1"/>
  <c r="T317" i="1"/>
  <c r="T304" i="1"/>
  <c r="T287" i="1"/>
  <c r="T290" i="1"/>
  <c r="T285" i="1"/>
  <c r="T305" i="1"/>
  <c r="T306" i="1"/>
  <c r="T307" i="1"/>
  <c r="T289" i="1"/>
  <c r="T1026" i="1"/>
  <c r="T1027" i="1"/>
  <c r="T1029" i="1"/>
  <c r="T1031" i="1"/>
  <c r="T1032" i="1"/>
  <c r="T1033" i="1"/>
  <c r="T1038" i="1"/>
  <c r="T1039" i="1"/>
  <c r="T1041" i="1"/>
  <c r="T1036" i="1"/>
  <c r="T1057" i="1"/>
  <c r="T1071" i="1"/>
  <c r="T1072" i="1"/>
  <c r="T1028" i="1"/>
  <c r="T1030" i="1"/>
  <c r="T1034" i="1"/>
  <c r="T1035" i="1"/>
  <c r="T1040" i="1"/>
  <c r="T1056" i="1"/>
  <c r="H20" i="40" s="1"/>
  <c r="T1061" i="1"/>
  <c r="T1062" i="1"/>
  <c r="T1073" i="1"/>
  <c r="T1042" i="1"/>
  <c r="T1046" i="1"/>
  <c r="T1047" i="1"/>
  <c r="T1048" i="1"/>
  <c r="T1049" i="1"/>
  <c r="T1050" i="1"/>
  <c r="H11" i="42" s="1"/>
  <c r="T1044" i="1"/>
  <c r="T1051" i="1"/>
  <c r="H16" i="45" s="1"/>
  <c r="T1052" i="1"/>
  <c r="T1058" i="1"/>
  <c r="H12" i="38" s="1"/>
  <c r="T1060" i="1"/>
  <c r="T1063" i="1"/>
  <c r="T1064" i="1"/>
  <c r="T1065" i="1"/>
  <c r="T1066" i="1"/>
  <c r="T1069" i="1"/>
  <c r="T1074" i="1"/>
  <c r="T1043" i="1"/>
  <c r="T1053" i="1"/>
  <c r="T1054" i="1"/>
  <c r="T1067" i="1"/>
  <c r="T1068" i="1"/>
  <c r="T1055" i="1"/>
  <c r="T1059" i="1"/>
  <c r="T1070" i="1"/>
  <c r="T412" i="1"/>
  <c r="H17" i="38" s="1"/>
  <c r="T413" i="1"/>
  <c r="T414" i="1"/>
  <c r="T415" i="1"/>
  <c r="T418" i="1"/>
  <c r="T420" i="1"/>
  <c r="T422" i="1"/>
  <c r="T424" i="1"/>
  <c r="H6" i="45" s="1"/>
  <c r="T425" i="1"/>
  <c r="H11" i="39" s="1"/>
  <c r="T428" i="1"/>
  <c r="T443" i="1"/>
  <c r="T448" i="1"/>
  <c r="T460" i="1"/>
  <c r="T1037" i="1"/>
  <c r="T416" i="1"/>
  <c r="T419" i="1"/>
  <c r="T426" i="1"/>
  <c r="T427" i="1"/>
  <c r="T429" i="1"/>
  <c r="H18" i="41" s="1"/>
  <c r="T440" i="1"/>
  <c r="T451" i="1"/>
  <c r="T461" i="1"/>
  <c r="T417" i="1"/>
  <c r="H21" i="39" s="1"/>
  <c r="T421" i="1"/>
  <c r="T423" i="1"/>
  <c r="T455" i="1"/>
  <c r="T430" i="1"/>
  <c r="T431" i="1"/>
  <c r="T432" i="1"/>
  <c r="T433" i="1"/>
  <c r="T434" i="1"/>
  <c r="T439" i="1"/>
  <c r="T441" i="1"/>
  <c r="T442" i="1"/>
  <c r="T444" i="1"/>
  <c r="T445" i="1"/>
  <c r="T446" i="1"/>
  <c r="H4" i="37" s="1"/>
  <c r="T450" i="1"/>
  <c r="T452" i="1"/>
  <c r="T453" i="1"/>
  <c r="T459" i="1"/>
  <c r="T435" i="1"/>
  <c r="T436" i="1"/>
  <c r="T447" i="1"/>
  <c r="T449" i="1"/>
  <c r="T454" i="1"/>
  <c r="T456" i="1"/>
  <c r="T457" i="1"/>
  <c r="H19" i="45" s="1"/>
  <c r="T462" i="1"/>
  <c r="T463" i="1"/>
  <c r="T464" i="1"/>
  <c r="T437" i="1"/>
  <c r="T438" i="1"/>
  <c r="T458" i="1"/>
  <c r="T512" i="1"/>
  <c r="T514" i="1"/>
  <c r="T515" i="1"/>
  <c r="T516" i="1"/>
  <c r="T523" i="1"/>
  <c r="H6" i="40" s="1"/>
  <c r="T525" i="1"/>
  <c r="T526" i="1"/>
  <c r="T530" i="1"/>
  <c r="T531" i="1"/>
  <c r="H20" i="39" s="1"/>
  <c r="T536" i="1"/>
  <c r="T551" i="1"/>
  <c r="T558" i="1"/>
  <c r="T560" i="1"/>
  <c r="T518" i="1"/>
  <c r="T532" i="1"/>
  <c r="T519" i="1"/>
  <c r="T520" i="1"/>
  <c r="T522" i="1"/>
  <c r="T524" i="1"/>
  <c r="H11" i="41" s="1"/>
  <c r="T527" i="1"/>
  <c r="H27" i="37" s="1"/>
  <c r="T534" i="1"/>
  <c r="T517" i="1"/>
  <c r="T521" i="1"/>
  <c r="T561" i="1"/>
  <c r="T562" i="1"/>
  <c r="T563" i="1"/>
  <c r="T529" i="1"/>
  <c r="T535" i="1"/>
  <c r="T533" i="1"/>
  <c r="T537" i="1"/>
  <c r="T538" i="1"/>
  <c r="T546" i="1"/>
  <c r="T544" i="1"/>
  <c r="T545" i="1"/>
  <c r="T539" i="1"/>
  <c r="T553" i="1"/>
  <c r="T554" i="1"/>
  <c r="T555" i="1"/>
  <c r="T557" i="1"/>
  <c r="T513" i="1"/>
  <c r="T528" i="1"/>
  <c r="T540" i="1"/>
  <c r="T547" i="1"/>
  <c r="T552" i="1"/>
  <c r="T550" i="1"/>
  <c r="T548" i="1"/>
  <c r="T549" i="1"/>
  <c r="T559" i="1"/>
  <c r="T541" i="1"/>
  <c r="T542" i="1"/>
  <c r="T543" i="1"/>
  <c r="T556" i="1"/>
  <c r="T1350" i="1"/>
  <c r="T1397" i="1"/>
  <c r="T1353" i="1"/>
  <c r="T1354" i="1"/>
  <c r="T1355" i="1"/>
  <c r="T1357" i="1"/>
  <c r="T1358" i="1"/>
  <c r="T1359" i="1"/>
  <c r="T1363" i="1"/>
  <c r="T1378" i="1"/>
  <c r="T1381" i="1"/>
  <c r="T1383" i="1"/>
  <c r="T1390" i="1"/>
  <c r="T1391" i="1"/>
  <c r="T1352" i="1"/>
  <c r="H26" i="42" s="1"/>
  <c r="T1356" i="1"/>
  <c r="T1362" i="1"/>
  <c r="T1360" i="1"/>
  <c r="T1361" i="1"/>
  <c r="T1375" i="1"/>
  <c r="T1392" i="1"/>
  <c r="T1365" i="1"/>
  <c r="T1366" i="1"/>
  <c r="T1376" i="1"/>
  <c r="T1370" i="1"/>
  <c r="T1371" i="1"/>
  <c r="T1374" i="1"/>
  <c r="T1380" i="1"/>
  <c r="T1384" i="1"/>
  <c r="T1385" i="1"/>
  <c r="T1386" i="1"/>
  <c r="T1387" i="1"/>
  <c r="T1388" i="1"/>
  <c r="T1367" i="1"/>
  <c r="T1368" i="1"/>
  <c r="T1372" i="1"/>
  <c r="T1373" i="1"/>
  <c r="T1369" i="1"/>
  <c r="T1377" i="1"/>
  <c r="T1379" i="1"/>
  <c r="T1389" i="1"/>
  <c r="T1393" i="1"/>
  <c r="T1364" i="1"/>
  <c r="T1382" i="1"/>
  <c r="T751" i="1"/>
  <c r="T752" i="1"/>
  <c r="T754" i="1"/>
  <c r="T756" i="1"/>
  <c r="T758" i="1"/>
  <c r="T759" i="1"/>
  <c r="T760" i="1"/>
  <c r="T764" i="1"/>
  <c r="T770" i="1"/>
  <c r="T780" i="1"/>
  <c r="T793" i="1"/>
  <c r="T794" i="1"/>
  <c r="T795" i="1"/>
  <c r="T753" i="1"/>
  <c r="T761" i="1"/>
  <c r="T762" i="1"/>
  <c r="T769" i="1"/>
  <c r="T766" i="1"/>
  <c r="T789" i="1"/>
  <c r="T790" i="1"/>
  <c r="T757" i="1"/>
  <c r="T765" i="1"/>
  <c r="T771" i="1"/>
  <c r="T772" i="1"/>
  <c r="T773" i="1"/>
  <c r="T763" i="1"/>
  <c r="T779" i="1"/>
  <c r="T778" i="1"/>
  <c r="T781" i="1"/>
  <c r="T782" i="1"/>
  <c r="T783" i="1"/>
  <c r="T784" i="1"/>
  <c r="T787" i="1"/>
  <c r="T791" i="1"/>
  <c r="T768" i="1"/>
  <c r="T774" i="1"/>
  <c r="T777" i="1"/>
  <c r="T785" i="1"/>
  <c r="T788" i="1"/>
  <c r="T792" i="1"/>
  <c r="T775" i="1"/>
  <c r="T776" i="1"/>
  <c r="T786" i="1"/>
  <c r="T465" i="1"/>
  <c r="T468" i="1"/>
  <c r="T471" i="1"/>
  <c r="T474" i="1"/>
  <c r="T475" i="1"/>
  <c r="T477" i="1"/>
  <c r="T478" i="1"/>
  <c r="T481" i="1"/>
  <c r="T486" i="1"/>
  <c r="H8" i="42" s="1"/>
  <c r="T500" i="1"/>
  <c r="T484" i="1"/>
  <c r="H13" i="38" s="1"/>
  <c r="T491" i="1"/>
  <c r="T467" i="1"/>
  <c r="T470" i="1"/>
  <c r="T472" i="1"/>
  <c r="T476" i="1"/>
  <c r="H7" i="41" s="1"/>
  <c r="T479" i="1"/>
  <c r="T469" i="1"/>
  <c r="T480" i="1"/>
  <c r="T502" i="1"/>
  <c r="T466" i="1"/>
  <c r="T473" i="1"/>
  <c r="T485" i="1"/>
  <c r="T487" i="1"/>
  <c r="H11" i="43" s="1"/>
  <c r="T488" i="1"/>
  <c r="T489" i="1"/>
  <c r="T483" i="1"/>
  <c r="T494" i="1"/>
  <c r="T495" i="1"/>
  <c r="T497" i="1"/>
  <c r="H25" i="45" s="1"/>
  <c r="T504" i="1"/>
  <c r="T507" i="1"/>
  <c r="T508" i="1"/>
  <c r="T509" i="1"/>
  <c r="T482" i="1"/>
  <c r="T501" i="1"/>
  <c r="T499" i="1"/>
  <c r="T496" i="1"/>
  <c r="T498" i="1"/>
  <c r="T505" i="1"/>
  <c r="T506" i="1"/>
  <c r="T493" i="1"/>
  <c r="T510" i="1"/>
  <c r="T490" i="1"/>
  <c r="T503" i="1"/>
  <c r="H17" i="42" s="1"/>
  <c r="T511" i="1"/>
  <c r="T567" i="1"/>
  <c r="T568" i="1"/>
  <c r="T570" i="1"/>
  <c r="T572" i="1"/>
  <c r="T573" i="1"/>
  <c r="H16" i="38" s="1"/>
  <c r="T574" i="1"/>
  <c r="T576" i="1"/>
  <c r="T578" i="1"/>
  <c r="H25" i="37" s="1"/>
  <c r="T582" i="1"/>
  <c r="T580" i="1"/>
  <c r="H12" i="40" s="1"/>
  <c r="T598" i="1"/>
  <c r="T565" i="1"/>
  <c r="T566" i="1"/>
  <c r="T569" i="1"/>
  <c r="T571" i="1"/>
  <c r="T575" i="1"/>
  <c r="T599" i="1"/>
  <c r="T600" i="1"/>
  <c r="T564" i="1"/>
  <c r="T601" i="1"/>
  <c r="T577" i="1"/>
  <c r="H13" i="40" s="1"/>
  <c r="T583" i="1"/>
  <c r="T579" i="1"/>
  <c r="H6" i="42" s="1"/>
  <c r="T584" i="1"/>
  <c r="T585" i="1"/>
  <c r="T587" i="1"/>
  <c r="T588" i="1"/>
  <c r="T591" i="1"/>
  <c r="T594" i="1"/>
  <c r="T597" i="1"/>
  <c r="T602" i="1"/>
  <c r="T603" i="1"/>
  <c r="T604" i="1"/>
  <c r="T605" i="1"/>
  <c r="T606" i="1"/>
  <c r="T607" i="1"/>
  <c r="T581" i="1"/>
  <c r="T589" i="1"/>
  <c r="T592" i="1"/>
  <c r="T593" i="1"/>
  <c r="T608" i="1"/>
  <c r="T590" i="1"/>
  <c r="T586" i="1"/>
  <c r="T595" i="1"/>
  <c r="T1076" i="1"/>
  <c r="T1078" i="1"/>
  <c r="T1080" i="1"/>
  <c r="T1082" i="1"/>
  <c r="T1084" i="1"/>
  <c r="T1085" i="1"/>
  <c r="T1090" i="1"/>
  <c r="T1114" i="1"/>
  <c r="T1115" i="1"/>
  <c r="T1117" i="1"/>
  <c r="T1118" i="1"/>
  <c r="T1075" i="1"/>
  <c r="T1077" i="1"/>
  <c r="T1079" i="1"/>
  <c r="T1083" i="1"/>
  <c r="T1088" i="1"/>
  <c r="T1106" i="1"/>
  <c r="T1112" i="1"/>
  <c r="T1081" i="1"/>
  <c r="T1091" i="1"/>
  <c r="T1092" i="1"/>
  <c r="T1093" i="1"/>
  <c r="T1094" i="1"/>
  <c r="T1110" i="1"/>
  <c r="T1107" i="1"/>
  <c r="T1089" i="1"/>
  <c r="T1099" i="1"/>
  <c r="T1101" i="1"/>
  <c r="T1105" i="1"/>
  <c r="T1102" i="1"/>
  <c r="H15" i="43" s="1"/>
  <c r="T1108" i="1"/>
  <c r="T1095" i="1"/>
  <c r="T1111" i="1"/>
  <c r="T1109" i="1"/>
  <c r="H5" i="39" s="1"/>
  <c r="T1120" i="1"/>
  <c r="T1087" i="1"/>
  <c r="T1086" i="1"/>
  <c r="T1096" i="1"/>
  <c r="T1100" i="1"/>
  <c r="T1097" i="1"/>
  <c r="T1103" i="1"/>
  <c r="H16" i="43" s="1"/>
  <c r="T1121" i="1"/>
  <c r="T1122" i="1"/>
  <c r="T1098" i="1"/>
  <c r="T1104" i="1"/>
  <c r="H8" i="39" s="1"/>
  <c r="T1113" i="1"/>
  <c r="T1116" i="1"/>
  <c r="H3" i="41" s="1"/>
  <c r="T1262" i="1"/>
  <c r="H10" i="40" s="1"/>
  <c r="T1265" i="1"/>
  <c r="H17" i="39" s="1"/>
  <c r="T1266" i="1"/>
  <c r="H5" i="40" s="1"/>
  <c r="T1268" i="1"/>
  <c r="T1270" i="1"/>
  <c r="T1272" i="1"/>
  <c r="T1273" i="1"/>
  <c r="T1274" i="1"/>
  <c r="T1278" i="1"/>
  <c r="T1281" i="1"/>
  <c r="T1287" i="1"/>
  <c r="T1269" i="1"/>
  <c r="T1280" i="1"/>
  <c r="T1301" i="1"/>
  <c r="T1302" i="1"/>
  <c r="T1303" i="1"/>
  <c r="H4" i="42" s="1"/>
  <c r="T1263" i="1"/>
  <c r="H26" i="39" s="1"/>
  <c r="T1264" i="1"/>
  <c r="H13" i="37" s="1"/>
  <c r="T1267" i="1"/>
  <c r="T1276" i="1"/>
  <c r="T1279" i="1"/>
  <c r="H19" i="42" s="1"/>
  <c r="T1293" i="1"/>
  <c r="T1295" i="1"/>
  <c r="T1291" i="1"/>
  <c r="T1299" i="1"/>
  <c r="T1351" i="1"/>
  <c r="H3" i="43" s="1"/>
  <c r="T1304" i="1"/>
  <c r="T1271" i="1"/>
  <c r="T1285" i="1"/>
  <c r="T1283" i="1"/>
  <c r="T1288" i="1"/>
  <c r="T1286" i="1"/>
  <c r="T1289" i="1"/>
  <c r="T1292" i="1"/>
  <c r="T1297" i="1"/>
  <c r="T1305" i="1"/>
  <c r="T1306" i="1"/>
  <c r="T1284" i="1"/>
  <c r="T1277" i="1"/>
  <c r="T1294" i="1"/>
  <c r="T1296" i="1"/>
  <c r="T1282" i="1"/>
  <c r="T1290" i="1"/>
  <c r="T1298" i="1"/>
  <c r="T1300" i="1"/>
  <c r="T1169" i="1"/>
  <c r="T1170" i="1"/>
  <c r="T1174" i="1"/>
  <c r="T1175" i="1"/>
  <c r="T1176" i="1"/>
  <c r="T1177" i="1"/>
  <c r="T1185" i="1"/>
  <c r="T1193" i="1"/>
  <c r="T1211" i="1"/>
  <c r="H24" i="45" s="1"/>
  <c r="T1212" i="1"/>
  <c r="T1213" i="1"/>
  <c r="T1214" i="1"/>
  <c r="T1171" i="1"/>
  <c r="T1275" i="1"/>
  <c r="T1172" i="1"/>
  <c r="T1180" i="1"/>
  <c r="T1182" i="1"/>
  <c r="T1179" i="1"/>
  <c r="T1203" i="1"/>
  <c r="H20" i="38" s="1"/>
  <c r="T1204" i="1"/>
  <c r="T1198" i="1"/>
  <c r="T1178" i="1"/>
  <c r="T1183" i="1"/>
  <c r="T1184" i="1"/>
  <c r="T1173" i="1"/>
  <c r="T1187" i="1"/>
  <c r="T1188" i="1"/>
  <c r="T1192" i="1"/>
  <c r="T1196" i="1"/>
  <c r="T1197" i="1"/>
  <c r="T1189" i="1"/>
  <c r="T1195" i="1"/>
  <c r="T1190" i="1"/>
  <c r="T1191" i="1"/>
  <c r="T1200" i="1"/>
  <c r="H4" i="43" s="1"/>
  <c r="T1201" i="1"/>
  <c r="T1199" i="1"/>
  <c r="T1186" i="1"/>
  <c r="T1205" i="1"/>
  <c r="H11" i="37" s="1"/>
  <c r="T1206" i="1"/>
  <c r="H8" i="37" s="1"/>
  <c r="T1215" i="1"/>
  <c r="T1181" i="1"/>
  <c r="T1194" i="1"/>
  <c r="T1202" i="1"/>
  <c r="H15" i="39" s="1"/>
  <c r="T1207" i="1"/>
  <c r="T1208" i="1"/>
  <c r="T1216" i="1"/>
  <c r="T1217" i="1"/>
  <c r="T1209" i="1"/>
  <c r="T1210" i="1"/>
  <c r="T888" i="1"/>
  <c r="H23" i="40" s="1"/>
  <c r="T893" i="1"/>
  <c r="T895" i="1"/>
  <c r="H23" i="45" s="1"/>
  <c r="T897" i="1"/>
  <c r="T900" i="1"/>
  <c r="T901" i="1"/>
  <c r="T902" i="1"/>
  <c r="T906" i="1"/>
  <c r="T905" i="1"/>
  <c r="T920" i="1"/>
  <c r="T923" i="1"/>
  <c r="T927" i="1"/>
  <c r="T929" i="1"/>
  <c r="T899" i="1"/>
  <c r="T891" i="1"/>
  <c r="T892" i="1"/>
  <c r="T894" i="1"/>
  <c r="T896" i="1"/>
  <c r="T903" i="1"/>
  <c r="T942" i="1"/>
  <c r="T917" i="1"/>
  <c r="T890" i="1"/>
  <c r="T930" i="1"/>
  <c r="T889" i="1"/>
  <c r="T909" i="1"/>
  <c r="T907" i="1"/>
  <c r="T904" i="1"/>
  <c r="T910" i="1"/>
  <c r="T918" i="1"/>
  <c r="T911" i="1"/>
  <c r="T922" i="1"/>
  <c r="T921" i="1"/>
  <c r="T924" i="1"/>
  <c r="T925" i="1"/>
  <c r="T928" i="1"/>
  <c r="T931" i="1"/>
  <c r="T887" i="1"/>
  <c r="T912" i="1"/>
  <c r="T908" i="1"/>
  <c r="T913" i="1"/>
  <c r="T914" i="1"/>
  <c r="T919" i="1"/>
  <c r="T916" i="1"/>
  <c r="T926" i="1"/>
  <c r="T915" i="1"/>
  <c r="T898" i="1"/>
  <c r="T840" i="1"/>
  <c r="T841" i="1"/>
  <c r="T843" i="1"/>
  <c r="T844" i="1"/>
  <c r="T846" i="1"/>
  <c r="T848" i="1"/>
  <c r="T849" i="1"/>
  <c r="T851" i="1"/>
  <c r="T852" i="1"/>
  <c r="T861" i="1"/>
  <c r="T859" i="1"/>
  <c r="T872" i="1"/>
  <c r="T876" i="1"/>
  <c r="T884" i="1"/>
  <c r="T252" i="1"/>
  <c r="T885" i="1"/>
  <c r="T842" i="1"/>
  <c r="T845" i="1"/>
  <c r="T853" i="1"/>
  <c r="T854" i="1"/>
  <c r="H25" i="42" s="1"/>
  <c r="T855" i="1"/>
  <c r="T857" i="1"/>
  <c r="T295" i="1"/>
  <c r="T877" i="1"/>
  <c r="T847" i="1"/>
  <c r="T850" i="1"/>
  <c r="T860" i="1"/>
  <c r="T864" i="1"/>
  <c r="T873" i="1"/>
  <c r="T865" i="1"/>
  <c r="T874" i="1"/>
  <c r="T875" i="1"/>
  <c r="T878" i="1"/>
  <c r="T879" i="1"/>
  <c r="T880" i="1"/>
  <c r="T886" i="1"/>
  <c r="T866" i="1"/>
  <c r="T858" i="1"/>
  <c r="T870" i="1"/>
  <c r="T867" i="1"/>
  <c r="T868" i="1"/>
  <c r="T871" i="1"/>
  <c r="T862" i="1"/>
  <c r="T881" i="1"/>
  <c r="T882" i="1"/>
  <c r="T869" i="1"/>
  <c r="H19" i="41" s="1"/>
  <c r="T863" i="1"/>
  <c r="T883" i="1"/>
  <c r="T3" i="1"/>
  <c r="H6" i="41" s="1"/>
  <c r="T4" i="1"/>
  <c r="T7" i="1"/>
  <c r="T8" i="1"/>
  <c r="T11" i="1"/>
  <c r="H13" i="39" s="1"/>
  <c r="T12" i="1"/>
  <c r="T13" i="1"/>
  <c r="H9" i="40" s="1"/>
  <c r="T15" i="1"/>
  <c r="H14" i="37" s="1"/>
  <c r="T16" i="1"/>
  <c r="T18" i="1"/>
  <c r="T19" i="1"/>
  <c r="T17" i="1"/>
  <c r="T37" i="1"/>
  <c r="T39" i="1"/>
  <c r="T5" i="1"/>
  <c r="T9" i="1"/>
  <c r="T10" i="1"/>
  <c r="T36" i="1"/>
  <c r="T32" i="1"/>
  <c r="T6" i="1"/>
  <c r="T14" i="1"/>
  <c r="T38" i="1"/>
  <c r="T22" i="1"/>
  <c r="T23" i="1"/>
  <c r="T34" i="1"/>
  <c r="T35" i="1"/>
  <c r="T24" i="1"/>
  <c r="T21" i="1"/>
  <c r="T25" i="1"/>
  <c r="H22" i="39" s="1"/>
  <c r="T29" i="1"/>
  <c r="T20" i="1"/>
  <c r="T40" i="1"/>
  <c r="T41" i="1"/>
  <c r="T42" i="1"/>
  <c r="T45" i="1"/>
  <c r="T46" i="1"/>
  <c r="T31" i="1"/>
  <c r="T26" i="1"/>
  <c r="T30" i="1"/>
  <c r="T43" i="1"/>
  <c r="T27" i="1"/>
  <c r="T28" i="1"/>
  <c r="T33" i="1"/>
  <c r="T44" i="1"/>
  <c r="T226" i="1"/>
  <c r="T228" i="1"/>
  <c r="T229" i="1"/>
  <c r="T230" i="1"/>
  <c r="T232" i="1"/>
  <c r="T234" i="1"/>
  <c r="T237" i="1"/>
  <c r="T239" i="1"/>
  <c r="T242" i="1"/>
  <c r="T250" i="1"/>
  <c r="T258" i="1"/>
  <c r="T264" i="1"/>
  <c r="T265" i="1"/>
  <c r="T266" i="1"/>
  <c r="T227" i="1"/>
  <c r="T231" i="1"/>
  <c r="T233" i="1"/>
  <c r="T235" i="1"/>
  <c r="T236" i="1"/>
  <c r="T241" i="1"/>
  <c r="T251" i="1"/>
  <c r="H14" i="38" s="1"/>
  <c r="T238" i="1"/>
  <c r="T256" i="1"/>
  <c r="T267" i="1"/>
  <c r="H18" i="38" s="1"/>
  <c r="T243" i="1"/>
  <c r="T253" i="1"/>
  <c r="T254" i="1"/>
  <c r="T255" i="1"/>
  <c r="T245" i="1"/>
  <c r="H17" i="41" s="1"/>
  <c r="T257" i="1"/>
  <c r="T856" i="1"/>
  <c r="T259" i="1"/>
  <c r="T260" i="1"/>
  <c r="T261" i="1"/>
  <c r="T268" i="1"/>
  <c r="T269" i="1"/>
  <c r="T246" i="1"/>
  <c r="H7" i="42" s="1"/>
  <c r="T240" i="1"/>
  <c r="H12" i="42" s="1"/>
  <c r="T262" i="1"/>
  <c r="T249" i="1"/>
  <c r="T270" i="1"/>
  <c r="H26" i="43" s="1"/>
  <c r="T247" i="1"/>
  <c r="H18" i="42" s="1"/>
  <c r="T627" i="1"/>
  <c r="T248" i="1"/>
  <c r="T263" i="1"/>
  <c r="T97" i="1"/>
  <c r="T145" i="1"/>
  <c r="H15" i="42" s="1"/>
  <c r="T99" i="1"/>
  <c r="T100" i="1"/>
  <c r="T101" i="1"/>
  <c r="T104" i="1"/>
  <c r="T113" i="1"/>
  <c r="T114" i="1"/>
  <c r="T117" i="1"/>
  <c r="T118" i="1"/>
  <c r="T110" i="1"/>
  <c r="T128" i="1"/>
  <c r="T130" i="1"/>
  <c r="T138" i="1"/>
  <c r="T102" i="1"/>
  <c r="H6" i="43" s="1"/>
  <c r="T105" i="1"/>
  <c r="H15" i="45" s="1"/>
  <c r="T107" i="1"/>
  <c r="H7" i="37" s="1"/>
  <c r="T103" i="1"/>
  <c r="T108" i="1"/>
  <c r="H24" i="40" s="1"/>
  <c r="T129" i="1"/>
  <c r="T131" i="1"/>
  <c r="T139" i="1"/>
  <c r="T140" i="1"/>
  <c r="T98" i="1"/>
  <c r="T106" i="1"/>
  <c r="T115" i="1"/>
  <c r="T116" i="1"/>
  <c r="T111" i="1"/>
  <c r="T120" i="1"/>
  <c r="T124" i="1"/>
  <c r="T127" i="1"/>
  <c r="T122" i="1"/>
  <c r="T133" i="1"/>
  <c r="T134" i="1"/>
  <c r="T135" i="1"/>
  <c r="T136" i="1"/>
  <c r="T141" i="1"/>
  <c r="T142" i="1"/>
  <c r="T109" i="1"/>
  <c r="T112" i="1"/>
  <c r="T125" i="1"/>
  <c r="T121" i="1"/>
  <c r="T126" i="1"/>
  <c r="T132" i="1"/>
  <c r="T123" i="1"/>
  <c r="T137" i="1"/>
  <c r="T1218" i="1"/>
  <c r="T1219" i="1"/>
  <c r="T1220" i="1"/>
  <c r="T1224" i="1"/>
  <c r="T1225" i="1"/>
  <c r="T1227" i="1"/>
  <c r="T1246" i="1"/>
  <c r="T1247" i="1"/>
  <c r="T1248" i="1"/>
  <c r="T1251" i="1"/>
  <c r="T1252" i="1"/>
  <c r="T1259" i="1"/>
  <c r="T1260" i="1"/>
  <c r="T1221" i="1"/>
  <c r="T1223" i="1"/>
  <c r="T1226" i="1"/>
  <c r="T119" i="1"/>
  <c r="T1240" i="1"/>
  <c r="T1250" i="1"/>
  <c r="H9" i="45" s="1"/>
  <c r="T1253" i="1"/>
  <c r="T1254" i="1"/>
  <c r="T1257" i="1"/>
  <c r="T1261" i="1"/>
  <c r="H16" i="42" s="1"/>
  <c r="T1222" i="1"/>
  <c r="T1255" i="1"/>
  <c r="H3" i="37" s="1"/>
  <c r="T1229" i="1"/>
  <c r="T1230" i="1"/>
  <c r="T1231" i="1"/>
  <c r="T1232" i="1"/>
  <c r="T1245" i="1"/>
  <c r="T1233" i="1"/>
  <c r="T1234" i="1"/>
  <c r="T1235" i="1"/>
  <c r="T1241" i="1"/>
  <c r="T1239" i="1"/>
  <c r="T1228" i="1"/>
  <c r="H6" i="39" s="1"/>
  <c r="T1242" i="1"/>
  <c r="T1244" i="1"/>
  <c r="T1236" i="1"/>
  <c r="T1237" i="1"/>
  <c r="T1256" i="1"/>
  <c r="T1238" i="1"/>
  <c r="T1243" i="1"/>
  <c r="T1249" i="1"/>
  <c r="T1258" i="1"/>
  <c r="T707" i="1"/>
  <c r="T709" i="1"/>
  <c r="T711" i="1"/>
  <c r="T713" i="1"/>
  <c r="T714" i="1"/>
  <c r="T715" i="1"/>
  <c r="H24" i="43" s="1"/>
  <c r="T716" i="1"/>
  <c r="T724" i="1"/>
  <c r="T726" i="1"/>
  <c r="H12" i="37" s="1"/>
  <c r="T712" i="1"/>
  <c r="T720" i="1"/>
  <c r="T742" i="1"/>
  <c r="T747" i="1"/>
  <c r="T748" i="1"/>
  <c r="H23" i="37" s="1"/>
  <c r="T749" i="1"/>
  <c r="T706" i="1"/>
  <c r="T708" i="1"/>
  <c r="T710" i="1"/>
  <c r="T717" i="1"/>
  <c r="T719" i="1"/>
  <c r="T725" i="1"/>
  <c r="H14" i="39" s="1"/>
  <c r="T734" i="1"/>
  <c r="T733" i="1"/>
  <c r="T705" i="1"/>
  <c r="T718" i="1"/>
  <c r="H8" i="38" s="1"/>
  <c r="T380" i="1"/>
  <c r="T738" i="1"/>
  <c r="T596" i="1"/>
  <c r="T722" i="1"/>
  <c r="T723" i="1"/>
  <c r="T728" i="1"/>
  <c r="T735" i="1"/>
  <c r="T736" i="1"/>
  <c r="T737" i="1"/>
  <c r="T739" i="1"/>
  <c r="T740" i="1"/>
  <c r="T743" i="1"/>
  <c r="T744" i="1"/>
  <c r="T750" i="1"/>
  <c r="T729" i="1"/>
  <c r="H25" i="39" s="1"/>
  <c r="T730" i="1"/>
  <c r="T731" i="1"/>
  <c r="T732" i="1"/>
  <c r="T745" i="1"/>
  <c r="T746" i="1"/>
  <c r="T727" i="1"/>
  <c r="T741" i="1"/>
  <c r="T187" i="1"/>
  <c r="T188" i="1"/>
  <c r="T190" i="1"/>
  <c r="T192" i="1"/>
  <c r="T198" i="1"/>
  <c r="H7" i="40" s="1"/>
  <c r="T200" i="1"/>
  <c r="T195" i="1"/>
  <c r="H8" i="43" s="1"/>
  <c r="T201" i="1"/>
  <c r="H19" i="37" s="1"/>
  <c r="T209" i="1"/>
  <c r="T217" i="1"/>
  <c r="T218" i="1"/>
  <c r="T219" i="1"/>
  <c r="T189" i="1"/>
  <c r="T191" i="1"/>
  <c r="T193" i="1"/>
  <c r="T194" i="1"/>
  <c r="T199" i="1"/>
  <c r="T220" i="1"/>
  <c r="T196" i="1"/>
  <c r="T197" i="1"/>
  <c r="H15" i="38" s="1"/>
  <c r="T204" i="1"/>
  <c r="T203" i="1"/>
  <c r="T755" i="1"/>
  <c r="T205" i="1"/>
  <c r="H14" i="42" s="1"/>
  <c r="T207" i="1"/>
  <c r="H24" i="39" s="1"/>
  <c r="T206" i="1"/>
  <c r="T210" i="1"/>
  <c r="T212" i="1"/>
  <c r="T215" i="1"/>
  <c r="T221" i="1"/>
  <c r="H21" i="38" s="1"/>
  <c r="T202" i="1"/>
  <c r="T208" i="1"/>
  <c r="T216" i="1"/>
  <c r="T767" i="1"/>
  <c r="T222" i="1"/>
  <c r="T223" i="1"/>
  <c r="T224" i="1"/>
  <c r="T211" i="1"/>
  <c r="T213" i="1"/>
  <c r="T214" i="1"/>
  <c r="T225" i="1"/>
  <c r="T656" i="1"/>
  <c r="T658" i="1"/>
  <c r="T660" i="1"/>
  <c r="T661" i="1"/>
  <c r="T665" i="1"/>
  <c r="T666" i="1"/>
  <c r="T667" i="1"/>
  <c r="H25" i="40" s="1"/>
  <c r="T669" i="1"/>
  <c r="T694" i="1"/>
  <c r="T698" i="1"/>
  <c r="T699" i="1"/>
  <c r="T657" i="1"/>
  <c r="T659" i="1"/>
  <c r="T662" i="1"/>
  <c r="T664" i="1"/>
  <c r="T668" i="1"/>
  <c r="T685" i="1"/>
  <c r="T687" i="1"/>
  <c r="T663" i="1"/>
  <c r="T683" i="1"/>
  <c r="T673" i="1"/>
  <c r="T670" i="1"/>
  <c r="H25" i="41" s="1"/>
  <c r="T672" i="1"/>
  <c r="T674" i="1"/>
  <c r="H20" i="37" s="1"/>
  <c r="T675" i="1"/>
  <c r="T678" i="1"/>
  <c r="T676" i="1"/>
  <c r="T680" i="1"/>
  <c r="T679" i="1"/>
  <c r="T688" i="1"/>
  <c r="T689" i="1"/>
  <c r="T690" i="1"/>
  <c r="T691" i="1"/>
  <c r="T695" i="1"/>
  <c r="T696" i="1"/>
  <c r="T697" i="1"/>
  <c r="T244" i="1"/>
  <c r="T700" i="1"/>
  <c r="T701" i="1"/>
  <c r="T682" i="1"/>
  <c r="T681" i="1"/>
  <c r="T686" i="1"/>
  <c r="T692" i="1"/>
  <c r="T693" i="1"/>
  <c r="T702" i="1"/>
  <c r="T703" i="1"/>
  <c r="T704" i="1"/>
  <c r="T671" i="1"/>
  <c r="T677" i="1"/>
  <c r="T684" i="1"/>
  <c r="T610" i="1"/>
  <c r="T611" i="1"/>
  <c r="T612" i="1"/>
  <c r="T614" i="1"/>
  <c r="T615" i="1"/>
  <c r="T618" i="1"/>
  <c r="T622" i="1"/>
  <c r="T623" i="1"/>
  <c r="T626" i="1"/>
  <c r="T649" i="1"/>
  <c r="T650" i="1"/>
  <c r="T609" i="1"/>
  <c r="T616" i="1"/>
  <c r="T617" i="1"/>
  <c r="T634" i="1"/>
  <c r="T638" i="1"/>
  <c r="T642" i="1"/>
  <c r="T647" i="1"/>
  <c r="T651" i="1"/>
  <c r="T613" i="1"/>
  <c r="T648" i="1"/>
  <c r="T619" i="1"/>
  <c r="T624" i="1"/>
  <c r="T621" i="1"/>
  <c r="T628" i="1"/>
  <c r="T629" i="1"/>
  <c r="T636" i="1"/>
  <c r="T632" i="1"/>
  <c r="T639" i="1"/>
  <c r="T640" i="1"/>
  <c r="T643" i="1"/>
  <c r="T645" i="1"/>
  <c r="T652" i="1"/>
  <c r="T646" i="1"/>
  <c r="T653" i="1"/>
  <c r="T620" i="1"/>
  <c r="T630" i="1"/>
  <c r="T635" i="1"/>
  <c r="T1448" i="1"/>
  <c r="T631" i="1"/>
  <c r="T641" i="1"/>
  <c r="T644" i="1"/>
  <c r="T492" i="1"/>
  <c r="T654" i="1"/>
  <c r="T625" i="1"/>
  <c r="T637" i="1"/>
  <c r="T655" i="1"/>
  <c r="T143" i="1"/>
  <c r="T144" i="1"/>
  <c r="T151" i="1"/>
  <c r="T152" i="1"/>
  <c r="H14" i="40" s="1"/>
  <c r="T154" i="1"/>
  <c r="H19" i="39" s="1"/>
  <c r="T156" i="1"/>
  <c r="T162" i="1"/>
  <c r="T159" i="1"/>
  <c r="T181" i="1"/>
  <c r="T182" i="1"/>
  <c r="T183" i="1"/>
  <c r="T146" i="1"/>
  <c r="T147" i="1"/>
  <c r="H8" i="41" s="1"/>
  <c r="T148" i="1"/>
  <c r="T149" i="1"/>
  <c r="T153" i="1"/>
  <c r="H3" i="40" s="1"/>
  <c r="T157" i="1"/>
  <c r="H16" i="41" s="1"/>
  <c r="T150" i="1"/>
  <c r="T174" i="1"/>
  <c r="H21" i="40" s="1"/>
  <c r="T184" i="1"/>
  <c r="T155" i="1"/>
  <c r="H5" i="38" s="1"/>
  <c r="T185" i="1"/>
  <c r="T164" i="1"/>
  <c r="T165" i="1"/>
  <c r="T161" i="1"/>
  <c r="T158" i="1"/>
  <c r="T166" i="1"/>
  <c r="T163" i="1"/>
  <c r="T167" i="1"/>
  <c r="T176" i="1"/>
  <c r="T177" i="1"/>
  <c r="T178" i="1"/>
  <c r="T186" i="1"/>
  <c r="T160" i="1"/>
  <c r="T168" i="1"/>
  <c r="T169" i="1"/>
  <c r="T170" i="1"/>
  <c r="T171" i="1"/>
  <c r="T175" i="1"/>
  <c r="H26" i="40" s="1"/>
  <c r="T179" i="1"/>
  <c r="T173" i="1"/>
  <c r="T172" i="1"/>
  <c r="T180" i="1"/>
  <c r="T1123" i="1"/>
  <c r="T1124" i="1"/>
  <c r="T1126" i="1"/>
  <c r="T1128" i="1"/>
  <c r="T1129" i="1"/>
  <c r="T1130" i="1"/>
  <c r="T1132" i="1"/>
  <c r="T1136" i="1"/>
  <c r="T1147" i="1"/>
  <c r="T1150" i="1"/>
  <c r="T1161" i="1"/>
  <c r="T1162" i="1"/>
  <c r="T1163" i="1"/>
  <c r="T1164" i="1"/>
  <c r="T1125" i="1"/>
  <c r="T1127" i="1"/>
  <c r="T1133" i="1"/>
  <c r="T1134" i="1"/>
  <c r="T1135" i="1"/>
  <c r="T1144" i="1"/>
  <c r="T1152" i="1"/>
  <c r="T1153" i="1"/>
  <c r="T1165" i="1"/>
  <c r="T1131" i="1"/>
  <c r="T1166" i="1"/>
  <c r="H10" i="37" s="1"/>
  <c r="T1139" i="1"/>
  <c r="T1137" i="1"/>
  <c r="T1138" i="1"/>
  <c r="T1146" i="1"/>
  <c r="T1145" i="1"/>
  <c r="T1151" i="1"/>
  <c r="T1149" i="1"/>
  <c r="T1148" i="1"/>
  <c r="T1154" i="1"/>
  <c r="T1155" i="1"/>
  <c r="T1156" i="1"/>
  <c r="T1157" i="1"/>
  <c r="T1158" i="1"/>
  <c r="T1140" i="1"/>
  <c r="T1141" i="1"/>
  <c r="T1159" i="1"/>
  <c r="T1160" i="1"/>
  <c r="T1167" i="1"/>
  <c r="T1142" i="1"/>
  <c r="T1143" i="1"/>
  <c r="T1168" i="1"/>
  <c r="T980" i="1"/>
  <c r="T981" i="1"/>
  <c r="T982" i="1"/>
  <c r="T983" i="1"/>
  <c r="T986" i="1"/>
  <c r="T989" i="1"/>
  <c r="T994" i="1"/>
  <c r="H17" i="37" s="1"/>
  <c r="T992" i="1"/>
  <c r="T1012" i="1"/>
  <c r="T1022" i="1"/>
  <c r="T1023" i="1"/>
  <c r="T984" i="1"/>
  <c r="T985" i="1"/>
  <c r="T987" i="1"/>
  <c r="T991" i="1"/>
  <c r="T1013" i="1"/>
  <c r="T1019" i="1"/>
  <c r="T1024" i="1"/>
  <c r="T988" i="1"/>
  <c r="T1009" i="1"/>
  <c r="H18" i="45" s="1"/>
  <c r="T1001" i="1"/>
  <c r="T990" i="1"/>
  <c r="T993" i="1"/>
  <c r="T1002" i="1"/>
  <c r="T995" i="1"/>
  <c r="T1003" i="1"/>
  <c r="T1004" i="1"/>
  <c r="H5" i="42" s="1"/>
  <c r="T996" i="1"/>
  <c r="T999" i="1"/>
  <c r="T1000" i="1"/>
  <c r="T1005" i="1"/>
  <c r="H10" i="42" s="1"/>
  <c r="T1010" i="1"/>
  <c r="T1008" i="1"/>
  <c r="T1014" i="1"/>
  <c r="T1025" i="1"/>
  <c r="T1007" i="1"/>
  <c r="T1011" i="1"/>
  <c r="T1006" i="1"/>
  <c r="T1015" i="1"/>
  <c r="T1016" i="1"/>
  <c r="T1017" i="1"/>
  <c r="T1020" i="1"/>
  <c r="T1021" i="1"/>
  <c r="T997" i="1"/>
  <c r="T998" i="1"/>
  <c r="T1018" i="1"/>
  <c r="T318" i="1"/>
  <c r="T319" i="1"/>
  <c r="T320" i="1"/>
  <c r="T321" i="1"/>
  <c r="T323" i="1"/>
  <c r="H8" i="45" s="1"/>
  <c r="T326" i="1"/>
  <c r="T328" i="1"/>
  <c r="T330" i="1"/>
  <c r="H11" i="40" s="1"/>
  <c r="T331" i="1"/>
  <c r="H10" i="39" s="1"/>
  <c r="T327" i="1"/>
  <c r="T347" i="1"/>
  <c r="T351" i="1"/>
  <c r="H7" i="43" s="1"/>
  <c r="T360" i="1"/>
  <c r="T322" i="1"/>
  <c r="T324" i="1"/>
  <c r="T325" i="1"/>
  <c r="T329" i="1"/>
  <c r="T353" i="1"/>
  <c r="T356" i="1"/>
  <c r="H23" i="43" s="1"/>
  <c r="T361" i="1"/>
  <c r="T362" i="1"/>
  <c r="T336" i="1"/>
  <c r="T348" i="1"/>
  <c r="T332" i="1"/>
  <c r="T338" i="1"/>
  <c r="T335" i="1"/>
  <c r="H18" i="40" s="1"/>
  <c r="T339" i="1"/>
  <c r="T340" i="1"/>
  <c r="H9" i="41" s="1"/>
  <c r="T341" i="1"/>
  <c r="T342" i="1"/>
  <c r="H24" i="37" s="1"/>
  <c r="T352" i="1"/>
  <c r="T349" i="1"/>
  <c r="T355" i="1"/>
  <c r="T350" i="1"/>
  <c r="T358" i="1"/>
  <c r="T363" i="1"/>
  <c r="T364" i="1"/>
  <c r="T365" i="1"/>
  <c r="T334" i="1"/>
  <c r="T333" i="1"/>
  <c r="T346" i="1"/>
  <c r="T343" i="1"/>
  <c r="H14" i="41" s="1"/>
  <c r="T354" i="1"/>
  <c r="T359" i="1"/>
  <c r="T344" i="1"/>
  <c r="T337" i="1"/>
  <c r="T345" i="1"/>
  <c r="T797" i="1"/>
  <c r="T799" i="1"/>
  <c r="T800" i="1"/>
  <c r="T803" i="1"/>
  <c r="T806" i="1"/>
  <c r="T807" i="1"/>
  <c r="T805" i="1"/>
  <c r="T824" i="1"/>
  <c r="T822" i="1"/>
  <c r="T828" i="1"/>
  <c r="T834" i="1"/>
  <c r="T796" i="1"/>
  <c r="T801" i="1"/>
  <c r="T802" i="1"/>
  <c r="T804" i="1"/>
  <c r="T835" i="1"/>
  <c r="T836" i="1"/>
  <c r="T837" i="1"/>
  <c r="T798" i="1"/>
  <c r="T820" i="1"/>
  <c r="T812" i="1"/>
  <c r="T813" i="1"/>
  <c r="T808" i="1"/>
  <c r="T814" i="1"/>
  <c r="T815" i="1"/>
  <c r="T816" i="1"/>
  <c r="T817" i="1"/>
  <c r="T823" i="1"/>
  <c r="T825" i="1"/>
  <c r="T810" i="1"/>
  <c r="H25" i="38" s="1"/>
  <c r="T821" i="1"/>
  <c r="H16" i="37" s="1"/>
  <c r="T819" i="1"/>
  <c r="T829" i="1"/>
  <c r="T838" i="1"/>
  <c r="T809" i="1"/>
  <c r="T826" i="1"/>
  <c r="T811" i="1"/>
  <c r="T830" i="1"/>
  <c r="T831" i="1"/>
  <c r="T832" i="1"/>
  <c r="T833" i="1"/>
  <c r="T839" i="1"/>
  <c r="T357" i="1"/>
  <c r="T818" i="1"/>
  <c r="H18" i="37" s="1"/>
  <c r="T827" i="1"/>
  <c r="T932" i="1"/>
  <c r="T937" i="1"/>
  <c r="T940" i="1"/>
  <c r="T633" i="1"/>
  <c r="T941" i="1"/>
  <c r="T945" i="1"/>
  <c r="T946" i="1"/>
  <c r="T949" i="1"/>
  <c r="T939" i="1"/>
  <c r="T966" i="1"/>
  <c r="T977" i="1"/>
  <c r="T936" i="1"/>
  <c r="T938" i="1"/>
  <c r="T952" i="1"/>
  <c r="T958" i="1"/>
  <c r="T951" i="1"/>
  <c r="T965" i="1"/>
  <c r="T978" i="1"/>
  <c r="T934" i="1"/>
  <c r="T943" i="1"/>
  <c r="T944" i="1"/>
  <c r="H22" i="37" s="1"/>
  <c r="T933" i="1"/>
  <c r="T935" i="1"/>
  <c r="T947" i="1"/>
  <c r="T948" i="1"/>
  <c r="T963" i="1"/>
  <c r="T967" i="1"/>
  <c r="T962" i="1"/>
  <c r="T953" i="1"/>
  <c r="T964" i="1"/>
  <c r="T954" i="1"/>
  <c r="T971" i="1"/>
  <c r="T960" i="1"/>
  <c r="T970" i="1"/>
  <c r="T961" i="1"/>
  <c r="T959" i="1"/>
  <c r="T972" i="1"/>
  <c r="T973" i="1"/>
  <c r="T974" i="1"/>
  <c r="T979" i="1"/>
  <c r="T950" i="1"/>
  <c r="T955" i="1"/>
  <c r="T968" i="1"/>
  <c r="T969" i="1"/>
  <c r="T975" i="1"/>
  <c r="H19" i="38" s="1"/>
  <c r="T956" i="1"/>
  <c r="T957" i="1"/>
  <c r="T976" i="1"/>
  <c r="T1394" i="1"/>
  <c r="T1396" i="1"/>
  <c r="T1398" i="1"/>
  <c r="T1400" i="1"/>
  <c r="T1402" i="1"/>
  <c r="T1405" i="1"/>
  <c r="T1428" i="1"/>
  <c r="T1429" i="1"/>
  <c r="T1430" i="1"/>
  <c r="T1399" i="1"/>
  <c r="H16" i="40" s="1"/>
  <c r="T1401" i="1"/>
  <c r="T1407" i="1"/>
  <c r="T1412" i="1"/>
  <c r="T1416" i="1"/>
  <c r="T1431" i="1"/>
  <c r="T1395" i="1"/>
  <c r="T1404" i="1"/>
  <c r="T1432" i="1"/>
  <c r="T1403" i="1"/>
  <c r="T1408" i="1"/>
  <c r="T1409" i="1"/>
  <c r="T1410" i="1"/>
  <c r="T1414" i="1"/>
  <c r="T1418" i="1"/>
  <c r="T1419" i="1"/>
  <c r="T1420" i="1"/>
  <c r="T1421" i="1"/>
  <c r="T1422" i="1"/>
  <c r="T1423" i="1"/>
  <c r="T1424" i="1"/>
  <c r="T1425" i="1"/>
  <c r="T1406" i="1"/>
  <c r="T1415" i="1"/>
  <c r="T1411" i="1"/>
  <c r="T1413" i="1"/>
  <c r="T1426" i="1"/>
  <c r="T1427" i="1"/>
  <c r="T1433" i="1"/>
  <c r="T1417" i="1"/>
  <c r="T366" i="1"/>
  <c r="T368" i="1"/>
  <c r="T369" i="1"/>
  <c r="T371" i="1"/>
  <c r="T374" i="1"/>
  <c r="T375" i="1"/>
  <c r="T376" i="1"/>
  <c r="T377" i="1"/>
  <c r="T378" i="1"/>
  <c r="H17" i="40" s="1"/>
  <c r="T401" i="1"/>
  <c r="T402" i="1"/>
  <c r="H11" i="38" s="1"/>
  <c r="T403" i="1"/>
  <c r="H9" i="43" s="1"/>
  <c r="T404" i="1"/>
  <c r="T367" i="1"/>
  <c r="T370" i="1"/>
  <c r="T379" i="1"/>
  <c r="H13" i="45" s="1"/>
  <c r="T373" i="1"/>
  <c r="T393" i="1"/>
  <c r="T386" i="1"/>
  <c r="T405" i="1"/>
  <c r="T406" i="1"/>
  <c r="T372" i="1"/>
  <c r="T385" i="1"/>
  <c r="T407" i="1"/>
  <c r="T382" i="1"/>
  <c r="T384" i="1"/>
  <c r="T383" i="1"/>
  <c r="T381" i="1"/>
  <c r="H5" i="37" s="1"/>
  <c r="T391" i="1"/>
  <c r="T387" i="1"/>
  <c r="T395" i="1"/>
  <c r="H23" i="38" s="1"/>
  <c r="T397" i="1"/>
  <c r="T398" i="1"/>
  <c r="T399" i="1"/>
  <c r="T408" i="1"/>
  <c r="T409" i="1"/>
  <c r="T388" i="1"/>
  <c r="T389" i="1"/>
  <c r="T392" i="1"/>
  <c r="T394" i="1"/>
  <c r="T396" i="1"/>
  <c r="T400" i="1"/>
  <c r="H4" i="40" s="1"/>
  <c r="T410" i="1"/>
  <c r="T411" i="1"/>
  <c r="T390" i="1"/>
  <c r="T1434" i="1"/>
  <c r="T1435" i="1"/>
  <c r="T1436" i="1"/>
  <c r="T1437" i="1"/>
  <c r="T1438" i="1"/>
  <c r="T1439" i="1"/>
  <c r="T1440" i="1"/>
  <c r="T1441" i="1"/>
  <c r="T1442" i="1"/>
  <c r="T1443" i="1"/>
  <c r="T1444" i="1"/>
  <c r="T1445" i="1"/>
  <c r="T1446" i="1"/>
  <c r="H12" i="43" s="1"/>
  <c r="T1447" i="1"/>
  <c r="T1449" i="1"/>
  <c r="T1450" i="1"/>
  <c r="H10" i="38" s="1"/>
  <c r="T1451" i="1"/>
  <c r="T1452" i="1"/>
  <c r="T1453" i="1"/>
  <c r="T1454" i="1"/>
  <c r="H19" i="43" s="1"/>
  <c r="T1455" i="1"/>
  <c r="H20" i="42" s="1"/>
  <c r="T1456" i="1"/>
  <c r="T1457" i="1"/>
  <c r="T1119" i="1"/>
  <c r="T1458" i="1"/>
  <c r="T1459" i="1"/>
  <c r="T1461" i="1"/>
  <c r="H4" i="38" s="1"/>
  <c r="T1463" i="1"/>
  <c r="T1464" i="1"/>
  <c r="T1465" i="1"/>
  <c r="T1466" i="1"/>
  <c r="T1468" i="1"/>
  <c r="T1470" i="1"/>
  <c r="T1472" i="1"/>
  <c r="T1474" i="1"/>
  <c r="T1475" i="1"/>
  <c r="T1476" i="1"/>
  <c r="T1478" i="1"/>
  <c r="T1479" i="1"/>
  <c r="T1480" i="1"/>
  <c r="T1484" i="1"/>
  <c r="T1485" i="1"/>
  <c r="T1486" i="1"/>
  <c r="T1487" i="1"/>
  <c r="T1488" i="1"/>
  <c r="H6" i="38" s="1"/>
  <c r="H11" i="45" l="1"/>
  <c r="H7" i="38"/>
  <c r="H3" i="42"/>
  <c r="H22" i="42"/>
  <c r="H14" i="43"/>
  <c r="H7" i="45"/>
  <c r="H10" i="43"/>
  <c r="H21" i="43"/>
  <c r="H9" i="38"/>
  <c r="H5" i="43"/>
  <c r="H21" i="41"/>
  <c r="H22" i="38"/>
  <c r="H9" i="42"/>
  <c r="H15" i="37"/>
  <c r="H13" i="41"/>
  <c r="H4" i="41"/>
  <c r="H5" i="45"/>
  <c r="H8" i="40"/>
  <c r="H3" i="38"/>
  <c r="H15" i="41"/>
  <c r="H19" i="40"/>
  <c r="H24" i="41"/>
  <c r="H14" i="45"/>
  <c r="H9" i="37"/>
  <c r="H22" i="43"/>
  <c r="H22" i="45"/>
  <c r="H3" i="45"/>
  <c r="H21" i="42"/>
  <c r="H3" i="39"/>
  <c r="H21" i="37"/>
  <c r="H5" i="41"/>
  <c r="H23" i="42"/>
  <c r="H22" i="40"/>
  <c r="H23" i="41"/>
  <c r="H6" i="37"/>
  <c r="H24" i="42"/>
  <c r="H21" i="45"/>
  <c r="H23" i="39"/>
  <c r="H27" i="42"/>
  <c r="H26" i="37"/>
  <c r="H22" i="41"/>
  <c r="H16" i="39"/>
  <c r="H12" i="39"/>
  <c r="H10" i="41"/>
  <c r="K356" i="1"/>
  <c r="L356" i="1"/>
  <c r="K262" i="1"/>
  <c r="L262" i="1"/>
  <c r="K413" i="1"/>
  <c r="L413" i="1"/>
  <c r="K1269" i="1"/>
  <c r="L1269" i="1"/>
  <c r="K776" i="1"/>
  <c r="E45" i="37" s="1"/>
  <c r="L776" i="1"/>
  <c r="G45" i="37" s="1"/>
  <c r="K713" i="1"/>
  <c r="L713" i="1"/>
  <c r="K653" i="1"/>
  <c r="L653" i="1"/>
  <c r="K1000" i="1"/>
  <c r="L1000" i="1"/>
  <c r="K1362" i="1"/>
  <c r="E9" i="43" s="1"/>
  <c r="L1362" i="1"/>
  <c r="G9" i="43" s="1"/>
  <c r="K1399" i="1"/>
  <c r="E16" i="40" s="1"/>
  <c r="L1399" i="1"/>
  <c r="G16" i="40" s="1"/>
  <c r="K878" i="1"/>
  <c r="L878" i="1"/>
  <c r="K1400" i="1"/>
  <c r="E3" i="45" s="1"/>
  <c r="L1400" i="1"/>
  <c r="G3" i="45" s="1"/>
  <c r="K1327" i="1"/>
  <c r="E46" i="42" s="1"/>
  <c r="L1327" i="1"/>
  <c r="G46" i="42" s="1"/>
  <c r="K771" i="1"/>
  <c r="E5" i="41" s="1"/>
  <c r="L771" i="1"/>
  <c r="G5" i="41" s="1"/>
  <c r="K1129" i="1"/>
  <c r="E41" i="45" s="1"/>
  <c r="L1129" i="1"/>
  <c r="G41" i="45" s="1"/>
  <c r="K820" i="1"/>
  <c r="L820" i="1"/>
  <c r="K1468" i="1"/>
  <c r="L1468" i="1"/>
  <c r="K578" i="1"/>
  <c r="E25" i="37" s="1"/>
  <c r="L578" i="1"/>
  <c r="G25" i="37" s="1"/>
  <c r="K834" i="1"/>
  <c r="L834" i="1"/>
  <c r="K759" i="1"/>
  <c r="L759" i="1"/>
  <c r="K86" i="1"/>
  <c r="L86" i="1"/>
  <c r="K238" i="1"/>
  <c r="L238" i="1"/>
  <c r="K707" i="1"/>
  <c r="L707" i="1"/>
  <c r="K715" i="1"/>
  <c r="E24" i="43" s="1"/>
  <c r="L715" i="1"/>
  <c r="G24" i="43" s="1"/>
  <c r="K732" i="1"/>
  <c r="L732" i="1"/>
  <c r="K384" i="1"/>
  <c r="L384" i="1"/>
  <c r="K286" i="1"/>
  <c r="L286" i="1"/>
  <c r="K811" i="1"/>
  <c r="L811" i="1"/>
  <c r="K1158" i="1"/>
  <c r="E24" i="41" s="1"/>
  <c r="L1158" i="1"/>
  <c r="G24" i="41" s="1"/>
  <c r="K1271" i="1"/>
  <c r="L1271" i="1"/>
  <c r="K501" i="1"/>
  <c r="L501" i="1"/>
  <c r="K346" i="1"/>
  <c r="L346" i="1"/>
  <c r="K1375" i="1"/>
  <c r="L1375" i="1"/>
  <c r="K315" i="1"/>
  <c r="L315" i="1"/>
  <c r="K919" i="1"/>
  <c r="L919" i="1"/>
  <c r="K202" i="1"/>
  <c r="L202" i="1"/>
  <c r="K203" i="1"/>
  <c r="E46" i="37" s="1"/>
  <c r="L203" i="1"/>
  <c r="G46" i="37" s="1"/>
  <c r="K1175" i="1"/>
  <c r="L1175" i="1"/>
  <c r="K547" i="1"/>
  <c r="L547" i="1"/>
  <c r="K1371" i="1"/>
  <c r="L1371" i="1"/>
  <c r="K1042" i="1"/>
  <c r="L1042" i="1"/>
  <c r="K10" i="1"/>
  <c r="L10" i="1"/>
  <c r="K229" i="1"/>
  <c r="L229" i="1"/>
  <c r="K405" i="1"/>
  <c r="L405" i="1"/>
  <c r="K25" i="1"/>
  <c r="L25" i="1"/>
  <c r="K1406" i="1"/>
  <c r="L1406" i="1"/>
  <c r="K263" i="1"/>
  <c r="L263" i="1"/>
  <c r="K1133" i="1"/>
  <c r="L1133" i="1"/>
  <c r="K1445" i="1"/>
  <c r="L1445" i="1"/>
  <c r="K1288" i="1"/>
  <c r="L1288" i="1"/>
  <c r="K483" i="1"/>
  <c r="L483" i="1"/>
  <c r="K1424" i="1"/>
  <c r="L1424" i="1"/>
  <c r="K690" i="1"/>
  <c r="L690" i="1"/>
  <c r="K560" i="1"/>
  <c r="L560" i="1"/>
  <c r="K615" i="1"/>
  <c r="L615" i="1"/>
  <c r="K1316" i="1"/>
  <c r="L1316" i="1"/>
  <c r="K106" i="1"/>
  <c r="L106" i="1"/>
  <c r="K1100" i="1"/>
  <c r="L1100" i="1"/>
  <c r="K1057" i="1"/>
  <c r="L1057" i="1"/>
  <c r="K453" i="1"/>
  <c r="L453" i="1"/>
  <c r="K655" i="1"/>
  <c r="L655" i="1"/>
  <c r="K1157" i="1"/>
  <c r="E3" i="38" s="1"/>
  <c r="L1157" i="1"/>
  <c r="G3" i="38" s="1"/>
  <c r="K636" i="1"/>
  <c r="L636" i="1"/>
  <c r="K1401" i="1"/>
  <c r="E5" i="45" s="1"/>
  <c r="L1401" i="1"/>
  <c r="G5" i="45" s="1"/>
  <c r="K1321" i="1"/>
  <c r="L1321" i="1"/>
  <c r="K1436" i="1"/>
  <c r="L1436" i="1"/>
  <c r="K926" i="1"/>
  <c r="L926" i="1"/>
  <c r="K1247" i="1"/>
  <c r="L1247" i="1"/>
  <c r="K717" i="1"/>
  <c r="L717" i="1"/>
  <c r="K1455" i="1"/>
  <c r="E20" i="42" s="1"/>
  <c r="L1455" i="1"/>
  <c r="G20" i="42" s="1"/>
  <c r="K399" i="1"/>
  <c r="L399" i="1"/>
  <c r="K1280" i="1"/>
  <c r="L1280" i="1"/>
  <c r="K308" i="1"/>
  <c r="L308" i="1"/>
  <c r="K553" i="1"/>
  <c r="L553" i="1"/>
  <c r="K621" i="1"/>
  <c r="E21" i="45" s="1"/>
  <c r="L621" i="1"/>
  <c r="G21" i="45" s="1"/>
  <c r="K1313" i="1"/>
  <c r="E23" i="45" s="1"/>
  <c r="L1313" i="1"/>
  <c r="G23" i="45" s="1"/>
  <c r="K1278" i="1"/>
  <c r="L1278" i="1"/>
  <c r="K1041" i="1"/>
  <c r="L1041" i="1"/>
  <c r="K1136" i="1"/>
  <c r="L1136" i="1"/>
  <c r="K293" i="1"/>
  <c r="L293" i="1"/>
  <c r="K433" i="1"/>
  <c r="L433" i="1"/>
  <c r="K741" i="1"/>
  <c r="L741" i="1"/>
  <c r="K625" i="1"/>
  <c r="L625" i="1"/>
  <c r="K309" i="1"/>
  <c r="L309" i="1"/>
  <c r="K1423" i="1"/>
  <c r="L1423" i="1"/>
  <c r="K1251" i="1"/>
  <c r="L1251" i="1"/>
  <c r="K46" i="1"/>
  <c r="L46" i="1"/>
  <c r="K835" i="1"/>
  <c r="L835" i="1"/>
  <c r="K538" i="1"/>
  <c r="E47" i="43" s="1"/>
  <c r="L538" i="1"/>
  <c r="G47" i="43" s="1"/>
  <c r="K304" i="1"/>
  <c r="L304" i="1"/>
  <c r="K629" i="1"/>
  <c r="L629" i="1"/>
  <c r="K846" i="1"/>
  <c r="L846" i="1"/>
  <c r="K1336" i="1"/>
  <c r="E52" i="40" s="1"/>
  <c r="L1336" i="1"/>
  <c r="G52" i="40" s="1"/>
  <c r="K1048" i="1"/>
  <c r="L1048" i="1"/>
  <c r="K1461" i="1"/>
  <c r="E4" i="38" s="1"/>
  <c r="L1461" i="1"/>
  <c r="G4" i="38" s="1"/>
  <c r="K1016" i="1"/>
  <c r="L1016" i="1"/>
  <c r="K169" i="1"/>
  <c r="L169" i="1"/>
  <c r="K617" i="1"/>
  <c r="L617" i="1"/>
  <c r="K1141" i="1"/>
  <c r="L1141" i="1"/>
  <c r="K601" i="1"/>
  <c r="L601" i="1"/>
  <c r="K750" i="1"/>
  <c r="L750" i="1"/>
  <c r="K997" i="1"/>
  <c r="L997" i="1"/>
  <c r="K915" i="1"/>
  <c r="E7" i="43" s="1"/>
  <c r="L915" i="1"/>
  <c r="G7" i="43" s="1"/>
  <c r="K1087" i="1"/>
  <c r="L1087" i="1"/>
  <c r="K1067" i="1"/>
  <c r="L1067" i="1"/>
  <c r="K1284" i="1"/>
  <c r="L1284" i="1"/>
  <c r="K364" i="1"/>
  <c r="L364" i="1"/>
  <c r="K212" i="1"/>
  <c r="E45" i="38" s="1"/>
  <c r="L212" i="1"/>
  <c r="G45" i="38" s="1"/>
  <c r="K612" i="1"/>
  <c r="L612" i="1"/>
  <c r="K430" i="1"/>
  <c r="E22" i="43" s="1"/>
  <c r="L430" i="1"/>
  <c r="G22" i="43" s="1"/>
  <c r="K533" i="1"/>
  <c r="L533" i="1"/>
  <c r="K343" i="1"/>
  <c r="E14" i="41" s="1"/>
  <c r="L343" i="1"/>
  <c r="G14" i="41" s="1"/>
  <c r="K982" i="1"/>
  <c r="L982" i="1"/>
  <c r="K673" i="1"/>
  <c r="L673" i="1"/>
  <c r="K786" i="1"/>
  <c r="L786" i="1"/>
  <c r="K984" i="1"/>
  <c r="L984" i="1"/>
  <c r="K1117" i="1"/>
  <c r="L1117" i="1"/>
  <c r="K1121" i="1"/>
  <c r="L1121" i="1"/>
  <c r="K167" i="1"/>
  <c r="E44" i="43" s="1"/>
  <c r="L167" i="1"/>
  <c r="G44" i="43" s="1"/>
  <c r="K845" i="1"/>
  <c r="L845" i="1"/>
  <c r="K1186" i="1"/>
  <c r="L1186" i="1"/>
  <c r="K1107" i="1"/>
  <c r="E41" i="40" s="1"/>
  <c r="L1107" i="1"/>
  <c r="G41" i="40" s="1"/>
  <c r="K529" i="1"/>
  <c r="L529" i="1"/>
  <c r="K862" i="1"/>
  <c r="L862" i="1"/>
  <c r="K1038" i="1"/>
  <c r="L1038" i="1"/>
  <c r="K274" i="1"/>
  <c r="L274" i="1"/>
  <c r="K905" i="1"/>
  <c r="L905" i="1"/>
  <c r="K605" i="1"/>
  <c r="L605" i="1"/>
  <c r="K591" i="1"/>
  <c r="L591" i="1"/>
  <c r="K810" i="1"/>
  <c r="E25" i="38" s="1"/>
  <c r="L810" i="1"/>
  <c r="G25" i="38" s="1"/>
  <c r="K467" i="1"/>
  <c r="L467" i="1"/>
  <c r="K1052" i="1"/>
  <c r="E14" i="40" s="1"/>
  <c r="L1052" i="1"/>
  <c r="G14" i="40" s="1"/>
  <c r="K869" i="1"/>
  <c r="E19" i="41" s="1"/>
  <c r="L869" i="1"/>
  <c r="G19" i="41" s="1"/>
  <c r="K1043" i="1"/>
  <c r="L1043" i="1"/>
  <c r="K371" i="1"/>
  <c r="L371" i="1"/>
  <c r="K1475" i="1"/>
  <c r="L1475" i="1"/>
  <c r="K1420" i="1"/>
  <c r="L1420" i="1"/>
  <c r="K903" i="1"/>
  <c r="L903" i="1"/>
  <c r="K220" i="1"/>
  <c r="L220" i="1"/>
  <c r="K1024" i="1"/>
  <c r="L1024" i="1"/>
  <c r="K36" i="1"/>
  <c r="L36" i="1"/>
  <c r="K649" i="1"/>
  <c r="L649" i="1"/>
  <c r="K711" i="1"/>
  <c r="L711" i="1"/>
  <c r="K31" i="1"/>
  <c r="L31" i="1"/>
  <c r="K406" i="1"/>
  <c r="E45" i="42" s="1"/>
  <c r="K198" i="1"/>
  <c r="E7" i="40" s="1"/>
  <c r="L198" i="1"/>
  <c r="G7" i="40" s="1"/>
  <c r="K721" i="1"/>
  <c r="L721" i="1"/>
  <c r="K1370" i="1"/>
  <c r="E46" i="39" s="1"/>
  <c r="L1370" i="1"/>
  <c r="G46" i="39" s="1"/>
  <c r="K889" i="1"/>
  <c r="L889" i="1"/>
  <c r="K858" i="1"/>
  <c r="L858" i="1"/>
  <c r="K1252" i="1"/>
  <c r="L1252" i="1"/>
  <c r="K976" i="1"/>
  <c r="L976" i="1"/>
  <c r="K1152" i="1"/>
  <c r="L1152" i="1"/>
  <c r="K1393" i="1"/>
  <c r="L1393" i="1"/>
  <c r="K367" i="1"/>
  <c r="L367" i="1"/>
  <c r="K1148" i="1"/>
  <c r="L1148" i="1"/>
  <c r="K55" i="1"/>
  <c r="L55" i="1"/>
  <c r="K98" i="1"/>
  <c r="L98" i="1"/>
  <c r="K62" i="1"/>
  <c r="L62" i="1"/>
  <c r="K558" i="1"/>
  <c r="L558" i="1"/>
  <c r="K648" i="1"/>
  <c r="L648" i="1"/>
  <c r="K716" i="1"/>
  <c r="L716" i="1"/>
  <c r="K1064" i="1"/>
  <c r="L1064" i="1"/>
  <c r="K1201" i="1"/>
  <c r="E4" i="41" s="1"/>
  <c r="L1201" i="1"/>
  <c r="G4" i="41" s="1"/>
  <c r="K509" i="1"/>
  <c r="L509" i="1"/>
  <c r="K844" i="1"/>
  <c r="L844" i="1"/>
  <c r="K1181" i="1"/>
  <c r="L1181" i="1"/>
  <c r="K385" i="1"/>
  <c r="L385" i="1"/>
  <c r="K1367" i="1"/>
  <c r="L1367" i="1"/>
  <c r="K723" i="1"/>
  <c r="L723" i="1"/>
  <c r="K1241" i="1"/>
  <c r="L1241" i="1"/>
  <c r="K175" i="1"/>
  <c r="L175" i="1"/>
  <c r="K638" i="1"/>
  <c r="L638" i="1"/>
  <c r="K197" i="1"/>
  <c r="E15" i="38" s="1"/>
  <c r="L197" i="1"/>
  <c r="G15" i="38" s="1"/>
  <c r="K72" i="1"/>
  <c r="L72" i="1"/>
  <c r="K1125" i="1"/>
  <c r="L1125" i="1"/>
  <c r="K88" i="1"/>
  <c r="L88" i="1"/>
  <c r="K1053" i="1"/>
  <c r="E3" i="40" s="1"/>
  <c r="L1053" i="1"/>
  <c r="G3" i="40" s="1"/>
  <c r="K1104" i="1"/>
  <c r="E8" i="39" s="1"/>
  <c r="L1104" i="1"/>
  <c r="G8" i="39" s="1"/>
  <c r="K795" i="1"/>
  <c r="L795" i="1"/>
  <c r="K1123" i="1"/>
  <c r="L1123" i="1"/>
  <c r="K1295" i="1"/>
  <c r="L1295" i="1"/>
  <c r="K17" i="1"/>
  <c r="L17" i="1"/>
  <c r="K622" i="1"/>
  <c r="L622" i="1"/>
  <c r="K237" i="1"/>
  <c r="L237" i="1"/>
  <c r="K1172" i="1"/>
  <c r="L1172" i="1"/>
  <c r="K542" i="1"/>
  <c r="L542" i="1"/>
  <c r="K1035" i="1"/>
  <c r="L1035" i="1"/>
  <c r="K420" i="1"/>
  <c r="L420" i="1"/>
  <c r="K507" i="1"/>
  <c r="L507" i="1"/>
  <c r="K1246" i="1"/>
  <c r="L1246" i="1"/>
  <c r="K777" i="1"/>
  <c r="E13" i="41" s="1"/>
  <c r="L777" i="1"/>
  <c r="G13" i="41" s="1"/>
  <c r="K1410" i="1"/>
  <c r="L1410" i="1"/>
  <c r="K394" i="1"/>
  <c r="L394" i="1"/>
  <c r="K211" i="1"/>
  <c r="L211" i="1"/>
  <c r="K1166" i="1"/>
  <c r="L1166" i="1"/>
  <c r="K59" i="1"/>
  <c r="L59" i="1"/>
  <c r="K105" i="1"/>
  <c r="E15" i="45" s="1"/>
  <c r="L105" i="1"/>
  <c r="G15" i="45" s="1"/>
  <c r="K402" i="1"/>
  <c r="L402" i="1"/>
  <c r="K338" i="1"/>
  <c r="L338" i="1"/>
  <c r="K96" i="1"/>
  <c r="L96" i="1"/>
  <c r="K1356" i="1"/>
  <c r="L1356" i="1"/>
  <c r="K1486" i="1"/>
  <c r="L1486" i="1"/>
  <c r="K1422" i="1"/>
  <c r="L1422" i="1"/>
  <c r="K995" i="1"/>
  <c r="L995" i="1"/>
  <c r="K85" i="1"/>
  <c r="L85" i="1"/>
  <c r="K1294" i="1"/>
  <c r="L1294" i="1"/>
  <c r="K1330" i="1"/>
  <c r="L1330" i="1"/>
  <c r="K1459" i="1"/>
  <c r="L1459" i="1"/>
  <c r="K700" i="1"/>
  <c r="L700" i="1"/>
  <c r="K1428" i="1"/>
  <c r="L1428" i="1"/>
  <c r="K126" i="1"/>
  <c r="L126" i="1"/>
  <c r="K312" i="1"/>
  <c r="L312" i="1"/>
  <c r="K1279" i="1"/>
  <c r="E19" i="42" s="1"/>
  <c r="L1279" i="1"/>
  <c r="G19" i="42" s="1"/>
  <c r="K90" i="1"/>
  <c r="L90" i="1"/>
  <c r="K1286" i="1"/>
  <c r="L1286" i="1"/>
  <c r="K1040" i="1"/>
  <c r="L1040" i="1"/>
  <c r="K645" i="1"/>
  <c r="L645" i="1"/>
  <c r="K1108" i="1"/>
  <c r="E21" i="42" s="1"/>
  <c r="L1108" i="1"/>
  <c r="G21" i="42" s="1"/>
  <c r="K1124" i="1"/>
  <c r="L1124" i="1"/>
  <c r="K311" i="1"/>
  <c r="L311" i="1"/>
  <c r="K66" i="1"/>
  <c r="L66" i="1"/>
  <c r="K1368" i="1"/>
  <c r="L1368" i="1"/>
  <c r="K825" i="1"/>
  <c r="L825" i="1"/>
  <c r="K1051" i="1"/>
  <c r="E16" i="45" s="1"/>
  <c r="L1051" i="1"/>
  <c r="G16" i="45" s="1"/>
  <c r="K952" i="1"/>
  <c r="L952" i="1"/>
  <c r="K172" i="1"/>
  <c r="L172" i="1"/>
  <c r="K961" i="1"/>
  <c r="L961" i="1"/>
  <c r="K1082" i="1"/>
  <c r="L1082" i="1"/>
  <c r="K597" i="1"/>
  <c r="L597" i="1"/>
  <c r="K866" i="1"/>
  <c r="L866" i="1"/>
  <c r="K528" i="1"/>
  <c r="L528" i="1"/>
  <c r="K792" i="1"/>
  <c r="L792" i="1"/>
  <c r="K353" i="1"/>
  <c r="L353" i="1"/>
  <c r="K541" i="1"/>
  <c r="L541" i="1"/>
  <c r="K146" i="1"/>
  <c r="E9" i="38" s="1"/>
  <c r="L146" i="1"/>
  <c r="G9" i="38" s="1"/>
  <c r="K986" i="1"/>
  <c r="L986" i="1"/>
  <c r="K699" i="1"/>
  <c r="L699" i="1"/>
  <c r="K1005" i="1"/>
  <c r="E10" i="42" s="1"/>
  <c r="L1005" i="1"/>
  <c r="G10" i="42" s="1"/>
  <c r="K637" i="1"/>
  <c r="L637" i="1"/>
  <c r="K217" i="1"/>
  <c r="L217" i="1"/>
  <c r="K1421" i="1"/>
  <c r="L1421" i="1"/>
  <c r="K592" i="1"/>
  <c r="L592" i="1"/>
  <c r="K706" i="1"/>
  <c r="L706" i="1"/>
  <c r="K543" i="1"/>
  <c r="E44" i="37" s="1"/>
  <c r="L543" i="1"/>
  <c r="G44" i="37" s="1"/>
  <c r="K1188" i="1"/>
  <c r="L1188" i="1"/>
  <c r="K365" i="1"/>
  <c r="L365" i="1"/>
  <c r="K94" i="1"/>
  <c r="L94" i="1"/>
  <c r="K974" i="1"/>
  <c r="E47" i="45" s="1"/>
  <c r="L974" i="1"/>
  <c r="G47" i="45" s="1"/>
  <c r="K1116" i="1"/>
  <c r="E3" i="41" s="1"/>
  <c r="L1116" i="1"/>
  <c r="G3" i="41" s="1"/>
  <c r="K944" i="1"/>
  <c r="L944" i="1"/>
  <c r="K534" i="1"/>
  <c r="L534" i="1"/>
  <c r="K803" i="1"/>
  <c r="L803" i="1"/>
  <c r="K980" i="1"/>
  <c r="L980" i="1"/>
  <c r="K552" i="1"/>
  <c r="L552" i="1"/>
  <c r="K1207" i="1"/>
  <c r="L1207" i="1"/>
  <c r="K1310" i="1"/>
  <c r="L1310" i="1"/>
  <c r="K1099" i="1"/>
  <c r="L1099" i="1"/>
  <c r="K495" i="1"/>
  <c r="L495" i="1"/>
  <c r="K373" i="1"/>
  <c r="L373" i="1"/>
  <c r="K855" i="1"/>
  <c r="L855" i="1"/>
  <c r="K1213" i="1"/>
  <c r="L1213" i="1"/>
  <c r="K1228" i="1"/>
  <c r="E6" i="39" s="1"/>
  <c r="L1228" i="1"/>
  <c r="G6" i="39" s="1"/>
  <c r="K49" i="1"/>
  <c r="L49" i="1"/>
  <c r="K1218" i="1"/>
  <c r="E23" i="42" s="1"/>
  <c r="L1218" i="1"/>
  <c r="G23" i="42" s="1"/>
  <c r="K1448" i="1"/>
  <c r="E22" i="42" s="1"/>
  <c r="L1448" i="1"/>
  <c r="G22" i="42" s="1"/>
  <c r="K200" i="1"/>
  <c r="L200" i="1"/>
  <c r="K988" i="1"/>
  <c r="L988" i="1"/>
  <c r="K1215" i="1"/>
  <c r="L1215" i="1"/>
  <c r="K210" i="1"/>
  <c r="L210" i="1"/>
  <c r="K193" i="1"/>
  <c r="L193" i="1"/>
  <c r="K254" i="1"/>
  <c r="L254" i="1"/>
  <c r="K822" i="1"/>
  <c r="L822" i="1"/>
  <c r="K123" i="1"/>
  <c r="L123" i="1"/>
  <c r="K743" i="1"/>
  <c r="L743" i="1"/>
  <c r="K310" i="1"/>
  <c r="L310" i="1"/>
  <c r="K572" i="1"/>
  <c r="L572" i="1"/>
  <c r="K680" i="1"/>
  <c r="L680" i="1"/>
  <c r="K745" i="1"/>
  <c r="L745" i="1"/>
  <c r="K1365" i="1"/>
  <c r="L1365" i="1"/>
  <c r="K659" i="1"/>
  <c r="L659" i="1"/>
  <c r="K468" i="1"/>
  <c r="L468" i="1"/>
  <c r="K143" i="1"/>
  <c r="L143" i="1"/>
  <c r="K532" i="1"/>
  <c r="L532" i="1"/>
  <c r="K754" i="1"/>
  <c r="L754" i="1"/>
  <c r="K518" i="1"/>
  <c r="L518" i="1"/>
  <c r="K802" i="1"/>
  <c r="L802" i="1"/>
  <c r="K444" i="1"/>
  <c r="L444" i="1"/>
  <c r="K323" i="1"/>
  <c r="E8" i="45" s="1"/>
  <c r="L323" i="1"/>
  <c r="G8" i="45" s="1"/>
  <c r="K115" i="1"/>
  <c r="L115" i="1"/>
  <c r="K232" i="1"/>
  <c r="L232" i="1"/>
  <c r="K1063" i="1"/>
  <c r="E21" i="40" s="1"/>
  <c r="L1063" i="1"/>
  <c r="G21" i="40" s="1"/>
  <c r="K1111" i="1"/>
  <c r="L1111" i="1"/>
  <c r="K1363" i="1"/>
  <c r="L1363" i="1"/>
  <c r="K1334" i="1"/>
  <c r="L1334" i="1"/>
  <c r="K1205" i="1"/>
  <c r="E11" i="37" s="1"/>
  <c r="L1205" i="1"/>
  <c r="G11" i="37" s="1"/>
  <c r="K330" i="1"/>
  <c r="E11" i="40" s="1"/>
  <c r="L330" i="1"/>
  <c r="G11" i="40" s="1"/>
  <c r="K657" i="1"/>
  <c r="L657" i="1"/>
  <c r="K948" i="1"/>
  <c r="E41" i="41" s="1"/>
  <c r="L948" i="1"/>
  <c r="G41" i="41" s="1"/>
  <c r="K224" i="1"/>
  <c r="L224" i="1"/>
  <c r="K1149" i="1"/>
  <c r="L1149" i="1"/>
  <c r="K409" i="1"/>
  <c r="L409" i="1"/>
  <c r="K879" i="1"/>
  <c r="L879" i="1"/>
  <c r="K666" i="1"/>
  <c r="L666" i="1"/>
  <c r="K1479" i="1"/>
  <c r="L1479" i="1"/>
  <c r="K1450" i="1"/>
  <c r="E10" i="38" s="1"/>
  <c r="L1450" i="1"/>
  <c r="G10" i="38" s="1"/>
  <c r="K1086" i="1"/>
  <c r="L1086" i="1"/>
  <c r="K703" i="1"/>
  <c r="L703" i="1"/>
  <c r="K201" i="1"/>
  <c r="E19" i="37" s="1"/>
  <c r="L201" i="1"/>
  <c r="G19" i="37" s="1"/>
  <c r="K1439" i="1"/>
  <c r="L1439" i="1"/>
  <c r="K378" i="1"/>
  <c r="E17" i="40" s="1"/>
  <c r="L378" i="1"/>
  <c r="G17" i="40" s="1"/>
  <c r="K181" i="1"/>
  <c r="L181" i="1"/>
  <c r="K618" i="1"/>
  <c r="L618" i="1"/>
  <c r="K1388" i="1"/>
  <c r="L1388" i="1"/>
  <c r="K934" i="1"/>
  <c r="L934" i="1"/>
  <c r="K938" i="1"/>
  <c r="L938" i="1"/>
  <c r="K1306" i="1"/>
  <c r="L1306" i="1"/>
  <c r="K904" i="1"/>
  <c r="E3" i="42" s="1"/>
  <c r="L904" i="1"/>
  <c r="G3" i="42" s="1"/>
  <c r="K275" i="1"/>
  <c r="L275" i="1"/>
  <c r="K557" i="1"/>
  <c r="L557" i="1"/>
  <c r="K1296" i="1"/>
  <c r="L1296" i="1"/>
  <c r="K390" i="1"/>
  <c r="E43" i="38" s="1"/>
  <c r="L390" i="1"/>
  <c r="G43" i="38" s="1"/>
  <c r="K511" i="1"/>
  <c r="L511" i="1"/>
  <c r="K1244" i="1"/>
  <c r="L1244" i="1"/>
  <c r="K852" i="1"/>
  <c r="L852" i="1"/>
  <c r="K155" i="1"/>
  <c r="E5" i="38" s="1"/>
  <c r="L155" i="1"/>
  <c r="G5" i="38" s="1"/>
  <c r="K922" i="1"/>
  <c r="E23" i="43" s="1"/>
  <c r="L922" i="1"/>
  <c r="G23" i="43" s="1"/>
  <c r="K875" i="1"/>
  <c r="L875" i="1"/>
  <c r="K1224" i="1"/>
  <c r="L1224" i="1"/>
  <c r="K608" i="1"/>
  <c r="L608" i="1"/>
  <c r="K579" i="1"/>
  <c r="E6" i="42" s="1"/>
  <c r="L579" i="1"/>
  <c r="G6" i="42" s="1"/>
  <c r="K1225" i="1"/>
  <c r="L1225" i="1"/>
  <c r="K935" i="1"/>
  <c r="L935" i="1"/>
  <c r="K1392" i="1"/>
  <c r="L1392" i="1"/>
  <c r="K121" i="1"/>
  <c r="L121" i="1"/>
  <c r="K340" i="1"/>
  <c r="E9" i="41" s="1"/>
  <c r="L340" i="1"/>
  <c r="G9" i="41" s="1"/>
  <c r="K242" i="1"/>
  <c r="E14" i="43" s="1"/>
  <c r="L242" i="1"/>
  <c r="G14" i="43" s="1"/>
  <c r="K559" i="1"/>
  <c r="L559" i="1"/>
  <c r="K219" i="1"/>
  <c r="L219" i="1"/>
  <c r="K1485" i="1"/>
  <c r="L1485" i="1"/>
  <c r="K684" i="1"/>
  <c r="E46" i="40" s="1"/>
  <c r="L684" i="1"/>
  <c r="G46" i="40" s="1"/>
  <c r="K1414" i="1"/>
  <c r="L1414" i="1"/>
  <c r="K805" i="1"/>
  <c r="L805" i="1"/>
  <c r="K1159" i="1"/>
  <c r="L1159" i="1"/>
  <c r="K697" i="1"/>
  <c r="L697" i="1"/>
  <c r="K41" i="1"/>
  <c r="L41" i="1"/>
  <c r="K369" i="1"/>
  <c r="L369" i="1"/>
  <c r="K157" i="1"/>
  <c r="E16" i="41" s="1"/>
  <c r="L157" i="1"/>
  <c r="G16" i="41" s="1"/>
  <c r="K1226" i="1"/>
  <c r="L1226" i="1"/>
  <c r="K698" i="1"/>
  <c r="L698" i="1"/>
  <c r="K888" i="1"/>
  <c r="E23" i="40" s="1"/>
  <c r="L888" i="1"/>
  <c r="G23" i="40" s="1"/>
  <c r="K1458" i="1"/>
  <c r="L1458" i="1"/>
  <c r="K179" i="1"/>
  <c r="L179" i="1"/>
  <c r="K500" i="1"/>
  <c r="L500" i="1"/>
  <c r="K812" i="1"/>
  <c r="L812" i="1"/>
  <c r="K1031" i="1"/>
  <c r="L1031" i="1"/>
  <c r="K30" i="1"/>
  <c r="L30" i="1"/>
  <c r="K398" i="1"/>
  <c r="E50" i="43" s="1"/>
  <c r="L398" i="1"/>
  <c r="G50" i="43" s="1"/>
  <c r="K688" i="1"/>
  <c r="L688" i="1"/>
  <c r="K1379" i="1"/>
  <c r="L1379" i="1"/>
  <c r="K816" i="1"/>
  <c r="L816" i="1"/>
  <c r="K64" i="1"/>
  <c r="L64" i="1"/>
  <c r="K1178" i="1"/>
  <c r="L1178" i="1"/>
  <c r="K1027" i="1"/>
  <c r="L1027" i="1"/>
  <c r="K3" i="1"/>
  <c r="L3" i="1"/>
  <c r="K1429" i="1"/>
  <c r="L1429" i="1"/>
  <c r="K463" i="1"/>
  <c r="L463" i="1"/>
  <c r="K228" i="1"/>
  <c r="L228" i="1"/>
  <c r="K730" i="1"/>
  <c r="L730" i="1"/>
  <c r="K818" i="1"/>
  <c r="E18" i="37" s="1"/>
  <c r="L818" i="1"/>
  <c r="G18" i="37" s="1"/>
  <c r="K1211" i="1"/>
  <c r="E24" i="45" s="1"/>
  <c r="L1211" i="1"/>
  <c r="G24" i="45" s="1"/>
  <c r="K1033" i="1"/>
  <c r="L1033" i="1"/>
  <c r="K32" i="1"/>
  <c r="L32" i="1"/>
  <c r="K1113" i="1"/>
  <c r="L1113" i="1"/>
  <c r="K1068" i="1"/>
  <c r="E26" i="40" s="1"/>
  <c r="L1068" i="1"/>
  <c r="G26" i="40" s="1"/>
  <c r="K830" i="1"/>
  <c r="L830" i="1"/>
  <c r="K195" i="1"/>
  <c r="E8" i="43" s="1"/>
  <c r="L195" i="1"/>
  <c r="G8" i="43" s="1"/>
  <c r="K740" i="1"/>
  <c r="L740" i="1"/>
  <c r="K27" i="1"/>
  <c r="L27" i="1"/>
  <c r="K81" i="1"/>
  <c r="L81" i="1"/>
  <c r="K946" i="1"/>
  <c r="L946" i="1"/>
  <c r="K565" i="1"/>
  <c r="L565" i="1"/>
  <c r="K1221" i="1"/>
  <c r="L1221" i="1"/>
  <c r="K132" i="1"/>
  <c r="L132" i="1"/>
  <c r="K593" i="1"/>
  <c r="L593" i="1"/>
  <c r="K186" i="1"/>
  <c r="L186" i="1"/>
  <c r="K128" i="1"/>
  <c r="L128" i="1"/>
  <c r="K833" i="1"/>
  <c r="L833" i="1"/>
  <c r="K603" i="1"/>
  <c r="L603" i="1"/>
  <c r="K1476" i="1"/>
  <c r="L1476" i="1"/>
  <c r="K160" i="1"/>
  <c r="L160" i="1"/>
  <c r="K1257" i="1"/>
  <c r="L1257" i="1"/>
  <c r="K1320" i="1"/>
  <c r="E43" i="40" s="1"/>
  <c r="L1320" i="1"/>
  <c r="G43" i="40" s="1"/>
  <c r="K1343" i="1"/>
  <c r="L1343" i="1"/>
  <c r="K480" i="1"/>
  <c r="L480" i="1"/>
  <c r="K1073" i="1"/>
  <c r="L1073" i="1"/>
  <c r="K1344" i="1"/>
  <c r="L1344" i="1"/>
  <c r="K1090" i="1"/>
  <c r="L1090" i="1"/>
  <c r="K609" i="1"/>
  <c r="L609" i="1"/>
  <c r="K370" i="1"/>
  <c r="L370" i="1"/>
  <c r="K729" i="1"/>
  <c r="E25" i="39" s="1"/>
  <c r="L729" i="1"/>
  <c r="G25" i="39" s="1"/>
  <c r="K184" i="1"/>
  <c r="L184" i="1"/>
  <c r="K906" i="1"/>
  <c r="L906" i="1"/>
  <c r="K1103" i="1"/>
  <c r="E16" i="43" s="1"/>
  <c r="L1103" i="1"/>
  <c r="G16" i="43" s="1"/>
  <c r="K949" i="1"/>
  <c r="L949" i="1"/>
  <c r="K1432" i="1"/>
  <c r="L1432" i="1"/>
  <c r="K504" i="1"/>
  <c r="L504" i="1"/>
  <c r="K643" i="1"/>
  <c r="E49" i="39" s="1"/>
  <c r="L643" i="1"/>
  <c r="G49" i="39" s="1"/>
  <c r="K379" i="1"/>
  <c r="E13" i="45" s="1"/>
  <c r="L379" i="1"/>
  <c r="G13" i="45" s="1"/>
  <c r="K1058" i="1"/>
  <c r="E12" i="38" s="1"/>
  <c r="L1058" i="1"/>
  <c r="G12" i="38" s="1"/>
  <c r="K1065" i="1"/>
  <c r="L1065" i="1"/>
  <c r="K1164" i="1"/>
  <c r="L1164" i="1"/>
  <c r="K970" i="1"/>
  <c r="L970" i="1"/>
  <c r="K13" i="1"/>
  <c r="E9" i="40" s="1"/>
  <c r="L13" i="1"/>
  <c r="G9" i="40" s="1"/>
  <c r="K1358" i="1"/>
  <c r="E4" i="40" s="1"/>
  <c r="L1358" i="1"/>
  <c r="G4" i="40" s="1"/>
  <c r="K1265" i="1"/>
  <c r="E17" i="39" s="1"/>
  <c r="L1265" i="1"/>
  <c r="G17" i="39" s="1"/>
  <c r="K563" i="1"/>
  <c r="L563" i="1"/>
  <c r="K358" i="1"/>
  <c r="L358" i="1"/>
  <c r="K1273" i="1"/>
  <c r="L1273" i="1"/>
  <c r="K452" i="1"/>
  <c r="L452" i="1"/>
  <c r="K1139" i="1"/>
  <c r="L1139" i="1"/>
  <c r="K1243" i="1"/>
  <c r="L1243" i="1"/>
  <c r="K1299" i="1"/>
  <c r="L1299" i="1"/>
  <c r="K856" i="1"/>
  <c r="L856" i="1"/>
  <c r="K185" i="1"/>
  <c r="L185" i="1"/>
  <c r="K1264" i="1"/>
  <c r="E13" i="37" s="1"/>
  <c r="L1264" i="1"/>
  <c r="G13" i="37" s="1"/>
  <c r="K38" i="1"/>
  <c r="L38" i="1"/>
  <c r="K1197" i="1"/>
  <c r="L1197" i="1"/>
  <c r="K873" i="1"/>
  <c r="E47" i="37" s="1"/>
  <c r="L873" i="1"/>
  <c r="G47" i="37" s="1"/>
  <c r="K1308" i="1"/>
  <c r="L1308" i="1"/>
  <c r="K75" i="1"/>
  <c r="L75" i="1"/>
  <c r="K1105" i="1"/>
  <c r="L1105" i="1"/>
  <c r="K1301" i="1"/>
  <c r="L1301" i="1"/>
  <c r="K523" i="1"/>
  <c r="E6" i="40" s="1"/>
  <c r="L523" i="1"/>
  <c r="G6" i="40" s="1"/>
  <c r="K1390" i="1"/>
  <c r="L1390" i="1"/>
  <c r="K847" i="1"/>
  <c r="L847" i="1"/>
  <c r="K481" i="1"/>
  <c r="L481" i="1"/>
  <c r="K584" i="1"/>
  <c r="L584" i="1"/>
  <c r="K964" i="1"/>
  <c r="E47" i="38" s="1"/>
  <c r="L964" i="1"/>
  <c r="G47" i="38" s="1"/>
  <c r="K12" i="1"/>
  <c r="L12" i="1"/>
  <c r="K432" i="1"/>
  <c r="L432" i="1"/>
  <c r="K1013" i="1"/>
  <c r="L1013" i="1"/>
  <c r="K268" i="1"/>
  <c r="L268" i="1"/>
  <c r="K9" i="1"/>
  <c r="L9" i="1"/>
  <c r="K1444" i="1"/>
  <c r="L1444" i="1"/>
  <c r="K148" i="1"/>
  <c r="L148" i="1"/>
  <c r="K441" i="1"/>
  <c r="L441" i="1"/>
  <c r="K1254" i="1"/>
  <c r="E11" i="45" s="1"/>
  <c r="L1254" i="1"/>
  <c r="G11" i="45" s="1"/>
  <c r="K190" i="1"/>
  <c r="L190" i="1"/>
  <c r="K728" i="1"/>
  <c r="L728" i="1"/>
  <c r="K773" i="1"/>
  <c r="L773" i="1"/>
  <c r="K1193" i="1"/>
  <c r="L1193" i="1"/>
  <c r="K5" i="1"/>
  <c r="L5" i="1"/>
  <c r="K192" i="1"/>
  <c r="L192" i="1"/>
  <c r="K216" i="1"/>
  <c r="L216" i="1"/>
  <c r="K783" i="1"/>
  <c r="L783" i="1"/>
  <c r="K470" i="1"/>
  <c r="L470" i="1"/>
  <c r="K261" i="1"/>
  <c r="L261" i="1"/>
  <c r="K1192" i="1"/>
  <c r="L1192" i="1"/>
  <c r="K548" i="1"/>
  <c r="L548" i="1"/>
  <c r="K1283" i="1"/>
  <c r="L1283" i="1"/>
  <c r="K439" i="1"/>
  <c r="L439" i="1"/>
  <c r="K1317" i="1"/>
  <c r="L1317" i="1"/>
  <c r="K28" i="1"/>
  <c r="L28" i="1"/>
  <c r="K447" i="1"/>
  <c r="L447" i="1"/>
  <c r="K971" i="1"/>
  <c r="E43" i="39" s="1"/>
  <c r="L971" i="1"/>
  <c r="G43" i="39" s="1"/>
  <c r="K985" i="1"/>
  <c r="L985" i="1"/>
  <c r="K817" i="1"/>
  <c r="L817" i="1"/>
  <c r="K1447" i="1"/>
  <c r="L1447" i="1"/>
  <c r="K223" i="1"/>
  <c r="E44" i="41" s="1"/>
  <c r="L223" i="1"/>
  <c r="G44" i="41" s="1"/>
  <c r="K599" i="1"/>
  <c r="L599" i="1"/>
  <c r="K424" i="1"/>
  <c r="E6" i="45" s="1"/>
  <c r="L424" i="1"/>
  <c r="G6" i="45" s="1"/>
  <c r="K1126" i="1"/>
  <c r="L1126" i="1"/>
  <c r="K694" i="1"/>
  <c r="L694" i="1"/>
  <c r="K1266" i="1"/>
  <c r="E5" i="40" s="1"/>
  <c r="L1266" i="1"/>
  <c r="G5" i="40" s="1"/>
  <c r="K1326" i="1"/>
  <c r="L1326" i="1"/>
  <c r="K1345" i="1"/>
  <c r="L1345" i="1"/>
  <c r="K327" i="1"/>
  <c r="L327" i="1"/>
  <c r="K747" i="1"/>
  <c r="L747" i="1"/>
  <c r="K945" i="1"/>
  <c r="L945" i="1"/>
  <c r="K1118" i="1"/>
  <c r="L1118" i="1"/>
  <c r="K1426" i="1"/>
  <c r="L1426" i="1"/>
  <c r="K191" i="1"/>
  <c r="L191" i="1"/>
  <c r="K431" i="1"/>
  <c r="L431" i="1"/>
  <c r="K895" i="1"/>
  <c r="L895" i="1"/>
  <c r="K914" i="1"/>
  <c r="L914" i="1"/>
  <c r="K1267" i="1"/>
  <c r="L1267" i="1"/>
  <c r="K187" i="1"/>
  <c r="L187" i="1"/>
  <c r="K1190" i="1"/>
  <c r="L1190" i="1"/>
  <c r="K1478" i="1"/>
  <c r="L1478" i="1"/>
  <c r="K250" i="1"/>
  <c r="L250" i="1"/>
  <c r="K322" i="1"/>
  <c r="L322" i="1"/>
  <c r="K252" i="1"/>
  <c r="L252" i="1"/>
  <c r="K176" i="1"/>
  <c r="L176" i="1"/>
  <c r="K404" i="1"/>
  <c r="L404" i="1"/>
  <c r="K898" i="1"/>
  <c r="L898" i="1"/>
  <c r="K1248" i="1"/>
  <c r="L1248" i="1"/>
  <c r="K440" i="1"/>
  <c r="L440" i="1"/>
  <c r="K1312" i="1"/>
  <c r="L1312" i="1"/>
  <c r="K400" i="1"/>
  <c r="L400" i="1"/>
  <c r="K871" i="1"/>
  <c r="E46" i="41" s="1"/>
  <c r="L871" i="1"/>
  <c r="G46" i="41" s="1"/>
  <c r="K1331" i="1"/>
  <c r="L1331" i="1"/>
  <c r="K233" i="1"/>
  <c r="L233" i="1"/>
  <c r="K765" i="1"/>
  <c r="L765" i="1"/>
  <c r="K555" i="1"/>
  <c r="L555" i="1"/>
  <c r="K662" i="1"/>
  <c r="L662" i="1"/>
  <c r="K1434" i="1"/>
  <c r="L1434" i="1"/>
  <c r="K18" i="1"/>
  <c r="L18" i="1"/>
  <c r="K1180" i="1"/>
  <c r="E19" i="40" s="1"/>
  <c r="L1180" i="1"/>
  <c r="G19" i="40" s="1"/>
  <c r="K34" i="1"/>
  <c r="L34" i="1"/>
  <c r="K635" i="1"/>
  <c r="L635" i="1"/>
  <c r="K746" i="1"/>
  <c r="L746" i="1"/>
  <c r="K1217" i="1"/>
  <c r="L1217" i="1"/>
  <c r="K1403" i="1"/>
  <c r="L1403" i="1"/>
  <c r="K1340" i="1"/>
  <c r="L1340" i="1"/>
  <c r="K631" i="1"/>
  <c r="L631" i="1"/>
  <c r="K137" i="1"/>
  <c r="L137" i="1"/>
  <c r="K151" i="1"/>
  <c r="L151" i="1"/>
  <c r="K1023" i="1"/>
  <c r="L1023" i="1"/>
  <c r="K1115" i="1"/>
  <c r="L1115" i="1"/>
  <c r="K1084" i="1"/>
  <c r="L1084" i="1"/>
  <c r="K536" i="1"/>
  <c r="L536" i="1"/>
  <c r="K1268" i="1"/>
  <c r="L1268" i="1"/>
  <c r="K450" i="1"/>
  <c r="L450" i="1"/>
  <c r="K819" i="1"/>
  <c r="E10" i="37" s="1"/>
  <c r="L819" i="1"/>
  <c r="G10" i="37" s="1"/>
  <c r="K513" i="1"/>
  <c r="L513" i="1"/>
  <c r="K930" i="1"/>
  <c r="L930" i="1"/>
  <c r="K539" i="1"/>
  <c r="L539" i="1"/>
  <c r="K103" i="1"/>
  <c r="E5" i="43" s="1"/>
  <c r="L103" i="1"/>
  <c r="G5" i="43" s="1"/>
  <c r="K1433" i="1"/>
  <c r="L1433" i="1"/>
  <c r="K11" i="1"/>
  <c r="E13" i="39" s="1"/>
  <c r="L11" i="1"/>
  <c r="G13" i="39" s="1"/>
  <c r="K387" i="1"/>
  <c r="E26" i="37" s="1"/>
  <c r="L387" i="1"/>
  <c r="G26" i="37" s="1"/>
  <c r="K1214" i="1"/>
  <c r="E43" i="37" s="1"/>
  <c r="L1214" i="1"/>
  <c r="G43" i="37" s="1"/>
  <c r="K349" i="1"/>
  <c r="E50" i="42" s="1"/>
  <c r="L349" i="1"/>
  <c r="G50" i="42" s="1"/>
  <c r="K1204" i="1"/>
  <c r="L1204" i="1"/>
  <c r="K1019" i="1"/>
  <c r="L1019" i="1"/>
  <c r="K1022" i="1"/>
  <c r="L1022" i="1"/>
  <c r="K1298" i="1"/>
  <c r="L1298" i="1"/>
  <c r="K624" i="1"/>
  <c r="L624" i="1"/>
  <c r="K1233" i="1"/>
  <c r="L1233" i="1"/>
  <c r="K702" i="1"/>
  <c r="L702" i="1"/>
  <c r="K502" i="1"/>
  <c r="L502" i="1"/>
  <c r="K727" i="1"/>
  <c r="E6" i="37" s="1"/>
  <c r="L727" i="1"/>
  <c r="G6" i="37" s="1"/>
  <c r="K1337" i="1"/>
  <c r="L1337" i="1"/>
  <c r="K1416" i="1"/>
  <c r="L1416" i="1"/>
  <c r="K437" i="1"/>
  <c r="L437" i="1"/>
  <c r="K417" i="1"/>
  <c r="L417" i="1"/>
  <c r="K1237" i="1"/>
  <c r="L1237" i="1"/>
  <c r="K174" i="1"/>
  <c r="L174" i="1"/>
  <c r="K1153" i="1"/>
  <c r="E11" i="43" s="1"/>
  <c r="L1153" i="1"/>
  <c r="G11" i="43" s="1"/>
  <c r="K1003" i="1"/>
  <c r="L1003" i="1"/>
  <c r="K821" i="1"/>
  <c r="E16" i="37" s="1"/>
  <c r="L821" i="1"/>
  <c r="G16" i="37" s="1"/>
  <c r="K1189" i="1"/>
  <c r="L1189" i="1"/>
  <c r="K196" i="1"/>
  <c r="L196" i="1"/>
  <c r="K301" i="1"/>
  <c r="E20" i="41" s="1"/>
  <c r="L301" i="1"/>
  <c r="G20" i="41" s="1"/>
  <c r="K613" i="1"/>
  <c r="L613" i="1"/>
  <c r="K634" i="1"/>
  <c r="E51" i="43" s="1"/>
  <c r="L634" i="1"/>
  <c r="G51" i="43" s="1"/>
  <c r="K267" i="1"/>
  <c r="E18" i="38" s="1"/>
  <c r="L267" i="1"/>
  <c r="G18" i="38" s="1"/>
  <c r="K317" i="1"/>
  <c r="L317" i="1"/>
  <c r="K960" i="1"/>
  <c r="L960" i="1"/>
  <c r="K595" i="1"/>
  <c r="L595" i="1"/>
  <c r="K669" i="1"/>
  <c r="L669" i="1"/>
  <c r="K651" i="1"/>
  <c r="L651" i="1"/>
  <c r="K932" i="1"/>
  <c r="L932" i="1"/>
  <c r="K316" i="1"/>
  <c r="L316" i="1"/>
  <c r="K336" i="1"/>
  <c r="L336" i="1"/>
  <c r="K954" i="1"/>
  <c r="L954" i="1"/>
  <c r="K925" i="1"/>
  <c r="L925" i="1"/>
  <c r="K1364" i="1"/>
  <c r="L1364" i="1"/>
  <c r="K1238" i="1"/>
  <c r="L1238" i="1"/>
  <c r="K114" i="1"/>
  <c r="E41" i="39" s="1"/>
  <c r="L114" i="1"/>
  <c r="G41" i="39" s="1"/>
  <c r="K1163" i="1"/>
  <c r="L1163" i="1"/>
  <c r="K537" i="1"/>
  <c r="L537" i="1"/>
  <c r="K154" i="1"/>
  <c r="E19" i="39" s="1"/>
  <c r="L154" i="1"/>
  <c r="G19" i="39" s="1"/>
  <c r="K899" i="1"/>
  <c r="L899" i="1"/>
  <c r="K208" i="1"/>
  <c r="L208" i="1"/>
  <c r="K826" i="1"/>
  <c r="E40" i="37" s="1"/>
  <c r="L826" i="1"/>
  <c r="G40" i="37" s="1"/>
  <c r="K996" i="1"/>
  <c r="L996" i="1"/>
  <c r="K965" i="1"/>
  <c r="L965" i="1"/>
  <c r="K923" i="1"/>
  <c r="L923" i="1"/>
  <c r="K689" i="1"/>
  <c r="L689" i="1"/>
  <c r="K798" i="1"/>
  <c r="L798" i="1"/>
  <c r="K1050" i="1"/>
  <c r="E11" i="42" s="1"/>
  <c r="L1050" i="1"/>
  <c r="G11" i="42" s="1"/>
  <c r="K749" i="1"/>
  <c r="L749" i="1"/>
  <c r="K857" i="1"/>
  <c r="L857" i="1"/>
  <c r="K872" i="1"/>
  <c r="L872" i="1"/>
  <c r="K1311" i="1"/>
  <c r="E10" i="45" s="1"/>
  <c r="L1311" i="1"/>
  <c r="G10" i="45" s="1"/>
  <c r="K1369" i="1"/>
  <c r="L1369" i="1"/>
  <c r="K748" i="1"/>
  <c r="E23" i="37" s="1"/>
  <c r="L748" i="1"/>
  <c r="G23" i="37" s="1"/>
  <c r="K479" i="1"/>
  <c r="L479" i="1"/>
  <c r="K1231" i="1"/>
  <c r="L1231" i="1"/>
  <c r="K642" i="1"/>
  <c r="L642" i="1"/>
  <c r="K1069" i="1"/>
  <c r="L1069" i="1"/>
  <c r="K102" i="1"/>
  <c r="E6" i="43" s="1"/>
  <c r="L102" i="1"/>
  <c r="G6" i="43" s="1"/>
  <c r="K294" i="1"/>
  <c r="L294" i="1"/>
  <c r="K874" i="1"/>
  <c r="E14" i="45" s="1"/>
  <c r="L874" i="1"/>
  <c r="G14" i="45" s="1"/>
  <c r="K1234" i="1"/>
  <c r="L1234" i="1"/>
  <c r="K575" i="1"/>
  <c r="L575" i="1"/>
  <c r="K1402" i="1"/>
  <c r="E22" i="45" s="1"/>
  <c r="L1402" i="1"/>
  <c r="G22" i="45" s="1"/>
  <c r="K474" i="1"/>
  <c r="L474" i="1"/>
  <c r="K335" i="1"/>
  <c r="E18" i="40" s="1"/>
  <c r="L335" i="1"/>
  <c r="G18" i="40" s="1"/>
  <c r="K1077" i="1"/>
  <c r="L1077" i="1"/>
  <c r="K429" i="1"/>
  <c r="E18" i="41" s="1"/>
  <c r="L429" i="1"/>
  <c r="G18" i="41" s="1"/>
  <c r="L189" i="1"/>
  <c r="K848" i="1"/>
  <c r="L848" i="1"/>
  <c r="K1062" i="1"/>
  <c r="L1062" i="1"/>
  <c r="K891" i="1"/>
  <c r="L891" i="1"/>
  <c r="K281" i="1"/>
  <c r="L281" i="1"/>
  <c r="K987" i="1"/>
  <c r="L987" i="1"/>
  <c r="K1127" i="1"/>
  <c r="L1127" i="1"/>
  <c r="K333" i="1"/>
  <c r="L333" i="1"/>
  <c r="K492" i="1"/>
  <c r="L492" i="1"/>
  <c r="K1045" i="1"/>
  <c r="L1045" i="1"/>
  <c r="K958" i="1"/>
  <c r="E42" i="45" s="1"/>
  <c r="L958" i="1"/>
  <c r="G42" i="45" s="1"/>
  <c r="K1315" i="1"/>
  <c r="L1315" i="1"/>
  <c r="K1029" i="1"/>
  <c r="E23" i="41" s="1"/>
  <c r="L1029" i="1"/>
  <c r="G23" i="41" s="1"/>
  <c r="K1305" i="1"/>
  <c r="L1305" i="1"/>
  <c r="K770" i="1"/>
  <c r="E22" i="41" s="1"/>
  <c r="L770" i="1"/>
  <c r="G22" i="41" s="1"/>
  <c r="K913" i="1"/>
  <c r="L913" i="1"/>
  <c r="K1183" i="1"/>
  <c r="L1183" i="1"/>
  <c r="K131" i="1"/>
  <c r="L131" i="1"/>
  <c r="K1110" i="1"/>
  <c r="L1110" i="1"/>
  <c r="K691" i="1"/>
  <c r="L691" i="1"/>
  <c r="K1020" i="1"/>
  <c r="E44" i="45" s="1"/>
  <c r="L1020" i="1"/>
  <c r="G44" i="45" s="1"/>
  <c r="K485" i="1"/>
  <c r="L485" i="1"/>
  <c r="K298" i="1"/>
  <c r="E48" i="42" s="1"/>
  <c r="L298" i="1"/>
  <c r="G48" i="42" s="1"/>
  <c r="K937" i="1"/>
  <c r="L937" i="1"/>
  <c r="K762" i="1"/>
  <c r="L762" i="1"/>
  <c r="K775" i="1"/>
  <c r="E15" i="37" s="1"/>
  <c r="L775" i="1"/>
  <c r="G15" i="37" s="1"/>
  <c r="K1134" i="1"/>
  <c r="L1134" i="1"/>
  <c r="K361" i="1"/>
  <c r="L361" i="1"/>
  <c r="K1277" i="1"/>
  <c r="L1277" i="1"/>
  <c r="K22" i="1"/>
  <c r="L22" i="1"/>
  <c r="K259" i="1"/>
  <c r="L259" i="1"/>
  <c r="K1174" i="1"/>
  <c r="L1174" i="1"/>
  <c r="K968" i="1"/>
  <c r="L968" i="1"/>
  <c r="K1442" i="1"/>
  <c r="L1442" i="1"/>
  <c r="K425" i="1"/>
  <c r="E11" i="39" s="1"/>
  <c r="L425" i="1"/>
  <c r="G11" i="39" s="1"/>
  <c r="K313" i="1"/>
  <c r="L313" i="1"/>
  <c r="K767" i="1"/>
  <c r="E12" i="39" s="1"/>
  <c r="L767" i="1"/>
  <c r="G12" i="39" s="1"/>
  <c r="K1453" i="1"/>
  <c r="L1453" i="1"/>
  <c r="K140" i="1"/>
  <c r="L140" i="1"/>
  <c r="K26" i="1"/>
  <c r="L26" i="1"/>
  <c r="K92" i="1"/>
  <c r="L92" i="1"/>
  <c r="K227" i="1"/>
  <c r="L227" i="1"/>
  <c r="K969" i="1"/>
  <c r="L969" i="1"/>
  <c r="K737" i="1"/>
  <c r="E49" i="40" s="1"/>
  <c r="L737" i="1"/>
  <c r="G49" i="40" s="1"/>
  <c r="K1430" i="1"/>
  <c r="L1430" i="1"/>
  <c r="K1219" i="1"/>
  <c r="L1219" i="1"/>
  <c r="K1319" i="1"/>
  <c r="L1319" i="1"/>
  <c r="K119" i="1"/>
  <c r="L119" i="1"/>
  <c r="K524" i="1"/>
  <c r="E11" i="41" s="1"/>
  <c r="L524" i="1"/>
  <c r="G11" i="41" s="1"/>
  <c r="K215" i="1"/>
  <c r="L215" i="1"/>
  <c r="K116" i="1"/>
  <c r="E39" i="43" s="1"/>
  <c r="L116" i="1"/>
  <c r="G39" i="43" s="1"/>
  <c r="K415" i="1"/>
  <c r="L415" i="1"/>
  <c r="K1076" i="1"/>
  <c r="L1076" i="1"/>
  <c r="K941" i="1"/>
  <c r="L941" i="1"/>
  <c r="K901" i="1"/>
  <c r="L901" i="1"/>
  <c r="K676" i="1"/>
  <c r="L676" i="1"/>
  <c r="K1341" i="1"/>
  <c r="L1341" i="1"/>
  <c r="K360" i="1"/>
  <c r="L360" i="1"/>
  <c r="K838" i="1"/>
  <c r="L838" i="1"/>
  <c r="K285" i="1"/>
  <c r="L285" i="1"/>
  <c r="K199" i="1"/>
  <c r="L199" i="1"/>
  <c r="K876" i="1"/>
  <c r="E42" i="41" s="1"/>
  <c r="L876" i="1"/>
  <c r="G42" i="41" s="1"/>
  <c r="K1412" i="1"/>
  <c r="L1412" i="1"/>
  <c r="K646" i="1"/>
  <c r="L646" i="1"/>
  <c r="K519" i="1"/>
  <c r="L519" i="1"/>
  <c r="K79" i="1"/>
  <c r="L79" i="1"/>
  <c r="K1377" i="1"/>
  <c r="L1377" i="1"/>
  <c r="K1260" i="1"/>
  <c r="L1260" i="1"/>
  <c r="K714" i="1"/>
  <c r="L714" i="1"/>
  <c r="K623" i="1"/>
  <c r="L623" i="1"/>
  <c r="K576" i="1"/>
  <c r="L576" i="1"/>
  <c r="K109" i="1"/>
  <c r="L109" i="1"/>
  <c r="K1391" i="1"/>
  <c r="L1391" i="1"/>
  <c r="K107" i="1"/>
  <c r="E7" i="37" s="1"/>
  <c r="L107" i="1"/>
  <c r="G7" i="37" s="1"/>
  <c r="K183" i="1"/>
  <c r="L183" i="1"/>
  <c r="K162" i="1"/>
  <c r="L162" i="1"/>
  <c r="K1303" i="1"/>
  <c r="E4" i="42" s="1"/>
  <c r="L1303" i="1"/>
  <c r="G4" i="42" s="1"/>
  <c r="K383" i="1"/>
  <c r="L383" i="1"/>
  <c r="K231" i="1"/>
  <c r="L231" i="1"/>
  <c r="K318" i="1"/>
  <c r="L318" i="1"/>
  <c r="K77" i="1"/>
  <c r="L77" i="1"/>
  <c r="K1216" i="1"/>
  <c r="L1216" i="1"/>
  <c r="K320" i="1"/>
  <c r="L320" i="1"/>
  <c r="K939" i="1"/>
  <c r="L939" i="1"/>
  <c r="K785" i="1"/>
  <c r="L785" i="1"/>
  <c r="K587" i="1"/>
  <c r="E48" i="40" s="1"/>
  <c r="L587" i="1"/>
  <c r="G48" i="40" s="1"/>
  <c r="K1120" i="1"/>
  <c r="L1120" i="1"/>
  <c r="K124" i="1"/>
  <c r="L124" i="1"/>
  <c r="K19" i="1"/>
  <c r="L19" i="1"/>
  <c r="K1014" i="1"/>
  <c r="L1014" i="1"/>
  <c r="K1457" i="1"/>
  <c r="L1457" i="1"/>
  <c r="K397" i="1"/>
  <c r="L397" i="1"/>
  <c r="K668" i="1"/>
  <c r="L668" i="1"/>
  <c r="K1222" i="1"/>
  <c r="L1222" i="1"/>
  <c r="K1072" i="1"/>
  <c r="L1072" i="1"/>
  <c r="K1195" i="1"/>
  <c r="L1195" i="1"/>
  <c r="K720" i="1"/>
  <c r="L720" i="1"/>
  <c r="K251" i="1"/>
  <c r="L251" i="1"/>
  <c r="K549" i="1"/>
  <c r="L549" i="1"/>
  <c r="K1427" i="1"/>
  <c r="L1427" i="1"/>
  <c r="K108" i="1"/>
  <c r="E24" i="40" s="1"/>
  <c r="L108" i="1"/>
  <c r="G24" i="40" s="1"/>
  <c r="K550" i="1"/>
  <c r="L550" i="1"/>
  <c r="K1085" i="1"/>
  <c r="L1085" i="1"/>
  <c r="K289" i="1"/>
  <c r="L289" i="1"/>
  <c r="K598" i="1"/>
  <c r="L598" i="1"/>
  <c r="K797" i="1"/>
  <c r="L797" i="1"/>
  <c r="K931" i="1"/>
  <c r="L931" i="1"/>
  <c r="K145" i="1"/>
  <c r="E15" i="42" s="1"/>
  <c r="L145" i="1"/>
  <c r="G15" i="42" s="1"/>
  <c r="K456" i="1"/>
  <c r="L456" i="1"/>
  <c r="K209" i="1"/>
  <c r="L209" i="1"/>
  <c r="K395" i="1"/>
  <c r="E23" i="38" s="1"/>
  <c r="L395" i="1"/>
  <c r="G23" i="38" s="1"/>
  <c r="K159" i="1"/>
  <c r="L159" i="1"/>
  <c r="K1083" i="1"/>
  <c r="L1083" i="1"/>
  <c r="K829" i="1"/>
  <c r="L829" i="1"/>
  <c r="K885" i="1"/>
  <c r="L885" i="1"/>
  <c r="K1452" i="1"/>
  <c r="L1452" i="1"/>
  <c r="K138" i="1"/>
  <c r="L138" i="1"/>
  <c r="K277" i="1"/>
  <c r="L277" i="1"/>
  <c r="K832" i="1"/>
  <c r="L832" i="1"/>
  <c r="K1210" i="1"/>
  <c r="L1210" i="1"/>
  <c r="K386" i="1"/>
  <c r="L386" i="1"/>
  <c r="K1021" i="1"/>
  <c r="L1021" i="1"/>
  <c r="K442" i="1"/>
  <c r="L442" i="1"/>
  <c r="K1387" i="1"/>
  <c r="L1387" i="1"/>
  <c r="K640" i="1"/>
  <c r="L640" i="1"/>
  <c r="K1470" i="1"/>
  <c r="L1470" i="1"/>
  <c r="K113" i="1"/>
  <c r="E49" i="45" s="1"/>
  <c r="L113" i="1"/>
  <c r="G49" i="45" s="1"/>
  <c r="K460" i="1"/>
  <c r="L460" i="1"/>
  <c r="K1185" i="1"/>
  <c r="L1185" i="1"/>
  <c r="K372" i="1"/>
  <c r="L372" i="1"/>
  <c r="K927" i="1"/>
  <c r="L927" i="1"/>
  <c r="K1177" i="1"/>
  <c r="L1177" i="1"/>
  <c r="K544" i="1"/>
  <c r="L544" i="1"/>
  <c r="K611" i="1"/>
  <c r="L611" i="1"/>
  <c r="K1405" i="1"/>
  <c r="L1405" i="1"/>
  <c r="K870" i="1"/>
  <c r="L870" i="1"/>
  <c r="K188" i="1"/>
  <c r="L188" i="1"/>
  <c r="K1212" i="1"/>
  <c r="L1212" i="1"/>
  <c r="K1081" i="1"/>
  <c r="L1081" i="1"/>
  <c r="K516" i="1"/>
  <c r="L516" i="1"/>
  <c r="K1395" i="1"/>
  <c r="L1395" i="1"/>
  <c r="K29" i="1"/>
  <c r="L29" i="1"/>
  <c r="K422" i="1"/>
  <c r="L422" i="1"/>
  <c r="K414" i="1"/>
  <c r="L414" i="1"/>
  <c r="K1049" i="1"/>
  <c r="L1049" i="1"/>
  <c r="K141" i="1"/>
  <c r="L141" i="1"/>
  <c r="K461" i="1"/>
  <c r="L461" i="1"/>
  <c r="K774" i="1"/>
  <c r="E19" i="45" s="1"/>
  <c r="L774" i="1"/>
  <c r="G19" i="45" s="1"/>
  <c r="K520" i="1"/>
  <c r="L520" i="1"/>
  <c r="K1017" i="1"/>
  <c r="E50" i="38" s="1"/>
  <c r="L1017" i="1"/>
  <c r="G50" i="38" s="1"/>
  <c r="K344" i="1"/>
  <c r="L344" i="1"/>
  <c r="K768" i="1"/>
  <c r="L768" i="1"/>
  <c r="K1132" i="1"/>
  <c r="L1132" i="1"/>
  <c r="K626" i="1"/>
  <c r="L626" i="1"/>
  <c r="K881" i="1"/>
  <c r="L881" i="1"/>
  <c r="K1232" i="1"/>
  <c r="L1232" i="1"/>
  <c r="K1258" i="1"/>
  <c r="E22" i="39" s="1"/>
  <c r="L1258" i="1"/>
  <c r="G22" i="39" s="1"/>
  <c r="K831" i="1"/>
  <c r="L831" i="1"/>
  <c r="K929" i="1"/>
  <c r="L929" i="1"/>
  <c r="K411" i="1"/>
  <c r="L411" i="1"/>
  <c r="K809" i="1"/>
  <c r="L809" i="1"/>
  <c r="K1137" i="1"/>
  <c r="L1137" i="1"/>
  <c r="K761" i="1"/>
  <c r="L761" i="1"/>
  <c r="K627" i="1"/>
  <c r="L627" i="1"/>
  <c r="K305" i="1"/>
  <c r="L305" i="1"/>
  <c r="K1300" i="1"/>
  <c r="L1300" i="1"/>
  <c r="K287" i="1"/>
  <c r="L287" i="1"/>
  <c r="K52" i="1"/>
  <c r="E12" i="41" s="1"/>
  <c r="L52" i="1"/>
  <c r="G12" i="41" s="1"/>
  <c r="K256" i="1"/>
  <c r="E47" i="39" s="1"/>
  <c r="L256" i="1"/>
  <c r="G47" i="39" s="1"/>
  <c r="K977" i="1"/>
  <c r="L977" i="1"/>
  <c r="K230" i="1"/>
  <c r="L230" i="1"/>
  <c r="K326" i="1"/>
  <c r="L326" i="1"/>
  <c r="K218" i="1"/>
  <c r="L218" i="1"/>
  <c r="K763" i="1"/>
  <c r="L763" i="1"/>
  <c r="K1187" i="1"/>
  <c r="L1187" i="1"/>
  <c r="K1239" i="1"/>
  <c r="L1239" i="1"/>
  <c r="K604" i="1"/>
  <c r="L604" i="1"/>
  <c r="K458" i="1"/>
  <c r="L458" i="1"/>
  <c r="K303" i="1"/>
  <c r="L303" i="1"/>
  <c r="K1352" i="1"/>
  <c r="E26" i="42" s="1"/>
  <c r="L1352" i="1"/>
  <c r="G26" i="42" s="1"/>
  <c r="K733" i="1"/>
  <c r="L733" i="1"/>
  <c r="K1404" i="1"/>
  <c r="L1404" i="1"/>
  <c r="K701" i="1"/>
  <c r="L701" i="1"/>
  <c r="K1351" i="1"/>
  <c r="E3" i="43" s="1"/>
  <c r="L1351" i="1"/>
  <c r="G3" i="43" s="1"/>
  <c r="K24" i="1"/>
  <c r="L24" i="1"/>
  <c r="K375" i="1"/>
  <c r="L375" i="1"/>
  <c r="K1199" i="1"/>
  <c r="L1199" i="1"/>
  <c r="K766" i="1"/>
  <c r="E16" i="39" s="1"/>
  <c r="L766" i="1"/>
  <c r="G16" i="39" s="1"/>
  <c r="K366" i="1"/>
  <c r="L366" i="1"/>
  <c r="K726" i="1"/>
  <c r="E12" i="37" s="1"/>
  <c r="L726" i="1"/>
  <c r="G12" i="37" s="1"/>
  <c r="K448" i="1"/>
  <c r="L448" i="1"/>
  <c r="K990" i="1"/>
  <c r="L990" i="1"/>
  <c r="K1290" i="1"/>
  <c r="L1290" i="1"/>
  <c r="K491" i="1"/>
  <c r="L491" i="1"/>
  <c r="K1396" i="1"/>
  <c r="L1396" i="1"/>
  <c r="K139" i="1"/>
  <c r="L139" i="1"/>
  <c r="K368" i="1"/>
  <c r="L368" i="1"/>
  <c r="K100" i="1"/>
  <c r="E22" i="37" s="1"/>
  <c r="L100" i="1"/>
  <c r="G22" i="37" s="1"/>
  <c r="K581" i="1"/>
  <c r="L581" i="1"/>
  <c r="K477" i="1"/>
  <c r="L477" i="1"/>
  <c r="K1464" i="1"/>
  <c r="L1464" i="1"/>
  <c r="K136" i="1"/>
  <c r="L136" i="1"/>
  <c r="K705" i="1"/>
  <c r="L705" i="1"/>
  <c r="K171" i="1"/>
  <c r="L171" i="1"/>
  <c r="K91" i="1"/>
  <c r="L91" i="1"/>
  <c r="K1466" i="1"/>
  <c r="L1466" i="1"/>
  <c r="K73" i="1"/>
  <c r="L73" i="1"/>
  <c r="K616" i="1"/>
  <c r="L616" i="1"/>
  <c r="K416" i="1"/>
  <c r="L416" i="1"/>
  <c r="K408" i="1"/>
  <c r="L408" i="1"/>
  <c r="K780" i="1"/>
  <c r="E44" i="39" s="1"/>
  <c r="L780" i="1"/>
  <c r="G44" i="39" s="1"/>
  <c r="K1339" i="1"/>
  <c r="L1339" i="1"/>
  <c r="K556" i="1"/>
  <c r="L556" i="1"/>
  <c r="K1449" i="1"/>
  <c r="E7" i="45" s="1"/>
  <c r="L1449" i="1"/>
  <c r="G7" i="45" s="1"/>
  <c r="K1008" i="1"/>
  <c r="L1008" i="1"/>
  <c r="K1349" i="1"/>
  <c r="L1349" i="1"/>
  <c r="K753" i="1"/>
  <c r="L753" i="1"/>
  <c r="K912" i="1"/>
  <c r="L912" i="1"/>
  <c r="K21" i="1"/>
  <c r="L21" i="1"/>
  <c r="K966" i="1"/>
  <c r="L966" i="1"/>
  <c r="K1018" i="1"/>
  <c r="L1018" i="1"/>
  <c r="K280" i="1"/>
  <c r="L280" i="1"/>
  <c r="K1376" i="1"/>
  <c r="L1376" i="1"/>
  <c r="K1285" i="1"/>
  <c r="L1285" i="1"/>
  <c r="K1154" i="1"/>
  <c r="E15" i="41" s="1"/>
  <c r="L1154" i="1"/>
  <c r="G15" i="41" s="1"/>
  <c r="K234" i="1"/>
  <c r="L234" i="1"/>
  <c r="K1381" i="1"/>
  <c r="L1381" i="1"/>
  <c r="K991" i="1"/>
  <c r="L991" i="1"/>
  <c r="K377" i="1"/>
  <c r="L377" i="1"/>
  <c r="K239" i="1"/>
  <c r="L239" i="1"/>
  <c r="K348" i="1"/>
  <c r="L348" i="1"/>
  <c r="K83" i="1"/>
  <c r="L83" i="1"/>
  <c r="K1366" i="1"/>
  <c r="L1366" i="1"/>
  <c r="K226" i="1"/>
  <c r="L226" i="1"/>
  <c r="K738" i="1"/>
  <c r="L738" i="1"/>
  <c r="K661" i="1"/>
  <c r="L661" i="1"/>
  <c r="K594" i="1"/>
  <c r="L594" i="1"/>
  <c r="K1203" i="1"/>
  <c r="E20" i="38" s="1"/>
  <c r="L1203" i="1"/>
  <c r="G20" i="38" s="1"/>
  <c r="K382" i="1"/>
  <c r="E9" i="37" s="1"/>
  <c r="L382" i="1"/>
  <c r="G9" i="37" s="1"/>
  <c r="K497" i="1"/>
  <c r="L497" i="1"/>
  <c r="K665" i="1"/>
  <c r="L665" i="1"/>
  <c r="K791" i="1"/>
  <c r="L791" i="1"/>
  <c r="K1441" i="1"/>
  <c r="L1441" i="1"/>
  <c r="K936" i="1"/>
  <c r="E45" i="39" s="1"/>
  <c r="L936" i="1"/>
  <c r="G45" i="39" s="1"/>
  <c r="K1374" i="1"/>
  <c r="L1374" i="1"/>
  <c r="K1208" i="1"/>
  <c r="E21" i="41" s="1"/>
  <c r="L1208" i="1"/>
  <c r="G21" i="41" s="1"/>
  <c r="K1291" i="1"/>
  <c r="L1291" i="1"/>
  <c r="K1060" i="1"/>
  <c r="L1060" i="1"/>
  <c r="K1059" i="1"/>
  <c r="L1059" i="1"/>
  <c r="K842" i="1"/>
  <c r="L842" i="1"/>
  <c r="K994" i="1"/>
  <c r="E17" i="37" s="1"/>
  <c r="L994" i="1"/>
  <c r="G17" i="37" s="1"/>
  <c r="K628" i="1"/>
  <c r="L628" i="1"/>
  <c r="K43" i="1"/>
  <c r="L43" i="1"/>
  <c r="K963" i="1"/>
  <c r="L963" i="1"/>
  <c r="K1289" i="1"/>
  <c r="L1289" i="1"/>
  <c r="K53" i="1"/>
  <c r="L53" i="1"/>
  <c r="K956" i="1"/>
  <c r="L956" i="1"/>
  <c r="K692" i="1"/>
  <c r="L692" i="1"/>
  <c r="K104" i="1"/>
  <c r="L104" i="1"/>
  <c r="K1346" i="1"/>
  <c r="L1346" i="1"/>
  <c r="K1001" i="1"/>
  <c r="L1001" i="1"/>
  <c r="K163" i="1"/>
  <c r="L163" i="1"/>
  <c r="K921" i="1"/>
  <c r="E43" i="43" s="1"/>
  <c r="L921" i="1"/>
  <c r="G43" i="43" s="1"/>
  <c r="K503" i="1"/>
  <c r="E17" i="42" s="1"/>
  <c r="L503" i="1"/>
  <c r="G17" i="42" s="1"/>
  <c r="K74" i="1"/>
  <c r="L74" i="1"/>
  <c r="K221" i="1"/>
  <c r="E40" i="41" s="1"/>
  <c r="L221" i="1"/>
  <c r="G40" i="41" s="1"/>
  <c r="K466" i="1"/>
  <c r="L466" i="1"/>
  <c r="K1328" i="1"/>
  <c r="L1328" i="1"/>
  <c r="K709" i="1"/>
  <c r="L709" i="1"/>
  <c r="K693" i="1"/>
  <c r="L693" i="1"/>
  <c r="K650" i="1"/>
  <c r="L650" i="1"/>
  <c r="K324" i="1"/>
  <c r="L324" i="1"/>
  <c r="K68" i="1"/>
  <c r="L68" i="1"/>
  <c r="K900" i="1"/>
  <c r="L900" i="1"/>
  <c r="K1184" i="1"/>
  <c r="L1184" i="1"/>
  <c r="K607" i="1"/>
  <c r="L607" i="1"/>
  <c r="K641" i="1"/>
  <c r="E47" i="41" s="1"/>
  <c r="L641" i="1"/>
  <c r="G47" i="41" s="1"/>
  <c r="K63" i="1"/>
  <c r="E50" i="39" s="1"/>
  <c r="L63" i="1"/>
  <c r="G50" i="39" s="1"/>
  <c r="K1131" i="1"/>
  <c r="L1131" i="1"/>
  <c r="K1079" i="1"/>
  <c r="L1079" i="1"/>
  <c r="K1093" i="1"/>
  <c r="L1093" i="1"/>
  <c r="K161" i="1"/>
  <c r="L161" i="1"/>
  <c r="K359" i="1"/>
  <c r="L359" i="1"/>
  <c r="K342" i="1"/>
  <c r="E24" i="37" s="1"/>
  <c r="L342" i="1"/>
  <c r="G24" i="37" s="1"/>
  <c r="K451" i="1"/>
  <c r="L451" i="1"/>
  <c r="K788" i="1"/>
  <c r="L788" i="1"/>
  <c r="K1015" i="1"/>
  <c r="L1015" i="1"/>
  <c r="K297" i="1"/>
  <c r="L297" i="1"/>
  <c r="K1438" i="1"/>
  <c r="L1438" i="1"/>
  <c r="K482" i="1"/>
  <c r="L482" i="1"/>
  <c r="K498" i="1"/>
  <c r="L498" i="1"/>
  <c r="K654" i="1"/>
  <c r="L654" i="1"/>
  <c r="K1451" i="1"/>
  <c r="L1451" i="1"/>
  <c r="K569" i="1"/>
  <c r="L569" i="1"/>
  <c r="K1011" i="1"/>
  <c r="L1011" i="1"/>
  <c r="K475" i="1"/>
  <c r="L475" i="1"/>
  <c r="K554" i="1"/>
  <c r="L554" i="1"/>
  <c r="K476" i="1"/>
  <c r="E7" i="41" s="1"/>
  <c r="L476" i="1"/>
  <c r="G7" i="41" s="1"/>
  <c r="K125" i="1"/>
  <c r="L125" i="1"/>
  <c r="K1071" i="1"/>
  <c r="L1071" i="1"/>
  <c r="K1242" i="1"/>
  <c r="L1242" i="1"/>
  <c r="K295" i="1"/>
  <c r="E40" i="40" s="1"/>
  <c r="L295" i="1"/>
  <c r="G40" i="40" s="1"/>
  <c r="K656" i="1"/>
  <c r="L656" i="1"/>
  <c r="K704" i="1"/>
  <c r="L704" i="1"/>
  <c r="K1167" i="1"/>
  <c r="L1167" i="1"/>
  <c r="K284" i="1"/>
  <c r="L284" i="1"/>
  <c r="K527" i="1"/>
  <c r="E27" i="37" s="1"/>
  <c r="L527" i="1"/>
  <c r="G27" i="37" s="1"/>
  <c r="K225" i="1"/>
  <c r="L225" i="1"/>
  <c r="K667" i="1"/>
  <c r="E25" i="40" s="1"/>
  <c r="L667" i="1"/>
  <c r="G25" i="40" s="1"/>
  <c r="K258" i="1"/>
  <c r="L258" i="1"/>
  <c r="K678" i="1"/>
  <c r="E10" i="43" s="1"/>
  <c r="L678" i="1"/>
  <c r="G10" i="43" s="1"/>
  <c r="K1145" i="1"/>
  <c r="L1145" i="1"/>
  <c r="K314" i="1"/>
  <c r="L314" i="1"/>
  <c r="K89" i="1"/>
  <c r="L89" i="1"/>
  <c r="K840" i="1"/>
  <c r="E3" i="39" s="1"/>
  <c r="L840" i="1"/>
  <c r="G3" i="39" s="1"/>
  <c r="K734" i="1"/>
  <c r="L734" i="1"/>
  <c r="K1223" i="1"/>
  <c r="L1223" i="1"/>
  <c r="K867" i="1"/>
  <c r="L867" i="1"/>
  <c r="K486" i="1"/>
  <c r="E8" i="42" s="1"/>
  <c r="L486" i="1"/>
  <c r="G8" i="42" s="1"/>
  <c r="K758" i="1"/>
  <c r="L758" i="1"/>
  <c r="K194" i="1"/>
  <c r="L194" i="1"/>
  <c r="K493" i="1"/>
  <c r="E53" i="40" s="1"/>
  <c r="L493" i="1"/>
  <c r="G53" i="40" s="1"/>
  <c r="K331" i="1"/>
  <c r="E10" i="39" s="1"/>
  <c r="L331" i="1"/>
  <c r="G10" i="39" s="1"/>
  <c r="K152" i="1"/>
  <c r="L152" i="1"/>
  <c r="K884" i="1"/>
  <c r="L884" i="1"/>
  <c r="K658" i="1"/>
  <c r="L658" i="1"/>
  <c r="K464" i="1"/>
  <c r="L464" i="1"/>
  <c r="K843" i="1"/>
  <c r="L843" i="1"/>
  <c r="K177" i="1"/>
  <c r="L177" i="1"/>
  <c r="K515" i="1"/>
  <c r="L515" i="1"/>
  <c r="K1302" i="1"/>
  <c r="L1302" i="1"/>
  <c r="K1025" i="1"/>
  <c r="L1025" i="1"/>
  <c r="K512" i="1"/>
  <c r="E40" i="38" s="1"/>
  <c r="L512" i="1"/>
  <c r="G40" i="38" s="1"/>
  <c r="K99" i="1"/>
  <c r="L99" i="1"/>
  <c r="K1173" i="1"/>
  <c r="L1173" i="1"/>
  <c r="K380" i="1"/>
  <c r="L380" i="1"/>
  <c r="K45" i="1"/>
  <c r="L45" i="1"/>
  <c r="K781" i="1"/>
  <c r="L781" i="1"/>
  <c r="K350" i="1"/>
  <c r="L350" i="1"/>
  <c r="K769" i="1"/>
  <c r="E4" i="37" s="1"/>
  <c r="L769" i="1"/>
  <c r="G4" i="37" s="1"/>
  <c r="K401" i="1"/>
  <c r="E48" i="39" s="1"/>
  <c r="L401" i="1"/>
  <c r="G48" i="39" s="1"/>
  <c r="K564" i="1"/>
  <c r="L564" i="1"/>
  <c r="K1091" i="1"/>
  <c r="L1091" i="1"/>
  <c r="K392" i="1"/>
  <c r="L392" i="1"/>
  <c r="K264" i="1"/>
  <c r="L264" i="1"/>
  <c r="K296" i="1"/>
  <c r="L296" i="1"/>
  <c r="K1270" i="1"/>
  <c r="L1270" i="1"/>
  <c r="K1006" i="1"/>
  <c r="L1006" i="1"/>
  <c r="K1209" i="1"/>
  <c r="L1209" i="1"/>
  <c r="K407" i="1"/>
  <c r="L407" i="1"/>
  <c r="K755" i="1"/>
  <c r="L755" i="1"/>
  <c r="K756" i="1"/>
  <c r="L756" i="1"/>
  <c r="K282" i="1"/>
  <c r="E7" i="39" s="1"/>
  <c r="L282" i="1"/>
  <c r="G7" i="39" s="1"/>
  <c r="K804" i="1"/>
  <c r="L804" i="1"/>
  <c r="K436" i="1"/>
  <c r="L436" i="1"/>
  <c r="K973" i="1"/>
  <c r="L973" i="1"/>
  <c r="K853" i="1"/>
  <c r="E39" i="41" s="1"/>
  <c r="L853" i="1"/>
  <c r="G39" i="41" s="1"/>
  <c r="K992" i="1"/>
  <c r="L992" i="1"/>
  <c r="K736" i="1"/>
  <c r="L736" i="1"/>
  <c r="K260" i="1"/>
  <c r="L260" i="1"/>
  <c r="K1443" i="1"/>
  <c r="L1443" i="1"/>
  <c r="K1335" i="1"/>
  <c r="L1335" i="1"/>
  <c r="K790" i="1"/>
  <c r="L790" i="1"/>
  <c r="K1425" i="1"/>
  <c r="E48" i="37" s="1"/>
  <c r="L1425" i="1"/>
  <c r="G48" i="37" s="1"/>
  <c r="K663" i="1"/>
  <c r="L663" i="1"/>
  <c r="K488" i="1"/>
  <c r="L488" i="1"/>
  <c r="K860" i="1"/>
  <c r="L860" i="1"/>
  <c r="K1386" i="1"/>
  <c r="L1386" i="1"/>
  <c r="K1030" i="1"/>
  <c r="L1030" i="1"/>
  <c r="K1098" i="1"/>
  <c r="L1098" i="1"/>
  <c r="K1411" i="1"/>
  <c r="L1411" i="1"/>
  <c r="K1078" i="1"/>
  <c r="L1078" i="1"/>
  <c r="K292" i="1"/>
  <c r="L292" i="1"/>
  <c r="K953" i="1"/>
  <c r="L953" i="1"/>
  <c r="K1360" i="1"/>
  <c r="E11" i="38" s="1"/>
  <c r="L1360" i="1"/>
  <c r="G11" i="38" s="1"/>
  <c r="K896" i="1"/>
  <c r="E40" i="39" s="1"/>
  <c r="L896" i="1"/>
  <c r="G40" i="39" s="1"/>
  <c r="K347" i="1"/>
  <c r="L347" i="1"/>
  <c r="K269" i="1"/>
  <c r="L269" i="1"/>
  <c r="K1109" i="1"/>
  <c r="E5" i="39" s="1"/>
  <c r="L1109" i="1"/>
  <c r="G5" i="39" s="1"/>
  <c r="K393" i="1"/>
  <c r="L393" i="1"/>
  <c r="K1293" i="1"/>
  <c r="L1293" i="1"/>
  <c r="K14" i="1"/>
  <c r="L14" i="1"/>
  <c r="K1323" i="1"/>
  <c r="L1323" i="1"/>
  <c r="K897" i="1"/>
  <c r="L897" i="1"/>
  <c r="K695" i="1"/>
  <c r="L695" i="1"/>
  <c r="K376" i="1"/>
  <c r="L376" i="1"/>
  <c r="K947" i="1"/>
  <c r="L947" i="1"/>
  <c r="K1096" i="1"/>
  <c r="L1096" i="1"/>
  <c r="K419" i="1"/>
  <c r="L419" i="1"/>
  <c r="K660" i="1"/>
  <c r="L660" i="1"/>
  <c r="K248" i="1"/>
  <c r="L248" i="1"/>
  <c r="K957" i="1"/>
  <c r="L957" i="1"/>
  <c r="K1044" i="1"/>
  <c r="L1044" i="1"/>
  <c r="K87" i="1"/>
  <c r="L87" i="1"/>
  <c r="K886" i="1"/>
  <c r="L886" i="1"/>
  <c r="K1325" i="1"/>
  <c r="E39" i="40" s="1"/>
  <c r="L1325" i="1"/>
  <c r="G39" i="40" s="1"/>
  <c r="K1256" i="1"/>
  <c r="L1256" i="1"/>
  <c r="K687" i="1"/>
  <c r="L687" i="1"/>
  <c r="K525" i="1"/>
  <c r="L525" i="1"/>
  <c r="K632" i="1"/>
  <c r="L632" i="1"/>
  <c r="K566" i="1"/>
  <c r="L566" i="1"/>
  <c r="K574" i="1"/>
  <c r="E14" i="38" s="1"/>
  <c r="L574" i="1"/>
  <c r="G14" i="38" s="1"/>
  <c r="K16" i="1"/>
  <c r="L16" i="1"/>
  <c r="K1128" i="1"/>
  <c r="L1128" i="1"/>
  <c r="K1155" i="1"/>
  <c r="L1155" i="1"/>
  <c r="K943" i="1"/>
  <c r="L943" i="1"/>
  <c r="K588" i="1"/>
  <c r="E45" i="40" s="1"/>
  <c r="L588" i="1"/>
  <c r="G45" i="40" s="1"/>
  <c r="K130" i="1"/>
  <c r="L130" i="1"/>
  <c r="K902" i="1"/>
  <c r="L902" i="1"/>
  <c r="K674" i="1"/>
  <c r="E20" i="37" s="1"/>
  <c r="L674" i="1"/>
  <c r="G20" i="37" s="1"/>
  <c r="K582" i="1"/>
  <c r="L582" i="1"/>
  <c r="K149" i="1"/>
  <c r="L149" i="1"/>
  <c r="K793" i="1"/>
  <c r="L793" i="1"/>
  <c r="K1146" i="1"/>
  <c r="L1146" i="1"/>
  <c r="K1342" i="1"/>
  <c r="L1342" i="1"/>
  <c r="K307" i="1"/>
  <c r="L307" i="1"/>
  <c r="K329" i="1"/>
  <c r="L329" i="1"/>
  <c r="K423" i="1"/>
  <c r="L423" i="1"/>
  <c r="K1348" i="1"/>
  <c r="L1348" i="1"/>
  <c r="K182" i="1"/>
  <c r="L182" i="1"/>
  <c r="K243" i="1"/>
  <c r="L243" i="1"/>
  <c r="K1484" i="1"/>
  <c r="L1484" i="1"/>
  <c r="K15" i="1"/>
  <c r="E14" i="37" s="1"/>
  <c r="L15" i="1"/>
  <c r="G14" i="37" s="1"/>
  <c r="K33" i="1"/>
  <c r="L33" i="1"/>
  <c r="K40" i="1"/>
  <c r="L40" i="1"/>
  <c r="K351" i="1"/>
  <c r="L351" i="1"/>
  <c r="K1088" i="1"/>
  <c r="L1088" i="1"/>
  <c r="K644" i="1"/>
  <c r="E43" i="42" s="1"/>
  <c r="L644" i="1"/>
  <c r="G43" i="42" s="1"/>
  <c r="K1119" i="1"/>
  <c r="L1119" i="1"/>
  <c r="K1182" i="1"/>
  <c r="L1182" i="1"/>
  <c r="K814" i="1"/>
  <c r="L814" i="1"/>
  <c r="K735" i="1"/>
  <c r="L735" i="1"/>
  <c r="K893" i="1"/>
  <c r="L893" i="1"/>
  <c r="K682" i="1"/>
  <c r="E24" i="42" s="1"/>
  <c r="L682" i="1"/>
  <c r="G24" i="42" s="1"/>
  <c r="K325" i="1"/>
  <c r="L325" i="1"/>
  <c r="K490" i="1"/>
  <c r="L490" i="1"/>
  <c r="K1143" i="1"/>
  <c r="L1143" i="1"/>
  <c r="K1097" i="1"/>
  <c r="L1097" i="1"/>
  <c r="K396" i="1"/>
  <c r="L396" i="1"/>
  <c r="K981" i="1"/>
  <c r="L981" i="1"/>
  <c r="K979" i="1"/>
  <c r="L979" i="1"/>
  <c r="K1169" i="1"/>
  <c r="E25" i="45" s="1"/>
  <c r="L1169" i="1"/>
  <c r="G25" i="45" s="1"/>
  <c r="K685" i="1"/>
  <c r="L685" i="1"/>
  <c r="K245" i="1"/>
  <c r="E17" i="41" s="1"/>
  <c r="L245" i="1"/>
  <c r="G17" i="41" s="1"/>
  <c r="K744" i="1"/>
  <c r="L744" i="1"/>
  <c r="K487" i="1"/>
  <c r="L487" i="1"/>
  <c r="K916" i="1"/>
  <c r="L916" i="1"/>
  <c r="K1039" i="1"/>
  <c r="L1039" i="1"/>
  <c r="K78" i="1"/>
  <c r="L78" i="1"/>
  <c r="K917" i="1"/>
  <c r="L917" i="1"/>
  <c r="K1037" i="1"/>
  <c r="L1037" i="1"/>
  <c r="K362" i="1"/>
  <c r="L362" i="1"/>
  <c r="K20" i="1"/>
  <c r="L20" i="1"/>
  <c r="K1259" i="1"/>
  <c r="L1259" i="1"/>
  <c r="K306" i="1"/>
  <c r="L306" i="1"/>
  <c r="K652" i="1"/>
  <c r="L652" i="1"/>
  <c r="K129" i="1"/>
  <c r="L129" i="1"/>
  <c r="K933" i="1"/>
  <c r="L933" i="1"/>
  <c r="K1074" i="1"/>
  <c r="L1074" i="1"/>
  <c r="K494" i="1"/>
  <c r="E50" i="40" s="1"/>
  <c r="L494" i="1"/>
  <c r="G50" i="40" s="1"/>
  <c r="K1034" i="1"/>
  <c r="L1034" i="1"/>
  <c r="K147" i="1"/>
  <c r="E8" i="41" s="1"/>
  <c r="L147" i="1"/>
  <c r="G8" i="41" s="1"/>
  <c r="K82" i="1"/>
  <c r="L82" i="1"/>
  <c r="K1415" i="1"/>
  <c r="L1415" i="1"/>
  <c r="K1032" i="1"/>
  <c r="L1032" i="1"/>
  <c r="K839" i="1"/>
  <c r="E42" i="42" s="1"/>
  <c r="L839" i="1"/>
  <c r="G42" i="42" s="1"/>
  <c r="K568" i="1"/>
  <c r="L568" i="1"/>
  <c r="K214" i="1"/>
  <c r="E41" i="38" s="1"/>
  <c r="L214" i="1"/>
  <c r="G41" i="38" s="1"/>
  <c r="K664" i="1"/>
  <c r="L664" i="1"/>
  <c r="K1384" i="1"/>
  <c r="L1384" i="1"/>
  <c r="K719" i="1"/>
  <c r="L719" i="1"/>
  <c r="K731" i="1"/>
  <c r="L731" i="1"/>
  <c r="K1347" i="1"/>
  <c r="L1347" i="1"/>
  <c r="K675" i="1"/>
  <c r="E22" i="40" s="1"/>
  <c r="L675" i="1"/>
  <c r="G22" i="40" s="1"/>
  <c r="K412" i="1"/>
  <c r="L412" i="1"/>
  <c r="K1007" i="1"/>
  <c r="L1007" i="1"/>
  <c r="K1138" i="1"/>
  <c r="L1138" i="1"/>
  <c r="K240" i="1"/>
  <c r="E12" i="42" s="1"/>
  <c r="L240" i="1"/>
  <c r="G12" i="42" s="1"/>
  <c r="K962" i="1"/>
  <c r="L962" i="1"/>
  <c r="K751" i="1"/>
  <c r="L751" i="1"/>
  <c r="K205" i="1"/>
  <c r="E14" i="42" s="1"/>
  <c r="L205" i="1"/>
  <c r="G14" i="42" s="1"/>
  <c r="K928" i="1"/>
  <c r="L928" i="1"/>
  <c r="K1112" i="1"/>
  <c r="L1112" i="1"/>
  <c r="K1440" i="1"/>
  <c r="L1440" i="1"/>
  <c r="K1106" i="1"/>
  <c r="L1106" i="1"/>
  <c r="K505" i="1"/>
  <c r="L505" i="1"/>
  <c r="K1142" i="1"/>
  <c r="L1142" i="1"/>
  <c r="K249" i="1"/>
  <c r="L249" i="1"/>
  <c r="K428" i="1"/>
  <c r="L428" i="1"/>
  <c r="K1329" i="1"/>
  <c r="L1329" i="1"/>
  <c r="K924" i="1"/>
  <c r="L924" i="1"/>
  <c r="K1249" i="1"/>
  <c r="L1249" i="1"/>
  <c r="K752" i="1"/>
  <c r="L752" i="1"/>
  <c r="K469" i="1"/>
  <c r="L469" i="1"/>
  <c r="K1012" i="1"/>
  <c r="E43" i="41" s="1"/>
  <c r="L1012" i="1"/>
  <c r="G43" i="41" s="1"/>
  <c r="K93" i="1"/>
  <c r="L93" i="1"/>
  <c r="K1198" i="1"/>
  <c r="L1198" i="1"/>
  <c r="K1297" i="1"/>
  <c r="L1297" i="1"/>
  <c r="K1304" i="1"/>
  <c r="L1304" i="1"/>
  <c r="K806" i="1"/>
  <c r="L806" i="1"/>
  <c r="K207" i="1"/>
  <c r="E24" i="39" s="1"/>
  <c r="L207" i="1"/>
  <c r="G24" i="39" s="1"/>
  <c r="K1474" i="1"/>
  <c r="L1474" i="1"/>
  <c r="K273" i="1"/>
  <c r="L273" i="1"/>
  <c r="K1150" i="1"/>
  <c r="L1150" i="1"/>
  <c r="K514" i="1"/>
  <c r="L514" i="1"/>
  <c r="K1372" i="1"/>
  <c r="L1372" i="1"/>
  <c r="K531" i="1"/>
  <c r="E20" i="39" s="1"/>
  <c r="L531" i="1"/>
  <c r="G20" i="39" s="1"/>
  <c r="K1010" i="1"/>
  <c r="E13" i="42" s="1"/>
  <c r="L1010" i="1"/>
  <c r="G13" i="42" s="1"/>
  <c r="K69" i="1"/>
  <c r="L69" i="1"/>
  <c r="K546" i="1"/>
  <c r="L546" i="1"/>
  <c r="K1472" i="1"/>
  <c r="L1472" i="1"/>
  <c r="K606" i="1"/>
  <c r="L606" i="1"/>
  <c r="K561" i="1"/>
  <c r="L561" i="1"/>
  <c r="K1055" i="1"/>
  <c r="L1055" i="1"/>
  <c r="K907" i="1"/>
  <c r="L907" i="1"/>
  <c r="K950" i="1"/>
  <c r="L950" i="1"/>
  <c r="K863" i="1"/>
  <c r="L863" i="1"/>
  <c r="K1274" i="1"/>
  <c r="L1274" i="1"/>
  <c r="K1089" i="1"/>
  <c r="L1089" i="1"/>
  <c r="K861" i="1"/>
  <c r="L861" i="1"/>
  <c r="K204" i="1"/>
  <c r="L204" i="1"/>
  <c r="K1431" i="1"/>
  <c r="L1431" i="1"/>
  <c r="K4" i="1"/>
  <c r="L4" i="1"/>
  <c r="K1324" i="1"/>
  <c r="L1324" i="1"/>
  <c r="K784" i="1"/>
  <c r="L784" i="1"/>
  <c r="K742" i="1"/>
  <c r="L742" i="1"/>
  <c r="K421" i="1"/>
  <c r="L421" i="1"/>
  <c r="K117" i="1"/>
  <c r="L117" i="1"/>
  <c r="K725" i="1"/>
  <c r="E14" i="39" s="1"/>
  <c r="L725" i="1"/>
  <c r="G14" i="39" s="1"/>
  <c r="K455" i="1"/>
  <c r="L455" i="1"/>
  <c r="K801" i="1"/>
  <c r="L801" i="1"/>
  <c r="K144" i="1"/>
  <c r="L144" i="1"/>
  <c r="K799" i="1"/>
  <c r="L799" i="1"/>
  <c r="K571" i="1"/>
  <c r="E26" i="43" s="1"/>
  <c r="L571" i="1"/>
  <c r="G26" i="43" s="1"/>
  <c r="K1287" i="1"/>
  <c r="L1287" i="1"/>
  <c r="K434" i="1"/>
  <c r="L434" i="1"/>
  <c r="K1245" i="1"/>
  <c r="L1245" i="1"/>
  <c r="K1383" i="1"/>
  <c r="L1383" i="1"/>
  <c r="K246" i="1"/>
  <c r="E7" i="42" s="1"/>
  <c r="L246" i="1"/>
  <c r="G7" i="42" s="1"/>
  <c r="K1282" i="1"/>
  <c r="L1282" i="1"/>
  <c r="K1407" i="1"/>
  <c r="E47" i="40" s="1"/>
  <c r="L1407" i="1"/>
  <c r="G47" i="40" s="1"/>
  <c r="K1047" i="1"/>
  <c r="L1047" i="1"/>
  <c r="K1200" i="1"/>
  <c r="E4" i="43" s="1"/>
  <c r="L1200" i="1"/>
  <c r="G4" i="43" s="1"/>
  <c r="K112" i="1"/>
  <c r="L112" i="1"/>
  <c r="K1382" i="1"/>
  <c r="L1382" i="1"/>
  <c r="K438" i="1"/>
  <c r="L438" i="1"/>
  <c r="K942" i="1"/>
  <c r="L942" i="1"/>
  <c r="K1236" i="1"/>
  <c r="L1236" i="1"/>
  <c r="K1230" i="1"/>
  <c r="L1230" i="1"/>
  <c r="K955" i="1"/>
  <c r="L955" i="1"/>
  <c r="K530" i="1"/>
  <c r="L530" i="1"/>
  <c r="K1168" i="1"/>
  <c r="L1168" i="1"/>
  <c r="K257" i="1"/>
  <c r="L257" i="1"/>
  <c r="K983" i="1"/>
  <c r="L983" i="1"/>
  <c r="K35" i="1"/>
  <c r="E42" i="43" s="1"/>
  <c r="L35" i="1"/>
  <c r="G42" i="43" s="1"/>
  <c r="K1261" i="1"/>
  <c r="E16" i="42" s="1"/>
  <c r="L1261" i="1"/>
  <c r="G16" i="42" s="1"/>
  <c r="K589" i="1"/>
  <c r="L589" i="1"/>
  <c r="K1332" i="1"/>
  <c r="L1332" i="1"/>
  <c r="K334" i="1"/>
  <c r="L334" i="1"/>
  <c r="K44" i="1"/>
  <c r="L44" i="1"/>
  <c r="K583" i="1"/>
  <c r="L583" i="1"/>
  <c r="K1437" i="1"/>
  <c r="L1437" i="1"/>
  <c r="K328" i="1"/>
  <c r="L328" i="1"/>
  <c r="K1004" i="1"/>
  <c r="E5" i="42" s="1"/>
  <c r="L1004" i="1"/>
  <c r="G5" i="42" s="1"/>
  <c r="K496" i="1"/>
  <c r="L496" i="1"/>
  <c r="K471" i="1"/>
  <c r="L471" i="1"/>
  <c r="K1373" i="1"/>
  <c r="L1373" i="1"/>
  <c r="K291" i="1"/>
  <c r="L291" i="1"/>
  <c r="K824" i="1"/>
  <c r="L824" i="1"/>
  <c r="K633" i="1"/>
  <c r="L633" i="1"/>
  <c r="K619" i="1"/>
  <c r="L619" i="1"/>
  <c r="K321" i="1"/>
  <c r="L321" i="1"/>
  <c r="K255" i="1"/>
  <c r="L255" i="1"/>
  <c r="K266" i="1"/>
  <c r="L266" i="1"/>
  <c r="K1418" i="1"/>
  <c r="L1418" i="1"/>
  <c r="K499" i="1"/>
  <c r="E55" i="40" s="1"/>
  <c r="L499" i="1"/>
  <c r="G55" i="40" s="1"/>
  <c r="K1292" i="1"/>
  <c r="L1292" i="1"/>
  <c r="K47" i="1"/>
  <c r="L47" i="1"/>
  <c r="K778" i="1"/>
  <c r="L778" i="1"/>
  <c r="K1101" i="1"/>
  <c r="L1101" i="1"/>
  <c r="K48" i="1"/>
  <c r="L48" i="1"/>
  <c r="K1026" i="1"/>
  <c r="L1026" i="1"/>
  <c r="K1389" i="1"/>
  <c r="L1389" i="1"/>
  <c r="K535" i="1"/>
  <c r="L535" i="1"/>
  <c r="K1080" i="1"/>
  <c r="L1080" i="1"/>
  <c r="K446" i="1"/>
  <c r="E49" i="42" s="1"/>
  <c r="L446" i="1"/>
  <c r="G49" i="42" s="1"/>
  <c r="K959" i="1"/>
  <c r="L959" i="1"/>
  <c r="K288" i="1"/>
  <c r="L288" i="1"/>
  <c r="K614" i="1"/>
  <c r="L614" i="1"/>
  <c r="K1194" i="1"/>
  <c r="L1194" i="1"/>
  <c r="K345" i="1"/>
  <c r="L345" i="1"/>
  <c r="K1061" i="1"/>
  <c r="L1061" i="1"/>
  <c r="K374" i="1"/>
  <c r="L374" i="1"/>
  <c r="K1446" i="1"/>
  <c r="E12" i="43" s="1"/>
  <c r="L1446" i="1"/>
  <c r="G12" i="43" s="1"/>
  <c r="K671" i="1"/>
  <c r="L671" i="1"/>
  <c r="K1394" i="1"/>
  <c r="L1394" i="1"/>
  <c r="K1144" i="1"/>
  <c r="L1144" i="1"/>
  <c r="K760" i="1"/>
  <c r="L760" i="1"/>
  <c r="K1002" i="1"/>
  <c r="L1002" i="1"/>
  <c r="K403" i="1"/>
  <c r="E41" i="37" s="1"/>
  <c r="L403" i="1"/>
  <c r="G41" i="37" s="1"/>
  <c r="K890" i="1"/>
  <c r="L890" i="1"/>
  <c r="K1235" i="1"/>
  <c r="L1235" i="1"/>
  <c r="K585" i="1"/>
  <c r="L585" i="1"/>
  <c r="K484" i="1"/>
  <c r="E13" i="38" s="1"/>
  <c r="L484" i="1"/>
  <c r="G13" i="38" s="1"/>
  <c r="K168" i="1"/>
  <c r="L168" i="1"/>
  <c r="K849" i="1"/>
  <c r="L849" i="1"/>
  <c r="K908" i="1"/>
  <c r="E7" i="38" s="1"/>
  <c r="L908" i="1"/>
  <c r="G7" i="38" s="1"/>
  <c r="K489" i="1"/>
  <c r="L489" i="1"/>
  <c r="K61" i="1"/>
  <c r="L61" i="1"/>
  <c r="K823" i="1"/>
  <c r="L823" i="1"/>
  <c r="K459" i="1"/>
  <c r="E45" i="41" s="1"/>
  <c r="L459" i="1"/>
  <c r="G45" i="41" s="1"/>
  <c r="K110" i="1"/>
  <c r="L110" i="1"/>
  <c r="K620" i="1"/>
  <c r="L620" i="1"/>
  <c r="K253" i="1"/>
  <c r="E39" i="39" s="1"/>
  <c r="L253" i="1"/>
  <c r="G39" i="39" s="1"/>
  <c r="K1309" i="1"/>
  <c r="L1309" i="1"/>
  <c r="K1161" i="1"/>
  <c r="E21" i="37" s="1"/>
  <c r="L1161" i="1"/>
  <c r="G21" i="37" s="1"/>
  <c r="K989" i="1"/>
  <c r="L989" i="1"/>
  <c r="K1156" i="1"/>
  <c r="L1156" i="1"/>
  <c r="K58" i="1"/>
  <c r="L58" i="1"/>
  <c r="K134" i="1"/>
  <c r="L134" i="1"/>
  <c r="K639" i="1"/>
  <c r="L639" i="1"/>
  <c r="K213" i="1"/>
  <c r="E44" i="40" s="1"/>
  <c r="L213" i="1"/>
  <c r="G44" i="40" s="1"/>
  <c r="K60" i="1"/>
  <c r="E21" i="38" s="1"/>
  <c r="L60" i="1"/>
  <c r="G21" i="38" s="1"/>
  <c r="K782" i="1"/>
  <c r="L782" i="1"/>
  <c r="K1028" i="1"/>
  <c r="E47" i="42" s="1"/>
  <c r="L1028" i="1"/>
  <c r="G47" i="42" s="1"/>
  <c r="K1009" i="1"/>
  <c r="E18" i="45" s="1"/>
  <c r="L1009" i="1"/>
  <c r="G18" i="45" s="1"/>
  <c r="K1046" i="1"/>
  <c r="L1046" i="1"/>
  <c r="K319" i="1"/>
  <c r="L319" i="1"/>
  <c r="K508" i="1"/>
  <c r="L508" i="1"/>
  <c r="K6" i="1"/>
  <c r="E21" i="43" s="1"/>
  <c r="L6" i="1"/>
  <c r="G21" i="43" s="1"/>
  <c r="K510" i="1"/>
  <c r="L510" i="1"/>
  <c r="K56" i="1"/>
  <c r="L56" i="1"/>
  <c r="K647" i="1"/>
  <c r="L647" i="1"/>
  <c r="K910" i="1"/>
  <c r="L910" i="1"/>
  <c r="K449" i="1"/>
  <c r="L449" i="1"/>
  <c r="K1353" i="1"/>
  <c r="L1353" i="1"/>
  <c r="K153" i="1"/>
  <c r="L153" i="1"/>
  <c r="K670" i="1"/>
  <c r="E25" i="41" s="1"/>
  <c r="L670" i="1"/>
  <c r="G25" i="41" s="1"/>
  <c r="K299" i="1"/>
  <c r="E39" i="37" s="1"/>
  <c r="L299" i="1"/>
  <c r="G39" i="37" s="1"/>
  <c r="K610" i="1"/>
  <c r="L610" i="1"/>
  <c r="K95" i="1"/>
  <c r="L95" i="1"/>
  <c r="K686" i="1"/>
  <c r="L686" i="1"/>
  <c r="K1176" i="1"/>
  <c r="L1176" i="1"/>
  <c r="K696" i="1"/>
  <c r="L696" i="1"/>
  <c r="K1435" i="1"/>
  <c r="L1435" i="1"/>
  <c r="K877" i="1"/>
  <c r="L877" i="1"/>
  <c r="K457" i="1"/>
  <c r="L457" i="1"/>
  <c r="K681" i="1"/>
  <c r="L681" i="1"/>
  <c r="K120" i="1"/>
  <c r="L120" i="1"/>
  <c r="K739" i="1"/>
  <c r="E42" i="39" s="1"/>
  <c r="L739" i="1"/>
  <c r="G42" i="39" s="1"/>
  <c r="K545" i="1"/>
  <c r="L545" i="1"/>
  <c r="K23" i="1"/>
  <c r="L23" i="1"/>
  <c r="K892" i="1"/>
  <c r="L892" i="1"/>
  <c r="K65" i="1"/>
  <c r="L65" i="1"/>
  <c r="K170" i="1"/>
  <c r="E51" i="40" s="1"/>
  <c r="L170" i="1"/>
  <c r="G51" i="40" s="1"/>
  <c r="K1255" i="1"/>
  <c r="E3" i="37" s="1"/>
  <c r="L1255" i="1"/>
  <c r="G3" i="37" s="1"/>
  <c r="K1350" i="1"/>
  <c r="L1350" i="1"/>
  <c r="K772" i="1"/>
  <c r="L772" i="1"/>
  <c r="K722" i="1"/>
  <c r="L722" i="1"/>
  <c r="K42" i="1"/>
  <c r="E39" i="42" s="1"/>
  <c r="L42" i="1"/>
  <c r="G39" i="42" s="1"/>
  <c r="K1114" i="1"/>
  <c r="E54" i="40" s="1"/>
  <c r="L1114" i="1"/>
  <c r="G54" i="40" s="1"/>
  <c r="K1465" i="1"/>
  <c r="L1465" i="1"/>
  <c r="K265" i="1"/>
  <c r="L265" i="1"/>
  <c r="K165" i="1"/>
  <c r="L165" i="1"/>
  <c r="K339" i="1"/>
  <c r="L339" i="1"/>
  <c r="K50" i="1"/>
  <c r="L50" i="1"/>
  <c r="K1397" i="1"/>
  <c r="L1397" i="1"/>
  <c r="K1191" i="1"/>
  <c r="L1191" i="1"/>
  <c r="K1070" i="1"/>
  <c r="L1070" i="1"/>
  <c r="K1487" i="1"/>
  <c r="E40" i="45" s="1"/>
  <c r="L1487" i="1"/>
  <c r="G40" i="45" s="1"/>
  <c r="K472" i="1"/>
  <c r="L472" i="1"/>
  <c r="K1151" i="1"/>
  <c r="L1151" i="1"/>
  <c r="K880" i="1"/>
  <c r="L880" i="1"/>
  <c r="K122" i="1"/>
  <c r="L122" i="1"/>
  <c r="K864" i="1"/>
  <c r="L864" i="1"/>
  <c r="K940" i="1"/>
  <c r="L940" i="1"/>
  <c r="K300" i="1"/>
  <c r="L300" i="1"/>
  <c r="K708" i="1"/>
  <c r="L708" i="1"/>
  <c r="K426" i="1"/>
  <c r="L426" i="1"/>
  <c r="K868" i="1"/>
  <c r="E42" i="40" s="1"/>
  <c r="L868" i="1"/>
  <c r="G42" i="40" s="1"/>
  <c r="K1417" i="1"/>
  <c r="L1417" i="1"/>
  <c r="K683" i="1"/>
  <c r="E40" i="42" s="1"/>
  <c r="L683" i="1"/>
  <c r="G40" i="42" s="1"/>
  <c r="K302" i="1"/>
  <c r="L302" i="1"/>
  <c r="K341" i="1"/>
  <c r="L341" i="1"/>
  <c r="K1272" i="1"/>
  <c r="L1272" i="1"/>
  <c r="K244" i="1"/>
  <c r="L244" i="1"/>
  <c r="K1488" i="1"/>
  <c r="E6" i="38" s="1"/>
  <c r="L1488" i="1"/>
  <c r="G6" i="38" s="1"/>
  <c r="K445" i="1"/>
  <c r="L445" i="1"/>
  <c r="K332" i="1"/>
  <c r="L332" i="1"/>
  <c r="K158" i="1"/>
  <c r="L158" i="1"/>
  <c r="K1275" i="1"/>
  <c r="L1275" i="1"/>
  <c r="K454" i="1"/>
  <c r="L454" i="1"/>
  <c r="K271" i="1"/>
  <c r="L271" i="1"/>
  <c r="K97" i="1"/>
  <c r="L97" i="1"/>
  <c r="K80" i="1"/>
  <c r="L80" i="1"/>
  <c r="K779" i="1"/>
  <c r="E22" i="38" s="1"/>
  <c r="L779" i="1"/>
  <c r="G22" i="38" s="1"/>
  <c r="K1378" i="1"/>
  <c r="L1378" i="1"/>
  <c r="K1359" i="1"/>
  <c r="E17" i="38" s="1"/>
  <c r="L1359" i="1"/>
  <c r="G17" i="38" s="1"/>
  <c r="K712" i="1"/>
  <c r="L712" i="1"/>
  <c r="K1220" i="1"/>
  <c r="L1220" i="1"/>
  <c r="K8" i="1"/>
  <c r="L8" i="1"/>
  <c r="K1092" i="1"/>
  <c r="L1092" i="1"/>
  <c r="K865" i="1"/>
  <c r="L865" i="1"/>
  <c r="K894" i="1"/>
  <c r="L894" i="1"/>
  <c r="K1206" i="1"/>
  <c r="E8" i="37" s="1"/>
  <c r="L1206" i="1"/>
  <c r="G8" i="37" s="1"/>
  <c r="K993" i="1"/>
  <c r="L993" i="1"/>
  <c r="K389" i="1"/>
  <c r="L389" i="1"/>
  <c r="K127" i="1"/>
  <c r="L127" i="1"/>
  <c r="K118" i="1"/>
  <c r="L118" i="1"/>
  <c r="K909" i="1"/>
  <c r="L909" i="1"/>
  <c r="K142" i="1"/>
  <c r="L142" i="1"/>
  <c r="K1361" i="1"/>
  <c r="L1361" i="1"/>
  <c r="K882" i="1"/>
  <c r="L882" i="1"/>
  <c r="K567" i="1"/>
  <c r="L567" i="1"/>
  <c r="K135" i="1"/>
  <c r="L135" i="1"/>
  <c r="K1318" i="1"/>
  <c r="E18" i="39" s="1"/>
  <c r="L1318" i="1"/>
  <c r="G18" i="39" s="1"/>
  <c r="K596" i="1"/>
  <c r="L596" i="1"/>
  <c r="K236" i="1"/>
  <c r="L236" i="1"/>
  <c r="K859" i="1"/>
  <c r="L859" i="1"/>
  <c r="K677" i="1"/>
  <c r="L677" i="1"/>
  <c r="K600" i="1"/>
  <c r="L600" i="1"/>
  <c r="K278" i="1"/>
  <c r="L278" i="1"/>
  <c r="K887" i="1"/>
  <c r="E49" i="38" s="1"/>
  <c r="L887" i="1"/>
  <c r="G49" i="38" s="1"/>
  <c r="K570" i="1"/>
  <c r="L570" i="1"/>
  <c r="K975" i="1"/>
  <c r="E19" i="38" s="1"/>
  <c r="L975" i="1"/>
  <c r="G19" i="38" s="1"/>
  <c r="K602" i="1"/>
  <c r="L602" i="1"/>
  <c r="K815" i="1"/>
  <c r="L815" i="1"/>
  <c r="K854" i="1"/>
  <c r="E25" i="42" s="1"/>
  <c r="L854" i="1"/>
  <c r="G25" i="42" s="1"/>
  <c r="K235" i="1"/>
  <c r="L235" i="1"/>
  <c r="K672" i="1"/>
  <c r="L672" i="1"/>
  <c r="K841" i="1"/>
  <c r="L841" i="1"/>
  <c r="K1229" i="1"/>
  <c r="L1229" i="1"/>
  <c r="K1333" i="1"/>
  <c r="L1333" i="1"/>
  <c r="K1354" i="1"/>
  <c r="E21" i="39" s="1"/>
  <c r="L1354" i="1"/>
  <c r="G21" i="39" s="1"/>
  <c r="K764" i="1"/>
  <c r="E10" i="41" s="1"/>
  <c r="L764" i="1"/>
  <c r="G10" i="41" s="1"/>
  <c r="K1160" i="1"/>
  <c r="E27" i="42" s="1"/>
  <c r="L1160" i="1"/>
  <c r="G27" i="42" s="1"/>
  <c r="K465" i="1"/>
  <c r="L465" i="1"/>
  <c r="K807" i="1"/>
  <c r="L807" i="1"/>
  <c r="K57" i="1"/>
  <c r="L57" i="1"/>
  <c r="K1307" i="1"/>
  <c r="E9" i="39" s="1"/>
  <c r="L1307" i="1"/>
  <c r="G9" i="39" s="1"/>
  <c r="K355" i="1"/>
  <c r="L355" i="1"/>
  <c r="K1147" i="1"/>
  <c r="L1147" i="1"/>
  <c r="K521" i="1"/>
  <c r="L521" i="1"/>
  <c r="K37" i="1"/>
  <c r="L37" i="1"/>
  <c r="K39" i="1"/>
  <c r="L39" i="1"/>
  <c r="K506" i="1"/>
  <c r="L506" i="1"/>
  <c r="K590" i="1"/>
  <c r="L590" i="1"/>
  <c r="K381" i="1"/>
  <c r="E5" i="37" s="1"/>
  <c r="L381" i="1"/>
  <c r="G5" i="37" s="1"/>
  <c r="K1066" i="1"/>
  <c r="L1066" i="1"/>
  <c r="K166" i="1"/>
  <c r="L166" i="1"/>
  <c r="K851" i="1"/>
  <c r="L851" i="1"/>
  <c r="K918" i="1"/>
  <c r="L918" i="1"/>
  <c r="K562" i="1"/>
  <c r="L562" i="1"/>
  <c r="K577" i="1"/>
  <c r="E13" i="40" s="1"/>
  <c r="L577" i="1"/>
  <c r="G13" i="40" s="1"/>
  <c r="K837" i="1"/>
  <c r="L837" i="1"/>
  <c r="K1413" i="1"/>
  <c r="L1413" i="1"/>
  <c r="K173" i="1"/>
  <c r="L173" i="1"/>
  <c r="K911" i="1"/>
  <c r="L911" i="1"/>
  <c r="K357" i="1"/>
  <c r="L357" i="1"/>
  <c r="K718" i="1"/>
  <c r="E8" i="38" s="1"/>
  <c r="L718" i="1"/>
  <c r="G8" i="38" s="1"/>
  <c r="K51" i="1"/>
  <c r="L51" i="1"/>
  <c r="K410" i="1"/>
  <c r="L410" i="1"/>
  <c r="K290" i="1"/>
  <c r="L290" i="1"/>
  <c r="K794" i="1"/>
  <c r="L794" i="1"/>
  <c r="K1130" i="1"/>
  <c r="L1130" i="1"/>
  <c r="K133" i="1"/>
  <c r="L133" i="1"/>
  <c r="K757" i="1"/>
  <c r="L757" i="1"/>
  <c r="K1165" i="1"/>
  <c r="L1165" i="1"/>
  <c r="K283" i="1"/>
  <c r="E4" i="39" s="1"/>
  <c r="L283" i="1"/>
  <c r="G4" i="39" s="1"/>
  <c r="K150" i="1"/>
  <c r="L150" i="1"/>
  <c r="K1122" i="1"/>
  <c r="L1122" i="1"/>
  <c r="K813" i="1"/>
  <c r="L813" i="1"/>
  <c r="K164" i="1"/>
  <c r="L164" i="1"/>
  <c r="K1094" i="1"/>
  <c r="L1094" i="1"/>
  <c r="K478" i="1"/>
  <c r="L478" i="1"/>
  <c r="K573" i="1"/>
  <c r="E16" i="38" s="1"/>
  <c r="L573" i="1"/>
  <c r="G16" i="38" s="1"/>
  <c r="K1250" i="1"/>
  <c r="E9" i="45" s="1"/>
  <c r="L1250" i="1"/>
  <c r="G9" i="45" s="1"/>
  <c r="K178" i="1"/>
  <c r="L178" i="1"/>
  <c r="K526" i="1"/>
  <c r="L526" i="1"/>
  <c r="K443" i="1"/>
  <c r="L443" i="1"/>
  <c r="K836" i="1"/>
  <c r="L836" i="1"/>
  <c r="K427" i="1"/>
  <c r="L427" i="1"/>
  <c r="K1202" i="1"/>
  <c r="E15" i="39" s="1"/>
  <c r="L1202" i="1"/>
  <c r="G15" i="39" s="1"/>
  <c r="K1196" i="1"/>
  <c r="L1196" i="1"/>
  <c r="K1179" i="1"/>
  <c r="E23" i="39" s="1"/>
  <c r="L1179" i="1"/>
  <c r="G23" i="39" s="1"/>
  <c r="K1276" i="1"/>
  <c r="L1276" i="1"/>
  <c r="K279" i="1"/>
  <c r="L279" i="1"/>
  <c r="K337" i="1"/>
  <c r="L337" i="1"/>
  <c r="K710" i="1"/>
  <c r="L710" i="1"/>
  <c r="K1480" i="1"/>
  <c r="L1480" i="1"/>
  <c r="K920" i="1"/>
  <c r="E50" i="45" s="1"/>
  <c r="L920" i="1"/>
  <c r="G50" i="45" s="1"/>
  <c r="K1056" i="1"/>
  <c r="E20" i="40" s="1"/>
  <c r="L1056" i="1"/>
  <c r="G20" i="40" s="1"/>
  <c r="K180" i="1"/>
  <c r="L180" i="1"/>
  <c r="K1140" i="1"/>
  <c r="L1140" i="1"/>
  <c r="K247" i="1"/>
  <c r="E18" i="42" s="1"/>
  <c r="L247" i="1"/>
  <c r="G18" i="42" s="1"/>
  <c r="K828" i="1"/>
  <c r="L828" i="1"/>
  <c r="K1171" i="1"/>
  <c r="E45" i="43" s="1"/>
  <c r="L1171" i="1"/>
  <c r="G45" i="43" s="1"/>
  <c r="K630" i="1"/>
  <c r="E44" i="42" s="1"/>
  <c r="L630" i="1"/>
  <c r="G44" i="42" s="1"/>
  <c r="K473" i="1"/>
  <c r="L473" i="1"/>
  <c r="K70" i="1"/>
  <c r="L70" i="1"/>
  <c r="K951" i="1"/>
  <c r="L951" i="1"/>
  <c r="K354" i="1"/>
  <c r="L354" i="1"/>
  <c r="K1253" i="1"/>
  <c r="E6" i="41" s="1"/>
  <c r="L1253" i="1"/>
  <c r="G6" i="41" s="1"/>
  <c r="K76" i="1"/>
  <c r="L76" i="1"/>
  <c r="K1102" i="1"/>
  <c r="E15" i="43" s="1"/>
  <c r="L1102" i="1"/>
  <c r="G15" i="43" s="1"/>
  <c r="K1355" i="1"/>
  <c r="L1355" i="1"/>
  <c r="K1408" i="1"/>
  <c r="L1408" i="1"/>
  <c r="K1095" i="1"/>
  <c r="L1095" i="1"/>
  <c r="K800" i="1"/>
  <c r="L800" i="1"/>
  <c r="K71" i="1"/>
  <c r="L71" i="1"/>
  <c r="K580" i="1"/>
  <c r="E12" i="40" s="1"/>
  <c r="L580" i="1"/>
  <c r="G12" i="40" s="1"/>
  <c r="K363" i="1"/>
  <c r="L363" i="1"/>
  <c r="K111" i="1"/>
  <c r="L111" i="1"/>
  <c r="K1322" i="1"/>
  <c r="E46" i="38" s="1"/>
  <c r="L1322" i="1"/>
  <c r="G46" i="38" s="1"/>
  <c r="K1463" i="1"/>
  <c r="L1463" i="1"/>
  <c r="K1262" i="1"/>
  <c r="E10" i="40" s="1"/>
  <c r="L1262" i="1"/>
  <c r="G10" i="40" s="1"/>
  <c r="K522" i="1"/>
  <c r="E9" i="42" s="1"/>
  <c r="L522" i="1"/>
  <c r="G9" i="42" s="1"/>
  <c r="K998" i="1"/>
  <c r="L998" i="1"/>
  <c r="K101" i="1"/>
  <c r="E8" i="40" s="1"/>
  <c r="L101" i="1"/>
  <c r="G8" i="40" s="1"/>
  <c r="K67" i="1"/>
  <c r="L67" i="1"/>
  <c r="K1054" i="1"/>
  <c r="L1054" i="1"/>
  <c r="K270" i="1"/>
  <c r="L270" i="1"/>
  <c r="K391" i="1"/>
  <c r="L391" i="1"/>
  <c r="K586" i="1"/>
  <c r="L586" i="1"/>
  <c r="K241" i="1"/>
  <c r="L241" i="1"/>
  <c r="K7" i="1"/>
  <c r="L7" i="1"/>
  <c r="K276" i="1"/>
  <c r="L276" i="1"/>
  <c r="K1281" i="1"/>
  <c r="L1281" i="1"/>
  <c r="K1357" i="1"/>
  <c r="L1357" i="1"/>
  <c r="K206" i="1"/>
  <c r="L206" i="1"/>
  <c r="K1454" i="1"/>
  <c r="E19" i="43" s="1"/>
  <c r="L1454" i="1"/>
  <c r="G19" i="43" s="1"/>
  <c r="K435" i="1"/>
  <c r="L435" i="1"/>
  <c r="K972" i="1"/>
  <c r="L972" i="1"/>
  <c r="K850" i="1"/>
  <c r="L850" i="1"/>
  <c r="K724" i="1"/>
  <c r="E51" i="45" s="1"/>
  <c r="L724" i="1"/>
  <c r="G51" i="45" s="1"/>
  <c r="K418" i="1"/>
  <c r="L418" i="1"/>
  <c r="K1036" i="1"/>
  <c r="L1036" i="1"/>
  <c r="K978" i="1"/>
  <c r="L978" i="1"/>
  <c r="K1398" i="1"/>
  <c r="L1398" i="1"/>
  <c r="K796" i="1"/>
  <c r="L796" i="1"/>
  <c r="K808" i="1"/>
  <c r="L808" i="1"/>
  <c r="K517" i="1"/>
  <c r="L517" i="1"/>
  <c r="K883" i="1"/>
  <c r="L883" i="1"/>
  <c r="K272" i="1"/>
  <c r="L272" i="1"/>
  <c r="K1409" i="1"/>
  <c r="L1409" i="1"/>
  <c r="K540" i="1"/>
  <c r="L540" i="1"/>
  <c r="K1240" i="1"/>
  <c r="L1240" i="1"/>
  <c r="K156" i="1"/>
  <c r="L156" i="1"/>
  <c r="K1456" i="1"/>
  <c r="L1456" i="1"/>
  <c r="K1338" i="1"/>
  <c r="L1338" i="1"/>
  <c r="K787" i="1"/>
  <c r="L787" i="1"/>
  <c r="K551" i="1"/>
  <c r="L551" i="1"/>
  <c r="K1263" i="1"/>
  <c r="E26" i="39" s="1"/>
  <c r="L1263" i="1"/>
  <c r="G26" i="39" s="1"/>
  <c r="K388" i="1"/>
  <c r="L388" i="1"/>
  <c r="K222" i="1"/>
  <c r="L222" i="1"/>
  <c r="K1135" i="1"/>
  <c r="L1135" i="1"/>
  <c r="K789" i="1"/>
  <c r="L789" i="1"/>
  <c r="K827" i="1"/>
  <c r="E48" i="43" s="1"/>
  <c r="L827" i="1"/>
  <c r="G48" i="43" s="1"/>
  <c r="K1385" i="1"/>
  <c r="L1385" i="1"/>
  <c r="K999" i="1"/>
  <c r="L999" i="1"/>
  <c r="K967" i="1"/>
  <c r="L967" i="1"/>
  <c r="K54" i="1"/>
  <c r="L54" i="1"/>
  <c r="K1314" i="1"/>
  <c r="L1314" i="1"/>
  <c r="K352" i="1"/>
  <c r="L352" i="1"/>
  <c r="K1227" i="1"/>
  <c r="L1227" i="1"/>
  <c r="K84" i="1"/>
  <c r="L84" i="1"/>
  <c r="K1170" i="1"/>
  <c r="E52" i="45" s="1"/>
  <c r="L1170" i="1"/>
  <c r="G52" i="45" s="1"/>
  <c r="K1075" i="1"/>
  <c r="L1075" i="1"/>
  <c r="K462" i="1"/>
  <c r="L462" i="1"/>
  <c r="K1419" i="1"/>
  <c r="E42" i="38" s="1"/>
  <c r="L1419" i="1"/>
  <c r="G42" i="38" s="1"/>
  <c r="K1162" i="1"/>
  <c r="L1162" i="1"/>
  <c r="L679" i="1"/>
  <c r="V458" i="1"/>
  <c r="W458" i="1"/>
  <c r="G31" i="39" l="1"/>
  <c r="G32" i="39" s="1"/>
  <c r="E31" i="40"/>
  <c r="E32" i="40" s="1"/>
  <c r="G1" i="40" s="1"/>
  <c r="E1" i="40"/>
  <c r="G31" i="38"/>
  <c r="G32" i="38" s="1"/>
  <c r="G31" i="41"/>
  <c r="G32" i="41" s="1"/>
  <c r="G31" i="45"/>
  <c r="G32" i="45" s="1"/>
  <c r="G31" i="42"/>
  <c r="G32" i="42" s="1"/>
  <c r="E31" i="43"/>
  <c r="E32" i="43" s="1"/>
  <c r="G1" i="43" s="1"/>
  <c r="E31" i="38"/>
  <c r="E32" i="38" s="1"/>
  <c r="G1" i="38" s="1"/>
  <c r="E1" i="38"/>
  <c r="E1" i="41"/>
  <c r="E31" i="41"/>
  <c r="E32" i="41" s="1"/>
  <c r="G1" i="41" s="1"/>
  <c r="E1" i="45"/>
  <c r="E31" i="45"/>
  <c r="E32" i="45" s="1"/>
  <c r="G1" i="45" s="1"/>
  <c r="E1" i="42"/>
  <c r="E31" i="42"/>
  <c r="E32" i="42" s="1"/>
  <c r="G1" i="42" s="1"/>
  <c r="G31" i="43"/>
  <c r="G32" i="43" s="1"/>
  <c r="E31" i="39"/>
  <c r="E32" i="39" s="1"/>
  <c r="G1" i="39" s="1"/>
  <c r="E1" i="39"/>
  <c r="G31" i="40"/>
  <c r="G32" i="40" s="1"/>
  <c r="E1" i="43"/>
  <c r="E31" i="37"/>
  <c r="E32" i="37" s="1"/>
  <c r="G1" i="37" s="1"/>
  <c r="E1" i="37"/>
  <c r="G31" i="37"/>
  <c r="G32" i="37" s="1"/>
  <c r="X1390" i="1"/>
  <c r="X1394" i="1"/>
  <c r="X1392" i="1"/>
  <c r="X1396" i="1"/>
  <c r="X1393" i="1"/>
  <c r="X1391" i="1"/>
  <c r="X1395" i="1"/>
  <c r="X458" i="1"/>
  <c r="T1307" i="1"/>
  <c r="K679" i="1"/>
  <c r="H13" i="42" l="1"/>
  <c r="H9" i="39"/>
  <c r="X109" i="1"/>
  <c r="X111" i="1"/>
  <c r="X112" i="1"/>
  <c r="X113" i="1"/>
  <c r="X124" i="1"/>
  <c r="X126" i="1"/>
  <c r="X129" i="1"/>
  <c r="X128" i="1"/>
  <c r="X119" i="1"/>
  <c r="X130" i="1"/>
  <c r="X121" i="1"/>
  <c r="X145" i="1"/>
  <c r="X114" i="1"/>
  <c r="X110" i="1"/>
  <c r="X115" i="1"/>
  <c r="X117" i="1"/>
  <c r="X118" i="1"/>
  <c r="X125" i="1"/>
  <c r="X140" i="1"/>
  <c r="X149" i="1"/>
  <c r="X108" i="1"/>
  <c r="X116" i="1"/>
  <c r="X120" i="1"/>
  <c r="X127" i="1"/>
  <c r="X131" i="1"/>
  <c r="X122" i="1"/>
  <c r="X123" i="1"/>
  <c r="X132" i="1"/>
  <c r="X141" i="1"/>
  <c r="X133" i="1"/>
  <c r="X134" i="1"/>
  <c r="X135" i="1"/>
  <c r="X136" i="1"/>
  <c r="X138" i="1"/>
  <c r="X144" i="1"/>
  <c r="X143" i="1"/>
  <c r="X137" i="1"/>
  <c r="X142" i="1"/>
  <c r="X139" i="1"/>
  <c r="X146" i="1"/>
  <c r="X147" i="1"/>
  <c r="X148" i="1"/>
  <c r="X150" i="1"/>
  <c r="X151" i="1"/>
  <c r="X152" i="1"/>
  <c r="X153" i="1"/>
  <c r="X154" i="1"/>
  <c r="X155" i="1"/>
  <c r="X156" i="1"/>
  <c r="X157" i="1"/>
  <c r="X158" i="1"/>
  <c r="X163" i="1"/>
  <c r="X165" i="1"/>
  <c r="X166" i="1"/>
  <c r="X171" i="1"/>
  <c r="X174" i="1"/>
  <c r="X177" i="1"/>
  <c r="X176" i="1"/>
  <c r="X173" i="1"/>
  <c r="X198" i="1"/>
  <c r="X203" i="1"/>
  <c r="X159" i="1"/>
  <c r="X160" i="1"/>
  <c r="X162" i="1"/>
  <c r="X168" i="1"/>
  <c r="X169" i="1"/>
  <c r="X172" i="1"/>
  <c r="X164" i="1"/>
  <c r="X167" i="1"/>
  <c r="X193" i="1"/>
  <c r="X161" i="1"/>
  <c r="X178" i="1"/>
  <c r="X175" i="1"/>
  <c r="X179" i="1"/>
  <c r="X187" i="1"/>
  <c r="X188" i="1"/>
  <c r="X180" i="1"/>
  <c r="X170" i="1"/>
  <c r="X181" i="1"/>
  <c r="X189" i="1"/>
  <c r="X182" i="1"/>
  <c r="X190" i="1"/>
  <c r="X191" i="1"/>
  <c r="X183" i="1"/>
  <c r="X184" i="1"/>
  <c r="X192" i="1"/>
  <c r="X185" i="1"/>
  <c r="X194" i="1"/>
  <c r="X196" i="1"/>
  <c r="X186" i="1"/>
  <c r="X195" i="1"/>
  <c r="X197" i="1"/>
  <c r="X199" i="1"/>
  <c r="X200" i="1"/>
  <c r="X201" i="1"/>
  <c r="X202" i="1"/>
  <c r="X486" i="1"/>
  <c r="X487" i="1"/>
  <c r="X490" i="1"/>
  <c r="X492" i="1"/>
  <c r="X494" i="1"/>
  <c r="X496" i="1"/>
  <c r="X497" i="1"/>
  <c r="X498" i="1"/>
  <c r="X500" i="1"/>
  <c r="X501" i="1"/>
  <c r="X503" i="1"/>
  <c r="X507" i="1"/>
  <c r="X509" i="1"/>
  <c r="X522" i="1"/>
  <c r="X488" i="1"/>
  <c r="X491" i="1"/>
  <c r="X493" i="1"/>
  <c r="X495" i="1"/>
  <c r="X499" i="1"/>
  <c r="X521" i="1"/>
  <c r="X489" i="1"/>
  <c r="X502" i="1"/>
  <c r="X506" i="1"/>
  <c r="X511" i="1"/>
  <c r="X504" i="1"/>
  <c r="X520" i="1"/>
  <c r="X505" i="1"/>
  <c r="X512" i="1"/>
  <c r="X508" i="1"/>
  <c r="X513" i="1"/>
  <c r="X514" i="1"/>
  <c r="X515" i="1"/>
  <c r="X523" i="1"/>
  <c r="X524" i="1"/>
  <c r="X517" i="1"/>
  <c r="X518" i="1"/>
  <c r="X510" i="1"/>
  <c r="X519" i="1"/>
  <c r="X516" i="1"/>
  <c r="X525" i="1"/>
  <c r="X526" i="1"/>
  <c r="X527" i="1"/>
  <c r="X528" i="1"/>
  <c r="X529" i="1"/>
  <c r="X530" i="1"/>
  <c r="X531" i="1"/>
  <c r="X584" i="1"/>
  <c r="X585" i="1"/>
  <c r="X586" i="1"/>
  <c r="X588" i="1"/>
  <c r="X590" i="1"/>
  <c r="X591" i="1"/>
  <c r="X593" i="1"/>
  <c r="X598" i="1"/>
  <c r="X601" i="1"/>
  <c r="X602" i="1"/>
  <c r="X604" i="1"/>
  <c r="X597" i="1"/>
  <c r="X617" i="1"/>
  <c r="X618" i="1"/>
  <c r="X622" i="1"/>
  <c r="X582" i="1"/>
  <c r="X583" i="1"/>
  <c r="X587" i="1"/>
  <c r="X594" i="1"/>
  <c r="X595" i="1"/>
  <c r="X603" i="1"/>
  <c r="X615" i="1"/>
  <c r="X589" i="1"/>
  <c r="X592" i="1"/>
  <c r="X600" i="1"/>
  <c r="X605" i="1"/>
  <c r="X606" i="1"/>
  <c r="X599" i="1"/>
  <c r="X607" i="1"/>
  <c r="X608" i="1"/>
  <c r="X609" i="1"/>
  <c r="X616" i="1"/>
  <c r="X610" i="1"/>
  <c r="X619" i="1"/>
  <c r="X614" i="1"/>
  <c r="X596" i="1"/>
  <c r="X620" i="1"/>
  <c r="X611" i="1"/>
  <c r="X612" i="1"/>
  <c r="X613" i="1"/>
  <c r="X621" i="1"/>
  <c r="X623" i="1"/>
  <c r="X624" i="1"/>
  <c r="X625" i="1"/>
  <c r="X626" i="1"/>
  <c r="X725" i="1"/>
  <c r="X727" i="1"/>
  <c r="X729" i="1"/>
  <c r="X730" i="1"/>
  <c r="X733" i="1"/>
  <c r="X734" i="1"/>
  <c r="X731" i="1"/>
  <c r="X736" i="1"/>
  <c r="X739" i="1"/>
  <c r="X740" i="1"/>
  <c r="X744" i="1"/>
  <c r="X751" i="1"/>
  <c r="X742" i="1"/>
  <c r="X746" i="1"/>
  <c r="X767" i="1"/>
  <c r="X724" i="1"/>
  <c r="X726" i="1"/>
  <c r="X728" i="1"/>
  <c r="X735" i="1"/>
  <c r="X741" i="1"/>
  <c r="X743" i="1"/>
  <c r="X753" i="1"/>
  <c r="X760" i="1"/>
  <c r="X763" i="1"/>
  <c r="X723" i="1"/>
  <c r="X745" i="1"/>
  <c r="X747" i="1"/>
  <c r="X748" i="1"/>
  <c r="X732" i="1"/>
  <c r="X738" i="1"/>
  <c r="X737" i="1"/>
  <c r="X752" i="1"/>
  <c r="X750" i="1"/>
  <c r="X749" i="1"/>
  <c r="X755" i="1"/>
  <c r="X756" i="1"/>
  <c r="X757" i="1"/>
  <c r="X758" i="1"/>
  <c r="X759" i="1"/>
  <c r="X761" i="1"/>
  <c r="X764" i="1"/>
  <c r="X765" i="1"/>
  <c r="X766" i="1"/>
  <c r="X762" i="1"/>
  <c r="X754" i="1"/>
  <c r="X768" i="1"/>
  <c r="X769" i="1"/>
  <c r="X770" i="1"/>
  <c r="X771" i="1"/>
  <c r="X962" i="1"/>
  <c r="X963" i="1"/>
  <c r="X964" i="1"/>
  <c r="X965" i="1"/>
  <c r="X967" i="1"/>
  <c r="X969" i="1"/>
  <c r="X971" i="1"/>
  <c r="X972" i="1"/>
  <c r="X973" i="1"/>
  <c r="X975" i="1"/>
  <c r="X979" i="1"/>
  <c r="X976" i="1"/>
  <c r="X999" i="1"/>
  <c r="X1003" i="1"/>
  <c r="X968" i="1"/>
  <c r="X978" i="1"/>
  <c r="X980" i="1"/>
  <c r="X981" i="1"/>
  <c r="X987" i="1"/>
  <c r="X977" i="1"/>
  <c r="X996" i="1"/>
  <c r="X966" i="1"/>
  <c r="X974" i="1"/>
  <c r="X970" i="1"/>
  <c r="X991" i="1"/>
  <c r="X982" i="1"/>
  <c r="X983" i="1"/>
  <c r="X984" i="1"/>
  <c r="X985" i="1"/>
  <c r="X992" i="1"/>
  <c r="X988" i="1"/>
  <c r="X986" i="1"/>
  <c r="X995" i="1"/>
  <c r="X994" i="1"/>
  <c r="X989" i="1"/>
  <c r="X997" i="1"/>
  <c r="X990" i="1"/>
  <c r="X993" i="1"/>
  <c r="X998" i="1"/>
  <c r="X1000" i="1"/>
  <c r="X1001" i="1"/>
  <c r="X1002" i="1"/>
  <c r="X1004" i="1"/>
  <c r="X1005" i="1"/>
  <c r="X1006" i="1"/>
  <c r="X1007" i="1"/>
  <c r="X1008" i="1"/>
  <c r="X1206" i="1"/>
  <c r="X1208" i="1"/>
  <c r="X1209" i="1"/>
  <c r="X1210" i="1"/>
  <c r="X1211" i="1"/>
  <c r="X1212" i="1"/>
  <c r="X1215" i="1"/>
  <c r="X1222" i="1"/>
  <c r="X1223" i="1"/>
  <c r="X1240" i="1"/>
  <c r="X1229" i="1"/>
  <c r="X1246" i="1"/>
  <c r="X1247" i="1"/>
  <c r="X1207" i="1"/>
  <c r="X1213" i="1"/>
  <c r="X1214" i="1"/>
  <c r="X1216" i="1"/>
  <c r="X1218" i="1"/>
  <c r="X1219" i="1"/>
  <c r="X1238" i="1"/>
  <c r="X1239" i="1"/>
  <c r="X1217" i="1"/>
  <c r="X1221" i="1"/>
  <c r="X1220" i="1"/>
  <c r="X1226" i="1"/>
  <c r="X1230" i="1"/>
  <c r="X1234" i="1"/>
  <c r="X1235" i="1"/>
  <c r="X1233" i="1"/>
  <c r="X1236" i="1"/>
  <c r="X1227" i="1"/>
  <c r="X1241" i="1"/>
  <c r="X1242" i="1"/>
  <c r="X1228" i="1"/>
  <c r="X1224" i="1"/>
  <c r="X1231" i="1"/>
  <c r="X1225" i="1"/>
  <c r="X1232" i="1"/>
  <c r="X1243" i="1"/>
  <c r="X1244" i="1"/>
  <c r="X1237" i="1"/>
  <c r="X1245" i="1"/>
  <c r="X1248" i="1"/>
  <c r="X1249" i="1"/>
  <c r="X1250" i="1"/>
  <c r="X1251" i="1"/>
  <c r="X1252" i="1"/>
  <c r="X1253" i="1"/>
  <c r="X1254" i="1"/>
  <c r="X1255" i="1"/>
  <c r="X1256" i="1"/>
  <c r="X1259" i="1"/>
  <c r="X1264" i="1"/>
  <c r="X1265" i="1"/>
  <c r="X1275" i="1"/>
  <c r="X1262" i="1"/>
  <c r="X1266" i="1"/>
  <c r="X1271" i="1"/>
  <c r="X1284" i="1"/>
  <c r="X1290" i="1"/>
  <c r="X1296" i="1"/>
  <c r="X1301" i="1"/>
  <c r="X1257" i="1"/>
  <c r="X1260" i="1"/>
  <c r="X1261" i="1"/>
  <c r="X1263" i="1"/>
  <c r="X1272" i="1"/>
  <c r="X1285" i="1"/>
  <c r="X1292" i="1"/>
  <c r="X1258" i="1"/>
  <c r="X1293" i="1"/>
  <c r="X1267" i="1"/>
  <c r="X1274" i="1"/>
  <c r="X1268" i="1"/>
  <c r="X1276" i="1"/>
  <c r="X1269" i="1"/>
  <c r="X1270" i="1"/>
  <c r="X1277" i="1"/>
  <c r="X1278" i="1"/>
  <c r="X1273" i="1"/>
  <c r="X1286" i="1"/>
  <c r="X1279" i="1"/>
  <c r="X1288" i="1"/>
  <c r="X1289" i="1"/>
  <c r="X1280" i="1"/>
  <c r="X1281" i="1"/>
  <c r="X1282" i="1"/>
  <c r="X1291" i="1"/>
  <c r="X1283" i="1"/>
  <c r="X1287" i="1"/>
  <c r="X1294" i="1"/>
  <c r="X1295" i="1"/>
  <c r="X1297" i="1"/>
  <c r="X1298" i="1"/>
  <c r="X1299" i="1"/>
  <c r="X1300" i="1"/>
  <c r="X204" i="1"/>
  <c r="X209" i="1"/>
  <c r="X212" i="1"/>
  <c r="X214" i="1"/>
  <c r="X216" i="1"/>
  <c r="X218" i="1"/>
  <c r="X217" i="1"/>
  <c r="X213" i="1"/>
  <c r="X230" i="1"/>
  <c r="X237" i="1"/>
  <c r="X245" i="1"/>
  <c r="X205" i="1"/>
  <c r="X206" i="1"/>
  <c r="X207" i="1"/>
  <c r="X208" i="1"/>
  <c r="X211" i="1"/>
  <c r="X215" i="1"/>
  <c r="X219" i="1"/>
  <c r="X210" i="1"/>
  <c r="X220" i="1"/>
  <c r="X223" i="1"/>
  <c r="X221" i="1"/>
  <c r="X224" i="1"/>
  <c r="X222" i="1"/>
  <c r="X227" i="1"/>
  <c r="X229" i="1"/>
  <c r="X232" i="1"/>
  <c r="X234" i="1"/>
  <c r="X226" i="1"/>
  <c r="X233" i="1"/>
  <c r="X228" i="1"/>
  <c r="X225" i="1"/>
  <c r="X235" i="1"/>
  <c r="X236" i="1"/>
  <c r="X238" i="1"/>
  <c r="X239" i="1"/>
  <c r="X231" i="1"/>
  <c r="X240" i="1"/>
  <c r="X243" i="1"/>
  <c r="X244" i="1"/>
  <c r="X241" i="1"/>
  <c r="X242" i="1"/>
  <c r="X246" i="1"/>
  <c r="X247" i="1"/>
  <c r="X248" i="1"/>
  <c r="X343" i="1"/>
  <c r="X344" i="1"/>
  <c r="X345" i="1"/>
  <c r="X346" i="1"/>
  <c r="X348" i="1"/>
  <c r="X350" i="1"/>
  <c r="X353" i="1"/>
  <c r="X355" i="1"/>
  <c r="X356" i="1"/>
  <c r="X351" i="1"/>
  <c r="X359" i="1"/>
  <c r="X375" i="1"/>
  <c r="X378" i="1"/>
  <c r="X384" i="1"/>
  <c r="X388" i="1"/>
  <c r="X347" i="1"/>
  <c r="X349" i="1"/>
  <c r="X352" i="1"/>
  <c r="X354" i="1"/>
  <c r="X357" i="1"/>
  <c r="X379" i="1"/>
  <c r="X385" i="1"/>
  <c r="X342" i="1"/>
  <c r="X369" i="1"/>
  <c r="X390" i="1"/>
  <c r="X391" i="1"/>
  <c r="X361" i="1"/>
  <c r="X362" i="1"/>
  <c r="X358" i="1"/>
  <c r="X360" i="1"/>
  <c r="X363" i="1"/>
  <c r="X371" i="1"/>
  <c r="X364" i="1"/>
  <c r="X365" i="1"/>
  <c r="X370" i="1"/>
  <c r="X374" i="1"/>
  <c r="X366" i="1"/>
  <c r="X367" i="1"/>
  <c r="X373" i="1"/>
  <c r="X372" i="1"/>
  <c r="X377" i="1"/>
  <c r="X380" i="1"/>
  <c r="X381" i="1"/>
  <c r="X382" i="1"/>
  <c r="X383" i="1"/>
  <c r="X368" i="1"/>
  <c r="X376" i="1"/>
  <c r="X386" i="1"/>
  <c r="X387" i="1"/>
  <c r="X389" i="1"/>
  <c r="X818" i="1"/>
  <c r="X820" i="1"/>
  <c r="X823" i="1"/>
  <c r="X824" i="1"/>
  <c r="X828" i="1"/>
  <c r="X830" i="1"/>
  <c r="X832" i="1"/>
  <c r="X826" i="1"/>
  <c r="X839" i="1"/>
  <c r="X831" i="1"/>
  <c r="X851" i="1"/>
  <c r="X860" i="1"/>
  <c r="X864" i="1"/>
  <c r="X821" i="1"/>
  <c r="X822" i="1"/>
  <c r="X825" i="1"/>
  <c r="X829" i="1"/>
  <c r="X833" i="1"/>
  <c r="X827" i="1"/>
  <c r="X850" i="1"/>
  <c r="X819" i="1"/>
  <c r="X836" i="1"/>
  <c r="X861" i="1"/>
  <c r="X865" i="1"/>
  <c r="X866" i="1"/>
  <c r="X840" i="1"/>
  <c r="X835" i="1"/>
  <c r="X849" i="1"/>
  <c r="X834" i="1"/>
  <c r="X848" i="1"/>
  <c r="X841" i="1"/>
  <c r="X842" i="1"/>
  <c r="X843" i="1"/>
  <c r="X852" i="1"/>
  <c r="X837" i="1"/>
  <c r="X838" i="1"/>
  <c r="X844" i="1"/>
  <c r="X847" i="1"/>
  <c r="X845" i="1"/>
  <c r="X853" i="1"/>
  <c r="X854" i="1"/>
  <c r="X855" i="1"/>
  <c r="X846" i="1"/>
  <c r="X856" i="1"/>
  <c r="X857" i="1"/>
  <c r="X858" i="1"/>
  <c r="X859" i="1"/>
  <c r="X862" i="1"/>
  <c r="X863" i="1"/>
  <c r="X867" i="1"/>
  <c r="X869" i="1"/>
  <c r="X871" i="1"/>
  <c r="X872" i="1"/>
  <c r="X873" i="1"/>
  <c r="X874" i="1"/>
  <c r="X875" i="1"/>
  <c r="X878" i="1"/>
  <c r="X879" i="1"/>
  <c r="X880" i="1"/>
  <c r="X882" i="1"/>
  <c r="X893" i="1"/>
  <c r="X890" i="1"/>
  <c r="X889" i="1"/>
  <c r="X902" i="1"/>
  <c r="X868" i="1"/>
  <c r="X870" i="1"/>
  <c r="X881" i="1"/>
  <c r="X883" i="1"/>
  <c r="X884" i="1"/>
  <c r="X887" i="1"/>
  <c r="X876" i="1"/>
  <c r="X885" i="1"/>
  <c r="X888" i="1"/>
  <c r="X886" i="1"/>
  <c r="X891" i="1"/>
  <c r="X892" i="1"/>
  <c r="X877" i="1"/>
  <c r="X895" i="1"/>
  <c r="X896" i="1"/>
  <c r="X897" i="1"/>
  <c r="X898" i="1"/>
  <c r="X899" i="1"/>
  <c r="X900" i="1"/>
  <c r="X894" i="1"/>
  <c r="X901" i="1"/>
  <c r="X903" i="1"/>
  <c r="X904" i="1"/>
  <c r="X905" i="1"/>
  <c r="X906" i="1"/>
  <c r="X907" i="1"/>
  <c r="X908" i="1"/>
  <c r="X909" i="1"/>
  <c r="X910" i="1"/>
  <c r="X911" i="1"/>
  <c r="X912" i="1"/>
  <c r="X917" i="1"/>
  <c r="X919" i="1"/>
  <c r="X920" i="1"/>
  <c r="X921" i="1"/>
  <c r="X923" i="1"/>
  <c r="X924" i="1"/>
  <c r="X926" i="1"/>
  <c r="X927" i="1"/>
  <c r="X928" i="1"/>
  <c r="X936" i="1"/>
  <c r="X951" i="1"/>
  <c r="X957" i="1"/>
  <c r="X915" i="1"/>
  <c r="X916" i="1"/>
  <c r="X918" i="1"/>
  <c r="X922" i="1"/>
  <c r="X925" i="1"/>
  <c r="X945" i="1"/>
  <c r="X932" i="1"/>
  <c r="X956" i="1"/>
  <c r="X914" i="1"/>
  <c r="X958" i="1"/>
  <c r="X937" i="1"/>
  <c r="X938" i="1"/>
  <c r="X929" i="1"/>
  <c r="X934" i="1"/>
  <c r="X935" i="1"/>
  <c r="X930" i="1"/>
  <c r="X933" i="1"/>
  <c r="X931" i="1"/>
  <c r="X946" i="1"/>
  <c r="X948" i="1"/>
  <c r="X943" i="1"/>
  <c r="X944" i="1"/>
  <c r="X939" i="1"/>
  <c r="X942" i="1"/>
  <c r="X947" i="1"/>
  <c r="X940" i="1"/>
  <c r="X941" i="1"/>
  <c r="X950" i="1"/>
  <c r="X949" i="1"/>
  <c r="X952" i="1"/>
  <c r="X953" i="1"/>
  <c r="X954" i="1"/>
  <c r="X955" i="1"/>
  <c r="X959" i="1"/>
  <c r="X960" i="1"/>
  <c r="X961" i="1"/>
  <c r="X1009" i="1"/>
  <c r="X1010" i="1"/>
  <c r="X1011" i="1"/>
  <c r="X1013" i="1"/>
  <c r="X1015" i="1"/>
  <c r="X1016" i="1"/>
  <c r="X1021" i="1"/>
  <c r="X1022" i="1"/>
  <c r="X1023" i="1"/>
  <c r="X1030" i="1"/>
  <c r="X1017" i="1"/>
  <c r="X1027" i="1"/>
  <c r="X1028" i="1"/>
  <c r="X1049" i="1"/>
  <c r="X1012" i="1"/>
  <c r="X1014" i="1"/>
  <c r="X1018" i="1"/>
  <c r="X1026" i="1"/>
  <c r="X1024" i="1"/>
  <c r="X1025" i="1"/>
  <c r="X1044" i="1"/>
  <c r="X1019" i="1"/>
  <c r="X1020" i="1"/>
  <c r="X1036" i="1"/>
  <c r="X1037" i="1"/>
  <c r="X1029" i="1"/>
  <c r="X1038" i="1"/>
  <c r="X1034" i="1"/>
  <c r="X1035" i="1"/>
  <c r="X1031" i="1"/>
  <c r="X1032" i="1"/>
  <c r="X1040" i="1"/>
  <c r="X1033" i="1"/>
  <c r="X1042" i="1"/>
  <c r="X1046" i="1"/>
  <c r="X1047" i="1"/>
  <c r="X1043" i="1"/>
  <c r="X1045" i="1"/>
  <c r="X1041" i="1"/>
  <c r="X1050" i="1"/>
  <c r="X1051" i="1"/>
  <c r="X1052" i="1"/>
  <c r="X1039" i="1"/>
  <c r="X1053" i="1"/>
  <c r="X1054" i="1"/>
  <c r="X1048" i="1"/>
  <c r="X1055" i="1"/>
  <c r="X1056" i="1"/>
  <c r="X1057" i="1"/>
  <c r="X1058" i="1"/>
  <c r="X1059" i="1"/>
  <c r="X1060" i="1"/>
  <c r="X1061" i="1"/>
  <c r="X1063" i="1"/>
  <c r="X1065" i="1"/>
  <c r="X1072" i="1"/>
  <c r="X1068" i="1"/>
  <c r="X1070" i="1"/>
  <c r="X1074" i="1"/>
  <c r="X1085" i="1"/>
  <c r="X1086" i="1"/>
  <c r="X1076" i="1"/>
  <c r="X1092" i="1"/>
  <c r="X1093" i="1"/>
  <c r="X1094" i="1"/>
  <c r="X1062" i="1"/>
  <c r="X1064" i="1"/>
  <c r="X1066" i="1"/>
  <c r="X1067" i="1"/>
  <c r="X1071" i="1"/>
  <c r="X1073" i="1"/>
  <c r="X1095" i="1"/>
  <c r="X1069" i="1"/>
  <c r="X1090" i="1"/>
  <c r="X1077" i="1"/>
  <c r="X1078" i="1"/>
  <c r="X1075" i="1"/>
  <c r="X1079" i="1"/>
  <c r="X1080" i="1"/>
  <c r="X1081" i="1"/>
  <c r="X1082" i="1"/>
  <c r="X1083" i="1"/>
  <c r="X1084" i="1"/>
  <c r="X1087" i="1"/>
  <c r="X1088" i="1"/>
  <c r="X1089" i="1"/>
  <c r="X1091" i="1"/>
  <c r="X1096" i="1"/>
  <c r="X1097" i="1"/>
  <c r="X1098" i="1"/>
  <c r="X1099" i="1"/>
  <c r="X1100" i="1"/>
  <c r="X1101" i="1"/>
  <c r="X1102" i="1"/>
  <c r="X1103" i="1"/>
  <c r="X1104" i="1"/>
  <c r="X1105" i="1"/>
  <c r="X1106" i="1"/>
  <c r="X1439" i="1"/>
  <c r="X1441" i="1"/>
  <c r="X1442" i="1"/>
  <c r="X1444" i="1"/>
  <c r="X1446" i="1"/>
  <c r="X1448" i="1"/>
  <c r="X1449" i="1"/>
  <c r="X1451" i="1"/>
  <c r="X1456" i="1"/>
  <c r="X1454" i="1"/>
  <c r="X1472" i="1"/>
  <c r="X1478" i="1"/>
  <c r="X1440" i="1"/>
  <c r="X1445" i="1"/>
  <c r="X1447" i="1"/>
  <c r="X1450" i="1"/>
  <c r="X1452" i="1"/>
  <c r="X1457" i="1"/>
  <c r="X1443" i="1"/>
  <c r="X1458" i="1"/>
  <c r="X1455" i="1"/>
  <c r="X1459" i="1"/>
  <c r="X1460" i="1"/>
  <c r="X1453" i="1"/>
  <c r="X1461" i="1"/>
  <c r="X1462" i="1"/>
  <c r="X1463" i="1"/>
  <c r="X1471" i="1"/>
  <c r="X1464" i="1"/>
  <c r="X1465" i="1"/>
  <c r="X1469" i="1"/>
  <c r="X1466" i="1"/>
  <c r="X1475" i="1"/>
  <c r="X1467" i="1"/>
  <c r="X1474" i="1"/>
  <c r="X1473" i="1"/>
  <c r="X1470" i="1"/>
  <c r="X1468" i="1"/>
  <c r="X1476" i="1"/>
  <c r="X1477" i="1"/>
  <c r="X294" i="1"/>
  <c r="X295" i="1"/>
  <c r="X297" i="1"/>
  <c r="X300" i="1"/>
  <c r="X304" i="1"/>
  <c r="X314" i="1"/>
  <c r="X308" i="1"/>
  <c r="X309" i="1"/>
  <c r="X316" i="1"/>
  <c r="X317" i="1"/>
  <c r="X333" i="1"/>
  <c r="X334" i="1"/>
  <c r="X338" i="1"/>
  <c r="X339" i="1"/>
  <c r="X296" i="1"/>
  <c r="X299" i="1"/>
  <c r="X301" i="1"/>
  <c r="X305" i="1"/>
  <c r="X306" i="1"/>
  <c r="X311" i="1"/>
  <c r="X298" i="1"/>
  <c r="X303" i="1"/>
  <c r="X318" i="1"/>
  <c r="X302" i="1"/>
  <c r="X312" i="1"/>
  <c r="X313" i="1"/>
  <c r="X319" i="1"/>
  <c r="X310" i="1"/>
  <c r="X307" i="1"/>
  <c r="X320" i="1"/>
  <c r="X321" i="1"/>
  <c r="X322" i="1"/>
  <c r="X323" i="1"/>
  <c r="X324" i="1"/>
  <c r="X325" i="1"/>
  <c r="X326" i="1"/>
  <c r="X327" i="1"/>
  <c r="X328" i="1"/>
  <c r="X329" i="1"/>
  <c r="X335" i="1"/>
  <c r="X330" i="1"/>
  <c r="X336" i="1"/>
  <c r="X315" i="1"/>
  <c r="X331" i="1"/>
  <c r="X332" i="1"/>
  <c r="X337" i="1"/>
  <c r="X340" i="1"/>
  <c r="X341" i="1"/>
  <c r="X392" i="1"/>
  <c r="X395" i="1"/>
  <c r="X397" i="1"/>
  <c r="X399" i="1"/>
  <c r="X401" i="1"/>
  <c r="X404" i="1"/>
  <c r="X408" i="1"/>
  <c r="X414" i="1"/>
  <c r="X416" i="1"/>
  <c r="X410" i="1"/>
  <c r="X413" i="1"/>
  <c r="X406" i="1"/>
  <c r="X405" i="1"/>
  <c r="X393" i="1"/>
  <c r="X396" i="1"/>
  <c r="X398" i="1"/>
  <c r="X402" i="1"/>
  <c r="X403" i="1"/>
  <c r="X407" i="1"/>
  <c r="X415" i="1"/>
  <c r="X417" i="1"/>
  <c r="X394" i="1"/>
  <c r="X400" i="1"/>
  <c r="X418" i="1"/>
  <c r="X411" i="1"/>
  <c r="X409" i="1"/>
  <c r="X419" i="1"/>
  <c r="X412" i="1"/>
  <c r="X420" i="1"/>
  <c r="X422" i="1"/>
  <c r="X421" i="1"/>
  <c r="X424" i="1"/>
  <c r="X425" i="1"/>
  <c r="X426" i="1"/>
  <c r="X423" i="1"/>
  <c r="X427" i="1"/>
  <c r="X428" i="1"/>
  <c r="X429" i="1"/>
  <c r="X430" i="1"/>
  <c r="X431" i="1"/>
  <c r="X432" i="1"/>
  <c r="X433" i="1"/>
  <c r="X434" i="1"/>
  <c r="X435" i="1"/>
  <c r="X436" i="1"/>
  <c r="X437" i="1"/>
  <c r="X438" i="1"/>
  <c r="X439" i="1"/>
  <c r="X440" i="1"/>
  <c r="X441" i="1"/>
  <c r="X442" i="1"/>
  <c r="X445" i="1"/>
  <c r="X448" i="1"/>
  <c r="X450" i="1"/>
  <c r="X452" i="1"/>
  <c r="X453" i="1"/>
  <c r="X454" i="1"/>
  <c r="X456" i="1"/>
  <c r="X461" i="1"/>
  <c r="X476" i="1"/>
  <c r="X444" i="1"/>
  <c r="X446" i="1"/>
  <c r="X451" i="1"/>
  <c r="X455" i="1"/>
  <c r="X460" i="1"/>
  <c r="X459" i="1"/>
  <c r="X443" i="1"/>
  <c r="X449" i="1"/>
  <c r="X462" i="1"/>
  <c r="X463" i="1"/>
  <c r="X447" i="1"/>
  <c r="X457" i="1"/>
  <c r="X469" i="1"/>
  <c r="X464" i="1"/>
  <c r="X465" i="1"/>
  <c r="X468" i="1"/>
  <c r="X466" i="1"/>
  <c r="X470" i="1"/>
  <c r="X467" i="1"/>
  <c r="X471" i="1"/>
  <c r="X472" i="1"/>
  <c r="X473" i="1"/>
  <c r="X474" i="1"/>
  <c r="X477" i="1"/>
  <c r="X475" i="1"/>
  <c r="X478" i="1"/>
  <c r="X479" i="1"/>
  <c r="X480" i="1"/>
  <c r="X481" i="1"/>
  <c r="X482" i="1"/>
  <c r="X483" i="1"/>
  <c r="X484" i="1"/>
  <c r="X485" i="1"/>
  <c r="X675" i="1"/>
  <c r="X678" i="1"/>
  <c r="X679" i="1"/>
  <c r="X680" i="1"/>
  <c r="X681" i="1"/>
  <c r="X685" i="1"/>
  <c r="X686" i="1"/>
  <c r="X687" i="1"/>
  <c r="X692" i="1"/>
  <c r="X690" i="1"/>
  <c r="X691" i="1"/>
  <c r="X708" i="1"/>
  <c r="X712" i="1"/>
  <c r="X676" i="1"/>
  <c r="X677" i="1"/>
  <c r="X682" i="1"/>
  <c r="X684" i="1"/>
  <c r="X688" i="1"/>
  <c r="X705" i="1"/>
  <c r="X706" i="1"/>
  <c r="X716" i="1"/>
  <c r="X683" i="1"/>
  <c r="X717" i="1"/>
  <c r="X693" i="1"/>
  <c r="X694" i="1"/>
  <c r="X689" i="1"/>
  <c r="X695" i="1"/>
  <c r="X696" i="1"/>
  <c r="X697" i="1"/>
  <c r="X699" i="1"/>
  <c r="X698" i="1"/>
  <c r="X700" i="1"/>
  <c r="X703" i="1"/>
  <c r="X704" i="1"/>
  <c r="X701" i="1"/>
  <c r="X707" i="1"/>
  <c r="X709" i="1"/>
  <c r="X710" i="1"/>
  <c r="X711" i="1"/>
  <c r="X713" i="1"/>
  <c r="X702" i="1"/>
  <c r="X714" i="1"/>
  <c r="X715" i="1"/>
  <c r="X718" i="1"/>
  <c r="X719" i="1"/>
  <c r="X720" i="1"/>
  <c r="X721" i="1"/>
  <c r="X722" i="1"/>
  <c r="X773" i="1"/>
  <c r="X775" i="1"/>
  <c r="X776" i="1"/>
  <c r="X777" i="1"/>
  <c r="X778" i="1"/>
  <c r="X779" i="1"/>
  <c r="X784" i="1"/>
  <c r="X782" i="1"/>
  <c r="X798" i="1"/>
  <c r="X786" i="1"/>
  <c r="X801" i="1"/>
  <c r="X817" i="1"/>
  <c r="X772" i="1"/>
  <c r="X780" i="1"/>
  <c r="X781" i="1"/>
  <c r="X783" i="1"/>
  <c r="X787" i="1"/>
  <c r="X806" i="1"/>
  <c r="X807" i="1"/>
  <c r="X810" i="1"/>
  <c r="X774" i="1"/>
  <c r="X785" i="1"/>
  <c r="X788" i="1"/>
  <c r="X789" i="1"/>
  <c r="X790" i="1"/>
  <c r="X791" i="1"/>
  <c r="X792" i="1"/>
  <c r="X800" i="1"/>
  <c r="X793" i="1"/>
  <c r="X797" i="1"/>
  <c r="X799" i="1"/>
  <c r="X802" i="1"/>
  <c r="X794" i="1"/>
  <c r="X795" i="1"/>
  <c r="X803" i="1"/>
  <c r="X796" i="1"/>
  <c r="X804" i="1"/>
  <c r="X805" i="1"/>
  <c r="X808" i="1"/>
  <c r="X809" i="1"/>
  <c r="X811" i="1"/>
  <c r="X812" i="1"/>
  <c r="X813" i="1"/>
  <c r="X814" i="1"/>
  <c r="X815" i="1"/>
  <c r="X816" i="1"/>
  <c r="X1156" i="1"/>
  <c r="X1157" i="1"/>
  <c r="X1159" i="1"/>
  <c r="X1162" i="1"/>
  <c r="X1163" i="1"/>
  <c r="X1164" i="1"/>
  <c r="X1166" i="1"/>
  <c r="X1169" i="1"/>
  <c r="X1175" i="1"/>
  <c r="X1177" i="1"/>
  <c r="X1186" i="1"/>
  <c r="X1192" i="1"/>
  <c r="X1189" i="1"/>
  <c r="X1196" i="1"/>
  <c r="X1200" i="1"/>
  <c r="X1158" i="1"/>
  <c r="X1160" i="1"/>
  <c r="X1161" i="1"/>
  <c r="X1167" i="1"/>
  <c r="X1168" i="1"/>
  <c r="X1187" i="1"/>
  <c r="X1172" i="1"/>
  <c r="X1197" i="1"/>
  <c r="X1165" i="1"/>
  <c r="X1170" i="1"/>
  <c r="X1178" i="1"/>
  <c r="X1179" i="1"/>
  <c r="X1173" i="1"/>
  <c r="X1180" i="1"/>
  <c r="X1174" i="1"/>
  <c r="X1171" i="1"/>
  <c r="X1181" i="1"/>
  <c r="X1182" i="1"/>
  <c r="X1183" i="1"/>
  <c r="X1184" i="1"/>
  <c r="X1185" i="1"/>
  <c r="X1188" i="1"/>
  <c r="X1193" i="1"/>
  <c r="X1191" i="1"/>
  <c r="X1190" i="1"/>
  <c r="X1194" i="1"/>
  <c r="X1198" i="1"/>
  <c r="X1176" i="1"/>
  <c r="X1199" i="1"/>
  <c r="X1195" i="1"/>
  <c r="X1201" i="1"/>
  <c r="X1202" i="1"/>
  <c r="X1203" i="1"/>
  <c r="X1204" i="1"/>
  <c r="X1205" i="1"/>
  <c r="X1399" i="1"/>
  <c r="X1400" i="1"/>
  <c r="X1401" i="1"/>
  <c r="X1404" i="1"/>
  <c r="X1406" i="1"/>
  <c r="X1409" i="1"/>
  <c r="X1413" i="1"/>
  <c r="X1417" i="1"/>
  <c r="X1407" i="1"/>
  <c r="X1410" i="1"/>
  <c r="X1414" i="1"/>
  <c r="X1425" i="1"/>
  <c r="X1397" i="1"/>
  <c r="X1402" i="1"/>
  <c r="X1403" i="1"/>
  <c r="X1405" i="1"/>
  <c r="X1408" i="1"/>
  <c r="X1412" i="1"/>
  <c r="X1418" i="1"/>
  <c r="X1426" i="1"/>
  <c r="X1398" i="1"/>
  <c r="X1432" i="1"/>
  <c r="X1411" i="1"/>
  <c r="X1422" i="1"/>
  <c r="X1415" i="1"/>
  <c r="X1416" i="1"/>
  <c r="X1419" i="1"/>
  <c r="X1421" i="1"/>
  <c r="X1420" i="1"/>
  <c r="X1428" i="1"/>
  <c r="X1424" i="1"/>
  <c r="X1423" i="1"/>
  <c r="X1429" i="1"/>
  <c r="X1430" i="1"/>
  <c r="X1431" i="1"/>
  <c r="X1427" i="1"/>
  <c r="X1433" i="1"/>
  <c r="X1434" i="1"/>
  <c r="X1435" i="1"/>
  <c r="X1436" i="1"/>
  <c r="X1437" i="1"/>
  <c r="X1438" i="1"/>
  <c r="X3" i="1"/>
  <c r="X4" i="1"/>
  <c r="X5" i="1"/>
  <c r="X9" i="1"/>
  <c r="X10" i="1"/>
  <c r="X11" i="1"/>
  <c r="X13" i="1"/>
  <c r="X14" i="1"/>
  <c r="X15" i="1"/>
  <c r="X20" i="1"/>
  <c r="X21" i="1"/>
  <c r="X54" i="1"/>
  <c r="X6" i="1"/>
  <c r="X7" i="1"/>
  <c r="X8" i="1"/>
  <c r="X12" i="1"/>
  <c r="X19" i="1"/>
  <c r="X33" i="1"/>
  <c r="X41" i="1"/>
  <c r="X16" i="1"/>
  <c r="X17" i="1"/>
  <c r="X23" i="1"/>
  <c r="X24" i="1"/>
  <c r="X18" i="1"/>
  <c r="X35" i="1"/>
  <c r="X38" i="1"/>
  <c r="X39" i="1"/>
  <c r="X40" i="1"/>
  <c r="X25" i="1"/>
  <c r="X26" i="1"/>
  <c r="X27" i="1"/>
  <c r="X28" i="1"/>
  <c r="X34" i="1"/>
  <c r="X29" i="1"/>
  <c r="X37" i="1"/>
  <c r="X30" i="1"/>
  <c r="X42" i="1"/>
  <c r="X43" i="1"/>
  <c r="X31" i="1"/>
  <c r="X32" i="1"/>
  <c r="X36" i="1"/>
  <c r="X22" i="1"/>
  <c r="X44" i="1"/>
  <c r="X45" i="1"/>
  <c r="X46" i="1"/>
  <c r="X47" i="1"/>
  <c r="X48" i="1"/>
  <c r="X49" i="1"/>
  <c r="X50" i="1"/>
  <c r="X51" i="1"/>
  <c r="X52" i="1"/>
  <c r="X53" i="1"/>
  <c r="X55" i="1"/>
  <c r="X56" i="1"/>
  <c r="X59" i="1"/>
  <c r="X60" i="1"/>
  <c r="X64" i="1"/>
  <c r="X66" i="1"/>
  <c r="X73" i="1"/>
  <c r="X78" i="1"/>
  <c r="X83" i="1"/>
  <c r="X72" i="1"/>
  <c r="X71" i="1"/>
  <c r="X79" i="1"/>
  <c r="X65" i="1"/>
  <c r="X75" i="1"/>
  <c r="X81" i="1"/>
  <c r="X103" i="1"/>
  <c r="X57" i="1"/>
  <c r="X58" i="1"/>
  <c r="X63" i="1"/>
  <c r="X62" i="1"/>
  <c r="X74" i="1"/>
  <c r="X76" i="1"/>
  <c r="X104" i="1"/>
  <c r="X61" i="1"/>
  <c r="X68" i="1"/>
  <c r="X69" i="1"/>
  <c r="X77" i="1"/>
  <c r="X67" i="1"/>
  <c r="X70" i="1"/>
  <c r="X84" i="1"/>
  <c r="X80" i="1"/>
  <c r="X92" i="1"/>
  <c r="X82" i="1"/>
  <c r="X96" i="1"/>
  <c r="X91" i="1"/>
  <c r="X85" i="1"/>
  <c r="X86" i="1"/>
  <c r="X87" i="1"/>
  <c r="X90" i="1"/>
  <c r="X89" i="1"/>
  <c r="X88" i="1"/>
  <c r="X97" i="1"/>
  <c r="X98" i="1"/>
  <c r="X94" i="1"/>
  <c r="X99" i="1"/>
  <c r="X100" i="1"/>
  <c r="X101" i="1"/>
  <c r="X102" i="1"/>
  <c r="X93" i="1"/>
  <c r="X95" i="1"/>
  <c r="X105" i="1"/>
  <c r="X106" i="1"/>
  <c r="X249" i="1"/>
  <c r="X251" i="1"/>
  <c r="X252" i="1"/>
  <c r="X253" i="1"/>
  <c r="X255" i="1"/>
  <c r="X257" i="1"/>
  <c r="X261" i="1"/>
  <c r="X262" i="1"/>
  <c r="X265" i="1"/>
  <c r="X267" i="1"/>
  <c r="X268" i="1"/>
  <c r="X263" i="1"/>
  <c r="X278" i="1"/>
  <c r="X250" i="1"/>
  <c r="X254" i="1"/>
  <c r="X256" i="1"/>
  <c r="X259" i="1"/>
  <c r="X260" i="1"/>
  <c r="X273" i="1"/>
  <c r="X279" i="1"/>
  <c r="X258" i="1"/>
  <c r="X283" i="1"/>
  <c r="X264" i="1"/>
  <c r="X266" i="1"/>
  <c r="X269" i="1"/>
  <c r="X274" i="1"/>
  <c r="X280" i="1"/>
  <c r="X272" i="1"/>
  <c r="X270" i="1"/>
  <c r="X271" i="1"/>
  <c r="X276" i="1"/>
  <c r="X284" i="1"/>
  <c r="X277" i="1"/>
  <c r="X281" i="1"/>
  <c r="X285" i="1"/>
  <c r="X275" i="1"/>
  <c r="X286" i="1"/>
  <c r="X282" i="1"/>
  <c r="X287" i="1"/>
  <c r="X288" i="1"/>
  <c r="X289" i="1"/>
  <c r="X290" i="1"/>
  <c r="X291" i="1"/>
  <c r="X292" i="1"/>
  <c r="X293" i="1"/>
  <c r="X532" i="1"/>
  <c r="X533" i="1"/>
  <c r="X534" i="1"/>
  <c r="X535" i="1"/>
  <c r="X542" i="1"/>
  <c r="X544" i="1"/>
  <c r="X545" i="1"/>
  <c r="X549" i="1"/>
  <c r="X550" i="1"/>
  <c r="X541" i="1"/>
  <c r="X567" i="1"/>
  <c r="X577" i="1"/>
  <c r="X579" i="1"/>
  <c r="X536" i="1"/>
  <c r="X537" i="1"/>
  <c r="X539" i="1"/>
  <c r="X540" i="1"/>
  <c r="X546" i="1"/>
  <c r="X553" i="1"/>
  <c r="X571" i="1"/>
  <c r="X581" i="1"/>
  <c r="X538" i="1"/>
  <c r="X543" i="1"/>
  <c r="X552" i="1"/>
  <c r="X547" i="1"/>
  <c r="X554" i="1"/>
  <c r="X548" i="1"/>
  <c r="X551" i="1"/>
  <c r="X555" i="1"/>
  <c r="X561" i="1"/>
  <c r="X556" i="1"/>
  <c r="X557" i="1"/>
  <c r="X564" i="1"/>
  <c r="X558" i="1"/>
  <c r="X562" i="1"/>
  <c r="X563" i="1"/>
  <c r="X559" i="1"/>
  <c r="X560" i="1"/>
  <c r="X569" i="1"/>
  <c r="X565" i="1"/>
  <c r="X570" i="1"/>
  <c r="X566" i="1"/>
  <c r="X568" i="1"/>
  <c r="X572" i="1"/>
  <c r="X573" i="1"/>
  <c r="X574" i="1"/>
  <c r="X575" i="1"/>
  <c r="X576" i="1"/>
  <c r="X578" i="1"/>
  <c r="X580" i="1"/>
  <c r="X627" i="1"/>
  <c r="X629" i="1"/>
  <c r="X630" i="1"/>
  <c r="X632" i="1"/>
  <c r="X634" i="1"/>
  <c r="X637" i="1"/>
  <c r="X639" i="1"/>
  <c r="X641" i="1"/>
  <c r="X642" i="1"/>
  <c r="X643" i="1"/>
  <c r="X647" i="1"/>
  <c r="X656" i="1"/>
  <c r="X628" i="1"/>
  <c r="X633" i="1"/>
  <c r="X635" i="1"/>
  <c r="X636" i="1"/>
  <c r="X638" i="1"/>
  <c r="X644" i="1"/>
  <c r="X631" i="1"/>
  <c r="X646" i="1"/>
  <c r="X669" i="1"/>
  <c r="X648" i="1"/>
  <c r="X645" i="1"/>
  <c r="X640" i="1"/>
  <c r="X649" i="1"/>
  <c r="X650" i="1"/>
  <c r="X658" i="1"/>
  <c r="X651" i="1"/>
  <c r="X657" i="1"/>
  <c r="X652" i="1"/>
  <c r="X653" i="1"/>
  <c r="X660" i="1"/>
  <c r="X661" i="1"/>
  <c r="X655" i="1"/>
  <c r="X662" i="1"/>
  <c r="X663" i="1"/>
  <c r="X664" i="1"/>
  <c r="X654" i="1"/>
  <c r="X665" i="1"/>
  <c r="X666" i="1"/>
  <c r="X659" i="1"/>
  <c r="X667" i="1"/>
  <c r="X668" i="1"/>
  <c r="X670" i="1"/>
  <c r="X671" i="1"/>
  <c r="X672" i="1"/>
  <c r="X673" i="1"/>
  <c r="X674" i="1"/>
  <c r="X1108" i="1"/>
  <c r="X1111" i="1"/>
  <c r="X1112" i="1"/>
  <c r="X1114" i="1"/>
  <c r="X1115" i="1"/>
  <c r="X1117" i="1"/>
  <c r="X1118" i="1"/>
  <c r="X1124" i="1"/>
  <c r="X1120" i="1"/>
  <c r="X1125" i="1"/>
  <c r="X1126" i="1"/>
  <c r="X1147" i="1"/>
  <c r="X1151" i="1"/>
  <c r="X1107" i="1"/>
  <c r="X1109" i="1"/>
  <c r="X1110" i="1"/>
  <c r="X1116" i="1"/>
  <c r="X1152" i="1"/>
  <c r="X1153" i="1"/>
  <c r="X1113" i="1"/>
  <c r="X1119" i="1"/>
  <c r="X1121" i="1"/>
  <c r="X1127" i="1"/>
  <c r="X1122" i="1"/>
  <c r="X1123" i="1"/>
  <c r="X1136" i="1"/>
  <c r="X1128" i="1"/>
  <c r="X1129" i="1"/>
  <c r="X1130" i="1"/>
  <c r="X1135" i="1"/>
  <c r="X1138" i="1"/>
  <c r="X1131" i="1"/>
  <c r="X1139" i="1"/>
  <c r="X1140" i="1"/>
  <c r="X1132" i="1"/>
  <c r="X1143" i="1"/>
  <c r="X1144" i="1"/>
  <c r="X1141" i="1"/>
  <c r="X1145" i="1"/>
  <c r="X1146" i="1"/>
  <c r="X1133" i="1"/>
  <c r="X1134" i="1"/>
  <c r="X1142" i="1"/>
  <c r="X1148" i="1"/>
  <c r="X1149" i="1"/>
  <c r="X1137" i="1"/>
  <c r="X1150" i="1"/>
  <c r="X1154" i="1"/>
  <c r="X1155" i="1"/>
  <c r="X1302" i="1"/>
  <c r="X1303" i="1"/>
  <c r="X1306" i="1"/>
  <c r="X1310" i="1"/>
  <c r="X1311" i="1"/>
  <c r="X1312" i="1"/>
  <c r="X1313" i="1"/>
  <c r="X1317" i="1"/>
  <c r="X1320" i="1"/>
  <c r="X1323" i="1"/>
  <c r="X1324" i="1"/>
  <c r="X1321" i="1"/>
  <c r="X1322" i="1"/>
  <c r="X1339" i="1"/>
  <c r="X1346" i="1"/>
  <c r="X1304" i="1"/>
  <c r="X1305" i="1"/>
  <c r="X1307" i="1"/>
  <c r="X1314" i="1"/>
  <c r="X1316" i="1"/>
  <c r="X1319" i="1"/>
  <c r="X1326" i="1"/>
  <c r="X1337" i="1"/>
  <c r="X1309" i="1"/>
  <c r="X1318" i="1"/>
  <c r="X1329" i="1"/>
  <c r="X1315" i="1"/>
  <c r="X1308" i="1"/>
  <c r="X1330" i="1"/>
  <c r="X1325" i="1"/>
  <c r="X1327" i="1"/>
  <c r="X1331" i="1"/>
  <c r="X1328" i="1"/>
  <c r="X1332" i="1"/>
  <c r="X1333" i="1"/>
  <c r="X1334" i="1"/>
  <c r="X1335" i="1"/>
  <c r="X1338" i="1"/>
  <c r="X1340" i="1"/>
  <c r="X1341" i="1"/>
  <c r="X1336" i="1"/>
  <c r="X1342" i="1"/>
  <c r="X1343" i="1"/>
  <c r="X1344" i="1"/>
  <c r="X1345" i="1"/>
  <c r="X1347" i="1"/>
  <c r="X1348" i="1"/>
  <c r="X1350" i="1"/>
  <c r="X1351" i="1"/>
  <c r="X1352" i="1"/>
  <c r="X1360" i="1"/>
  <c r="X1353" i="1"/>
  <c r="X1354" i="1"/>
  <c r="X1355" i="1"/>
  <c r="X1356" i="1"/>
  <c r="X1357" i="1"/>
  <c r="X1363" i="1"/>
  <c r="X1365" i="1"/>
  <c r="X1369" i="1"/>
  <c r="X1367" i="1"/>
  <c r="X1380" i="1"/>
  <c r="X1386" i="1"/>
  <c r="X1358" i="1"/>
  <c r="X1361" i="1"/>
  <c r="X1359" i="1"/>
  <c r="X1366" i="1"/>
  <c r="X1387" i="1"/>
  <c r="X1349" i="1"/>
  <c r="X1388" i="1"/>
  <c r="X1364" i="1"/>
  <c r="X1368" i="1"/>
  <c r="X1362" i="1"/>
  <c r="X1370" i="1"/>
  <c r="X1375" i="1"/>
  <c r="X1376" i="1"/>
  <c r="X1371" i="1"/>
  <c r="X1374" i="1"/>
  <c r="X1372" i="1"/>
  <c r="X1377" i="1"/>
  <c r="X1378" i="1"/>
  <c r="X1379" i="1"/>
  <c r="X1381" i="1"/>
  <c r="X1382" i="1"/>
  <c r="X1383" i="1"/>
  <c r="X1373" i="1"/>
  <c r="X1384" i="1"/>
  <c r="X1385" i="1"/>
  <c r="X1389" i="1"/>
  <c r="X107" i="1"/>
  <c r="B3" i="26" l="1"/>
  <c r="C3" i="26" s="1"/>
  <c r="B4" i="26"/>
  <c r="C4" i="26" s="1"/>
  <c r="B5" i="26"/>
  <c r="C5" i="26" s="1"/>
  <c r="B6" i="26"/>
  <c r="C6" i="26" s="1"/>
  <c r="B7" i="26"/>
  <c r="C7" i="26" s="1"/>
  <c r="B8" i="26"/>
  <c r="C8" i="26" s="1"/>
  <c r="B9" i="26"/>
  <c r="C9" i="26" s="1"/>
  <c r="B10" i="26"/>
  <c r="C10" i="26" s="1"/>
  <c r="B11" i="26"/>
  <c r="C11" i="26" s="1"/>
  <c r="B12" i="26"/>
  <c r="C12" i="26" s="1"/>
  <c r="B13" i="26"/>
  <c r="C13" i="26" s="1"/>
  <c r="B14" i="26"/>
  <c r="C14" i="26" s="1"/>
  <c r="B15" i="26"/>
  <c r="C15" i="26" s="1"/>
  <c r="B16" i="26"/>
  <c r="B17" i="26"/>
  <c r="C17" i="26" s="1"/>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B104" i="26"/>
  <c r="B105" i="26"/>
  <c r="B106" i="26"/>
  <c r="B107" i="26"/>
  <c r="B108" i="26"/>
  <c r="B109" i="26"/>
  <c r="B110" i="26"/>
  <c r="B111" i="26"/>
  <c r="B112" i="26"/>
  <c r="B113" i="26"/>
  <c r="B114" i="26"/>
  <c r="B115" i="26"/>
  <c r="B116" i="26"/>
  <c r="B117" i="26"/>
  <c r="B118" i="26"/>
  <c r="B119" i="26"/>
  <c r="B120" i="26"/>
  <c r="B121" i="26"/>
  <c r="B122" i="26"/>
  <c r="D122" i="26" s="1"/>
  <c r="B123" i="26"/>
  <c r="B124" i="26"/>
  <c r="B125" i="26"/>
  <c r="D125" i="26" s="1"/>
  <c r="B126" i="26"/>
  <c r="D126" i="26" s="1"/>
  <c r="B127" i="26"/>
  <c r="B128" i="26"/>
  <c r="B129" i="26"/>
  <c r="D129" i="26" s="1"/>
  <c r="B130" i="26"/>
  <c r="D130" i="26" s="1"/>
  <c r="B131" i="26"/>
  <c r="D131" i="26" s="1"/>
  <c r="B132" i="26"/>
  <c r="D132" i="26" s="1"/>
  <c r="B133" i="26"/>
  <c r="D133" i="26" s="1"/>
  <c r="B134" i="26"/>
  <c r="D134" i="26" s="1"/>
  <c r="B135" i="26"/>
  <c r="D135" i="26" s="1"/>
  <c r="B136" i="26"/>
  <c r="D136" i="26" s="1"/>
  <c r="B137" i="26"/>
  <c r="D137" i="26" s="1"/>
  <c r="B138" i="26"/>
  <c r="D138" i="26" s="1"/>
  <c r="B139" i="26"/>
  <c r="D139" i="26" s="1"/>
  <c r="B140" i="26"/>
  <c r="B141" i="26"/>
  <c r="D141" i="26" s="1"/>
  <c r="B142" i="26"/>
  <c r="D142" i="26" s="1"/>
  <c r="B143" i="26"/>
  <c r="B144" i="26"/>
  <c r="D144" i="26" s="1"/>
  <c r="B145" i="26"/>
  <c r="D145" i="26" s="1"/>
  <c r="B146" i="26"/>
  <c r="D146" i="26" s="1"/>
  <c r="B147" i="26"/>
  <c r="D147" i="26" s="1"/>
  <c r="B148" i="26"/>
  <c r="D148" i="26" s="1"/>
  <c r="B149" i="26"/>
  <c r="D149" i="26" s="1"/>
  <c r="B150" i="26"/>
  <c r="D150" i="26" s="1"/>
  <c r="B151" i="26"/>
  <c r="D151" i="26" s="1"/>
  <c r="B152" i="26"/>
  <c r="D152" i="26" s="1"/>
  <c r="B153" i="26"/>
  <c r="D153" i="26" s="1"/>
  <c r="B154" i="26"/>
  <c r="D154" i="26" s="1"/>
  <c r="B155" i="26"/>
  <c r="D155" i="26" s="1"/>
  <c r="B156" i="26"/>
  <c r="B157" i="26"/>
  <c r="D157" i="26" s="1"/>
  <c r="B158" i="26"/>
  <c r="D158" i="26" s="1"/>
  <c r="B159" i="26"/>
  <c r="B160" i="26"/>
  <c r="D160" i="26" s="1"/>
  <c r="B161" i="26"/>
  <c r="D161" i="26" s="1"/>
  <c r="B162" i="26"/>
  <c r="D162" i="26" s="1"/>
  <c r="B163" i="26"/>
  <c r="D163" i="26" s="1"/>
  <c r="B164" i="26"/>
  <c r="D164" i="26" s="1"/>
  <c r="B165" i="26"/>
  <c r="D165" i="26" s="1"/>
  <c r="B166" i="26"/>
  <c r="D166" i="26" s="1"/>
  <c r="B167" i="26"/>
  <c r="D167" i="26" s="1"/>
  <c r="B168" i="26"/>
  <c r="D168" i="26" s="1"/>
  <c r="B169" i="26"/>
  <c r="D169" i="26" s="1"/>
  <c r="B170" i="26"/>
  <c r="B171" i="26"/>
  <c r="D171" i="26" s="1"/>
  <c r="B172" i="26"/>
  <c r="B173" i="26"/>
  <c r="C173" i="26" s="1"/>
  <c r="B174" i="26"/>
  <c r="B175" i="26"/>
  <c r="B176" i="26"/>
  <c r="B177" i="26"/>
  <c r="B178" i="26"/>
  <c r="B179" i="26"/>
  <c r="B180" i="26"/>
  <c r="B181" i="26"/>
  <c r="B182" i="26"/>
  <c r="B183" i="26"/>
  <c r="B184" i="26"/>
  <c r="B185" i="26"/>
  <c r="B186" i="26"/>
  <c r="B187" i="26"/>
  <c r="B188" i="26"/>
  <c r="B189" i="26"/>
  <c r="B190" i="26"/>
  <c r="B191" i="26"/>
  <c r="B192" i="26"/>
  <c r="B193" i="26"/>
  <c r="B194" i="26"/>
  <c r="B195" i="26"/>
  <c r="B196" i="26"/>
  <c r="B197" i="26"/>
  <c r="B198" i="26"/>
  <c r="B199" i="26"/>
  <c r="B200" i="26"/>
  <c r="B201" i="26"/>
  <c r="B202" i="26"/>
  <c r="B203" i="26"/>
  <c r="B204" i="26"/>
  <c r="B205" i="26"/>
  <c r="B206" i="26"/>
  <c r="B207" i="26"/>
  <c r="B208" i="26"/>
  <c r="B209" i="26"/>
  <c r="B210" i="26"/>
  <c r="B211" i="26"/>
  <c r="B212" i="26"/>
  <c r="B213" i="26"/>
  <c r="B214" i="26"/>
  <c r="B215" i="26"/>
  <c r="B216" i="26"/>
  <c r="B217" i="26"/>
  <c r="B218" i="26"/>
  <c r="B219" i="26"/>
  <c r="B220" i="26"/>
  <c r="B221" i="26"/>
  <c r="B222" i="26"/>
  <c r="B223" i="26"/>
  <c r="B224" i="26"/>
  <c r="B225" i="26"/>
  <c r="B226" i="26"/>
  <c r="B227" i="26"/>
  <c r="B228" i="26"/>
  <c r="B229" i="26"/>
  <c r="B230" i="26"/>
  <c r="B231" i="26"/>
  <c r="B232" i="26"/>
  <c r="B233" i="26"/>
  <c r="B234" i="26"/>
  <c r="B235" i="26"/>
  <c r="B236" i="26"/>
  <c r="B237" i="26"/>
  <c r="B238" i="26"/>
  <c r="B239" i="26"/>
  <c r="B240" i="26"/>
  <c r="B241" i="26"/>
  <c r="B242" i="26"/>
  <c r="B243" i="26"/>
  <c r="B244" i="26"/>
  <c r="B245" i="26"/>
  <c r="B246" i="26"/>
  <c r="B247" i="26"/>
  <c r="B248" i="26"/>
  <c r="B249" i="26"/>
  <c r="B250" i="26"/>
  <c r="B251" i="26"/>
  <c r="B252" i="26"/>
  <c r="B253" i="26"/>
  <c r="B254" i="26"/>
  <c r="B255" i="26"/>
  <c r="B256" i="26"/>
  <c r="B257" i="26"/>
  <c r="B258" i="26"/>
  <c r="B259" i="26"/>
  <c r="B260" i="26"/>
  <c r="B261" i="26"/>
  <c r="B262" i="26"/>
  <c r="B263" i="26"/>
  <c r="B264" i="26"/>
  <c r="B265" i="26"/>
  <c r="B266" i="26"/>
  <c r="B267" i="26"/>
  <c r="B268" i="26"/>
  <c r="D268" i="26" s="1"/>
  <c r="B269" i="26"/>
  <c r="D269" i="26" s="1"/>
  <c r="B270" i="26"/>
  <c r="B271" i="26"/>
  <c r="C271" i="26" s="1"/>
  <c r="B272" i="26"/>
  <c r="C272" i="26" s="1"/>
  <c r="B273" i="26"/>
  <c r="C273" i="26" s="1"/>
  <c r="B274" i="26"/>
  <c r="D274" i="26" s="1"/>
  <c r="B275" i="26"/>
  <c r="B276" i="26"/>
  <c r="C276" i="26" s="1"/>
  <c r="B277" i="26"/>
  <c r="C277" i="26" s="1"/>
  <c r="B278" i="26"/>
  <c r="D278" i="26" s="1"/>
  <c r="B279" i="26"/>
  <c r="B280" i="26"/>
  <c r="C280" i="26" s="1"/>
  <c r="B281" i="26"/>
  <c r="D281" i="26" s="1"/>
  <c r="B282" i="26"/>
  <c r="B283" i="26"/>
  <c r="D283" i="26" s="1"/>
  <c r="B284" i="26"/>
  <c r="D284" i="26" s="1"/>
  <c r="B285" i="26"/>
  <c r="C285" i="26" s="1"/>
  <c r="B286" i="26"/>
  <c r="C286" i="26" s="1"/>
  <c r="B287" i="26"/>
  <c r="C287" i="26" s="1"/>
  <c r="B288" i="26"/>
  <c r="B289" i="26"/>
  <c r="B290" i="26"/>
  <c r="D290" i="26" s="1"/>
  <c r="B291" i="26"/>
  <c r="C291" i="26" s="1"/>
  <c r="B292" i="26"/>
  <c r="C292" i="26" s="1"/>
  <c r="B293" i="26"/>
  <c r="B294" i="26"/>
  <c r="C294" i="26" s="1"/>
  <c r="B295" i="26"/>
  <c r="B296" i="26"/>
  <c r="C296" i="26" s="1"/>
  <c r="B297" i="26"/>
  <c r="D297" i="26" s="1"/>
  <c r="B298" i="26"/>
  <c r="B299" i="26"/>
  <c r="C299" i="26" s="1"/>
  <c r="B300" i="26"/>
  <c r="C300" i="26" s="1"/>
  <c r="B301" i="26"/>
  <c r="C301" i="26" s="1"/>
  <c r="B302" i="26"/>
  <c r="C302" i="26" s="1"/>
  <c r="B303" i="26"/>
  <c r="C303" i="26" s="1"/>
  <c r="B304" i="26"/>
  <c r="C304" i="26" s="1"/>
  <c r="B305" i="26"/>
  <c r="B306" i="26"/>
  <c r="C306" i="26" s="1"/>
  <c r="B307" i="26"/>
  <c r="C307" i="26" s="1"/>
  <c r="B308" i="26"/>
  <c r="C308" i="26" s="1"/>
  <c r="B309" i="26"/>
  <c r="C309" i="26" s="1"/>
  <c r="B310" i="26"/>
  <c r="C310" i="26" s="1"/>
  <c r="B311" i="26"/>
  <c r="C311" i="26" s="1"/>
  <c r="B312" i="26"/>
  <c r="D312" i="26" s="1"/>
  <c r="B313" i="26"/>
  <c r="B314" i="26"/>
  <c r="C314" i="26" s="1"/>
  <c r="B315" i="26"/>
  <c r="C315" i="26" s="1"/>
  <c r="B316" i="26"/>
  <c r="C316" i="26" s="1"/>
  <c r="B317" i="26"/>
  <c r="B318" i="26"/>
  <c r="C318" i="26" s="1"/>
  <c r="B319" i="26"/>
  <c r="C319" i="26" s="1"/>
  <c r="B320" i="26"/>
  <c r="D320" i="26" s="1"/>
  <c r="B321" i="26"/>
  <c r="B322" i="26"/>
  <c r="C322" i="26" s="1"/>
  <c r="B323" i="26"/>
  <c r="C323" i="26" s="1"/>
  <c r="B324" i="26"/>
  <c r="C324" i="26" s="1"/>
  <c r="B325" i="26"/>
  <c r="B326" i="26"/>
  <c r="C326" i="26" s="1"/>
  <c r="B327" i="26"/>
  <c r="C327" i="26" s="1"/>
  <c r="B328" i="26"/>
  <c r="D328" i="26" s="1"/>
  <c r="B329" i="26"/>
  <c r="B330" i="26"/>
  <c r="C330" i="26" s="1"/>
  <c r="B331" i="26"/>
  <c r="C331" i="26" s="1"/>
  <c r="B332" i="26"/>
  <c r="C332" i="26" s="1"/>
  <c r="B333" i="26"/>
  <c r="B334" i="26"/>
  <c r="C334" i="26" s="1"/>
  <c r="B335" i="26"/>
  <c r="C335" i="26" s="1"/>
  <c r="B336" i="26"/>
  <c r="D336" i="26" s="1"/>
  <c r="B337" i="26"/>
  <c r="B338" i="26"/>
  <c r="C338" i="26" s="1"/>
  <c r="B339" i="26"/>
  <c r="C339" i="26" s="1"/>
  <c r="B340" i="26"/>
  <c r="C340" i="26" s="1"/>
  <c r="B341" i="26"/>
  <c r="B342" i="26"/>
  <c r="C342" i="26" s="1"/>
  <c r="B343" i="26"/>
  <c r="C343" i="26" s="1"/>
  <c r="B344" i="26"/>
  <c r="D344" i="26" s="1"/>
  <c r="B345" i="26"/>
  <c r="B346" i="26"/>
  <c r="C346" i="26" s="1"/>
  <c r="B347" i="26"/>
  <c r="C347" i="26" s="1"/>
  <c r="B348" i="26"/>
  <c r="C348" i="26" s="1"/>
  <c r="B349" i="26"/>
  <c r="B350" i="26"/>
  <c r="C350" i="26" s="1"/>
  <c r="B351" i="26"/>
  <c r="C351" i="26" s="1"/>
  <c r="B352" i="26"/>
  <c r="D352" i="26" s="1"/>
  <c r="B353" i="26"/>
  <c r="B354" i="26"/>
  <c r="C354" i="26" s="1"/>
  <c r="B355" i="26"/>
  <c r="C355" i="26" s="1"/>
  <c r="B356" i="26"/>
  <c r="C356" i="26" s="1"/>
  <c r="B357" i="26"/>
  <c r="B358" i="26"/>
  <c r="C358" i="26" s="1"/>
  <c r="B359" i="26"/>
  <c r="C359" i="26" s="1"/>
  <c r="B360" i="26"/>
  <c r="D360" i="26" s="1"/>
  <c r="B361" i="26"/>
  <c r="B362" i="26"/>
  <c r="C362" i="26" s="1"/>
  <c r="B363" i="26"/>
  <c r="C363" i="26" s="1"/>
  <c r="B364" i="26"/>
  <c r="C364" i="26" s="1"/>
  <c r="B365" i="26"/>
  <c r="B366" i="26"/>
  <c r="C366" i="26" s="1"/>
  <c r="B367" i="26"/>
  <c r="C367" i="26" s="1"/>
  <c r="B368" i="26"/>
  <c r="D368" i="26" s="1"/>
  <c r="B369" i="26"/>
  <c r="B370" i="26"/>
  <c r="C370" i="26" s="1"/>
  <c r="B371" i="26"/>
  <c r="C371" i="26" s="1"/>
  <c r="B372" i="26"/>
  <c r="C372" i="26" s="1"/>
  <c r="B373" i="26"/>
  <c r="C373" i="26" s="1"/>
  <c r="B374" i="26"/>
  <c r="D374" i="26" s="1"/>
  <c r="B375" i="26"/>
  <c r="C375" i="26" s="1"/>
  <c r="B376" i="26"/>
  <c r="D376" i="26" s="1"/>
  <c r="B377" i="26"/>
  <c r="B378" i="26"/>
  <c r="D378" i="26" s="1"/>
  <c r="B379" i="26"/>
  <c r="C379" i="26" s="1"/>
  <c r="B380" i="26"/>
  <c r="C380" i="26" s="1"/>
  <c r="B381" i="26"/>
  <c r="C381" i="26" s="1"/>
  <c r="B382" i="26"/>
  <c r="B383" i="26"/>
  <c r="C383" i="26" s="1"/>
  <c r="B384" i="26"/>
  <c r="B385" i="26"/>
  <c r="C385" i="26" s="1"/>
  <c r="B386" i="26"/>
  <c r="C386" i="26" s="1"/>
  <c r="B387" i="26"/>
  <c r="B388" i="26"/>
  <c r="C388" i="26" s="1"/>
  <c r="B389" i="26"/>
  <c r="C389" i="26" s="1"/>
  <c r="B390" i="26"/>
  <c r="B391" i="26"/>
  <c r="C391" i="26" s="1"/>
  <c r="B392" i="26"/>
  <c r="C392" i="26" s="1"/>
  <c r="B393" i="26"/>
  <c r="B394" i="26"/>
  <c r="B395" i="26"/>
  <c r="C395" i="26" s="1"/>
  <c r="B396" i="26"/>
  <c r="D396" i="26" s="1"/>
  <c r="B397" i="26"/>
  <c r="C397" i="26" s="1"/>
  <c r="B398" i="26"/>
  <c r="C398" i="26" s="1"/>
  <c r="B399" i="26"/>
  <c r="C399" i="26" s="1"/>
  <c r="B400" i="26"/>
  <c r="D400" i="26" s="1"/>
  <c r="B401" i="26"/>
  <c r="C401" i="26" s="1"/>
  <c r="B402" i="26"/>
  <c r="C402" i="26" s="1"/>
  <c r="B403" i="26"/>
  <c r="B404" i="26"/>
  <c r="B405" i="26"/>
  <c r="C405" i="26" s="1"/>
  <c r="B406" i="26"/>
  <c r="C406" i="26" s="1"/>
  <c r="B407" i="26"/>
  <c r="B408" i="26"/>
  <c r="C408" i="26" s="1"/>
  <c r="B409" i="26"/>
  <c r="D409" i="26" s="1"/>
  <c r="B410" i="26"/>
  <c r="B411" i="26"/>
  <c r="C411" i="26" s="1"/>
  <c r="B412" i="26"/>
  <c r="D412" i="26" s="1"/>
  <c r="B413" i="26"/>
  <c r="C413" i="26" s="1"/>
  <c r="B414" i="26"/>
  <c r="B415" i="26"/>
  <c r="C415" i="26" s="1"/>
  <c r="B416" i="26"/>
  <c r="D416" i="26" s="1"/>
  <c r="B417" i="26"/>
  <c r="C417" i="26" s="1"/>
  <c r="B418" i="26"/>
  <c r="C418" i="26" s="1"/>
  <c r="B419" i="26"/>
  <c r="B420" i="26"/>
  <c r="C420" i="26" s="1"/>
  <c r="B421" i="26"/>
  <c r="D421" i="26" s="1"/>
  <c r="B422" i="26"/>
  <c r="C422" i="26" s="1"/>
  <c r="B423" i="26"/>
  <c r="C423" i="26" s="1"/>
  <c r="B424" i="26"/>
  <c r="C424" i="26" s="1"/>
  <c r="B425" i="26"/>
  <c r="D425" i="26" s="1"/>
  <c r="B426" i="26"/>
  <c r="B427" i="26"/>
  <c r="C427" i="26" s="1"/>
  <c r="B428" i="26"/>
  <c r="C428" i="26" s="1"/>
  <c r="B429" i="26"/>
  <c r="C429" i="26" s="1"/>
  <c r="B430" i="26"/>
  <c r="C430" i="26" s="1"/>
  <c r="B431" i="26"/>
  <c r="B432" i="26"/>
  <c r="D432" i="26" s="1"/>
  <c r="B433" i="26"/>
  <c r="B434" i="26"/>
  <c r="B435" i="26"/>
  <c r="D435" i="26" s="1"/>
  <c r="B436" i="26"/>
  <c r="D436" i="26" s="1"/>
  <c r="B437" i="26"/>
  <c r="D437" i="26" s="1"/>
  <c r="B438" i="26"/>
  <c r="B439" i="26"/>
  <c r="C439" i="26" s="1"/>
  <c r="B440" i="26"/>
  <c r="C440" i="26" s="1"/>
  <c r="B441" i="26"/>
  <c r="C441" i="26" s="1"/>
  <c r="B442" i="26"/>
  <c r="D442" i="26" s="1"/>
  <c r="B443" i="26"/>
  <c r="D443" i="26" s="1"/>
  <c r="B444" i="26"/>
  <c r="C444" i="26" s="1"/>
  <c r="B445" i="26"/>
  <c r="D445" i="26" s="1"/>
  <c r="B446" i="26"/>
  <c r="B447" i="26"/>
  <c r="C447" i="26" s="1"/>
  <c r="B448" i="26"/>
  <c r="C448" i="26" s="1"/>
  <c r="B449" i="26"/>
  <c r="C449" i="26" s="1"/>
  <c r="B450" i="26"/>
  <c r="D450" i="26" s="1"/>
  <c r="B451" i="26"/>
  <c r="D451" i="26" s="1"/>
  <c r="B452" i="26"/>
  <c r="C452" i="26" s="1"/>
  <c r="B453" i="26"/>
  <c r="D453" i="26" s="1"/>
  <c r="B454" i="26"/>
  <c r="B455" i="26"/>
  <c r="C455" i="26" s="1"/>
  <c r="B456" i="26"/>
  <c r="C456" i="26" s="1"/>
  <c r="B457" i="26"/>
  <c r="C457" i="26" s="1"/>
  <c r="B458" i="26"/>
  <c r="D458" i="26" s="1"/>
  <c r="B459" i="26"/>
  <c r="D459" i="26" s="1"/>
  <c r="B460" i="26"/>
  <c r="C460" i="26" s="1"/>
  <c r="B461" i="26"/>
  <c r="D461" i="26" s="1"/>
  <c r="B462" i="26"/>
  <c r="B463" i="26"/>
  <c r="D463" i="26" s="1"/>
  <c r="B464" i="26"/>
  <c r="D464" i="26" s="1"/>
  <c r="B465" i="26"/>
  <c r="C465" i="26" s="1"/>
  <c r="B466" i="26"/>
  <c r="D466" i="26" s="1"/>
  <c r="B467" i="26"/>
  <c r="D467" i="26" s="1"/>
  <c r="B468" i="26"/>
  <c r="D468" i="26" s="1"/>
  <c r="B469" i="26"/>
  <c r="D469" i="26" s="1"/>
  <c r="B470" i="26"/>
  <c r="B471" i="26"/>
  <c r="C471" i="26" s="1"/>
  <c r="B472" i="26"/>
  <c r="D472" i="26" s="1"/>
  <c r="B473" i="26"/>
  <c r="D473" i="26" s="1"/>
  <c r="B474" i="26"/>
  <c r="D474" i="26" s="1"/>
  <c r="B475" i="26"/>
  <c r="C475" i="26" s="1"/>
  <c r="B476" i="26"/>
  <c r="D476" i="26" s="1"/>
  <c r="B477" i="26"/>
  <c r="C477" i="26" s="1"/>
  <c r="B478" i="26"/>
  <c r="D478" i="26" s="1"/>
  <c r="B479" i="26"/>
  <c r="C479" i="26" s="1"/>
  <c r="B480" i="26"/>
  <c r="D480" i="26" s="1"/>
  <c r="B481" i="26"/>
  <c r="C481" i="26" s="1"/>
  <c r="B482" i="26"/>
  <c r="D482" i="26" s="1"/>
  <c r="B483" i="26"/>
  <c r="D483" i="26" s="1"/>
  <c r="B484" i="26"/>
  <c r="B485" i="26"/>
  <c r="C485" i="26" s="1"/>
  <c r="B486" i="26"/>
  <c r="D486" i="26" s="1"/>
  <c r="B487" i="26"/>
  <c r="D487" i="26" s="1"/>
  <c r="B488" i="26"/>
  <c r="D488" i="26" s="1"/>
  <c r="B489" i="26"/>
  <c r="C489" i="26" s="1"/>
  <c r="B490" i="26"/>
  <c r="D490" i="26" s="1"/>
  <c r="B491" i="26"/>
  <c r="B492" i="26"/>
  <c r="D492" i="26" s="1"/>
  <c r="B493" i="26"/>
  <c r="C493" i="26" s="1"/>
  <c r="B494" i="26"/>
  <c r="B495" i="26"/>
  <c r="D495" i="26" s="1"/>
  <c r="B496" i="26"/>
  <c r="D496" i="26" s="1"/>
  <c r="B497" i="26"/>
  <c r="C497" i="26" s="1"/>
  <c r="B498" i="26"/>
  <c r="D498" i="26" s="1"/>
  <c r="B499" i="26"/>
  <c r="D499" i="26" s="1"/>
  <c r="B500" i="26"/>
  <c r="D500" i="26" s="1"/>
  <c r="B501" i="26"/>
  <c r="C501" i="26" s="1"/>
  <c r="B502" i="26"/>
  <c r="B503" i="26"/>
  <c r="D503" i="26" s="1"/>
  <c r="B504" i="26"/>
  <c r="D504" i="26" s="1"/>
  <c r="B505" i="26"/>
  <c r="D505" i="26" s="1"/>
  <c r="B506" i="26"/>
  <c r="D506" i="26" s="1"/>
  <c r="B507" i="26"/>
  <c r="B508" i="26"/>
  <c r="D508" i="26" s="1"/>
  <c r="B509" i="26"/>
  <c r="C509" i="26" s="1"/>
  <c r="B510" i="26"/>
  <c r="B511" i="26"/>
  <c r="C511" i="26" s="1"/>
  <c r="B512" i="26"/>
  <c r="D512" i="26" s="1"/>
  <c r="B513" i="26"/>
  <c r="D513" i="26" s="1"/>
  <c r="B514" i="26"/>
  <c r="D514" i="26" s="1"/>
  <c r="B515" i="26"/>
  <c r="D515" i="26" s="1"/>
  <c r="B516" i="26"/>
  <c r="D516" i="26" s="1"/>
  <c r="B517" i="26"/>
  <c r="C517" i="26" s="1"/>
  <c r="B518" i="26"/>
  <c r="D518" i="26" s="1"/>
  <c r="B519" i="26"/>
  <c r="C519" i="26" s="1"/>
  <c r="B520" i="26"/>
  <c r="D520" i="26" s="1"/>
  <c r="B521" i="26"/>
  <c r="D521" i="26" s="1"/>
  <c r="B522" i="26"/>
  <c r="D522" i="26" s="1"/>
  <c r="B523" i="26"/>
  <c r="B524" i="26"/>
  <c r="D524" i="26" s="1"/>
  <c r="B525" i="26"/>
  <c r="C525" i="26" s="1"/>
  <c r="B526" i="26"/>
  <c r="B527" i="26"/>
  <c r="D527" i="26" s="1"/>
  <c r="B528" i="26"/>
  <c r="D528" i="26" s="1"/>
  <c r="B529" i="26"/>
  <c r="C529" i="26" s="1"/>
  <c r="B530" i="26"/>
  <c r="D530" i="26" s="1"/>
  <c r="B531" i="26"/>
  <c r="D531" i="26" s="1"/>
  <c r="B532" i="26"/>
  <c r="D532" i="26" s="1"/>
  <c r="B533" i="26"/>
  <c r="C533" i="26" s="1"/>
  <c r="B534" i="26"/>
  <c r="D534" i="26" s="1"/>
  <c r="B535" i="26"/>
  <c r="C535" i="26" s="1"/>
  <c r="B536" i="26"/>
  <c r="D536" i="26" s="1"/>
  <c r="B537" i="26"/>
  <c r="C537" i="26" s="1"/>
  <c r="B538" i="26"/>
  <c r="D538" i="26" s="1"/>
  <c r="B539" i="26"/>
  <c r="B540" i="26"/>
  <c r="D540" i="26" s="1"/>
  <c r="B541" i="26"/>
  <c r="C541" i="26" s="1"/>
  <c r="B542" i="26"/>
  <c r="B543" i="26"/>
  <c r="D543" i="26" s="1"/>
  <c r="B544" i="26"/>
  <c r="D544" i="26" s="1"/>
  <c r="B545" i="26"/>
  <c r="C545" i="26" s="1"/>
  <c r="B546" i="26"/>
  <c r="D546" i="26" s="1"/>
  <c r="B547" i="26"/>
  <c r="D547" i="26" s="1"/>
  <c r="B548" i="26"/>
  <c r="D548" i="26" s="1"/>
  <c r="B549" i="26"/>
  <c r="C549" i="26" s="1"/>
  <c r="B550" i="26"/>
  <c r="D550" i="26" s="1"/>
  <c r="B551" i="26"/>
  <c r="D551" i="26" s="1"/>
  <c r="B552" i="26"/>
  <c r="D552" i="26" s="1"/>
  <c r="B553" i="26"/>
  <c r="C553" i="26" s="1"/>
  <c r="B554" i="26"/>
  <c r="D554" i="26" s="1"/>
  <c r="B555" i="26"/>
  <c r="B556" i="26"/>
  <c r="D556" i="26" s="1"/>
  <c r="B557" i="26"/>
  <c r="D557" i="26" s="1"/>
  <c r="B558" i="26"/>
  <c r="D558" i="26" s="1"/>
  <c r="B559" i="26"/>
  <c r="C559" i="26" s="1"/>
  <c r="B560" i="26"/>
  <c r="C560" i="26" s="1"/>
  <c r="B561" i="26"/>
  <c r="C561" i="26" s="1"/>
  <c r="B562" i="26"/>
  <c r="B563" i="26"/>
  <c r="D563" i="26" s="1"/>
  <c r="B564" i="26"/>
  <c r="C564" i="26" s="1"/>
  <c r="B565" i="26"/>
  <c r="C565" i="26" s="1"/>
  <c r="B566" i="26"/>
  <c r="C566" i="26" s="1"/>
  <c r="B567" i="26"/>
  <c r="C567" i="26" s="1"/>
  <c r="B568" i="26"/>
  <c r="C568" i="26" s="1"/>
  <c r="B569" i="26"/>
  <c r="C569" i="26" s="1"/>
  <c r="B570" i="26"/>
  <c r="D570" i="26" s="1"/>
  <c r="B571" i="26"/>
  <c r="B572" i="26"/>
  <c r="C572" i="26" s="1"/>
  <c r="B573" i="26"/>
  <c r="C573" i="26" s="1"/>
  <c r="B574" i="26"/>
  <c r="D574" i="26" s="1"/>
  <c r="B575" i="26"/>
  <c r="D575" i="26" s="1"/>
  <c r="B576" i="26"/>
  <c r="C576" i="26" s="1"/>
  <c r="B577" i="26"/>
  <c r="B578" i="26"/>
  <c r="B579" i="26"/>
  <c r="D579" i="26" s="1"/>
  <c r="B580" i="26"/>
  <c r="C580" i="26" s="1"/>
  <c r="B581" i="26"/>
  <c r="D581" i="26" s="1"/>
  <c r="B582" i="26"/>
  <c r="C582" i="26" s="1"/>
  <c r="B583" i="26"/>
  <c r="C583" i="26" s="1"/>
  <c r="B584" i="26"/>
  <c r="B585" i="26"/>
  <c r="C585" i="26" s="1"/>
  <c r="B586" i="26"/>
  <c r="D586" i="26" s="1"/>
  <c r="B587" i="26"/>
  <c r="B588" i="26"/>
  <c r="D588" i="26" s="1"/>
  <c r="B589" i="26"/>
  <c r="D589" i="26" s="1"/>
  <c r="B590" i="26"/>
  <c r="C590" i="26" s="1"/>
  <c r="B591" i="26"/>
  <c r="C591" i="26" s="1"/>
  <c r="B592" i="26"/>
  <c r="C592" i="26" s="1"/>
  <c r="B593" i="26"/>
  <c r="B594" i="26"/>
  <c r="D594" i="26" s="1"/>
  <c r="B595" i="26"/>
  <c r="D595" i="26" s="1"/>
  <c r="B596" i="26"/>
  <c r="C596" i="26" s="1"/>
  <c r="B597" i="26"/>
  <c r="C597" i="26" s="1"/>
  <c r="B598" i="26"/>
  <c r="C598" i="26" s="1"/>
  <c r="B599" i="26"/>
  <c r="D599" i="26" s="1"/>
  <c r="B600" i="26"/>
  <c r="B601" i="26"/>
  <c r="B602" i="26"/>
  <c r="D602" i="26" s="1"/>
  <c r="B603" i="26"/>
  <c r="D603" i="26" s="1"/>
  <c r="B604" i="26"/>
  <c r="D604" i="26" s="1"/>
  <c r="B605" i="26"/>
  <c r="C605" i="26" s="1"/>
  <c r="B606" i="26"/>
  <c r="C606" i="26" s="1"/>
  <c r="B607" i="26"/>
  <c r="C607" i="26" s="1"/>
  <c r="B608" i="26"/>
  <c r="B609" i="26"/>
  <c r="B610" i="26"/>
  <c r="D610" i="26" s="1"/>
  <c r="B611" i="26"/>
  <c r="D611" i="26" s="1"/>
  <c r="B612" i="26"/>
  <c r="C612" i="26" s="1"/>
  <c r="B613" i="26"/>
  <c r="C613" i="26" s="1"/>
  <c r="B614" i="26"/>
  <c r="C614" i="26" s="1"/>
  <c r="B615" i="26"/>
  <c r="D615" i="26" s="1"/>
  <c r="B616" i="26"/>
  <c r="B617" i="26"/>
  <c r="C617" i="26" s="1"/>
  <c r="B618" i="26"/>
  <c r="D618" i="26" s="1"/>
  <c r="B619" i="26"/>
  <c r="D619" i="26" s="1"/>
  <c r="B620" i="26"/>
  <c r="B621" i="26"/>
  <c r="D621" i="26" s="1"/>
  <c r="B622" i="26"/>
  <c r="D622" i="26" s="1"/>
  <c r="B623" i="26"/>
  <c r="D623" i="26" s="1"/>
  <c r="B624" i="26"/>
  <c r="C624" i="26" s="1"/>
  <c r="B625" i="26"/>
  <c r="B626" i="26"/>
  <c r="D626" i="26" s="1"/>
  <c r="B627" i="26"/>
  <c r="D627" i="26" s="1"/>
  <c r="B628" i="26"/>
  <c r="D628" i="26" s="1"/>
  <c r="B629" i="26"/>
  <c r="C629" i="26" s="1"/>
  <c r="B630" i="26"/>
  <c r="C630" i="26" s="1"/>
  <c r="B631" i="26"/>
  <c r="D631" i="26" s="1"/>
  <c r="B632" i="26"/>
  <c r="C632" i="26" s="1"/>
  <c r="D632" i="26"/>
  <c r="B633" i="26"/>
  <c r="C633" i="26" s="1"/>
  <c r="B634" i="26"/>
  <c r="B635" i="26"/>
  <c r="D635" i="26" s="1"/>
  <c r="B636" i="26"/>
  <c r="D636" i="26" s="1"/>
  <c r="B637" i="26"/>
  <c r="B638" i="26"/>
  <c r="C638" i="26" s="1"/>
  <c r="B639" i="26"/>
  <c r="C639" i="26" s="1"/>
  <c r="B640" i="26"/>
  <c r="C640" i="26" s="1"/>
  <c r="B641" i="26"/>
  <c r="C641" i="26" s="1"/>
  <c r="B642" i="26"/>
  <c r="D642" i="26" s="1"/>
  <c r="B643" i="26"/>
  <c r="D643" i="26" s="1"/>
  <c r="B644" i="26"/>
  <c r="C644" i="26" s="1"/>
  <c r="B645" i="26"/>
  <c r="D645" i="26" s="1"/>
  <c r="B646" i="26"/>
  <c r="C646" i="26" s="1"/>
  <c r="B647" i="26"/>
  <c r="C647" i="26" s="1"/>
  <c r="B648" i="26"/>
  <c r="C648" i="26" s="1"/>
  <c r="B649" i="26"/>
  <c r="B650" i="26"/>
  <c r="D650" i="26" s="1"/>
  <c r="B651" i="26"/>
  <c r="D651" i="26" s="1"/>
  <c r="B652" i="26"/>
  <c r="D652" i="26" s="1"/>
  <c r="B653" i="26"/>
  <c r="C653" i="26" s="1"/>
  <c r="B654" i="26"/>
  <c r="D654" i="26" s="1"/>
  <c r="B655" i="26"/>
  <c r="D655" i="26" s="1"/>
  <c r="B656" i="26"/>
  <c r="B657" i="26"/>
  <c r="C657" i="26" s="1"/>
  <c r="B658" i="26"/>
  <c r="D658" i="26" s="1"/>
  <c r="B659" i="26"/>
  <c r="B660" i="26"/>
  <c r="C660" i="26" s="1"/>
  <c r="B661" i="26"/>
  <c r="D661" i="26" s="1"/>
  <c r="C661" i="26"/>
  <c r="E661" i="26" s="1"/>
  <c r="B662" i="26"/>
  <c r="D662" i="26" s="1"/>
  <c r="B663" i="26"/>
  <c r="D663" i="26" s="1"/>
  <c r="B664" i="26"/>
  <c r="C664" i="26" s="1"/>
  <c r="B665" i="26"/>
  <c r="C665" i="26" s="1"/>
  <c r="B666" i="26"/>
  <c r="B667" i="26"/>
  <c r="D667" i="26" s="1"/>
  <c r="B668" i="26"/>
  <c r="C668" i="26" s="1"/>
  <c r="B669" i="26"/>
  <c r="B670" i="26"/>
  <c r="D670" i="26" s="1"/>
  <c r="B671" i="26"/>
  <c r="C671" i="26" s="1"/>
  <c r="B672" i="26"/>
  <c r="C672" i="26" s="1"/>
  <c r="B673" i="26"/>
  <c r="B674" i="26"/>
  <c r="D674" i="26" s="1"/>
  <c r="B675" i="26"/>
  <c r="B676" i="26"/>
  <c r="D676" i="26" s="1"/>
  <c r="B677" i="26"/>
  <c r="C677" i="26" s="1"/>
  <c r="B678" i="26"/>
  <c r="C678" i="26" s="1"/>
  <c r="B679" i="26"/>
  <c r="D679" i="26" s="1"/>
  <c r="B680" i="26"/>
  <c r="C680" i="26" s="1"/>
  <c r="B681" i="26"/>
  <c r="C681" i="26" s="1"/>
  <c r="B682" i="26"/>
  <c r="D682" i="26" s="1"/>
  <c r="B683" i="26"/>
  <c r="D683" i="26" s="1"/>
  <c r="B684" i="26"/>
  <c r="C684" i="26" s="1"/>
  <c r="B685" i="26"/>
  <c r="C685" i="26" s="1"/>
  <c r="B686" i="26"/>
  <c r="C686" i="26" s="1"/>
  <c r="B687" i="26"/>
  <c r="C687" i="26" s="1"/>
  <c r="B688" i="26"/>
  <c r="C688" i="26" s="1"/>
  <c r="B689" i="26"/>
  <c r="C689" i="26" s="1"/>
  <c r="B690" i="26"/>
  <c r="C690" i="26" s="1"/>
  <c r="B691" i="26"/>
  <c r="B692" i="26"/>
  <c r="C692" i="26" s="1"/>
  <c r="B693" i="26"/>
  <c r="C693" i="26" s="1"/>
  <c r="B694" i="26"/>
  <c r="D694" i="26" s="1"/>
  <c r="B695" i="26"/>
  <c r="C695" i="26" s="1"/>
  <c r="B696" i="26"/>
  <c r="B697" i="26"/>
  <c r="D697" i="26" s="1"/>
  <c r="B698" i="26"/>
  <c r="B699" i="26"/>
  <c r="C699" i="26" s="1"/>
  <c r="B700" i="26"/>
  <c r="C700" i="26" s="1"/>
  <c r="B701" i="26"/>
  <c r="D701" i="26" s="1"/>
  <c r="B702" i="26"/>
  <c r="D702" i="26" s="1"/>
  <c r="B703" i="26"/>
  <c r="C703" i="26" s="1"/>
  <c r="B704" i="26"/>
  <c r="D704" i="26" s="1"/>
  <c r="B705" i="26"/>
  <c r="D705" i="26" s="1"/>
  <c r="B706" i="26"/>
  <c r="D706" i="26" s="1"/>
  <c r="B707" i="26"/>
  <c r="C707" i="26" s="1"/>
  <c r="B708" i="26"/>
  <c r="C708" i="26" s="1"/>
  <c r="B709" i="26"/>
  <c r="D709" i="26" s="1"/>
  <c r="B710" i="26"/>
  <c r="D710" i="26" s="1"/>
  <c r="B711" i="26"/>
  <c r="C711" i="26" s="1"/>
  <c r="B712" i="26"/>
  <c r="C712" i="26" s="1"/>
  <c r="B713" i="26"/>
  <c r="D713" i="26" s="1"/>
  <c r="B714" i="26"/>
  <c r="C714" i="26" s="1"/>
  <c r="B715" i="26"/>
  <c r="C715" i="26" s="1"/>
  <c r="B716" i="26"/>
  <c r="C716" i="26" s="1"/>
  <c r="B717" i="26"/>
  <c r="D717" i="26" s="1"/>
  <c r="B718" i="26"/>
  <c r="D718" i="26" s="1"/>
  <c r="B719" i="26"/>
  <c r="C719" i="26" s="1"/>
  <c r="B720" i="26"/>
  <c r="C720" i="26" s="1"/>
  <c r="B721" i="26"/>
  <c r="D721" i="26" s="1"/>
  <c r="B722" i="26"/>
  <c r="C722" i="26" s="1"/>
  <c r="B723" i="26"/>
  <c r="C723" i="26" s="1"/>
  <c r="B724" i="26"/>
  <c r="C724" i="26" s="1"/>
  <c r="B725" i="26"/>
  <c r="D725" i="26" s="1"/>
  <c r="B726" i="26"/>
  <c r="D726" i="26" s="1"/>
  <c r="B727" i="26"/>
  <c r="C727" i="26" s="1"/>
  <c r="B728" i="26"/>
  <c r="C728" i="26" s="1"/>
  <c r="B729" i="26"/>
  <c r="D729" i="26" s="1"/>
  <c r="B730" i="26"/>
  <c r="C730" i="26" s="1"/>
  <c r="B731" i="26"/>
  <c r="C731" i="26" s="1"/>
  <c r="B732" i="26"/>
  <c r="C732" i="26" s="1"/>
  <c r="B733" i="26"/>
  <c r="D733" i="26" s="1"/>
  <c r="B734" i="26"/>
  <c r="D734" i="26" s="1"/>
  <c r="B735" i="26"/>
  <c r="C735" i="26" s="1"/>
  <c r="B736" i="26"/>
  <c r="C736" i="26" s="1"/>
  <c r="B737" i="26"/>
  <c r="C737" i="26" s="1"/>
  <c r="B738" i="26"/>
  <c r="C738" i="26" s="1"/>
  <c r="B739" i="26"/>
  <c r="D739" i="26" s="1"/>
  <c r="B740" i="26"/>
  <c r="C740" i="26" s="1"/>
  <c r="B741" i="26"/>
  <c r="C741" i="26" s="1"/>
  <c r="B742" i="26"/>
  <c r="D742" i="26" s="1"/>
  <c r="B743" i="26"/>
  <c r="C743" i="26" s="1"/>
  <c r="B744" i="26"/>
  <c r="C744" i="26" s="1"/>
  <c r="B745" i="26"/>
  <c r="C745" i="26" s="1"/>
  <c r="B746" i="26"/>
  <c r="C746" i="26" s="1"/>
  <c r="B747" i="26"/>
  <c r="D747" i="26" s="1"/>
  <c r="B748" i="26"/>
  <c r="C748" i="26" s="1"/>
  <c r="B749" i="26"/>
  <c r="C749" i="26" s="1"/>
  <c r="B750" i="26"/>
  <c r="D750" i="26" s="1"/>
  <c r="B751" i="26"/>
  <c r="C751" i="26" s="1"/>
  <c r="B752" i="26"/>
  <c r="C752" i="26" s="1"/>
  <c r="B753" i="26"/>
  <c r="C753" i="26" s="1"/>
  <c r="B754" i="26"/>
  <c r="C754" i="26" s="1"/>
  <c r="B755" i="26"/>
  <c r="C755" i="26" s="1"/>
  <c r="B756" i="26"/>
  <c r="C756" i="26" s="1"/>
  <c r="B757" i="26"/>
  <c r="C757" i="26" s="1"/>
  <c r="B758" i="26"/>
  <c r="D758" i="26" s="1"/>
  <c r="B759" i="26"/>
  <c r="C759" i="26" s="1"/>
  <c r="B760" i="26"/>
  <c r="C760" i="26" s="1"/>
  <c r="B761" i="26"/>
  <c r="C761" i="26" s="1"/>
  <c r="B762" i="26"/>
  <c r="C762" i="26" s="1"/>
  <c r="B763" i="26"/>
  <c r="C763" i="26" s="1"/>
  <c r="B764" i="26"/>
  <c r="C764" i="26" s="1"/>
  <c r="B765" i="26"/>
  <c r="C765" i="26" s="1"/>
  <c r="B766" i="26"/>
  <c r="D766" i="26" s="1"/>
  <c r="B767" i="26"/>
  <c r="C767" i="26" s="1"/>
  <c r="B768" i="26"/>
  <c r="C768" i="26" s="1"/>
  <c r="B769" i="26"/>
  <c r="C769" i="26" s="1"/>
  <c r="B770" i="26"/>
  <c r="C770" i="26" s="1"/>
  <c r="B771" i="26"/>
  <c r="C771" i="26" s="1"/>
  <c r="B772" i="26"/>
  <c r="C772" i="26" s="1"/>
  <c r="B773" i="26"/>
  <c r="C773" i="26" s="1"/>
  <c r="B774" i="26"/>
  <c r="D774" i="26" s="1"/>
  <c r="B775" i="26"/>
  <c r="C775" i="26" s="1"/>
  <c r="B776" i="26"/>
  <c r="C776" i="26" s="1"/>
  <c r="B777" i="26"/>
  <c r="C777" i="26" s="1"/>
  <c r="B778" i="26"/>
  <c r="D778" i="26" s="1"/>
  <c r="B779" i="26"/>
  <c r="D779" i="26" s="1"/>
  <c r="B780" i="26"/>
  <c r="C780" i="26" s="1"/>
  <c r="B781" i="26"/>
  <c r="C781" i="26" s="1"/>
  <c r="B782" i="26"/>
  <c r="D782" i="26" s="1"/>
  <c r="B783" i="26"/>
  <c r="C783" i="26" s="1"/>
  <c r="B784" i="26"/>
  <c r="C784" i="26" s="1"/>
  <c r="B785" i="26"/>
  <c r="C785" i="26" s="1"/>
  <c r="B786" i="26"/>
  <c r="C786" i="26" s="1"/>
  <c r="B787" i="26"/>
  <c r="C787" i="26" s="1"/>
  <c r="B788" i="26"/>
  <c r="C788" i="26" s="1"/>
  <c r="B789" i="26"/>
  <c r="C789" i="26" s="1"/>
  <c r="B790" i="26"/>
  <c r="D790" i="26" s="1"/>
  <c r="B791" i="26"/>
  <c r="C791" i="26" s="1"/>
  <c r="B792" i="26"/>
  <c r="C792" i="26" s="1"/>
  <c r="B793" i="26"/>
  <c r="C793" i="26" s="1"/>
  <c r="B794" i="26"/>
  <c r="C794" i="26" s="1"/>
  <c r="B795" i="26"/>
  <c r="C795" i="26" s="1"/>
  <c r="B796" i="26"/>
  <c r="C796" i="26" s="1"/>
  <c r="B797" i="26"/>
  <c r="C797" i="26" s="1"/>
  <c r="B798" i="26"/>
  <c r="D798" i="26" s="1"/>
  <c r="B799" i="26"/>
  <c r="C799" i="26" s="1"/>
  <c r="B800" i="26"/>
  <c r="C800" i="26" s="1"/>
  <c r="B801" i="26"/>
  <c r="C801" i="26" s="1"/>
  <c r="B802" i="26"/>
  <c r="D802" i="26" s="1"/>
  <c r="B803" i="26"/>
  <c r="C803" i="26" s="1"/>
  <c r="B804" i="26"/>
  <c r="C804" i="26" s="1"/>
  <c r="B805" i="26"/>
  <c r="C805" i="26" s="1"/>
  <c r="B806" i="26"/>
  <c r="D806" i="26" s="1"/>
  <c r="B807" i="26"/>
  <c r="C807" i="26" s="1"/>
  <c r="B808" i="26"/>
  <c r="C808" i="26" s="1"/>
  <c r="B809" i="26"/>
  <c r="C809" i="26" s="1"/>
  <c r="B810" i="26"/>
  <c r="C810" i="26" s="1"/>
  <c r="B811" i="26"/>
  <c r="D811" i="26" s="1"/>
  <c r="B812" i="26"/>
  <c r="C812" i="26" s="1"/>
  <c r="B813" i="26"/>
  <c r="C813" i="26" s="1"/>
  <c r="B814" i="26"/>
  <c r="D814" i="26" s="1"/>
  <c r="B815" i="26"/>
  <c r="C815" i="26" s="1"/>
  <c r="B816" i="26"/>
  <c r="C816" i="26" s="1"/>
  <c r="B817" i="26"/>
  <c r="C817" i="26" s="1"/>
  <c r="B818" i="26"/>
  <c r="C818" i="26" s="1"/>
  <c r="B819" i="26"/>
  <c r="C819" i="26" s="1"/>
  <c r="B820" i="26"/>
  <c r="C820" i="26" s="1"/>
  <c r="B821" i="26"/>
  <c r="C821" i="26" s="1"/>
  <c r="B822" i="26"/>
  <c r="D822" i="26" s="1"/>
  <c r="B823" i="26"/>
  <c r="C823" i="26" s="1"/>
  <c r="B824" i="26"/>
  <c r="C824" i="26" s="1"/>
  <c r="B825" i="26"/>
  <c r="C825" i="26" s="1"/>
  <c r="B826" i="26"/>
  <c r="C826" i="26" s="1"/>
  <c r="B827" i="26"/>
  <c r="C827" i="26" s="1"/>
  <c r="B828" i="26"/>
  <c r="C828" i="26" s="1"/>
  <c r="B829" i="26"/>
  <c r="C829" i="26" s="1"/>
  <c r="B830" i="26"/>
  <c r="D830" i="26" s="1"/>
  <c r="B831" i="26"/>
  <c r="C831" i="26" s="1"/>
  <c r="B832" i="26"/>
  <c r="C832" i="26" s="1"/>
  <c r="B833" i="26"/>
  <c r="C833" i="26" s="1"/>
  <c r="B834" i="26"/>
  <c r="C834" i="26" s="1"/>
  <c r="B835" i="26"/>
  <c r="C835" i="26" s="1"/>
  <c r="B836" i="26"/>
  <c r="C836" i="26" s="1"/>
  <c r="B837" i="26"/>
  <c r="C837" i="26" s="1"/>
  <c r="B838" i="26"/>
  <c r="D838" i="26" s="1"/>
  <c r="B839" i="26"/>
  <c r="C839" i="26" s="1"/>
  <c r="B840" i="26"/>
  <c r="C840" i="26" s="1"/>
  <c r="B841" i="26"/>
  <c r="C841" i="26" s="1"/>
  <c r="B842" i="26"/>
  <c r="C842" i="26" s="1"/>
  <c r="B843" i="26"/>
  <c r="D843" i="26" s="1"/>
  <c r="B2" i="26"/>
  <c r="D2" i="26" s="1"/>
  <c r="D614" i="26" l="1"/>
  <c r="D738" i="26"/>
  <c r="C717" i="26"/>
  <c r="E717" i="26" s="1"/>
  <c r="D449" i="26"/>
  <c r="D815" i="26"/>
  <c r="E815" i="26" s="1"/>
  <c r="C806" i="26"/>
  <c r="E806" i="26" s="1"/>
  <c r="C802" i="26"/>
  <c r="D795" i="26"/>
  <c r="E795" i="26" s="1"/>
  <c r="D460" i="26"/>
  <c r="E460" i="26" s="1"/>
  <c r="D465" i="26"/>
  <c r="C750" i="26"/>
  <c r="E750" i="26" s="1"/>
  <c r="D681" i="26"/>
  <c r="D440" i="26"/>
  <c r="E440" i="26" s="1"/>
  <c r="C297" i="26"/>
  <c r="E297" i="26" s="1"/>
  <c r="C154" i="26"/>
  <c r="E154" i="26" s="1"/>
  <c r="C814" i="26"/>
  <c r="E814" i="26" s="1"/>
  <c r="D770" i="26"/>
  <c r="E770" i="26" s="1"/>
  <c r="C704" i="26"/>
  <c r="C697" i="26"/>
  <c r="E697" i="26" s="1"/>
  <c r="C522" i="26"/>
  <c r="E522" i="26" s="1"/>
  <c r="D441" i="26"/>
  <c r="E441" i="26" s="1"/>
  <c r="C543" i="26"/>
  <c r="E543" i="26" s="1"/>
  <c r="D299" i="26"/>
  <c r="D751" i="26"/>
  <c r="E751" i="26" s="1"/>
  <c r="D641" i="26"/>
  <c r="C548" i="26"/>
  <c r="E548" i="26" s="1"/>
  <c r="D511" i="26"/>
  <c r="C480" i="26"/>
  <c r="E480" i="26" s="1"/>
  <c r="C360" i="26"/>
  <c r="E360" i="26" s="1"/>
  <c r="D714" i="26"/>
  <c r="E714" i="26" s="1"/>
  <c r="C662" i="26"/>
  <c r="C458" i="26"/>
  <c r="E458" i="26" s="1"/>
  <c r="D406" i="26"/>
  <c r="C312" i="26"/>
  <c r="E312" i="26" s="1"/>
  <c r="D810" i="26"/>
  <c r="D783" i="26"/>
  <c r="C778" i="26"/>
  <c r="C655" i="26"/>
  <c r="E655" i="26" s="1"/>
  <c r="C554" i="26"/>
  <c r="E554" i="26" s="1"/>
  <c r="C467" i="26"/>
  <c r="E467" i="26" s="1"/>
  <c r="C436" i="26"/>
  <c r="D429" i="26"/>
  <c r="C284" i="26"/>
  <c r="D277" i="26"/>
  <c r="C166" i="26"/>
  <c r="E166" i="26" s="1"/>
  <c r="C782" i="26"/>
  <c r="E782" i="26" s="1"/>
  <c r="D719" i="26"/>
  <c r="D685" i="26"/>
  <c r="E685" i="26" s="1"/>
  <c r="C674" i="26"/>
  <c r="E674" i="26" s="1"/>
  <c r="C588" i="26"/>
  <c r="C581" i="26"/>
  <c r="C575" i="26"/>
  <c r="D428" i="26"/>
  <c r="D834" i="26"/>
  <c r="E834" i="26" s="1"/>
  <c r="D678" i="26"/>
  <c r="D420" i="26"/>
  <c r="E420" i="26" s="1"/>
  <c r="C149" i="26"/>
  <c r="E149" i="26" s="1"/>
  <c r="C134" i="26"/>
  <c r="E134" i="26" s="1"/>
  <c r="D827" i="26"/>
  <c r="D746" i="26"/>
  <c r="D732" i="26"/>
  <c r="C622" i="26"/>
  <c r="E622" i="26" s="1"/>
  <c r="D580" i="26"/>
  <c r="E580" i="26" s="1"/>
  <c r="C445" i="26"/>
  <c r="E445" i="26" s="1"/>
  <c r="C376" i="26"/>
  <c r="E376" i="26" s="1"/>
  <c r="D301" i="26"/>
  <c r="D397" i="26"/>
  <c r="C838" i="26"/>
  <c r="E838" i="26" s="1"/>
  <c r="D677" i="26"/>
  <c r="E677" i="26" s="1"/>
  <c r="C599" i="26"/>
  <c r="E599" i="26" s="1"/>
  <c r="C505" i="26"/>
  <c r="C482" i="26"/>
  <c r="E482" i="26" s="1"/>
  <c r="C468" i="26"/>
  <c r="E468" i="26" s="1"/>
  <c r="C328" i="26"/>
  <c r="E328" i="26" s="1"/>
  <c r="D306" i="26"/>
  <c r="E746" i="26"/>
  <c r="D573" i="26"/>
  <c r="E573" i="26" s="1"/>
  <c r="C527" i="26"/>
  <c r="E527" i="26" s="1"/>
  <c r="C521" i="26"/>
  <c r="C515" i="26"/>
  <c r="E515" i="26" s="1"/>
  <c r="C503" i="26"/>
  <c r="E503" i="26" s="1"/>
  <c r="D489" i="26"/>
  <c r="C483" i="26"/>
  <c r="E483" i="26" s="1"/>
  <c r="C461" i="26"/>
  <c r="C450" i="26"/>
  <c r="E450" i="26" s="1"/>
  <c r="D415" i="26"/>
  <c r="E415" i="26" s="1"/>
  <c r="C396" i="26"/>
  <c r="D389" i="26"/>
  <c r="E389" i="26" s="1"/>
  <c r="D300" i="26"/>
  <c r="C139" i="26"/>
  <c r="E139" i="26" s="1"/>
  <c r="D763" i="26"/>
  <c r="C713" i="26"/>
  <c r="C706" i="26"/>
  <c r="E706" i="26" s="1"/>
  <c r="D664" i="26"/>
  <c r="E664" i="26" s="1"/>
  <c r="D653" i="26"/>
  <c r="E653" i="26" s="1"/>
  <c r="C558" i="26"/>
  <c r="E558" i="26" s="1"/>
  <c r="C532" i="26"/>
  <c r="E532" i="26" s="1"/>
  <c r="D375" i="26"/>
  <c r="D304" i="26"/>
  <c r="E304" i="26" s="1"/>
  <c r="D294" i="26"/>
  <c r="C165" i="26"/>
  <c r="E165" i="26" s="1"/>
  <c r="C133" i="26"/>
  <c r="E133" i="26" s="1"/>
  <c r="C138" i="26"/>
  <c r="E138" i="26" s="1"/>
  <c r="C811" i="26"/>
  <c r="E811" i="26" s="1"/>
  <c r="C779" i="26"/>
  <c r="E779" i="26" s="1"/>
  <c r="C774" i="26"/>
  <c r="E774" i="26" s="1"/>
  <c r="C742" i="26"/>
  <c r="E742" i="26" s="1"/>
  <c r="D699" i="26"/>
  <c r="E699" i="26" s="1"/>
  <c r="C694" i="26"/>
  <c r="C652" i="26"/>
  <c r="E652" i="26" s="1"/>
  <c r="C645" i="26"/>
  <c r="C557" i="26"/>
  <c r="E557" i="26" s="1"/>
  <c r="C551" i="26"/>
  <c r="C531" i="26"/>
  <c r="E531" i="26" s="1"/>
  <c r="C506" i="26"/>
  <c r="E506" i="26" s="1"/>
  <c r="C487" i="26"/>
  <c r="E487" i="26" s="1"/>
  <c r="C476" i="26"/>
  <c r="E476" i="26" s="1"/>
  <c r="C442" i="26"/>
  <c r="E442" i="26" s="1"/>
  <c r="C425" i="26"/>
  <c r="E425" i="26" s="1"/>
  <c r="C374" i="26"/>
  <c r="E374" i="26" s="1"/>
  <c r="C352" i="26"/>
  <c r="E352" i="26" s="1"/>
  <c r="D315" i="26"/>
  <c r="D285" i="26"/>
  <c r="E285" i="26" s="1"/>
  <c r="C150" i="26"/>
  <c r="E150" i="26" s="1"/>
  <c r="E810" i="26"/>
  <c r="C747" i="26"/>
  <c r="E747" i="26" s="1"/>
  <c r="C721" i="26"/>
  <c r="E721" i="26" s="1"/>
  <c r="D680" i="26"/>
  <c r="C623" i="26"/>
  <c r="C518" i="26"/>
  <c r="E518" i="26" s="1"/>
  <c r="C500" i="26"/>
  <c r="E500" i="26" s="1"/>
  <c r="D481" i="26"/>
  <c r="C464" i="26"/>
  <c r="C453" i="26"/>
  <c r="E453" i="26" s="1"/>
  <c r="D405" i="26"/>
  <c r="E405" i="26" s="1"/>
  <c r="C378" i="26"/>
  <c r="E378" i="26" s="1"/>
  <c r="C344" i="26"/>
  <c r="E344" i="26" s="1"/>
  <c r="D302" i="26"/>
  <c r="C168" i="26"/>
  <c r="E168" i="26" s="1"/>
  <c r="C155" i="26"/>
  <c r="E155" i="26" s="1"/>
  <c r="E575" i="26"/>
  <c r="D803" i="26"/>
  <c r="E803" i="26" s="1"/>
  <c r="E827" i="26"/>
  <c r="D791" i="26"/>
  <c r="E763" i="26"/>
  <c r="C739" i="26"/>
  <c r="E739" i="26" s="1"/>
  <c r="C705" i="26"/>
  <c r="E705" i="26" s="1"/>
  <c r="D689" i="26"/>
  <c r="E689" i="26" s="1"/>
  <c r="C683" i="26"/>
  <c r="E683" i="26" s="1"/>
  <c r="C679" i="26"/>
  <c r="E679" i="26" s="1"/>
  <c r="C663" i="26"/>
  <c r="E663" i="26" s="1"/>
  <c r="C654" i="26"/>
  <c r="E654" i="26" s="1"/>
  <c r="C636" i="26"/>
  <c r="E636" i="26" s="1"/>
  <c r="C631" i="26"/>
  <c r="E631" i="26" s="1"/>
  <c r="C621" i="26"/>
  <c r="E621" i="26" s="1"/>
  <c r="C615" i="26"/>
  <c r="E615" i="26" s="1"/>
  <c r="C589" i="26"/>
  <c r="C574" i="26"/>
  <c r="E574" i="26" s="1"/>
  <c r="C556" i="26"/>
  <c r="E556" i="26" s="1"/>
  <c r="C516" i="26"/>
  <c r="E516" i="26" s="1"/>
  <c r="C495" i="26"/>
  <c r="E495" i="26" s="1"/>
  <c r="C478" i="26"/>
  <c r="E478" i="26" s="1"/>
  <c r="C473" i="26"/>
  <c r="E473" i="26" s="1"/>
  <c r="C469" i="26"/>
  <c r="E469" i="26" s="1"/>
  <c r="C466" i="26"/>
  <c r="E466" i="26" s="1"/>
  <c r="C463" i="26"/>
  <c r="E463" i="26" s="1"/>
  <c r="C421" i="26"/>
  <c r="E421" i="26" s="1"/>
  <c r="C416" i="26"/>
  <c r="E416" i="26" s="1"/>
  <c r="D398" i="26"/>
  <c r="E398" i="26" s="1"/>
  <c r="D379" i="26"/>
  <c r="E379" i="26" s="1"/>
  <c r="C368" i="26"/>
  <c r="E368" i="26" s="1"/>
  <c r="D319" i="26"/>
  <c r="E294" i="26"/>
  <c r="C283" i="26"/>
  <c r="E283" i="26" s="1"/>
  <c r="C278" i="26"/>
  <c r="E278" i="26" s="1"/>
  <c r="C157" i="26"/>
  <c r="E157" i="26" s="1"/>
  <c r="C152" i="26"/>
  <c r="E152" i="26" s="1"/>
  <c r="E302" i="26"/>
  <c r="D771" i="26"/>
  <c r="E771" i="26" s="1"/>
  <c r="E704" i="26"/>
  <c r="E662" i="26"/>
  <c r="E588" i="26"/>
  <c r="D535" i="26"/>
  <c r="D471" i="26"/>
  <c r="E471" i="26" s="1"/>
  <c r="D452" i="26"/>
  <c r="E452" i="26" s="1"/>
  <c r="D444" i="26"/>
  <c r="E444" i="26" s="1"/>
  <c r="E436" i="26"/>
  <c r="E397" i="26"/>
  <c r="E306" i="26"/>
  <c r="E778" i="26"/>
  <c r="D835" i="26"/>
  <c r="E835" i="26" s="1"/>
  <c r="D823" i="26"/>
  <c r="E823" i="26" s="1"/>
  <c r="D759" i="26"/>
  <c r="E759" i="26" s="1"/>
  <c r="C628" i="26"/>
  <c r="C514" i="26"/>
  <c r="E514" i="26" s="1"/>
  <c r="C498" i="26"/>
  <c r="E498" i="26" s="1"/>
  <c r="E481" i="26"/>
  <c r="D457" i="26"/>
  <c r="E457" i="26" s="1"/>
  <c r="E449" i="26"/>
  <c r="D423" i="26"/>
  <c r="E423" i="26" s="1"/>
  <c r="C336" i="26"/>
  <c r="E336" i="26" s="1"/>
  <c r="D310" i="26"/>
  <c r="E310" i="26" s="1"/>
  <c r="D296" i="26"/>
  <c r="E296" i="26" s="1"/>
  <c r="D280" i="26"/>
  <c r="E280" i="26" s="1"/>
  <c r="D276" i="26"/>
  <c r="E276" i="26" s="1"/>
  <c r="C269" i="26"/>
  <c r="E713" i="26"/>
  <c r="C729" i="26"/>
  <c r="E729" i="26" s="1"/>
  <c r="D690" i="26"/>
  <c r="E690" i="26" s="1"/>
  <c r="C670" i="26"/>
  <c r="E670" i="26" s="1"/>
  <c r="C604" i="26"/>
  <c r="E604" i="26" s="1"/>
  <c r="C546" i="26"/>
  <c r="E546" i="26" s="1"/>
  <c r="C534" i="26"/>
  <c r="E534" i="26" s="1"/>
  <c r="C513" i="26"/>
  <c r="E513" i="26" s="1"/>
  <c r="C474" i="26"/>
  <c r="E474" i="26" s="1"/>
  <c r="C451" i="26"/>
  <c r="E451" i="26" s="1"/>
  <c r="D447" i="26"/>
  <c r="C443" i="26"/>
  <c r="E443" i="26" s="1"/>
  <c r="D422" i="26"/>
  <c r="E422" i="26" s="1"/>
  <c r="C412" i="26"/>
  <c r="E412" i="26" s="1"/>
  <c r="D399" i="26"/>
  <c r="C320" i="26"/>
  <c r="E320" i="26" s="1"/>
  <c r="D309" i="26"/>
  <c r="C141" i="26"/>
  <c r="E141" i="26" s="1"/>
  <c r="C136" i="26"/>
  <c r="E136" i="26" s="1"/>
  <c r="E694" i="26"/>
  <c r="D819" i="26"/>
  <c r="E819" i="26" s="1"/>
  <c r="E802" i="26"/>
  <c r="D787" i="26"/>
  <c r="E787" i="26" s="1"/>
  <c r="D755" i="26"/>
  <c r="E755" i="26" s="1"/>
  <c r="E738" i="26"/>
  <c r="E678" i="26"/>
  <c r="D647" i="26"/>
  <c r="E647" i="26" s="1"/>
  <c r="D639" i="26"/>
  <c r="E639" i="26" s="1"/>
  <c r="E614" i="26"/>
  <c r="D606" i="26"/>
  <c r="E606" i="26" s="1"/>
  <c r="D596" i="26"/>
  <c r="E596" i="26" s="1"/>
  <c r="D591" i="26"/>
  <c r="E591" i="26" s="1"/>
  <c r="D583" i="26"/>
  <c r="E583" i="26" s="1"/>
  <c r="D565" i="26"/>
  <c r="E565" i="26" s="1"/>
  <c r="D537" i="26"/>
  <c r="E537" i="26" s="1"/>
  <c r="D529" i="26"/>
  <c r="E529" i="26" s="1"/>
  <c r="D456" i="26"/>
  <c r="E456" i="26" s="1"/>
  <c r="C438" i="26"/>
  <c r="D438" i="26"/>
  <c r="E428" i="26"/>
  <c r="C349" i="26"/>
  <c r="D349" i="26"/>
  <c r="E300" i="26"/>
  <c r="C275" i="26"/>
  <c r="D275" i="26"/>
  <c r="D123" i="26"/>
  <c r="C123" i="26"/>
  <c r="E551" i="26"/>
  <c r="C357" i="26"/>
  <c r="D357" i="26"/>
  <c r="C843" i="26"/>
  <c r="E843" i="26" s="1"/>
  <c r="E783" i="26"/>
  <c r="E732" i="26"/>
  <c r="D728" i="26"/>
  <c r="E728" i="26" s="1"/>
  <c r="D723" i="26"/>
  <c r="E723" i="26" s="1"/>
  <c r="C710" i="26"/>
  <c r="E710" i="26" s="1"/>
  <c r="C701" i="26"/>
  <c r="E701" i="26" s="1"/>
  <c r="D693" i="26"/>
  <c r="E693" i="26" s="1"/>
  <c r="E681" i="26"/>
  <c r="D660" i="26"/>
  <c r="E660" i="26" s="1"/>
  <c r="C635" i="26"/>
  <c r="E635" i="26" s="1"/>
  <c r="C610" i="26"/>
  <c r="E610" i="26" s="1"/>
  <c r="C603" i="26"/>
  <c r="E603" i="26" s="1"/>
  <c r="C550" i="26"/>
  <c r="E550" i="26" s="1"/>
  <c r="C524" i="26"/>
  <c r="E524" i="26" s="1"/>
  <c r="E489" i="26"/>
  <c r="D484" i="26"/>
  <c r="C484" i="26"/>
  <c r="C472" i="26"/>
  <c r="E472" i="26" s="1"/>
  <c r="C459" i="26"/>
  <c r="E459" i="26" s="1"/>
  <c r="C437" i="26"/>
  <c r="E437" i="26" s="1"/>
  <c r="C432" i="26"/>
  <c r="E432" i="26" s="1"/>
  <c r="C341" i="26"/>
  <c r="D341" i="26"/>
  <c r="E589" i="26"/>
  <c r="E521" i="26"/>
  <c r="D687" i="26"/>
  <c r="E687" i="26" s="1"/>
  <c r="D684" i="26"/>
  <c r="E684" i="26" s="1"/>
  <c r="D630" i="26"/>
  <c r="E630" i="26" s="1"/>
  <c r="D613" i="26"/>
  <c r="E613" i="26" s="1"/>
  <c r="D598" i="26"/>
  <c r="E598" i="26" s="1"/>
  <c r="D572" i="26"/>
  <c r="E572" i="26" s="1"/>
  <c r="D567" i="26"/>
  <c r="E567" i="26" s="1"/>
  <c r="D553" i="26"/>
  <c r="E553" i="26" s="1"/>
  <c r="D545" i="26"/>
  <c r="E545" i="26" s="1"/>
  <c r="D519" i="26"/>
  <c r="E519" i="26" s="1"/>
  <c r="D502" i="26"/>
  <c r="C502" i="26"/>
  <c r="D497" i="26"/>
  <c r="E497" i="26" s="1"/>
  <c r="D479" i="26"/>
  <c r="E479" i="26" s="1"/>
  <c r="D475" i="26"/>
  <c r="E475" i="26" s="1"/>
  <c r="C462" i="26"/>
  <c r="D462" i="26"/>
  <c r="C333" i="26"/>
  <c r="D333" i="26"/>
  <c r="D170" i="26"/>
  <c r="C170" i="26"/>
  <c r="D818" i="26"/>
  <c r="E818" i="26" s="1"/>
  <c r="E791" i="26"/>
  <c r="D786" i="26"/>
  <c r="E786" i="26" s="1"/>
  <c r="D754" i="26"/>
  <c r="E754" i="26" s="1"/>
  <c r="D730" i="26"/>
  <c r="E730" i="26" s="1"/>
  <c r="D722" i="26"/>
  <c r="E722" i="26" s="1"/>
  <c r="E719" i="26"/>
  <c r="D695" i="26"/>
  <c r="E695" i="26" s="1"/>
  <c r="E680" i="26"/>
  <c r="D671" i="26"/>
  <c r="E671" i="26" s="1"/>
  <c r="C667" i="26"/>
  <c r="E667" i="26" s="1"/>
  <c r="D646" i="26"/>
  <c r="E646" i="26" s="1"/>
  <c r="C642" i="26"/>
  <c r="E642" i="26" s="1"/>
  <c r="D638" i="26"/>
  <c r="E638" i="26" s="1"/>
  <c r="D605" i="26"/>
  <c r="E605" i="26" s="1"/>
  <c r="C602" i="26"/>
  <c r="E602" i="26" s="1"/>
  <c r="D590" i="26"/>
  <c r="E590" i="26" s="1"/>
  <c r="D582" i="26"/>
  <c r="E582" i="26" s="1"/>
  <c r="D564" i="26"/>
  <c r="E564" i="26" s="1"/>
  <c r="D559" i="26"/>
  <c r="E559" i="26" s="1"/>
  <c r="C540" i="26"/>
  <c r="E540" i="26" s="1"/>
  <c r="E511" i="26"/>
  <c r="C492" i="26"/>
  <c r="E492" i="26" s="1"/>
  <c r="E465" i="26"/>
  <c r="D455" i="26"/>
  <c r="E455" i="26" s="1"/>
  <c r="D448" i="26"/>
  <c r="E448" i="26" s="1"/>
  <c r="C431" i="26"/>
  <c r="D431" i="26"/>
  <c r="C404" i="26"/>
  <c r="D404" i="26"/>
  <c r="D393" i="26"/>
  <c r="C393" i="26"/>
  <c r="C325" i="26"/>
  <c r="D325" i="26"/>
  <c r="C293" i="26"/>
  <c r="D293" i="26"/>
  <c r="D128" i="26"/>
  <c r="C128" i="26"/>
  <c r="E623" i="26"/>
  <c r="D831" i="26"/>
  <c r="E831" i="26" s="1"/>
  <c r="C822" i="26"/>
  <c r="E822" i="26" s="1"/>
  <c r="D799" i="26"/>
  <c r="E799" i="26" s="1"/>
  <c r="C790" i="26"/>
  <c r="E790" i="26" s="1"/>
  <c r="D767" i="26"/>
  <c r="E767" i="26" s="1"/>
  <c r="C758" i="26"/>
  <c r="E758" i="26" s="1"/>
  <c r="D735" i="26"/>
  <c r="E735" i="26" s="1"/>
  <c r="C726" i="26"/>
  <c r="E726" i="26" s="1"/>
  <c r="C658" i="26"/>
  <c r="E658" i="26" s="1"/>
  <c r="D624" i="26"/>
  <c r="E624" i="26" s="1"/>
  <c r="C594" i="26"/>
  <c r="E594" i="26" s="1"/>
  <c r="C579" i="26"/>
  <c r="E579" i="26" s="1"/>
  <c r="E505" i="26"/>
  <c r="E461" i="26"/>
  <c r="D794" i="26"/>
  <c r="E794" i="26" s="1"/>
  <c r="D762" i="26"/>
  <c r="E762" i="26" s="1"/>
  <c r="D612" i="26"/>
  <c r="E612" i="26" s="1"/>
  <c r="D607" i="26"/>
  <c r="E607" i="26" s="1"/>
  <c r="D597" i="26"/>
  <c r="E597" i="26" s="1"/>
  <c r="D566" i="26"/>
  <c r="E566" i="26" s="1"/>
  <c r="E535" i="26"/>
  <c r="E464" i="26"/>
  <c r="C454" i="26"/>
  <c r="D454" i="26"/>
  <c r="D384" i="26"/>
  <c r="C384" i="26"/>
  <c r="C317" i="26"/>
  <c r="D317" i="26"/>
  <c r="E277" i="26"/>
  <c r="C270" i="26"/>
  <c r="D270" i="26"/>
  <c r="E645" i="26"/>
  <c r="E628" i="26"/>
  <c r="E581" i="26"/>
  <c r="C446" i="26"/>
  <c r="D446" i="26"/>
  <c r="C382" i="26"/>
  <c r="D382" i="26"/>
  <c r="D826" i="26"/>
  <c r="E826" i="26" s="1"/>
  <c r="D686" i="26"/>
  <c r="E686" i="26" s="1"/>
  <c r="D839" i="26"/>
  <c r="E839" i="26" s="1"/>
  <c r="C830" i="26"/>
  <c r="E830" i="26" s="1"/>
  <c r="D807" i="26"/>
  <c r="E807" i="26" s="1"/>
  <c r="C798" i="26"/>
  <c r="E798" i="26" s="1"/>
  <c r="D775" i="26"/>
  <c r="E775" i="26" s="1"/>
  <c r="C766" i="26"/>
  <c r="E766" i="26" s="1"/>
  <c r="D743" i="26"/>
  <c r="E743" i="26" s="1"/>
  <c r="C725" i="26"/>
  <c r="E725" i="26" s="1"/>
  <c r="D657" i="26"/>
  <c r="E657" i="26" s="1"/>
  <c r="E641" i="26"/>
  <c r="E632" i="26"/>
  <c r="C570" i="26"/>
  <c r="E570" i="26" s="1"/>
  <c r="C563" i="26"/>
  <c r="E563" i="26" s="1"/>
  <c r="C547" i="26"/>
  <c r="E547" i="26" s="1"/>
  <c r="C538" i="26"/>
  <c r="E538" i="26" s="1"/>
  <c r="C530" i="26"/>
  <c r="E530" i="26" s="1"/>
  <c r="C508" i="26"/>
  <c r="E508" i="26" s="1"/>
  <c r="C499" i="26"/>
  <c r="E499" i="26" s="1"/>
  <c r="C490" i="26"/>
  <c r="E490" i="26" s="1"/>
  <c r="C486" i="26"/>
  <c r="E486" i="26" s="1"/>
  <c r="D470" i="26"/>
  <c r="C470" i="26"/>
  <c r="E447" i="26"/>
  <c r="D439" i="26"/>
  <c r="E439" i="26" s="1"/>
  <c r="E429" i="26"/>
  <c r="C414" i="26"/>
  <c r="D414" i="26"/>
  <c r="C407" i="26"/>
  <c r="D407" i="26"/>
  <c r="C390" i="26"/>
  <c r="D390" i="26"/>
  <c r="C365" i="26"/>
  <c r="D365" i="26"/>
  <c r="D307" i="26"/>
  <c r="E307" i="26" s="1"/>
  <c r="D292" i="26"/>
  <c r="E292" i="26" s="1"/>
  <c r="C169" i="26"/>
  <c r="E169" i="26" s="1"/>
  <c r="C158" i="26"/>
  <c r="E158" i="26" s="1"/>
  <c r="C142" i="26"/>
  <c r="E142" i="26" s="1"/>
  <c r="C122" i="26"/>
  <c r="E122" i="26" s="1"/>
  <c r="E406" i="26"/>
  <c r="D371" i="26"/>
  <c r="E371" i="26" s="1"/>
  <c r="D367" i="26"/>
  <c r="E367" i="26" s="1"/>
  <c r="D363" i="26"/>
  <c r="E363" i="26" s="1"/>
  <c r="D359" i="26"/>
  <c r="E359" i="26" s="1"/>
  <c r="D355" i="26"/>
  <c r="E355" i="26" s="1"/>
  <c r="D351" i="26"/>
  <c r="E351" i="26" s="1"/>
  <c r="D347" i="26"/>
  <c r="E347" i="26" s="1"/>
  <c r="D343" i="26"/>
  <c r="E343" i="26" s="1"/>
  <c r="D339" i="26"/>
  <c r="E339" i="26" s="1"/>
  <c r="D335" i="26"/>
  <c r="E335" i="26" s="1"/>
  <c r="D331" i="26"/>
  <c r="E331" i="26" s="1"/>
  <c r="D327" i="26"/>
  <c r="E327" i="26" s="1"/>
  <c r="D323" i="26"/>
  <c r="E323" i="26" s="1"/>
  <c r="D287" i="26"/>
  <c r="E287" i="26" s="1"/>
  <c r="E269" i="26"/>
  <c r="C126" i="26"/>
  <c r="E126" i="26" s="1"/>
  <c r="E319" i="26"/>
  <c r="E315" i="26"/>
  <c r="E284" i="26"/>
  <c r="D430" i="26"/>
  <c r="E430" i="26" s="1"/>
  <c r="D413" i="26"/>
  <c r="E413" i="26" s="1"/>
  <c r="C409" i="26"/>
  <c r="E409" i="26" s="1"/>
  <c r="C400" i="26"/>
  <c r="E400" i="26" s="1"/>
  <c r="D388" i="26"/>
  <c r="E388" i="26" s="1"/>
  <c r="D383" i="26"/>
  <c r="E383" i="26" s="1"/>
  <c r="E375" i="26"/>
  <c r="D370" i="26"/>
  <c r="E370" i="26" s="1"/>
  <c r="D366" i="26"/>
  <c r="E366" i="26" s="1"/>
  <c r="D362" i="26"/>
  <c r="E362" i="26" s="1"/>
  <c r="D358" i="26"/>
  <c r="E358" i="26" s="1"/>
  <c r="D354" i="26"/>
  <c r="E354" i="26" s="1"/>
  <c r="D350" i="26"/>
  <c r="E350" i="26" s="1"/>
  <c r="D346" i="26"/>
  <c r="E346" i="26" s="1"/>
  <c r="D342" i="26"/>
  <c r="E342" i="26" s="1"/>
  <c r="D338" i="26"/>
  <c r="E338" i="26" s="1"/>
  <c r="D334" i="26"/>
  <c r="E334" i="26" s="1"/>
  <c r="D330" i="26"/>
  <c r="E330" i="26" s="1"/>
  <c r="D326" i="26"/>
  <c r="E326" i="26" s="1"/>
  <c r="D322" i="26"/>
  <c r="E322" i="26" s="1"/>
  <c r="D318" i="26"/>
  <c r="E318" i="26" s="1"/>
  <c r="D314" i="26"/>
  <c r="E314" i="26" s="1"/>
  <c r="E299" i="26"/>
  <c r="D291" i="26"/>
  <c r="E291" i="26" s="1"/>
  <c r="D286" i="26"/>
  <c r="E286" i="26" s="1"/>
  <c r="D271" i="26"/>
  <c r="E271" i="26" s="1"/>
  <c r="C162" i="26"/>
  <c r="E162" i="26" s="1"/>
  <c r="C146" i="26"/>
  <c r="E146" i="26" s="1"/>
  <c r="C130" i="26"/>
  <c r="E130" i="26" s="1"/>
  <c r="C125" i="26"/>
  <c r="E125" i="26" s="1"/>
  <c r="D391" i="26"/>
  <c r="E391" i="26" s="1"/>
  <c r="C171" i="26"/>
  <c r="E171" i="26" s="1"/>
  <c r="E396" i="26"/>
  <c r="E399" i="26"/>
  <c r="E309" i="26"/>
  <c r="E301" i="26"/>
  <c r="D698" i="26"/>
  <c r="C698" i="26"/>
  <c r="D675" i="26"/>
  <c r="C675" i="26"/>
  <c r="D666" i="26"/>
  <c r="C666" i="26"/>
  <c r="D634" i="26"/>
  <c r="C634" i="26"/>
  <c r="C625" i="26"/>
  <c r="D625" i="26"/>
  <c r="C616" i="26"/>
  <c r="D616" i="26"/>
  <c r="C539" i="26"/>
  <c r="D539" i="26"/>
  <c r="D510" i="26"/>
  <c r="C510" i="26"/>
  <c r="C255" i="26"/>
  <c r="D255" i="26"/>
  <c r="D840" i="26"/>
  <c r="E840" i="26" s="1"/>
  <c r="D832" i="26"/>
  <c r="E832" i="26" s="1"/>
  <c r="D824" i="26"/>
  <c r="E824" i="26" s="1"/>
  <c r="D816" i="26"/>
  <c r="E816" i="26" s="1"/>
  <c r="D808" i="26"/>
  <c r="E808" i="26" s="1"/>
  <c r="D800" i="26"/>
  <c r="E800" i="26" s="1"/>
  <c r="D792" i="26"/>
  <c r="E792" i="26" s="1"/>
  <c r="D784" i="26"/>
  <c r="E784" i="26" s="1"/>
  <c r="D776" i="26"/>
  <c r="E776" i="26" s="1"/>
  <c r="D768" i="26"/>
  <c r="E768" i="26" s="1"/>
  <c r="D760" i="26"/>
  <c r="E760" i="26" s="1"/>
  <c r="D752" i="26"/>
  <c r="E752" i="26" s="1"/>
  <c r="D744" i="26"/>
  <c r="E744" i="26" s="1"/>
  <c r="D736" i="26"/>
  <c r="E736" i="26" s="1"/>
  <c r="D691" i="26"/>
  <c r="C691" i="26"/>
  <c r="D842" i="26"/>
  <c r="E842" i="26" s="1"/>
  <c r="D837" i="26"/>
  <c r="E837" i="26" s="1"/>
  <c r="D829" i="26"/>
  <c r="E829" i="26" s="1"/>
  <c r="D821" i="26"/>
  <c r="E821" i="26" s="1"/>
  <c r="D813" i="26"/>
  <c r="E813" i="26" s="1"/>
  <c r="D805" i="26"/>
  <c r="E805" i="26" s="1"/>
  <c r="D797" i="26"/>
  <c r="E797" i="26" s="1"/>
  <c r="D789" i="26"/>
  <c r="E789" i="26" s="1"/>
  <c r="D781" i="26"/>
  <c r="E781" i="26" s="1"/>
  <c r="D773" i="26"/>
  <c r="E773" i="26" s="1"/>
  <c r="D765" i="26"/>
  <c r="E765" i="26" s="1"/>
  <c r="D757" i="26"/>
  <c r="E757" i="26" s="1"/>
  <c r="D749" i="26"/>
  <c r="E749" i="26" s="1"/>
  <c r="D741" i="26"/>
  <c r="E741" i="26" s="1"/>
  <c r="C733" i="26"/>
  <c r="E733" i="26" s="1"/>
  <c r="D727" i="26"/>
  <c r="E727" i="26" s="1"/>
  <c r="D724" i="26"/>
  <c r="E724" i="26" s="1"/>
  <c r="C718" i="26"/>
  <c r="E718" i="26" s="1"/>
  <c r="D715" i="26"/>
  <c r="E715" i="26" s="1"/>
  <c r="D700" i="26"/>
  <c r="E700" i="26" s="1"/>
  <c r="D712" i="26"/>
  <c r="E712" i="26" s="1"/>
  <c r="C709" i="26"/>
  <c r="E709" i="26" s="1"/>
  <c r="D703" i="26"/>
  <c r="E703" i="26" s="1"/>
  <c r="C673" i="26"/>
  <c r="D673" i="26"/>
  <c r="C656" i="26"/>
  <c r="D656" i="26"/>
  <c r="C649" i="26"/>
  <c r="D649" i="26"/>
  <c r="C637" i="26"/>
  <c r="D637" i="26"/>
  <c r="C696" i="26"/>
  <c r="D696" i="26"/>
  <c r="C669" i="26"/>
  <c r="D669" i="26"/>
  <c r="C620" i="26"/>
  <c r="D620" i="26"/>
  <c r="D836" i="26"/>
  <c r="E836" i="26" s="1"/>
  <c r="D828" i="26"/>
  <c r="E828" i="26" s="1"/>
  <c r="D820" i="26"/>
  <c r="E820" i="26" s="1"/>
  <c r="D812" i="26"/>
  <c r="E812" i="26" s="1"/>
  <c r="D804" i="26"/>
  <c r="E804" i="26" s="1"/>
  <c r="D796" i="26"/>
  <c r="E796" i="26" s="1"/>
  <c r="D788" i="26"/>
  <c r="E788" i="26" s="1"/>
  <c r="D780" i="26"/>
  <c r="E780" i="26" s="1"/>
  <c r="D772" i="26"/>
  <c r="E772" i="26" s="1"/>
  <c r="D764" i="26"/>
  <c r="E764" i="26" s="1"/>
  <c r="D756" i="26"/>
  <c r="E756" i="26" s="1"/>
  <c r="D748" i="26"/>
  <c r="E748" i="26" s="1"/>
  <c r="D740" i="26"/>
  <c r="E740" i="26" s="1"/>
  <c r="D720" i="26"/>
  <c r="E720" i="26" s="1"/>
  <c r="D711" i="26"/>
  <c r="E711" i="26" s="1"/>
  <c r="D708" i="26"/>
  <c r="E708" i="26" s="1"/>
  <c r="C702" i="26"/>
  <c r="E702" i="26" s="1"/>
  <c r="C600" i="26"/>
  <c r="D600" i="26"/>
  <c r="D841" i="26"/>
  <c r="E841" i="26" s="1"/>
  <c r="D833" i="26"/>
  <c r="E833" i="26" s="1"/>
  <c r="D825" i="26"/>
  <c r="E825" i="26" s="1"/>
  <c r="D817" i="26"/>
  <c r="E817" i="26" s="1"/>
  <c r="D809" i="26"/>
  <c r="E809" i="26" s="1"/>
  <c r="D801" i="26"/>
  <c r="E801" i="26" s="1"/>
  <c r="D793" i="26"/>
  <c r="E793" i="26" s="1"/>
  <c r="D785" i="26"/>
  <c r="E785" i="26" s="1"/>
  <c r="D777" i="26"/>
  <c r="E777" i="26" s="1"/>
  <c r="D769" i="26"/>
  <c r="E769" i="26" s="1"/>
  <c r="D761" i="26"/>
  <c r="E761" i="26" s="1"/>
  <c r="D753" i="26"/>
  <c r="E753" i="26" s="1"/>
  <c r="D745" i="26"/>
  <c r="E745" i="26" s="1"/>
  <c r="D737" i="26"/>
  <c r="E737" i="26" s="1"/>
  <c r="D692" i="26"/>
  <c r="E692" i="26" s="1"/>
  <c r="D688" i="26"/>
  <c r="E688" i="26" s="1"/>
  <c r="C676" i="26"/>
  <c r="E676" i="26" s="1"/>
  <c r="D659" i="26"/>
  <c r="C659" i="26"/>
  <c r="C734" i="26"/>
  <c r="E734" i="26" s="1"/>
  <c r="D731" i="26"/>
  <c r="E731" i="26" s="1"/>
  <c r="D716" i="26"/>
  <c r="E716" i="26" s="1"/>
  <c r="D707" i="26"/>
  <c r="E707" i="26" s="1"/>
  <c r="D672" i="26"/>
  <c r="E672" i="26" s="1"/>
  <c r="C650" i="26"/>
  <c r="E650" i="26" s="1"/>
  <c r="D633" i="26"/>
  <c r="E633" i="26" s="1"/>
  <c r="C619" i="26"/>
  <c r="E619" i="26" s="1"/>
  <c r="D644" i="26"/>
  <c r="E644" i="26" s="1"/>
  <c r="C609" i="26"/>
  <c r="D609" i="26"/>
  <c r="C593" i="26"/>
  <c r="D593" i="26"/>
  <c r="C587" i="26"/>
  <c r="D587" i="26"/>
  <c r="C562" i="26"/>
  <c r="D562" i="26"/>
  <c r="C555" i="26"/>
  <c r="D555" i="26"/>
  <c r="D526" i="26"/>
  <c r="C526" i="26"/>
  <c r="C491" i="26"/>
  <c r="D491" i="26"/>
  <c r="C627" i="26"/>
  <c r="E627" i="26" s="1"/>
  <c r="C618" i="26"/>
  <c r="E618" i="26" s="1"/>
  <c r="C586" i="26"/>
  <c r="E586" i="26" s="1"/>
  <c r="C608" i="26"/>
  <c r="D608" i="26"/>
  <c r="D542" i="26"/>
  <c r="C542" i="26"/>
  <c r="C507" i="26"/>
  <c r="D507" i="26"/>
  <c r="C682" i="26"/>
  <c r="E682" i="26" s="1"/>
  <c r="D668" i="26"/>
  <c r="E668" i="26" s="1"/>
  <c r="D665" i="26"/>
  <c r="E665" i="26" s="1"/>
  <c r="C643" i="26"/>
  <c r="E643" i="26" s="1"/>
  <c r="D640" i="26"/>
  <c r="E640" i="26" s="1"/>
  <c r="D629" i="26"/>
  <c r="E629" i="26" s="1"/>
  <c r="D617" i="26"/>
  <c r="E617" i="26" s="1"/>
  <c r="C651" i="26"/>
  <c r="E651" i="26" s="1"/>
  <c r="D648" i="26"/>
  <c r="E648" i="26" s="1"/>
  <c r="C626" i="26"/>
  <c r="E626" i="26" s="1"/>
  <c r="C611" i="26"/>
  <c r="E611" i="26" s="1"/>
  <c r="C601" i="26"/>
  <c r="D601" i="26"/>
  <c r="C595" i="26"/>
  <c r="E595" i="26" s="1"/>
  <c r="C578" i="26"/>
  <c r="D578" i="26"/>
  <c r="C571" i="26"/>
  <c r="D571" i="26"/>
  <c r="C523" i="26"/>
  <c r="D523" i="26"/>
  <c r="D494" i="26"/>
  <c r="C494" i="26"/>
  <c r="C584" i="26"/>
  <c r="D584" i="26"/>
  <c r="C577" i="26"/>
  <c r="D577" i="26"/>
  <c r="D568" i="26"/>
  <c r="E568" i="26" s="1"/>
  <c r="D561" i="26"/>
  <c r="E561" i="26" s="1"/>
  <c r="D541" i="26"/>
  <c r="E541" i="26" s="1"/>
  <c r="D525" i="26"/>
  <c r="E525" i="26" s="1"/>
  <c r="D509" i="26"/>
  <c r="E509" i="26" s="1"/>
  <c r="D493" i="26"/>
  <c r="E493" i="26" s="1"/>
  <c r="D477" i="26"/>
  <c r="E477" i="26" s="1"/>
  <c r="C544" i="26"/>
  <c r="E544" i="26" s="1"/>
  <c r="C528" i="26"/>
  <c r="E528" i="26" s="1"/>
  <c r="C512" i="26"/>
  <c r="E512" i="26" s="1"/>
  <c r="C496" i="26"/>
  <c r="E496" i="26" s="1"/>
  <c r="C387" i="26"/>
  <c r="D387" i="26"/>
  <c r="C305" i="26"/>
  <c r="D305" i="26"/>
  <c r="C435" i="26"/>
  <c r="E435" i="26" s="1"/>
  <c r="C403" i="26"/>
  <c r="D403" i="26"/>
  <c r="C369" i="26"/>
  <c r="D369" i="26"/>
  <c r="C361" i="26"/>
  <c r="D361" i="26"/>
  <c r="C353" i="26"/>
  <c r="D353" i="26"/>
  <c r="C345" i="26"/>
  <c r="D345" i="26"/>
  <c r="C337" i="26"/>
  <c r="D337" i="26"/>
  <c r="C329" i="26"/>
  <c r="D329" i="26"/>
  <c r="C321" i="26"/>
  <c r="D321" i="26"/>
  <c r="C313" i="26"/>
  <c r="D313" i="26"/>
  <c r="C279" i="26"/>
  <c r="D279" i="26"/>
  <c r="C419" i="26"/>
  <c r="D419" i="26"/>
  <c r="C394" i="26"/>
  <c r="D394" i="26"/>
  <c r="C377" i="26"/>
  <c r="D377" i="26"/>
  <c r="D592" i="26"/>
  <c r="E592" i="26" s="1"/>
  <c r="D585" i="26"/>
  <c r="E585" i="26" s="1"/>
  <c r="D576" i="26"/>
  <c r="E576" i="26" s="1"/>
  <c r="D569" i="26"/>
  <c r="E569" i="26" s="1"/>
  <c r="D560" i="26"/>
  <c r="E560" i="26" s="1"/>
  <c r="D549" i="26"/>
  <c r="E549" i="26" s="1"/>
  <c r="D533" i="26"/>
  <c r="E533" i="26" s="1"/>
  <c r="D517" i="26"/>
  <c r="E517" i="26" s="1"/>
  <c r="D501" i="26"/>
  <c r="E501" i="26" s="1"/>
  <c r="D485" i="26"/>
  <c r="E485" i="26" s="1"/>
  <c r="C434" i="26"/>
  <c r="D434" i="26"/>
  <c r="C410" i="26"/>
  <c r="D410" i="26"/>
  <c r="C289" i="26"/>
  <c r="D289" i="26"/>
  <c r="C552" i="26"/>
  <c r="E552" i="26" s="1"/>
  <c r="C536" i="26"/>
  <c r="E536" i="26" s="1"/>
  <c r="C520" i="26"/>
  <c r="E520" i="26" s="1"/>
  <c r="C504" i="26"/>
  <c r="E504" i="26" s="1"/>
  <c r="C488" i="26"/>
  <c r="E488" i="26" s="1"/>
  <c r="C433" i="26"/>
  <c r="D433" i="26"/>
  <c r="C426" i="26"/>
  <c r="D426" i="26"/>
  <c r="C295" i="26"/>
  <c r="D295" i="26"/>
  <c r="C288" i="26"/>
  <c r="D288" i="26"/>
  <c r="D427" i="26"/>
  <c r="E427" i="26" s="1"/>
  <c r="D418" i="26"/>
  <c r="E418" i="26" s="1"/>
  <c r="D411" i="26"/>
  <c r="E411" i="26" s="1"/>
  <c r="D402" i="26"/>
  <c r="E402" i="26" s="1"/>
  <c r="D395" i="26"/>
  <c r="E395" i="26" s="1"/>
  <c r="D386" i="26"/>
  <c r="E386" i="26" s="1"/>
  <c r="D381" i="26"/>
  <c r="E381" i="26" s="1"/>
  <c r="D373" i="26"/>
  <c r="E373" i="26" s="1"/>
  <c r="C282" i="26"/>
  <c r="D282" i="26"/>
  <c r="C40" i="26"/>
  <c r="D40" i="26"/>
  <c r="C298" i="26"/>
  <c r="D298" i="26"/>
  <c r="C281" i="26"/>
  <c r="E281" i="26" s="1"/>
  <c r="C260" i="26"/>
  <c r="D260" i="26"/>
  <c r="D311" i="26"/>
  <c r="E311" i="26" s="1"/>
  <c r="D303" i="26"/>
  <c r="E303" i="26" s="1"/>
  <c r="D424" i="26"/>
  <c r="E424" i="26" s="1"/>
  <c r="D417" i="26"/>
  <c r="E417" i="26" s="1"/>
  <c r="D408" i="26"/>
  <c r="E408" i="26" s="1"/>
  <c r="D401" i="26"/>
  <c r="E401" i="26" s="1"/>
  <c r="D392" i="26"/>
  <c r="E392" i="26" s="1"/>
  <c r="D385" i="26"/>
  <c r="E385" i="26" s="1"/>
  <c r="D380" i="26"/>
  <c r="E380" i="26" s="1"/>
  <c r="D372" i="26"/>
  <c r="E372" i="26" s="1"/>
  <c r="D364" i="26"/>
  <c r="E364" i="26" s="1"/>
  <c r="D356" i="26"/>
  <c r="E356" i="26" s="1"/>
  <c r="D348" i="26"/>
  <c r="E348" i="26" s="1"/>
  <c r="D340" i="26"/>
  <c r="E340" i="26" s="1"/>
  <c r="D332" i="26"/>
  <c r="E332" i="26" s="1"/>
  <c r="D324" i="26"/>
  <c r="E324" i="26" s="1"/>
  <c r="D316" i="26"/>
  <c r="E316" i="26" s="1"/>
  <c r="D308" i="26"/>
  <c r="E308" i="26" s="1"/>
  <c r="C274" i="26"/>
  <c r="E274" i="26" s="1"/>
  <c r="C93" i="26"/>
  <c r="D93" i="26"/>
  <c r="C290" i="26"/>
  <c r="E290" i="26" s="1"/>
  <c r="C248" i="26"/>
  <c r="D248" i="26"/>
  <c r="C240" i="26"/>
  <c r="D240" i="26"/>
  <c r="C232" i="26"/>
  <c r="D232" i="26"/>
  <c r="C224" i="26"/>
  <c r="D224" i="26"/>
  <c r="C216" i="26"/>
  <c r="D216" i="26"/>
  <c r="C208" i="26"/>
  <c r="D208" i="26"/>
  <c r="C200" i="26"/>
  <c r="D200" i="26"/>
  <c r="C192" i="26"/>
  <c r="D192" i="26"/>
  <c r="C184" i="26"/>
  <c r="D184" i="26"/>
  <c r="C176" i="26"/>
  <c r="D176" i="26"/>
  <c r="C265" i="26"/>
  <c r="D265" i="26"/>
  <c r="C254" i="26"/>
  <c r="D254" i="26"/>
  <c r="C247" i="26"/>
  <c r="D247" i="26"/>
  <c r="C239" i="26"/>
  <c r="D239" i="26"/>
  <c r="C231" i="26"/>
  <c r="D231" i="26"/>
  <c r="C223" i="26"/>
  <c r="D223" i="26"/>
  <c r="C215" i="26"/>
  <c r="D215" i="26"/>
  <c r="C207" i="26"/>
  <c r="D207" i="26"/>
  <c r="C199" i="26"/>
  <c r="D199" i="26"/>
  <c r="C191" i="26"/>
  <c r="D191" i="26"/>
  <c r="C183" i="26"/>
  <c r="D183" i="26"/>
  <c r="C175" i="26"/>
  <c r="D175" i="26"/>
  <c r="D159" i="26"/>
  <c r="C159" i="26"/>
  <c r="D140" i="26"/>
  <c r="C140" i="26"/>
  <c r="C77" i="26"/>
  <c r="D77" i="26"/>
  <c r="C24" i="26"/>
  <c r="D24" i="26"/>
  <c r="D273" i="26"/>
  <c r="E273" i="26" s="1"/>
  <c r="C264" i="26"/>
  <c r="D264" i="26"/>
  <c r="C259" i="26"/>
  <c r="D259" i="26"/>
  <c r="C246" i="26"/>
  <c r="D246" i="26"/>
  <c r="C238" i="26"/>
  <c r="D238" i="26"/>
  <c r="C230" i="26"/>
  <c r="D230" i="26"/>
  <c r="C222" i="26"/>
  <c r="D222" i="26"/>
  <c r="C214" i="26"/>
  <c r="D214" i="26"/>
  <c r="C206" i="26"/>
  <c r="D206" i="26"/>
  <c r="C198" i="26"/>
  <c r="D198" i="26"/>
  <c r="C190" i="26"/>
  <c r="D190" i="26"/>
  <c r="C182" i="26"/>
  <c r="D182" i="26"/>
  <c r="C174" i="26"/>
  <c r="D174" i="26"/>
  <c r="C61" i="26"/>
  <c r="D61" i="26"/>
  <c r="C268" i="26"/>
  <c r="E268" i="26" s="1"/>
  <c r="C258" i="26"/>
  <c r="D258" i="26"/>
  <c r="C253" i="26"/>
  <c r="D253" i="26"/>
  <c r="C245" i="26"/>
  <c r="D245" i="26"/>
  <c r="C237" i="26"/>
  <c r="D237" i="26"/>
  <c r="C229" i="26"/>
  <c r="D229" i="26"/>
  <c r="C221" i="26"/>
  <c r="D221" i="26"/>
  <c r="C213" i="26"/>
  <c r="D213" i="26"/>
  <c r="C205" i="26"/>
  <c r="D205" i="26"/>
  <c r="C197" i="26"/>
  <c r="D197" i="26"/>
  <c r="C189" i="26"/>
  <c r="D189" i="26"/>
  <c r="C181" i="26"/>
  <c r="D181" i="26"/>
  <c r="D143" i="26"/>
  <c r="C143" i="26"/>
  <c r="C120" i="26"/>
  <c r="D120" i="26"/>
  <c r="C45" i="26"/>
  <c r="D45" i="26"/>
  <c r="C263" i="26"/>
  <c r="D263" i="26"/>
  <c r="C252" i="26"/>
  <c r="D252" i="26"/>
  <c r="C244" i="26"/>
  <c r="D244" i="26"/>
  <c r="C236" i="26"/>
  <c r="D236" i="26"/>
  <c r="C228" i="26"/>
  <c r="D228" i="26"/>
  <c r="C220" i="26"/>
  <c r="D220" i="26"/>
  <c r="C212" i="26"/>
  <c r="D212" i="26"/>
  <c r="C204" i="26"/>
  <c r="D204" i="26"/>
  <c r="C196" i="26"/>
  <c r="D196" i="26"/>
  <c r="C188" i="26"/>
  <c r="D188" i="26"/>
  <c r="C180" i="26"/>
  <c r="D180" i="26"/>
  <c r="C172" i="26"/>
  <c r="D172" i="26"/>
  <c r="C104" i="26"/>
  <c r="D104" i="26"/>
  <c r="C29" i="26"/>
  <c r="D29" i="26"/>
  <c r="D272" i="26"/>
  <c r="E272" i="26" s="1"/>
  <c r="C262" i="26"/>
  <c r="D262" i="26"/>
  <c r="C257" i="26"/>
  <c r="D257" i="26"/>
  <c r="C251" i="26"/>
  <c r="D251" i="26"/>
  <c r="C243" i="26"/>
  <c r="D243" i="26"/>
  <c r="C235" i="26"/>
  <c r="D235" i="26"/>
  <c r="C227" i="26"/>
  <c r="D227" i="26"/>
  <c r="C219" i="26"/>
  <c r="D219" i="26"/>
  <c r="C211" i="26"/>
  <c r="D211" i="26"/>
  <c r="C203" i="26"/>
  <c r="D203" i="26"/>
  <c r="C195" i="26"/>
  <c r="D195" i="26"/>
  <c r="C187" i="26"/>
  <c r="D187" i="26"/>
  <c r="C179" i="26"/>
  <c r="D179" i="26"/>
  <c r="D124" i="26"/>
  <c r="C124" i="26"/>
  <c r="C88" i="26"/>
  <c r="D88" i="26"/>
  <c r="C267" i="26"/>
  <c r="D267" i="26"/>
  <c r="C256" i="26"/>
  <c r="D256" i="26"/>
  <c r="C250" i="26"/>
  <c r="D250" i="26"/>
  <c r="C242" i="26"/>
  <c r="D242" i="26"/>
  <c r="C234" i="26"/>
  <c r="D234" i="26"/>
  <c r="C226" i="26"/>
  <c r="D226" i="26"/>
  <c r="C218" i="26"/>
  <c r="D218" i="26"/>
  <c r="C210" i="26"/>
  <c r="D210" i="26"/>
  <c r="C202" i="26"/>
  <c r="D202" i="26"/>
  <c r="C194" i="26"/>
  <c r="D194" i="26"/>
  <c r="C186" i="26"/>
  <c r="D186" i="26"/>
  <c r="C178" i="26"/>
  <c r="D178" i="26"/>
  <c r="C72" i="26"/>
  <c r="D72" i="26"/>
  <c r="C266" i="26"/>
  <c r="D266" i="26"/>
  <c r="C261" i="26"/>
  <c r="D261" i="26"/>
  <c r="C249" i="26"/>
  <c r="D249" i="26"/>
  <c r="C241" i="26"/>
  <c r="D241" i="26"/>
  <c r="C233" i="26"/>
  <c r="D233" i="26"/>
  <c r="C225" i="26"/>
  <c r="D225" i="26"/>
  <c r="C217" i="26"/>
  <c r="D217" i="26"/>
  <c r="C209" i="26"/>
  <c r="D209" i="26"/>
  <c r="C201" i="26"/>
  <c r="D201" i="26"/>
  <c r="C193" i="26"/>
  <c r="D193" i="26"/>
  <c r="C185" i="26"/>
  <c r="D185" i="26"/>
  <c r="C177" i="26"/>
  <c r="D177" i="26"/>
  <c r="D156" i="26"/>
  <c r="C156" i="26"/>
  <c r="D127" i="26"/>
  <c r="C127" i="26"/>
  <c r="C109" i="26"/>
  <c r="D109" i="26"/>
  <c r="C56" i="26"/>
  <c r="D56" i="26"/>
  <c r="C119" i="26"/>
  <c r="D119" i="26"/>
  <c r="C114" i="26"/>
  <c r="D114" i="26"/>
  <c r="C103" i="26"/>
  <c r="D103" i="26"/>
  <c r="C98" i="26"/>
  <c r="D98" i="26"/>
  <c r="C87" i="26"/>
  <c r="D87" i="26"/>
  <c r="C82" i="26"/>
  <c r="D82" i="26"/>
  <c r="C71" i="26"/>
  <c r="D71" i="26"/>
  <c r="C66" i="26"/>
  <c r="D66" i="26"/>
  <c r="C55" i="26"/>
  <c r="D55" i="26"/>
  <c r="C50" i="26"/>
  <c r="D50" i="26"/>
  <c r="C39" i="26"/>
  <c r="D39" i="26"/>
  <c r="C34" i="26"/>
  <c r="D34" i="26"/>
  <c r="C23" i="26"/>
  <c r="D23" i="26"/>
  <c r="C18" i="26"/>
  <c r="D18" i="26"/>
  <c r="D173" i="26"/>
  <c r="E173" i="26" s="1"/>
  <c r="C161" i="26"/>
  <c r="E161" i="26" s="1"/>
  <c r="C145" i="26"/>
  <c r="E145" i="26" s="1"/>
  <c r="C129" i="26"/>
  <c r="E129" i="26" s="1"/>
  <c r="C113" i="26"/>
  <c r="D113" i="26"/>
  <c r="C108" i="26"/>
  <c r="D108" i="26"/>
  <c r="C97" i="26"/>
  <c r="D97" i="26"/>
  <c r="C92" i="26"/>
  <c r="D92" i="26"/>
  <c r="C81" i="26"/>
  <c r="D81" i="26"/>
  <c r="C76" i="26"/>
  <c r="D76" i="26"/>
  <c r="C65" i="26"/>
  <c r="D65" i="26"/>
  <c r="C60" i="26"/>
  <c r="D60" i="26"/>
  <c r="C49" i="26"/>
  <c r="D49" i="26"/>
  <c r="C44" i="26"/>
  <c r="D44" i="26"/>
  <c r="C33" i="26"/>
  <c r="D33" i="26"/>
  <c r="C28" i="26"/>
  <c r="D28" i="26"/>
  <c r="C167" i="26"/>
  <c r="E167" i="26" s="1"/>
  <c r="C164" i="26"/>
  <c r="E164" i="26" s="1"/>
  <c r="C151" i="26"/>
  <c r="E151" i="26" s="1"/>
  <c r="C148" i="26"/>
  <c r="E148" i="26" s="1"/>
  <c r="C135" i="26"/>
  <c r="E135" i="26" s="1"/>
  <c r="C132" i="26"/>
  <c r="E132" i="26" s="1"/>
  <c r="C118" i="26"/>
  <c r="D118" i="26"/>
  <c r="C107" i="26"/>
  <c r="D107" i="26"/>
  <c r="C102" i="26"/>
  <c r="D102" i="26"/>
  <c r="C91" i="26"/>
  <c r="D91" i="26"/>
  <c r="C86" i="26"/>
  <c r="D86" i="26"/>
  <c r="C75" i="26"/>
  <c r="D75" i="26"/>
  <c r="C70" i="26"/>
  <c r="D70" i="26"/>
  <c r="C59" i="26"/>
  <c r="D59" i="26"/>
  <c r="C54" i="26"/>
  <c r="D54" i="26"/>
  <c r="C43" i="26"/>
  <c r="D43" i="26"/>
  <c r="C38" i="26"/>
  <c r="D38" i="26"/>
  <c r="C27" i="26"/>
  <c r="D27" i="26"/>
  <c r="C22" i="26"/>
  <c r="D22" i="26"/>
  <c r="C117" i="26"/>
  <c r="D117" i="26"/>
  <c r="C112" i="26"/>
  <c r="D112" i="26"/>
  <c r="C101" i="26"/>
  <c r="D101" i="26"/>
  <c r="C96" i="26"/>
  <c r="D96" i="26"/>
  <c r="C85" i="26"/>
  <c r="D85" i="26"/>
  <c r="C80" i="26"/>
  <c r="D80" i="26"/>
  <c r="C69" i="26"/>
  <c r="D69" i="26"/>
  <c r="C64" i="26"/>
  <c r="D64" i="26"/>
  <c r="C53" i="26"/>
  <c r="D53" i="26"/>
  <c r="C48" i="26"/>
  <c r="D48" i="26"/>
  <c r="C37" i="26"/>
  <c r="D37" i="26"/>
  <c r="C32" i="26"/>
  <c r="D32" i="26"/>
  <c r="C21" i="26"/>
  <c r="D21" i="26"/>
  <c r="C16" i="26"/>
  <c r="D16" i="26"/>
  <c r="C163" i="26"/>
  <c r="E163" i="26" s="1"/>
  <c r="C160" i="26"/>
  <c r="E160" i="26" s="1"/>
  <c r="C147" i="26"/>
  <c r="E147" i="26" s="1"/>
  <c r="C144" i="26"/>
  <c r="E144" i="26" s="1"/>
  <c r="C131" i="26"/>
  <c r="E131" i="26" s="1"/>
  <c r="C111" i="26"/>
  <c r="D111" i="26"/>
  <c r="C106" i="26"/>
  <c r="D106" i="26"/>
  <c r="C95" i="26"/>
  <c r="D95" i="26"/>
  <c r="C90" i="26"/>
  <c r="D90" i="26"/>
  <c r="C79" i="26"/>
  <c r="D79" i="26"/>
  <c r="C74" i="26"/>
  <c r="D74" i="26"/>
  <c r="C63" i="26"/>
  <c r="D63" i="26"/>
  <c r="C58" i="26"/>
  <c r="D58" i="26"/>
  <c r="C47" i="26"/>
  <c r="D47" i="26"/>
  <c r="C42" i="26"/>
  <c r="D42" i="26"/>
  <c r="C31" i="26"/>
  <c r="D31" i="26"/>
  <c r="C26" i="26"/>
  <c r="D26" i="26"/>
  <c r="C153" i="26"/>
  <c r="E153" i="26" s="1"/>
  <c r="C137" i="26"/>
  <c r="E137" i="26" s="1"/>
  <c r="C121" i="26"/>
  <c r="D121" i="26"/>
  <c r="C116" i="26"/>
  <c r="D116" i="26"/>
  <c r="C105" i="26"/>
  <c r="D105" i="26"/>
  <c r="C100" i="26"/>
  <c r="D100" i="26"/>
  <c r="C89" i="26"/>
  <c r="D89" i="26"/>
  <c r="C84" i="26"/>
  <c r="D84" i="26"/>
  <c r="C73" i="26"/>
  <c r="D73" i="26"/>
  <c r="C68" i="26"/>
  <c r="D68" i="26"/>
  <c r="C57" i="26"/>
  <c r="D57" i="26"/>
  <c r="C52" i="26"/>
  <c r="D52" i="26"/>
  <c r="C41" i="26"/>
  <c r="D41" i="26"/>
  <c r="C36" i="26"/>
  <c r="D36" i="26"/>
  <c r="C25" i="26"/>
  <c r="D25" i="26"/>
  <c r="C20" i="26"/>
  <c r="D20" i="26"/>
  <c r="C115" i="26"/>
  <c r="D115" i="26"/>
  <c r="C110" i="26"/>
  <c r="D110" i="26"/>
  <c r="C99" i="26"/>
  <c r="D99" i="26"/>
  <c r="C94" i="26"/>
  <c r="D94" i="26"/>
  <c r="C83" i="26"/>
  <c r="D83" i="26"/>
  <c r="C78" i="26"/>
  <c r="D78" i="26"/>
  <c r="C67" i="26"/>
  <c r="D67" i="26"/>
  <c r="C62" i="26"/>
  <c r="D62" i="26"/>
  <c r="C51" i="26"/>
  <c r="D51" i="26"/>
  <c r="C46" i="26"/>
  <c r="D46" i="26"/>
  <c r="C35" i="26"/>
  <c r="D35" i="26"/>
  <c r="C30" i="26"/>
  <c r="D30" i="26"/>
  <c r="C19" i="26"/>
  <c r="D19" i="26"/>
  <c r="D14" i="26"/>
  <c r="E14" i="26" s="1"/>
  <c r="D12" i="26"/>
  <c r="E12" i="26" s="1"/>
  <c r="D10" i="26"/>
  <c r="E10" i="26" s="1"/>
  <c r="D8" i="26"/>
  <c r="E8" i="26" s="1"/>
  <c r="D6" i="26"/>
  <c r="E6" i="26" s="1"/>
  <c r="D4" i="26"/>
  <c r="E4" i="26" s="1"/>
  <c r="D17" i="26"/>
  <c r="E17" i="26" s="1"/>
  <c r="D15" i="26"/>
  <c r="E15" i="26" s="1"/>
  <c r="D13" i="26"/>
  <c r="E13" i="26" s="1"/>
  <c r="D11" i="26"/>
  <c r="E11" i="26" s="1"/>
  <c r="D9" i="26"/>
  <c r="E9" i="26" s="1"/>
  <c r="D7" i="26"/>
  <c r="E7" i="26" s="1"/>
  <c r="D5" i="26"/>
  <c r="E5" i="26" s="1"/>
  <c r="D3" i="26"/>
  <c r="E3" i="26" s="1"/>
  <c r="C2" i="26"/>
  <c r="E2" i="26" s="1"/>
  <c r="W109" i="1"/>
  <c r="W111" i="1"/>
  <c r="W112" i="1"/>
  <c r="W113" i="1"/>
  <c r="W124" i="1"/>
  <c r="W126" i="1"/>
  <c r="W129" i="1"/>
  <c r="W128" i="1"/>
  <c r="W119" i="1"/>
  <c r="W130" i="1"/>
  <c r="W121" i="1"/>
  <c r="W145" i="1"/>
  <c r="W114" i="1"/>
  <c r="C49" i="45" s="1"/>
  <c r="W110" i="1"/>
  <c r="W115" i="1"/>
  <c r="W118" i="1"/>
  <c r="W125" i="1"/>
  <c r="W140" i="1"/>
  <c r="W123" i="1"/>
  <c r="W132" i="1"/>
  <c r="W117" i="1"/>
  <c r="W134" i="1"/>
  <c r="W120" i="1"/>
  <c r="W144" i="1"/>
  <c r="W136" i="1"/>
  <c r="W135" i="1"/>
  <c r="W131" i="1"/>
  <c r="W149" i="1"/>
  <c r="W137" i="1"/>
  <c r="W142" i="1"/>
  <c r="W108" i="1"/>
  <c r="W138" i="1"/>
  <c r="W141" i="1"/>
  <c r="W139" i="1"/>
  <c r="W122" i="1"/>
  <c r="W146" i="1"/>
  <c r="W116" i="1"/>
  <c r="W127" i="1"/>
  <c r="W143" i="1"/>
  <c r="W133" i="1"/>
  <c r="W147" i="1"/>
  <c r="C8" i="41" s="1"/>
  <c r="W148" i="1"/>
  <c r="W150" i="1"/>
  <c r="W151" i="1"/>
  <c r="W155" i="1"/>
  <c r="C5" i="38" s="1"/>
  <c r="W152" i="1"/>
  <c r="W153" i="1"/>
  <c r="W157" i="1"/>
  <c r="C16" i="41" s="1"/>
  <c r="W156" i="1"/>
  <c r="W154" i="1"/>
  <c r="C19" i="39" s="1"/>
  <c r="W158" i="1"/>
  <c r="W163" i="1"/>
  <c r="W166" i="1"/>
  <c r="W165" i="1"/>
  <c r="W171" i="1"/>
  <c r="W174" i="1"/>
  <c r="W177" i="1"/>
  <c r="W173" i="1"/>
  <c r="W198" i="1"/>
  <c r="C7" i="40" s="1"/>
  <c r="W176" i="1"/>
  <c r="W203" i="1"/>
  <c r="C46" i="37" s="1"/>
  <c r="W160" i="1"/>
  <c r="W162" i="1"/>
  <c r="W164" i="1"/>
  <c r="W167" i="1"/>
  <c r="W178" i="1"/>
  <c r="W188" i="1"/>
  <c r="W161" i="1"/>
  <c r="W182" i="1"/>
  <c r="W190" i="1"/>
  <c r="W183" i="1"/>
  <c r="W168" i="1"/>
  <c r="W191" i="1"/>
  <c r="W172" i="1"/>
  <c r="W192" i="1"/>
  <c r="W169" i="1"/>
  <c r="W185" i="1"/>
  <c r="W159" i="1"/>
  <c r="W193" i="1"/>
  <c r="W175" i="1"/>
  <c r="W187" i="1"/>
  <c r="W179" i="1"/>
  <c r="W195" i="1"/>
  <c r="C8" i="43" s="1"/>
  <c r="W197" i="1"/>
  <c r="C15" i="38" s="1"/>
  <c r="W180" i="1"/>
  <c r="W199" i="1"/>
  <c r="W170" i="1"/>
  <c r="C51" i="40" s="1"/>
  <c r="W184" i="1"/>
  <c r="W181" i="1"/>
  <c r="W189" i="1"/>
  <c r="W200" i="1"/>
  <c r="W201" i="1"/>
  <c r="C19" i="37" s="1"/>
  <c r="W196" i="1"/>
  <c r="W486" i="1"/>
  <c r="C8" i="42" s="1"/>
  <c r="W202" i="1"/>
  <c r="W487" i="1"/>
  <c r="W490" i="1"/>
  <c r="W194" i="1"/>
  <c r="W186" i="1"/>
  <c r="W492" i="1"/>
  <c r="W496" i="1"/>
  <c r="W494" i="1"/>
  <c r="C50" i="40" s="1"/>
  <c r="W497" i="1"/>
  <c r="W498" i="1"/>
  <c r="W500" i="1"/>
  <c r="W501" i="1"/>
  <c r="W503" i="1"/>
  <c r="C17" i="42" s="1"/>
  <c r="W507" i="1"/>
  <c r="W509" i="1"/>
  <c r="W522" i="1"/>
  <c r="W488" i="1"/>
  <c r="W491" i="1"/>
  <c r="W493" i="1"/>
  <c r="C53" i="40" s="1"/>
  <c r="W495" i="1"/>
  <c r="W499" i="1"/>
  <c r="W521" i="1"/>
  <c r="W504" i="1"/>
  <c r="W505" i="1"/>
  <c r="W508" i="1"/>
  <c r="W512" i="1"/>
  <c r="C40" i="38" s="1"/>
  <c r="W502" i="1"/>
  <c r="W517" i="1"/>
  <c r="W520" i="1"/>
  <c r="W515" i="1"/>
  <c r="W489" i="1"/>
  <c r="W513" i="1"/>
  <c r="W511" i="1"/>
  <c r="W516" i="1"/>
  <c r="W506" i="1"/>
  <c r="W525" i="1"/>
  <c r="W523" i="1"/>
  <c r="C6" i="40" s="1"/>
  <c r="W514" i="1"/>
  <c r="W526" i="1"/>
  <c r="W519" i="1"/>
  <c r="W524" i="1"/>
  <c r="C11" i="41" s="1"/>
  <c r="W527" i="1"/>
  <c r="C27" i="37" s="1"/>
  <c r="W528" i="1"/>
  <c r="W529" i="1"/>
  <c r="W530" i="1"/>
  <c r="W531" i="1"/>
  <c r="C20" i="39" s="1"/>
  <c r="W518" i="1"/>
  <c r="W510" i="1"/>
  <c r="W584" i="1"/>
  <c r="W585" i="1"/>
  <c r="W586" i="1"/>
  <c r="W588" i="1"/>
  <c r="W590" i="1"/>
  <c r="W591" i="1"/>
  <c r="W602" i="1"/>
  <c r="W593" i="1"/>
  <c r="W598" i="1"/>
  <c r="W601" i="1"/>
  <c r="W604" i="1"/>
  <c r="W597" i="1"/>
  <c r="W617" i="1"/>
  <c r="W618" i="1"/>
  <c r="W622" i="1"/>
  <c r="W582" i="1"/>
  <c r="W583" i="1"/>
  <c r="W587" i="1"/>
  <c r="C48" i="40" s="1"/>
  <c r="W594" i="1"/>
  <c r="W595" i="1"/>
  <c r="W603" i="1"/>
  <c r="W615" i="1"/>
  <c r="W589" i="1"/>
  <c r="W592" i="1"/>
  <c r="W600" i="1"/>
  <c r="W606" i="1"/>
  <c r="W599" i="1"/>
  <c r="W607" i="1"/>
  <c r="W609" i="1"/>
  <c r="W608" i="1"/>
  <c r="W596" i="1"/>
  <c r="W619" i="1"/>
  <c r="W611" i="1"/>
  <c r="W614" i="1"/>
  <c r="W620" i="1"/>
  <c r="W613" i="1"/>
  <c r="W612" i="1"/>
  <c r="W621" i="1"/>
  <c r="W605" i="1"/>
  <c r="W624" i="1"/>
  <c r="W625" i="1"/>
  <c r="W626" i="1"/>
  <c r="W725" i="1"/>
  <c r="C14" i="39" s="1"/>
  <c r="W727" i="1"/>
  <c r="W729" i="1"/>
  <c r="C25" i="39" s="1"/>
  <c r="W616" i="1"/>
  <c r="W733" i="1"/>
  <c r="W730" i="1"/>
  <c r="W610" i="1"/>
  <c r="W734" i="1"/>
  <c r="W736" i="1"/>
  <c r="W623" i="1"/>
  <c r="W731" i="1"/>
  <c r="W739" i="1"/>
  <c r="C42" i="39" s="1"/>
  <c r="W740" i="1"/>
  <c r="W742" i="1"/>
  <c r="W744" i="1"/>
  <c r="W751" i="1"/>
  <c r="W746" i="1"/>
  <c r="W767" i="1"/>
  <c r="W724" i="1"/>
  <c r="C51" i="45" s="1"/>
  <c r="W726" i="1"/>
  <c r="C12" i="37" s="1"/>
  <c r="W728" i="1"/>
  <c r="W735" i="1"/>
  <c r="W741" i="1"/>
  <c r="W743" i="1"/>
  <c r="W753" i="1"/>
  <c r="W760" i="1"/>
  <c r="W763" i="1"/>
  <c r="W723" i="1"/>
  <c r="W745" i="1"/>
  <c r="W748" i="1"/>
  <c r="C23" i="37" s="1"/>
  <c r="W738" i="1"/>
  <c r="W747" i="1"/>
  <c r="W756" i="1"/>
  <c r="W755" i="1"/>
  <c r="W761" i="1"/>
  <c r="W764" i="1"/>
  <c r="W732" i="1"/>
  <c r="W752" i="1"/>
  <c r="W737" i="1"/>
  <c r="W758" i="1"/>
  <c r="W750" i="1"/>
  <c r="W762" i="1"/>
  <c r="W754" i="1"/>
  <c r="W759" i="1"/>
  <c r="W770" i="1"/>
  <c r="W765" i="1"/>
  <c r="W757" i="1"/>
  <c r="W749" i="1"/>
  <c r="W769" i="1"/>
  <c r="W768" i="1"/>
  <c r="W771" i="1"/>
  <c r="W962" i="1"/>
  <c r="W766" i="1"/>
  <c r="W963" i="1"/>
  <c r="W967" i="1"/>
  <c r="W965" i="1"/>
  <c r="W964" i="1"/>
  <c r="C47" i="38" s="1"/>
  <c r="W969" i="1"/>
  <c r="W971" i="1"/>
  <c r="W972" i="1"/>
  <c r="W975" i="1"/>
  <c r="C19" i="38" s="1"/>
  <c r="W973" i="1"/>
  <c r="W978" i="1"/>
  <c r="W979" i="1"/>
  <c r="W976" i="1"/>
  <c r="W999" i="1"/>
  <c r="W968" i="1"/>
  <c r="W980" i="1"/>
  <c r="W981" i="1"/>
  <c r="W987" i="1"/>
  <c r="W1003" i="1"/>
  <c r="W977" i="1"/>
  <c r="W996" i="1"/>
  <c r="W966" i="1"/>
  <c r="W974" i="1"/>
  <c r="C47" i="45" s="1"/>
  <c r="W991" i="1"/>
  <c r="W982" i="1"/>
  <c r="W983" i="1"/>
  <c r="W970" i="1"/>
  <c r="W992" i="1"/>
  <c r="W995" i="1"/>
  <c r="W984" i="1"/>
  <c r="W997" i="1"/>
  <c r="W988" i="1"/>
  <c r="W998" i="1"/>
  <c r="W993" i="1"/>
  <c r="W1000" i="1"/>
  <c r="W985" i="1"/>
  <c r="W994" i="1"/>
  <c r="C17" i="37" s="1"/>
  <c r="W1001" i="1"/>
  <c r="W1002" i="1"/>
  <c r="W989" i="1"/>
  <c r="W1004" i="1"/>
  <c r="C5" i="42" s="1"/>
  <c r="W1005" i="1"/>
  <c r="C10" i="42" s="1"/>
  <c r="W986" i="1"/>
  <c r="W1006" i="1"/>
  <c r="W990" i="1"/>
  <c r="W1206" i="1"/>
  <c r="C8" i="37" s="1"/>
  <c r="W1208" i="1"/>
  <c r="W1007" i="1"/>
  <c r="W1008" i="1"/>
  <c r="W1209" i="1"/>
  <c r="W1210" i="1"/>
  <c r="W1211" i="1"/>
  <c r="C24" i="45" s="1"/>
  <c r="W1212" i="1"/>
  <c r="W1215" i="1"/>
  <c r="W1222" i="1"/>
  <c r="W1240" i="1"/>
  <c r="W1223" i="1"/>
  <c r="W1229" i="1"/>
  <c r="W1246" i="1"/>
  <c r="W1247" i="1"/>
  <c r="W1207" i="1"/>
  <c r="W1213" i="1"/>
  <c r="W1214" i="1"/>
  <c r="C43" i="37" s="1"/>
  <c r="W1216" i="1"/>
  <c r="W1238" i="1"/>
  <c r="W1239" i="1"/>
  <c r="W1218" i="1"/>
  <c r="W1231" i="1"/>
  <c r="W1243" i="1"/>
  <c r="W1232" i="1"/>
  <c r="W1225" i="1"/>
  <c r="W1228" i="1"/>
  <c r="C6" i="39" s="1"/>
  <c r="W1224" i="1"/>
  <c r="W1237" i="1"/>
  <c r="W1219" i="1"/>
  <c r="W1245" i="1"/>
  <c r="W1236" i="1"/>
  <c r="W1217" i="1"/>
  <c r="W1233" i="1"/>
  <c r="W1249" i="1"/>
  <c r="W1248" i="1"/>
  <c r="W1226" i="1"/>
  <c r="W1220" i="1"/>
  <c r="W1242" i="1"/>
  <c r="W1250" i="1"/>
  <c r="C9" i="45" s="1"/>
  <c r="W1241" i="1"/>
  <c r="W1235" i="1"/>
  <c r="W1244" i="1"/>
  <c r="W1252" i="1"/>
  <c r="W1251" i="1"/>
  <c r="W1230" i="1"/>
  <c r="W1253" i="1"/>
  <c r="W1227" i="1"/>
  <c r="W1221" i="1"/>
  <c r="W1234" i="1"/>
  <c r="W1254" i="1"/>
  <c r="W1255" i="1"/>
  <c r="C3" i="37" s="1"/>
  <c r="W1259" i="1"/>
  <c r="W1256" i="1"/>
  <c r="W1264" i="1"/>
  <c r="C13" i="37" s="1"/>
  <c r="W1265" i="1"/>
  <c r="C17" i="39" s="1"/>
  <c r="W1275" i="1"/>
  <c r="W1262" i="1"/>
  <c r="C10" i="40" s="1"/>
  <c r="W1266" i="1"/>
  <c r="C5" i="40" s="1"/>
  <c r="W1271" i="1"/>
  <c r="W1284" i="1"/>
  <c r="W1290" i="1"/>
  <c r="W1296" i="1"/>
  <c r="W1257" i="1"/>
  <c r="W1260" i="1"/>
  <c r="W1261" i="1"/>
  <c r="C16" i="42" s="1"/>
  <c r="W1263" i="1"/>
  <c r="C26" i="39" s="1"/>
  <c r="W1272" i="1"/>
  <c r="W1285" i="1"/>
  <c r="W1278" i="1"/>
  <c r="W1293" i="1"/>
  <c r="W1277" i="1"/>
  <c r="W1270" i="1"/>
  <c r="W1273" i="1"/>
  <c r="W1286" i="1"/>
  <c r="W1301" i="1"/>
  <c r="W1269" i="1"/>
  <c r="W1267" i="1"/>
  <c r="W1268" i="1"/>
  <c r="W1292" i="1"/>
  <c r="W1280" i="1"/>
  <c r="W1279" i="1"/>
  <c r="C19" i="42" s="1"/>
  <c r="W1282" i="1"/>
  <c r="W1274" i="1"/>
  <c r="W1276" i="1"/>
  <c r="W1289" i="1"/>
  <c r="W1258" i="1"/>
  <c r="W1294" i="1"/>
  <c r="W1287" i="1"/>
  <c r="W1291" i="1"/>
  <c r="W1283" i="1"/>
  <c r="W1295" i="1"/>
  <c r="W1297" i="1"/>
  <c r="W1298" i="1"/>
  <c r="W1288" i="1"/>
  <c r="W1281" i="1"/>
  <c r="W204" i="1"/>
  <c r="W1299" i="1"/>
  <c r="W1300" i="1"/>
  <c r="W209" i="1"/>
  <c r="W214" i="1"/>
  <c r="C41" i="38" s="1"/>
  <c r="W212" i="1"/>
  <c r="W216" i="1"/>
  <c r="W218" i="1"/>
  <c r="W217" i="1"/>
  <c r="W213" i="1"/>
  <c r="C44" i="40" s="1"/>
  <c r="W230" i="1"/>
  <c r="W237" i="1"/>
  <c r="W245" i="1"/>
  <c r="C17" i="41" s="1"/>
  <c r="W205" i="1"/>
  <c r="C14" i="42" s="1"/>
  <c r="W206" i="1"/>
  <c r="W207" i="1"/>
  <c r="C24" i="39" s="1"/>
  <c r="W208" i="1"/>
  <c r="W211" i="1"/>
  <c r="W215" i="1"/>
  <c r="W223" i="1"/>
  <c r="C44" i="41" s="1"/>
  <c r="W221" i="1"/>
  <c r="C40" i="41" s="1"/>
  <c r="W227" i="1"/>
  <c r="W234" i="1"/>
  <c r="W224" i="1"/>
  <c r="W222" i="1"/>
  <c r="W236" i="1"/>
  <c r="W235" i="1"/>
  <c r="W228" i="1"/>
  <c r="W233" i="1"/>
  <c r="W225" i="1"/>
  <c r="W220" i="1"/>
  <c r="W210" i="1"/>
  <c r="W232" i="1"/>
  <c r="W238" i="1"/>
  <c r="W231" i="1"/>
  <c r="W239" i="1"/>
  <c r="W219" i="1"/>
  <c r="W240" i="1"/>
  <c r="C12" i="42" s="1"/>
  <c r="W243" i="1"/>
  <c r="W229" i="1"/>
  <c r="W244" i="1"/>
  <c r="W226" i="1"/>
  <c r="W241" i="1"/>
  <c r="W242" i="1"/>
  <c r="W246" i="1"/>
  <c r="C7" i="42" s="1"/>
  <c r="W247" i="1"/>
  <c r="C18" i="42" s="1"/>
  <c r="W248" i="1"/>
  <c r="W343" i="1"/>
  <c r="C14" i="41" s="1"/>
  <c r="W345" i="1"/>
  <c r="W350" i="1"/>
  <c r="W348" i="1"/>
  <c r="W344" i="1"/>
  <c r="W346" i="1"/>
  <c r="W353" i="1"/>
  <c r="W355" i="1"/>
  <c r="W356" i="1"/>
  <c r="W351" i="1"/>
  <c r="W359" i="1"/>
  <c r="W375" i="1"/>
  <c r="W378" i="1"/>
  <c r="C17" i="40" s="1"/>
  <c r="W384" i="1"/>
  <c r="W347" i="1"/>
  <c r="W349" i="1"/>
  <c r="W352" i="1"/>
  <c r="W354" i="1"/>
  <c r="W379" i="1"/>
  <c r="C13" i="45" s="1"/>
  <c r="W357" i="1"/>
  <c r="W385" i="1"/>
  <c r="W342" i="1"/>
  <c r="C24" i="37" s="1"/>
  <c r="W369" i="1"/>
  <c r="W361" i="1"/>
  <c r="W362" i="1"/>
  <c r="W363" i="1"/>
  <c r="W371" i="1"/>
  <c r="W388" i="1"/>
  <c r="W390" i="1"/>
  <c r="C43" i="38" s="1"/>
  <c r="W364" i="1"/>
  <c r="W391" i="1"/>
  <c r="W365" i="1"/>
  <c r="W358" i="1"/>
  <c r="W370" i="1"/>
  <c r="W374" i="1"/>
  <c r="W360" i="1"/>
  <c r="W367" i="1"/>
  <c r="W366" i="1"/>
  <c r="W373" i="1"/>
  <c r="W372" i="1"/>
  <c r="W380" i="1"/>
  <c r="W381" i="1"/>
  <c r="C5" i="37" s="1"/>
  <c r="W377" i="1"/>
  <c r="W382" i="1"/>
  <c r="W383" i="1"/>
  <c r="W368" i="1"/>
  <c r="W376" i="1"/>
  <c r="W386" i="1"/>
  <c r="W818" i="1"/>
  <c r="C18" i="37" s="1"/>
  <c r="W389" i="1"/>
  <c r="W387" i="1"/>
  <c r="W820" i="1"/>
  <c r="W823" i="1"/>
  <c r="W824" i="1"/>
  <c r="W828" i="1"/>
  <c r="W830" i="1"/>
  <c r="W832" i="1"/>
  <c r="W826" i="1"/>
  <c r="W839" i="1"/>
  <c r="C42" i="42" s="1"/>
  <c r="W831" i="1"/>
  <c r="W860" i="1"/>
  <c r="W851" i="1"/>
  <c r="W864" i="1"/>
  <c r="W821" i="1"/>
  <c r="C16" i="37" s="1"/>
  <c r="W822" i="1"/>
  <c r="W825" i="1"/>
  <c r="W829" i="1"/>
  <c r="W827" i="1"/>
  <c r="C48" i="43" s="1"/>
  <c r="W833" i="1"/>
  <c r="W850" i="1"/>
  <c r="W836" i="1"/>
  <c r="W865" i="1"/>
  <c r="W842" i="1"/>
  <c r="W848" i="1"/>
  <c r="W841" i="1"/>
  <c r="W849" i="1"/>
  <c r="W819" i="1"/>
  <c r="W835" i="1"/>
  <c r="W861" i="1"/>
  <c r="W852" i="1"/>
  <c r="W837" i="1"/>
  <c r="W838" i="1"/>
  <c r="W834" i="1"/>
  <c r="W844" i="1"/>
  <c r="W847" i="1"/>
  <c r="W845" i="1"/>
  <c r="W840" i="1"/>
  <c r="C3" i="39" s="1"/>
  <c r="W866" i="1"/>
  <c r="W853" i="1"/>
  <c r="W854" i="1"/>
  <c r="C25" i="42" s="1"/>
  <c r="W843" i="1"/>
  <c r="W855" i="1"/>
  <c r="W858" i="1"/>
  <c r="W846" i="1"/>
  <c r="W856" i="1"/>
  <c r="W857" i="1"/>
  <c r="W859" i="1"/>
  <c r="W862" i="1"/>
  <c r="W863" i="1"/>
  <c r="W867" i="1"/>
  <c r="W871" i="1"/>
  <c r="C46" i="41" s="1"/>
  <c r="W869" i="1"/>
  <c r="C19" i="41" s="1"/>
  <c r="W872" i="1"/>
  <c r="W873" i="1"/>
  <c r="C47" i="37" s="1"/>
  <c r="W874" i="1"/>
  <c r="W875" i="1"/>
  <c r="W878" i="1"/>
  <c r="W880" i="1"/>
  <c r="W882" i="1"/>
  <c r="W893" i="1"/>
  <c r="W890" i="1"/>
  <c r="W889" i="1"/>
  <c r="W902" i="1"/>
  <c r="W870" i="1"/>
  <c r="W881" i="1"/>
  <c r="W883" i="1"/>
  <c r="W879" i="1"/>
  <c r="W888" i="1"/>
  <c r="C23" i="40" s="1"/>
  <c r="W891" i="1"/>
  <c r="W886" i="1"/>
  <c r="W868" i="1"/>
  <c r="C42" i="40" s="1"/>
  <c r="W887" i="1"/>
  <c r="C49" i="38" s="1"/>
  <c r="W885" i="1"/>
  <c r="W884" i="1"/>
  <c r="W877" i="1"/>
  <c r="W892" i="1"/>
  <c r="W895" i="1"/>
  <c r="W897" i="1"/>
  <c r="W900" i="1"/>
  <c r="W899" i="1"/>
  <c r="W894" i="1"/>
  <c r="W876" i="1"/>
  <c r="C42" i="41" s="1"/>
  <c r="W901" i="1"/>
  <c r="W903" i="1"/>
  <c r="W904" i="1"/>
  <c r="W896" i="1"/>
  <c r="C40" i="39" s="1"/>
  <c r="W898" i="1"/>
  <c r="W908" i="1"/>
  <c r="W905" i="1"/>
  <c r="W907" i="1"/>
  <c r="W906" i="1"/>
  <c r="W909" i="1"/>
  <c r="W910" i="1"/>
  <c r="W911" i="1"/>
  <c r="W912" i="1"/>
  <c r="W919" i="1"/>
  <c r="W917" i="1"/>
  <c r="W920" i="1"/>
  <c r="W921" i="1"/>
  <c r="W923" i="1"/>
  <c r="W924" i="1"/>
  <c r="W927" i="1"/>
  <c r="W928" i="1"/>
  <c r="W936" i="1"/>
  <c r="W926" i="1"/>
  <c r="W951" i="1"/>
  <c r="W957" i="1"/>
  <c r="W915" i="1"/>
  <c r="W916" i="1"/>
  <c r="W918" i="1"/>
  <c r="W922" i="1"/>
  <c r="W945" i="1"/>
  <c r="W956" i="1"/>
  <c r="W914" i="1"/>
  <c r="W958" i="1"/>
  <c r="C42" i="45" s="1"/>
  <c r="W948" i="1"/>
  <c r="W946" i="1"/>
  <c r="W937" i="1"/>
  <c r="W943" i="1"/>
  <c r="W931" i="1"/>
  <c r="W932" i="1"/>
  <c r="W944" i="1"/>
  <c r="W925" i="1"/>
  <c r="W939" i="1"/>
  <c r="W934" i="1"/>
  <c r="W942" i="1"/>
  <c r="W947" i="1"/>
  <c r="W940" i="1"/>
  <c r="W935" i="1"/>
  <c r="W941" i="1"/>
  <c r="W933" i="1"/>
  <c r="W950" i="1"/>
  <c r="W929" i="1"/>
  <c r="W930" i="1"/>
  <c r="W938" i="1"/>
  <c r="W949" i="1"/>
  <c r="W952" i="1"/>
  <c r="W953" i="1"/>
  <c r="W954" i="1"/>
  <c r="W955" i="1"/>
  <c r="W959" i="1"/>
  <c r="W960" i="1"/>
  <c r="W1009" i="1"/>
  <c r="C18" i="45" s="1"/>
  <c r="W1010" i="1"/>
  <c r="W1011" i="1"/>
  <c r="W1013" i="1"/>
  <c r="W1015" i="1"/>
  <c r="W961" i="1"/>
  <c r="W1016" i="1"/>
  <c r="W1022" i="1"/>
  <c r="W1021" i="1"/>
  <c r="W1023" i="1"/>
  <c r="W1030" i="1"/>
  <c r="W1017" i="1"/>
  <c r="C50" i="38" s="1"/>
  <c r="W1027" i="1"/>
  <c r="W1028" i="1"/>
  <c r="W1049" i="1"/>
  <c r="W1019" i="1"/>
  <c r="W1044" i="1"/>
  <c r="W1037" i="1"/>
  <c r="W1026" i="1"/>
  <c r="W1020" i="1"/>
  <c r="W1036" i="1"/>
  <c r="W1029" i="1"/>
  <c r="W1012" i="1"/>
  <c r="C43" i="41" s="1"/>
  <c r="W1038" i="1"/>
  <c r="W1034" i="1"/>
  <c r="W1031" i="1"/>
  <c r="W1014" i="1"/>
  <c r="W1024" i="1"/>
  <c r="W1025" i="1"/>
  <c r="W1040" i="1"/>
  <c r="W1032" i="1"/>
  <c r="W1018" i="1"/>
  <c r="W1033" i="1"/>
  <c r="W1042" i="1"/>
  <c r="W1046" i="1"/>
  <c r="W1047" i="1"/>
  <c r="W1043" i="1"/>
  <c r="W1035" i="1"/>
  <c r="W1045" i="1"/>
  <c r="W1041" i="1"/>
  <c r="W1051" i="1"/>
  <c r="C16" i="45" s="1"/>
  <c r="W1050" i="1"/>
  <c r="C11" i="42" s="1"/>
  <c r="W1053" i="1"/>
  <c r="W1052" i="1"/>
  <c r="W1054" i="1"/>
  <c r="W1039" i="1"/>
  <c r="W1048" i="1"/>
  <c r="W1055" i="1"/>
  <c r="W1056" i="1"/>
  <c r="C20" i="40" s="1"/>
  <c r="W1057" i="1"/>
  <c r="W1059" i="1"/>
  <c r="W1058" i="1"/>
  <c r="C12" i="38" s="1"/>
  <c r="W1060" i="1"/>
  <c r="W1061" i="1"/>
  <c r="W1063" i="1"/>
  <c r="W1065" i="1"/>
  <c r="W1072" i="1"/>
  <c r="W1068" i="1"/>
  <c r="W1070" i="1"/>
  <c r="W1074" i="1"/>
  <c r="W1076" i="1"/>
  <c r="W1092" i="1"/>
  <c r="W1094" i="1"/>
  <c r="W1085" i="1"/>
  <c r="W1093" i="1"/>
  <c r="W1062" i="1"/>
  <c r="W1086" i="1"/>
  <c r="W1067" i="1"/>
  <c r="W1066" i="1"/>
  <c r="W1073" i="1"/>
  <c r="W1095" i="1"/>
  <c r="W1069" i="1"/>
  <c r="W1090" i="1"/>
  <c r="W1075" i="1"/>
  <c r="W1078" i="1"/>
  <c r="W1077" i="1"/>
  <c r="W1064" i="1"/>
  <c r="W1079" i="1"/>
  <c r="W1082" i="1"/>
  <c r="W1081" i="1"/>
  <c r="W1080" i="1"/>
  <c r="W1083" i="1"/>
  <c r="W1084" i="1"/>
  <c r="W1071" i="1"/>
  <c r="W1087" i="1"/>
  <c r="W1088" i="1"/>
  <c r="W1089" i="1"/>
  <c r="W1091" i="1"/>
  <c r="W1096" i="1"/>
  <c r="W1098" i="1"/>
  <c r="W1097" i="1"/>
  <c r="W1099" i="1"/>
  <c r="W1100" i="1"/>
  <c r="W1101" i="1"/>
  <c r="W1102" i="1"/>
  <c r="C15" i="43" s="1"/>
  <c r="W1103" i="1"/>
  <c r="C16" i="43" s="1"/>
  <c r="W1104" i="1"/>
  <c r="C8" i="39" s="1"/>
  <c r="W1105" i="1"/>
  <c r="W1106" i="1"/>
  <c r="W1439" i="1"/>
  <c r="W1441" i="1"/>
  <c r="W1442" i="1"/>
  <c r="W1444" i="1"/>
  <c r="W1446" i="1"/>
  <c r="C12" i="43" s="1"/>
  <c r="W1448" i="1"/>
  <c r="W1449" i="1"/>
  <c r="W1451" i="1"/>
  <c r="W1456" i="1"/>
  <c r="W1472" i="1"/>
  <c r="W1478" i="1"/>
  <c r="C6" i="38" s="1"/>
  <c r="W1440" i="1"/>
  <c r="W1445" i="1"/>
  <c r="W1450" i="1"/>
  <c r="C10" i="38" s="1"/>
  <c r="W1452" i="1"/>
  <c r="W1457" i="1"/>
  <c r="W1443" i="1"/>
  <c r="W1447" i="1"/>
  <c r="W1455" i="1"/>
  <c r="C20" i="42" s="1"/>
  <c r="W1459" i="1"/>
  <c r="W1460" i="1"/>
  <c r="C4" i="38" s="1"/>
  <c r="W1453" i="1"/>
  <c r="W1461" i="1"/>
  <c r="W1462" i="1"/>
  <c r="W1463" i="1"/>
  <c r="W1471" i="1"/>
  <c r="W1464" i="1"/>
  <c r="W1454" i="1"/>
  <c r="C19" i="43" s="1"/>
  <c r="W1469" i="1"/>
  <c r="W1466" i="1"/>
  <c r="W1467" i="1"/>
  <c r="W1465" i="1"/>
  <c r="W1458" i="1"/>
  <c r="W1474" i="1"/>
  <c r="W1468" i="1"/>
  <c r="W1475" i="1"/>
  <c r="W1473" i="1"/>
  <c r="W1470" i="1"/>
  <c r="W1476" i="1"/>
  <c r="W1477" i="1"/>
  <c r="C40" i="45" s="1"/>
  <c r="W294" i="1"/>
  <c r="W295" i="1"/>
  <c r="W297" i="1"/>
  <c r="W304" i="1"/>
  <c r="W314" i="1"/>
  <c r="W308" i="1"/>
  <c r="W316" i="1"/>
  <c r="W317" i="1"/>
  <c r="W300" i="1"/>
  <c r="W296" i="1"/>
  <c r="W309" i="1"/>
  <c r="W299" i="1"/>
  <c r="C39" i="37" s="1"/>
  <c r="W301" i="1"/>
  <c r="C20" i="41" s="1"/>
  <c r="W305" i="1"/>
  <c r="W306" i="1"/>
  <c r="W311" i="1"/>
  <c r="W298" i="1"/>
  <c r="C48" i="42" s="1"/>
  <c r="W334" i="1"/>
  <c r="W338" i="1"/>
  <c r="W339" i="1"/>
  <c r="W303" i="1"/>
  <c r="W333" i="1"/>
  <c r="W318" i="1"/>
  <c r="W302" i="1"/>
  <c r="W312" i="1"/>
  <c r="W320" i="1"/>
  <c r="W307" i="1"/>
  <c r="W313" i="1"/>
  <c r="W319" i="1"/>
  <c r="W310" i="1"/>
  <c r="W321" i="1"/>
  <c r="W328" i="1"/>
  <c r="W325" i="1"/>
  <c r="W322" i="1"/>
  <c r="W326" i="1"/>
  <c r="W324" i="1"/>
  <c r="W323" i="1"/>
  <c r="C8" i="45" s="1"/>
  <c r="W327" i="1"/>
  <c r="W329" i="1"/>
  <c r="W413" i="1"/>
  <c r="W335" i="1"/>
  <c r="C18" i="40" s="1"/>
  <c r="W330" i="1"/>
  <c r="C11" i="40" s="1"/>
  <c r="W336" i="1"/>
  <c r="W315" i="1"/>
  <c r="W331" i="1"/>
  <c r="C10" i="39" s="1"/>
  <c r="W332" i="1"/>
  <c r="W337" i="1"/>
  <c r="W340" i="1"/>
  <c r="C9" i="41" s="1"/>
  <c r="W395" i="1"/>
  <c r="C23" i="38" s="1"/>
  <c r="W397" i="1"/>
  <c r="W399" i="1"/>
  <c r="W404" i="1"/>
  <c r="W416" i="1"/>
  <c r="W414" i="1"/>
  <c r="W392" i="1"/>
  <c r="W403" i="1"/>
  <c r="C41" i="37" s="1"/>
  <c r="W341" i="1"/>
  <c r="W407" i="1"/>
  <c r="W402" i="1"/>
  <c r="W401" i="1"/>
  <c r="W406" i="1"/>
  <c r="C45" i="42" s="1"/>
  <c r="W408" i="1"/>
  <c r="W400" i="1"/>
  <c r="W394" i="1"/>
  <c r="W411" i="1"/>
  <c r="W409" i="1"/>
  <c r="W419" i="1"/>
  <c r="W412" i="1"/>
  <c r="W418" i="1"/>
  <c r="W398" i="1"/>
  <c r="W393" i="1"/>
  <c r="W405" i="1"/>
  <c r="W410" i="1"/>
  <c r="W396" i="1"/>
  <c r="W420" i="1"/>
  <c r="W422" i="1"/>
  <c r="W415" i="1"/>
  <c r="W417" i="1"/>
  <c r="W426" i="1"/>
  <c r="W421" i="1"/>
  <c r="W424" i="1"/>
  <c r="C6" i="45" s="1"/>
  <c r="W425" i="1"/>
  <c r="C11" i="39" s="1"/>
  <c r="W423" i="1"/>
  <c r="W429" i="1"/>
  <c r="C18" i="41" s="1"/>
  <c r="W428" i="1"/>
  <c r="W427" i="1"/>
  <c r="W431" i="1"/>
  <c r="W430" i="1"/>
  <c r="W433" i="1"/>
  <c r="W432" i="1"/>
  <c r="W434" i="1"/>
  <c r="W435" i="1"/>
  <c r="W436" i="1"/>
  <c r="W437" i="1"/>
  <c r="W438" i="1"/>
  <c r="W439" i="1"/>
  <c r="W441" i="1"/>
  <c r="W442" i="1"/>
  <c r="W445" i="1"/>
  <c r="W448" i="1"/>
  <c r="W452" i="1"/>
  <c r="W450" i="1"/>
  <c r="W454" i="1"/>
  <c r="W456" i="1"/>
  <c r="W461" i="1"/>
  <c r="W455" i="1"/>
  <c r="W460" i="1"/>
  <c r="W459" i="1"/>
  <c r="C45" i="41" s="1"/>
  <c r="W446" i="1"/>
  <c r="W444" i="1"/>
  <c r="W476" i="1"/>
  <c r="C7" i="41" s="1"/>
  <c r="W451" i="1"/>
  <c r="W440" i="1"/>
  <c r="W449" i="1"/>
  <c r="W462" i="1"/>
  <c r="W463" i="1"/>
  <c r="W447" i="1"/>
  <c r="W453" i="1"/>
  <c r="W443" i="1"/>
  <c r="W457" i="1"/>
  <c r="W469" i="1"/>
  <c r="W464" i="1"/>
  <c r="W465" i="1"/>
  <c r="W468" i="1"/>
  <c r="W471" i="1"/>
  <c r="W472" i="1"/>
  <c r="W466" i="1"/>
  <c r="W470" i="1"/>
  <c r="W467" i="1"/>
  <c r="W474" i="1"/>
  <c r="W473" i="1"/>
  <c r="W477" i="1"/>
  <c r="W475" i="1"/>
  <c r="W478" i="1"/>
  <c r="W479" i="1"/>
  <c r="W480" i="1"/>
  <c r="W481" i="1"/>
  <c r="W482" i="1"/>
  <c r="W483" i="1"/>
  <c r="W484" i="1"/>
  <c r="C13" i="38" s="1"/>
  <c r="W485" i="1"/>
  <c r="W678" i="1"/>
  <c r="W675" i="1"/>
  <c r="W680" i="1"/>
  <c r="W679" i="1"/>
  <c r="W681" i="1"/>
  <c r="W712" i="1"/>
  <c r="W676" i="1"/>
  <c r="W690" i="1"/>
  <c r="W688" i="1"/>
  <c r="W682" i="1"/>
  <c r="C24" i="42" s="1"/>
  <c r="W684" i="1"/>
  <c r="C46" i="40" s="1"/>
  <c r="W685" i="1"/>
  <c r="W687" i="1"/>
  <c r="W686" i="1"/>
  <c r="W716" i="1"/>
  <c r="W683" i="1"/>
  <c r="W692" i="1"/>
  <c r="W717" i="1"/>
  <c r="W693" i="1"/>
  <c r="W705" i="1"/>
  <c r="W677" i="1"/>
  <c r="W706" i="1"/>
  <c r="W689" i="1"/>
  <c r="W691" i="1"/>
  <c r="W708" i="1"/>
  <c r="W695" i="1"/>
  <c r="W696" i="1"/>
  <c r="W694" i="1"/>
  <c r="W699" i="1"/>
  <c r="W697" i="1"/>
  <c r="W698" i="1"/>
  <c r="W700" i="1"/>
  <c r="W703" i="1"/>
  <c r="W704" i="1"/>
  <c r="W707" i="1"/>
  <c r="W709" i="1"/>
  <c r="W701" i="1"/>
  <c r="W710" i="1"/>
  <c r="W711" i="1"/>
  <c r="W713" i="1"/>
  <c r="W702" i="1"/>
  <c r="W714" i="1"/>
  <c r="W715" i="1"/>
  <c r="C24" i="43" s="1"/>
  <c r="W718" i="1"/>
  <c r="C8" i="38" s="1"/>
  <c r="W719" i="1"/>
  <c r="W720" i="1"/>
  <c r="W721" i="1"/>
  <c r="W722" i="1"/>
  <c r="W773" i="1"/>
  <c r="W775" i="1"/>
  <c r="C15" i="37" s="1"/>
  <c r="W776" i="1"/>
  <c r="W777" i="1"/>
  <c r="W784" i="1"/>
  <c r="W782" i="1"/>
  <c r="W798" i="1"/>
  <c r="W780" i="1"/>
  <c r="W781" i="1"/>
  <c r="W783" i="1"/>
  <c r="W787" i="1"/>
  <c r="W779" i="1"/>
  <c r="W778" i="1"/>
  <c r="W810" i="1"/>
  <c r="C25" i="38" s="1"/>
  <c r="W817" i="1"/>
  <c r="W788" i="1"/>
  <c r="W801" i="1"/>
  <c r="W789" i="1"/>
  <c r="W774" i="1"/>
  <c r="W772" i="1"/>
  <c r="W791" i="1"/>
  <c r="W790" i="1"/>
  <c r="W792" i="1"/>
  <c r="W806" i="1"/>
  <c r="W793" i="1"/>
  <c r="W800" i="1"/>
  <c r="W807" i="1"/>
  <c r="W785" i="1"/>
  <c r="W797" i="1"/>
  <c r="W786" i="1"/>
  <c r="W799" i="1"/>
  <c r="W794" i="1"/>
  <c r="W802" i="1"/>
  <c r="W795" i="1"/>
  <c r="W803" i="1"/>
  <c r="W804" i="1"/>
  <c r="W808" i="1"/>
  <c r="W796" i="1"/>
  <c r="W809" i="1"/>
  <c r="W805" i="1"/>
  <c r="W811" i="1"/>
  <c r="W812" i="1"/>
  <c r="W813" i="1"/>
  <c r="W814" i="1"/>
  <c r="W815" i="1"/>
  <c r="W816" i="1"/>
  <c r="W1156" i="1"/>
  <c r="W1157" i="1"/>
  <c r="W1162" i="1"/>
  <c r="W1163" i="1"/>
  <c r="W1164" i="1"/>
  <c r="W1169" i="1"/>
  <c r="W1166" i="1"/>
  <c r="W1175" i="1"/>
  <c r="W1192" i="1"/>
  <c r="W1158" i="1"/>
  <c r="W1159" i="1"/>
  <c r="W1189" i="1"/>
  <c r="W1172" i="1"/>
  <c r="W1200" i="1"/>
  <c r="C4" i="43" s="1"/>
  <c r="W1177" i="1"/>
  <c r="W1161" i="1"/>
  <c r="W1196" i="1"/>
  <c r="W1186" i="1"/>
  <c r="W1168" i="1"/>
  <c r="W1170" i="1"/>
  <c r="W1165" i="1"/>
  <c r="W1179" i="1"/>
  <c r="W1173" i="1"/>
  <c r="W1167" i="1"/>
  <c r="W1160" i="1"/>
  <c r="W1180" i="1"/>
  <c r="W1174" i="1"/>
  <c r="W1171" i="1"/>
  <c r="W1181" i="1"/>
  <c r="W1197" i="1"/>
  <c r="W1178" i="1"/>
  <c r="W1187" i="1"/>
  <c r="W1183" i="1"/>
  <c r="W1184" i="1"/>
  <c r="W1185" i="1"/>
  <c r="W1188" i="1"/>
  <c r="W1193" i="1"/>
  <c r="W1191" i="1"/>
  <c r="W1194" i="1"/>
  <c r="W1182" i="1"/>
  <c r="W1190" i="1"/>
  <c r="W1176" i="1"/>
  <c r="W1199" i="1"/>
  <c r="W1198" i="1"/>
  <c r="W1195" i="1"/>
  <c r="W1201" i="1"/>
  <c r="W1202" i="1"/>
  <c r="C15" i="39" s="1"/>
  <c r="W1204" i="1"/>
  <c r="W1203" i="1"/>
  <c r="C20" i="38" s="1"/>
  <c r="W1205" i="1"/>
  <c r="C11" i="37" s="1"/>
  <c r="W1399" i="1"/>
  <c r="C16" i="40" s="1"/>
  <c r="W1401" i="1"/>
  <c r="W1404" i="1"/>
  <c r="W1406" i="1"/>
  <c r="W1409" i="1"/>
  <c r="W1413" i="1"/>
  <c r="W1417" i="1"/>
  <c r="W1400" i="1"/>
  <c r="W1407" i="1"/>
  <c r="C47" i="40" s="1"/>
  <c r="W1410" i="1"/>
  <c r="W1403" i="1"/>
  <c r="W1414" i="1"/>
  <c r="W1405" i="1"/>
  <c r="W1408" i="1"/>
  <c r="W1418" i="1"/>
  <c r="W1412" i="1"/>
  <c r="W1426" i="1"/>
  <c r="W1398" i="1"/>
  <c r="W1432" i="1"/>
  <c r="W1411" i="1"/>
  <c r="W1402" i="1"/>
  <c r="W1425" i="1"/>
  <c r="C48" i="37" s="1"/>
  <c r="W1397" i="1"/>
  <c r="W1415" i="1"/>
  <c r="W1422" i="1"/>
  <c r="W1416" i="1"/>
  <c r="W1419" i="1"/>
  <c r="C42" i="38" s="1"/>
  <c r="W1421" i="1"/>
  <c r="W1433" i="1"/>
  <c r="W1436" i="1"/>
  <c r="W3" i="1"/>
  <c r="W1424" i="1"/>
  <c r="W1434" i="1"/>
  <c r="W1431" i="1"/>
  <c r="W1420" i="1"/>
  <c r="W1438" i="1"/>
  <c r="W1437" i="1"/>
  <c r="W1429" i="1"/>
  <c r="W1435" i="1"/>
  <c r="W1430" i="1"/>
  <c r="W1423" i="1"/>
  <c r="W1428" i="1"/>
  <c r="W1427" i="1"/>
  <c r="W4" i="1"/>
  <c r="W9" i="1"/>
  <c r="W5" i="1"/>
  <c r="W10" i="1"/>
  <c r="W11" i="1"/>
  <c r="C13" i="39" s="1"/>
  <c r="W13" i="1"/>
  <c r="C9" i="40" s="1"/>
  <c r="W14" i="1"/>
  <c r="W15" i="1"/>
  <c r="C14" i="37" s="1"/>
  <c r="W20" i="1"/>
  <c r="W21" i="1"/>
  <c r="W54" i="1"/>
  <c r="W6" i="1"/>
  <c r="W7" i="1"/>
  <c r="W8" i="1"/>
  <c r="W39" i="1"/>
  <c r="W35" i="1"/>
  <c r="W33" i="1"/>
  <c r="W40" i="1"/>
  <c r="W38" i="1"/>
  <c r="W25" i="1"/>
  <c r="W12" i="1"/>
  <c r="W27" i="1"/>
  <c r="W28" i="1"/>
  <c r="W23" i="1"/>
  <c r="W41" i="1"/>
  <c r="W34" i="1"/>
  <c r="W29" i="1"/>
  <c r="W37" i="1"/>
  <c r="W24" i="1"/>
  <c r="W30" i="1"/>
  <c r="W42" i="1"/>
  <c r="C39" i="42" s="1"/>
  <c r="W19" i="1"/>
  <c r="W43" i="1"/>
  <c r="W31" i="1"/>
  <c r="W32" i="1"/>
  <c r="W36" i="1"/>
  <c r="W22" i="1"/>
  <c r="W44" i="1"/>
  <c r="W17" i="1"/>
  <c r="W16" i="1"/>
  <c r="W18" i="1"/>
  <c r="W45" i="1"/>
  <c r="W47" i="1"/>
  <c r="W46" i="1"/>
  <c r="W26" i="1"/>
  <c r="W48" i="1"/>
  <c r="W52" i="1"/>
  <c r="C12" i="41" s="1"/>
  <c r="W51" i="1"/>
  <c r="W49" i="1"/>
  <c r="W50" i="1"/>
  <c r="W53" i="1"/>
  <c r="W55" i="1"/>
  <c r="W56" i="1"/>
  <c r="W59" i="1"/>
  <c r="W60" i="1"/>
  <c r="W64" i="1"/>
  <c r="W66" i="1"/>
  <c r="W73" i="1"/>
  <c r="W78" i="1"/>
  <c r="W83" i="1"/>
  <c r="W72" i="1"/>
  <c r="W71" i="1"/>
  <c r="W79" i="1"/>
  <c r="W65" i="1"/>
  <c r="W75" i="1"/>
  <c r="W81" i="1"/>
  <c r="W103" i="1"/>
  <c r="W58" i="1"/>
  <c r="W62" i="1"/>
  <c r="W69" i="1"/>
  <c r="W77" i="1"/>
  <c r="W61" i="1"/>
  <c r="W70" i="1"/>
  <c r="W67" i="1"/>
  <c r="W84" i="1"/>
  <c r="W63" i="1"/>
  <c r="W57" i="1"/>
  <c r="W92" i="1"/>
  <c r="W76" i="1"/>
  <c r="W85" i="1"/>
  <c r="W91" i="1"/>
  <c r="W86" i="1"/>
  <c r="W68" i="1"/>
  <c r="W104" i="1"/>
  <c r="C5" i="43" s="1"/>
  <c r="W90" i="1"/>
  <c r="W82" i="1"/>
  <c r="W89" i="1"/>
  <c r="W96" i="1"/>
  <c r="W80" i="1"/>
  <c r="W98" i="1"/>
  <c r="W87" i="1"/>
  <c r="W97" i="1"/>
  <c r="W74" i="1"/>
  <c r="W94" i="1"/>
  <c r="W88" i="1"/>
  <c r="W101" i="1"/>
  <c r="W100" i="1"/>
  <c r="W93" i="1"/>
  <c r="W102" i="1"/>
  <c r="W99" i="1"/>
  <c r="C15" i="42" s="1"/>
  <c r="W95" i="1"/>
  <c r="W105" i="1"/>
  <c r="W106" i="1"/>
  <c r="W249" i="1"/>
  <c r="W251" i="1"/>
  <c r="W252" i="1"/>
  <c r="W253" i="1"/>
  <c r="C39" i="39" s="1"/>
  <c r="W255" i="1"/>
  <c r="W257" i="1"/>
  <c r="W261" i="1"/>
  <c r="W262" i="1"/>
  <c r="W265" i="1"/>
  <c r="W267" i="1"/>
  <c r="C18" i="38" s="1"/>
  <c r="W268" i="1"/>
  <c r="W278" i="1"/>
  <c r="W250" i="1"/>
  <c r="W254" i="1"/>
  <c r="W266" i="1"/>
  <c r="W263" i="1"/>
  <c r="W272" i="1"/>
  <c r="W264" i="1"/>
  <c r="W259" i="1"/>
  <c r="W258" i="1"/>
  <c r="W256" i="1"/>
  <c r="C47" i="39" s="1"/>
  <c r="W270" i="1"/>
  <c r="W274" i="1"/>
  <c r="W271" i="1"/>
  <c r="W276" i="1"/>
  <c r="W284" i="1"/>
  <c r="W277" i="1"/>
  <c r="W281" i="1"/>
  <c r="W279" i="1"/>
  <c r="W273" i="1"/>
  <c r="W285" i="1"/>
  <c r="W283" i="1"/>
  <c r="C4" i="39" s="1"/>
  <c r="W260" i="1"/>
  <c r="W275" i="1"/>
  <c r="W286" i="1"/>
  <c r="W269" i="1"/>
  <c r="W282" i="1"/>
  <c r="C7" i="39" s="1"/>
  <c r="W280" i="1"/>
  <c r="W287" i="1"/>
  <c r="W289" i="1"/>
  <c r="W533" i="1"/>
  <c r="W290" i="1"/>
  <c r="W288" i="1"/>
  <c r="W293" i="1"/>
  <c r="W291" i="1"/>
  <c r="W532" i="1"/>
  <c r="W292" i="1"/>
  <c r="W534" i="1"/>
  <c r="W535" i="1"/>
  <c r="W542" i="1"/>
  <c r="W544" i="1"/>
  <c r="W545" i="1"/>
  <c r="W549" i="1"/>
  <c r="W567" i="1"/>
  <c r="W541" i="1"/>
  <c r="W577" i="1"/>
  <c r="C13" i="40" s="1"/>
  <c r="W536" i="1"/>
  <c r="W537" i="1"/>
  <c r="W539" i="1"/>
  <c r="W581" i="1"/>
  <c r="W551" i="1"/>
  <c r="W579" i="1"/>
  <c r="C6" i="42" s="1"/>
  <c r="W548" i="1"/>
  <c r="W540" i="1"/>
  <c r="W538" i="1"/>
  <c r="C47" i="43" s="1"/>
  <c r="W555" i="1"/>
  <c r="W561" i="1"/>
  <c r="W556" i="1"/>
  <c r="W546" i="1"/>
  <c r="W554" i="1"/>
  <c r="W547" i="1"/>
  <c r="W553" i="1"/>
  <c r="W571" i="1"/>
  <c r="W558" i="1"/>
  <c r="W564" i="1"/>
  <c r="W562" i="1"/>
  <c r="W543" i="1"/>
  <c r="C44" i="37" s="1"/>
  <c r="W559" i="1"/>
  <c r="W560" i="1"/>
  <c r="W569" i="1"/>
  <c r="W565" i="1"/>
  <c r="W570" i="1"/>
  <c r="W552" i="1"/>
  <c r="W566" i="1"/>
  <c r="W557" i="1"/>
  <c r="W563" i="1"/>
  <c r="W572" i="1"/>
  <c r="W574" i="1"/>
  <c r="W573" i="1"/>
  <c r="C16" i="38" s="1"/>
  <c r="W568" i="1"/>
  <c r="W550" i="1"/>
  <c r="W578" i="1"/>
  <c r="C25" i="37" s="1"/>
  <c r="W580" i="1"/>
  <c r="C12" i="40" s="1"/>
  <c r="W575" i="1"/>
  <c r="W576" i="1"/>
  <c r="W627" i="1"/>
  <c r="W629" i="1"/>
  <c r="W630" i="1"/>
  <c r="W632" i="1"/>
  <c r="W634" i="1"/>
  <c r="C51" i="43" s="1"/>
  <c r="W637" i="1"/>
  <c r="W639" i="1"/>
  <c r="W641" i="1"/>
  <c r="W642" i="1"/>
  <c r="W656" i="1"/>
  <c r="W647" i="1"/>
  <c r="W643" i="1"/>
  <c r="W633" i="1"/>
  <c r="W635" i="1"/>
  <c r="W636" i="1"/>
  <c r="W638" i="1"/>
  <c r="W644" i="1"/>
  <c r="C43" i="42" s="1"/>
  <c r="W669" i="1"/>
  <c r="W648" i="1"/>
  <c r="W645" i="1"/>
  <c r="W631" i="1"/>
  <c r="W658" i="1"/>
  <c r="W628" i="1"/>
  <c r="W652" i="1"/>
  <c r="W657" i="1"/>
  <c r="W646" i="1"/>
  <c r="W653" i="1"/>
  <c r="W640" i="1"/>
  <c r="W661" i="1"/>
  <c r="W655" i="1"/>
  <c r="W649" i="1"/>
  <c r="W650" i="1"/>
  <c r="W662" i="1"/>
  <c r="W663" i="1"/>
  <c r="W664" i="1"/>
  <c r="W651" i="1"/>
  <c r="W654" i="1"/>
  <c r="W666" i="1"/>
  <c r="W665" i="1"/>
  <c r="W659" i="1"/>
  <c r="W660" i="1"/>
  <c r="W667" i="1"/>
  <c r="C25" i="40" s="1"/>
  <c r="W670" i="1"/>
  <c r="C25" i="41" s="1"/>
  <c r="W668" i="1"/>
  <c r="W671" i="1"/>
  <c r="W672" i="1"/>
  <c r="W673" i="1"/>
  <c r="W674" i="1"/>
  <c r="C20" i="37" s="1"/>
  <c r="W1108" i="1"/>
  <c r="W1111" i="1"/>
  <c r="W1112" i="1"/>
  <c r="W1115" i="1"/>
  <c r="W1114" i="1"/>
  <c r="C54" i="40" s="1"/>
  <c r="W1117" i="1"/>
  <c r="W1118" i="1"/>
  <c r="W1124" i="1"/>
  <c r="W1120" i="1"/>
  <c r="W1125" i="1"/>
  <c r="W1126" i="1"/>
  <c r="W1147" i="1"/>
  <c r="W1151" i="1"/>
  <c r="W1107" i="1"/>
  <c r="C41" i="40" s="1"/>
  <c r="W1110" i="1"/>
  <c r="W1116" i="1"/>
  <c r="C3" i="41" s="1"/>
  <c r="W1153" i="1"/>
  <c r="W1119" i="1"/>
  <c r="W1113" i="1"/>
  <c r="W1123" i="1"/>
  <c r="W1128" i="1"/>
  <c r="W1109" i="1"/>
  <c r="C5" i="39" s="1"/>
  <c r="W1152" i="1"/>
  <c r="W1122" i="1"/>
  <c r="W1127" i="1"/>
  <c r="W1129" i="1"/>
  <c r="C41" i="45" s="1"/>
  <c r="W1130" i="1"/>
  <c r="W1135" i="1"/>
  <c r="W1121" i="1"/>
  <c r="W1131" i="1"/>
  <c r="W1138" i="1"/>
  <c r="W1139" i="1"/>
  <c r="W1132" i="1"/>
  <c r="W1143" i="1"/>
  <c r="W1140" i="1"/>
  <c r="W1144" i="1"/>
  <c r="W1136" i="1"/>
  <c r="W1141" i="1"/>
  <c r="W1145" i="1"/>
  <c r="W1133" i="1"/>
  <c r="W1142" i="1"/>
  <c r="W1134" i="1"/>
  <c r="W1148" i="1"/>
  <c r="W1303" i="1"/>
  <c r="C4" i="42" s="1"/>
  <c r="W1302" i="1"/>
  <c r="W1149" i="1"/>
  <c r="W1155" i="1"/>
  <c r="W1150" i="1"/>
  <c r="W1137" i="1"/>
  <c r="W1154" i="1"/>
  <c r="W1146" i="1"/>
  <c r="W1306" i="1"/>
  <c r="W1310" i="1"/>
  <c r="W1311" i="1"/>
  <c r="W1312" i="1"/>
  <c r="W1313" i="1"/>
  <c r="W1317" i="1"/>
  <c r="W1320" i="1"/>
  <c r="W1323" i="1"/>
  <c r="C46" i="38" s="1"/>
  <c r="W1324" i="1"/>
  <c r="W1321" i="1"/>
  <c r="W1322" i="1"/>
  <c r="W1339" i="1"/>
  <c r="W1346" i="1"/>
  <c r="W1307" i="1"/>
  <c r="W1314" i="1"/>
  <c r="W1305" i="1"/>
  <c r="W1329" i="1"/>
  <c r="W1319" i="1"/>
  <c r="W1318" i="1"/>
  <c r="W1315" i="1"/>
  <c r="W1316" i="1"/>
  <c r="W1337" i="1"/>
  <c r="W1308" i="1"/>
  <c r="W1304" i="1"/>
  <c r="C3" i="43" s="1"/>
  <c r="W1327" i="1"/>
  <c r="W1331" i="1"/>
  <c r="W1328" i="1"/>
  <c r="W1333" i="1"/>
  <c r="W1326" i="1"/>
  <c r="W1335" i="1"/>
  <c r="W1309" i="1"/>
  <c r="W1332" i="1"/>
  <c r="W1334" i="1"/>
  <c r="W1330" i="1"/>
  <c r="W1325" i="1"/>
  <c r="W1338" i="1"/>
  <c r="W1340" i="1"/>
  <c r="W1345" i="1"/>
  <c r="W1343" i="1"/>
  <c r="W1336" i="1"/>
  <c r="W1342" i="1"/>
  <c r="W1341" i="1"/>
  <c r="W1351" i="1"/>
  <c r="W1350" i="1"/>
  <c r="W1347" i="1"/>
  <c r="W1348" i="1"/>
  <c r="W1344" i="1"/>
  <c r="W1360" i="1"/>
  <c r="W1352" i="1"/>
  <c r="C26" i="42" s="1"/>
  <c r="W1354" i="1"/>
  <c r="W1353" i="1"/>
  <c r="W1355" i="1"/>
  <c r="W1356" i="1"/>
  <c r="W1357" i="1"/>
  <c r="W1363" i="1"/>
  <c r="W1365" i="1"/>
  <c r="W1367" i="1"/>
  <c r="W1369" i="1"/>
  <c r="W1380" i="1"/>
  <c r="W1386" i="1"/>
  <c r="W1361" i="1"/>
  <c r="W1366" i="1"/>
  <c r="W1387" i="1"/>
  <c r="W1364" i="1"/>
  <c r="W1368" i="1"/>
  <c r="W1358" i="1"/>
  <c r="W1359" i="1"/>
  <c r="W1349" i="1"/>
  <c r="W1375" i="1"/>
  <c r="W1388" i="1"/>
  <c r="W1374" i="1"/>
  <c r="W1372" i="1"/>
  <c r="W1377" i="1"/>
  <c r="W1370" i="1"/>
  <c r="W1362" i="1"/>
  <c r="W1381" i="1"/>
  <c r="W1376" i="1"/>
  <c r="W1371" i="1"/>
  <c r="W1379" i="1"/>
  <c r="W1382" i="1"/>
  <c r="W1383" i="1"/>
  <c r="W1378" i="1"/>
  <c r="W1384" i="1"/>
  <c r="W1373" i="1"/>
  <c r="W1389" i="1"/>
  <c r="W1385" i="1"/>
  <c r="W107" i="1"/>
  <c r="C39" i="40" l="1"/>
  <c r="C10" i="45"/>
  <c r="C41" i="39"/>
  <c r="C46" i="42"/>
  <c r="C52" i="40"/>
  <c r="C18" i="39"/>
  <c r="C43" i="40"/>
  <c r="C7" i="37"/>
  <c r="C15" i="45"/>
  <c r="C6" i="43"/>
  <c r="C39" i="43"/>
  <c r="C24" i="40"/>
  <c r="E143" i="26"/>
  <c r="E140" i="26"/>
  <c r="E382" i="26"/>
  <c r="E454" i="26"/>
  <c r="E128" i="26"/>
  <c r="E365" i="26"/>
  <c r="E431" i="26"/>
  <c r="E333" i="26"/>
  <c r="E325" i="26"/>
  <c r="E117" i="26"/>
  <c r="E81" i="26"/>
  <c r="E201" i="26"/>
  <c r="E256" i="26"/>
  <c r="E53" i="26"/>
  <c r="E107" i="26"/>
  <c r="E55" i="26"/>
  <c r="E233" i="26"/>
  <c r="E211" i="26"/>
  <c r="E179" i="26"/>
  <c r="E32" i="26"/>
  <c r="E64" i="26"/>
  <c r="E96" i="26"/>
  <c r="E22" i="26"/>
  <c r="E54" i="26"/>
  <c r="E86" i="26"/>
  <c r="E118" i="26"/>
  <c r="E28" i="26"/>
  <c r="E60" i="26"/>
  <c r="E92" i="26"/>
  <c r="E34" i="26"/>
  <c r="E66" i="26"/>
  <c r="E98" i="26"/>
  <c r="E56" i="26"/>
  <c r="E177" i="26"/>
  <c r="E209" i="26"/>
  <c r="E241" i="26"/>
  <c r="E72" i="26"/>
  <c r="E202" i="26"/>
  <c r="E234" i="26"/>
  <c r="E267" i="26"/>
  <c r="E187" i="26"/>
  <c r="E219" i="26"/>
  <c r="E251" i="26"/>
  <c r="E61" i="26"/>
  <c r="E198" i="26"/>
  <c r="E230" i="26"/>
  <c r="E264" i="26"/>
  <c r="E93" i="26"/>
  <c r="E298" i="26"/>
  <c r="E295" i="26"/>
  <c r="E387" i="26"/>
  <c r="E491" i="26"/>
  <c r="E587" i="26"/>
  <c r="E616" i="26"/>
  <c r="E407" i="26"/>
  <c r="E270" i="26"/>
  <c r="E21" i="26"/>
  <c r="E75" i="26"/>
  <c r="E23" i="26"/>
  <c r="E266" i="26"/>
  <c r="E123" i="26"/>
  <c r="E85" i="26"/>
  <c r="E49" i="26"/>
  <c r="E87" i="26"/>
  <c r="E194" i="26"/>
  <c r="E243" i="26"/>
  <c r="E43" i="26"/>
  <c r="E113" i="26"/>
  <c r="E119" i="26"/>
  <c r="E226" i="26"/>
  <c r="E446" i="26"/>
  <c r="E196" i="26"/>
  <c r="E199" i="26"/>
  <c r="E232" i="26"/>
  <c r="E170" i="26"/>
  <c r="E484" i="26"/>
  <c r="E263" i="26"/>
  <c r="E265" i="26"/>
  <c r="E279" i="26"/>
  <c r="E369" i="26"/>
  <c r="E37" i="26"/>
  <c r="E69" i="26"/>
  <c r="E101" i="26"/>
  <c r="E27" i="26"/>
  <c r="E59" i="26"/>
  <c r="E91" i="26"/>
  <c r="E33" i="26"/>
  <c r="E65" i="26"/>
  <c r="E97" i="26"/>
  <c r="E39" i="26"/>
  <c r="E71" i="26"/>
  <c r="E103" i="26"/>
  <c r="E109" i="26"/>
  <c r="E185" i="26"/>
  <c r="E217" i="26"/>
  <c r="E249" i="26"/>
  <c r="E178" i="26"/>
  <c r="E210" i="26"/>
  <c r="E242" i="26"/>
  <c r="E88" i="26"/>
  <c r="E195" i="26"/>
  <c r="E227" i="26"/>
  <c r="E257" i="26"/>
  <c r="E174" i="26"/>
  <c r="E206" i="26"/>
  <c r="E238" i="26"/>
  <c r="E40" i="26"/>
  <c r="E426" i="26"/>
  <c r="E601" i="26"/>
  <c r="E593" i="26"/>
  <c r="E600" i="26"/>
  <c r="E255" i="26"/>
  <c r="E625" i="26"/>
  <c r="E502" i="26"/>
  <c r="E341" i="26"/>
  <c r="E349" i="26"/>
  <c r="E245" i="26"/>
  <c r="E200" i="26"/>
  <c r="E181" i="26"/>
  <c r="E337" i="26"/>
  <c r="E16" i="26"/>
  <c r="E48" i="26"/>
  <c r="E80" i="26"/>
  <c r="E112" i="26"/>
  <c r="E38" i="26"/>
  <c r="E70" i="26"/>
  <c r="E102" i="26"/>
  <c r="E44" i="26"/>
  <c r="E76" i="26"/>
  <c r="E108" i="26"/>
  <c r="E18" i="26"/>
  <c r="E50" i="26"/>
  <c r="E82" i="26"/>
  <c r="E114" i="26"/>
  <c r="E193" i="26"/>
  <c r="E225" i="26"/>
  <c r="E261" i="26"/>
  <c r="E186" i="26"/>
  <c r="E218" i="26"/>
  <c r="E250" i="26"/>
  <c r="E203" i="26"/>
  <c r="E235" i="26"/>
  <c r="E262" i="26"/>
  <c r="E182" i="26"/>
  <c r="E214" i="26"/>
  <c r="E246" i="26"/>
  <c r="E282" i="26"/>
  <c r="E433" i="26"/>
  <c r="E555" i="26"/>
  <c r="E609" i="26"/>
  <c r="E104" i="26"/>
  <c r="E213" i="26"/>
  <c r="E673" i="26"/>
  <c r="E666" i="26"/>
  <c r="E228" i="26"/>
  <c r="E231" i="26"/>
  <c r="E696" i="26"/>
  <c r="E659" i="26"/>
  <c r="E275" i="26"/>
  <c r="E438" i="26"/>
  <c r="E35" i="26"/>
  <c r="E67" i="26"/>
  <c r="E99" i="26"/>
  <c r="E25" i="26"/>
  <c r="E57" i="26"/>
  <c r="E89" i="26"/>
  <c r="E121" i="26"/>
  <c r="E42" i="26"/>
  <c r="E74" i="26"/>
  <c r="E106" i="26"/>
  <c r="E127" i="26"/>
  <c r="E124" i="26"/>
  <c r="E172" i="26"/>
  <c r="E204" i="26"/>
  <c r="E236" i="26"/>
  <c r="E45" i="26"/>
  <c r="E189" i="26"/>
  <c r="E221" i="26"/>
  <c r="E253" i="26"/>
  <c r="E24" i="26"/>
  <c r="E175" i="26"/>
  <c r="E207" i="26"/>
  <c r="E239" i="26"/>
  <c r="E176" i="26"/>
  <c r="E208" i="26"/>
  <c r="E240" i="26"/>
  <c r="E289" i="26"/>
  <c r="E377" i="26"/>
  <c r="E313" i="26"/>
  <c r="E345" i="26"/>
  <c r="E403" i="26"/>
  <c r="E523" i="26"/>
  <c r="E608" i="26"/>
  <c r="E637" i="26"/>
  <c r="E510" i="26"/>
  <c r="E634" i="26"/>
  <c r="E414" i="26"/>
  <c r="E393" i="26"/>
  <c r="E46" i="26"/>
  <c r="E78" i="26"/>
  <c r="E110" i="26"/>
  <c r="E36" i="26"/>
  <c r="E68" i="26"/>
  <c r="E100" i="26"/>
  <c r="E47" i="26"/>
  <c r="E79" i="26"/>
  <c r="E111" i="26"/>
  <c r="E156" i="26"/>
  <c r="E180" i="26"/>
  <c r="E212" i="26"/>
  <c r="E244" i="26"/>
  <c r="E120" i="26"/>
  <c r="E197" i="26"/>
  <c r="E229" i="26"/>
  <c r="E258" i="26"/>
  <c r="E77" i="26"/>
  <c r="E183" i="26"/>
  <c r="E215" i="26"/>
  <c r="E247" i="26"/>
  <c r="E184" i="26"/>
  <c r="E216" i="26"/>
  <c r="E248" i="26"/>
  <c r="E260" i="26"/>
  <c r="E410" i="26"/>
  <c r="E394" i="26"/>
  <c r="E321" i="26"/>
  <c r="E353" i="26"/>
  <c r="E577" i="26"/>
  <c r="E571" i="26"/>
  <c r="E620" i="26"/>
  <c r="E649" i="26"/>
  <c r="E317" i="26"/>
  <c r="E190" i="26"/>
  <c r="E222" i="26"/>
  <c r="E259" i="26"/>
  <c r="E288" i="26"/>
  <c r="E305" i="26"/>
  <c r="E562" i="26"/>
  <c r="E539" i="26"/>
  <c r="E390" i="26"/>
  <c r="E19" i="26"/>
  <c r="E51" i="26"/>
  <c r="E83" i="26"/>
  <c r="E115" i="26"/>
  <c r="E41" i="26"/>
  <c r="E73" i="26"/>
  <c r="E105" i="26"/>
  <c r="E26" i="26"/>
  <c r="E58" i="26"/>
  <c r="E90" i="26"/>
  <c r="E29" i="26"/>
  <c r="E188" i="26"/>
  <c r="E220" i="26"/>
  <c r="E252" i="26"/>
  <c r="E205" i="26"/>
  <c r="E237" i="26"/>
  <c r="E191" i="26"/>
  <c r="E223" i="26"/>
  <c r="E254" i="26"/>
  <c r="E192" i="26"/>
  <c r="E224" i="26"/>
  <c r="E434" i="26"/>
  <c r="E419" i="26"/>
  <c r="E329" i="26"/>
  <c r="E361" i="26"/>
  <c r="E584" i="26"/>
  <c r="E578" i="26"/>
  <c r="E507" i="26"/>
  <c r="E669" i="26"/>
  <c r="E656" i="26"/>
  <c r="E675" i="26"/>
  <c r="E470" i="26"/>
  <c r="E293" i="26"/>
  <c r="E404" i="26"/>
  <c r="E462" i="26"/>
  <c r="E357" i="26"/>
  <c r="E159" i="26"/>
  <c r="E494" i="26"/>
  <c r="E542" i="26"/>
  <c r="E30" i="26"/>
  <c r="E62" i="26"/>
  <c r="E94" i="26"/>
  <c r="E20" i="26"/>
  <c r="E52" i="26"/>
  <c r="E84" i="26"/>
  <c r="E116" i="26"/>
  <c r="E31" i="26"/>
  <c r="E63" i="26"/>
  <c r="E95" i="26"/>
  <c r="E526" i="26"/>
  <c r="E691" i="26"/>
  <c r="E698" i="26"/>
  <c r="E384" i="26"/>
  <c r="B16" i="3" l="1"/>
  <c r="V698" i="1" l="1"/>
  <c r="V1169" i="1" l="1"/>
  <c r="V109" i="1" l="1"/>
  <c r="V111" i="1"/>
  <c r="V112" i="1"/>
  <c r="V113" i="1"/>
  <c r="V124" i="1"/>
  <c r="V126" i="1"/>
  <c r="V129" i="1"/>
  <c r="V128" i="1"/>
  <c r="V119" i="1"/>
  <c r="V130" i="1"/>
  <c r="V121" i="1"/>
  <c r="V145" i="1"/>
  <c r="V114" i="1"/>
  <c r="V110" i="1"/>
  <c r="V115" i="1"/>
  <c r="V118" i="1"/>
  <c r="V125" i="1"/>
  <c r="V140" i="1"/>
  <c r="V123" i="1"/>
  <c r="V132" i="1"/>
  <c r="V117" i="1"/>
  <c r="V134" i="1"/>
  <c r="V120" i="1"/>
  <c r="V144" i="1"/>
  <c r="V136" i="1"/>
  <c r="V135" i="1"/>
  <c r="V156" i="1"/>
  <c r="V131" i="1"/>
  <c r="V149" i="1"/>
  <c r="V137" i="1"/>
  <c r="V142" i="1"/>
  <c r="V108" i="1"/>
  <c r="V138" i="1"/>
  <c r="V141" i="1"/>
  <c r="V139" i="1"/>
  <c r="V122" i="1"/>
  <c r="V146" i="1"/>
  <c r="V116" i="1"/>
  <c r="C44" i="43" s="1"/>
  <c r="V127" i="1"/>
  <c r="V143" i="1"/>
  <c r="V133" i="1"/>
  <c r="V147" i="1"/>
  <c r="V148" i="1"/>
  <c r="V150" i="1"/>
  <c r="V151" i="1"/>
  <c r="V155" i="1"/>
  <c r="V152" i="1"/>
  <c r="C14" i="40" s="1"/>
  <c r="V153" i="1"/>
  <c r="C3" i="40" s="1"/>
  <c r="V157" i="1"/>
  <c r="V154" i="1"/>
  <c r="V158" i="1"/>
  <c r="V163" i="1"/>
  <c r="V166" i="1"/>
  <c r="V165" i="1"/>
  <c r="V171" i="1"/>
  <c r="V174" i="1"/>
  <c r="C21" i="40" s="1"/>
  <c r="V177" i="1"/>
  <c r="V173" i="1"/>
  <c r="V198" i="1"/>
  <c r="V176" i="1"/>
  <c r="V203" i="1"/>
  <c r="V160" i="1"/>
  <c r="V162" i="1"/>
  <c r="V164" i="1"/>
  <c r="V167" i="1"/>
  <c r="V178" i="1"/>
  <c r="V188" i="1"/>
  <c r="V161" i="1"/>
  <c r="V182" i="1"/>
  <c r="V190" i="1"/>
  <c r="V183" i="1"/>
  <c r="V168" i="1"/>
  <c r="V191" i="1"/>
  <c r="V172" i="1"/>
  <c r="V192" i="1"/>
  <c r="V169" i="1"/>
  <c r="V185" i="1"/>
  <c r="V159" i="1"/>
  <c r="V193" i="1"/>
  <c r="V175" i="1"/>
  <c r="C26" i="40" s="1"/>
  <c r="V187" i="1"/>
  <c r="V179" i="1"/>
  <c r="V195" i="1"/>
  <c r="V197" i="1"/>
  <c r="V180" i="1"/>
  <c r="V199" i="1"/>
  <c r="V170" i="1"/>
  <c r="V184" i="1"/>
  <c r="V181" i="1"/>
  <c r="V189" i="1"/>
  <c r="V200" i="1"/>
  <c r="V201" i="1"/>
  <c r="V196" i="1"/>
  <c r="V486" i="1"/>
  <c r="V202" i="1"/>
  <c r="V487" i="1"/>
  <c r="C11" i="43" s="1"/>
  <c r="V490" i="1"/>
  <c r="C3" i="38" s="1"/>
  <c r="V194" i="1"/>
  <c r="V186" i="1"/>
  <c r="V492" i="1"/>
  <c r="V496" i="1"/>
  <c r="C23" i="39" s="1"/>
  <c r="V494" i="1"/>
  <c r="V497" i="1"/>
  <c r="C25" i="45" s="1"/>
  <c r="V498" i="1"/>
  <c r="V500" i="1"/>
  <c r="V501" i="1"/>
  <c r="C15" i="41" s="1"/>
  <c r="V503" i="1"/>
  <c r="V507" i="1"/>
  <c r="C19" i="40" s="1"/>
  <c r="V509" i="1"/>
  <c r="C27" i="42" s="1"/>
  <c r="V522" i="1"/>
  <c r="V488" i="1"/>
  <c r="V491" i="1"/>
  <c r="C24" i="41" s="1"/>
  <c r="V493" i="1"/>
  <c r="V495" i="1"/>
  <c r="V499" i="1"/>
  <c r="V521" i="1"/>
  <c r="V504" i="1"/>
  <c r="V505" i="1"/>
  <c r="V512" i="1"/>
  <c r="C52" i="45" s="1"/>
  <c r="V502" i="1"/>
  <c r="V517" i="1"/>
  <c r="V520" i="1"/>
  <c r="V515" i="1"/>
  <c r="V489" i="1"/>
  <c r="V513" i="1"/>
  <c r="C45" i="43" s="1"/>
  <c r="V511" i="1"/>
  <c r="V516" i="1"/>
  <c r="V506" i="1"/>
  <c r="V525" i="1"/>
  <c r="V523" i="1"/>
  <c r="V514" i="1"/>
  <c r="V526" i="1"/>
  <c r="V519" i="1"/>
  <c r="V524" i="1"/>
  <c r="V527" i="1"/>
  <c r="V528" i="1"/>
  <c r="V529" i="1"/>
  <c r="V530" i="1"/>
  <c r="V531" i="1"/>
  <c r="V518" i="1"/>
  <c r="V510" i="1"/>
  <c r="C21" i="37" s="1"/>
  <c r="V584" i="1"/>
  <c r="V585" i="1"/>
  <c r="V586" i="1"/>
  <c r="V588" i="1"/>
  <c r="V590" i="1"/>
  <c r="V591" i="1"/>
  <c r="V602" i="1"/>
  <c r="V593" i="1"/>
  <c r="C45" i="38" s="1"/>
  <c r="V598" i="1"/>
  <c r="V601" i="1"/>
  <c r="V604" i="1"/>
  <c r="V597" i="1"/>
  <c r="V617" i="1"/>
  <c r="V618" i="1"/>
  <c r="V622" i="1"/>
  <c r="V582" i="1"/>
  <c r="V583" i="1"/>
  <c r="V587" i="1"/>
  <c r="V508" i="1"/>
  <c r="V594" i="1"/>
  <c r="V595" i="1"/>
  <c r="V603" i="1"/>
  <c r="V615" i="1"/>
  <c r="V589" i="1"/>
  <c r="V592" i="1"/>
  <c r="V600" i="1"/>
  <c r="V606" i="1"/>
  <c r="V599" i="1"/>
  <c r="V607" i="1"/>
  <c r="V609" i="1"/>
  <c r="V608" i="1"/>
  <c r="V596" i="1"/>
  <c r="V619" i="1"/>
  <c r="V611" i="1"/>
  <c r="V614" i="1"/>
  <c r="V620" i="1"/>
  <c r="V613" i="1"/>
  <c r="V612" i="1"/>
  <c r="V621" i="1"/>
  <c r="V605" i="1"/>
  <c r="V624" i="1"/>
  <c r="V625" i="1"/>
  <c r="V626" i="1"/>
  <c r="V725" i="1"/>
  <c r="V727" i="1"/>
  <c r="V729" i="1"/>
  <c r="V616" i="1"/>
  <c r="V733" i="1"/>
  <c r="V730" i="1"/>
  <c r="V610" i="1"/>
  <c r="V734" i="1"/>
  <c r="V736" i="1"/>
  <c r="V623" i="1"/>
  <c r="V731" i="1"/>
  <c r="V739" i="1"/>
  <c r="V740" i="1"/>
  <c r="V742" i="1"/>
  <c r="V744" i="1"/>
  <c r="V751" i="1"/>
  <c r="V746" i="1"/>
  <c r="V767" i="1"/>
  <c r="V724" i="1"/>
  <c r="V726" i="1"/>
  <c r="V728" i="1"/>
  <c r="V735" i="1"/>
  <c r="V741" i="1"/>
  <c r="V743" i="1"/>
  <c r="V753" i="1"/>
  <c r="V760" i="1"/>
  <c r="V763" i="1"/>
  <c r="V723" i="1"/>
  <c r="V745" i="1"/>
  <c r="V748" i="1"/>
  <c r="V738" i="1"/>
  <c r="V747" i="1"/>
  <c r="V756" i="1"/>
  <c r="V755" i="1"/>
  <c r="V761" i="1"/>
  <c r="V764" i="1"/>
  <c r="V732" i="1"/>
  <c r="V752" i="1"/>
  <c r="V737" i="1"/>
  <c r="V758" i="1"/>
  <c r="V750" i="1"/>
  <c r="C55" i="40" s="1"/>
  <c r="V762" i="1"/>
  <c r="V754" i="1"/>
  <c r="V759" i="1"/>
  <c r="V770" i="1"/>
  <c r="V765" i="1"/>
  <c r="V757" i="1"/>
  <c r="V749" i="1"/>
  <c r="V769" i="1"/>
  <c r="V768" i="1"/>
  <c r="V771" i="1"/>
  <c r="V962" i="1"/>
  <c r="V766" i="1"/>
  <c r="V963" i="1"/>
  <c r="V967" i="1"/>
  <c r="V965" i="1"/>
  <c r="V964" i="1"/>
  <c r="V969" i="1"/>
  <c r="C14" i="43" s="1"/>
  <c r="V971" i="1"/>
  <c r="V972" i="1"/>
  <c r="V975" i="1"/>
  <c r="V973" i="1"/>
  <c r="V978" i="1"/>
  <c r="V979" i="1"/>
  <c r="V976" i="1"/>
  <c r="V999" i="1"/>
  <c r="V968" i="1"/>
  <c r="V980" i="1"/>
  <c r="V981" i="1"/>
  <c r="V987" i="1"/>
  <c r="V1003" i="1"/>
  <c r="V977" i="1"/>
  <c r="V996" i="1"/>
  <c r="V966" i="1"/>
  <c r="V974" i="1"/>
  <c r="V991" i="1"/>
  <c r="V982" i="1"/>
  <c r="V983" i="1"/>
  <c r="V970" i="1"/>
  <c r="V992" i="1"/>
  <c r="V995" i="1"/>
  <c r="V984" i="1"/>
  <c r="V997" i="1"/>
  <c r="V988" i="1"/>
  <c r="V998" i="1"/>
  <c r="V993" i="1"/>
  <c r="V1000" i="1"/>
  <c r="V985" i="1"/>
  <c r="V994" i="1"/>
  <c r="V1001" i="1"/>
  <c r="V1002" i="1"/>
  <c r="V989" i="1"/>
  <c r="V1004" i="1"/>
  <c r="V986" i="1"/>
  <c r="V1006" i="1"/>
  <c r="V990" i="1"/>
  <c r="V1005" i="1"/>
  <c r="V1206" i="1"/>
  <c r="V1208" i="1"/>
  <c r="V1007" i="1"/>
  <c r="V1008" i="1"/>
  <c r="V1210" i="1"/>
  <c r="V1211" i="1"/>
  <c r="V1212" i="1"/>
  <c r="V1215" i="1"/>
  <c r="V1222" i="1"/>
  <c r="V1240" i="1"/>
  <c r="V1209" i="1"/>
  <c r="V1223" i="1"/>
  <c r="V1229" i="1"/>
  <c r="C44" i="42" s="1"/>
  <c r="V1246" i="1"/>
  <c r="V1247" i="1"/>
  <c r="V1207" i="1"/>
  <c r="V1213" i="1"/>
  <c r="V1214" i="1"/>
  <c r="V1216" i="1"/>
  <c r="V1238" i="1"/>
  <c r="V1239" i="1"/>
  <c r="V1218" i="1"/>
  <c r="V1231" i="1"/>
  <c r="V1243" i="1"/>
  <c r="V1232" i="1"/>
  <c r="V1225" i="1"/>
  <c r="C21" i="45" s="1"/>
  <c r="V1228" i="1"/>
  <c r="V1224" i="1"/>
  <c r="V1237" i="1"/>
  <c r="V1219" i="1"/>
  <c r="V1245" i="1"/>
  <c r="V1236" i="1"/>
  <c r="V1217" i="1"/>
  <c r="V1233" i="1"/>
  <c r="C47" i="41" s="1"/>
  <c r="V1249" i="1"/>
  <c r="V1248" i="1"/>
  <c r="V1226" i="1"/>
  <c r="V1220" i="1"/>
  <c r="V1242" i="1"/>
  <c r="V1250" i="1"/>
  <c r="V1241" i="1"/>
  <c r="V1235" i="1"/>
  <c r="C49" i="39" s="1"/>
  <c r="V1244" i="1"/>
  <c r="V1252" i="1"/>
  <c r="V1251" i="1"/>
  <c r="V1230" i="1"/>
  <c r="V1253" i="1"/>
  <c r="V1227" i="1"/>
  <c r="V1221" i="1"/>
  <c r="V1234" i="1"/>
  <c r="V1254" i="1"/>
  <c r="V1255" i="1"/>
  <c r="V1259" i="1"/>
  <c r="V1256" i="1"/>
  <c r="V1264" i="1"/>
  <c r="C43" i="39" s="1"/>
  <c r="V1265" i="1"/>
  <c r="V1275" i="1"/>
  <c r="V1262" i="1"/>
  <c r="V1266" i="1"/>
  <c r="V1271" i="1"/>
  <c r="V1284" i="1"/>
  <c r="V1290" i="1"/>
  <c r="V1296" i="1"/>
  <c r="V1257" i="1"/>
  <c r="V1286" i="1"/>
  <c r="V1260" i="1"/>
  <c r="V1261" i="1"/>
  <c r="V1263" i="1"/>
  <c r="V1272" i="1"/>
  <c r="V1285" i="1"/>
  <c r="V1278" i="1"/>
  <c r="V1293" i="1"/>
  <c r="V1277" i="1"/>
  <c r="V1270" i="1"/>
  <c r="V1273" i="1"/>
  <c r="V1301" i="1"/>
  <c r="V1269" i="1"/>
  <c r="V1267" i="1"/>
  <c r="V1268" i="1"/>
  <c r="V1292" i="1"/>
  <c r="V1280" i="1"/>
  <c r="V1279" i="1"/>
  <c r="V1282" i="1"/>
  <c r="V1274" i="1"/>
  <c r="V1276" i="1"/>
  <c r="V1289" i="1"/>
  <c r="V1258" i="1"/>
  <c r="V1294" i="1"/>
  <c r="V1287" i="1"/>
  <c r="V1291" i="1"/>
  <c r="V1283" i="1"/>
  <c r="V1295" i="1"/>
  <c r="V1297" i="1"/>
  <c r="V1298" i="1"/>
  <c r="V1288" i="1"/>
  <c r="V1281" i="1"/>
  <c r="V204" i="1"/>
  <c r="V1299" i="1"/>
  <c r="V1300" i="1"/>
  <c r="V209" i="1"/>
  <c r="V214" i="1"/>
  <c r="V212" i="1"/>
  <c r="V216" i="1"/>
  <c r="V218" i="1"/>
  <c r="V217" i="1"/>
  <c r="V213" i="1"/>
  <c r="V230" i="1"/>
  <c r="V237" i="1"/>
  <c r="V245" i="1"/>
  <c r="V205" i="1"/>
  <c r="V206" i="1"/>
  <c r="V207" i="1"/>
  <c r="V208" i="1"/>
  <c r="V211" i="1"/>
  <c r="V215" i="1"/>
  <c r="V223" i="1"/>
  <c r="V221" i="1"/>
  <c r="C21" i="38" s="1"/>
  <c r="V227" i="1"/>
  <c r="V234" i="1"/>
  <c r="V224" i="1"/>
  <c r="C50" i="39" s="1"/>
  <c r="V222" i="1"/>
  <c r="V236" i="1"/>
  <c r="V235" i="1"/>
  <c r="V228" i="1"/>
  <c r="V233" i="1"/>
  <c r="V225" i="1"/>
  <c r="V220" i="1"/>
  <c r="V210" i="1"/>
  <c r="V232" i="1"/>
  <c r="V238" i="1"/>
  <c r="V231" i="1"/>
  <c r="V239" i="1"/>
  <c r="V219" i="1"/>
  <c r="V240" i="1"/>
  <c r="V243" i="1"/>
  <c r="V229" i="1"/>
  <c r="V244" i="1"/>
  <c r="V226" i="1"/>
  <c r="V241" i="1"/>
  <c r="V242" i="1"/>
  <c r="V246" i="1"/>
  <c r="V247" i="1"/>
  <c r="V248" i="1"/>
  <c r="V343" i="1"/>
  <c r="V345" i="1"/>
  <c r="V350" i="1"/>
  <c r="V348" i="1"/>
  <c r="C7" i="38" s="1"/>
  <c r="V344" i="1"/>
  <c r="V346" i="1"/>
  <c r="V353" i="1"/>
  <c r="V355" i="1"/>
  <c r="V356" i="1"/>
  <c r="C23" i="43" s="1"/>
  <c r="V351" i="1"/>
  <c r="C7" i="43" s="1"/>
  <c r="V359" i="1"/>
  <c r="V375" i="1"/>
  <c r="V378" i="1"/>
  <c r="V384" i="1"/>
  <c r="V347" i="1"/>
  <c r="C3" i="42" s="1"/>
  <c r="V349" i="1"/>
  <c r="V352" i="1"/>
  <c r="V354" i="1"/>
  <c r="V379" i="1"/>
  <c r="V357" i="1"/>
  <c r="C43" i="43" s="1"/>
  <c r="V342" i="1"/>
  <c r="V369" i="1"/>
  <c r="V361" i="1"/>
  <c r="V362" i="1"/>
  <c r="V363" i="1"/>
  <c r="V385" i="1"/>
  <c r="V371" i="1"/>
  <c r="V388" i="1"/>
  <c r="V390" i="1"/>
  <c r="V364" i="1"/>
  <c r="V391" i="1"/>
  <c r="V365" i="1"/>
  <c r="V358" i="1"/>
  <c r="C45" i="39" s="1"/>
  <c r="V370" i="1"/>
  <c r="V374" i="1"/>
  <c r="V360" i="1"/>
  <c r="V367" i="1"/>
  <c r="V366" i="1"/>
  <c r="V373" i="1"/>
  <c r="V372" i="1"/>
  <c r="V380" i="1"/>
  <c r="V381" i="1"/>
  <c r="V377" i="1"/>
  <c r="V382" i="1"/>
  <c r="V383" i="1"/>
  <c r="V368" i="1"/>
  <c r="C41" i="41" s="1"/>
  <c r="V376" i="1"/>
  <c r="C50" i="45" s="1"/>
  <c r="V386" i="1"/>
  <c r="V818" i="1"/>
  <c r="V389" i="1"/>
  <c r="V387" i="1"/>
  <c r="V820" i="1"/>
  <c r="V823" i="1"/>
  <c r="V824" i="1"/>
  <c r="V828" i="1"/>
  <c r="V830" i="1"/>
  <c r="V832" i="1"/>
  <c r="V826" i="1"/>
  <c r="V839" i="1"/>
  <c r="V831" i="1"/>
  <c r="V860" i="1"/>
  <c r="V851" i="1"/>
  <c r="V864" i="1"/>
  <c r="V821" i="1"/>
  <c r="V822" i="1"/>
  <c r="V825" i="1"/>
  <c r="V829" i="1"/>
  <c r="V827" i="1"/>
  <c r="V833" i="1"/>
  <c r="V850" i="1"/>
  <c r="V836" i="1"/>
  <c r="V865" i="1"/>
  <c r="V842" i="1"/>
  <c r="V848" i="1"/>
  <c r="V841" i="1"/>
  <c r="V849" i="1"/>
  <c r="V819" i="1"/>
  <c r="V835" i="1"/>
  <c r="V861" i="1"/>
  <c r="V852" i="1"/>
  <c r="V837" i="1"/>
  <c r="V838" i="1"/>
  <c r="V834" i="1"/>
  <c r="V844" i="1"/>
  <c r="V847" i="1"/>
  <c r="V845" i="1"/>
  <c r="V840" i="1"/>
  <c r="C21" i="42" s="1"/>
  <c r="V866" i="1"/>
  <c r="V853" i="1"/>
  <c r="V854" i="1"/>
  <c r="V843" i="1"/>
  <c r="V855" i="1"/>
  <c r="V858" i="1"/>
  <c r="V846" i="1"/>
  <c r="V856" i="1"/>
  <c r="V857" i="1"/>
  <c r="V859" i="1"/>
  <c r="V862" i="1"/>
  <c r="V863" i="1"/>
  <c r="V867" i="1"/>
  <c r="V871" i="1"/>
  <c r="V869" i="1"/>
  <c r="V872" i="1"/>
  <c r="C9" i="39" s="1"/>
  <c r="V873" i="1"/>
  <c r="V874" i="1"/>
  <c r="V875" i="1"/>
  <c r="V878" i="1"/>
  <c r="V880" i="1"/>
  <c r="V882" i="1"/>
  <c r="V893" i="1"/>
  <c r="V890" i="1"/>
  <c r="V889" i="1"/>
  <c r="V902" i="1"/>
  <c r="V870" i="1"/>
  <c r="V881" i="1"/>
  <c r="V883" i="1"/>
  <c r="V879" i="1"/>
  <c r="V888" i="1"/>
  <c r="V891" i="1"/>
  <c r="V886" i="1"/>
  <c r="V868" i="1"/>
  <c r="V887" i="1"/>
  <c r="V885" i="1"/>
  <c r="V884" i="1"/>
  <c r="V877" i="1"/>
  <c r="V892" i="1"/>
  <c r="V895" i="1"/>
  <c r="C23" i="45" s="1"/>
  <c r="V897" i="1"/>
  <c r="V900" i="1"/>
  <c r="V899" i="1"/>
  <c r="V894" i="1"/>
  <c r="V876" i="1"/>
  <c r="V901" i="1"/>
  <c r="V903" i="1"/>
  <c r="V904" i="1"/>
  <c r="V896" i="1"/>
  <c r="V898" i="1"/>
  <c r="V908" i="1"/>
  <c r="V905" i="1"/>
  <c r="V907" i="1"/>
  <c r="V906" i="1"/>
  <c r="V909" i="1"/>
  <c r="V910" i="1"/>
  <c r="V911" i="1"/>
  <c r="V912" i="1"/>
  <c r="V919" i="1"/>
  <c r="V917" i="1"/>
  <c r="V920" i="1"/>
  <c r="V921" i="1"/>
  <c r="C8" i="40" s="1"/>
  <c r="V923" i="1"/>
  <c r="V924" i="1"/>
  <c r="V927" i="1"/>
  <c r="V928" i="1"/>
  <c r="V936" i="1"/>
  <c r="V926" i="1"/>
  <c r="V951" i="1"/>
  <c r="V957" i="1"/>
  <c r="V915" i="1"/>
  <c r="V916" i="1"/>
  <c r="V918" i="1"/>
  <c r="V922" i="1"/>
  <c r="V945" i="1"/>
  <c r="V956" i="1"/>
  <c r="V914" i="1"/>
  <c r="V958" i="1"/>
  <c r="V948" i="1"/>
  <c r="V946" i="1"/>
  <c r="V937" i="1"/>
  <c r="V943" i="1"/>
  <c r="V931" i="1"/>
  <c r="V932" i="1"/>
  <c r="V944" i="1"/>
  <c r="C22" i="37" s="1"/>
  <c r="V925" i="1"/>
  <c r="V939" i="1"/>
  <c r="V934" i="1"/>
  <c r="V942" i="1"/>
  <c r="V947" i="1"/>
  <c r="V940" i="1"/>
  <c r="V935" i="1"/>
  <c r="V941" i="1"/>
  <c r="V950" i="1"/>
  <c r="V929" i="1"/>
  <c r="V930" i="1"/>
  <c r="V938" i="1"/>
  <c r="V933" i="1"/>
  <c r="V949" i="1"/>
  <c r="V952" i="1"/>
  <c r="V953" i="1"/>
  <c r="V954" i="1"/>
  <c r="V955" i="1"/>
  <c r="V959" i="1"/>
  <c r="V960" i="1"/>
  <c r="V1009" i="1"/>
  <c r="V1010" i="1"/>
  <c r="V1011" i="1"/>
  <c r="V1013" i="1"/>
  <c r="V1015" i="1"/>
  <c r="V961" i="1"/>
  <c r="V1016" i="1"/>
  <c r="C10" i="43" s="1"/>
  <c r="V1022" i="1"/>
  <c r="V1021" i="1"/>
  <c r="V1023" i="1"/>
  <c r="V1030" i="1"/>
  <c r="C22" i="40" s="1"/>
  <c r="V1017" i="1"/>
  <c r="V1027" i="1"/>
  <c r="V1028" i="1"/>
  <c r="V1049" i="1"/>
  <c r="V1019" i="1"/>
  <c r="V1044" i="1"/>
  <c r="V1037" i="1"/>
  <c r="V1026" i="1"/>
  <c r="V1020" i="1"/>
  <c r="C40" i="42" s="1"/>
  <c r="V1036" i="1"/>
  <c r="V1029" i="1"/>
  <c r="V1012" i="1"/>
  <c r="V1038" i="1"/>
  <c r="V1034" i="1"/>
  <c r="V1031" i="1"/>
  <c r="V1014" i="1"/>
  <c r="V1024" i="1"/>
  <c r="V1025" i="1"/>
  <c r="V1040" i="1"/>
  <c r="V1032" i="1"/>
  <c r="V1018" i="1"/>
  <c r="V1033" i="1"/>
  <c r="V1042" i="1"/>
  <c r="V1046" i="1"/>
  <c r="V1047" i="1"/>
  <c r="V1043" i="1"/>
  <c r="V1035" i="1"/>
  <c r="V1045" i="1"/>
  <c r="V1041" i="1"/>
  <c r="V1051" i="1"/>
  <c r="V1050" i="1"/>
  <c r="V1053" i="1"/>
  <c r="V1054" i="1"/>
  <c r="V1052" i="1"/>
  <c r="V1039" i="1"/>
  <c r="V1048" i="1"/>
  <c r="V1055" i="1"/>
  <c r="V1056" i="1"/>
  <c r="V1057" i="1"/>
  <c r="V1059" i="1"/>
  <c r="V1058" i="1"/>
  <c r="V1060" i="1"/>
  <c r="C4" i="41" s="1"/>
  <c r="V1061" i="1"/>
  <c r="V1063" i="1"/>
  <c r="V1065" i="1"/>
  <c r="V1072" i="1"/>
  <c r="V1068" i="1"/>
  <c r="V1070" i="1"/>
  <c r="V1074" i="1"/>
  <c r="V1076" i="1"/>
  <c r="V1092" i="1"/>
  <c r="V1094" i="1"/>
  <c r="V1085" i="1"/>
  <c r="V1093" i="1"/>
  <c r="V1062" i="1"/>
  <c r="V1086" i="1"/>
  <c r="V1067" i="1"/>
  <c r="C23" i="42" s="1"/>
  <c r="V1066" i="1"/>
  <c r="V1073" i="1"/>
  <c r="V1095" i="1"/>
  <c r="V1069" i="1"/>
  <c r="V1090" i="1"/>
  <c r="V1075" i="1"/>
  <c r="V1078" i="1"/>
  <c r="V1077" i="1"/>
  <c r="V1064" i="1"/>
  <c r="V1079" i="1"/>
  <c r="V1082" i="1"/>
  <c r="V1081" i="1"/>
  <c r="V1080" i="1"/>
  <c r="C21" i="41" s="1"/>
  <c r="V1083" i="1"/>
  <c r="V1084" i="1"/>
  <c r="V1071" i="1"/>
  <c r="V1087" i="1"/>
  <c r="V1088" i="1"/>
  <c r="V1089" i="1"/>
  <c r="V1091" i="1"/>
  <c r="V1096" i="1"/>
  <c r="V1098" i="1"/>
  <c r="V1097" i="1"/>
  <c r="V1099" i="1"/>
  <c r="V1100" i="1"/>
  <c r="V1101" i="1"/>
  <c r="V1102" i="1"/>
  <c r="V1103" i="1"/>
  <c r="V1104" i="1"/>
  <c r="V1105" i="1"/>
  <c r="V1106" i="1"/>
  <c r="V1439" i="1"/>
  <c r="V1441" i="1"/>
  <c r="V1442" i="1"/>
  <c r="V1444" i="1"/>
  <c r="V1446" i="1"/>
  <c r="V1448" i="1"/>
  <c r="V1449" i="1"/>
  <c r="V1451" i="1"/>
  <c r="V1456" i="1"/>
  <c r="V1472" i="1"/>
  <c r="V1478" i="1"/>
  <c r="V1440" i="1"/>
  <c r="V1445" i="1"/>
  <c r="V1450" i="1"/>
  <c r="V1452" i="1"/>
  <c r="V1457" i="1"/>
  <c r="V1443" i="1"/>
  <c r="V1447" i="1"/>
  <c r="C7" i="45" s="1"/>
  <c r="V1455" i="1"/>
  <c r="V1459" i="1"/>
  <c r="V1460" i="1"/>
  <c r="V1453" i="1"/>
  <c r="V1461" i="1"/>
  <c r="V1462" i="1"/>
  <c r="V1463" i="1"/>
  <c r="V1471" i="1"/>
  <c r="V1464" i="1"/>
  <c r="V1454" i="1"/>
  <c r="V1469" i="1"/>
  <c r="V1466" i="1"/>
  <c r="V1467" i="1"/>
  <c r="V1465" i="1"/>
  <c r="C22" i="42" s="1"/>
  <c r="V1458" i="1"/>
  <c r="V1474" i="1"/>
  <c r="V1468" i="1"/>
  <c r="V1475" i="1"/>
  <c r="V1473" i="1"/>
  <c r="V1470" i="1"/>
  <c r="V1476" i="1"/>
  <c r="V1477" i="1"/>
  <c r="V294" i="1"/>
  <c r="V295" i="1"/>
  <c r="V297" i="1"/>
  <c r="V304" i="1"/>
  <c r="V314" i="1"/>
  <c r="V308" i="1"/>
  <c r="V316" i="1"/>
  <c r="V317" i="1"/>
  <c r="C22" i="43" s="1"/>
  <c r="V300" i="1"/>
  <c r="V296" i="1"/>
  <c r="V309" i="1"/>
  <c r="V299" i="1"/>
  <c r="V301" i="1"/>
  <c r="V305" i="1"/>
  <c r="V306" i="1"/>
  <c r="V311" i="1"/>
  <c r="V298" i="1"/>
  <c r="V334" i="1"/>
  <c r="V338" i="1"/>
  <c r="V339" i="1"/>
  <c r="V303" i="1"/>
  <c r="V333" i="1"/>
  <c r="V318" i="1"/>
  <c r="V302" i="1"/>
  <c r="V312" i="1"/>
  <c r="V320" i="1"/>
  <c r="V307" i="1"/>
  <c r="V313" i="1"/>
  <c r="V319" i="1"/>
  <c r="V310" i="1"/>
  <c r="V321" i="1"/>
  <c r="V328" i="1"/>
  <c r="V325" i="1"/>
  <c r="C49" i="42" s="1"/>
  <c r="V322" i="1"/>
  <c r="V326" i="1"/>
  <c r="V324" i="1"/>
  <c r="V323" i="1"/>
  <c r="V327" i="1"/>
  <c r="V329" i="1"/>
  <c r="V413" i="1"/>
  <c r="V335" i="1"/>
  <c r="V330" i="1"/>
  <c r="V336" i="1"/>
  <c r="V315" i="1"/>
  <c r="V331" i="1"/>
  <c r="V332" i="1"/>
  <c r="V337" i="1"/>
  <c r="V340" i="1"/>
  <c r="V395" i="1"/>
  <c r="V397" i="1"/>
  <c r="V399" i="1"/>
  <c r="V404" i="1"/>
  <c r="V416" i="1"/>
  <c r="V414" i="1"/>
  <c r="V392" i="1"/>
  <c r="V403" i="1"/>
  <c r="C9" i="43" s="1"/>
  <c r="V341" i="1"/>
  <c r="V407" i="1"/>
  <c r="V402" i="1"/>
  <c r="C11" i="38" s="1"/>
  <c r="V401" i="1"/>
  <c r="V406" i="1"/>
  <c r="V408" i="1"/>
  <c r="V400" i="1"/>
  <c r="C4" i="40" s="1"/>
  <c r="V394" i="1"/>
  <c r="V411" i="1"/>
  <c r="V409" i="1"/>
  <c r="V419" i="1"/>
  <c r="C46" i="39" s="1"/>
  <c r="V412" i="1"/>
  <c r="C17" i="38" s="1"/>
  <c r="V418" i="1"/>
  <c r="V398" i="1"/>
  <c r="V393" i="1"/>
  <c r="V405" i="1"/>
  <c r="V410" i="1"/>
  <c r="V396" i="1"/>
  <c r="V420" i="1"/>
  <c r="V422" i="1"/>
  <c r="V415" i="1"/>
  <c r="V417" i="1"/>
  <c r="C21" i="39" s="1"/>
  <c r="V426" i="1"/>
  <c r="V421" i="1"/>
  <c r="V424" i="1"/>
  <c r="V425" i="1"/>
  <c r="V423" i="1"/>
  <c r="V429" i="1"/>
  <c r="V428" i="1"/>
  <c r="V427" i="1"/>
  <c r="V431" i="1"/>
  <c r="V430" i="1"/>
  <c r="V433" i="1"/>
  <c r="V432" i="1"/>
  <c r="V434" i="1"/>
  <c r="V435" i="1"/>
  <c r="V436" i="1"/>
  <c r="V437" i="1"/>
  <c r="V438" i="1"/>
  <c r="V439" i="1"/>
  <c r="V441" i="1"/>
  <c r="V442" i="1"/>
  <c r="V445" i="1"/>
  <c r="V448" i="1"/>
  <c r="C5" i="41" s="1"/>
  <c r="V452" i="1"/>
  <c r="V450" i="1"/>
  <c r="C13" i="41" s="1"/>
  <c r="V454" i="1"/>
  <c r="V456" i="1"/>
  <c r="C16" i="39" s="1"/>
  <c r="V461" i="1"/>
  <c r="C44" i="39" s="1"/>
  <c r="V455" i="1"/>
  <c r="V460" i="1"/>
  <c r="V459" i="1"/>
  <c r="V446" i="1"/>
  <c r="C4" i="37" s="1"/>
  <c r="V444" i="1"/>
  <c r="C12" i="39" s="1"/>
  <c r="V476" i="1"/>
  <c r="V451" i="1"/>
  <c r="V440" i="1"/>
  <c r="V462" i="1"/>
  <c r="V463" i="1"/>
  <c r="V447" i="1"/>
  <c r="V453" i="1"/>
  <c r="V443" i="1"/>
  <c r="C10" i="41" s="1"/>
  <c r="V457" i="1"/>
  <c r="C19" i="45" s="1"/>
  <c r="V469" i="1"/>
  <c r="C45" i="37" s="1"/>
  <c r="V464" i="1"/>
  <c r="C22" i="41" s="1"/>
  <c r="V465" i="1"/>
  <c r="C22" i="38" s="1"/>
  <c r="V468" i="1"/>
  <c r="V471" i="1"/>
  <c r="V472" i="1"/>
  <c r="V466" i="1"/>
  <c r="V470" i="1"/>
  <c r="V467" i="1"/>
  <c r="V474" i="1"/>
  <c r="V473" i="1"/>
  <c r="V477" i="1"/>
  <c r="V475" i="1"/>
  <c r="V478" i="1"/>
  <c r="V479" i="1"/>
  <c r="V480" i="1"/>
  <c r="V481" i="1"/>
  <c r="V482" i="1"/>
  <c r="V483" i="1"/>
  <c r="V484" i="1"/>
  <c r="V485" i="1"/>
  <c r="V678" i="1"/>
  <c r="V675" i="1"/>
  <c r="V680" i="1"/>
  <c r="V679" i="1"/>
  <c r="V681" i="1"/>
  <c r="V712" i="1"/>
  <c r="V676" i="1"/>
  <c r="V690" i="1"/>
  <c r="V688" i="1"/>
  <c r="V682" i="1"/>
  <c r="C6" i="37" s="1"/>
  <c r="V684" i="1"/>
  <c r="V685" i="1"/>
  <c r="V687" i="1"/>
  <c r="V686" i="1"/>
  <c r="V716" i="1"/>
  <c r="V683" i="1"/>
  <c r="V692" i="1"/>
  <c r="V717" i="1"/>
  <c r="V693" i="1"/>
  <c r="V705" i="1"/>
  <c r="V677" i="1"/>
  <c r="V706" i="1"/>
  <c r="V689" i="1"/>
  <c r="V691" i="1"/>
  <c r="V708" i="1"/>
  <c r="V695" i="1"/>
  <c r="V696" i="1"/>
  <c r="V699" i="1"/>
  <c r="V697" i="1"/>
  <c r="V700" i="1"/>
  <c r="V703" i="1"/>
  <c r="V704" i="1"/>
  <c r="C49" i="40" s="1"/>
  <c r="V707" i="1"/>
  <c r="V709" i="1"/>
  <c r="V701" i="1"/>
  <c r="V710" i="1"/>
  <c r="V711" i="1"/>
  <c r="V713" i="1"/>
  <c r="V702" i="1"/>
  <c r="V714" i="1"/>
  <c r="V715" i="1"/>
  <c r="V718" i="1"/>
  <c r="V719" i="1"/>
  <c r="V720" i="1"/>
  <c r="V721" i="1"/>
  <c r="V722" i="1"/>
  <c r="V773" i="1"/>
  <c r="V775" i="1"/>
  <c r="V776" i="1"/>
  <c r="V777" i="1"/>
  <c r="V784" i="1"/>
  <c r="V782" i="1"/>
  <c r="V798" i="1"/>
  <c r="V780" i="1"/>
  <c r="V781" i="1"/>
  <c r="V783" i="1"/>
  <c r="C14" i="45" s="1"/>
  <c r="V787" i="1"/>
  <c r="V779" i="1"/>
  <c r="V778" i="1"/>
  <c r="V810" i="1"/>
  <c r="V817" i="1"/>
  <c r="V788" i="1"/>
  <c r="V801" i="1"/>
  <c r="V789" i="1"/>
  <c r="V774" i="1"/>
  <c r="V772" i="1"/>
  <c r="V791" i="1"/>
  <c r="V790" i="1"/>
  <c r="V792" i="1"/>
  <c r="V806" i="1"/>
  <c r="V694" i="1"/>
  <c r="V793" i="1"/>
  <c r="V800" i="1"/>
  <c r="V807" i="1"/>
  <c r="V785" i="1"/>
  <c r="V797" i="1"/>
  <c r="V786" i="1"/>
  <c r="V799" i="1"/>
  <c r="V794" i="1"/>
  <c r="V802" i="1"/>
  <c r="V795" i="1"/>
  <c r="V803" i="1"/>
  <c r="V804" i="1"/>
  <c r="V808" i="1"/>
  <c r="V796" i="1"/>
  <c r="V809" i="1"/>
  <c r="V805" i="1"/>
  <c r="V811" i="1"/>
  <c r="V812" i="1"/>
  <c r="V813" i="1"/>
  <c r="V814" i="1"/>
  <c r="V815" i="1"/>
  <c r="V816" i="1"/>
  <c r="V1156" i="1"/>
  <c r="V1157" i="1"/>
  <c r="V1162" i="1"/>
  <c r="V1163" i="1"/>
  <c r="V1164" i="1"/>
  <c r="V1166" i="1"/>
  <c r="C10" i="37" s="1"/>
  <c r="V1175" i="1"/>
  <c r="V1192" i="1"/>
  <c r="V1158" i="1"/>
  <c r="V1159" i="1"/>
  <c r="V1189" i="1"/>
  <c r="V1172" i="1"/>
  <c r="V1200" i="1"/>
  <c r="V1177" i="1"/>
  <c r="V1161" i="1"/>
  <c r="V1196" i="1"/>
  <c r="V1186" i="1"/>
  <c r="V1168" i="1"/>
  <c r="V1170" i="1"/>
  <c r="C39" i="41" s="1"/>
  <c r="V1165" i="1"/>
  <c r="V1179" i="1"/>
  <c r="V1173" i="1"/>
  <c r="V1167" i="1"/>
  <c r="V1160" i="1"/>
  <c r="V1180" i="1"/>
  <c r="V1174" i="1"/>
  <c r="V1171" i="1"/>
  <c r="V1181" i="1"/>
  <c r="V1197" i="1"/>
  <c r="V1178" i="1"/>
  <c r="V1187" i="1"/>
  <c r="V1183" i="1"/>
  <c r="V1184" i="1"/>
  <c r="V1185" i="1"/>
  <c r="V1188" i="1"/>
  <c r="V1193" i="1"/>
  <c r="V1191" i="1"/>
  <c r="V1194" i="1"/>
  <c r="V1182" i="1"/>
  <c r="C40" i="37" s="1"/>
  <c r="V1190" i="1"/>
  <c r="V1176" i="1"/>
  <c r="V1199" i="1"/>
  <c r="V1198" i="1"/>
  <c r="V1195" i="1"/>
  <c r="V1201" i="1"/>
  <c r="V1202" i="1"/>
  <c r="V1204" i="1"/>
  <c r="V1203" i="1"/>
  <c r="V1205" i="1"/>
  <c r="V1399" i="1"/>
  <c r="V1401" i="1"/>
  <c r="V1404" i="1"/>
  <c r="V1406" i="1"/>
  <c r="V1409" i="1"/>
  <c r="V1413" i="1"/>
  <c r="V1417" i="1"/>
  <c r="V1400" i="1"/>
  <c r="V1407" i="1"/>
  <c r="V1410" i="1"/>
  <c r="V1403" i="1"/>
  <c r="V1414" i="1"/>
  <c r="V1405" i="1"/>
  <c r="V1408" i="1"/>
  <c r="V1418" i="1"/>
  <c r="V1412" i="1"/>
  <c r="V1426" i="1"/>
  <c r="V1398" i="1"/>
  <c r="V1432" i="1"/>
  <c r="V1411" i="1"/>
  <c r="V1402" i="1"/>
  <c r="V1425" i="1"/>
  <c r="V1397" i="1"/>
  <c r="V1415" i="1"/>
  <c r="V1422" i="1"/>
  <c r="C50" i="42" s="1"/>
  <c r="V1416" i="1"/>
  <c r="V1419" i="1"/>
  <c r="V1421" i="1"/>
  <c r="V1433" i="1"/>
  <c r="V1436" i="1"/>
  <c r="V3" i="1"/>
  <c r="C6" i="41" s="1"/>
  <c r="V1424" i="1"/>
  <c r="V1434" i="1"/>
  <c r="V1431" i="1"/>
  <c r="V1420" i="1"/>
  <c r="V1438" i="1"/>
  <c r="V1437" i="1"/>
  <c r="V1429" i="1"/>
  <c r="V1435" i="1"/>
  <c r="V1430" i="1"/>
  <c r="V1423" i="1"/>
  <c r="V1428" i="1"/>
  <c r="V1427" i="1"/>
  <c r="V4" i="1"/>
  <c r="C11" i="45" s="1"/>
  <c r="V9" i="1"/>
  <c r="V5" i="1"/>
  <c r="V10" i="1"/>
  <c r="V11" i="1"/>
  <c r="V13" i="1"/>
  <c r="V14" i="1"/>
  <c r="V15" i="1"/>
  <c r="V20" i="1"/>
  <c r="V21" i="1"/>
  <c r="V54" i="1"/>
  <c r="V449" i="1"/>
  <c r="V6" i="1"/>
  <c r="V7" i="1"/>
  <c r="V8" i="1"/>
  <c r="V39" i="1"/>
  <c r="V35" i="1"/>
  <c r="V33" i="1"/>
  <c r="V40" i="1"/>
  <c r="V38" i="1"/>
  <c r="V25" i="1"/>
  <c r="C22" i="39" s="1"/>
  <c r="V12" i="1"/>
  <c r="V27" i="1"/>
  <c r="V28" i="1"/>
  <c r="V23" i="1"/>
  <c r="V41" i="1"/>
  <c r="V34" i="1"/>
  <c r="V29" i="1"/>
  <c r="V37" i="1"/>
  <c r="V24" i="1"/>
  <c r="V30" i="1"/>
  <c r="V42" i="1"/>
  <c r="V19" i="1"/>
  <c r="V43" i="1"/>
  <c r="V31" i="1"/>
  <c r="V32" i="1"/>
  <c r="V36" i="1"/>
  <c r="V22" i="1"/>
  <c r="V44" i="1"/>
  <c r="V17" i="1"/>
  <c r="V16" i="1"/>
  <c r="V18" i="1"/>
  <c r="V45" i="1"/>
  <c r="V47" i="1"/>
  <c r="V46" i="1"/>
  <c r="V26" i="1"/>
  <c r="V48" i="1"/>
  <c r="V52" i="1"/>
  <c r="V51" i="1"/>
  <c r="V49" i="1"/>
  <c r="V50" i="1"/>
  <c r="V53" i="1"/>
  <c r="V55" i="1"/>
  <c r="V56" i="1"/>
  <c r="V59" i="1"/>
  <c r="V60" i="1"/>
  <c r="V64" i="1"/>
  <c r="V66" i="1"/>
  <c r="V73" i="1"/>
  <c r="V78" i="1"/>
  <c r="V83" i="1"/>
  <c r="V72" i="1"/>
  <c r="V71" i="1"/>
  <c r="V79" i="1"/>
  <c r="V65" i="1"/>
  <c r="V75" i="1"/>
  <c r="V81" i="1"/>
  <c r="V103" i="1"/>
  <c r="V58" i="1"/>
  <c r="C5" i="45" s="1"/>
  <c r="V62" i="1"/>
  <c r="V69" i="1"/>
  <c r="V77" i="1"/>
  <c r="C22" i="45" s="1"/>
  <c r="V61" i="1"/>
  <c r="V70" i="1"/>
  <c r="V67" i="1"/>
  <c r="V84" i="1"/>
  <c r="V63" i="1"/>
  <c r="V57" i="1"/>
  <c r="C3" i="45" s="1"/>
  <c r="V92" i="1"/>
  <c r="V76" i="1"/>
  <c r="V85" i="1"/>
  <c r="V91" i="1"/>
  <c r="V86" i="1"/>
  <c r="V68" i="1"/>
  <c r="V104" i="1"/>
  <c r="C9" i="38" s="1"/>
  <c r="V90" i="1"/>
  <c r="V82" i="1"/>
  <c r="V89" i="1"/>
  <c r="V96" i="1"/>
  <c r="V80" i="1"/>
  <c r="V98" i="1"/>
  <c r="V87" i="1"/>
  <c r="V97" i="1"/>
  <c r="V74" i="1"/>
  <c r="V94" i="1"/>
  <c r="V88" i="1"/>
  <c r="V101" i="1"/>
  <c r="V100" i="1"/>
  <c r="V93" i="1"/>
  <c r="V102" i="1"/>
  <c r="V99" i="1"/>
  <c r="V95" i="1"/>
  <c r="V105" i="1"/>
  <c r="V106" i="1"/>
  <c r="V249" i="1"/>
  <c r="V251" i="1"/>
  <c r="C14" i="38" s="1"/>
  <c r="V252" i="1"/>
  <c r="V253" i="1"/>
  <c r="V255" i="1"/>
  <c r="V257" i="1"/>
  <c r="V261" i="1"/>
  <c r="V262" i="1"/>
  <c r="V265" i="1"/>
  <c r="V267" i="1"/>
  <c r="V268" i="1"/>
  <c r="V278" i="1"/>
  <c r="V250" i="1"/>
  <c r="V266" i="1"/>
  <c r="V254" i="1"/>
  <c r="V263" i="1"/>
  <c r="V272" i="1"/>
  <c r="V264" i="1"/>
  <c r="V259" i="1"/>
  <c r="C45" i="40" s="1"/>
  <c r="V258" i="1"/>
  <c r="V256" i="1"/>
  <c r="V270" i="1"/>
  <c r="C26" i="43" s="1"/>
  <c r="V274" i="1"/>
  <c r="V271" i="1"/>
  <c r="V276" i="1"/>
  <c r="V284" i="1"/>
  <c r="V277" i="1"/>
  <c r="V281" i="1"/>
  <c r="V279" i="1"/>
  <c r="V273" i="1"/>
  <c r="V285" i="1"/>
  <c r="V283" i="1"/>
  <c r="V260" i="1"/>
  <c r="V275" i="1"/>
  <c r="V286" i="1"/>
  <c r="V269" i="1"/>
  <c r="V282" i="1"/>
  <c r="V280" i="1"/>
  <c r="V287" i="1"/>
  <c r="V289" i="1"/>
  <c r="V533" i="1"/>
  <c r="V290" i="1"/>
  <c r="V288" i="1"/>
  <c r="V293" i="1"/>
  <c r="V291" i="1"/>
  <c r="V532" i="1"/>
  <c r="V292" i="1"/>
  <c r="V534" i="1"/>
  <c r="V535" i="1"/>
  <c r="C9" i="42" s="1"/>
  <c r="V542" i="1"/>
  <c r="V544" i="1"/>
  <c r="V545" i="1"/>
  <c r="V549" i="1"/>
  <c r="V567" i="1"/>
  <c r="V541" i="1"/>
  <c r="V577" i="1"/>
  <c r="V536" i="1"/>
  <c r="V537" i="1"/>
  <c r="V539" i="1"/>
  <c r="V581" i="1"/>
  <c r="V551" i="1"/>
  <c r="V579" i="1"/>
  <c r="V548" i="1"/>
  <c r="V540" i="1"/>
  <c r="V538" i="1"/>
  <c r="V555" i="1"/>
  <c r="V561" i="1"/>
  <c r="V556" i="1"/>
  <c r="V546" i="1"/>
  <c r="V554" i="1"/>
  <c r="V547" i="1"/>
  <c r="V553" i="1"/>
  <c r="V571" i="1"/>
  <c r="V558" i="1"/>
  <c r="V564" i="1"/>
  <c r="V562" i="1"/>
  <c r="V543" i="1"/>
  <c r="V559" i="1"/>
  <c r="V560" i="1"/>
  <c r="V569" i="1"/>
  <c r="V565" i="1"/>
  <c r="V570" i="1"/>
  <c r="V552" i="1"/>
  <c r="V566" i="1"/>
  <c r="V557" i="1"/>
  <c r="V563" i="1"/>
  <c r="V572" i="1"/>
  <c r="V574" i="1"/>
  <c r="V573" i="1"/>
  <c r="V568" i="1"/>
  <c r="V550" i="1"/>
  <c r="V578" i="1"/>
  <c r="V580" i="1"/>
  <c r="V575" i="1"/>
  <c r="V576" i="1"/>
  <c r="V627" i="1"/>
  <c r="V629" i="1"/>
  <c r="V630" i="1"/>
  <c r="V632" i="1"/>
  <c r="V634" i="1"/>
  <c r="V637" i="1"/>
  <c r="C40" i="40" s="1"/>
  <c r="V639" i="1"/>
  <c r="V641" i="1"/>
  <c r="V642" i="1"/>
  <c r="V656" i="1"/>
  <c r="V647" i="1"/>
  <c r="V643" i="1"/>
  <c r="V633" i="1"/>
  <c r="V635" i="1"/>
  <c r="V636" i="1"/>
  <c r="V638" i="1"/>
  <c r="V644" i="1"/>
  <c r="V669" i="1"/>
  <c r="V648" i="1"/>
  <c r="V645" i="1"/>
  <c r="V631" i="1"/>
  <c r="V658" i="1"/>
  <c r="V628" i="1"/>
  <c r="V652" i="1"/>
  <c r="V657" i="1"/>
  <c r="V646" i="1"/>
  <c r="V653" i="1"/>
  <c r="V640" i="1"/>
  <c r="V661" i="1"/>
  <c r="V655" i="1"/>
  <c r="V649" i="1"/>
  <c r="V650" i="1"/>
  <c r="V662" i="1"/>
  <c r="V663" i="1"/>
  <c r="V664" i="1"/>
  <c r="V651" i="1"/>
  <c r="V654" i="1"/>
  <c r="V666" i="1"/>
  <c r="V665" i="1"/>
  <c r="V659" i="1"/>
  <c r="V660" i="1"/>
  <c r="V667" i="1"/>
  <c r="V670" i="1"/>
  <c r="V668" i="1"/>
  <c r="V671" i="1"/>
  <c r="V672" i="1"/>
  <c r="V673" i="1"/>
  <c r="V674" i="1"/>
  <c r="V1108" i="1"/>
  <c r="V1111" i="1"/>
  <c r="V1112" i="1"/>
  <c r="V1115" i="1"/>
  <c r="V1114" i="1"/>
  <c r="V1117" i="1"/>
  <c r="V1118" i="1"/>
  <c r="V1124" i="1"/>
  <c r="V1120" i="1"/>
  <c r="V1125" i="1"/>
  <c r="V1126" i="1"/>
  <c r="V1147" i="1"/>
  <c r="V1151" i="1"/>
  <c r="V1107" i="1"/>
  <c r="V1110" i="1"/>
  <c r="V1116" i="1"/>
  <c r="V1153" i="1"/>
  <c r="V1119" i="1"/>
  <c r="V1113" i="1"/>
  <c r="V1123" i="1"/>
  <c r="V1128" i="1"/>
  <c r="V1109" i="1"/>
  <c r="V1152" i="1"/>
  <c r="V1122" i="1"/>
  <c r="V1127" i="1"/>
  <c r="V1129" i="1"/>
  <c r="V1130" i="1"/>
  <c r="C21" i="43" s="1"/>
  <c r="V1135" i="1"/>
  <c r="V1121" i="1"/>
  <c r="V1131" i="1"/>
  <c r="V1138" i="1"/>
  <c r="V1139" i="1"/>
  <c r="V1132" i="1"/>
  <c r="V1143" i="1"/>
  <c r="V1140" i="1"/>
  <c r="V1144" i="1"/>
  <c r="V1136" i="1"/>
  <c r="C42" i="43" s="1"/>
  <c r="V1141" i="1"/>
  <c r="V1145" i="1"/>
  <c r="V1133" i="1"/>
  <c r="V1142" i="1"/>
  <c r="V1134" i="1"/>
  <c r="V1148" i="1"/>
  <c r="V1303" i="1"/>
  <c r="V1302" i="1"/>
  <c r="V1149" i="1"/>
  <c r="V1155" i="1"/>
  <c r="V1150" i="1"/>
  <c r="V1137" i="1"/>
  <c r="V1154" i="1"/>
  <c r="V1146" i="1"/>
  <c r="V1306" i="1"/>
  <c r="V1310" i="1"/>
  <c r="V1311" i="1"/>
  <c r="V1312" i="1"/>
  <c r="V1313" i="1"/>
  <c r="V1317" i="1"/>
  <c r="V1320" i="1"/>
  <c r="V1323" i="1"/>
  <c r="V1324" i="1"/>
  <c r="C23" i="41" s="1"/>
  <c r="V1321" i="1"/>
  <c r="V1322" i="1"/>
  <c r="V1339" i="1"/>
  <c r="V1346" i="1"/>
  <c r="V1307" i="1"/>
  <c r="V1314" i="1"/>
  <c r="V1305" i="1"/>
  <c r="V1329" i="1"/>
  <c r="V1319" i="1"/>
  <c r="V1318" i="1"/>
  <c r="V1315" i="1"/>
  <c r="V1316" i="1"/>
  <c r="V1337" i="1"/>
  <c r="V1308" i="1"/>
  <c r="C13" i="42" s="1"/>
  <c r="V1304" i="1"/>
  <c r="V1327" i="1"/>
  <c r="C44" i="45" s="1"/>
  <c r="V1331" i="1"/>
  <c r="V1328" i="1"/>
  <c r="C47" i="42" s="1"/>
  <c r="V1333" i="1"/>
  <c r="V1326" i="1"/>
  <c r="V1335" i="1"/>
  <c r="V1309" i="1"/>
  <c r="V1332" i="1"/>
  <c r="V1334" i="1"/>
  <c r="V1330" i="1"/>
  <c r="V1325" i="1"/>
  <c r="V1338" i="1"/>
  <c r="V1340" i="1"/>
  <c r="V1345" i="1"/>
  <c r="V1343" i="1"/>
  <c r="V1336" i="1"/>
  <c r="V1342" i="1"/>
  <c r="V1341" i="1"/>
  <c r="V1351" i="1"/>
  <c r="V1350" i="1"/>
  <c r="V1347" i="1"/>
  <c r="V1348" i="1"/>
  <c r="V1344" i="1"/>
  <c r="V1360" i="1"/>
  <c r="V1352" i="1"/>
  <c r="V1354" i="1"/>
  <c r="C9" i="37" s="1"/>
  <c r="V1353" i="1"/>
  <c r="V1355" i="1"/>
  <c r="V1356" i="1"/>
  <c r="V1357" i="1"/>
  <c r="V1363" i="1"/>
  <c r="V1365" i="1"/>
  <c r="V1367" i="1"/>
  <c r="V1369" i="1"/>
  <c r="V1380" i="1"/>
  <c r="V1386" i="1"/>
  <c r="V1361" i="1"/>
  <c r="V1366" i="1"/>
  <c r="V1387" i="1"/>
  <c r="V1364" i="1"/>
  <c r="V1368" i="1"/>
  <c r="V1358" i="1"/>
  <c r="V1359" i="1"/>
  <c r="V1349" i="1"/>
  <c r="V1375" i="1"/>
  <c r="V1388" i="1"/>
  <c r="V1374" i="1"/>
  <c r="C26" i="37" s="1"/>
  <c r="V1372" i="1"/>
  <c r="V1377" i="1"/>
  <c r="C48" i="39" s="1"/>
  <c r="V1370" i="1"/>
  <c r="V1362" i="1"/>
  <c r="V1381" i="1"/>
  <c r="V1376" i="1"/>
  <c r="V1371" i="1"/>
  <c r="V1379" i="1"/>
  <c r="C50" i="43" s="1"/>
  <c r="V1382" i="1"/>
  <c r="V1383" i="1"/>
  <c r="V1378" i="1"/>
  <c r="V1384" i="1"/>
  <c r="V1373" i="1"/>
  <c r="V1389" i="1"/>
  <c r="V1385" i="1"/>
  <c r="V107" i="1"/>
  <c r="B13" i="3" l="1"/>
  <c r="F3" i="37" l="1"/>
  <c r="B1717" i="30" l="1"/>
  <c r="B1514" i="30"/>
  <c r="B1933" i="30"/>
  <c r="B1532" i="30"/>
  <c r="B1983" i="30"/>
  <c r="B1763" i="30"/>
  <c r="B1918" i="30"/>
  <c r="B1678" i="30"/>
  <c r="B1791" i="30"/>
  <c r="B1600" i="30"/>
  <c r="B1642" i="30"/>
  <c r="B1915" i="30"/>
  <c r="B1921" i="30"/>
  <c r="B1952" i="30"/>
  <c r="B1974" i="30"/>
  <c r="B1892" i="30"/>
  <c r="B1721" i="30"/>
  <c r="B1561" i="30"/>
  <c r="B1841" i="30"/>
  <c r="B1778" i="30"/>
  <c r="B1819" i="30"/>
  <c r="B1635" i="30"/>
  <c r="B1958" i="30"/>
  <c r="B1792" i="30"/>
  <c r="B1723" i="30"/>
  <c r="B1332" i="30"/>
  <c r="B1765" i="30"/>
  <c r="B246" i="30"/>
  <c r="B1674" i="30"/>
  <c r="B131" i="30"/>
  <c r="B1990" i="30"/>
  <c r="B261" i="30"/>
  <c r="B1560" i="30"/>
  <c r="B1002" i="30"/>
  <c r="B1769" i="30"/>
  <c r="B962" i="30"/>
  <c r="B1850" i="30"/>
  <c r="B28" i="30"/>
  <c r="B1496" i="30"/>
  <c r="B21" i="30"/>
  <c r="B1855" i="30"/>
  <c r="B1162" i="30"/>
  <c r="B1695" i="30"/>
  <c r="B63" i="30"/>
  <c r="B1774" i="30"/>
  <c r="B75" i="30"/>
  <c r="B1546" i="30"/>
  <c r="B1311" i="30"/>
  <c r="B1610" i="30"/>
  <c r="B1213" i="30"/>
  <c r="B1786" i="30"/>
  <c r="B1548" i="30"/>
  <c r="B1706" i="30"/>
  <c r="B1584" i="30"/>
  <c r="B1700" i="30"/>
  <c r="B1544" i="30"/>
  <c r="B1689" i="30"/>
  <c r="B1559" i="30"/>
  <c r="B1777" i="30"/>
  <c r="B1494" i="30"/>
  <c r="B1864" i="30"/>
  <c r="B1533" i="30"/>
  <c r="B1868" i="30"/>
  <c r="B1757" i="30"/>
  <c r="B1659" i="30"/>
  <c r="B1676" i="30"/>
  <c r="B1920" i="30"/>
  <c r="B1739" i="30"/>
  <c r="B1935" i="30"/>
  <c r="B1804" i="30"/>
  <c r="B1889" i="30"/>
  <c r="B1586" i="30"/>
  <c r="B1677" i="30"/>
  <c r="B1795" i="30"/>
  <c r="B1937" i="30"/>
  <c r="B1829" i="30"/>
  <c r="B1783" i="30"/>
  <c r="B1714" i="30"/>
  <c r="B1569" i="30"/>
  <c r="B1926" i="30"/>
  <c r="B1909" i="30"/>
  <c r="B1963" i="30"/>
  <c r="B1766" i="30"/>
  <c r="B1890" i="30"/>
  <c r="B1901" i="30"/>
  <c r="B1954" i="30"/>
  <c r="B1805" i="30"/>
  <c r="B1843" i="30"/>
  <c r="B1768" i="30"/>
  <c r="B1703" i="30"/>
  <c r="B1720" i="30"/>
  <c r="B1520" i="30"/>
  <c r="B1951" i="30"/>
  <c r="B1604" i="30"/>
  <c r="B1968" i="30"/>
  <c r="B1243" i="30"/>
  <c r="B1702" i="30"/>
  <c r="B1662" i="30"/>
  <c r="B1489" i="30"/>
  <c r="B1625" i="30"/>
  <c r="B1837" i="30"/>
  <c r="B1540" i="30"/>
  <c r="B1960" i="30"/>
  <c r="B1538" i="30"/>
  <c r="B1729" i="30"/>
  <c r="B1558" i="30"/>
  <c r="B1650" i="30"/>
  <c r="B1715" i="30"/>
  <c r="B1603" i="30"/>
  <c r="B1755" i="30"/>
  <c r="B1816" i="30"/>
  <c r="B1648" i="30"/>
  <c r="B1657" i="30"/>
  <c r="B1713" i="30"/>
  <c r="B1971" i="30"/>
  <c r="B1867" i="30"/>
  <c r="B1801" i="30"/>
  <c r="B1712" i="30"/>
  <c r="B1840" i="30"/>
  <c r="B1590" i="30"/>
  <c r="B1811" i="30"/>
  <c r="B1838" i="30"/>
  <c r="B569" i="30"/>
  <c r="B1573" i="30"/>
  <c r="B173" i="30"/>
  <c r="B1562" i="30"/>
  <c r="B1634" i="30"/>
  <c r="B1663" i="30"/>
  <c r="B1948" i="30"/>
  <c r="B200" i="30"/>
  <c r="B1673" i="30"/>
  <c r="B579" i="30"/>
  <c r="B1622" i="30"/>
  <c r="B482" i="30"/>
  <c r="B1793" i="30"/>
  <c r="B385" i="30"/>
  <c r="B1609" i="30"/>
  <c r="B589" i="30"/>
  <c r="B1547" i="30"/>
  <c r="B1395" i="30"/>
  <c r="B1692" i="30"/>
  <c r="B977" i="30"/>
  <c r="B1823" i="30"/>
  <c r="B1352" i="30"/>
  <c r="B1670" i="30"/>
  <c r="B118" i="30"/>
  <c r="B1738" i="30"/>
  <c r="B224" i="30"/>
  <c r="B1871" i="30"/>
  <c r="B794" i="30"/>
  <c r="B1898" i="30"/>
  <c r="B1556" i="30"/>
  <c r="B1591" i="30"/>
  <c r="B1878" i="30"/>
  <c r="B1734" i="30"/>
  <c r="B1955" i="30"/>
  <c r="B1815" i="30"/>
  <c r="B1718" i="30"/>
  <c r="B1760" i="30"/>
  <c r="B1518" i="30"/>
  <c r="B1552" i="30"/>
  <c r="B1679" i="30"/>
  <c r="B1578" i="30"/>
  <c r="B1683" i="30"/>
  <c r="B1629" i="30"/>
  <c r="B1656" i="30"/>
  <c r="B1869" i="30"/>
  <c r="B1897" i="30"/>
  <c r="B1735" i="30"/>
  <c r="B1945" i="30"/>
  <c r="B1875" i="30"/>
  <c r="B1614" i="30"/>
  <c r="B1812" i="30"/>
  <c r="B1682" i="30"/>
  <c r="B1637" i="30"/>
  <c r="B1565" i="30"/>
  <c r="B1904" i="30"/>
  <c r="B1879" i="30"/>
  <c r="B1796" i="30"/>
  <c r="B1895" i="30"/>
  <c r="B1593" i="30"/>
  <c r="B1555" i="30"/>
  <c r="B1506" i="30"/>
  <c r="B1524" i="30"/>
  <c r="B1575" i="30"/>
  <c r="B1606" i="30"/>
  <c r="B1697" i="30"/>
  <c r="B1537" i="30"/>
  <c r="B1725" i="30"/>
  <c r="B176" i="30"/>
  <c r="B1515" i="30"/>
  <c r="B1727" i="30"/>
  <c r="B1917" i="30"/>
  <c r="B1767" i="30"/>
  <c r="B1900" i="30"/>
  <c r="B1644" i="30"/>
  <c r="B1938" i="30"/>
  <c r="B1985" i="30"/>
  <c r="B1986" i="30"/>
  <c r="B1947" i="30"/>
  <c r="B1581" i="30"/>
  <c r="B1598" i="30"/>
  <c r="B1905" i="30"/>
  <c r="B1881" i="30"/>
  <c r="B1908" i="30"/>
  <c r="B1821" i="30"/>
  <c r="B1866" i="30"/>
  <c r="B1929" i="30"/>
  <c r="B1964" i="30"/>
  <c r="B1589" i="30"/>
  <c r="B1998" i="30"/>
  <c r="B1845" i="30"/>
  <c r="B1827" i="30"/>
  <c r="B1684" i="30"/>
  <c r="B2000" i="30"/>
  <c r="B1782" i="30"/>
  <c r="B1787" i="30"/>
  <c r="B1726" i="30"/>
  <c r="B1597" i="30"/>
  <c r="B1601" i="30"/>
  <c r="B1633" i="30"/>
  <c r="B1516" i="30"/>
  <c r="B1710" i="30"/>
  <c r="B1978" i="30"/>
  <c r="B1781" i="30"/>
  <c r="B1779" i="30"/>
  <c r="B1704" i="30"/>
  <c r="B1913" i="30"/>
  <c r="B428" i="30"/>
  <c r="B1669" i="30"/>
  <c r="B1137" i="30"/>
  <c r="B1989" i="30"/>
  <c r="B1175" i="30"/>
  <c r="B1946" i="30"/>
  <c r="B1474" i="30"/>
  <c r="B1882" i="30"/>
  <c r="B1191" i="30"/>
  <c r="B1770" i="30"/>
  <c r="B58" i="30"/>
  <c r="B1930" i="30"/>
  <c r="B423" i="30"/>
  <c r="B1751" i="30"/>
  <c r="B953" i="30"/>
  <c r="B1886" i="30"/>
  <c r="B1543" i="30"/>
  <c r="B1530" i="30"/>
  <c r="B1661" i="30"/>
  <c r="B1736" i="30"/>
  <c r="B1896" i="30"/>
  <c r="B1698" i="30"/>
  <c r="B1696" i="30"/>
  <c r="B1585" i="30"/>
  <c r="B1508" i="30"/>
  <c r="B1750" i="30"/>
  <c r="B1822" i="30"/>
  <c r="B1863" i="30"/>
  <c r="B1764" i="30"/>
  <c r="B1709" i="30"/>
  <c r="B1615" i="30"/>
  <c r="B1507" i="30"/>
  <c r="B1608" i="30"/>
  <c r="B1928" i="30"/>
  <c r="B1693" i="30"/>
  <c r="B1687" i="30"/>
  <c r="B1624" i="30"/>
  <c r="B1579" i="30"/>
  <c r="B1503" i="30"/>
  <c r="B1647" i="30"/>
  <c r="B1818" i="30"/>
  <c r="B1627" i="30"/>
  <c r="B1970" i="30"/>
  <c r="B1535" i="30"/>
  <c r="B1498" i="30"/>
  <c r="B1522" i="30"/>
  <c r="B1903" i="30"/>
  <c r="B1545" i="30"/>
  <c r="B1887" i="30"/>
  <c r="B1853" i="30"/>
  <c r="B1616" i="30"/>
  <c r="B1874" i="30"/>
  <c r="B1758" i="30"/>
  <c r="B1746" i="30"/>
  <c r="B1949" i="30"/>
  <c r="B1752" i="30"/>
  <c r="B1940" i="30"/>
  <c r="B1639" i="30"/>
  <c r="B1965" i="30"/>
  <c r="B1911" i="30"/>
  <c r="B1567" i="30"/>
  <c r="B1794" i="30"/>
  <c r="B1510" i="30"/>
  <c r="B1842" i="30"/>
  <c r="B1927" i="30"/>
  <c r="B1753" i="30"/>
  <c r="B1844" i="30"/>
  <c r="B1576" i="30"/>
  <c r="B1699" i="30"/>
  <c r="B1771" i="30"/>
  <c r="B1802" i="30"/>
  <c r="B1688" i="30"/>
  <c r="B1936" i="30"/>
  <c r="B1858" i="30"/>
  <c r="B1831" i="30"/>
  <c r="B1942" i="30"/>
  <c r="B1664" i="30"/>
  <c r="B1671" i="30"/>
  <c r="B1759" i="30"/>
  <c r="B1651" i="30"/>
  <c r="B1999" i="30"/>
  <c r="B1865" i="30"/>
  <c r="B1797" i="30"/>
  <c r="B1617" i="30"/>
  <c r="B1595" i="30"/>
  <c r="B1888" i="30"/>
  <c r="B1675" i="30"/>
  <c r="B1564" i="30"/>
  <c r="B1836" i="30"/>
  <c r="B1582" i="30"/>
  <c r="B1632" i="30"/>
  <c r="B1941" i="30"/>
  <c r="B154" i="30"/>
  <c r="B1568" i="30"/>
  <c r="B1009" i="30"/>
  <c r="B1640" i="30"/>
  <c r="B666" i="30"/>
  <c r="B1557" i="30"/>
  <c r="B5" i="30"/>
  <c r="B1987" i="30"/>
  <c r="B1065" i="30"/>
  <c r="B1504" i="30"/>
  <c r="B1218" i="30"/>
  <c r="B1660" i="30"/>
  <c r="B729" i="30"/>
  <c r="B1672" i="30"/>
  <c r="B1194" i="30"/>
  <c r="B1519" i="30"/>
  <c r="B566" i="30"/>
  <c r="B1748" i="30"/>
  <c r="B1668" i="30"/>
  <c r="B1906" i="30"/>
  <c r="B836" i="30"/>
  <c r="B1846" i="30"/>
  <c r="B495" i="30"/>
  <c r="B1594" i="30"/>
  <c r="B1848" i="30"/>
  <c r="B1976" i="30"/>
  <c r="B1492" i="30"/>
  <c r="B1910" i="30"/>
  <c r="B1592" i="30"/>
  <c r="B1525" i="30"/>
  <c r="B1495" i="30"/>
  <c r="B1737" i="30"/>
  <c r="B1563" i="30"/>
  <c r="B1509" i="30"/>
  <c r="B1981" i="30"/>
  <c r="B1790" i="30"/>
  <c r="B1528" i="30"/>
  <c r="B1899" i="30"/>
  <c r="B1859" i="30"/>
  <c r="B1690" i="30"/>
  <c r="B1571" i="30"/>
  <c r="B1572" i="30"/>
  <c r="B1652" i="30"/>
  <c r="B1799" i="30"/>
  <c r="B1708" i="30"/>
  <c r="B1993" i="30"/>
  <c r="B1962" i="30"/>
  <c r="B1988" i="30"/>
  <c r="B1977" i="30"/>
  <c r="B1806" i="30"/>
  <c r="B1517" i="30"/>
  <c r="B1862" i="30"/>
  <c r="B1828" i="30"/>
  <c r="B1667" i="30"/>
  <c r="B1527" i="30"/>
  <c r="B1502" i="30"/>
  <c r="B1646" i="30"/>
  <c r="B1621" i="30"/>
  <c r="B1883" i="30"/>
  <c r="B1523" i="30"/>
  <c r="B1856" i="30"/>
  <c r="B1630" i="30"/>
  <c r="B1973" i="30"/>
  <c r="B1762" i="30"/>
  <c r="B1984" i="30"/>
  <c r="B1814" i="30"/>
  <c r="B1742" i="30"/>
  <c r="B1992" i="30"/>
  <c r="B1914" i="30"/>
  <c r="B1803" i="30"/>
  <c r="B1529" i="30"/>
  <c r="B1950" i="30"/>
  <c r="B1631" i="30"/>
  <c r="B1773" i="30"/>
  <c r="B1916" i="30"/>
  <c r="B1754" i="30"/>
  <c r="B1497" i="30"/>
  <c r="B1691" i="30"/>
  <c r="B1628" i="30"/>
  <c r="B1934" i="30"/>
  <c r="B1550" i="30"/>
  <c r="B1551" i="30"/>
  <c r="B1969" i="30"/>
  <c r="B1991" i="30"/>
  <c r="B1649" i="30"/>
  <c r="B1645" i="30"/>
  <c r="B1972" i="30"/>
  <c r="B1643" i="30"/>
  <c r="B1707" i="30"/>
  <c r="B1212" i="30"/>
  <c r="B1501" i="30"/>
  <c r="B1813" i="30"/>
  <c r="B1619" i="30"/>
  <c r="B1931" i="30"/>
  <c r="B1800" i="30"/>
  <c r="B1577" i="30"/>
  <c r="B1730" i="30"/>
  <c r="B1835" i="30"/>
  <c r="B1553" i="30"/>
  <c r="B1743" i="30"/>
  <c r="B1788" i="30"/>
  <c r="B1925" i="30"/>
  <c r="B1923" i="30"/>
  <c r="B144" i="30"/>
  <c r="B1722" i="30"/>
  <c r="B392" i="30"/>
  <c r="B1870" i="30"/>
  <c r="B175" i="30"/>
  <c r="B1611" i="30"/>
  <c r="B84" i="30"/>
  <c r="B1705" i="30"/>
  <c r="B403" i="30"/>
  <c r="B1798" i="30"/>
  <c r="B252" i="30"/>
  <c r="B1961" i="30"/>
  <c r="B275" i="30"/>
  <c r="B1826" i="30"/>
  <c r="B306" i="30"/>
  <c r="B1620" i="30"/>
  <c r="B445" i="30"/>
  <c r="B1979" i="30"/>
  <c r="B1067" i="30"/>
  <c r="B1932" i="30"/>
  <c r="B328" i="30"/>
  <c r="B1994" i="30"/>
  <c r="B1953" i="30"/>
  <c r="B1995" i="30"/>
  <c r="B1638" i="30"/>
  <c r="B1655" i="30"/>
  <c r="B1665" i="30"/>
  <c r="B1959" i="30"/>
  <c r="B1893" i="30"/>
  <c r="B1505" i="30"/>
  <c r="B1613" i="30"/>
  <c r="B1943" i="30"/>
  <c r="B1636" i="30"/>
  <c r="B1772" i="30"/>
  <c r="B1780" i="30"/>
  <c r="B1808" i="30"/>
  <c r="B1860" i="30"/>
  <c r="B1583" i="30"/>
  <c r="B1832" i="30"/>
  <c r="B1539" i="30"/>
  <c r="B1912" i="30"/>
  <c r="B1884" i="30"/>
  <c r="B1526" i="30"/>
  <c r="B1566" i="30"/>
  <c r="B1775" i="30"/>
  <c r="B1605" i="30"/>
  <c r="B1701" i="30"/>
  <c r="B1511" i="30"/>
  <c r="B1574" i="30"/>
  <c r="B1542" i="30"/>
  <c r="B1596" i="30"/>
  <c r="B1685" i="30"/>
  <c r="B1851" i="30"/>
  <c r="B1924" i="30"/>
  <c r="B51" i="30"/>
  <c r="B1499" i="30"/>
  <c r="B1944" i="30"/>
  <c r="B1894" i="30"/>
  <c r="B1694" i="30"/>
  <c r="B1658" i="30"/>
  <c r="B1830" i="30"/>
  <c r="B1809" i="30"/>
  <c r="B1857" i="30"/>
  <c r="B1834" i="30"/>
  <c r="B1534" i="30"/>
  <c r="B1731" i="30"/>
  <c r="B1588" i="30"/>
  <c r="B1907" i="30"/>
  <c r="B1541" i="30"/>
  <c r="B1531" i="30"/>
  <c r="B1761" i="30"/>
  <c r="B942" i="30"/>
  <c r="B1854" i="30"/>
  <c r="B1626" i="30"/>
  <c r="B29" i="30"/>
  <c r="B1852" i="30"/>
  <c r="B1380" i="30"/>
  <c r="B380" i="30"/>
  <c r="B1257" i="30"/>
  <c r="B249" i="30"/>
  <c r="B186" i="30"/>
  <c r="B1486" i="30"/>
  <c r="B941" i="30"/>
  <c r="B1236" i="30"/>
  <c r="B55" i="30"/>
  <c r="B1064" i="30"/>
  <c r="B1013" i="30"/>
  <c r="B1432" i="30"/>
  <c r="B1040" i="30"/>
  <c r="B1847" i="30"/>
  <c r="B1686" i="30"/>
  <c r="B1784" i="30"/>
  <c r="B1440" i="30"/>
  <c r="B1076" i="30"/>
  <c r="B1004" i="30"/>
  <c r="B1166" i="30"/>
  <c r="B789" i="30"/>
  <c r="B948" i="30"/>
  <c r="B1300" i="30"/>
  <c r="B1121" i="30"/>
  <c r="B1259" i="30"/>
  <c r="B162" i="30"/>
  <c r="B1164" i="30"/>
  <c r="B1825" i="30"/>
  <c r="B1776" i="30"/>
  <c r="B1919" i="30"/>
  <c r="B1654" i="30"/>
  <c r="B1287" i="30"/>
  <c r="B32" i="30"/>
  <c r="B757" i="30"/>
  <c r="B1074" i="30"/>
  <c r="B975" i="30"/>
  <c r="B193" i="30"/>
  <c r="B1285" i="30"/>
  <c r="B1728" i="30"/>
  <c r="B651" i="30"/>
  <c r="B885" i="30"/>
  <c r="B846" i="30"/>
  <c r="B1384" i="30"/>
  <c r="B1427" i="30"/>
  <c r="B377" i="30"/>
  <c r="B1362" i="30"/>
  <c r="B1221" i="30"/>
  <c r="B1025" i="30"/>
  <c r="B817" i="30"/>
  <c r="B223" i="30"/>
  <c r="B161" i="30"/>
  <c r="B147" i="30"/>
  <c r="B468" i="30"/>
  <c r="B316" i="30"/>
  <c r="B826" i="30"/>
  <c r="B995" i="30"/>
  <c r="B168" i="30"/>
  <c r="B43" i="30"/>
  <c r="B326" i="30"/>
  <c r="B609" i="30"/>
  <c r="B861" i="30"/>
  <c r="B327" i="30"/>
  <c r="B1105" i="30"/>
  <c r="B1051" i="30"/>
  <c r="B853" i="30"/>
  <c r="B1444" i="30"/>
  <c r="B217" i="30"/>
  <c r="B1741" i="30"/>
  <c r="B245" i="30"/>
  <c r="B543" i="30"/>
  <c r="B670" i="30"/>
  <c r="B1877" i="30"/>
  <c r="B1732" i="30"/>
  <c r="B1618" i="30"/>
  <c r="B1580" i="30"/>
  <c r="B1747" i="30"/>
  <c r="B923" i="30"/>
  <c r="B645" i="30"/>
  <c r="B1431" i="30"/>
  <c r="B221" i="30"/>
  <c r="B222" i="30"/>
  <c r="B1711" i="30"/>
  <c r="B1228" i="30"/>
  <c r="B1251" i="30"/>
  <c r="B356" i="30"/>
  <c r="B750" i="30"/>
  <c r="B1103" i="30"/>
  <c r="B352" i="30"/>
  <c r="B1361" i="30"/>
  <c r="B537" i="30"/>
  <c r="B424" i="30"/>
  <c r="B824" i="30"/>
  <c r="B1451" i="30"/>
  <c r="B1602" i="30"/>
  <c r="B1756" i="30"/>
  <c r="B1255" i="30"/>
  <c r="B1457" i="30"/>
  <c r="B909" i="30"/>
  <c r="B258" i="30"/>
  <c r="B1485" i="30"/>
  <c r="B702" i="30"/>
  <c r="B766" i="30"/>
  <c r="B960" i="30"/>
  <c r="B1430" i="30"/>
  <c r="B1460" i="30"/>
  <c r="B985" i="30"/>
  <c r="B737" i="30"/>
  <c r="B226" i="30"/>
  <c r="B1220" i="30"/>
  <c r="B501" i="30"/>
  <c r="B1007" i="30"/>
  <c r="B40" i="30"/>
  <c r="B99" i="30"/>
  <c r="B514" i="30"/>
  <c r="B462" i="30"/>
  <c r="B46" i="30"/>
  <c r="B491" i="30"/>
  <c r="B986" i="30"/>
  <c r="B687" i="30"/>
  <c r="B1421" i="30"/>
  <c r="B1041" i="30"/>
  <c r="B833" i="30"/>
  <c r="B868" i="30"/>
  <c r="B553" i="30"/>
  <c r="B1273" i="30"/>
  <c r="B1744" i="30"/>
  <c r="B1966" i="30"/>
  <c r="B1789" i="30"/>
  <c r="B1391" i="30"/>
  <c r="B700" i="30"/>
  <c r="B1066" i="30"/>
  <c r="B654" i="30"/>
  <c r="B1169" i="30"/>
  <c r="B1233" i="30"/>
  <c r="B1467" i="30"/>
  <c r="B126" i="30"/>
  <c r="B1389" i="30"/>
  <c r="B280" i="30"/>
  <c r="B1072" i="30"/>
  <c r="B1724" i="30"/>
  <c r="B1438" i="30"/>
  <c r="B1612" i="30"/>
  <c r="B447" i="30"/>
  <c r="B1339" i="30"/>
  <c r="B583" i="30"/>
  <c r="B240" i="30"/>
  <c r="B1209" i="30"/>
  <c r="B255" i="30"/>
  <c r="B452" i="30"/>
  <c r="B1397" i="30"/>
  <c r="B130" i="30"/>
  <c r="B1370" i="30"/>
  <c r="B539" i="30"/>
  <c r="B393" i="30"/>
  <c r="B1159" i="30"/>
  <c r="B1208" i="30"/>
  <c r="B1021" i="30"/>
  <c r="B1488" i="30"/>
  <c r="B1232" i="30"/>
  <c r="B703" i="30"/>
  <c r="B635" i="30"/>
  <c r="B686" i="30"/>
  <c r="B379" i="30"/>
  <c r="B621" i="30"/>
  <c r="B981" i="30"/>
  <c r="B1249" i="30"/>
  <c r="B418" i="30"/>
  <c r="B690" i="30"/>
  <c r="B1069" i="30"/>
  <c r="B417" i="30"/>
  <c r="B517" i="30"/>
  <c r="B120" i="30"/>
  <c r="B1246" i="30"/>
  <c r="B1482" i="30"/>
  <c r="B950" i="30"/>
  <c r="B1447" i="30"/>
  <c r="B105" i="30"/>
  <c r="B1226" i="30"/>
  <c r="B1465" i="30"/>
  <c r="B538" i="30"/>
  <c r="B728" i="30"/>
  <c r="B237" i="30"/>
  <c r="B770" i="30"/>
  <c r="B92" i="30"/>
  <c r="B1306" i="30"/>
  <c r="B693" i="30"/>
  <c r="B243" i="30"/>
  <c r="B1653" i="30"/>
  <c r="B1807" i="30"/>
  <c r="B1313" i="30"/>
  <c r="B890" i="30"/>
  <c r="B718" i="30"/>
  <c r="B331" i="30"/>
  <c r="B578" i="30"/>
  <c r="B570" i="30"/>
  <c r="B250" i="30"/>
  <c r="B1182" i="30"/>
  <c r="B397" i="30"/>
  <c r="B269" i="30"/>
  <c r="B366" i="30"/>
  <c r="B1464" i="30"/>
  <c r="B920" i="30"/>
  <c r="B1824" i="30"/>
  <c r="B1513" i="30"/>
  <c r="B946" i="30"/>
  <c r="B426" i="30"/>
  <c r="B854" i="30"/>
  <c r="B935" i="30"/>
  <c r="B980" i="30"/>
  <c r="B1409" i="30"/>
  <c r="B1471" i="30"/>
  <c r="B803" i="30"/>
  <c r="B296" i="30"/>
  <c r="B1033" i="30"/>
  <c r="B483" i="30"/>
  <c r="B786" i="30"/>
  <c r="B333" i="30"/>
  <c r="B281" i="30"/>
  <c r="B1491" i="30"/>
  <c r="B939" i="30"/>
  <c r="B1719" i="30"/>
  <c r="B337" i="30"/>
  <c r="B969" i="30"/>
  <c r="B430" i="30"/>
  <c r="B96" i="30"/>
  <c r="B101" i="30"/>
  <c r="B1044" i="30"/>
  <c r="B481" i="30"/>
  <c r="B409" i="30"/>
  <c r="B761" i="30"/>
  <c r="B128" i="30"/>
  <c r="B573" i="30"/>
  <c r="B311" i="30"/>
  <c r="B697" i="30"/>
  <c r="B1536" i="30"/>
  <c r="B964" i="30"/>
  <c r="B1271" i="30"/>
  <c r="B1982" i="30"/>
  <c r="B955" i="30"/>
  <c r="B1145" i="30"/>
  <c r="B295" i="30"/>
  <c r="B1876" i="30"/>
  <c r="B1133" i="30"/>
  <c r="B1873" i="30"/>
  <c r="B45" i="30"/>
  <c r="B1224" i="30"/>
  <c r="B312" i="30"/>
  <c r="B1980" i="30"/>
  <c r="B1740" i="30"/>
  <c r="B1749" i="30"/>
  <c r="B1607" i="30"/>
  <c r="B256" i="30"/>
  <c r="B1250" i="30"/>
  <c r="B707" i="30"/>
  <c r="B921" i="30"/>
  <c r="B122" i="30"/>
  <c r="B751" i="30"/>
  <c r="B732" i="30"/>
  <c r="B859" i="30"/>
  <c r="B1468" i="30"/>
  <c r="B294" i="30"/>
  <c r="B132" i="30"/>
  <c r="B1849" i="30"/>
  <c r="B1680" i="30"/>
  <c r="B1666" i="30"/>
  <c r="B332" i="30"/>
  <c r="B146" i="30"/>
  <c r="B282" i="30"/>
  <c r="B872" i="30"/>
  <c r="B681" i="30"/>
  <c r="B937" i="30"/>
  <c r="B759" i="30"/>
  <c r="B209" i="30"/>
  <c r="B1118" i="30"/>
  <c r="B827" i="30"/>
  <c r="B533" i="30"/>
  <c r="B922" i="30"/>
  <c r="B899" i="30"/>
  <c r="B363" i="30"/>
  <c r="B387" i="30"/>
  <c r="B1493" i="30"/>
  <c r="B914" i="30"/>
  <c r="B460" i="30"/>
  <c r="B606" i="30"/>
  <c r="B1820" i="30"/>
  <c r="B475" i="30"/>
  <c r="B1336" i="30"/>
  <c r="B637" i="30"/>
  <c r="B490" i="30"/>
  <c r="B834" i="30"/>
  <c r="B1416" i="30"/>
  <c r="B1161" i="30"/>
  <c r="B991" i="30"/>
  <c r="B1379" i="30"/>
  <c r="B1180" i="30"/>
  <c r="B795" i="30"/>
  <c r="B406" i="30"/>
  <c r="B152" i="30"/>
  <c r="B353" i="30"/>
  <c r="B992" i="30"/>
  <c r="B1470" i="30"/>
  <c r="B784" i="30"/>
  <c r="B677" i="30"/>
  <c r="B267" i="30"/>
  <c r="B1435" i="30"/>
  <c r="B929" i="30"/>
  <c r="B1521" i="30"/>
  <c r="B1885" i="30"/>
  <c r="B1745" i="30"/>
  <c r="B1839" i="30"/>
  <c r="B989" i="30"/>
  <c r="B898" i="30"/>
  <c r="B1039" i="30"/>
  <c r="B1038" i="30"/>
  <c r="B66" i="30"/>
  <c r="B1500" i="30"/>
  <c r="B1902" i="30"/>
  <c r="B1199" i="30"/>
  <c r="B1939" i="30"/>
  <c r="B1089" i="30"/>
  <c r="B753" i="30"/>
  <c r="B1452" i="30"/>
  <c r="B16" i="30"/>
  <c r="B1461" i="30"/>
  <c r="B1048" i="30"/>
  <c r="B151" i="30"/>
  <c r="B904" i="30"/>
  <c r="B1436" i="30"/>
  <c r="B1957" i="30"/>
  <c r="B1599" i="30"/>
  <c r="B1073" i="30"/>
  <c r="B814" i="30"/>
  <c r="B1289" i="30"/>
  <c r="B405" i="30"/>
  <c r="B476" i="30"/>
  <c r="B768" i="30"/>
  <c r="B667" i="30"/>
  <c r="B928" i="30"/>
  <c r="B95" i="30"/>
  <c r="B1093" i="30"/>
  <c r="B748" i="30"/>
  <c r="B865" i="30"/>
  <c r="B641" i="30"/>
  <c r="B556" i="30"/>
  <c r="B1095" i="30"/>
  <c r="B1681" i="30"/>
  <c r="B984" i="30"/>
  <c r="B438" i="30"/>
  <c r="B1152" i="30"/>
  <c r="B1011" i="30"/>
  <c r="B1374" i="30"/>
  <c r="B931" i="30"/>
  <c r="B891" i="30"/>
  <c r="B493" i="30"/>
  <c r="B1341" i="30"/>
  <c r="B68" i="30"/>
  <c r="B1190" i="30"/>
  <c r="B1261" i="30"/>
  <c r="B198" i="30"/>
  <c r="B322" i="30"/>
  <c r="B1570" i="30"/>
  <c r="B1975" i="30"/>
  <c r="B1014" i="30"/>
  <c r="B512" i="30"/>
  <c r="B381" i="30"/>
  <c r="B461" i="30"/>
  <c r="B620" i="30"/>
  <c r="B848" i="30"/>
  <c r="B53" i="30"/>
  <c r="B1211" i="30"/>
  <c r="B590" i="30"/>
  <c r="B259" i="30"/>
  <c r="B807" i="30"/>
  <c r="B302" i="30"/>
  <c r="B796" i="30"/>
  <c r="B469" i="30"/>
  <c r="B150" i="30"/>
  <c r="B399" i="30"/>
  <c r="B1372" i="30"/>
  <c r="B515" i="30"/>
  <c r="B239" i="30"/>
  <c r="B918" i="30"/>
  <c r="B457" i="30"/>
  <c r="B871" i="30"/>
  <c r="B1006" i="30"/>
  <c r="B12" i="30"/>
  <c r="B774" i="30"/>
  <c r="B37" i="30"/>
  <c r="B1302" i="30"/>
  <c r="B915" i="30"/>
  <c r="B398" i="30"/>
  <c r="B1270" i="30"/>
  <c r="B478" i="30"/>
  <c r="B678" i="30"/>
  <c r="B359" i="30"/>
  <c r="B933" i="30"/>
  <c r="B1716" i="30"/>
  <c r="B449" i="30"/>
  <c r="B1810" i="30"/>
  <c r="B1179" i="30"/>
  <c r="B1479" i="30"/>
  <c r="B967" i="30"/>
  <c r="B49" i="30"/>
  <c r="B1321" i="30"/>
  <c r="B1456" i="30"/>
  <c r="B191" i="30"/>
  <c r="B1291" i="30"/>
  <c r="B1028" i="30"/>
  <c r="B954" i="30"/>
  <c r="B1449" i="30"/>
  <c r="B1134" i="30"/>
  <c r="B1872" i="30"/>
  <c r="B685" i="30"/>
  <c r="B1587" i="30"/>
  <c r="B812" i="30"/>
  <c r="B832" i="30"/>
  <c r="B584" i="30"/>
  <c r="B339" i="30"/>
  <c r="B10" i="30"/>
  <c r="B208" i="30"/>
  <c r="B999" i="30"/>
  <c r="B1281" i="30"/>
  <c r="B1554" i="30"/>
  <c r="B1193" i="30"/>
  <c r="B97" i="30"/>
  <c r="B35" i="30"/>
  <c r="B896" i="30"/>
  <c r="B444" i="30"/>
  <c r="B367" i="30"/>
  <c r="B560" i="30"/>
  <c r="B1096" i="30"/>
  <c r="B810" i="30"/>
  <c r="B1340" i="30"/>
  <c r="B164" i="30"/>
  <c r="B1071" i="30"/>
  <c r="B1109" i="30"/>
  <c r="B1163" i="30"/>
  <c r="B1997" i="30"/>
  <c r="B480" i="30"/>
  <c r="B212" i="30"/>
  <c r="B321" i="30"/>
  <c r="B1623" i="30"/>
  <c r="B390" i="30"/>
  <c r="B1996" i="30"/>
  <c r="B69" i="30"/>
  <c r="B416" i="30"/>
  <c r="B1129" i="30"/>
  <c r="B374" i="30"/>
  <c r="B1297" i="30"/>
  <c r="B288" i="30"/>
  <c r="B111" i="30"/>
  <c r="B125" i="30"/>
  <c r="B1278" i="30"/>
  <c r="B842" i="30"/>
  <c r="B86" i="30"/>
  <c r="B907" i="30"/>
  <c r="B559" i="30"/>
  <c r="B278" i="30"/>
  <c r="B276" i="30"/>
  <c r="B968" i="30"/>
  <c r="B1304" i="30"/>
  <c r="B70" i="30"/>
  <c r="B1034" i="30"/>
  <c r="B1299" i="30"/>
  <c r="B607" i="30"/>
  <c r="B540" i="30"/>
  <c r="B773" i="30"/>
  <c r="B1393" i="30"/>
  <c r="B135" i="30"/>
  <c r="B926" i="30"/>
  <c r="B72" i="30"/>
  <c r="B471" i="30"/>
  <c r="B528" i="30"/>
  <c r="B629" i="30"/>
  <c r="B386" i="30"/>
  <c r="B309" i="30"/>
  <c r="B24" i="30"/>
  <c r="B1202" i="30"/>
  <c r="B652" i="30"/>
  <c r="B600" i="30"/>
  <c r="B619" i="30"/>
  <c r="B432" i="30"/>
  <c r="B437" i="30"/>
  <c r="B324" i="30"/>
  <c r="B1310" i="30"/>
  <c r="B1042" i="30"/>
  <c r="B945" i="30"/>
  <c r="B1314" i="30"/>
  <c r="B314" i="30"/>
  <c r="B626" i="30"/>
  <c r="B205" i="30"/>
  <c r="B3" i="30"/>
  <c r="B1018" i="30"/>
  <c r="B201" i="30"/>
  <c r="B167" i="30"/>
  <c r="B329" i="30"/>
  <c r="B1198" i="30"/>
  <c r="B983" i="30"/>
  <c r="B1024" i="30"/>
  <c r="B502" i="30"/>
  <c r="B647" i="30"/>
  <c r="B801" i="30"/>
  <c r="B855" i="30"/>
  <c r="B711" i="30"/>
  <c r="B927" i="30"/>
  <c r="B427" i="30"/>
  <c r="B1641" i="30"/>
  <c r="B235" i="30"/>
  <c r="B190" i="30"/>
  <c r="B1967" i="30"/>
  <c r="B341" i="30"/>
  <c r="B44" i="30"/>
  <c r="B688" i="30"/>
  <c r="B500" i="30"/>
  <c r="B639" i="30"/>
  <c r="B1355" i="30"/>
  <c r="B1446" i="30"/>
  <c r="B1148" i="30"/>
  <c r="B1082" i="30"/>
  <c r="B1248" i="30"/>
  <c r="B178" i="30"/>
  <c r="B1219" i="30"/>
  <c r="B1277" i="30"/>
  <c r="B749" i="30"/>
  <c r="B211" i="30"/>
  <c r="B1308" i="30"/>
  <c r="B1317" i="30"/>
  <c r="B1785" i="30"/>
  <c r="B271" i="30"/>
  <c r="B179" i="30"/>
  <c r="B739" i="30"/>
  <c r="B1426" i="30"/>
  <c r="B108" i="30"/>
  <c r="B1116" i="30"/>
  <c r="B534" i="30"/>
  <c r="B646" i="30"/>
  <c r="B875" i="30"/>
  <c r="B364" i="30"/>
  <c r="B1483" i="30"/>
  <c r="B310" i="30"/>
  <c r="B849" i="30"/>
  <c r="B1050" i="30"/>
  <c r="B536" i="30"/>
  <c r="B546" i="30"/>
  <c r="B197" i="30"/>
  <c r="B214" i="30"/>
  <c r="B1357" i="30"/>
  <c r="B139" i="30"/>
  <c r="B1183" i="30"/>
  <c r="B1005" i="30"/>
  <c r="B1026" i="30"/>
  <c r="B1196" i="30"/>
  <c r="B1371" i="30"/>
  <c r="B14" i="30"/>
  <c r="B1231" i="30"/>
  <c r="B1390" i="30"/>
  <c r="B1417" i="30"/>
  <c r="B1472" i="30"/>
  <c r="B887" i="30"/>
  <c r="B419" i="30"/>
  <c r="B900" i="30"/>
  <c r="B1833" i="30"/>
  <c r="B1394" i="30"/>
  <c r="B1315" i="30"/>
  <c r="B550" i="30"/>
  <c r="B286" i="30"/>
  <c r="B567" i="30"/>
  <c r="B1223" i="30"/>
  <c r="B1142" i="30"/>
  <c r="B1019" i="30"/>
  <c r="B908" i="30"/>
  <c r="B335" i="30"/>
  <c r="B712" i="30"/>
  <c r="B551" i="30"/>
  <c r="B799" i="30"/>
  <c r="B1284" i="30"/>
  <c r="B924" i="30"/>
  <c r="B1087" i="30"/>
  <c r="B1381" i="30"/>
  <c r="B330" i="30"/>
  <c r="B368" i="30"/>
  <c r="B746" i="30"/>
  <c r="B148" i="30"/>
  <c r="B802" i="30"/>
  <c r="B555" i="30"/>
  <c r="B625" i="30"/>
  <c r="B177" i="30"/>
  <c r="B597" i="30"/>
  <c r="B888" i="30"/>
  <c r="B1326" i="30"/>
  <c r="B170" i="30"/>
  <c r="B26" i="30"/>
  <c r="B1247" i="30"/>
  <c r="B1227" i="30"/>
  <c r="B1217" i="30"/>
  <c r="B526" i="30"/>
  <c r="B974" i="30"/>
  <c r="B442" i="30"/>
  <c r="B77" i="30"/>
  <c r="B1141" i="30"/>
  <c r="B203" i="30"/>
  <c r="B1434" i="30"/>
  <c r="B1136" i="30"/>
  <c r="B371" i="30"/>
  <c r="B319" i="30"/>
  <c r="B1267" i="30"/>
  <c r="B979" i="30"/>
  <c r="B988" i="30"/>
  <c r="B163" i="30"/>
  <c r="B1405" i="30"/>
  <c r="B1016" i="30"/>
  <c r="B348" i="30"/>
  <c r="B565" i="30"/>
  <c r="B182" i="30"/>
  <c r="B1480" i="30"/>
  <c r="B518" i="30"/>
  <c r="B628" i="30"/>
  <c r="B358" i="30"/>
  <c r="B901" i="30"/>
  <c r="B1131" i="30"/>
  <c r="B1280" i="30"/>
  <c r="B1298" i="30"/>
  <c r="B963" i="30"/>
  <c r="B880" i="30"/>
  <c r="B133" i="30"/>
  <c r="B373" i="30"/>
  <c r="B389" i="30"/>
  <c r="B1139" i="30"/>
  <c r="B1420" i="30"/>
  <c r="B228" i="30"/>
  <c r="B456" i="30"/>
  <c r="B484" i="30"/>
  <c r="B1429" i="30"/>
  <c r="B454" i="30"/>
  <c r="B716" i="30"/>
  <c r="B1122" i="30"/>
  <c r="B874" i="30"/>
  <c r="B434" i="30"/>
  <c r="B816" i="30"/>
  <c r="B809" i="30"/>
  <c r="B548" i="30"/>
  <c r="B207" i="30"/>
  <c r="B623" i="30"/>
  <c r="B1124" i="30"/>
  <c r="B858" i="30"/>
  <c r="B347" i="30"/>
  <c r="B404" i="30"/>
  <c r="B17" i="30"/>
  <c r="B273" i="30"/>
  <c r="B771" i="30"/>
  <c r="B778" i="30"/>
  <c r="B1092" i="30"/>
  <c r="B1165" i="30"/>
  <c r="B1049" i="30"/>
  <c r="B1330" i="30"/>
  <c r="B195" i="30"/>
  <c r="B1091" i="30"/>
  <c r="B23" i="30"/>
  <c r="B265" i="30"/>
  <c r="B488" i="30"/>
  <c r="B585" i="30"/>
  <c r="B420" i="30"/>
  <c r="B218" i="30"/>
  <c r="B67" i="30"/>
  <c r="B411" i="30"/>
  <c r="B1358" i="30"/>
  <c r="B860" i="30"/>
  <c r="B695" i="30"/>
  <c r="B1463" i="30"/>
  <c r="B973" i="30"/>
  <c r="B1185" i="30"/>
  <c r="B777" i="30"/>
  <c r="B762" i="30"/>
  <c r="B959" i="30"/>
  <c r="B1258" i="30"/>
  <c r="B1098" i="30"/>
  <c r="B656" i="30"/>
  <c r="B1454" i="30"/>
  <c r="B779" i="30"/>
  <c r="B94" i="30"/>
  <c r="B127" i="30"/>
  <c r="B1286" i="30"/>
  <c r="B906" i="30"/>
  <c r="B199" i="30"/>
  <c r="B850" i="30"/>
  <c r="B740" i="30"/>
  <c r="B60" i="30"/>
  <c r="B838" i="30"/>
  <c r="B410" i="30"/>
  <c r="B1891" i="30"/>
  <c r="B1922" i="30"/>
  <c r="B81" i="30"/>
  <c r="B107" i="30"/>
  <c r="B220" i="30"/>
  <c r="B1383" i="30"/>
  <c r="B36" i="30"/>
  <c r="B83" i="30"/>
  <c r="B15" i="30"/>
  <c r="B894" i="30"/>
  <c r="B1192" i="30"/>
  <c r="B210" i="30"/>
  <c r="B1312" i="30"/>
  <c r="B1099" i="30"/>
  <c r="B465" i="30"/>
  <c r="B1242" i="30"/>
  <c r="B1106" i="30"/>
  <c r="B608" i="30"/>
  <c r="B1305" i="30"/>
  <c r="B1733" i="30"/>
  <c r="B506" i="30"/>
  <c r="B993" i="30"/>
  <c r="B1104" i="30"/>
  <c r="B845" i="30"/>
  <c r="B932" i="30"/>
  <c r="B1125" i="30"/>
  <c r="B1347" i="30"/>
  <c r="B1359" i="30"/>
  <c r="B1225" i="30"/>
  <c r="B529" i="30"/>
  <c r="B1401" i="30"/>
  <c r="B487" i="30"/>
  <c r="B644" i="30"/>
  <c r="B1000" i="30"/>
  <c r="B592" i="30"/>
  <c r="B599" i="30"/>
  <c r="B558" i="30"/>
  <c r="B617" i="30"/>
  <c r="B1269" i="30"/>
  <c r="B758" i="30"/>
  <c r="B1443" i="30"/>
  <c r="B764" i="30"/>
  <c r="B88" i="30"/>
  <c r="B892" i="30"/>
  <c r="B279" i="30"/>
  <c r="B425" i="30"/>
  <c r="B1102" i="30"/>
  <c r="B787" i="30"/>
  <c r="B1144" i="30"/>
  <c r="B819" i="30"/>
  <c r="B847" i="30"/>
  <c r="B545" i="30"/>
  <c r="B59" i="30"/>
  <c r="B947" i="30"/>
  <c r="B714" i="30"/>
  <c r="B1268" i="30"/>
  <c r="B839" i="30"/>
  <c r="B696" i="30"/>
  <c r="B1956" i="30"/>
  <c r="B1367" i="30"/>
  <c r="B958" i="30"/>
  <c r="B638" i="30"/>
  <c r="B407" i="30"/>
  <c r="B1167" i="30"/>
  <c r="B662" i="30"/>
  <c r="B1388" i="30"/>
  <c r="B852" i="30"/>
  <c r="B497" i="30"/>
  <c r="B1337" i="30"/>
  <c r="B299" i="30"/>
  <c r="B876" i="30"/>
  <c r="B376" i="30"/>
  <c r="B291" i="30"/>
  <c r="B882" i="30"/>
  <c r="B1403" i="30"/>
  <c r="B247" i="30"/>
  <c r="B357" i="30"/>
  <c r="B1047" i="30"/>
  <c r="B659" i="30"/>
  <c r="B1473" i="30"/>
  <c r="B760" i="30"/>
  <c r="B788" i="30"/>
  <c r="B1331" i="30"/>
  <c r="B244" i="30"/>
  <c r="B982" i="30"/>
  <c r="B886" i="30"/>
  <c r="B532" i="30"/>
  <c r="B1186" i="30"/>
  <c r="B18" i="30"/>
  <c r="B1318" i="30"/>
  <c r="B1342" i="30"/>
  <c r="B998" i="30"/>
  <c r="B1459" i="30"/>
  <c r="B262" i="30"/>
  <c r="B1158" i="30"/>
  <c r="B98" i="30"/>
  <c r="B1325" i="30"/>
  <c r="B121" i="30"/>
  <c r="B1132" i="30"/>
  <c r="B862" i="30"/>
  <c r="B726" i="30"/>
  <c r="B603" i="30"/>
  <c r="B642" i="30"/>
  <c r="B334" i="30"/>
  <c r="B230" i="30"/>
  <c r="B631" i="30"/>
  <c r="B443" i="30"/>
  <c r="B615" i="30"/>
  <c r="B494" i="30"/>
  <c r="B153" i="30"/>
  <c r="B1086" i="30"/>
  <c r="B1861" i="30"/>
  <c r="B978" i="30"/>
  <c r="B1549" i="30"/>
  <c r="B1512" i="30"/>
  <c r="B508" i="30"/>
  <c r="B1369" i="30"/>
  <c r="B1085" i="30"/>
  <c r="B1328" i="30"/>
  <c r="B1319" i="30"/>
  <c r="B618" i="30"/>
  <c r="B297" i="30"/>
  <c r="B825" i="30"/>
  <c r="B1455" i="30"/>
  <c r="B522" i="30"/>
  <c r="B165" i="30"/>
  <c r="B640" i="30"/>
  <c r="B754" i="30"/>
  <c r="B1241" i="30"/>
  <c r="B137" i="30"/>
  <c r="B957" i="30"/>
  <c r="B905" i="30"/>
  <c r="B897" i="30"/>
  <c r="B513" i="30"/>
  <c r="B1274" i="30"/>
  <c r="B731" i="30"/>
  <c r="B1484" i="30"/>
  <c r="B62" i="30"/>
  <c r="B1080" i="30"/>
  <c r="B155" i="30"/>
  <c r="B1279" i="30"/>
  <c r="B821" i="30"/>
  <c r="B473" i="30"/>
  <c r="B156" i="30"/>
  <c r="B869" i="30"/>
  <c r="B507" i="30"/>
  <c r="B763" i="30"/>
  <c r="B315" i="30"/>
  <c r="B202" i="30"/>
  <c r="B669" i="30"/>
  <c r="B820" i="30"/>
  <c r="B458" i="30"/>
  <c r="B446" i="30"/>
  <c r="B61" i="30"/>
  <c r="B867" i="30"/>
  <c r="B39" i="30"/>
  <c r="B808" i="30"/>
  <c r="B956" i="30"/>
  <c r="B65" i="30"/>
  <c r="B266" i="30"/>
  <c r="B680" i="30"/>
  <c r="B1126" i="30"/>
  <c r="B1245" i="30"/>
  <c r="B1466" i="30"/>
  <c r="B22" i="30"/>
  <c r="B561" i="30"/>
  <c r="B1176" i="30"/>
  <c r="B48" i="30"/>
  <c r="B78" i="30"/>
  <c r="B1031" i="30"/>
  <c r="B1365" i="30"/>
  <c r="B1406" i="30"/>
  <c r="B474" i="30"/>
  <c r="B878" i="30"/>
  <c r="B56" i="30"/>
  <c r="B1216" i="30"/>
  <c r="B263" i="30"/>
  <c r="B233" i="30"/>
  <c r="B889" i="30"/>
  <c r="B1301" i="30"/>
  <c r="B780" i="30"/>
  <c r="B435" i="30"/>
  <c r="B116" i="30"/>
  <c r="B1055" i="30"/>
  <c r="B525" i="30"/>
  <c r="B1404" i="30"/>
  <c r="B1329" i="30"/>
  <c r="B1439" i="30"/>
  <c r="B665" i="30"/>
  <c r="B344" i="30"/>
  <c r="B1127" i="30"/>
  <c r="B1265" i="30"/>
  <c r="B881" i="30"/>
  <c r="B851" i="30"/>
  <c r="B767" i="30"/>
  <c r="B598" i="30"/>
  <c r="B1462" i="30"/>
  <c r="B1377" i="30"/>
  <c r="B375" i="30"/>
  <c r="B13" i="30"/>
  <c r="B1433" i="30"/>
  <c r="B713" i="30"/>
  <c r="B1130" i="30"/>
  <c r="B602" i="30"/>
  <c r="B1334" i="30"/>
  <c r="B157" i="30"/>
  <c r="B593" i="30"/>
  <c r="B1200" i="30"/>
  <c r="B1012" i="30"/>
  <c r="B741" i="30"/>
  <c r="B542" i="30"/>
  <c r="B117" i="30"/>
  <c r="B1322" i="30"/>
  <c r="B783" i="30"/>
  <c r="B772" i="30"/>
  <c r="B1275" i="30"/>
  <c r="B1181" i="30"/>
  <c r="B485" i="30"/>
  <c r="B710" i="30"/>
  <c r="B215" i="30"/>
  <c r="B531" i="30"/>
  <c r="B1155" i="30"/>
  <c r="B843" i="30"/>
  <c r="B504" i="30"/>
  <c r="B616" i="30"/>
  <c r="B582" i="30"/>
  <c r="B1309" i="30"/>
  <c r="B158" i="30"/>
  <c r="B251" i="30"/>
  <c r="B1075" i="30"/>
  <c r="B1030" i="30"/>
  <c r="B1350" i="30"/>
  <c r="B455" i="30"/>
  <c r="B725" i="30"/>
  <c r="B54" i="30"/>
  <c r="B1053" i="30"/>
  <c r="B800" i="30"/>
  <c r="B684" i="30"/>
  <c r="B11" i="30"/>
  <c r="B87" i="30"/>
  <c r="B1817" i="30"/>
  <c r="B554" i="30"/>
  <c r="B1880" i="30"/>
  <c r="B486" i="30"/>
  <c r="B1204" i="30"/>
  <c r="B1135" i="30"/>
  <c r="B1027" i="30"/>
  <c r="B174" i="30"/>
  <c r="B1428" i="30"/>
  <c r="B1171" i="30"/>
  <c r="B1353" i="30"/>
  <c r="B698" i="30"/>
  <c r="B727" i="30"/>
  <c r="B1424" i="30"/>
  <c r="B1373" i="30"/>
  <c r="B1441" i="30"/>
  <c r="B704" i="30"/>
  <c r="B345" i="30"/>
  <c r="B692" i="30"/>
  <c r="B1344" i="30"/>
  <c r="B813" i="30"/>
  <c r="B934" i="30"/>
  <c r="B1184" i="30"/>
  <c r="B1400" i="30"/>
  <c r="B724" i="30"/>
  <c r="B1052" i="30"/>
  <c r="B510" i="30"/>
  <c r="B987" i="30"/>
  <c r="B1077" i="30"/>
  <c r="B1292" i="30"/>
  <c r="B421" i="30"/>
  <c r="B574" i="30"/>
  <c r="B113" i="30"/>
  <c r="B1156" i="30"/>
  <c r="B1327" i="30"/>
  <c r="B643" i="30"/>
  <c r="B1205" i="30"/>
  <c r="B141" i="30"/>
  <c r="B180" i="30"/>
  <c r="B658" i="30"/>
  <c r="B414" i="30"/>
  <c r="B1307" i="30"/>
  <c r="B873" i="30"/>
  <c r="B489" i="30"/>
  <c r="B1068" i="30"/>
  <c r="B204" i="30"/>
  <c r="B549" i="30"/>
  <c r="B1386" i="30"/>
  <c r="B940" i="30"/>
  <c r="B320" i="30"/>
  <c r="B706" i="30"/>
  <c r="B1276" i="30"/>
  <c r="B893" i="30"/>
  <c r="B664" i="30"/>
  <c r="B232" i="30"/>
  <c r="B910" i="30"/>
  <c r="B52" i="30"/>
  <c r="B675" i="30"/>
  <c r="B938" i="30"/>
  <c r="B1288" i="30"/>
  <c r="B1414" i="30"/>
  <c r="B509" i="30"/>
  <c r="B1057" i="30"/>
  <c r="B580" i="30"/>
  <c r="B972" i="30"/>
  <c r="B1419" i="30"/>
  <c r="B123" i="30"/>
  <c r="B1143" i="30"/>
  <c r="B234" i="30"/>
  <c r="B470" i="30"/>
  <c r="B1235" i="30"/>
  <c r="B902" i="30"/>
  <c r="B241" i="30"/>
  <c r="B822" i="30"/>
  <c r="B818" i="30"/>
  <c r="B895" i="30"/>
  <c r="B564" i="30"/>
  <c r="B1001" i="30"/>
  <c r="B479" i="30"/>
  <c r="B552" i="30"/>
  <c r="B464" i="30"/>
  <c r="B34" i="30"/>
  <c r="B362" i="30"/>
  <c r="B422" i="30"/>
  <c r="B134" i="30"/>
  <c r="B1008" i="30"/>
  <c r="B82" i="30"/>
  <c r="B1477" i="30"/>
  <c r="B708" i="30"/>
  <c r="B307" i="30"/>
  <c r="B264" i="30"/>
  <c r="B365" i="30"/>
  <c r="B730" i="30"/>
  <c r="B1032" i="30"/>
  <c r="B1442" i="30"/>
  <c r="B102" i="30"/>
  <c r="B124" i="30"/>
  <c r="B1411" i="30"/>
  <c r="B943" i="30"/>
  <c r="B648" i="30"/>
  <c r="B587" i="30"/>
  <c r="B336" i="30"/>
  <c r="B354" i="30"/>
  <c r="B268" i="30"/>
  <c r="B676" i="30"/>
  <c r="B1061" i="30"/>
  <c r="B1378" i="30"/>
  <c r="B1046" i="30"/>
  <c r="B793" i="30"/>
  <c r="B1234" i="30"/>
  <c r="B187" i="30"/>
  <c r="B605" i="30"/>
  <c r="B1413" i="30"/>
  <c r="B1128" i="30"/>
  <c r="B572" i="30"/>
  <c r="B917" i="30"/>
  <c r="B1266" i="30"/>
  <c r="B916" i="30"/>
  <c r="B1478" i="30"/>
  <c r="B76" i="30"/>
  <c r="B100" i="30"/>
  <c r="B1244" i="30"/>
  <c r="B303" i="30"/>
  <c r="B396" i="30"/>
  <c r="B277" i="30"/>
  <c r="B1324" i="30"/>
  <c r="B1399" i="30"/>
  <c r="B544" i="30"/>
  <c r="B1407" i="30"/>
  <c r="B160" i="30"/>
  <c r="B1090" i="30"/>
  <c r="B679" i="30"/>
  <c r="B879" i="30"/>
  <c r="B1351" i="30"/>
  <c r="B1448" i="30"/>
  <c r="B1335" i="30"/>
  <c r="B1445" i="30"/>
  <c r="B828" i="30"/>
  <c r="B769" i="30"/>
  <c r="B401" i="30"/>
  <c r="B1189" i="30"/>
  <c r="B109" i="30"/>
  <c r="B557" i="30"/>
  <c r="B451" i="30"/>
  <c r="B192" i="30"/>
  <c r="B1215" i="30"/>
  <c r="B213" i="30"/>
  <c r="B1412" i="30"/>
  <c r="B231" i="30"/>
  <c r="B1238" i="30"/>
  <c r="B912" i="30"/>
  <c r="B1469" i="30"/>
  <c r="B467" i="30"/>
  <c r="B930" i="30"/>
  <c r="B1120" i="30"/>
  <c r="B744" i="30"/>
  <c r="B450" i="30"/>
  <c r="B547" i="30"/>
  <c r="B50" i="30"/>
  <c r="B1214" i="30"/>
  <c r="B575" i="30"/>
  <c r="B1081" i="30"/>
  <c r="B655" i="30"/>
  <c r="B586" i="30"/>
  <c r="B594" i="30"/>
  <c r="B622" i="30"/>
  <c r="B673" i="30"/>
  <c r="B1415" i="30"/>
  <c r="B166" i="30"/>
  <c r="B650" i="30"/>
  <c r="B1363" i="30"/>
  <c r="B181" i="30"/>
  <c r="B349" i="30"/>
  <c r="B1260" i="30"/>
  <c r="B996" i="30"/>
  <c r="B1173" i="30"/>
  <c r="B325" i="30"/>
  <c r="B1114" i="30"/>
  <c r="B27" i="30"/>
  <c r="B159" i="30"/>
  <c r="B1422" i="30"/>
  <c r="B604" i="30"/>
  <c r="B79" i="30"/>
  <c r="B837" i="30"/>
  <c r="B472" i="30"/>
  <c r="B1157" i="30"/>
  <c r="B2" i="30"/>
  <c r="B289" i="30"/>
  <c r="B1123" i="30"/>
  <c r="B64" i="30"/>
  <c r="B129" i="30"/>
  <c r="B1398" i="30"/>
  <c r="B624" i="30"/>
  <c r="B738" i="30"/>
  <c r="B805" i="30"/>
  <c r="B856" i="30"/>
  <c r="B866" i="30"/>
  <c r="B313" i="30"/>
  <c r="B668" i="30"/>
  <c r="B229" i="30"/>
  <c r="B524" i="30"/>
  <c r="B1450" i="30"/>
  <c r="B1437" i="30"/>
  <c r="B719" i="30"/>
  <c r="B384" i="30"/>
  <c r="B1078" i="30"/>
  <c r="B1282" i="30"/>
  <c r="B965" i="30"/>
  <c r="B1015" i="30"/>
  <c r="B145" i="30"/>
  <c r="B1240" i="30"/>
  <c r="B970" i="30"/>
  <c r="B691" i="30"/>
  <c r="B976" i="30"/>
  <c r="B1264" i="30"/>
  <c r="B756" i="30"/>
  <c r="B776" i="30"/>
  <c r="B1146" i="30"/>
  <c r="B705" i="30"/>
  <c r="B527" i="30"/>
  <c r="B136" i="30"/>
  <c r="B1366" i="30"/>
  <c r="B413" i="30"/>
  <c r="B1056" i="30"/>
  <c r="B496" i="30"/>
  <c r="B301" i="30"/>
  <c r="B1115" i="30"/>
  <c r="B576" i="30"/>
  <c r="B74" i="30"/>
  <c r="B1230" i="30"/>
  <c r="B840" i="30"/>
  <c r="B1035" i="30"/>
  <c r="B1490" i="30"/>
  <c r="B1187" i="30"/>
  <c r="B143" i="30"/>
  <c r="B189" i="30"/>
  <c r="B722" i="30"/>
  <c r="B743" i="30"/>
  <c r="B459" i="30"/>
  <c r="B388" i="30"/>
  <c r="B1151" i="30"/>
  <c r="B338" i="30"/>
  <c r="B1023" i="30"/>
  <c r="B627" i="30"/>
  <c r="B440" i="30"/>
  <c r="B745" i="30"/>
  <c r="B694" i="30"/>
  <c r="B782" i="30"/>
  <c r="B611" i="30"/>
  <c r="B1108" i="30"/>
  <c r="B841" i="30"/>
  <c r="B649" i="30"/>
  <c r="B568" i="30"/>
  <c r="B1101" i="30"/>
  <c r="B1058" i="30"/>
  <c r="B636" i="30"/>
  <c r="B1045" i="30"/>
  <c r="B699" i="30"/>
  <c r="B41" i="30"/>
  <c r="B1295" i="30"/>
  <c r="B1254" i="30"/>
  <c r="B355" i="30"/>
  <c r="B238" i="30"/>
  <c r="B342" i="30"/>
  <c r="B1375" i="30"/>
  <c r="B206" i="30"/>
  <c r="B1408" i="30"/>
  <c r="B196" i="30"/>
  <c r="B298" i="30"/>
  <c r="B1197" i="30"/>
  <c r="B804" i="30"/>
  <c r="B1316" i="30"/>
  <c r="B343" i="30"/>
  <c r="B1036" i="30"/>
  <c r="B1256" i="30"/>
  <c r="B1294" i="30"/>
  <c r="B31" i="30"/>
  <c r="B562" i="30"/>
  <c r="B806" i="30"/>
  <c r="B614" i="30"/>
  <c r="B1333" i="30"/>
  <c r="B577" i="30"/>
  <c r="B1303" i="30"/>
  <c r="B1252" i="30"/>
  <c r="B884" i="30"/>
  <c r="B185" i="30"/>
  <c r="B997" i="30"/>
  <c r="B523" i="30"/>
  <c r="B791" i="30"/>
  <c r="B1117" i="30"/>
  <c r="B516" i="30"/>
  <c r="B91" i="30"/>
  <c r="B1174" i="30"/>
  <c r="B571" i="30"/>
  <c r="B733" i="30"/>
  <c r="B290" i="30"/>
  <c r="B747" i="30"/>
  <c r="B317" i="30"/>
  <c r="B477" i="30"/>
  <c r="B1385" i="30"/>
  <c r="B283" i="30"/>
  <c r="B453" i="30"/>
  <c r="B1150" i="30"/>
  <c r="B1253" i="30"/>
  <c r="B106" i="30"/>
  <c r="B1079" i="30"/>
  <c r="B1203" i="30"/>
  <c r="B1296" i="30"/>
  <c r="B797" i="30"/>
  <c r="B1149" i="30"/>
  <c r="B1037" i="30"/>
  <c r="B798" i="30"/>
  <c r="B184" i="30"/>
  <c r="B966" i="30"/>
  <c r="B1207" i="30"/>
  <c r="B115" i="30"/>
  <c r="B653" i="30"/>
  <c r="B1453" i="30"/>
  <c r="B634" i="30"/>
  <c r="B877" i="30"/>
  <c r="B936" i="30"/>
  <c r="B19" i="30"/>
  <c r="B961" i="30"/>
  <c r="B1201" i="30"/>
  <c r="B830" i="30"/>
  <c r="B971" i="30"/>
  <c r="B498" i="30"/>
  <c r="B717" i="30"/>
  <c r="B709" i="30"/>
  <c r="B1170" i="30"/>
  <c r="B85" i="30"/>
  <c r="B1154" i="30"/>
  <c r="B844" i="30"/>
  <c r="B829" i="30"/>
  <c r="B1097" i="30"/>
  <c r="B863" i="30"/>
  <c r="B1387" i="30"/>
  <c r="B361" i="30"/>
  <c r="B1070" i="30"/>
  <c r="B1338" i="30"/>
  <c r="B33" i="30"/>
  <c r="B1283" i="30"/>
  <c r="B383" i="30"/>
  <c r="B103" i="30"/>
  <c r="B701" i="30"/>
  <c r="B1290" i="30"/>
  <c r="B1094" i="30"/>
  <c r="B287" i="30"/>
  <c r="B7" i="30"/>
  <c r="B1402" i="30"/>
  <c r="B752" i="30"/>
  <c r="B274" i="30"/>
  <c r="B1425" i="30"/>
  <c r="B104" i="30"/>
  <c r="B1237" i="30"/>
  <c r="B1364" i="30"/>
  <c r="B1346" i="30"/>
  <c r="B1368" i="30"/>
  <c r="B864" i="30"/>
  <c r="B391" i="30"/>
  <c r="B765" i="30"/>
  <c r="B194" i="30"/>
  <c r="B1112" i="30"/>
  <c r="B541" i="30"/>
  <c r="B1239" i="30"/>
  <c r="B350" i="30"/>
  <c r="B1222" i="30"/>
  <c r="B785" i="30"/>
  <c r="B305" i="30"/>
  <c r="B661" i="30"/>
  <c r="B505" i="30"/>
  <c r="B448" i="30"/>
  <c r="B369" i="30"/>
  <c r="B441" i="30"/>
  <c r="B1003" i="30"/>
  <c r="B242" i="30"/>
  <c r="B1423" i="30"/>
  <c r="B1084" i="30"/>
  <c r="B439" i="30"/>
  <c r="B1272" i="30"/>
  <c r="B811" i="30"/>
  <c r="B1088" i="30"/>
  <c r="B360" i="30"/>
  <c r="B1160" i="30"/>
  <c r="B257" i="30"/>
  <c r="B735" i="30"/>
  <c r="B903" i="30"/>
  <c r="B171" i="30"/>
  <c r="B140" i="30"/>
  <c r="B1348" i="30"/>
  <c r="B169" i="30"/>
  <c r="B672" i="30"/>
  <c r="B1343" i="30"/>
  <c r="B308" i="30"/>
  <c r="B1481" i="30"/>
  <c r="B382" i="30"/>
  <c r="B781" i="30"/>
  <c r="B663" i="30"/>
  <c r="B1083" i="30"/>
  <c r="B402" i="30"/>
  <c r="B1410" i="30"/>
  <c r="B1195" i="30"/>
  <c r="B73" i="30"/>
  <c r="B671" i="30"/>
  <c r="B293" i="30"/>
  <c r="B990" i="30"/>
  <c r="B823" i="30"/>
  <c r="B429" i="30"/>
  <c r="B351" i="30"/>
  <c r="B755" i="30"/>
  <c r="B689" i="30"/>
  <c r="B1060" i="30"/>
  <c r="B792" i="30"/>
  <c r="B1356" i="30"/>
  <c r="B815" i="30"/>
  <c r="B8" i="30"/>
  <c r="B595" i="30"/>
  <c r="B632" i="30"/>
  <c r="B857" i="30"/>
  <c r="B919" i="30"/>
  <c r="B466" i="30"/>
  <c r="B1107" i="30"/>
  <c r="B412" i="30"/>
  <c r="B949" i="30"/>
  <c r="B911" i="30"/>
  <c r="B6" i="30"/>
  <c r="B1177" i="30"/>
  <c r="B1210" i="30"/>
  <c r="B610" i="30"/>
  <c r="B519" i="30"/>
  <c r="B944" i="30"/>
  <c r="B183" i="30"/>
  <c r="B682" i="30"/>
  <c r="B57" i="30"/>
  <c r="B340" i="30"/>
  <c r="B172" i="30"/>
  <c r="B1140" i="30"/>
  <c r="B89" i="30"/>
  <c r="B227" i="30"/>
  <c r="B596" i="30"/>
  <c r="B408" i="30"/>
  <c r="B612" i="30"/>
  <c r="B71" i="30"/>
  <c r="B1293" i="30"/>
  <c r="B835" i="30"/>
  <c r="B736" i="30"/>
  <c r="B588" i="30"/>
  <c r="B47" i="30"/>
  <c r="B378" i="30"/>
  <c r="B4" i="30"/>
  <c r="B563" i="30"/>
  <c r="B1017" i="30"/>
  <c r="B216" i="30"/>
  <c r="B499" i="30"/>
  <c r="B142" i="30"/>
  <c r="B110" i="30"/>
  <c r="B80" i="30"/>
  <c r="B346" i="30"/>
  <c r="B1376" i="30"/>
  <c r="B253" i="30"/>
  <c r="B1153" i="30"/>
  <c r="B1229" i="30"/>
  <c r="B93" i="30"/>
  <c r="B372" i="30"/>
  <c r="B188" i="30"/>
  <c r="B734" i="30"/>
  <c r="B1168" i="30"/>
  <c r="B720" i="30"/>
  <c r="B90" i="30"/>
  <c r="B715" i="30"/>
  <c r="B657" i="30"/>
  <c r="B1119" i="30"/>
  <c r="B925" i="30"/>
  <c r="B260" i="30"/>
  <c r="B1320" i="30"/>
  <c r="B1111" i="30"/>
  <c r="B742" i="30"/>
  <c r="B138" i="30"/>
  <c r="B9" i="30"/>
  <c r="B292" i="30"/>
  <c r="B1476" i="30"/>
  <c r="B1345" i="30"/>
  <c r="B394" i="30"/>
  <c r="B1113" i="30"/>
  <c r="B503" i="30"/>
  <c r="B601" i="30"/>
  <c r="B1262" i="30"/>
  <c r="B1138" i="30"/>
  <c r="B994" i="30"/>
  <c r="B272" i="30"/>
  <c r="B1043" i="30"/>
  <c r="B1354" i="30"/>
  <c r="B613" i="30"/>
  <c r="B42" i="30"/>
  <c r="B1063" i="30"/>
  <c r="B431" i="30"/>
  <c r="B1188" i="30"/>
  <c r="B521" i="30"/>
  <c r="B660" i="30"/>
  <c r="B1418" i="30"/>
  <c r="B1110" i="30"/>
  <c r="B1458" i="30"/>
  <c r="B304" i="30"/>
  <c r="B591" i="30"/>
  <c r="B1100" i="30"/>
  <c r="B630" i="30"/>
  <c r="B1360" i="30"/>
  <c r="B38" i="30"/>
  <c r="B1020" i="30"/>
  <c r="B433" i="30"/>
  <c r="B1349" i="30"/>
  <c r="B219" i="30"/>
  <c r="B581" i="30"/>
  <c r="B1323" i="30"/>
  <c r="B1396" i="30"/>
  <c r="B1178" i="30"/>
  <c r="B236" i="30"/>
  <c r="B370" i="30"/>
  <c r="B1475" i="30"/>
  <c r="B300" i="30"/>
  <c r="B511" i="30"/>
  <c r="B30" i="30"/>
  <c r="B870" i="30"/>
  <c r="B112" i="30"/>
  <c r="B683" i="30"/>
  <c r="B1487" i="30"/>
  <c r="B400" i="30"/>
  <c r="B492" i="30"/>
  <c r="B463" i="30"/>
  <c r="B1147" i="30"/>
  <c r="B149" i="30"/>
  <c r="B1206" i="30"/>
  <c r="B395" i="30"/>
  <c r="B530" i="30"/>
  <c r="B1059" i="30"/>
  <c r="B721" i="30"/>
  <c r="B248" i="30"/>
  <c r="B285" i="30"/>
  <c r="B723" i="30"/>
  <c r="B1062" i="30"/>
  <c r="B1392" i="30"/>
  <c r="B119" i="30"/>
  <c r="B436" i="30"/>
  <c r="B1022" i="30"/>
  <c r="B1263" i="30"/>
  <c r="B284" i="30"/>
  <c r="B1054" i="30"/>
  <c r="B254" i="30"/>
  <c r="B225" i="30"/>
  <c r="B633" i="30"/>
  <c r="B535" i="30"/>
  <c r="B318" i="30"/>
  <c r="B952" i="30"/>
  <c r="B25" i="30"/>
  <c r="B20" i="30"/>
  <c r="B775" i="30"/>
  <c r="B883" i="30"/>
  <c r="B1382" i="30"/>
  <c r="B1172" i="30"/>
  <c r="B831" i="30"/>
  <c r="B323" i="30"/>
  <c r="B114" i="30"/>
  <c r="B674" i="30"/>
  <c r="B951" i="30"/>
  <c r="B520" i="30"/>
  <c r="B790" i="30"/>
  <c r="B270" i="30"/>
  <c r="B1029" i="30"/>
  <c r="B913" i="30"/>
  <c r="B1010" i="30"/>
  <c r="B415" i="30"/>
  <c r="C415" i="30" l="1"/>
  <c r="C1010" i="30"/>
  <c r="C913" i="30"/>
  <c r="C1029" i="30"/>
  <c r="C270" i="30"/>
  <c r="C790" i="30"/>
  <c r="C520" i="30"/>
  <c r="C951" i="30"/>
  <c r="C674" i="30"/>
  <c r="C114" i="30"/>
  <c r="C323" i="30"/>
  <c r="C831" i="30"/>
  <c r="C1172" i="30"/>
  <c r="C1382" i="30"/>
  <c r="C883" i="30"/>
  <c r="C775" i="30"/>
  <c r="C20" i="30"/>
  <c r="C25" i="30"/>
  <c r="C952" i="30"/>
  <c r="C318" i="30"/>
  <c r="C535" i="30"/>
  <c r="C633" i="30"/>
  <c r="C225" i="30"/>
  <c r="C254" i="30"/>
  <c r="C1054" i="30"/>
  <c r="C284" i="30"/>
  <c r="C1263" i="30"/>
  <c r="C1022" i="30"/>
  <c r="C436" i="30"/>
  <c r="C119" i="30"/>
  <c r="C1392" i="30"/>
  <c r="C1062" i="30"/>
  <c r="C723" i="30"/>
  <c r="C285" i="30"/>
  <c r="C248" i="30"/>
  <c r="C721" i="30"/>
  <c r="C1059" i="30"/>
  <c r="C530" i="30"/>
  <c r="C395" i="30"/>
  <c r="C1206" i="30"/>
  <c r="C149" i="30"/>
  <c r="C1147" i="30"/>
  <c r="C463" i="30"/>
  <c r="C492" i="30"/>
  <c r="C400" i="30"/>
  <c r="C1487" i="30"/>
  <c r="C683" i="30"/>
  <c r="C112" i="30"/>
  <c r="C870" i="30"/>
  <c r="C30" i="30"/>
  <c r="C511" i="30"/>
  <c r="C300" i="30"/>
  <c r="C1475" i="30"/>
  <c r="C370" i="30"/>
  <c r="C236" i="30"/>
  <c r="C1178" i="30"/>
  <c r="C1396" i="30"/>
  <c r="C1323" i="30"/>
  <c r="C581" i="30"/>
  <c r="C219" i="30"/>
  <c r="C1349" i="30"/>
  <c r="C433" i="30"/>
  <c r="C1020" i="30"/>
  <c r="C38" i="30"/>
  <c r="C1360" i="30"/>
  <c r="C630" i="30"/>
  <c r="C1100" i="30"/>
  <c r="C591" i="30"/>
  <c r="C304" i="30"/>
  <c r="C1458" i="30"/>
  <c r="C1110" i="30"/>
  <c r="C1418" i="30"/>
  <c r="C660" i="30"/>
  <c r="C521" i="30"/>
  <c r="C1188" i="30"/>
  <c r="C431" i="30"/>
  <c r="C1063" i="30"/>
  <c r="C42" i="30"/>
  <c r="C613" i="30"/>
  <c r="C1354" i="30"/>
  <c r="C1043" i="30"/>
  <c r="C272" i="30"/>
  <c r="C994" i="30"/>
  <c r="C1138" i="30"/>
  <c r="C1262" i="30"/>
  <c r="C601" i="30"/>
  <c r="C503" i="30"/>
  <c r="C1113" i="30"/>
  <c r="C394" i="30"/>
  <c r="C1345" i="30"/>
  <c r="C1476" i="30"/>
  <c r="C292" i="30"/>
  <c r="C9" i="30"/>
  <c r="C138" i="30"/>
  <c r="C742" i="30"/>
  <c r="C1111" i="30"/>
  <c r="C1320" i="30"/>
  <c r="C260" i="30"/>
  <c r="C925" i="30"/>
  <c r="C1119" i="30"/>
  <c r="C657" i="30"/>
  <c r="C715" i="30"/>
  <c r="C90" i="30"/>
  <c r="C720" i="30"/>
  <c r="C1168" i="30"/>
  <c r="C734" i="30"/>
  <c r="C188" i="30"/>
  <c r="C372" i="30"/>
  <c r="C93" i="30"/>
  <c r="C1229" i="30"/>
  <c r="C1153" i="30"/>
  <c r="C253" i="30"/>
  <c r="C1376" i="30"/>
  <c r="C346" i="30"/>
  <c r="C80" i="30"/>
  <c r="C110" i="30"/>
  <c r="C142" i="30"/>
  <c r="C499" i="30"/>
  <c r="C216" i="30"/>
  <c r="C1017" i="30"/>
  <c r="C563" i="30"/>
  <c r="C4" i="30"/>
  <c r="C378" i="30"/>
  <c r="C47" i="30"/>
  <c r="C588" i="30"/>
  <c r="C736" i="30"/>
  <c r="C835" i="30"/>
  <c r="C1293" i="30"/>
  <c r="C71" i="30"/>
  <c r="C612" i="30"/>
  <c r="C408" i="30"/>
  <c r="C596" i="30"/>
  <c r="C227" i="30"/>
  <c r="C89" i="30"/>
  <c r="C1140" i="30"/>
  <c r="C172" i="30"/>
  <c r="C340" i="30"/>
  <c r="C57" i="30"/>
  <c r="C682" i="30"/>
  <c r="C183" i="30"/>
  <c r="C944" i="30"/>
  <c r="C519" i="30"/>
  <c r="C610" i="30"/>
  <c r="C1210" i="30"/>
  <c r="C1177" i="30"/>
  <c r="C6" i="30"/>
  <c r="C911" i="30"/>
  <c r="C949" i="30"/>
  <c r="C412" i="30"/>
  <c r="C1107" i="30"/>
  <c r="C466" i="30"/>
  <c r="C919" i="30"/>
  <c r="C857" i="30"/>
  <c r="C632" i="30"/>
  <c r="C595" i="30"/>
  <c r="C8" i="30"/>
  <c r="C815" i="30"/>
  <c r="C1356" i="30"/>
  <c r="C792" i="30"/>
  <c r="C1060" i="30"/>
  <c r="C689" i="30"/>
  <c r="C755" i="30"/>
  <c r="C351" i="30"/>
  <c r="C429" i="30"/>
  <c r="C823" i="30"/>
  <c r="C990" i="30"/>
  <c r="C293" i="30"/>
  <c r="C671" i="30"/>
  <c r="C73" i="30"/>
  <c r="C1195" i="30"/>
  <c r="C1410" i="30"/>
  <c r="C402" i="30"/>
  <c r="C1083" i="30"/>
  <c r="C663" i="30"/>
  <c r="C781" i="30"/>
  <c r="C382" i="30"/>
  <c r="C1481" i="30"/>
  <c r="C308" i="30"/>
  <c r="C1343" i="30"/>
  <c r="C672" i="30"/>
  <c r="C169" i="30"/>
  <c r="C1348" i="30"/>
  <c r="C140" i="30"/>
  <c r="C171" i="30"/>
  <c r="C903" i="30"/>
  <c r="C735" i="30"/>
  <c r="C257" i="30"/>
  <c r="C1160" i="30"/>
  <c r="C360" i="30"/>
  <c r="C1088" i="30"/>
  <c r="C811" i="30"/>
  <c r="C1272" i="30"/>
  <c r="C439" i="30"/>
  <c r="C1084" i="30"/>
  <c r="C1423" i="30"/>
  <c r="C242" i="30"/>
  <c r="C1003" i="30"/>
  <c r="C441" i="30"/>
  <c r="C369" i="30"/>
  <c r="C448" i="30"/>
  <c r="C505" i="30"/>
  <c r="C661" i="30"/>
  <c r="C305" i="30"/>
  <c r="C785" i="30"/>
  <c r="C1222" i="30"/>
  <c r="C350" i="30"/>
  <c r="C1239" i="30"/>
  <c r="C541" i="30"/>
  <c r="C1112" i="30"/>
  <c r="C194" i="30"/>
  <c r="C765" i="30"/>
  <c r="C391" i="30"/>
  <c r="C864" i="30"/>
  <c r="C1368" i="30"/>
  <c r="C1346" i="30"/>
  <c r="C1364" i="30"/>
  <c r="C1237" i="30"/>
  <c r="C104" i="30"/>
  <c r="C1425" i="30"/>
  <c r="C274" i="30"/>
  <c r="C752" i="30"/>
  <c r="C1402" i="30"/>
  <c r="C7" i="30"/>
  <c r="C287" i="30"/>
  <c r="C1094" i="30"/>
  <c r="C1290" i="30"/>
  <c r="C701" i="30"/>
  <c r="C103" i="30"/>
  <c r="C383" i="30"/>
  <c r="C1283" i="30"/>
  <c r="C33" i="30"/>
  <c r="C1338" i="30"/>
  <c r="C1070" i="30"/>
  <c r="C361" i="30"/>
  <c r="C1387" i="30"/>
  <c r="C863" i="30"/>
  <c r="C1097" i="30"/>
  <c r="C829" i="30"/>
  <c r="C844" i="30"/>
  <c r="C1154" i="30"/>
  <c r="C85" i="30"/>
  <c r="C1170" i="30"/>
  <c r="C709" i="30"/>
  <c r="C717" i="30"/>
  <c r="C498" i="30"/>
  <c r="C971" i="30"/>
  <c r="C830" i="30"/>
  <c r="C1201" i="30"/>
  <c r="C961" i="30"/>
  <c r="C19" i="30"/>
  <c r="C936" i="30"/>
  <c r="C877" i="30"/>
  <c r="C634" i="30"/>
  <c r="C1453" i="30"/>
  <c r="C653" i="30"/>
  <c r="C115" i="30"/>
  <c r="C1207" i="30"/>
  <c r="C966" i="30"/>
  <c r="C184" i="30"/>
  <c r="C798" i="30"/>
  <c r="C1037" i="30"/>
  <c r="C1149" i="30"/>
  <c r="C797" i="30"/>
  <c r="C1296" i="30"/>
  <c r="C1203" i="30"/>
  <c r="C1079" i="30"/>
  <c r="C106" i="30"/>
  <c r="C1253" i="30"/>
  <c r="C1150" i="30"/>
  <c r="C453" i="30"/>
  <c r="C283" i="30"/>
  <c r="C1385" i="30"/>
  <c r="C477" i="30"/>
  <c r="C317" i="30"/>
  <c r="C747" i="30"/>
  <c r="C290" i="30"/>
  <c r="C733" i="30"/>
  <c r="C571" i="30"/>
  <c r="C1174" i="30"/>
  <c r="C91" i="30"/>
  <c r="C516" i="30"/>
  <c r="C1117" i="30"/>
  <c r="C791" i="30"/>
  <c r="C523" i="30"/>
  <c r="C997" i="30"/>
  <c r="C185" i="30"/>
  <c r="C884" i="30"/>
  <c r="C1252" i="30"/>
  <c r="C1303" i="30"/>
  <c r="C577" i="30"/>
  <c r="C1333" i="30"/>
  <c r="C614" i="30"/>
  <c r="C806" i="30"/>
  <c r="C562" i="30"/>
  <c r="C31" i="30"/>
  <c r="C1294" i="30"/>
  <c r="C1256" i="30"/>
  <c r="C1036" i="30"/>
  <c r="C343" i="30"/>
  <c r="C1316" i="30"/>
  <c r="C804" i="30"/>
  <c r="C1197" i="30"/>
  <c r="C298" i="30"/>
  <c r="C196" i="30"/>
  <c r="C1408" i="30"/>
  <c r="C206" i="30"/>
  <c r="C1375" i="30"/>
  <c r="C342" i="30"/>
  <c r="C238" i="30"/>
  <c r="C355" i="30"/>
  <c r="C1254" i="30"/>
  <c r="C1295" i="30"/>
  <c r="C41" i="30"/>
  <c r="C699" i="30"/>
  <c r="C1045" i="30"/>
  <c r="C636" i="30"/>
  <c r="C1058" i="30"/>
  <c r="C1101" i="30"/>
  <c r="C568" i="30"/>
  <c r="C649" i="30"/>
  <c r="C841" i="30"/>
  <c r="C1108" i="30"/>
  <c r="C611" i="30"/>
  <c r="C782" i="30"/>
  <c r="C694" i="30"/>
  <c r="C745" i="30"/>
  <c r="C440" i="30"/>
  <c r="C627" i="30"/>
  <c r="C1023" i="30"/>
  <c r="C338" i="30"/>
  <c r="C1151" i="30"/>
  <c r="C388" i="30"/>
  <c r="C459" i="30"/>
  <c r="C743" i="30"/>
  <c r="C722" i="30"/>
  <c r="C189" i="30"/>
  <c r="C143" i="30"/>
  <c r="C1187" i="30"/>
  <c r="C1490" i="30"/>
  <c r="C1035" i="30"/>
  <c r="C840" i="30"/>
  <c r="C1230" i="30"/>
  <c r="C74" i="30"/>
  <c r="C576" i="30"/>
  <c r="C1115" i="30"/>
  <c r="C301" i="30"/>
  <c r="C496" i="30"/>
  <c r="C1056" i="30"/>
  <c r="C413" i="30"/>
  <c r="C1366" i="30"/>
  <c r="C136" i="30"/>
  <c r="C527" i="30"/>
  <c r="C705" i="30"/>
  <c r="C1146" i="30"/>
  <c r="C776" i="30"/>
  <c r="C756" i="30"/>
  <c r="C1264" i="30"/>
  <c r="C976" i="30"/>
  <c r="C691" i="30"/>
  <c r="C970" i="30"/>
  <c r="C1240" i="30"/>
  <c r="C145" i="30"/>
  <c r="C1015" i="30"/>
  <c r="C965" i="30"/>
  <c r="C1282" i="30"/>
  <c r="C1078" i="30"/>
  <c r="C384" i="30"/>
  <c r="C719" i="30"/>
  <c r="C1437" i="30"/>
  <c r="C1450" i="30"/>
  <c r="C524" i="30"/>
  <c r="C229" i="30"/>
  <c r="C668" i="30"/>
  <c r="C313" i="30"/>
  <c r="C866" i="30"/>
  <c r="C856" i="30"/>
  <c r="C805" i="30"/>
  <c r="C738" i="30"/>
  <c r="C624" i="30"/>
  <c r="C1398" i="30"/>
  <c r="C129" i="30"/>
  <c r="C64" i="30"/>
  <c r="C1123" i="30"/>
  <c r="C289" i="30"/>
  <c r="C2" i="30"/>
  <c r="C1157" i="30"/>
  <c r="C472" i="30"/>
  <c r="C837" i="30"/>
  <c r="C79" i="30"/>
  <c r="C604" i="30"/>
  <c r="C1422" i="30"/>
  <c r="C159" i="30"/>
  <c r="C27" i="30"/>
  <c r="C1114" i="30"/>
  <c r="C325" i="30"/>
  <c r="C1173" i="30"/>
  <c r="C996" i="30"/>
  <c r="C1260" i="30"/>
  <c r="C349" i="30"/>
  <c r="C181" i="30"/>
  <c r="C1363" i="30"/>
  <c r="C650" i="30"/>
  <c r="C166" i="30"/>
  <c r="C1415" i="30"/>
  <c r="C673" i="30"/>
  <c r="C622" i="30"/>
  <c r="C594" i="30"/>
  <c r="C586" i="30"/>
  <c r="C655" i="30"/>
  <c r="C1081" i="30"/>
  <c r="C575" i="30"/>
  <c r="C1214" i="30"/>
  <c r="C50" i="30"/>
  <c r="C547" i="30"/>
  <c r="C450" i="30"/>
  <c r="C744" i="30"/>
  <c r="C1120" i="30"/>
  <c r="C930" i="30"/>
  <c r="C467" i="30"/>
  <c r="C1469" i="30"/>
  <c r="C912" i="30"/>
  <c r="C1238" i="30"/>
  <c r="C231" i="30"/>
  <c r="C1412" i="30"/>
  <c r="C213" i="30"/>
  <c r="C1215" i="30"/>
  <c r="C192" i="30"/>
  <c r="C451" i="30"/>
  <c r="C557" i="30"/>
  <c r="C109" i="30"/>
  <c r="C1189" i="30"/>
  <c r="C401" i="30"/>
  <c r="C769" i="30"/>
  <c r="C828" i="30"/>
  <c r="C1445" i="30"/>
  <c r="C1335" i="30"/>
  <c r="C1448" i="30"/>
  <c r="C1351" i="30"/>
  <c r="C879" i="30"/>
  <c r="C679" i="30"/>
  <c r="C1090" i="30"/>
  <c r="C160" i="30"/>
  <c r="C1407" i="30"/>
  <c r="C544" i="30"/>
  <c r="C1399" i="30"/>
  <c r="C1324" i="30"/>
  <c r="C277" i="30"/>
  <c r="C396" i="30"/>
  <c r="C303" i="30"/>
  <c r="C1244" i="30"/>
  <c r="C100" i="30"/>
  <c r="C76" i="30"/>
  <c r="C1478" i="30"/>
  <c r="C916" i="30"/>
  <c r="C1266" i="30"/>
  <c r="C917" i="30"/>
  <c r="C572" i="30"/>
  <c r="C1128" i="30"/>
  <c r="C1413" i="30"/>
  <c r="C605" i="30"/>
  <c r="C187" i="30"/>
  <c r="C1234" i="30"/>
  <c r="C793" i="30"/>
  <c r="C1046" i="30"/>
  <c r="C1378" i="30"/>
  <c r="C1061" i="30"/>
  <c r="C676" i="30"/>
  <c r="C268" i="30"/>
  <c r="C354" i="30"/>
  <c r="C336" i="30"/>
  <c r="C587" i="30"/>
  <c r="C648" i="30"/>
  <c r="C943" i="30"/>
  <c r="C1411" i="30"/>
  <c r="C124" i="30"/>
  <c r="C102" i="30"/>
  <c r="C1442" i="30"/>
  <c r="C1032" i="30"/>
  <c r="C730" i="30"/>
  <c r="C365" i="30"/>
  <c r="C264" i="30"/>
  <c r="C307" i="30"/>
  <c r="C708" i="30"/>
  <c r="C1477" i="30"/>
  <c r="C82" i="30"/>
  <c r="C1008" i="30"/>
  <c r="C134" i="30"/>
  <c r="C422" i="30"/>
  <c r="C362" i="30"/>
  <c r="C34" i="30"/>
  <c r="C464" i="30"/>
  <c r="C552" i="30"/>
  <c r="C479" i="30"/>
  <c r="C1001" i="30"/>
  <c r="C564" i="30"/>
  <c r="C895" i="30"/>
  <c r="C818" i="30"/>
  <c r="C822" i="30"/>
  <c r="C241" i="30"/>
  <c r="C902" i="30"/>
  <c r="C1235" i="30"/>
  <c r="C470" i="30"/>
  <c r="C234" i="30"/>
  <c r="C1143" i="30"/>
  <c r="C123" i="30"/>
  <c r="C1419" i="30"/>
  <c r="C972" i="30"/>
  <c r="C580" i="30"/>
  <c r="C1057" i="30"/>
  <c r="C509" i="30"/>
  <c r="C1414" i="30"/>
  <c r="C1288" i="30"/>
  <c r="C938" i="30"/>
  <c r="C675" i="30"/>
  <c r="C52" i="30"/>
  <c r="C910" i="30"/>
  <c r="C232" i="30"/>
  <c r="C664" i="30"/>
  <c r="C893" i="30"/>
  <c r="C1276" i="30"/>
  <c r="C706" i="30"/>
  <c r="C320" i="30"/>
  <c r="C940" i="30"/>
  <c r="C1386" i="30"/>
  <c r="C549" i="30"/>
  <c r="C204" i="30"/>
  <c r="C1068" i="30"/>
  <c r="C489" i="30"/>
  <c r="C873" i="30"/>
  <c r="C1307" i="30"/>
  <c r="C414" i="30"/>
  <c r="C658" i="30"/>
  <c r="C180" i="30"/>
  <c r="C141" i="30"/>
  <c r="C1205" i="30"/>
  <c r="C643" i="30"/>
  <c r="C1327" i="30"/>
  <c r="C1156" i="30"/>
  <c r="C113" i="30"/>
  <c r="C574" i="30"/>
  <c r="C421" i="30"/>
  <c r="C1292" i="30"/>
  <c r="C1077" i="30"/>
  <c r="C987" i="30"/>
  <c r="C510" i="30"/>
  <c r="C1052" i="30"/>
  <c r="C724" i="30"/>
  <c r="C1400" i="30"/>
  <c r="C1184" i="30"/>
  <c r="C934" i="30"/>
  <c r="C813" i="30"/>
  <c r="C1344" i="30"/>
  <c r="C692" i="30"/>
  <c r="C345" i="30"/>
  <c r="C704" i="30"/>
  <c r="C1441" i="30"/>
  <c r="C1373" i="30"/>
  <c r="C1424" i="30"/>
  <c r="C727" i="30"/>
  <c r="C698" i="30"/>
  <c r="C1353" i="30"/>
  <c r="C1171" i="30"/>
  <c r="C1428" i="30"/>
  <c r="C174" i="30"/>
  <c r="C1027" i="30"/>
  <c r="C1135" i="30"/>
  <c r="C1204" i="30"/>
  <c r="C486" i="30"/>
  <c r="C1880" i="30"/>
  <c r="C554" i="30"/>
  <c r="C1817" i="30"/>
  <c r="C87" i="30"/>
  <c r="C11" i="30"/>
  <c r="C684" i="30"/>
  <c r="C800" i="30"/>
  <c r="C1053" i="30"/>
  <c r="C54" i="30"/>
  <c r="C725" i="30"/>
  <c r="C455" i="30"/>
  <c r="C1350" i="30"/>
  <c r="C1030" i="30"/>
  <c r="C1075" i="30"/>
  <c r="C251" i="30"/>
  <c r="C158" i="30"/>
  <c r="C1309" i="30"/>
  <c r="C582" i="30"/>
  <c r="C616" i="30"/>
  <c r="C504" i="30"/>
  <c r="C843" i="30"/>
  <c r="C1155" i="30"/>
  <c r="C531" i="30"/>
  <c r="C215" i="30"/>
  <c r="C710" i="30"/>
  <c r="C485" i="30"/>
  <c r="C1181" i="30"/>
  <c r="C1275" i="30"/>
  <c r="C772" i="30"/>
  <c r="C783" i="30"/>
  <c r="C1322" i="30"/>
  <c r="C117" i="30"/>
  <c r="C542" i="30"/>
  <c r="C741" i="30"/>
  <c r="C1012" i="30"/>
  <c r="C1200" i="30"/>
  <c r="C593" i="30"/>
  <c r="C157" i="30"/>
  <c r="C1334" i="30"/>
  <c r="C602" i="30"/>
  <c r="C1130" i="30"/>
  <c r="C713" i="30"/>
  <c r="C1433" i="30"/>
  <c r="C13" i="30"/>
  <c r="C375" i="30"/>
  <c r="C1377" i="30"/>
  <c r="C1462" i="30"/>
  <c r="C598" i="30"/>
  <c r="C767" i="30"/>
  <c r="C851" i="30"/>
  <c r="C881" i="30"/>
  <c r="C1265" i="30"/>
  <c r="C1127" i="30"/>
  <c r="C344" i="30"/>
  <c r="C665" i="30"/>
  <c r="C1439" i="30"/>
  <c r="C1329" i="30"/>
  <c r="C1404" i="30"/>
  <c r="C525" i="30"/>
  <c r="C1055" i="30"/>
  <c r="C116" i="30"/>
  <c r="C435" i="30"/>
  <c r="C780" i="30"/>
  <c r="C1301" i="30"/>
  <c r="C889" i="30"/>
  <c r="C233" i="30"/>
  <c r="C263" i="30"/>
  <c r="C1216" i="30"/>
  <c r="C56" i="30"/>
  <c r="C878" i="30"/>
  <c r="C474" i="30"/>
  <c r="C1406" i="30"/>
  <c r="C1365" i="30"/>
  <c r="C1031" i="30"/>
  <c r="C78" i="30"/>
  <c r="C48" i="30"/>
  <c r="C1176" i="30"/>
  <c r="C561" i="30"/>
  <c r="C22" i="30"/>
  <c r="C1466" i="30"/>
  <c r="C1245" i="30"/>
  <c r="C1126" i="30"/>
  <c r="C680" i="30"/>
  <c r="C266" i="30"/>
  <c r="C65" i="30"/>
  <c r="C956" i="30"/>
  <c r="C808" i="30"/>
  <c r="C39" i="30"/>
  <c r="C867" i="30"/>
  <c r="C61" i="30"/>
  <c r="C446" i="30"/>
  <c r="C458" i="30"/>
  <c r="C820" i="30"/>
  <c r="C669" i="30"/>
  <c r="C202" i="30"/>
  <c r="C315" i="30"/>
  <c r="C763" i="30"/>
  <c r="C507" i="30"/>
  <c r="C869" i="30"/>
  <c r="C156" i="30"/>
  <c r="C473" i="30"/>
  <c r="C821" i="30"/>
  <c r="C1279" i="30"/>
  <c r="C155" i="30"/>
  <c r="C1080" i="30"/>
  <c r="C62" i="30"/>
  <c r="C1484" i="30"/>
  <c r="C731" i="30"/>
  <c r="C1274" i="30"/>
  <c r="C513" i="30"/>
  <c r="C897" i="30"/>
  <c r="C905" i="30"/>
  <c r="C957" i="30"/>
  <c r="C137" i="30"/>
  <c r="C1241" i="30"/>
  <c r="C754" i="30"/>
  <c r="C640" i="30"/>
  <c r="C165" i="30"/>
  <c r="C522" i="30"/>
  <c r="C1455" i="30"/>
  <c r="C825" i="30"/>
  <c r="C297" i="30"/>
  <c r="C618" i="30"/>
  <c r="C1319" i="30"/>
  <c r="C1328" i="30"/>
  <c r="C1085" i="30"/>
  <c r="C1369" i="30"/>
  <c r="C508" i="30"/>
  <c r="C1512" i="30"/>
  <c r="C1549" i="30"/>
  <c r="C978" i="30"/>
  <c r="C1861" i="30"/>
  <c r="C1086" i="30"/>
  <c r="C153" i="30"/>
  <c r="C494" i="30"/>
  <c r="C615" i="30"/>
  <c r="C443" i="30"/>
  <c r="C631" i="30"/>
  <c r="C230" i="30"/>
  <c r="C334" i="30"/>
  <c r="C642" i="30"/>
  <c r="C603" i="30"/>
  <c r="C726" i="30"/>
  <c r="C862" i="30"/>
  <c r="C1132" i="30"/>
  <c r="C121" i="30"/>
  <c r="C1325" i="30"/>
  <c r="C98" i="30"/>
  <c r="C1158" i="30"/>
  <c r="C262" i="30"/>
  <c r="C1459" i="30"/>
  <c r="C998" i="30"/>
  <c r="C1342" i="30"/>
  <c r="C1318" i="30"/>
  <c r="C18" i="30"/>
  <c r="C1186" i="30"/>
  <c r="C532" i="30"/>
  <c r="C886" i="30"/>
  <c r="C982" i="30"/>
  <c r="C244" i="30"/>
  <c r="C1331" i="30"/>
  <c r="C788" i="30"/>
  <c r="C760" i="30"/>
  <c r="C1473" i="30"/>
  <c r="C659" i="30"/>
  <c r="C1047" i="30"/>
  <c r="C357" i="30"/>
  <c r="C247" i="30"/>
  <c r="C1403" i="30"/>
  <c r="C882" i="30"/>
  <c r="C291" i="30"/>
  <c r="C376" i="30"/>
  <c r="C876" i="30"/>
  <c r="C299" i="30"/>
  <c r="C1337" i="30"/>
  <c r="C497" i="30"/>
  <c r="C852" i="30"/>
  <c r="C1388" i="30"/>
  <c r="C662" i="30"/>
  <c r="C1167" i="30"/>
  <c r="C407" i="30"/>
  <c r="C638" i="30"/>
  <c r="C958" i="30"/>
  <c r="C1367" i="30"/>
  <c r="C1956" i="30"/>
  <c r="C696" i="30"/>
  <c r="C839" i="30"/>
  <c r="C1268" i="30"/>
  <c r="C714" i="30"/>
  <c r="C947" i="30"/>
  <c r="C59" i="30"/>
  <c r="C545" i="30"/>
  <c r="C847" i="30"/>
  <c r="C819" i="30"/>
  <c r="C1144" i="30"/>
  <c r="C787" i="30"/>
  <c r="C1102" i="30"/>
  <c r="C425" i="30"/>
  <c r="C279" i="30"/>
  <c r="C892" i="30"/>
  <c r="C88" i="30"/>
  <c r="C764" i="30"/>
  <c r="C1443" i="30"/>
  <c r="C758" i="30"/>
  <c r="C1269" i="30"/>
  <c r="C617" i="30"/>
  <c r="C558" i="30"/>
  <c r="C599" i="30"/>
  <c r="C592" i="30"/>
  <c r="C1000" i="30"/>
  <c r="C644" i="30"/>
  <c r="C487" i="30"/>
  <c r="C1401" i="30"/>
  <c r="C529" i="30"/>
  <c r="C1225" i="30"/>
  <c r="C1359" i="30"/>
  <c r="C1347" i="30"/>
  <c r="C1125" i="30"/>
  <c r="C932" i="30"/>
  <c r="C845" i="30"/>
  <c r="C1104" i="30"/>
  <c r="C993" i="30"/>
  <c r="C506" i="30"/>
  <c r="C1733" i="30"/>
  <c r="C1305" i="30"/>
  <c r="C608" i="30"/>
  <c r="C1106" i="30"/>
  <c r="C1242" i="30"/>
  <c r="C465" i="30"/>
  <c r="C1099" i="30"/>
  <c r="C1312" i="30"/>
  <c r="C210" i="30"/>
  <c r="C1192" i="30"/>
  <c r="C894" i="30"/>
  <c r="C15" i="30"/>
  <c r="C83" i="30"/>
  <c r="C36" i="30"/>
  <c r="C1383" i="30"/>
  <c r="C220" i="30"/>
  <c r="C107" i="30"/>
  <c r="C81" i="30"/>
  <c r="C1922" i="30"/>
  <c r="C1891" i="30"/>
  <c r="C410" i="30"/>
  <c r="C838" i="30"/>
  <c r="C60" i="30"/>
  <c r="C740" i="30"/>
  <c r="C850" i="30"/>
  <c r="C199" i="30"/>
  <c r="C906" i="30"/>
  <c r="C1286" i="30"/>
  <c r="C127" i="30"/>
  <c r="C94" i="30"/>
  <c r="C779" i="30"/>
  <c r="C1454" i="30"/>
  <c r="C656" i="30"/>
  <c r="C1098" i="30"/>
  <c r="C1258" i="30"/>
  <c r="C959" i="30"/>
  <c r="C762" i="30"/>
  <c r="C777" i="30"/>
  <c r="C1185" i="30"/>
  <c r="C973" i="30"/>
  <c r="C1463" i="30"/>
  <c r="C695" i="30"/>
  <c r="C860" i="30"/>
  <c r="C1358" i="30"/>
  <c r="C411" i="30"/>
  <c r="C67" i="30"/>
  <c r="C218" i="30"/>
  <c r="C420" i="30"/>
  <c r="C585" i="30"/>
  <c r="C488" i="30"/>
  <c r="C265" i="30"/>
  <c r="C23" i="30"/>
  <c r="C1091" i="30"/>
  <c r="C195" i="30"/>
  <c r="C1330" i="30"/>
  <c r="C1049" i="30"/>
  <c r="C1165" i="30"/>
  <c r="C1092" i="30"/>
  <c r="C778" i="30"/>
  <c r="C771" i="30"/>
  <c r="C273" i="30"/>
  <c r="C17" i="30"/>
  <c r="C404" i="30"/>
  <c r="C347" i="30"/>
  <c r="C858" i="30"/>
  <c r="C1124" i="30"/>
  <c r="C623" i="30"/>
  <c r="C207" i="30"/>
  <c r="C548" i="30"/>
  <c r="C809" i="30"/>
  <c r="C816" i="30"/>
  <c r="C434" i="30"/>
  <c r="C874" i="30"/>
  <c r="C1122" i="30"/>
  <c r="C716" i="30"/>
  <c r="C454" i="30"/>
  <c r="C1429" i="30"/>
  <c r="C484" i="30"/>
  <c r="C456" i="30"/>
  <c r="C228" i="30"/>
  <c r="C1420" i="30"/>
  <c r="C1139" i="30"/>
  <c r="C389" i="30"/>
  <c r="C373" i="30"/>
  <c r="C133" i="30"/>
  <c r="C880" i="30"/>
  <c r="C963" i="30"/>
  <c r="C1298" i="30"/>
  <c r="C1280" i="30"/>
  <c r="C1131" i="30"/>
  <c r="C901" i="30"/>
  <c r="C358" i="30"/>
  <c r="C628" i="30"/>
  <c r="C518" i="30"/>
  <c r="C1480" i="30"/>
  <c r="C182" i="30"/>
  <c r="C565" i="30"/>
  <c r="C348" i="30"/>
  <c r="C1016" i="30"/>
  <c r="C1405" i="30"/>
  <c r="C163" i="30"/>
  <c r="C988" i="30"/>
  <c r="C979" i="30"/>
  <c r="C1267" i="30"/>
  <c r="C319" i="30"/>
  <c r="C371" i="30"/>
  <c r="C1136" i="30"/>
  <c r="C1434" i="30"/>
  <c r="C203" i="30"/>
  <c r="C1141" i="30"/>
  <c r="C77" i="30"/>
  <c r="C442" i="30"/>
  <c r="C974" i="30"/>
  <c r="C526" i="30"/>
  <c r="C1217" i="30"/>
  <c r="C1227" i="30"/>
  <c r="C1247" i="30"/>
  <c r="C26" i="30"/>
  <c r="C170" i="30"/>
  <c r="C1326" i="30"/>
  <c r="C888" i="30"/>
  <c r="C597" i="30"/>
  <c r="C177" i="30"/>
  <c r="C625" i="30"/>
  <c r="C555" i="30"/>
  <c r="C802" i="30"/>
  <c r="C148" i="30"/>
  <c r="C746" i="30"/>
  <c r="C368" i="30"/>
  <c r="C330" i="30"/>
  <c r="C1381" i="30"/>
  <c r="C1087" i="30"/>
  <c r="C924" i="30"/>
  <c r="C1284" i="30"/>
  <c r="C799" i="30"/>
  <c r="C551" i="30"/>
  <c r="C712" i="30"/>
  <c r="C335" i="30"/>
  <c r="C908" i="30"/>
  <c r="C1019" i="30"/>
  <c r="C1142" i="30"/>
  <c r="C1223" i="30"/>
  <c r="C567" i="30"/>
  <c r="C286" i="30"/>
  <c r="C550" i="30"/>
  <c r="C1315" i="30"/>
  <c r="C1394" i="30"/>
  <c r="C1833" i="30"/>
  <c r="C900" i="30"/>
  <c r="C419" i="30"/>
  <c r="C887" i="30"/>
  <c r="C1472" i="30"/>
  <c r="C1417" i="30"/>
  <c r="C1390" i="30"/>
  <c r="C1231" i="30"/>
  <c r="C14" i="30"/>
  <c r="C1371" i="30"/>
  <c r="C1196" i="30"/>
  <c r="C1026" i="30"/>
  <c r="C1005" i="30"/>
  <c r="C1183" i="30"/>
  <c r="C139" i="30"/>
  <c r="C1357" i="30"/>
  <c r="C214" i="30"/>
  <c r="C197" i="30"/>
  <c r="C546" i="30"/>
  <c r="C536" i="30"/>
  <c r="C1050" i="30"/>
  <c r="C849" i="30"/>
  <c r="C310" i="30"/>
  <c r="C1483" i="30"/>
  <c r="C364" i="30"/>
  <c r="C875" i="30"/>
  <c r="C646" i="30"/>
  <c r="C534" i="30"/>
  <c r="C1116" i="30"/>
  <c r="C108" i="30"/>
  <c r="C1426" i="30"/>
  <c r="C739" i="30"/>
  <c r="C179" i="30"/>
  <c r="C271" i="30"/>
  <c r="C1785" i="30"/>
  <c r="C1317" i="30"/>
  <c r="C1308" i="30"/>
  <c r="C211" i="30"/>
  <c r="C749" i="30"/>
  <c r="C1277" i="30"/>
  <c r="C1219" i="30"/>
  <c r="C178" i="30"/>
  <c r="C1248" i="30"/>
  <c r="C1082" i="30"/>
  <c r="C1148" i="30"/>
  <c r="C1446" i="30"/>
  <c r="C1355" i="30"/>
  <c r="C639" i="30"/>
  <c r="C500" i="30"/>
  <c r="C688" i="30"/>
  <c r="C44" i="30"/>
  <c r="C341" i="30"/>
  <c r="C1967" i="30"/>
  <c r="C190" i="30"/>
  <c r="C235" i="30"/>
  <c r="C1641" i="30"/>
  <c r="C427" i="30"/>
  <c r="C927" i="30"/>
  <c r="C711" i="30"/>
  <c r="C855" i="30"/>
  <c r="C801" i="30"/>
  <c r="C647" i="30"/>
  <c r="C502" i="30"/>
  <c r="C1024" i="30"/>
  <c r="C983" i="30"/>
  <c r="C1198" i="30"/>
  <c r="C329" i="30"/>
  <c r="C167" i="30"/>
  <c r="C201" i="30"/>
  <c r="C1018" i="30"/>
  <c r="C3" i="30"/>
  <c r="C205" i="30"/>
  <c r="C626" i="30"/>
  <c r="C314" i="30"/>
  <c r="C1314" i="30"/>
  <c r="C945" i="30"/>
  <c r="C1042" i="30"/>
  <c r="C1310" i="30"/>
  <c r="C324" i="30"/>
  <c r="C437" i="30"/>
  <c r="C432" i="30"/>
  <c r="C619" i="30"/>
  <c r="C600" i="30"/>
  <c r="C652" i="30"/>
  <c r="C1202" i="30"/>
  <c r="C24" i="30"/>
  <c r="C309" i="30"/>
  <c r="C386" i="30"/>
  <c r="C629" i="30"/>
  <c r="C528" i="30"/>
  <c r="C471" i="30"/>
  <c r="C72" i="30"/>
  <c r="C926" i="30"/>
  <c r="C135" i="30"/>
  <c r="C1393" i="30"/>
  <c r="C773" i="30"/>
  <c r="C540" i="30"/>
  <c r="C607" i="30"/>
  <c r="C1299" i="30"/>
  <c r="C1034" i="30"/>
  <c r="C70" i="30"/>
  <c r="C1304" i="30"/>
  <c r="C968" i="30"/>
  <c r="C276" i="30"/>
  <c r="C278" i="30"/>
  <c r="C559" i="30"/>
  <c r="C907" i="30"/>
  <c r="C86" i="30"/>
  <c r="C842" i="30"/>
  <c r="C1278" i="30"/>
  <c r="C125" i="30"/>
  <c r="C111" i="30"/>
  <c r="C288" i="30"/>
  <c r="C1297" i="30"/>
  <c r="C374" i="30"/>
  <c r="C1129" i="30"/>
  <c r="C416" i="30"/>
  <c r="C69" i="30"/>
  <c r="C1996" i="30"/>
  <c r="C390" i="30"/>
  <c r="C1623" i="30"/>
  <c r="C321" i="30"/>
  <c r="C212" i="30"/>
  <c r="C480" i="30"/>
  <c r="C1997" i="30"/>
  <c r="C1163" i="30"/>
  <c r="C1109" i="30"/>
  <c r="C1071" i="30"/>
  <c r="C164" i="30"/>
  <c r="C1340" i="30"/>
  <c r="C810" i="30"/>
  <c r="C1096" i="30"/>
  <c r="C560" i="30"/>
  <c r="C367" i="30"/>
  <c r="C444" i="30"/>
  <c r="C896" i="30"/>
  <c r="C35" i="30"/>
  <c r="C97" i="30"/>
  <c r="C1193" i="30"/>
  <c r="C1554" i="30"/>
  <c r="C1281" i="30"/>
  <c r="C999" i="30"/>
  <c r="C208" i="30"/>
  <c r="C10" i="30"/>
  <c r="C339" i="30"/>
  <c r="C584" i="30"/>
  <c r="C832" i="30"/>
  <c r="C812" i="30"/>
  <c r="C1587" i="30"/>
  <c r="C685" i="30"/>
  <c r="C1872" i="30"/>
  <c r="C1134" i="30"/>
  <c r="C1449" i="30"/>
  <c r="C954" i="30"/>
  <c r="C1028" i="30"/>
  <c r="C1291" i="30"/>
  <c r="C191" i="30"/>
  <c r="C1456" i="30"/>
  <c r="C1321" i="30"/>
  <c r="C49" i="30"/>
  <c r="C967" i="30"/>
  <c r="C1479" i="30"/>
  <c r="C1179" i="30"/>
  <c r="C1810" i="30"/>
  <c r="C449" i="30"/>
  <c r="C1716" i="30"/>
  <c r="C933" i="30"/>
  <c r="C359" i="30"/>
  <c r="C678" i="30"/>
  <c r="C478" i="30"/>
  <c r="C1270" i="30"/>
  <c r="C398" i="30"/>
  <c r="C915" i="30"/>
  <c r="C1302" i="30"/>
  <c r="C37" i="30"/>
  <c r="C774" i="30"/>
  <c r="C12" i="30"/>
  <c r="C1006" i="30"/>
  <c r="C871" i="30"/>
  <c r="C457" i="30"/>
  <c r="C918" i="30"/>
  <c r="C239" i="30"/>
  <c r="C515" i="30"/>
  <c r="C1372" i="30"/>
  <c r="C399" i="30"/>
  <c r="C150" i="30"/>
  <c r="C469" i="30"/>
  <c r="C796" i="30"/>
  <c r="C302" i="30"/>
  <c r="C807" i="30"/>
  <c r="C259" i="30"/>
  <c r="C590" i="30"/>
  <c r="C1211" i="30"/>
  <c r="C53" i="30"/>
  <c r="C848" i="30"/>
  <c r="C620" i="30"/>
  <c r="C461" i="30"/>
  <c r="C381" i="30"/>
  <c r="C512" i="30"/>
  <c r="C1014" i="30"/>
  <c r="C1975" i="30"/>
  <c r="C1570" i="30"/>
  <c r="C322" i="30"/>
  <c r="C198" i="30"/>
  <c r="C1261" i="30"/>
  <c r="C1190" i="30"/>
  <c r="C68" i="30"/>
  <c r="C1341" i="30"/>
  <c r="C493" i="30"/>
  <c r="C891" i="30"/>
  <c r="C931" i="30"/>
  <c r="C1374" i="30"/>
  <c r="C1011" i="30"/>
  <c r="C1152" i="30"/>
  <c r="C438" i="30"/>
  <c r="C984" i="30"/>
  <c r="C1681" i="30"/>
  <c r="C1095" i="30"/>
  <c r="C556" i="30"/>
  <c r="C641" i="30"/>
  <c r="C865" i="30"/>
  <c r="C748" i="30"/>
  <c r="C1093" i="30"/>
  <c r="C95" i="30"/>
  <c r="C928" i="30"/>
  <c r="C667" i="30"/>
  <c r="C768" i="30"/>
  <c r="C476" i="30"/>
  <c r="C405" i="30"/>
  <c r="C1289" i="30"/>
  <c r="C814" i="30"/>
  <c r="C1073" i="30"/>
  <c r="C1599" i="30"/>
  <c r="C1957" i="30"/>
  <c r="C1436" i="30"/>
  <c r="C904" i="30"/>
  <c r="C151" i="30"/>
  <c r="C1048" i="30"/>
  <c r="C1461" i="30"/>
  <c r="C16" i="30"/>
  <c r="C1452" i="30"/>
  <c r="C753" i="30"/>
  <c r="C1089" i="30"/>
  <c r="C1939" i="30"/>
  <c r="C1199" i="30"/>
  <c r="C1902" i="30"/>
  <c r="C1500" i="30"/>
  <c r="C66" i="30"/>
  <c r="C1038" i="30"/>
  <c r="C1039" i="30"/>
  <c r="C898" i="30"/>
  <c r="C989" i="30"/>
  <c r="C1839" i="30"/>
  <c r="C1745" i="30"/>
  <c r="C1885" i="30"/>
  <c r="C1521" i="30"/>
  <c r="C929" i="30"/>
  <c r="C1435" i="30"/>
  <c r="C267" i="30"/>
  <c r="C677" i="30"/>
  <c r="C784" i="30"/>
  <c r="C1470" i="30"/>
  <c r="C992" i="30"/>
  <c r="C353" i="30"/>
  <c r="C152" i="30"/>
  <c r="C406" i="30"/>
  <c r="C795" i="30"/>
  <c r="C1180" i="30"/>
  <c r="C1379" i="30"/>
  <c r="C991" i="30"/>
  <c r="C1161" i="30"/>
  <c r="C1416" i="30"/>
  <c r="C834" i="30"/>
  <c r="C490" i="30"/>
  <c r="C637" i="30"/>
  <c r="C1336" i="30"/>
  <c r="C475" i="30"/>
  <c r="C1820" i="30"/>
  <c r="C606" i="30"/>
  <c r="C460" i="30"/>
  <c r="C914" i="30"/>
  <c r="C1493" i="30"/>
  <c r="C387" i="30"/>
  <c r="C363" i="30"/>
  <c r="C899" i="30"/>
  <c r="C922" i="30"/>
  <c r="C533" i="30"/>
  <c r="C827" i="30"/>
  <c r="C1118" i="30"/>
  <c r="C209" i="30"/>
  <c r="C759" i="30"/>
  <c r="C937" i="30"/>
  <c r="C681" i="30"/>
  <c r="C872" i="30"/>
  <c r="C282" i="30"/>
  <c r="C146" i="30"/>
  <c r="C332" i="30"/>
  <c r="C1666" i="30"/>
  <c r="C1680" i="30"/>
  <c r="C1849" i="30"/>
  <c r="C132" i="30"/>
  <c r="C294" i="30"/>
  <c r="C1468" i="30"/>
  <c r="C859" i="30"/>
  <c r="C732" i="30"/>
  <c r="C751" i="30"/>
  <c r="C122" i="30"/>
  <c r="C921" i="30"/>
  <c r="C707" i="30"/>
  <c r="C1250" i="30"/>
  <c r="C256" i="30"/>
  <c r="C1607" i="30"/>
  <c r="C1749" i="30"/>
  <c r="C1740" i="30"/>
  <c r="C1980" i="30"/>
  <c r="C312" i="30"/>
  <c r="C1224" i="30"/>
  <c r="C45" i="30"/>
  <c r="C1873" i="30"/>
  <c r="C1133" i="30"/>
  <c r="C1876" i="30"/>
  <c r="C295" i="30"/>
  <c r="C1145" i="30"/>
  <c r="C955" i="30"/>
  <c r="C1982" i="30"/>
  <c r="C1271" i="30"/>
  <c r="C964" i="30"/>
  <c r="C1536" i="30"/>
  <c r="C697" i="30"/>
  <c r="C311" i="30"/>
  <c r="C573" i="30"/>
  <c r="C128" i="30"/>
  <c r="C761" i="30"/>
  <c r="C409" i="30"/>
  <c r="C481" i="30"/>
  <c r="C1044" i="30"/>
  <c r="C101" i="30"/>
  <c r="C96" i="30"/>
  <c r="C430" i="30"/>
  <c r="C969" i="30"/>
  <c r="C337" i="30"/>
  <c r="C1719" i="30"/>
  <c r="C939" i="30"/>
  <c r="C1491" i="30"/>
  <c r="C281" i="30"/>
  <c r="C333" i="30"/>
  <c r="C786" i="30"/>
  <c r="C483" i="30"/>
  <c r="C1033" i="30"/>
  <c r="C296" i="30"/>
  <c r="C803" i="30"/>
  <c r="C1471" i="30"/>
  <c r="C1409" i="30"/>
  <c r="C980" i="30"/>
  <c r="C935" i="30"/>
  <c r="C854" i="30"/>
  <c r="C426" i="30"/>
  <c r="C946" i="30"/>
  <c r="C1513" i="30"/>
  <c r="C1824" i="30"/>
  <c r="C920" i="30"/>
  <c r="C1464" i="30"/>
  <c r="C366" i="30"/>
  <c r="C269" i="30"/>
  <c r="C397" i="30"/>
  <c r="C1182" i="30"/>
  <c r="C250" i="30"/>
  <c r="C570" i="30"/>
  <c r="C578" i="30"/>
  <c r="C331" i="30"/>
  <c r="C718" i="30"/>
  <c r="C890" i="30"/>
  <c r="C1313" i="30"/>
  <c r="C1807" i="30"/>
  <c r="C1653" i="30"/>
  <c r="C243" i="30"/>
  <c r="C693" i="30"/>
  <c r="C1306" i="30"/>
  <c r="C92" i="30"/>
  <c r="C770" i="30"/>
  <c r="C237" i="30"/>
  <c r="C728" i="30"/>
  <c r="C538" i="30"/>
  <c r="C1465" i="30"/>
  <c r="C1226" i="30"/>
  <c r="C105" i="30"/>
  <c r="C1447" i="30"/>
  <c r="C950" i="30"/>
  <c r="C1482" i="30"/>
  <c r="C1246" i="30"/>
  <c r="C120" i="30"/>
  <c r="C517" i="30"/>
  <c r="C417" i="30"/>
  <c r="C1069" i="30"/>
  <c r="C690" i="30"/>
  <c r="C418" i="30"/>
  <c r="C1249" i="30"/>
  <c r="C981" i="30"/>
  <c r="C621" i="30"/>
  <c r="C379" i="30"/>
  <c r="C686" i="30"/>
  <c r="C635" i="30"/>
  <c r="C703" i="30"/>
  <c r="C1232" i="30"/>
  <c r="C1488" i="30"/>
  <c r="C1021" i="30"/>
  <c r="C1208" i="30"/>
  <c r="C1159" i="30"/>
  <c r="C393" i="30"/>
  <c r="C539" i="30"/>
  <c r="C1370" i="30"/>
  <c r="C130" i="30"/>
  <c r="C1397" i="30"/>
  <c r="C452" i="30"/>
  <c r="C255" i="30"/>
  <c r="C1209" i="30"/>
  <c r="C240" i="30"/>
  <c r="C583" i="30"/>
  <c r="C1339" i="30"/>
  <c r="C447" i="30"/>
  <c r="C1612" i="30"/>
  <c r="C1438" i="30"/>
  <c r="C1724" i="30"/>
  <c r="C1072" i="30"/>
  <c r="C280" i="30"/>
  <c r="C1389" i="30"/>
  <c r="C126" i="30"/>
  <c r="C1467" i="30"/>
  <c r="C1233" i="30"/>
  <c r="C1169" i="30"/>
  <c r="C654" i="30"/>
  <c r="C1066" i="30"/>
  <c r="C700" i="30"/>
  <c r="C1391" i="30"/>
  <c r="C1789" i="30"/>
  <c r="C1966" i="30"/>
  <c r="C1744" i="30"/>
  <c r="C1273" i="30"/>
  <c r="C553" i="30"/>
  <c r="C868" i="30"/>
  <c r="C833" i="30"/>
  <c r="C1041" i="30"/>
  <c r="C1421" i="30"/>
  <c r="C687" i="30"/>
  <c r="C986" i="30"/>
  <c r="C491" i="30"/>
  <c r="C46" i="30"/>
  <c r="C462" i="30"/>
  <c r="C514" i="30"/>
  <c r="C99" i="30"/>
  <c r="C40" i="30"/>
  <c r="C1007" i="30"/>
  <c r="C501" i="30"/>
  <c r="C1220" i="30"/>
  <c r="C226" i="30"/>
  <c r="C737" i="30"/>
  <c r="C985" i="30"/>
  <c r="C1460" i="30"/>
  <c r="C1430" i="30"/>
  <c r="C960" i="30"/>
  <c r="C766" i="30"/>
  <c r="C702" i="30"/>
  <c r="C1485" i="30"/>
  <c r="C258" i="30"/>
  <c r="C909" i="30"/>
  <c r="C1457" i="30"/>
  <c r="C1255" i="30"/>
  <c r="C1756" i="30"/>
  <c r="C1602" i="30"/>
  <c r="C1451" i="30"/>
  <c r="C824" i="30"/>
  <c r="C424" i="30"/>
  <c r="C537" i="30"/>
  <c r="C1361" i="30"/>
  <c r="C352" i="30"/>
  <c r="C1103" i="30"/>
  <c r="C750" i="30"/>
  <c r="C356" i="30"/>
  <c r="C1251" i="30"/>
  <c r="C1228" i="30"/>
  <c r="C1711" i="30"/>
  <c r="C222" i="30"/>
  <c r="C221" i="30"/>
  <c r="C1431" i="30"/>
  <c r="C645" i="30"/>
  <c r="C923" i="30"/>
  <c r="C1747" i="30"/>
  <c r="C1580" i="30"/>
  <c r="C1618" i="30"/>
  <c r="C1732" i="30"/>
  <c r="C1877" i="30"/>
  <c r="C670" i="30"/>
  <c r="C543" i="30"/>
  <c r="C245" i="30"/>
  <c r="C1741" i="30"/>
  <c r="C217" i="30"/>
  <c r="C1444" i="30"/>
  <c r="C853" i="30"/>
  <c r="C1051" i="30"/>
  <c r="C1105" i="30"/>
  <c r="C327" i="30"/>
  <c r="C861" i="30"/>
  <c r="C609" i="30"/>
  <c r="C326" i="30"/>
  <c r="C43" i="30"/>
  <c r="C168" i="30"/>
  <c r="C995" i="30"/>
  <c r="C826" i="30"/>
  <c r="C316" i="30"/>
  <c r="C468" i="30"/>
  <c r="C147" i="30"/>
  <c r="C161" i="30"/>
  <c r="C223" i="30"/>
  <c r="C817" i="30"/>
  <c r="C1025" i="30"/>
  <c r="C1221" i="30"/>
  <c r="C1362" i="30"/>
  <c r="C377" i="30"/>
  <c r="C1427" i="30"/>
  <c r="C1384" i="30"/>
  <c r="C846" i="30"/>
  <c r="C885" i="30"/>
  <c r="C651" i="30"/>
  <c r="C1728" i="30"/>
  <c r="C1285" i="30"/>
  <c r="C193" i="30"/>
  <c r="C975" i="30"/>
  <c r="C1074" i="30"/>
  <c r="C757" i="30"/>
  <c r="C32" i="30"/>
  <c r="C1287" i="30"/>
  <c r="C1654" i="30"/>
  <c r="C1919" i="30"/>
  <c r="C1776" i="30"/>
  <c r="C1825" i="30"/>
  <c r="C1164" i="30"/>
  <c r="C162" i="30"/>
  <c r="C1259" i="30"/>
  <c r="C1121" i="30"/>
  <c r="C1300" i="30"/>
  <c r="C948" i="30"/>
  <c r="C789" i="30"/>
  <c r="C1166" i="30"/>
  <c r="C1004" i="30"/>
  <c r="C1076" i="30"/>
  <c r="C1440" i="30"/>
  <c r="C1784" i="30"/>
  <c r="C1686" i="30"/>
  <c r="C1847" i="30"/>
  <c r="C1040" i="30"/>
  <c r="C1432" i="30"/>
  <c r="C1013" i="30"/>
  <c r="C1064" i="30"/>
  <c r="C55" i="30"/>
  <c r="C1236" i="30"/>
  <c r="C941" i="30"/>
  <c r="C1486" i="30"/>
  <c r="C186" i="30"/>
  <c r="C249" i="30"/>
  <c r="C1257" i="30"/>
  <c r="C380" i="30"/>
  <c r="C1380" i="30"/>
  <c r="C1852" i="30"/>
  <c r="C29" i="30"/>
  <c r="C1626" i="30"/>
  <c r="C1854" i="30"/>
  <c r="C942" i="30"/>
  <c r="C1761" i="30"/>
  <c r="C1531" i="30"/>
  <c r="C1541" i="30"/>
  <c r="C1907" i="30"/>
  <c r="C1588" i="30"/>
  <c r="C1731" i="30"/>
  <c r="C1534" i="30"/>
  <c r="C1834" i="30"/>
  <c r="C1857" i="30"/>
  <c r="C1809" i="30"/>
  <c r="C1830" i="30"/>
  <c r="C1658" i="30"/>
  <c r="C1694" i="30"/>
  <c r="C1894" i="30"/>
  <c r="C1944" i="30"/>
  <c r="C1499" i="30"/>
  <c r="C51" i="30"/>
  <c r="C1924" i="30"/>
  <c r="C1851" i="30"/>
  <c r="C1685" i="30"/>
  <c r="C1596" i="30"/>
  <c r="C1542" i="30"/>
  <c r="C1574" i="30"/>
  <c r="C1511" i="30"/>
  <c r="C1701" i="30"/>
  <c r="C1605" i="30"/>
  <c r="C1775" i="30"/>
  <c r="C1566" i="30"/>
  <c r="C1526" i="30"/>
  <c r="C1884" i="30"/>
  <c r="C1912" i="30"/>
  <c r="C1539" i="30"/>
  <c r="C1832" i="30"/>
  <c r="C1583" i="30"/>
  <c r="C1860" i="30"/>
  <c r="C1808" i="30"/>
  <c r="C1780" i="30"/>
  <c r="C1772" i="30"/>
  <c r="C1636" i="30"/>
  <c r="C1943" i="30"/>
  <c r="C1613" i="30"/>
  <c r="C1505" i="30"/>
  <c r="C1893" i="30"/>
  <c r="C1959" i="30"/>
  <c r="C1665" i="30"/>
  <c r="C1655" i="30"/>
  <c r="C1638" i="30"/>
  <c r="C1995" i="30"/>
  <c r="C1953" i="30"/>
  <c r="C1994" i="30"/>
  <c r="C328" i="30"/>
  <c r="C1932" i="30"/>
  <c r="C1067" i="30"/>
  <c r="C1979" i="30"/>
  <c r="C445" i="30"/>
  <c r="C1620" i="30"/>
  <c r="C306" i="30"/>
  <c r="C1826" i="30"/>
  <c r="C275" i="30"/>
  <c r="C1961" i="30"/>
  <c r="C252" i="30"/>
  <c r="C1798" i="30"/>
  <c r="C403" i="30"/>
  <c r="C1705" i="30"/>
  <c r="C84" i="30"/>
  <c r="C1611" i="30"/>
  <c r="C175" i="30"/>
  <c r="C1870" i="30"/>
  <c r="C392" i="30"/>
  <c r="C1722" i="30"/>
  <c r="C144" i="30"/>
  <c r="C1923" i="30"/>
  <c r="C1925" i="30"/>
  <c r="C1788" i="30"/>
  <c r="C1743" i="30"/>
  <c r="C1553" i="30"/>
  <c r="C1835" i="30"/>
  <c r="C1730" i="30"/>
  <c r="C1577" i="30"/>
  <c r="C1800" i="30"/>
  <c r="C1931" i="30"/>
  <c r="C1619" i="30"/>
  <c r="C1813" i="30"/>
  <c r="C1501" i="30"/>
  <c r="C1212" i="30"/>
  <c r="C1707" i="30"/>
  <c r="C1643" i="30"/>
  <c r="C1972" i="30"/>
  <c r="C1645" i="30"/>
  <c r="C1649" i="30"/>
  <c r="C1991" i="30"/>
  <c r="C1969" i="30"/>
  <c r="C1551" i="30"/>
  <c r="C1550" i="30"/>
  <c r="C1934" i="30"/>
  <c r="C1628" i="30"/>
  <c r="C1691" i="30"/>
  <c r="C1497" i="30"/>
  <c r="C1754" i="30"/>
  <c r="C1916" i="30"/>
  <c r="C1773" i="30"/>
  <c r="C1631" i="30"/>
  <c r="C1950" i="30"/>
  <c r="C1529" i="30"/>
  <c r="C1803" i="30"/>
  <c r="C1914" i="30"/>
  <c r="C1992" i="30"/>
  <c r="C1742" i="30"/>
  <c r="C1814" i="30"/>
  <c r="C1984" i="30"/>
  <c r="C1762" i="30"/>
  <c r="C1973" i="30"/>
  <c r="C1630" i="30"/>
  <c r="C1856" i="30"/>
  <c r="C1523" i="30"/>
  <c r="C1883" i="30"/>
  <c r="C1621" i="30"/>
  <c r="C1646" i="30"/>
  <c r="C1502" i="30"/>
  <c r="C1527" i="30"/>
  <c r="C1667" i="30"/>
  <c r="C1828" i="30"/>
  <c r="C1862" i="30"/>
  <c r="C1517" i="30"/>
  <c r="C1806" i="30"/>
  <c r="C1977" i="30"/>
  <c r="C1988" i="30"/>
  <c r="C1962" i="30"/>
  <c r="C1993" i="30"/>
  <c r="C1708" i="30"/>
  <c r="C1799" i="30"/>
  <c r="C1652" i="30"/>
  <c r="C1572" i="30"/>
  <c r="C1571" i="30"/>
  <c r="C1690" i="30"/>
  <c r="C1859" i="30"/>
  <c r="C1899" i="30"/>
  <c r="C1528" i="30"/>
  <c r="C1790" i="30"/>
  <c r="C1981" i="30"/>
  <c r="C1509" i="30"/>
  <c r="C1563" i="30"/>
  <c r="C1737" i="30"/>
  <c r="C1495" i="30"/>
  <c r="C1525" i="30"/>
  <c r="C1592" i="30"/>
  <c r="C1910" i="30"/>
  <c r="C1492" i="30"/>
  <c r="C1976" i="30"/>
  <c r="C1848" i="30"/>
  <c r="C1594" i="30"/>
  <c r="C495" i="30"/>
  <c r="C1846" i="30"/>
  <c r="C836" i="30"/>
  <c r="C1906" i="30"/>
  <c r="C1668" i="30"/>
  <c r="C1748" i="30"/>
  <c r="C566" i="30"/>
  <c r="C1519" i="30"/>
  <c r="C1194" i="30"/>
  <c r="C1672" i="30"/>
  <c r="C729" i="30"/>
  <c r="C1660" i="30"/>
  <c r="C1218" i="30"/>
  <c r="C1504" i="30"/>
  <c r="C1065" i="30"/>
  <c r="C1987" i="30"/>
  <c r="C5" i="30"/>
  <c r="C1557" i="30"/>
  <c r="C666" i="30"/>
  <c r="C1640" i="30"/>
  <c r="C1009" i="30"/>
  <c r="C1568" i="30"/>
  <c r="C154" i="30"/>
  <c r="C1941" i="30"/>
  <c r="C1632" i="30"/>
  <c r="C1582" i="30"/>
  <c r="C1836" i="30"/>
  <c r="C1564" i="30"/>
  <c r="C1675" i="30"/>
  <c r="C1888" i="30"/>
  <c r="C1595" i="30"/>
  <c r="C1617" i="30"/>
  <c r="C1797" i="30"/>
  <c r="C1865" i="30"/>
  <c r="C1999" i="30"/>
  <c r="C1651" i="30"/>
  <c r="C1759" i="30"/>
  <c r="C1671" i="30"/>
  <c r="C1664" i="30"/>
  <c r="C1942" i="30"/>
  <c r="C1831" i="30"/>
  <c r="C1858" i="30"/>
  <c r="C1936" i="30"/>
  <c r="C1688" i="30"/>
  <c r="C1802" i="30"/>
  <c r="C1771" i="30"/>
  <c r="C1699" i="30"/>
  <c r="C1576" i="30"/>
  <c r="C1844" i="30"/>
  <c r="C1753" i="30"/>
  <c r="C1927" i="30"/>
  <c r="C1842" i="30"/>
  <c r="C1510" i="30"/>
  <c r="C1794" i="30"/>
  <c r="C1567" i="30"/>
  <c r="C1911" i="30"/>
  <c r="C1965" i="30"/>
  <c r="C1639" i="30"/>
  <c r="C1940" i="30"/>
  <c r="C1752" i="30"/>
  <c r="C1949" i="30"/>
  <c r="C1746" i="30"/>
  <c r="C1758" i="30"/>
  <c r="C1874" i="30"/>
  <c r="C1616" i="30"/>
  <c r="C1853" i="30"/>
  <c r="C1887" i="30"/>
  <c r="C1545" i="30"/>
  <c r="C1903" i="30"/>
  <c r="C1522" i="30"/>
  <c r="C1498" i="30"/>
  <c r="C1535" i="30"/>
  <c r="C1970" i="30"/>
  <c r="C1627" i="30"/>
  <c r="C1818" i="30"/>
  <c r="C1647" i="30"/>
  <c r="C1503" i="30"/>
  <c r="C1579" i="30"/>
  <c r="C1624" i="30"/>
  <c r="C1687" i="30"/>
  <c r="C1693" i="30"/>
  <c r="C1928" i="30"/>
  <c r="C1608" i="30"/>
  <c r="C1507" i="30"/>
  <c r="C1615" i="30"/>
  <c r="C1709" i="30"/>
  <c r="C1764" i="30"/>
  <c r="C1863" i="30"/>
  <c r="C1822" i="30"/>
  <c r="C1750" i="30"/>
  <c r="C1508" i="30"/>
  <c r="C1585" i="30"/>
  <c r="C1696" i="30"/>
  <c r="C1698" i="30"/>
  <c r="C1896" i="30"/>
  <c r="C1736" i="30"/>
  <c r="C1661" i="30"/>
  <c r="C1530" i="30"/>
  <c r="C1543" i="30"/>
  <c r="C1886" i="30"/>
  <c r="C953" i="30"/>
  <c r="C1751" i="30"/>
  <c r="C423" i="30"/>
  <c r="C1930" i="30"/>
  <c r="C58" i="30"/>
  <c r="C1770" i="30"/>
  <c r="C1191" i="30"/>
  <c r="C1882" i="30"/>
  <c r="C1474" i="30"/>
  <c r="C1946" i="30"/>
  <c r="C1175" i="30"/>
  <c r="C1989" i="30"/>
  <c r="C1137" i="30"/>
  <c r="C1669" i="30"/>
  <c r="C428" i="30"/>
  <c r="C1913" i="30"/>
  <c r="C1704" i="30"/>
  <c r="C1779" i="30"/>
  <c r="C1781" i="30"/>
  <c r="C1978" i="30"/>
  <c r="C1710" i="30"/>
  <c r="C1516" i="30"/>
  <c r="C1633" i="30"/>
  <c r="C1601" i="30"/>
  <c r="C1597" i="30"/>
  <c r="C1726" i="30"/>
  <c r="C1787" i="30"/>
  <c r="C1782" i="30"/>
  <c r="C2000" i="30"/>
  <c r="C1684" i="30"/>
  <c r="C1827" i="30"/>
  <c r="C1845" i="30"/>
  <c r="C1998" i="30"/>
  <c r="C1589" i="30"/>
  <c r="C1964" i="30"/>
  <c r="C1929" i="30"/>
  <c r="C1866" i="30"/>
  <c r="C1821" i="30"/>
  <c r="C1908" i="30"/>
  <c r="C1881" i="30"/>
  <c r="C1905" i="30"/>
  <c r="C1598" i="30"/>
  <c r="C1581" i="30"/>
  <c r="C1947" i="30"/>
  <c r="C1986" i="30"/>
  <c r="C1985" i="30"/>
  <c r="C1938" i="30"/>
  <c r="C1644" i="30"/>
  <c r="C1900" i="30"/>
  <c r="C1767" i="30"/>
  <c r="C1917" i="30"/>
  <c r="C1727" i="30"/>
  <c r="C1515" i="30"/>
  <c r="C176" i="30"/>
  <c r="C1725" i="30"/>
  <c r="C1537" i="30"/>
  <c r="C1697" i="30"/>
  <c r="C1606" i="30"/>
  <c r="C1575" i="30"/>
  <c r="C1524" i="30"/>
  <c r="C1506" i="30"/>
  <c r="C1555" i="30"/>
  <c r="C1593" i="30"/>
  <c r="C1895" i="30"/>
  <c r="C1796" i="30"/>
  <c r="C1879" i="30"/>
  <c r="C1904" i="30"/>
  <c r="C1565" i="30"/>
  <c r="C1637" i="30"/>
  <c r="C1682" i="30"/>
  <c r="C1812" i="30"/>
  <c r="C1614" i="30"/>
  <c r="C1875" i="30"/>
  <c r="C1945" i="30"/>
  <c r="C1735" i="30"/>
  <c r="C1897" i="30"/>
  <c r="C1869" i="30"/>
  <c r="C1656" i="30"/>
  <c r="C1629" i="30"/>
  <c r="C1683" i="30"/>
  <c r="C1578" i="30"/>
  <c r="C1679" i="30"/>
  <c r="C1552" i="30"/>
  <c r="C1518" i="30"/>
  <c r="C1760" i="30"/>
  <c r="C1718" i="30"/>
  <c r="C1815" i="30"/>
  <c r="C1955" i="30"/>
  <c r="C1734" i="30"/>
  <c r="C1878" i="30"/>
  <c r="C1591" i="30"/>
  <c r="C1556" i="30"/>
  <c r="C1898" i="30"/>
  <c r="C794" i="30"/>
  <c r="C1871" i="30"/>
  <c r="C224" i="30"/>
  <c r="C1738" i="30"/>
  <c r="C118" i="30"/>
  <c r="C1670" i="30"/>
  <c r="C1352" i="30"/>
  <c r="C1823" i="30"/>
  <c r="C977" i="30"/>
  <c r="C1692" i="30"/>
  <c r="C1395" i="30"/>
  <c r="C1547" i="30"/>
  <c r="C589" i="30"/>
  <c r="C1609" i="30"/>
  <c r="C385" i="30"/>
  <c r="C1793" i="30"/>
  <c r="C482" i="30"/>
  <c r="C1622" i="30"/>
  <c r="C579" i="30"/>
  <c r="C1673" i="30"/>
  <c r="C200" i="30"/>
  <c r="C1948" i="30"/>
  <c r="C1663" i="30"/>
  <c r="C1634" i="30"/>
  <c r="C1562" i="30"/>
  <c r="C173" i="30"/>
  <c r="C1573" i="30"/>
  <c r="C569" i="30"/>
  <c r="C1838" i="30"/>
  <c r="C1811" i="30"/>
  <c r="C1590" i="30"/>
  <c r="C1840" i="30"/>
  <c r="C1712" i="30"/>
  <c r="C1801" i="30"/>
  <c r="C1867" i="30"/>
  <c r="C1971" i="30"/>
  <c r="C1713" i="30"/>
  <c r="C1657" i="30"/>
  <c r="C1648" i="30"/>
  <c r="C1816" i="30"/>
  <c r="C1755" i="30"/>
  <c r="C1603" i="30"/>
  <c r="C1715" i="30"/>
  <c r="C1650" i="30"/>
  <c r="C1558" i="30"/>
  <c r="C1729" i="30"/>
  <c r="C1538" i="30"/>
  <c r="C1960" i="30"/>
  <c r="C1540" i="30"/>
  <c r="C1837" i="30"/>
  <c r="C1625" i="30"/>
  <c r="C1489" i="30"/>
  <c r="C1662" i="30"/>
  <c r="C1702" i="30"/>
  <c r="C1243" i="30"/>
  <c r="C1968" i="30"/>
  <c r="C1604" i="30"/>
  <c r="C1951" i="30"/>
  <c r="C1520" i="30"/>
  <c r="C1720" i="30"/>
  <c r="C1703" i="30"/>
  <c r="C1768" i="30"/>
  <c r="C1843" i="30"/>
  <c r="C1805" i="30"/>
  <c r="C1954" i="30"/>
  <c r="C1901" i="30"/>
  <c r="C1890" i="30"/>
  <c r="C1766" i="30"/>
  <c r="C1963" i="30"/>
  <c r="C1909" i="30"/>
  <c r="C1926" i="30"/>
  <c r="C1569" i="30"/>
  <c r="C1714" i="30"/>
  <c r="C1783" i="30"/>
  <c r="C1829" i="30"/>
  <c r="C1937" i="30"/>
  <c r="C1795" i="30"/>
  <c r="C1677" i="30"/>
  <c r="C1586" i="30"/>
  <c r="C1889" i="30"/>
  <c r="C1804" i="30"/>
  <c r="C1935" i="30"/>
  <c r="C1739" i="30"/>
  <c r="C1920" i="30"/>
  <c r="C1676" i="30"/>
  <c r="C1659" i="30"/>
  <c r="C1757" i="30"/>
  <c r="C1868" i="30"/>
  <c r="C1533" i="30"/>
  <c r="C1864" i="30"/>
  <c r="C1494" i="30"/>
  <c r="C1777" i="30"/>
  <c r="C1559" i="30"/>
  <c r="C1689" i="30"/>
  <c r="C1544" i="30"/>
  <c r="C1700" i="30"/>
  <c r="C1584" i="30"/>
  <c r="C1706" i="30"/>
  <c r="C1548" i="30"/>
  <c r="C1786" i="30"/>
  <c r="C1213" i="30"/>
  <c r="C1610" i="30"/>
  <c r="C1311" i="30"/>
  <c r="C1546" i="30"/>
  <c r="C75" i="30"/>
  <c r="C1774" i="30"/>
  <c r="C63" i="30"/>
  <c r="C1695" i="30"/>
  <c r="C1162" i="30"/>
  <c r="C1855" i="30"/>
  <c r="C21" i="30"/>
  <c r="C1496" i="30"/>
  <c r="C28" i="30"/>
  <c r="C1850" i="30"/>
  <c r="C962" i="30"/>
  <c r="C1769" i="30"/>
  <c r="C1002" i="30"/>
  <c r="C1560" i="30"/>
  <c r="C261" i="30"/>
  <c r="C1990" i="30"/>
  <c r="C131" i="30"/>
  <c r="C1674" i="30"/>
  <c r="C246" i="30"/>
  <c r="C1765" i="30"/>
  <c r="C1332" i="30"/>
  <c r="C1723" i="30"/>
  <c r="C1792" i="30"/>
  <c r="C1958" i="30"/>
  <c r="C1635" i="30"/>
  <c r="C1819" i="30"/>
  <c r="C1778" i="30"/>
  <c r="C1841" i="30"/>
  <c r="C1561" i="30"/>
  <c r="C1721" i="30"/>
  <c r="C1892" i="30"/>
  <c r="C1974" i="30"/>
  <c r="C1952" i="30"/>
  <c r="C1921" i="30"/>
  <c r="C1915" i="30"/>
  <c r="C1642" i="30"/>
  <c r="C1600" i="30"/>
  <c r="C1791" i="30"/>
  <c r="C1678" i="30"/>
  <c r="C1918" i="30"/>
  <c r="C1763" i="30"/>
  <c r="C1983" i="30"/>
  <c r="C1532" i="30"/>
  <c r="C1933" i="30"/>
  <c r="C1514" i="30"/>
  <c r="C1717" i="30"/>
  <c r="D361" i="30" l="1"/>
  <c r="D531" i="30"/>
  <c r="D549" i="30"/>
  <c r="D1500" i="30"/>
  <c r="D1942" i="30"/>
  <c r="D613" i="30"/>
  <c r="D911" i="30"/>
  <c r="D616" i="30"/>
  <c r="D862" i="30"/>
  <c r="D601" i="30"/>
  <c r="D1726" i="30"/>
  <c r="D1240" i="30"/>
  <c r="D1533" i="30"/>
  <c r="D67" i="30"/>
  <c r="D1001" i="30"/>
  <c r="D97" i="30"/>
  <c r="D262" i="30"/>
  <c r="D749" i="30"/>
  <c r="D447" i="30"/>
  <c r="D853" i="30"/>
  <c r="D1189" i="30"/>
  <c r="D1570" i="30"/>
  <c r="D891" i="30"/>
  <c r="D177" i="30"/>
  <c r="D1883" i="30"/>
  <c r="D1522" i="30"/>
  <c r="D1629" i="30"/>
  <c r="D1258" i="30"/>
  <c r="D1959" i="30"/>
  <c r="D1777" i="30"/>
  <c r="D79" i="30"/>
  <c r="D823" i="30"/>
  <c r="D1315" i="30"/>
  <c r="D357" i="30"/>
  <c r="D1262" i="30"/>
  <c r="D735" i="30"/>
  <c r="D126" i="30"/>
  <c r="D489" i="30"/>
  <c r="D71" i="30"/>
  <c r="D1965" i="30"/>
  <c r="D1887" i="30"/>
  <c r="D1554" i="30"/>
  <c r="D951" i="30"/>
  <c r="D1153" i="30"/>
  <c r="D682" i="30"/>
  <c r="D334" i="30"/>
  <c r="D1000" i="30"/>
  <c r="D1339" i="30"/>
  <c r="D1747" i="30"/>
  <c r="D574" i="30"/>
  <c r="D1367" i="30"/>
  <c r="D1612" i="30"/>
  <c r="D864" i="30"/>
  <c r="D159" i="30"/>
  <c r="D592" i="30"/>
  <c r="D420" i="30"/>
  <c r="D551" i="30"/>
  <c r="D722" i="30"/>
  <c r="D762" i="30"/>
  <c r="D418" i="30"/>
  <c r="D1548" i="30"/>
  <c r="D1637" i="30"/>
  <c r="D668" i="30"/>
  <c r="D1677" i="30"/>
  <c r="D937" i="30"/>
  <c r="D1203" i="30"/>
  <c r="D1632" i="30"/>
  <c r="D1551" i="30"/>
  <c r="D1825" i="30"/>
  <c r="D1387" i="30"/>
  <c r="D129" i="30"/>
  <c r="D1365" i="30"/>
  <c r="D118" i="30"/>
  <c r="D1813" i="30"/>
  <c r="D850" i="30"/>
  <c r="D914" i="30"/>
  <c r="D1848" i="30"/>
  <c r="D816" i="30"/>
  <c r="D238" i="30"/>
  <c r="D657" i="30"/>
  <c r="D881" i="30"/>
  <c r="D1152" i="30"/>
  <c r="D427" i="30"/>
  <c r="D559" i="30"/>
  <c r="D1585" i="30"/>
  <c r="D1668" i="30"/>
  <c r="D1451" i="30"/>
  <c r="D598" i="30"/>
  <c r="D117" i="30"/>
  <c r="D697" i="30"/>
  <c r="D154" i="30"/>
  <c r="D302" i="30"/>
  <c r="D1176" i="30"/>
  <c r="D1391" i="30"/>
  <c r="D1785" i="30"/>
  <c r="D1646" i="30"/>
  <c r="D1878" i="30"/>
  <c r="D104" i="30"/>
  <c r="D1822" i="30"/>
  <c r="D184" i="30"/>
  <c r="D1549" i="30"/>
  <c r="D644" i="30"/>
  <c r="D781" i="30"/>
  <c r="D1771" i="30"/>
  <c r="D877" i="30"/>
  <c r="D336" i="30"/>
  <c r="D371" i="30"/>
  <c r="D1853" i="30"/>
  <c r="D297" i="30"/>
  <c r="D432" i="30"/>
  <c r="D903" i="30"/>
  <c r="D1715" i="30"/>
  <c r="D935" i="30"/>
  <c r="D1128" i="30"/>
  <c r="D1573" i="30"/>
  <c r="D776" i="30"/>
  <c r="D1079" i="30"/>
  <c r="D648" i="30"/>
  <c r="D187" i="30"/>
  <c r="D625" i="30"/>
  <c r="D243" i="30"/>
  <c r="D1480" i="30"/>
  <c r="D131" i="30"/>
  <c r="D1168" i="30"/>
  <c r="D848" i="30"/>
  <c r="D1224" i="30"/>
  <c r="D1434" i="30"/>
  <c r="D788" i="30"/>
  <c r="D1495" i="30"/>
  <c r="D1567" i="30"/>
  <c r="D1758" i="30"/>
  <c r="D300" i="30"/>
  <c r="D740" i="30"/>
  <c r="D943" i="30"/>
  <c r="D660" i="30"/>
  <c r="D936" i="30"/>
  <c r="D1228" i="30"/>
  <c r="D961" i="30"/>
  <c r="D1216" i="30"/>
  <c r="D83" i="30"/>
  <c r="D1206" i="30"/>
  <c r="D1175" i="30"/>
  <c r="D1764" i="30"/>
  <c r="D1603" i="30"/>
  <c r="D490" i="30"/>
  <c r="D972" i="30"/>
  <c r="D1209" i="30"/>
  <c r="D909" i="30"/>
  <c r="D1411" i="30"/>
  <c r="D1915" i="30"/>
  <c r="D378" i="30"/>
  <c r="D1250" i="30"/>
  <c r="D268" i="30"/>
  <c r="D658" i="30"/>
  <c r="D687" i="30"/>
  <c r="D1579" i="30"/>
  <c r="D1519" i="30"/>
  <c r="D514" i="30"/>
  <c r="D1873" i="30"/>
  <c r="D100" i="30"/>
  <c r="D1805" i="30"/>
  <c r="D1251" i="30"/>
  <c r="D469" i="30"/>
  <c r="D62" i="30"/>
  <c r="D1088" i="30"/>
  <c r="D1380" i="30"/>
  <c r="D703" i="30"/>
  <c r="D309" i="30"/>
  <c r="D488" i="30"/>
  <c r="D1407" i="30"/>
  <c r="D1974" i="30"/>
  <c r="D1537" i="30"/>
  <c r="D933" i="30"/>
  <c r="D1972" i="30"/>
  <c r="D1531" i="30"/>
  <c r="D1526" i="30"/>
  <c r="D307" i="30"/>
  <c r="D1351" i="30"/>
  <c r="D1478" i="30"/>
  <c r="D206" i="30"/>
  <c r="D398" i="30"/>
  <c r="D1415" i="30"/>
  <c r="D1047" i="30"/>
  <c r="D1985" i="30"/>
  <c r="D477" i="30"/>
  <c r="D1623" i="30"/>
  <c r="D1042" i="30"/>
  <c r="D1799" i="30"/>
  <c r="D1236" i="30"/>
  <c r="D408" i="30"/>
  <c r="D1064" i="30"/>
  <c r="D1650" i="30"/>
  <c r="D1359" i="30"/>
  <c r="D146" i="30"/>
  <c r="D1414" i="30"/>
  <c r="D353" i="30"/>
  <c r="D699" i="30"/>
  <c r="D220" i="30"/>
  <c r="D57" i="30"/>
  <c r="D1016" i="30"/>
  <c r="D813" i="30"/>
  <c r="D843" i="30"/>
  <c r="D1317" i="30"/>
  <c r="D205" i="30"/>
  <c r="D437" i="30"/>
  <c r="D183" i="30"/>
  <c r="D377" i="30"/>
  <c r="D524" i="30"/>
  <c r="D1773" i="30"/>
  <c r="D1472" i="30"/>
  <c r="D575" i="30"/>
  <c r="D1651" i="30"/>
  <c r="D322" i="30"/>
  <c r="D379" i="30"/>
  <c r="D871" i="30"/>
  <c r="D652" i="30"/>
  <c r="D255" i="30"/>
  <c r="D1949" i="30"/>
  <c r="D1303" i="30"/>
  <c r="D773" i="30"/>
  <c r="D491" i="30"/>
  <c r="D1728" i="30"/>
  <c r="D1204" i="30"/>
  <c r="D603" i="30"/>
  <c r="D1956" i="30"/>
  <c r="D1492" i="30"/>
  <c r="D1375" i="30"/>
  <c r="D240" i="30"/>
  <c r="D1398" i="30"/>
  <c r="D1602" i="30"/>
  <c r="D1719" i="30"/>
  <c r="D1304" i="30"/>
  <c r="D566" i="30"/>
  <c r="D356" i="30"/>
  <c r="D382" i="30"/>
  <c r="D1921" i="30"/>
  <c r="D320" i="30"/>
  <c r="D1660" i="30"/>
  <c r="D1232" i="30"/>
  <c r="D1609" i="30"/>
  <c r="D1090" i="30"/>
  <c r="D1827" i="30"/>
  <c r="D1981" i="30"/>
  <c r="D15" i="30"/>
  <c r="D558" i="30"/>
  <c r="D1043" i="30"/>
  <c r="D1905" i="30"/>
  <c r="D1840" i="30"/>
  <c r="D555" i="30"/>
  <c r="D485" i="30"/>
  <c r="D1555" i="30"/>
  <c r="D16" i="30"/>
  <c r="D966" i="30"/>
  <c r="D456" i="30"/>
  <c r="D698" i="30"/>
  <c r="D277" i="30"/>
  <c r="D228" i="30"/>
  <c r="D65" i="30"/>
  <c r="D673" i="30"/>
  <c r="D59" i="30"/>
  <c r="D973" i="30"/>
  <c r="D1546" i="30"/>
  <c r="D1700" i="30"/>
  <c r="D464" i="30"/>
  <c r="D1396" i="30"/>
  <c r="D649" i="30"/>
  <c r="D344" i="30"/>
  <c r="D258" i="30"/>
  <c r="D1748" i="30"/>
  <c r="D1186" i="30"/>
  <c r="D173" i="30"/>
  <c r="D1408" i="30"/>
  <c r="D856" i="30"/>
  <c r="D358" i="30"/>
  <c r="D1552" i="30"/>
  <c r="D883" i="30"/>
  <c r="D1895" i="30"/>
  <c r="D810" i="30"/>
  <c r="D1820" i="30"/>
  <c r="D98" i="30"/>
  <c r="D1581" i="30"/>
  <c r="D886" i="30"/>
  <c r="D1031" i="30"/>
  <c r="D530" i="30"/>
  <c r="D8" i="30"/>
  <c r="D70" i="30"/>
  <c r="D233" i="30"/>
  <c r="D1559" i="30"/>
  <c r="D825" i="30"/>
  <c r="D786" i="30"/>
  <c r="D35" i="30"/>
  <c r="D537" i="30"/>
  <c r="D1561" i="30"/>
  <c r="D1323" i="30"/>
  <c r="D1331" i="30"/>
  <c r="D442" i="30"/>
  <c r="D373" i="30"/>
  <c r="D1188" i="30"/>
  <c r="D1241" i="30"/>
  <c r="D1163" i="30"/>
  <c r="D654" i="30"/>
  <c r="D22" i="30"/>
  <c r="D1667" i="30"/>
  <c r="D1491" i="30"/>
  <c r="D133" i="30"/>
  <c r="D239" i="30"/>
  <c r="D1296" i="30"/>
  <c r="D242" i="30"/>
  <c r="D153" i="30"/>
  <c r="D672" i="30"/>
  <c r="D1089" i="30"/>
  <c r="D765" i="30"/>
  <c r="D634" i="30"/>
  <c r="D1219" i="30"/>
  <c r="D393" i="30"/>
  <c r="D1507" i="30"/>
  <c r="D1013" i="30"/>
  <c r="D1242" i="30"/>
  <c r="D1374" i="30"/>
  <c r="D1733" i="30"/>
  <c r="D839" i="30"/>
  <c r="D1594" i="30"/>
  <c r="D87" i="30"/>
  <c r="D1830" i="30"/>
  <c r="D1099" i="30"/>
  <c r="D1208" i="30"/>
  <c r="D1655" i="30"/>
  <c r="D1370" i="30"/>
  <c r="D866" i="30"/>
  <c r="D1644" i="30"/>
  <c r="D1913" i="30"/>
  <c r="D805" i="30"/>
  <c r="D462" i="30"/>
  <c r="D412" i="30"/>
  <c r="D40" i="30"/>
  <c r="D1798" i="30"/>
  <c r="D259" i="30"/>
  <c r="D1760" i="30"/>
  <c r="D210" i="30"/>
  <c r="D1121" i="30"/>
  <c r="D411" i="30"/>
  <c r="D1971" i="30"/>
  <c r="D991" i="30"/>
  <c r="D1953" i="30"/>
  <c r="D389" i="30"/>
  <c r="D860" i="30"/>
  <c r="D1738" i="30"/>
  <c r="D544" i="30"/>
  <c r="D1231" i="30"/>
  <c r="D1443" i="30"/>
  <c r="D1762" i="30"/>
  <c r="D1925" i="30"/>
  <c r="D1810" i="30"/>
  <c r="D512" i="30"/>
  <c r="D392" i="30"/>
  <c r="D1504" i="30"/>
  <c r="D1768" i="30"/>
  <c r="D1207" i="30"/>
  <c r="D1772" i="30"/>
  <c r="D716" i="30"/>
  <c r="D1147" i="30"/>
  <c r="D506" i="30"/>
  <c r="D1336" i="30"/>
  <c r="D1842" i="30"/>
  <c r="D1682" i="30"/>
  <c r="D499" i="30"/>
  <c r="D250" i="30"/>
  <c r="D548" i="30"/>
  <c r="D895" i="30"/>
  <c r="D1880" i="30"/>
  <c r="D594" i="30"/>
  <c r="D376" i="30"/>
  <c r="D400" i="30"/>
  <c r="D518" i="30"/>
  <c r="D122" i="30"/>
  <c r="D139" i="30"/>
  <c r="D1159" i="30"/>
  <c r="D1409" i="30"/>
  <c r="D495" i="30"/>
  <c r="D1426" i="30"/>
  <c r="D1577" i="30"/>
  <c r="D1433" i="30"/>
  <c r="D1505" i="30"/>
  <c r="D1960" i="30"/>
  <c r="D317" i="30"/>
  <c r="D426" i="30"/>
  <c r="D44" i="30"/>
  <c r="D1458" i="30"/>
  <c r="D845" i="30"/>
  <c r="D383" i="30"/>
  <c r="D313" i="30"/>
  <c r="D235" i="30"/>
  <c r="D1836" i="30"/>
  <c r="D1755" i="30"/>
  <c r="D80" i="30"/>
  <c r="D1951" i="30"/>
  <c r="D1717" i="30"/>
  <c r="D1297" i="30"/>
  <c r="D7" i="30"/>
  <c r="D1765" i="30"/>
  <c r="D227" i="30"/>
  <c r="D364" i="30"/>
  <c r="D666" i="30"/>
  <c r="D922" i="30"/>
  <c r="D232" i="30"/>
  <c r="D1311" i="30"/>
  <c r="D1054" i="30"/>
  <c r="D519" i="30"/>
  <c r="D571" i="30"/>
  <c r="D635" i="30"/>
  <c r="D561" i="30"/>
  <c r="D1301" i="30"/>
  <c r="D550" i="30"/>
  <c r="D130" i="30"/>
  <c r="D906" i="30"/>
  <c r="D651" i="30"/>
  <c r="D585" i="30"/>
  <c r="D1276" i="30"/>
  <c r="D1940" i="30"/>
  <c r="D1358" i="30"/>
  <c r="D1784" i="30"/>
  <c r="D1932" i="30"/>
  <c r="D1671" i="30"/>
  <c r="D1073" i="30"/>
  <c r="D85" i="30"/>
  <c r="D326" i="30"/>
  <c r="D596" i="30"/>
  <c r="D557" i="30"/>
  <c r="D381" i="30"/>
  <c r="D17" i="30"/>
  <c r="D705" i="30"/>
  <c r="D572" i="30"/>
  <c r="D1626" i="30"/>
  <c r="D1575" i="30"/>
  <c r="D920" i="30"/>
  <c r="D1997" i="30"/>
  <c r="D1357" i="30"/>
  <c r="D1906" i="30"/>
  <c r="D792" i="30"/>
  <c r="D323" i="30"/>
  <c r="D855" i="30"/>
  <c r="D1543" i="30"/>
  <c r="D1745" i="30"/>
  <c r="D1476" i="30"/>
  <c r="D802" i="30"/>
  <c r="D1520" i="30"/>
  <c r="D1373" i="30"/>
  <c r="D1630" i="30"/>
  <c r="D172" i="30"/>
  <c r="D1067" i="30"/>
  <c r="D303" i="30"/>
  <c r="D1084" i="30"/>
  <c r="D1994" i="30"/>
  <c r="D892" i="30"/>
  <c r="D86" i="30"/>
  <c r="D1649" i="30"/>
  <c r="D1832" i="30"/>
  <c r="D1588" i="30"/>
  <c r="D708" i="30"/>
  <c r="D1870" i="30"/>
  <c r="D1465" i="30"/>
  <c r="D964" i="30"/>
  <c r="D1889" i="30"/>
  <c r="D1664" i="30"/>
  <c r="D1647" i="30"/>
  <c r="D919" i="30"/>
  <c r="D1496" i="30"/>
  <c r="D1069" i="30"/>
  <c r="D1648" i="30"/>
  <c r="D1698" i="30"/>
  <c r="D1202" i="30"/>
  <c r="D1107" i="30"/>
  <c r="D33" i="30"/>
  <c r="D1690" i="30"/>
  <c r="D472" i="30"/>
  <c r="D553" i="30"/>
  <c r="D1707" i="30"/>
  <c r="D1011" i="30"/>
  <c r="D587" i="30"/>
  <c r="D1305" i="30"/>
  <c r="D545" i="30"/>
  <c r="D1978" i="30"/>
  <c r="D1525" i="30"/>
  <c r="D1068" i="30"/>
  <c r="D656" i="30"/>
  <c r="D1377" i="30"/>
  <c r="D1057" i="30"/>
  <c r="D315" i="30"/>
  <c r="D1991" i="30"/>
  <c r="D190" i="30"/>
  <c r="D260" i="30"/>
  <c r="D977" i="30"/>
  <c r="D1694" i="30"/>
  <c r="D1399" i="30"/>
  <c r="D1254" i="30"/>
  <c r="D58" i="30"/>
  <c r="D1213" i="30"/>
  <c r="D1454" i="30"/>
  <c r="D967" i="30"/>
  <c r="D424" i="30"/>
  <c r="D867" i="30"/>
  <c r="D1731" i="30"/>
  <c r="D1763" i="30"/>
  <c r="D900" i="30"/>
  <c r="D298" i="30"/>
  <c r="D1924" i="30"/>
  <c r="D630" i="30"/>
  <c r="D1346" i="30"/>
  <c r="D1437" i="30"/>
  <c r="D801" i="30"/>
  <c r="D921" i="30"/>
  <c r="D43" i="30"/>
  <c r="D401" i="30"/>
  <c r="D1993" i="30"/>
  <c r="D998" i="30"/>
  <c r="D692" i="30"/>
  <c r="D140" i="30"/>
  <c r="D1179" i="30"/>
  <c r="D1937" i="30"/>
  <c r="D103" i="30"/>
  <c r="D455" i="30"/>
  <c r="D53" i="30"/>
  <c r="D1964" i="30"/>
  <c r="D1306" i="30"/>
  <c r="D694" i="30"/>
  <c r="D1441" i="30"/>
  <c r="D1859" i="30"/>
  <c r="D291" i="30"/>
  <c r="D1610" i="30"/>
  <c r="D912" i="30"/>
  <c r="D1269" i="30"/>
  <c r="D1419" i="30"/>
  <c r="D948" i="30"/>
  <c r="D176" i="30"/>
  <c r="D1514" i="30"/>
  <c r="D1181" i="30"/>
  <c r="D988" i="30"/>
  <c r="D1253" i="30"/>
  <c r="D1670" i="30"/>
  <c r="D533" i="30"/>
  <c r="D1866" i="30"/>
  <c r="D691" i="30"/>
  <c r="D846" i="30"/>
  <c r="D745" i="30"/>
  <c r="D944" i="30"/>
  <c r="D221" i="30"/>
  <c r="D202" i="30"/>
  <c r="D1761" i="30"/>
  <c r="D952" i="30"/>
  <c r="D219" i="30"/>
  <c r="D1804" i="30"/>
  <c r="D538" i="30"/>
  <c r="D1115" i="30"/>
  <c r="D492" i="30"/>
  <c r="D995" i="30"/>
  <c r="D633" i="30"/>
  <c r="D332" i="30"/>
  <c r="D800" i="30"/>
  <c r="D794" i="30"/>
  <c r="D1518" i="30"/>
  <c r="D1828" i="30"/>
  <c r="D1593" i="30"/>
  <c r="D306" i="30"/>
  <c r="D969" i="30"/>
  <c r="D1270" i="30"/>
  <c r="D918" i="30"/>
  <c r="D1334" i="30"/>
  <c r="D1686" i="30"/>
  <c r="D1565" i="30"/>
  <c r="D1943" i="30"/>
  <c r="D1536" i="30"/>
  <c r="D1341" i="30"/>
  <c r="D1558" i="30"/>
  <c r="D253" i="30"/>
  <c r="D311" i="30"/>
  <c r="D1720" i="30"/>
  <c r="D1223" i="30"/>
  <c r="D1900" i="30"/>
  <c r="D1586" i="30"/>
  <c r="D18" i="30"/>
  <c r="D1627" i="30"/>
  <c r="D1046" i="30"/>
  <c r="D838" i="30"/>
  <c r="D641" i="30"/>
  <c r="D450" i="30"/>
  <c r="D1166" i="30"/>
  <c r="D1992" i="30"/>
  <c r="D1325" i="30"/>
  <c r="D1788" i="30"/>
  <c r="D1044" i="30"/>
  <c r="D1741" i="30"/>
  <c r="D563" i="30"/>
  <c r="D1238" i="30"/>
  <c r="D896" i="30"/>
  <c r="D1857" i="30"/>
  <c r="D1021" i="30"/>
  <c r="D1946" i="30"/>
  <c r="D502" i="30"/>
  <c r="D807" i="30"/>
  <c r="D841" i="30"/>
  <c r="D41" i="30"/>
  <c r="D1332" i="30"/>
  <c r="D1412" i="30"/>
  <c r="D1923" i="30"/>
  <c r="D1587" i="30"/>
  <c r="D178" i="30"/>
  <c r="D835" i="30"/>
  <c r="D321" i="30"/>
  <c r="D454" i="30"/>
  <c r="D1118" i="30"/>
  <c r="D1012" i="30"/>
  <c r="D1005" i="30"/>
  <c r="D1120" i="30"/>
  <c r="D1475" i="30"/>
  <c r="D1022" i="30"/>
  <c r="D290" i="30"/>
  <c r="D1908" i="30"/>
  <c r="D1299" i="30"/>
  <c r="D1129" i="30"/>
  <c r="D791" i="30"/>
  <c r="D1401" i="30"/>
  <c r="D994" i="30"/>
  <c r="D1145" i="30"/>
  <c r="D600" i="30"/>
  <c r="D950" i="30"/>
  <c r="D1086" i="30"/>
  <c r="D536" i="30"/>
  <c r="D24" i="30"/>
  <c r="D1348" i="30"/>
  <c r="D693" i="30"/>
  <c r="D1366" i="30"/>
  <c r="D1125" i="30"/>
  <c r="D831" i="30"/>
  <c r="D1789" i="30"/>
  <c r="D1839" i="30"/>
  <c r="D125" i="30"/>
  <c r="D1009" i="30"/>
  <c r="D1025" i="30"/>
  <c r="D1510" i="30"/>
  <c r="D1815" i="30"/>
  <c r="D138" i="30"/>
  <c r="D470" i="30"/>
  <c r="D1229" i="30"/>
  <c r="D976" i="30"/>
  <c r="D3" i="30"/>
  <c r="D1007" i="30"/>
  <c r="D956" i="30"/>
  <c r="D29" i="30"/>
  <c r="D876" i="30"/>
  <c r="D688" i="30"/>
  <c r="D882" i="30"/>
  <c r="D756" i="30"/>
  <c r="D1709" i="30"/>
  <c r="D1662" i="30"/>
  <c r="D1041" i="30"/>
  <c r="D1422" i="30"/>
  <c r="D1493" i="30"/>
  <c r="D201" i="30"/>
  <c r="D720" i="30"/>
  <c r="D1464" i="30"/>
  <c r="D887" i="30"/>
  <c r="D582" i="30"/>
  <c r="D1653" i="30"/>
  <c r="D1910" i="30"/>
  <c r="D1592" i="30"/>
  <c r="D1019" i="30"/>
  <c r="D429" i="30"/>
  <c r="D1674" i="30"/>
  <c r="D1539" i="30"/>
  <c r="D1659" i="30"/>
  <c r="D263" i="30"/>
  <c r="D452" i="30"/>
  <c r="D1137" i="30"/>
  <c r="D1723" i="30"/>
  <c r="D84" i="30"/>
  <c r="D301" i="30"/>
  <c r="D1405" i="30"/>
  <c r="D282" i="30"/>
  <c r="D439" i="30"/>
  <c r="D1952" i="30"/>
  <c r="D1665" i="30"/>
  <c r="D1928" i="30"/>
  <c r="D1527" i="30"/>
  <c r="D547" i="30"/>
  <c r="D474" i="30"/>
  <c r="D1817" i="30"/>
  <c r="D797" i="30"/>
  <c r="D1929" i="30"/>
  <c r="D1734" i="30"/>
  <c r="D1319" i="30"/>
  <c r="D384" i="30"/>
  <c r="D1194" i="30"/>
  <c r="D1699" i="30"/>
  <c r="D1127" i="30"/>
  <c r="D405" i="30"/>
  <c r="D1811" i="30"/>
  <c r="D1114" i="30"/>
  <c r="D1786" i="30"/>
  <c r="D1187" i="30"/>
  <c r="D1976" i="30"/>
  <c r="D590" i="30"/>
  <c r="D1134" i="30"/>
  <c r="D123" i="30"/>
  <c r="D413" i="30"/>
  <c r="D271" i="30"/>
  <c r="D1987" i="30"/>
  <c r="D890" i="30"/>
  <c r="D106" i="30"/>
  <c r="D1017" i="30"/>
  <c r="D216" i="30"/>
  <c r="D1343" i="30"/>
  <c r="D1754" i="30"/>
  <c r="D425" i="30"/>
  <c r="D1425" i="30"/>
  <c r="D1192" i="30"/>
  <c r="D1787" i="30"/>
  <c r="D1024" i="30"/>
  <c r="D513" i="30"/>
  <c r="D1246" i="30"/>
  <c r="D701" i="30"/>
  <c r="D278" i="30"/>
  <c r="D493" i="30"/>
  <c r="D1713" i="30"/>
  <c r="D879" i="30"/>
  <c r="D1566" i="30"/>
  <c r="D28" i="30"/>
  <c r="D681" i="30"/>
  <c r="D529" i="30"/>
  <c r="D1083" i="30"/>
  <c r="D1479" i="30"/>
  <c r="D748" i="30"/>
  <c r="D32" i="30"/>
  <c r="D120" i="30"/>
  <c r="D312" i="30"/>
  <c r="D1316" i="30"/>
  <c r="D1008" i="30"/>
  <c r="D942" i="30"/>
  <c r="D52" i="30"/>
  <c r="D715" i="30"/>
  <c r="D993" i="30"/>
  <c r="D1616" i="30"/>
  <c r="D737" i="30"/>
  <c r="D1860" i="30"/>
  <c r="D1051" i="30"/>
  <c r="D827" i="30"/>
  <c r="D1004" i="30"/>
  <c r="D1589" i="30"/>
  <c r="D363" i="30"/>
  <c r="D1143" i="30"/>
  <c r="D1424" i="30"/>
  <c r="D865" i="30"/>
  <c r="D1962" i="30"/>
  <c r="D244" i="30"/>
  <c r="D375" i="30"/>
  <c r="D1195" i="30"/>
  <c r="D1130" i="30"/>
  <c r="D1416" i="30"/>
  <c r="D1337" i="30"/>
  <c r="D1596" i="30"/>
  <c r="D1497" i="30"/>
  <c r="D417" i="30"/>
  <c r="D859" i="30"/>
  <c r="D1879" i="30"/>
  <c r="D1732" i="30"/>
  <c r="D475" i="30"/>
  <c r="D366" i="30"/>
  <c r="D127" i="30"/>
  <c r="D2000" i="30"/>
  <c r="D979" i="30"/>
  <c r="D1969" i="30"/>
  <c r="D872" i="30"/>
  <c r="D719" i="30"/>
  <c r="D273" i="30"/>
  <c r="D39" i="30"/>
  <c r="D567" i="30"/>
  <c r="D1062" i="30"/>
  <c r="D542" i="30"/>
  <c r="D168" i="30"/>
  <c r="D189" i="30"/>
  <c r="D114" i="30"/>
  <c r="D731" i="30"/>
  <c r="D1101" i="30"/>
  <c r="D947" i="30"/>
  <c r="D1816" i="30"/>
  <c r="D25" i="30"/>
  <c r="D1851" i="30"/>
  <c r="D992" i="30"/>
  <c r="D296" i="30"/>
  <c r="D304" i="30"/>
  <c r="D624" i="30"/>
  <c r="D1861" i="30"/>
  <c r="D696" i="30"/>
  <c r="D1933" i="30"/>
  <c r="D188" i="30"/>
  <c r="D288" i="30"/>
  <c r="D629" i="30"/>
  <c r="D1100" i="30"/>
  <c r="D970" i="30"/>
  <c r="D1225" i="30"/>
  <c r="D509" i="30"/>
  <c r="D1597" i="30"/>
  <c r="D1899" i="30"/>
  <c r="D1780" i="30"/>
  <c r="D1675" i="30"/>
  <c r="D834" i="30"/>
  <c r="D482" i="30"/>
  <c r="D99" i="30"/>
  <c r="D1930" i="30"/>
  <c r="D1657" i="30"/>
  <c r="D1221" i="30"/>
  <c r="D606" i="30"/>
  <c r="D534" i="30"/>
  <c r="D115" i="30"/>
  <c r="D1656" i="30"/>
  <c r="D1449" i="30"/>
  <c r="D1169" i="30"/>
  <c r="D1150" i="30"/>
  <c r="D1620" i="30"/>
  <c r="D982" i="30"/>
  <c r="D1947" i="30"/>
  <c r="D1695" i="30"/>
  <c r="D975" i="30"/>
  <c r="D626" i="30"/>
  <c r="D583" i="30"/>
  <c r="D1712" i="30"/>
  <c r="D1982" i="30"/>
  <c r="D324" i="30"/>
  <c r="D1611" i="30"/>
  <c r="D340" i="30"/>
  <c r="D1778" i="30"/>
  <c r="D1326" i="30"/>
  <c r="D857" i="30"/>
  <c r="D1178" i="30"/>
  <c r="D1967" i="30"/>
  <c r="D1362" i="30"/>
  <c r="D1640" i="30"/>
  <c r="D721" i="30"/>
  <c r="D1954" i="30"/>
  <c r="D752" i="30"/>
  <c r="D498" i="30"/>
  <c r="D1394" i="30"/>
  <c r="D1390" i="30"/>
  <c r="D954" i="30"/>
  <c r="D406" i="30"/>
  <c r="D1803" i="30"/>
  <c r="D1530" i="30"/>
  <c r="D50" i="30"/>
  <c r="D520" i="30"/>
  <c r="D182" i="30"/>
  <c r="D1157" i="30"/>
  <c r="D1523" i="30"/>
  <c r="D874" i="30"/>
  <c r="D917" i="30"/>
  <c r="D1944" i="30"/>
  <c r="D904" i="30"/>
  <c r="D611" i="30"/>
  <c r="D1502" i="30"/>
  <c r="D1628" i="30"/>
  <c r="D448" i="30"/>
  <c r="D1161" i="30"/>
  <c r="D421" i="30"/>
  <c r="D1126" i="30"/>
  <c r="D308" i="30"/>
  <c r="D1669" i="30"/>
  <c r="D1535" i="30"/>
  <c r="D1829" i="30"/>
  <c r="D1843" i="30"/>
  <c r="D1220" i="30"/>
  <c r="D1212" i="30"/>
  <c r="D1625" i="30"/>
  <c r="D646" i="30"/>
  <c r="D1481" i="30"/>
  <c r="D741" i="30"/>
  <c r="D1065" i="30"/>
  <c r="D1164" i="30"/>
  <c r="D1809" i="30"/>
  <c r="D760" i="30"/>
  <c r="D714" i="30"/>
  <c r="D1511" i="30"/>
  <c r="D1824" i="30"/>
  <c r="D360" i="30"/>
  <c r="D1576" i="30"/>
  <c r="D562" i="30"/>
  <c r="D457" i="30"/>
  <c r="D1807" i="30"/>
  <c r="D837" i="30"/>
  <c r="D1091" i="30"/>
  <c r="D1354" i="30"/>
  <c r="D978" i="30"/>
  <c r="D386" i="30"/>
  <c r="D647" i="30"/>
  <c r="D1040" i="30"/>
  <c r="D511" i="30"/>
  <c r="D1444" i="30"/>
  <c r="D1881" i="30"/>
  <c r="D1266" i="30"/>
  <c r="D245" i="30"/>
  <c r="D875" i="30"/>
  <c r="D61" i="30"/>
  <c r="D2" i="30"/>
  <c r="D215" i="30"/>
  <c r="D1329" i="30"/>
  <c r="D678" i="30"/>
  <c r="D842" i="30"/>
  <c r="D1049" i="30"/>
  <c r="D1324" i="30"/>
  <c r="D430" i="30"/>
  <c r="D836" i="30"/>
  <c r="D1850" i="30"/>
  <c r="D806" i="30"/>
  <c r="D1205" i="30"/>
  <c r="D347" i="30"/>
  <c r="D766" i="30"/>
  <c r="D387" i="30"/>
  <c r="D628" i="30"/>
  <c r="D636" i="30"/>
  <c r="D1171" i="30"/>
  <c r="D1268" i="30"/>
  <c r="D1214" i="30"/>
  <c r="D1499" i="30"/>
  <c r="D46" i="30"/>
  <c r="D287" i="30"/>
  <c r="D1950" i="30"/>
  <c r="D568" i="30"/>
  <c r="D1180" i="30"/>
  <c r="D1132" i="30"/>
  <c r="D916" i="30"/>
  <c r="D1919" i="30"/>
  <c r="D1385" i="30"/>
  <c r="D552" i="30"/>
  <c r="D223" i="30"/>
  <c r="D1272" i="30"/>
  <c r="D179" i="30"/>
  <c r="D1193" i="30"/>
  <c r="D1490" i="30"/>
  <c r="D1456" i="30"/>
  <c r="D280" i="30"/>
  <c r="D614" i="30"/>
  <c r="D1661" i="30"/>
  <c r="D1397" i="30"/>
  <c r="D1636" i="30"/>
  <c r="D136" i="30"/>
  <c r="D1333" i="30"/>
  <c r="D818" i="30"/>
  <c r="D1544" i="30"/>
  <c r="D1406" i="30"/>
  <c r="D264" i="30"/>
  <c r="D662" i="30"/>
  <c r="D237" i="30"/>
  <c r="D1569" i="30"/>
  <c r="D1961" i="30"/>
  <c r="D799" i="30"/>
  <c r="D142" i="30"/>
  <c r="D1742" i="30"/>
  <c r="D1486" i="30"/>
  <c r="D1135" i="30"/>
  <c r="D251" i="30"/>
  <c r="D1201" i="30"/>
  <c r="D1371" i="30"/>
  <c r="D1379" i="30"/>
  <c r="D1294" i="30"/>
  <c r="D543" i="30"/>
  <c r="D744" i="30"/>
  <c r="D1413" i="30"/>
  <c r="D151" i="30"/>
  <c r="D468" i="30"/>
  <c r="D1267" i="30"/>
  <c r="D1980" i="30"/>
  <c r="D487" i="30"/>
  <c r="D1750" i="30"/>
  <c r="D540" i="30"/>
  <c r="D1794" i="30"/>
  <c r="D1136" i="30"/>
  <c r="D1312" i="30"/>
  <c r="D588" i="30"/>
  <c r="D1440" i="30"/>
  <c r="D222" i="30"/>
  <c r="D1292" i="30"/>
  <c r="D1645" i="30"/>
  <c r="D1516" i="30"/>
  <c r="D1289" i="30"/>
  <c r="D209" i="30"/>
  <c r="D276" i="30"/>
  <c r="D1691" i="30"/>
  <c r="D1931" i="30"/>
  <c r="D1474" i="30"/>
  <c r="D637" i="30"/>
  <c r="D1863" i="30"/>
  <c r="D962" i="30"/>
  <c r="D1689" i="30"/>
  <c r="D108" i="30"/>
  <c r="D965" i="30"/>
  <c r="D1106" i="30"/>
  <c r="D828" i="30"/>
  <c r="D283" i="30"/>
  <c r="D1941" i="30"/>
  <c r="D712" i="30"/>
  <c r="D632" i="30"/>
  <c r="D1165" i="30"/>
  <c r="D525" i="30"/>
  <c r="D1635" i="30"/>
  <c r="D107" i="30"/>
  <c r="D1352" i="30"/>
  <c r="D359" i="30"/>
  <c r="D1124" i="30"/>
  <c r="D1540" i="30"/>
  <c r="D230" i="30"/>
  <c r="D1557" i="30"/>
  <c r="D826" i="30"/>
  <c r="D354" i="30"/>
  <c r="D476" i="30"/>
  <c r="D294" i="30"/>
  <c r="D1618" i="30"/>
  <c r="D1704" i="30"/>
  <c r="D409" i="30"/>
  <c r="D1775" i="30"/>
  <c r="D676" i="30"/>
  <c r="D607" i="30"/>
  <c r="D64" i="30"/>
  <c r="D370" i="30"/>
  <c r="D1030" i="30"/>
  <c r="D37" i="30"/>
  <c r="D1245" i="30"/>
  <c r="D1335" i="30"/>
  <c r="D1075" i="30"/>
  <c r="D754" i="30"/>
  <c r="D1177" i="30"/>
  <c r="D286" i="30"/>
  <c r="D508" i="30"/>
  <c r="D743" i="30"/>
  <c r="D1045" i="30"/>
  <c r="D446" i="30"/>
  <c r="D796" i="30"/>
  <c r="D1264" i="30"/>
  <c r="D1048" i="30"/>
  <c r="D723" i="30"/>
  <c r="D597" i="30"/>
  <c r="D218" i="30"/>
  <c r="D444" i="30"/>
  <c r="D451" i="30"/>
  <c r="D704" i="30"/>
  <c r="D318" i="30"/>
  <c r="D869" i="30"/>
  <c r="D1439" i="30"/>
  <c r="D1293" i="30"/>
  <c r="D445" i="30"/>
  <c r="D1063" i="30"/>
  <c r="D1154" i="30"/>
  <c r="D1845" i="30"/>
  <c r="D1877" i="30"/>
  <c r="D1173" i="30"/>
  <c r="D1909" i="30"/>
  <c r="D497" i="30"/>
  <c r="D1989" i="30"/>
  <c r="D725" i="30"/>
  <c r="D579" i="30"/>
  <c r="D1736" i="30"/>
  <c r="D809" i="30"/>
  <c r="D1652" i="30"/>
  <c r="D684" i="30"/>
  <c r="D93" i="30"/>
  <c r="D1727" i="30"/>
  <c r="D1485" i="30"/>
  <c r="D1156" i="30"/>
  <c r="D390" i="30"/>
  <c r="D31" i="30"/>
  <c r="D1676" i="30"/>
  <c r="D1428" i="30"/>
  <c r="D833" i="30"/>
  <c r="D1059" i="30"/>
  <c r="D1894" i="30"/>
  <c r="D423" i="30"/>
  <c r="D51" i="30"/>
  <c r="D63" i="30"/>
  <c r="D443" i="30"/>
  <c r="D319" i="30"/>
  <c r="D873" i="30"/>
  <c r="D1074" i="30"/>
  <c r="D4" i="30"/>
  <c r="D500" i="30"/>
  <c r="D747" i="30"/>
  <c r="D1429" i="30"/>
  <c r="D946" i="30"/>
  <c r="D1274" i="30"/>
  <c r="D926" i="30"/>
  <c r="D27" i="30"/>
  <c r="D1450" i="30"/>
  <c r="D249" i="30"/>
  <c r="D528" i="30"/>
  <c r="D1261" i="30"/>
  <c r="D560" i="30"/>
  <c r="D945" i="30"/>
  <c r="D1916" i="30"/>
  <c r="D1752" i="30"/>
  <c r="D702" i="30"/>
  <c r="D1309" i="30"/>
  <c r="D1226" i="30"/>
  <c r="D111" i="30"/>
  <c r="D858" i="30"/>
  <c r="D959" i="30"/>
  <c r="D767" i="30"/>
  <c r="D939" i="30"/>
  <c r="D1506" i="30"/>
  <c r="D274" i="30"/>
  <c r="D1737" i="30"/>
  <c r="D923" i="30"/>
  <c r="D1185" i="30"/>
  <c r="D1235" i="30"/>
  <c r="D162" i="30"/>
  <c r="D1172" i="30"/>
  <c r="D578" i="30"/>
  <c r="D564" i="30"/>
  <c r="D751" i="30"/>
  <c r="D1638" i="30"/>
  <c r="D1055" i="30"/>
  <c r="D820" i="30"/>
  <c r="D1356" i="30"/>
  <c r="D1708" i="30"/>
  <c r="D1550" i="30"/>
  <c r="D1360" i="30"/>
  <c r="D1791" i="30"/>
  <c r="D894" i="30"/>
  <c r="D185" i="30"/>
  <c r="D581" i="30"/>
  <c r="D1701" i="30"/>
  <c r="D1487" i="30"/>
  <c r="D782" i="30"/>
  <c r="D670" i="30"/>
  <c r="D1607" i="30"/>
  <c r="D787" i="30"/>
  <c r="D1105" i="30"/>
  <c r="D351" i="30"/>
  <c r="D1979" i="30"/>
  <c r="D663" i="30"/>
  <c r="D1026" i="30"/>
  <c r="D645" i="30"/>
  <c r="D623" i="30"/>
  <c r="D234" i="30"/>
  <c r="D1583" i="30"/>
  <c r="D1795" i="30"/>
  <c r="D1769" i="30"/>
  <c r="D1666" i="30"/>
  <c r="D54" i="30"/>
  <c r="D753" i="30"/>
  <c r="D1283" i="30"/>
  <c r="D473" i="30"/>
  <c r="D769" i="30"/>
  <c r="D1300" i="30"/>
  <c r="D1697" i="30"/>
  <c r="D247" i="30"/>
  <c r="D861" i="30"/>
  <c r="D884" i="30"/>
  <c r="D81" i="30"/>
  <c r="D1681" i="30"/>
  <c r="D989" i="30"/>
  <c r="D680" i="30"/>
  <c r="D924" i="30"/>
  <c r="D1018" i="30"/>
  <c r="D1706" i="30"/>
  <c r="D808" i="30"/>
  <c r="D621" i="30"/>
  <c r="D1279" i="30"/>
  <c r="D803" i="30"/>
  <c r="D226" i="30"/>
  <c r="D1617" i="30"/>
  <c r="D1363" i="30"/>
  <c r="D622" i="30"/>
  <c r="D1874" i="30"/>
  <c r="D1831" i="30"/>
  <c r="D1077" i="30"/>
  <c r="D742" i="30"/>
  <c r="D1572" i="30"/>
  <c r="D1386" i="30"/>
  <c r="D345" i="30"/>
  <c r="D1957" i="30"/>
  <c r="D1141" i="30"/>
  <c r="D402" i="30"/>
  <c r="D1097" i="30"/>
  <c r="D1779" i="30"/>
  <c r="D1797" i="30"/>
  <c r="D1295" i="30"/>
  <c r="D669" i="30"/>
  <c r="D554" i="30"/>
  <c r="D913" i="30"/>
  <c r="D88" i="30"/>
  <c r="D327" i="30"/>
  <c r="D609" i="30"/>
  <c r="D665" i="30"/>
  <c r="D957" i="30"/>
  <c r="D1108" i="30"/>
  <c r="D1615" i="30"/>
  <c r="D1080" i="30"/>
  <c r="D1892" i="30"/>
  <c r="D1955" i="30"/>
  <c r="D434" i="30"/>
  <c r="D1680" i="30"/>
  <c r="D1688" i="30"/>
  <c r="D372" i="30"/>
  <c r="D89" i="30"/>
  <c r="D1020" i="30"/>
  <c r="D1740" i="30"/>
  <c r="D1110" i="30"/>
  <c r="D1402" i="30"/>
  <c r="D1151" i="30"/>
  <c r="D1841" i="30"/>
  <c r="D1277" i="30"/>
  <c r="D602" i="30"/>
  <c r="D1142" i="30"/>
  <c r="D1988" i="30"/>
  <c r="D1140" i="30"/>
  <c r="D1328" i="30"/>
  <c r="D980" i="30"/>
  <c r="D160" i="30"/>
  <c r="D77" i="30"/>
  <c r="D458" i="30"/>
  <c r="D1730" i="30"/>
  <c r="D49" i="30"/>
  <c r="D784" i="30"/>
  <c r="D463" i="30"/>
  <c r="D1280" i="30"/>
  <c r="D1162" i="30"/>
  <c r="D95" i="30"/>
  <c r="D1821" i="30"/>
  <c r="D1563" i="30"/>
  <c r="D526" i="30"/>
  <c r="D197" i="30"/>
  <c r="D1395" i="30"/>
  <c r="D1970" i="30"/>
  <c r="D653" i="30"/>
  <c r="D1381" i="30"/>
  <c r="D1819" i="30"/>
  <c r="D365" i="30"/>
  <c r="D272" i="30"/>
  <c r="D167" i="30"/>
  <c r="D105" i="30"/>
  <c r="D706" i="30"/>
  <c r="D984" i="30"/>
  <c r="D367" i="30"/>
  <c r="D1092" i="30"/>
  <c r="D1037" i="30"/>
  <c r="D1314" i="30"/>
  <c r="D761" i="30"/>
  <c r="D1112" i="30"/>
  <c r="D821" i="30"/>
  <c r="D819" i="30"/>
  <c r="D362" i="30"/>
  <c r="D1109" i="30"/>
  <c r="D101" i="30"/>
  <c r="D675" i="30"/>
  <c r="D257" i="30"/>
  <c r="D481" i="30"/>
  <c r="D1015" i="30"/>
  <c r="D207" i="30"/>
  <c r="D1743" i="30"/>
  <c r="D736" i="30"/>
  <c r="D166" i="30"/>
  <c r="D999" i="30"/>
  <c r="D763" i="30"/>
  <c r="D863" i="30"/>
  <c r="D369" i="30"/>
  <c r="D1744" i="30"/>
  <c r="D1914" i="30"/>
  <c r="D484" i="30"/>
  <c r="D1849" i="30"/>
  <c r="D193" i="30"/>
  <c r="D1904" i="30"/>
  <c r="D1782" i="30"/>
  <c r="D671" i="30"/>
  <c r="D1855" i="30"/>
  <c r="D254" i="30"/>
  <c r="D1858" i="30"/>
  <c r="D1844" i="30"/>
  <c r="D119" i="30"/>
  <c r="D346" i="30"/>
  <c r="D1621" i="30"/>
  <c r="D1466" i="30"/>
  <c r="D1061" i="30"/>
  <c r="D746" i="30"/>
  <c r="D23" i="30"/>
  <c r="D330" i="30"/>
  <c r="D1383" i="30"/>
  <c r="D1052" i="30"/>
  <c r="D1234" i="30"/>
  <c r="D1759" i="30"/>
  <c r="D191" i="30"/>
  <c r="D1812" i="30"/>
  <c r="D1131" i="30"/>
  <c r="D1430" i="30"/>
  <c r="D968" i="30"/>
  <c r="D1793" i="30"/>
  <c r="D349" i="30"/>
  <c r="D1184" i="30"/>
  <c r="D777" i="30"/>
  <c r="D1122" i="30"/>
  <c r="D1117" i="30"/>
  <c r="D615" i="30"/>
  <c r="D1010" i="30"/>
  <c r="D1322" i="30"/>
  <c r="D1448" i="30"/>
  <c r="D1389" i="30"/>
  <c r="D110" i="30"/>
  <c r="D504" i="30"/>
  <c r="D6" i="30"/>
  <c r="D494" i="30"/>
  <c r="D496" i="30"/>
  <c r="D1604" i="30"/>
  <c r="D774" i="30"/>
  <c r="D521" i="30"/>
  <c r="D479" i="30"/>
  <c r="D1986" i="30"/>
  <c r="D9" i="30"/>
  <c r="D1998" i="30"/>
  <c r="D1521" i="30"/>
  <c r="D1534" i="30"/>
  <c r="D710" i="30"/>
  <c r="D1751" i="30"/>
  <c r="D21" i="30"/>
  <c r="D1605" i="30"/>
  <c r="D1542" i="30"/>
  <c r="D928" i="30"/>
  <c r="D1342" i="30"/>
  <c r="D1896" i="30"/>
  <c r="D1882" i="30"/>
  <c r="D996" i="30"/>
  <c r="D285" i="30"/>
  <c r="D1735" i="30"/>
  <c r="D986" i="30"/>
  <c r="D1897" i="30"/>
  <c r="D1096" i="30"/>
  <c r="D1574" i="30"/>
  <c r="D396" i="30"/>
  <c r="D1938" i="30"/>
  <c r="D337" i="30"/>
  <c r="D642" i="30"/>
  <c r="D331" i="30"/>
  <c r="D1196" i="30"/>
  <c r="D342" i="30"/>
  <c r="D1634" i="30"/>
  <c r="D374" i="30"/>
  <c r="D505" i="30"/>
  <c r="D1601" i="30"/>
  <c r="D34" i="30"/>
  <c r="D695" i="30"/>
  <c r="D1725" i="30"/>
  <c r="D1248" i="30"/>
  <c r="D1457" i="30"/>
  <c r="D92" i="30"/>
  <c r="D1926" i="30"/>
  <c r="D20" i="30"/>
  <c r="D539" i="30"/>
  <c r="D1983" i="30"/>
  <c r="D1199" i="30"/>
  <c r="D284" i="30"/>
  <c r="D1553" i="30"/>
  <c r="D1808" i="30"/>
  <c r="D515" i="30"/>
  <c r="D269" i="30"/>
  <c r="D1265" i="30"/>
  <c r="D1528" i="30"/>
  <c r="D899" i="30"/>
  <c r="D1286" i="30"/>
  <c r="D1922" i="30"/>
  <c r="D730" i="30"/>
  <c r="D1710" i="30"/>
  <c r="D1139" i="30"/>
  <c r="D1320" i="30"/>
  <c r="D124" i="30"/>
  <c r="D1945" i="30"/>
  <c r="D1936" i="30"/>
  <c r="D729" i="30"/>
  <c r="D1369" i="30"/>
  <c r="D1462" i="30"/>
  <c r="D231" i="30"/>
  <c r="D152" i="30"/>
  <c r="D1746" i="30"/>
  <c r="D541" i="30"/>
  <c r="D1560" i="30"/>
  <c r="D217" i="30"/>
  <c r="D1310" i="30"/>
  <c r="D718" i="30"/>
  <c r="D868" i="30"/>
  <c r="D814" i="30"/>
  <c r="D1417" i="30"/>
  <c r="D199" i="30"/>
  <c r="D901" i="30"/>
  <c r="D1071" i="30"/>
  <c r="D1463" i="30"/>
  <c r="D689" i="30"/>
  <c r="D527" i="30"/>
  <c r="D1996" i="30"/>
  <c r="D655" i="30"/>
  <c r="D897" i="30"/>
  <c r="D211" i="30"/>
  <c r="D1410" i="30"/>
  <c r="D1423" i="30"/>
  <c r="D849" i="30"/>
  <c r="D214" i="30"/>
  <c r="D1123" i="30"/>
  <c r="D1711" i="30"/>
  <c r="D94" i="30"/>
  <c r="D1302" i="30"/>
  <c r="D546" i="30"/>
  <c r="D707" i="30"/>
  <c r="D158" i="30"/>
  <c r="D1158" i="30"/>
  <c r="D1308" i="30"/>
  <c r="D929" i="30"/>
  <c r="D208" i="30"/>
  <c r="D1606" i="30"/>
  <c r="D971" i="30"/>
  <c r="D1093" i="30"/>
  <c r="D1891" i="30"/>
  <c r="D1488" i="30"/>
  <c r="D225" i="30"/>
  <c r="D1724" i="30"/>
  <c r="D204" i="30"/>
  <c r="D728" i="30"/>
  <c r="D148" i="30"/>
  <c r="D1282" i="30"/>
  <c r="D1460" i="30"/>
  <c r="D661" i="30"/>
  <c r="D1190" i="30"/>
  <c r="D1679" i="30"/>
  <c r="D759" i="30"/>
  <c r="D1364" i="30"/>
  <c r="D1404" i="30"/>
  <c r="D1473" i="30"/>
  <c r="D275" i="30"/>
  <c r="D1353" i="30"/>
  <c r="D1271" i="30"/>
  <c r="D60" i="30"/>
  <c r="D1285" i="30"/>
  <c r="D717" i="30"/>
  <c r="D1958" i="30"/>
  <c r="D1435" i="30"/>
  <c r="D1781" i="30"/>
  <c r="D343" i="30"/>
  <c r="D840" i="30"/>
  <c r="D270" i="30"/>
  <c r="D679" i="30"/>
  <c r="D1400" i="30"/>
  <c r="D169" i="30"/>
  <c r="D1244" i="30"/>
  <c r="D1693" i="30"/>
  <c r="D36" i="30"/>
  <c r="D1802" i="30"/>
  <c r="D180" i="30"/>
  <c r="D639" i="30"/>
  <c r="D983" i="30"/>
  <c r="D1524" i="30"/>
  <c r="D584" i="30"/>
  <c r="D1973" i="30"/>
  <c r="D1911" i="30"/>
  <c r="D1867" i="30"/>
  <c r="D198" i="30"/>
  <c r="D1471" i="30"/>
  <c r="D1438" i="30"/>
  <c r="D265" i="30"/>
  <c r="D75" i="30"/>
  <c r="D1977" i="30"/>
  <c r="D157" i="30"/>
  <c r="D325" i="30"/>
  <c r="D1508" i="30"/>
  <c r="D170" i="30"/>
  <c r="D1608" i="30"/>
  <c r="D610" i="30"/>
  <c r="D683" i="30"/>
  <c r="D556" i="30"/>
  <c r="D686" i="30"/>
  <c r="D348" i="30"/>
  <c r="D604" i="30"/>
  <c r="D667" i="30"/>
  <c r="D1595" i="30"/>
  <c r="D76" i="30"/>
  <c r="D1287" i="30"/>
  <c r="D1862" i="30"/>
  <c r="D329" i="30"/>
  <c r="D1790" i="30"/>
  <c r="D510" i="30"/>
  <c r="D1643" i="30"/>
  <c r="D1230" i="30"/>
  <c r="D150" i="30"/>
  <c r="D109" i="30"/>
  <c r="D1133" i="30"/>
  <c r="D1498" i="30"/>
  <c r="D1453" i="30"/>
  <c r="D428" i="30"/>
  <c r="D517" i="30"/>
  <c r="D1633" i="30"/>
  <c r="D1275" i="30"/>
  <c r="D674" i="30"/>
  <c r="D236" i="30"/>
  <c r="D664" i="30"/>
  <c r="D783" i="30"/>
  <c r="D1886" i="30"/>
  <c r="D1482" i="30"/>
  <c r="D415" i="30"/>
  <c r="D812" i="30"/>
  <c r="D1801" i="30"/>
  <c r="D940" i="30"/>
  <c r="D1290" i="30"/>
  <c r="D1975" i="30"/>
  <c r="D171" i="30"/>
  <c r="D829" i="30"/>
  <c r="D963" i="30"/>
  <c r="D1034" i="30"/>
  <c r="D1427" i="30"/>
  <c r="D1532" i="30"/>
  <c r="D1469" i="30"/>
  <c r="D1716" i="30"/>
  <c r="D161" i="30"/>
  <c r="D335" i="30"/>
  <c r="D565" i="30"/>
  <c r="D1445" i="30"/>
  <c r="D755" i="30"/>
  <c r="D832" i="30"/>
  <c r="D1834" i="30"/>
  <c r="D1935" i="30"/>
  <c r="D397" i="30"/>
  <c r="D1167" i="30"/>
  <c r="D186" i="30"/>
  <c r="D246" i="30"/>
  <c r="D399" i="30"/>
  <c r="D1200" i="30"/>
  <c r="D310" i="30"/>
  <c r="D438" i="30"/>
  <c r="D134" i="30"/>
  <c r="D1663" i="30"/>
  <c r="D772" i="30"/>
  <c r="D480" i="30"/>
  <c r="D433" i="30"/>
  <c r="D1846" i="30"/>
  <c r="D1968" i="30"/>
  <c r="D5" i="30"/>
  <c r="D1837" i="30"/>
  <c r="D1243" i="30"/>
  <c r="D793" i="30"/>
  <c r="D1995" i="30"/>
  <c r="D486" i="30"/>
  <c r="D987" i="30"/>
  <c r="D785" i="30"/>
  <c r="D137" i="30"/>
  <c r="D1138" i="30"/>
  <c r="D974" i="30"/>
  <c r="D1776" i="30"/>
  <c r="D38" i="30"/>
  <c r="D1183" i="30"/>
  <c r="D1503" i="30"/>
  <c r="D726" i="30"/>
  <c r="D880" i="30"/>
  <c r="D734" i="30"/>
  <c r="D1624" i="30"/>
  <c r="D1796" i="30"/>
  <c r="D1452" i="30"/>
  <c r="D1966" i="30"/>
  <c r="D1714" i="30"/>
  <c r="D1087" i="30"/>
  <c r="D224" i="30"/>
  <c r="D1436" i="30"/>
  <c r="D1927" i="30"/>
  <c r="D422" i="30"/>
  <c r="D738" i="30"/>
  <c r="D1568" i="30"/>
  <c r="D1556" i="30"/>
  <c r="D248" i="30"/>
  <c r="D72" i="30"/>
  <c r="D333" i="30"/>
  <c r="D1155" i="30"/>
  <c r="D1035" i="30"/>
  <c r="D385" i="30"/>
  <c r="D985" i="30"/>
  <c r="D1890" i="30"/>
  <c r="D404" i="30"/>
  <c r="D338" i="30"/>
  <c r="D902" i="30"/>
  <c r="D1582" i="30"/>
  <c r="D685" i="30"/>
  <c r="D281" i="30"/>
  <c r="D116" i="30"/>
  <c r="D790" i="30"/>
  <c r="D1641" i="30"/>
  <c r="D1872" i="30"/>
  <c r="D414" i="30"/>
  <c r="D181" i="30"/>
  <c r="D830" i="30"/>
  <c r="D631" i="30"/>
  <c r="D915" i="30"/>
  <c r="D1239" i="30"/>
  <c r="D1027" i="30"/>
  <c r="D11" i="30"/>
  <c r="D941" i="30"/>
  <c r="D1722" i="30"/>
  <c r="D733" i="30"/>
  <c r="D1082" i="30"/>
  <c r="D789" i="30"/>
  <c r="D10" i="30"/>
  <c r="D1470" i="30"/>
  <c r="D1541" i="30"/>
  <c r="D26" i="30"/>
  <c r="D465" i="30"/>
  <c r="D1529" i="30"/>
  <c r="D30" i="30"/>
  <c r="D1038" i="30"/>
  <c r="D932" i="30"/>
  <c r="D66" i="30"/>
  <c r="D449" i="30"/>
  <c r="D713" i="30"/>
  <c r="D1757" i="30"/>
  <c r="D1350" i="30"/>
  <c r="D522" i="30"/>
  <c r="D501" i="30"/>
  <c r="D893" i="30"/>
  <c r="D1102" i="30"/>
  <c r="D1006" i="30"/>
  <c r="D1403" i="30"/>
  <c r="D1818" i="30"/>
  <c r="D907" i="30"/>
  <c r="D1217" i="30"/>
  <c r="D1884" i="30"/>
  <c r="D1920" i="30"/>
  <c r="D132" i="30"/>
  <c r="D595" i="30"/>
  <c r="D925" i="30"/>
  <c r="D45" i="30"/>
  <c r="D1111" i="30"/>
  <c r="D410" i="30"/>
  <c r="D507" i="30"/>
  <c r="D930" i="30"/>
  <c r="D659" i="30"/>
  <c r="D355" i="30"/>
  <c r="D1483" i="30"/>
  <c r="D1907" i="30"/>
  <c r="D1864" i="30"/>
  <c r="D1963" i="30"/>
  <c r="D1257" i="30"/>
  <c r="D1721" i="30"/>
  <c r="D1340" i="30"/>
  <c r="D640" i="30"/>
  <c r="D1547" i="30"/>
  <c r="D1578" i="30"/>
  <c r="D955" i="30"/>
  <c r="D1368" i="30"/>
  <c r="D165" i="30"/>
  <c r="D466" i="30"/>
  <c r="D997" i="30"/>
  <c r="D1014" i="30"/>
  <c r="D192" i="30"/>
  <c r="D143" i="30"/>
  <c r="D1869" i="30"/>
  <c r="D1095" i="30"/>
  <c r="D619" i="30"/>
  <c r="D1076" i="30"/>
  <c r="D1826" i="30"/>
  <c r="D1321" i="30"/>
  <c r="D1288" i="30"/>
  <c r="D13" i="30"/>
  <c r="D851" i="30"/>
  <c r="D90" i="30"/>
  <c r="D570" i="30"/>
  <c r="D1613" i="30"/>
  <c r="D617" i="30"/>
  <c r="D643" i="30"/>
  <c r="D431" i="30"/>
  <c r="D394" i="30"/>
  <c r="D1705" i="30"/>
  <c r="D931" i="30"/>
  <c r="D1198" i="30"/>
  <c r="D1814" i="30"/>
  <c r="D1050" i="30"/>
  <c r="D1792" i="30"/>
  <c r="D1148" i="30"/>
  <c r="D42" i="30"/>
  <c r="D1032" i="30"/>
  <c r="D1273" i="30"/>
  <c r="D960" i="30"/>
  <c r="D1237" i="30"/>
  <c r="D852" i="30"/>
  <c r="D1756" i="30"/>
  <c r="D1053" i="30"/>
  <c r="D612" i="30"/>
  <c r="D156" i="30"/>
  <c r="D1888" i="30"/>
  <c r="D1852" i="30"/>
  <c r="D1094" i="30"/>
  <c r="D196" i="30"/>
  <c r="D441" i="30"/>
  <c r="D74" i="30"/>
  <c r="D1252" i="30"/>
  <c r="D770" i="30"/>
  <c r="D1702" i="30"/>
  <c r="D1571" i="30"/>
  <c r="D261" i="30"/>
  <c r="D1749" i="30"/>
  <c r="D48" i="30"/>
  <c r="D1580" i="30"/>
  <c r="D1687" i="30"/>
  <c r="D1461" i="30"/>
  <c r="D758" i="30"/>
  <c r="D293" i="30"/>
  <c r="D56" i="30"/>
  <c r="D1739" i="30"/>
  <c r="D1729" i="30"/>
  <c r="D804" i="30"/>
  <c r="D1683" i="30"/>
  <c r="D1912" i="30"/>
  <c r="D1600" i="30"/>
  <c r="D908" i="30"/>
  <c r="D149" i="30"/>
  <c r="D811" i="30"/>
  <c r="D1033" i="30"/>
  <c r="D750" i="30"/>
  <c r="D573" i="30"/>
  <c r="D113" i="30"/>
  <c r="D870" i="30"/>
  <c r="D1382" i="30"/>
  <c r="D1291" i="30"/>
  <c r="D1023" i="30"/>
  <c r="D798" i="30"/>
  <c r="D1934" i="30"/>
  <c r="D174" i="30"/>
  <c r="D1494" i="30"/>
  <c r="D516" i="30"/>
  <c r="D854" i="30"/>
  <c r="D1800" i="30"/>
  <c r="D1948" i="30"/>
  <c r="D1249" i="30"/>
  <c r="D316" i="30"/>
  <c r="D1455" i="30"/>
  <c r="D1376" i="30"/>
  <c r="D1255" i="30"/>
  <c r="D213" i="30"/>
  <c r="D144" i="30"/>
  <c r="D1421" i="30"/>
  <c r="D1420" i="30"/>
  <c r="D1078" i="30"/>
  <c r="D638" i="30"/>
  <c r="D1085" i="30"/>
  <c r="D1393" i="30"/>
  <c r="D1098" i="30"/>
  <c r="D1854" i="30"/>
  <c r="D1718" i="30"/>
  <c r="D471" i="30"/>
  <c r="D1898" i="30"/>
  <c r="D795" i="30"/>
  <c r="D1104" i="30"/>
  <c r="D889" i="30"/>
  <c r="D175" i="30"/>
  <c r="D934" i="30"/>
  <c r="D885" i="30"/>
  <c r="D1284" i="30"/>
  <c r="D1442" i="30"/>
  <c r="D768" i="30"/>
  <c r="D711" i="30"/>
  <c r="D1703" i="30"/>
  <c r="D1939" i="30"/>
  <c r="D1388" i="30"/>
  <c r="D1174" i="30"/>
  <c r="D388" i="30"/>
  <c r="D1685" i="30"/>
  <c r="D440" i="30"/>
  <c r="D1278" i="30"/>
  <c r="D1917" i="30"/>
  <c r="D1833" i="30"/>
  <c r="D164" i="30"/>
  <c r="D1584" i="30"/>
  <c r="D938" i="30"/>
  <c r="D69" i="30"/>
  <c r="D305" i="30"/>
  <c r="D905" i="30"/>
  <c r="D289" i="30"/>
  <c r="D1512" i="30"/>
  <c r="D1501" i="30"/>
  <c r="D1672" i="30"/>
  <c r="D1210" i="30"/>
  <c r="D1211" i="30"/>
  <c r="D195" i="30"/>
  <c r="D1182" i="30"/>
  <c r="D1056" i="30"/>
  <c r="D771" i="30"/>
  <c r="D627" i="30"/>
  <c r="D764" i="30"/>
  <c r="D459" i="30"/>
  <c r="D1835" i="30"/>
  <c r="D1591" i="30"/>
  <c r="D888" i="30"/>
  <c r="D1247" i="30"/>
  <c r="D82" i="30"/>
  <c r="D1218" i="30"/>
  <c r="D341" i="30"/>
  <c r="D1281" i="30"/>
  <c r="D650" i="30"/>
  <c r="D295" i="30"/>
  <c r="D403" i="30"/>
  <c r="D1029" i="30"/>
  <c r="D844" i="30"/>
  <c r="D949" i="30"/>
  <c r="D1191" i="30"/>
  <c r="D1468" i="30"/>
  <c r="D1215" i="30"/>
  <c r="D1599" i="30"/>
  <c r="D453" i="30"/>
  <c r="D1893" i="30"/>
  <c r="D145" i="30"/>
  <c r="D1823" i="30"/>
  <c r="D194" i="30"/>
  <c r="D910" i="30"/>
  <c r="D1999" i="30"/>
  <c r="D1901" i="30"/>
  <c r="D1545" i="30"/>
  <c r="D1081" i="30"/>
  <c r="D732" i="30"/>
  <c r="D1865" i="30"/>
  <c r="D1233" i="30"/>
  <c r="D1036" i="30"/>
  <c r="D121" i="30"/>
  <c r="D1378" i="30"/>
  <c r="D709" i="30"/>
  <c r="D1696" i="30"/>
  <c r="D1260" i="30"/>
  <c r="D577" i="30"/>
  <c r="D1876" i="30"/>
  <c r="D1330" i="30"/>
  <c r="D1631" i="30"/>
  <c r="D1753" i="30"/>
  <c r="D1562" i="30"/>
  <c r="D1418" i="30"/>
  <c r="D1349" i="30"/>
  <c r="D1347" i="30"/>
  <c r="D1590" i="30"/>
  <c r="D14" i="30"/>
  <c r="D1259" i="30"/>
  <c r="D1327" i="30"/>
  <c r="D780" i="30"/>
  <c r="D1345" i="30"/>
  <c r="D523" i="30"/>
  <c r="D1066" i="30"/>
  <c r="D591" i="30"/>
  <c r="D1447" i="30"/>
  <c r="D299" i="30"/>
  <c r="D1766" i="30"/>
  <c r="D252" i="30"/>
  <c r="D1513" i="30"/>
  <c r="D203" i="30"/>
  <c r="D314" i="30"/>
  <c r="D1783" i="30"/>
  <c r="D1003" i="30"/>
  <c r="D1459" i="30"/>
  <c r="D580" i="30"/>
  <c r="D589" i="30"/>
  <c r="D739" i="30"/>
  <c r="D824" i="30"/>
  <c r="D958" i="30"/>
  <c r="D1313" i="30"/>
  <c r="D267" i="30"/>
  <c r="D690" i="30"/>
  <c r="D576" i="30"/>
  <c r="D1119" i="30"/>
  <c r="D141" i="30"/>
  <c r="D1197" i="30"/>
  <c r="D96" i="30"/>
  <c r="D1598" i="30"/>
  <c r="D467" i="30"/>
  <c r="D391" i="30"/>
  <c r="D1227" i="30"/>
  <c r="D1467" i="30"/>
  <c r="D847" i="30"/>
  <c r="D1692" i="30"/>
  <c r="D618" i="30"/>
  <c r="D436" i="30"/>
  <c r="D1144" i="30"/>
  <c r="D757" i="30"/>
  <c r="D1149" i="30"/>
  <c r="D483" i="30"/>
  <c r="D461" i="30"/>
  <c r="D1307" i="30"/>
  <c r="D1372" i="30"/>
  <c r="D1338" i="30"/>
  <c r="D817" i="30"/>
  <c r="D1538" i="30"/>
  <c r="D212" i="30"/>
  <c r="D1658" i="30"/>
  <c r="D1146" i="30"/>
  <c r="D1642" i="30"/>
  <c r="D1903" i="30"/>
  <c r="D677" i="30"/>
  <c r="D1344" i="30"/>
  <c r="D1256" i="30"/>
  <c r="D1871" i="30"/>
  <c r="D1002" i="30"/>
  <c r="D1847" i="30"/>
  <c r="D1355" i="30"/>
  <c r="D775" i="30"/>
  <c r="D953" i="30"/>
  <c r="D1515" i="30"/>
  <c r="D724" i="30"/>
  <c r="D147" i="30"/>
  <c r="D352" i="30"/>
  <c r="D112" i="30"/>
  <c r="D593" i="30"/>
  <c r="D569" i="30"/>
  <c r="D55" i="30"/>
  <c r="D1072" i="30"/>
  <c r="D1113" i="30"/>
  <c r="D12" i="30"/>
  <c r="D328" i="30"/>
  <c r="D292" i="30"/>
  <c r="D700" i="30"/>
  <c r="D1070" i="30"/>
  <c r="D535" i="30"/>
  <c r="D1673" i="30"/>
  <c r="D1885" i="30"/>
  <c r="D1654" i="30"/>
  <c r="D163" i="30"/>
  <c r="D155" i="30"/>
  <c r="D478" i="30"/>
  <c r="D102" i="30"/>
  <c r="D1039" i="30"/>
  <c r="D1477" i="30"/>
  <c r="D1170" i="30"/>
  <c r="D380" i="30"/>
  <c r="D1990" i="30"/>
  <c r="D779" i="30"/>
  <c r="D878" i="30"/>
  <c r="D727" i="30"/>
  <c r="D1392" i="30"/>
  <c r="D1875" i="30"/>
  <c r="D256" i="30"/>
  <c r="D91" i="30"/>
  <c r="D416" i="30"/>
  <c r="D1774" i="30"/>
  <c r="D229" i="30"/>
  <c r="D1263" i="30"/>
  <c r="D241" i="30"/>
  <c r="D200" i="30"/>
  <c r="D128" i="30"/>
  <c r="D1222" i="30"/>
  <c r="D1564" i="30"/>
  <c r="D990" i="30"/>
  <c r="D1298" i="30"/>
  <c r="D1984" i="30"/>
  <c r="D778" i="30"/>
  <c r="D1622" i="30"/>
  <c r="D1684" i="30"/>
  <c r="D586" i="30"/>
  <c r="D1116" i="30"/>
  <c r="D1619" i="30"/>
  <c r="D1484" i="30"/>
  <c r="D135" i="30"/>
  <c r="D503" i="30"/>
  <c r="D68" i="30"/>
  <c r="D279" i="30"/>
  <c r="D435" i="30"/>
  <c r="D1431" i="30"/>
  <c r="D78" i="30"/>
  <c r="D350" i="30"/>
  <c r="D368" i="30"/>
  <c r="D1856" i="30"/>
  <c r="D1160" i="30"/>
  <c r="D1384" i="30"/>
  <c r="D1432" i="30"/>
  <c r="D898" i="30"/>
  <c r="D1489" i="30"/>
  <c r="D1639" i="30"/>
  <c r="D1767" i="30"/>
  <c r="D73" i="30"/>
  <c r="D1918" i="30"/>
  <c r="D1902" i="30"/>
  <c r="D1060" i="30"/>
  <c r="D1058" i="30"/>
  <c r="D19" i="30"/>
  <c r="D339" i="30"/>
  <c r="D1838" i="30"/>
  <c r="D532" i="30"/>
  <c r="D407" i="30"/>
  <c r="D1517" i="30"/>
  <c r="D608" i="30"/>
  <c r="D1103" i="30"/>
  <c r="D1678" i="30"/>
  <c r="D1318" i="30"/>
  <c r="D1361" i="30"/>
  <c r="D1770" i="30"/>
  <c r="D927" i="30"/>
  <c r="D620" i="30"/>
  <c r="D599" i="30"/>
  <c r="D460" i="30"/>
  <c r="D395" i="30"/>
  <c r="D1509" i="30"/>
  <c r="D1446" i="30"/>
  <c r="D419" i="30"/>
  <c r="D822" i="30"/>
  <c r="D1806" i="30"/>
  <c r="D1614" i="30"/>
  <c r="D266" i="30"/>
  <c r="D47" i="30"/>
  <c r="D1028" i="30"/>
  <c r="D605" i="30"/>
  <c r="D981" i="30"/>
  <c r="D815" i="30"/>
  <c r="D1868" i="30"/>
</calcChain>
</file>

<file path=xl/sharedStrings.xml><?xml version="1.0" encoding="utf-8"?>
<sst xmlns="http://schemas.openxmlformats.org/spreadsheetml/2006/main" count="30017" uniqueCount="4957">
  <si>
    <t>Année en cours :</t>
  </si>
  <si>
    <t>Années de protection restantes</t>
  </si>
  <si>
    <t xml:space="preserve">Années de protection </t>
  </si>
  <si>
    <t>Cap Number</t>
  </si>
  <si>
    <t>Salary</t>
  </si>
  <si>
    <t>Position</t>
  </si>
  <si>
    <t>ANA</t>
  </si>
  <si>
    <t>UFA</t>
  </si>
  <si>
    <t>RFA</t>
  </si>
  <si>
    <t>BOS</t>
  </si>
  <si>
    <t>BUF</t>
  </si>
  <si>
    <t>CAR</t>
  </si>
  <si>
    <t>CGY</t>
  </si>
  <si>
    <t>CHI</t>
  </si>
  <si>
    <t>CLB</t>
  </si>
  <si>
    <t>COL</t>
  </si>
  <si>
    <t>DAL</t>
  </si>
  <si>
    <t>DET</t>
  </si>
  <si>
    <t>EDM</t>
  </si>
  <si>
    <t>FLA</t>
  </si>
  <si>
    <t>LAK</t>
  </si>
  <si>
    <t>MIN</t>
  </si>
  <si>
    <t>MTL</t>
  </si>
  <si>
    <t>NAS</t>
  </si>
  <si>
    <t>NJD</t>
  </si>
  <si>
    <t>NYI</t>
  </si>
  <si>
    <t>NYR</t>
  </si>
  <si>
    <t>OTT</t>
  </si>
  <si>
    <t>PHI</t>
  </si>
  <si>
    <t>PIT</t>
  </si>
  <si>
    <t>SJS</t>
  </si>
  <si>
    <t>STL</t>
  </si>
  <si>
    <t>TBL</t>
  </si>
  <si>
    <t>TOR</t>
  </si>
  <si>
    <t>VAN</t>
  </si>
  <si>
    <t>WPG</t>
  </si>
  <si>
    <t>Nom</t>
  </si>
  <si>
    <t>TOTAL</t>
  </si>
  <si>
    <t>Attaquants</t>
  </si>
  <si>
    <t>Défenseurs</t>
  </si>
  <si>
    <t>Gardiens</t>
  </si>
  <si>
    <t>Actifs</t>
  </si>
  <si>
    <t>Réserviste</t>
  </si>
  <si>
    <t>Recrues</t>
  </si>
  <si>
    <t>Masse salariale restante</t>
  </si>
  <si>
    <t>Historique des changements :</t>
  </si>
  <si>
    <t>Date</t>
  </si>
  <si>
    <t>David</t>
  </si>
  <si>
    <t>Jérôme</t>
  </si>
  <si>
    <t>Steve</t>
  </si>
  <si>
    <t>Nicolas</t>
  </si>
  <si>
    <t>Vincent</t>
  </si>
  <si>
    <t>Équipe</t>
  </si>
  <si>
    <t>Joueur</t>
  </si>
  <si>
    <t>Minimum de jour pour échange Actif-Réserviste</t>
  </si>
  <si>
    <t>Jusqu'à</t>
  </si>
  <si>
    <t>Calcul Plafond Salarial</t>
  </si>
  <si>
    <t>Fictif année suivante</t>
  </si>
  <si>
    <t>Réel année suivante</t>
  </si>
  <si>
    <t>Choix acquis</t>
  </si>
  <si>
    <t>Choix restants</t>
  </si>
  <si>
    <t>ARI</t>
  </si>
  <si>
    <t>Rnd</t>
  </si>
  <si>
    <t>Pick</t>
  </si>
  <si>
    <t>Overall</t>
  </si>
  <si>
    <t>Team</t>
  </si>
  <si>
    <t>Pos</t>
  </si>
  <si>
    <t>Country</t>
  </si>
  <si>
    <t>Amateur League</t>
  </si>
  <si>
    <t>Amateur Team</t>
  </si>
  <si>
    <t>C</t>
  </si>
  <si>
    <t>CAN</t>
  </si>
  <si>
    <t>6' 0"</t>
  </si>
  <si>
    <t>OHL</t>
  </si>
  <si>
    <t>USA</t>
  </si>
  <si>
    <t>6' 2"</t>
  </si>
  <si>
    <t>H-EAST</t>
  </si>
  <si>
    <t>6' 3"</t>
  </si>
  <si>
    <t>5' 11"</t>
  </si>
  <si>
    <t>D</t>
  </si>
  <si>
    <t>CZE</t>
  </si>
  <si>
    <t>RUS</t>
  </si>
  <si>
    <t>WHL</t>
  </si>
  <si>
    <t>CBJ</t>
  </si>
  <si>
    <t>BIG10</t>
  </si>
  <si>
    <t>RW</t>
  </si>
  <si>
    <t>6' 1"</t>
  </si>
  <si>
    <t>QMJHL</t>
  </si>
  <si>
    <t>FIN</t>
  </si>
  <si>
    <t>FINLAND</t>
  </si>
  <si>
    <t>LW</t>
  </si>
  <si>
    <t>6' 4"</t>
  </si>
  <si>
    <t>RUSSIA-JR.</t>
  </si>
  <si>
    <t>USHL</t>
  </si>
  <si>
    <t>SWE</t>
  </si>
  <si>
    <t>SWEDEN</t>
  </si>
  <si>
    <t>USA U-18</t>
  </si>
  <si>
    <t>5' 9"</t>
  </si>
  <si>
    <t>SWEDEN-JR.</t>
  </si>
  <si>
    <t>5' 10"</t>
  </si>
  <si>
    <t>6' 5"</t>
  </si>
  <si>
    <t>6' 6"</t>
  </si>
  <si>
    <t>SWEDEN-2</t>
  </si>
  <si>
    <t>Paule</t>
  </si>
  <si>
    <t>Dans le cas d'une expansion :</t>
  </si>
  <si>
    <t>Le rang de sélection des joueurs autonomes et des recrues varie selon le classement de l'année précédente. Celui qui fini dernier repêche en premier et ainsi de suite.</t>
  </si>
  <si>
    <t>Type</t>
  </si>
  <si>
    <t>La personne repêche première pour les joueurs autonomes et les joueurs ballotés au cours de la saison</t>
  </si>
  <si>
    <t>Ballotage :</t>
  </si>
  <si>
    <t>Une fois que la personne a dit qu'elle ne prenait pas un joueur, celle-ci ne peut revenir sur son idée. Si elle veut aller chercher le joueur par la suite, elle doit utiliser un de ses échanges.</t>
  </si>
  <si>
    <t>L'ordre est basé sur le classement de l'année précédente (même que pour le repêchage des recrues)</t>
  </si>
  <si>
    <t>On accorde un délai de 3 jours pour que les gens se prononcent sur un joueur balloté. S'il n'y a pas de réponse, la personne passe son tour et la parole va au suivant.</t>
  </si>
  <si>
    <t>Général</t>
  </si>
  <si>
    <t>Un joueur qui n'est pas signé avant le début de la saison peut être échangé sans pénalité, avant le premier match de la saison.</t>
  </si>
  <si>
    <t>Une recrue activée pour compléter l'alignement de début de saison pourra être désactivé si elle est retourné dans le junior avant le match d'ouverture. La personne pourra aller chercher un joueur autonome sans pénalité.</t>
  </si>
  <si>
    <t>Le bris d'égalité pour décider du gagnant de la saison est la moyenne de point/match global.</t>
  </si>
  <si>
    <t>La personne qui intègre le pool repêche dernière pour les recrues.</t>
  </si>
  <si>
    <t>La personne a priorité sur les joueurs libérés par les poolers lors du repêchage de début de saison.</t>
  </si>
  <si>
    <t>FINLAND-JR.</t>
  </si>
  <si>
    <t>RUSSIA</t>
  </si>
  <si>
    <t>5' 7"</t>
  </si>
  <si>
    <t>G</t>
  </si>
  <si>
    <t>CZREP</t>
  </si>
  <si>
    <t>NCHC</t>
  </si>
  <si>
    <t xml:space="preserve"> L'ordre de choix est lui qui fini dernier qui choisi en premier et ce, pour toutes les rondes.</t>
  </si>
  <si>
    <t>Sébastien STL</t>
  </si>
  <si>
    <t>Sébastien F</t>
  </si>
  <si>
    <t>Lorsqu'on désactive un joueur, on doit attendre 7 jours avant de le réactiver</t>
  </si>
  <si>
    <t>VGK</t>
  </si>
  <si>
    <t>Nico Hischier</t>
  </si>
  <si>
    <t>Nolan Patrick</t>
  </si>
  <si>
    <t>Miro Heiskanen</t>
  </si>
  <si>
    <t>AJHL</t>
  </si>
  <si>
    <t>Cody Glass</t>
  </si>
  <si>
    <t>Lias Andersson</t>
  </si>
  <si>
    <t>HV 71</t>
  </si>
  <si>
    <t>Michael Rasmussen</t>
  </si>
  <si>
    <t>Owen Tippett</t>
  </si>
  <si>
    <t>Nick Suzuki</t>
  </si>
  <si>
    <t>Erik Brannstrom</t>
  </si>
  <si>
    <t>Juuso Valimaki</t>
  </si>
  <si>
    <t>Timothy Liljegren</t>
  </si>
  <si>
    <t>NTDP</t>
  </si>
  <si>
    <t>Robert Thomas</t>
  </si>
  <si>
    <t>Filip Chytil</t>
  </si>
  <si>
    <t>Kailer Yamamoto</t>
  </si>
  <si>
    <t>MIN-ARI</t>
  </si>
  <si>
    <t>Morgan Frost</t>
  </si>
  <si>
    <t>Eeli Tolvanen</t>
  </si>
  <si>
    <t>Klim Kostin</t>
  </si>
  <si>
    <t>From</t>
  </si>
  <si>
    <t>Height</t>
  </si>
  <si>
    <t>Weight</t>
  </si>
  <si>
    <t>Nicolas Hague</t>
  </si>
  <si>
    <t>Isaac Ratcliffe</t>
  </si>
  <si>
    <t>Jaret Anderson-Dolan</t>
  </si>
  <si>
    <t>Alex Formenton</t>
  </si>
  <si>
    <t>Alexander Volkov</t>
  </si>
  <si>
    <t>Jack Studnicka</t>
  </si>
  <si>
    <t>Jonah Gadjovich</t>
  </si>
  <si>
    <t>Joni Ikonen</t>
  </si>
  <si>
    <t>ARI-FLA</t>
  </si>
  <si>
    <t>Alexei Lipanov</t>
  </si>
  <si>
    <t>Reilly Walsh</t>
  </si>
  <si>
    <t>HIGH-NH</t>
  </si>
  <si>
    <t>Dmitri Samorukov</t>
  </si>
  <si>
    <t>Présence en double</t>
  </si>
  <si>
    <t>Total :</t>
  </si>
  <si>
    <t>Restant :</t>
  </si>
  <si>
    <t>Disponibilité</t>
  </si>
  <si>
    <t>Années contrat restantes</t>
  </si>
  <si>
    <t>1ere</t>
  </si>
  <si>
    <t>2e</t>
  </si>
  <si>
    <t>3e</t>
  </si>
  <si>
    <t>4e</t>
  </si>
  <si>
    <t>Statut</t>
  </si>
  <si>
    <t>À changer pour simulation</t>
  </si>
  <si>
    <t>Réel année courante</t>
  </si>
  <si>
    <t>Fictif année courante</t>
  </si>
  <si>
    <t>Pourcentage de la masse réelle : Déterminé avec ratio de le première saison du Pool LT :</t>
  </si>
  <si>
    <t>Christian Dvorak</t>
  </si>
  <si>
    <t>Steven Stamkos</t>
  </si>
  <si>
    <t>T.J. Oshie</t>
  </si>
  <si>
    <t>Viktor Arvidsson</t>
  </si>
  <si>
    <t>Brayden Schenn</t>
  </si>
  <si>
    <t>Auston Matthews</t>
  </si>
  <si>
    <t>Jake Guentzel</t>
  </si>
  <si>
    <t>Matt Duchene</t>
  </si>
  <si>
    <t>Joe Pavelski</t>
  </si>
  <si>
    <t>Derick Brassard</t>
  </si>
  <si>
    <t>Alex Pietrangelo</t>
  </si>
  <si>
    <t>Rasmus Ristolainen</t>
  </si>
  <si>
    <t>Justin Faulk</t>
  </si>
  <si>
    <t>Esa Lindell</t>
  </si>
  <si>
    <t>Andrei Vasilevskiy</t>
  </si>
  <si>
    <t>Pekka Rinne</t>
  </si>
  <si>
    <t>Duncan Keith</t>
  </si>
  <si>
    <t>David Pastrnak</t>
  </si>
  <si>
    <t>Sean Monahan</t>
  </si>
  <si>
    <t>Pavel Buchnevich</t>
  </si>
  <si>
    <t>Nikita Kucherov</t>
  </si>
  <si>
    <t>Alexander Radulov</t>
  </si>
  <si>
    <t>Blake Wheeler</t>
  </si>
  <si>
    <t>Vladimir Tarasenko</t>
  </si>
  <si>
    <t>Vincent Trocheck</t>
  </si>
  <si>
    <t>Kevin Fiala</t>
  </si>
  <si>
    <t>Sebastian Aho</t>
  </si>
  <si>
    <t>John Klingberg</t>
  </si>
  <si>
    <t>Brent Burns</t>
  </si>
  <si>
    <t>Erik Karlsson</t>
  </si>
  <si>
    <t>Cam Talbot</t>
  </si>
  <si>
    <t>Ben Bishop</t>
  </si>
  <si>
    <t>John Gibson</t>
  </si>
  <si>
    <t>Nick Schmaltz</t>
  </si>
  <si>
    <t>Danton Heinen</t>
  </si>
  <si>
    <t>Sidney Crosby</t>
  </si>
  <si>
    <t>Leon Draisaitl</t>
  </si>
  <si>
    <t>Teuvo Teravainen</t>
  </si>
  <si>
    <t>Jamie Benn</t>
  </si>
  <si>
    <t>Josh Bailey</t>
  </si>
  <si>
    <t>Mike Hoffman</t>
  </si>
  <si>
    <t>Jake Gardiner</t>
  </si>
  <si>
    <t>Seth Jones</t>
  </si>
  <si>
    <t>Colton Parayko</t>
  </si>
  <si>
    <t>Justin Schultz</t>
  </si>
  <si>
    <t>Matt Murray</t>
  </si>
  <si>
    <t>Devan Dubnyk</t>
  </si>
  <si>
    <t>Conor Sheary</t>
  </si>
  <si>
    <t>Wayne Simmonds</t>
  </si>
  <si>
    <t>Jaden Schwartz</t>
  </si>
  <si>
    <t>Patrik Laine</t>
  </si>
  <si>
    <t>Kyle Palmieri</t>
  </si>
  <si>
    <t>Jonathan Drouin</t>
  </si>
  <si>
    <t>Taylor Hall</t>
  </si>
  <si>
    <t>Brad Marchand</t>
  </si>
  <si>
    <t>Aleksander Barkov</t>
  </si>
  <si>
    <t>Dougie Hamilton</t>
  </si>
  <si>
    <t>Kevin Shattenkirk</t>
  </si>
  <si>
    <t>Morgan Rielly</t>
  </si>
  <si>
    <t>Corey Crawford</t>
  </si>
  <si>
    <t>Jake Allen</t>
  </si>
  <si>
    <t>Alex Galchenyuk</t>
  </si>
  <si>
    <t>Artemi Panarin</t>
  </si>
  <si>
    <t>Claude Giroux</t>
  </si>
  <si>
    <t>Brock Boeser</t>
  </si>
  <si>
    <t>Brandon Saad</t>
  </si>
  <si>
    <t>Jesse Puljujarvi</t>
  </si>
  <si>
    <t>Jakub Voracek</t>
  </si>
  <si>
    <t>Johnny Gaudreau</t>
  </si>
  <si>
    <t>Mats Zuccarello</t>
  </si>
  <si>
    <t>Anders Lee</t>
  </si>
  <si>
    <t>Shea Weber</t>
  </si>
  <si>
    <t>Torey Krug</t>
  </si>
  <si>
    <t>Dustin Byfuglien</t>
  </si>
  <si>
    <t>Nate Schmidt</t>
  </si>
  <si>
    <t>Sean Couturier</t>
  </si>
  <si>
    <t>Rickard Rakell</t>
  </si>
  <si>
    <t>Nicklas Backstrom</t>
  </si>
  <si>
    <t>Mikko Rantanen</t>
  </si>
  <si>
    <t>Mark Scheifele</t>
  </si>
  <si>
    <t>Jonathan Huberdeau</t>
  </si>
  <si>
    <t>Brayden Point</t>
  </si>
  <si>
    <t>Alexander Wennberg</t>
  </si>
  <si>
    <t>Travis Konecny</t>
  </si>
  <si>
    <t>Nathan Mackinnon</t>
  </si>
  <si>
    <t>Mikhail Sergachev</t>
  </si>
  <si>
    <t>Ivan Provorov</t>
  </si>
  <si>
    <t>Oliver Ekman-Larsson</t>
  </si>
  <si>
    <t>Shayne Gostisbehere</t>
  </si>
  <si>
    <t>Roman Josi</t>
  </si>
  <si>
    <t>P.K. Subban</t>
  </si>
  <si>
    <t>Jonathan Quick</t>
  </si>
  <si>
    <t>Braden Holtby</t>
  </si>
  <si>
    <t>Antti Raanta</t>
  </si>
  <si>
    <t>Clayton Keller</t>
  </si>
  <si>
    <t>Jesper Bratt</t>
  </si>
  <si>
    <t>Patrick Kane</t>
  </si>
  <si>
    <t>Matthew Tkachuk</t>
  </si>
  <si>
    <t>Logan Couture</t>
  </si>
  <si>
    <t>Bo Horvat</t>
  </si>
  <si>
    <t>Tyler Seguin</t>
  </si>
  <si>
    <t>Filip Forsberg</t>
  </si>
  <si>
    <t>Tyler Toffoli</t>
  </si>
  <si>
    <t>Paul Byron</t>
  </si>
  <si>
    <t>Victor Hedman</t>
  </si>
  <si>
    <t>Tyson Barrie</t>
  </si>
  <si>
    <t>Nikita Zaitsev</t>
  </si>
  <si>
    <t>Frederik Andersen</t>
  </si>
  <si>
    <t>Ryan Ellis</t>
  </si>
  <si>
    <t>Artturi Lehkonen</t>
  </si>
  <si>
    <t>Erik Haula</t>
  </si>
  <si>
    <t>Eric Staal</t>
  </si>
  <si>
    <t>Mikael Granlund</t>
  </si>
  <si>
    <t>Tanner Pearson</t>
  </si>
  <si>
    <t>Charlie Coyle</t>
  </si>
  <si>
    <t>Tyler Johnson</t>
  </si>
  <si>
    <t>Nazem Kadri</t>
  </si>
  <si>
    <t>Max Pacioretty</t>
  </si>
  <si>
    <t>Mattias Ekholm</t>
  </si>
  <si>
    <t>Will Butcher</t>
  </si>
  <si>
    <t>Damon Severson</t>
  </si>
  <si>
    <t>Nick Leddy</t>
  </si>
  <si>
    <t>Sergei Bobrovsky</t>
  </si>
  <si>
    <t>Cory Schneider</t>
  </si>
  <si>
    <t>Victor Rask</t>
  </si>
  <si>
    <t>Oscar Klefbom</t>
  </si>
  <si>
    <t>Nathan Beaulieu</t>
  </si>
  <si>
    <t>Victor Mete</t>
  </si>
  <si>
    <t>Yanni Gourde</t>
  </si>
  <si>
    <t>2019-20</t>
  </si>
  <si>
    <t>2020-21</t>
  </si>
  <si>
    <t>2021-22</t>
  </si>
  <si>
    <t>2022-23</t>
  </si>
  <si>
    <t>2023-24</t>
  </si>
  <si>
    <t>2024-25</t>
  </si>
  <si>
    <t>Frans Nielsen</t>
  </si>
  <si>
    <t>M-NTCNMC</t>
  </si>
  <si>
    <t>Gustav Nyquist</t>
  </si>
  <si>
    <t>NTC</t>
  </si>
  <si>
    <t>Johan Franzen</t>
  </si>
  <si>
    <t>IR </t>
  </si>
  <si>
    <t>Darren Helm</t>
  </si>
  <si>
    <t>Luke Glendening</t>
  </si>
  <si>
    <t>Luke Witkowski</t>
  </si>
  <si>
    <t>RD</t>
  </si>
  <si>
    <t>LD</t>
  </si>
  <si>
    <t>M-NTC</t>
  </si>
  <si>
    <t>Jonathan Ericsson</t>
  </si>
  <si>
    <t>Trevor Daley</t>
  </si>
  <si>
    <t>Nick Jensen</t>
  </si>
  <si>
    <t>Jimmy Howard</t>
  </si>
  <si>
    <t>ELC </t>
  </si>
  <si>
    <t>Filip Zadina</t>
  </si>
  <si>
    <t>ELC  </t>
  </si>
  <si>
    <t>Junior</t>
  </si>
  <si>
    <t>Dennis Cholowski</t>
  </si>
  <si>
    <t>Dylan Sadowy</t>
  </si>
  <si>
    <t>Evgeny Svechnikov</t>
  </si>
  <si>
    <t>Christoffer Ehn</t>
  </si>
  <si>
    <t>Filip Hronek</t>
  </si>
  <si>
    <t>Givani Smith</t>
  </si>
  <si>
    <t>Dominic Turgeon</t>
  </si>
  <si>
    <t>Dylan McIlrath</t>
  </si>
  <si>
    <t>Brian Lashoff</t>
  </si>
  <si>
    <t>Joe Hicketts</t>
  </si>
  <si>
    <t>Ryan O'Reilly</t>
  </si>
  <si>
    <t>Chris Thorburn</t>
  </si>
  <si>
    <t>Ivan Barbashev</t>
  </si>
  <si>
    <t>ELC</t>
  </si>
  <si>
    <t>Jay Bouwmeester</t>
  </si>
  <si>
    <t>Carl Gunnarsson</t>
  </si>
  <si>
    <t>Robert Bortuzzo</t>
  </si>
  <si>
    <t>Vince Dunn</t>
  </si>
  <si>
    <t>Jake Walman</t>
  </si>
  <si>
    <t>Dominik Bokk</t>
  </si>
  <si>
    <t>Ville Husso</t>
  </si>
  <si>
    <t>Evan Fitzpatrick</t>
  </si>
  <si>
    <t>Jordan Kyrou</t>
  </si>
  <si>
    <t>Adam Musil</t>
  </si>
  <si>
    <t>Conner Bleackley</t>
  </si>
  <si>
    <t>Luke Opilka</t>
  </si>
  <si>
    <t>Samuel Blais</t>
  </si>
  <si>
    <t>Chris Butler</t>
  </si>
  <si>
    <t>Dmitrii Sergeev</t>
  </si>
  <si>
    <t>NMC</t>
  </si>
  <si>
    <t>Phil Kessel</t>
  </si>
  <si>
    <t>Carl Hagelin</t>
  </si>
  <si>
    <t>Brian Dumoulin</t>
  </si>
  <si>
    <t>Chad Ruhwedel</t>
  </si>
  <si>
    <t>Casey DeSmith</t>
  </si>
  <si>
    <t>Adam Johnson</t>
  </si>
  <si>
    <t>Zach Aston-Reese</t>
  </si>
  <si>
    <t>Frederik Tiffels</t>
  </si>
  <si>
    <t>Jeff Taylor</t>
  </si>
  <si>
    <t>Alex D'Orio</t>
  </si>
  <si>
    <t>Jordy Bellerive</t>
  </si>
  <si>
    <t>Sam Miletic</t>
  </si>
  <si>
    <t>Garrett Wilson</t>
  </si>
  <si>
    <t>Chris Summers</t>
  </si>
  <si>
    <t>Evgeny Kuznetsov</t>
  </si>
  <si>
    <t>Brett Connolly</t>
  </si>
  <si>
    <t>Chandler Stephenson</t>
  </si>
  <si>
    <t>Nathan Walker</t>
  </si>
  <si>
    <t>Matt Niskanen</t>
  </si>
  <si>
    <t>Christian Djoos</t>
  </si>
  <si>
    <t>Pheonix Copley</t>
  </si>
  <si>
    <t>Lucas Johansen</t>
  </si>
  <si>
    <t>Mason Mitchell</t>
  </si>
  <si>
    <t>Hampus Gustafsson</t>
  </si>
  <si>
    <t>Kris Bindulis</t>
  </si>
  <si>
    <t>Colby Williams</t>
  </si>
  <si>
    <t>Garrett Pilon</t>
  </si>
  <si>
    <t>Beck Malenstyn</t>
  </si>
  <si>
    <t>Connor Hobbs</t>
  </si>
  <si>
    <t>Vitek Vanecek</t>
  </si>
  <si>
    <t>Jonas Siegenthaler</t>
  </si>
  <si>
    <t>Nino Niederreiter</t>
  </si>
  <si>
    <t>Marcus Foligno</t>
  </si>
  <si>
    <t>Joel Eriksson Ek</t>
  </si>
  <si>
    <t>Jared Spurgeon</t>
  </si>
  <si>
    <t>Jonas Brodin</t>
  </si>
  <si>
    <t>Gustav Olofsson</t>
  </si>
  <si>
    <t>Nate Prosser</t>
  </si>
  <si>
    <t>Alex Stalock</t>
  </si>
  <si>
    <t>Carson Soucy</t>
  </si>
  <si>
    <t>Luke Kunin</t>
  </si>
  <si>
    <t>Dante Salituro</t>
  </si>
  <si>
    <t>Gustav Bouramman</t>
  </si>
  <si>
    <t>Brennan Menell</t>
  </si>
  <si>
    <t>Cal O'Reilly</t>
  </si>
  <si>
    <t>Landon Ferraro</t>
  </si>
  <si>
    <t>Chase Lang</t>
  </si>
  <si>
    <t>Pavel Jenys</t>
  </si>
  <si>
    <t>Hunter Warner</t>
  </si>
  <si>
    <t>Nick Bjugstad</t>
  </si>
  <si>
    <t>Jamie McGinn</t>
  </si>
  <si>
    <t>Micheal Haley</t>
  </si>
  <si>
    <t>Maxim Mamin</t>
  </si>
  <si>
    <t>Denis Malgin</t>
  </si>
  <si>
    <t>Keith Yandle</t>
  </si>
  <si>
    <t>Mark Pysyk</t>
  </si>
  <si>
    <t>Ian McCoshen</t>
  </si>
  <si>
    <t>Roberto Luongo</t>
  </si>
  <si>
    <t>James Reimer</t>
  </si>
  <si>
    <t>Henrik Haapala</t>
  </si>
  <si>
    <t>Michael Downing</t>
  </si>
  <si>
    <t>Dryden Hunt</t>
  </si>
  <si>
    <t>Jonathan Ang</t>
  </si>
  <si>
    <t>Samuel Montembeault</t>
  </si>
  <si>
    <t>Juho Lammikko</t>
  </si>
  <si>
    <t>Thomas Schemitsch</t>
  </si>
  <si>
    <t>Dustin Brown</t>
  </si>
  <si>
    <t>Trevor Lewis</t>
  </si>
  <si>
    <t>Nate Thompson</t>
  </si>
  <si>
    <t>Kyle Clifford</t>
  </si>
  <si>
    <t>Alex Iafallo</t>
  </si>
  <si>
    <t>Adrian Kempe</t>
  </si>
  <si>
    <t>Dion Phaneuf</t>
  </si>
  <si>
    <t>Alec Martinez</t>
  </si>
  <si>
    <t>Jake Muzzin</t>
  </si>
  <si>
    <t>Peter Budaj</t>
  </si>
  <si>
    <t>Cal Petersen</t>
  </si>
  <si>
    <t>Rasmus Kupari</t>
  </si>
  <si>
    <t>Matt Roy</t>
  </si>
  <si>
    <t>Kale Clague</t>
  </si>
  <si>
    <t>Austin Wagner</t>
  </si>
  <si>
    <t>Austin Strand</t>
  </si>
  <si>
    <t>Chaz Reddekopp</t>
  </si>
  <si>
    <t>Bokondji Imama</t>
  </si>
  <si>
    <t>Jacob Moverare</t>
  </si>
  <si>
    <t>Spencer Watson</t>
  </si>
  <si>
    <t>Stepan Falkovsky</t>
  </si>
  <si>
    <t>Matt Luff</t>
  </si>
  <si>
    <t>Jonny Brodzinski</t>
  </si>
  <si>
    <t>Ondrej Palat</t>
  </si>
  <si>
    <t>Alex Killorn</t>
  </si>
  <si>
    <t>Andy Andreoff</t>
  </si>
  <si>
    <t>Cory Conacher</t>
  </si>
  <si>
    <t>Ryan McDonagh</t>
  </si>
  <si>
    <t>Braydon Coburn</t>
  </si>
  <si>
    <t>Dan Girardi</t>
  </si>
  <si>
    <t>Jake Dotchin</t>
  </si>
  <si>
    <t>Mitchell Stephens</t>
  </si>
  <si>
    <t>Boris Katchouk</t>
  </si>
  <si>
    <t>Taylor Raddysh</t>
  </si>
  <si>
    <t>Dominik Masin</t>
  </si>
  <si>
    <t>Connor Ingram</t>
  </si>
  <si>
    <t>Dennis Yan</t>
  </si>
  <si>
    <t>Anthony Cirelli</t>
  </si>
  <si>
    <t>Mathieu Joseph</t>
  </si>
  <si>
    <t>Oleg Sosunov</t>
  </si>
  <si>
    <t>Jonne Tammela</t>
  </si>
  <si>
    <t>Erik Cernak</t>
  </si>
  <si>
    <t>Ben Thomas</t>
  </si>
  <si>
    <t>Gabriel Dumont</t>
  </si>
  <si>
    <t>David Backes</t>
  </si>
  <si>
    <t>Anders Bjork</t>
  </si>
  <si>
    <t>Ryan Donato</t>
  </si>
  <si>
    <t>Jake DeBrusk</t>
  </si>
  <si>
    <t>Noel Acciari</t>
  </si>
  <si>
    <t>Adam McQuaid</t>
  </si>
  <si>
    <t>Kevan Miller</t>
  </si>
  <si>
    <t>Charlie McAvoy</t>
  </si>
  <si>
    <t>Brandon Carlo</t>
  </si>
  <si>
    <t>Tuukka Rask</t>
  </si>
  <si>
    <t>Jakob Forsbacka Karlsson</t>
  </si>
  <si>
    <t>Jakub Zboril</t>
  </si>
  <si>
    <t>Axel Andersson</t>
  </si>
  <si>
    <t>Ryan Fitzgerald</t>
  </si>
  <si>
    <t>Emil Johansson</t>
  </si>
  <si>
    <t>Jesse Gabrielle</t>
  </si>
  <si>
    <t>Daniel Vladar</t>
  </si>
  <si>
    <t>Zane McIntyre</t>
  </si>
  <si>
    <t>Jordan Szwarz</t>
  </si>
  <si>
    <t>Zack Kassian</t>
  </si>
  <si>
    <t>Jujhar Khaira</t>
  </si>
  <si>
    <t>Andrej Sekera</t>
  </si>
  <si>
    <t>Kris Russell</t>
  </si>
  <si>
    <t>Al Montoya</t>
  </si>
  <si>
    <t>Evan Bouchard</t>
  </si>
  <si>
    <t>Ryan Mantha</t>
  </si>
  <si>
    <t>Shane Starrett</t>
  </si>
  <si>
    <t>Tyler Benson</t>
  </si>
  <si>
    <t>Dylan Wells</t>
  </si>
  <si>
    <t>Joseph Gambardella</t>
  </si>
  <si>
    <t>Caleb Jones</t>
  </si>
  <si>
    <t>Ethan Bear</t>
  </si>
  <si>
    <t>Ryan Stanton</t>
  </si>
  <si>
    <t>Mitch Callahan</t>
  </si>
  <si>
    <t>Brad Malone</t>
  </si>
  <si>
    <t>Melker Karlsson</t>
  </si>
  <si>
    <t>Joonas Donskoi</t>
  </si>
  <si>
    <t>Timo Meier</t>
  </si>
  <si>
    <t>Kevin Labanc</t>
  </si>
  <si>
    <t>Barclay Goodrow</t>
  </si>
  <si>
    <t>Justin Braun</t>
  </si>
  <si>
    <t>Brenden Dillon</t>
  </si>
  <si>
    <t>Joakim Ryan</t>
  </si>
  <si>
    <t>Tim Heed</t>
  </si>
  <si>
    <t>Ryan Merkley</t>
  </si>
  <si>
    <t>Jonathon Martin</t>
  </si>
  <si>
    <t>Michael Brodzinski</t>
  </si>
  <si>
    <t>Filip Sandberg</t>
  </si>
  <si>
    <t>Rudolfs Balcers</t>
  </si>
  <si>
    <t>Manuel Wiederer</t>
  </si>
  <si>
    <t>Kyle Wood</t>
  </si>
  <si>
    <t>Alex Schoenborn</t>
  </si>
  <si>
    <t>Rourke Chartier</t>
  </si>
  <si>
    <t>Cavan Fitzgerald</t>
  </si>
  <si>
    <t>Tim Clifton</t>
  </si>
  <si>
    <t>Cody Donaghey</t>
  </si>
  <si>
    <t>Martin Hanzal</t>
  </si>
  <si>
    <t>Radek Faksa</t>
  </si>
  <si>
    <t>Brett Ritchie</t>
  </si>
  <si>
    <t>Tyler Pitlick</t>
  </si>
  <si>
    <t>Marc Methot</t>
  </si>
  <si>
    <t>Julius Honka</t>
  </si>
  <si>
    <t>Gavin Bayreuther</t>
  </si>
  <si>
    <t>Denis Gurianov</t>
  </si>
  <si>
    <t>Roope Hintz</t>
  </si>
  <si>
    <t>Adam Mascherin</t>
  </si>
  <si>
    <t>Niklas Hansson</t>
  </si>
  <si>
    <t>John Nyberg</t>
  </si>
  <si>
    <t>Nicholas Caamano</t>
  </si>
  <si>
    <t>Chris Martenet</t>
  </si>
  <si>
    <t>Ondrej Vala</t>
  </si>
  <si>
    <t>Landon Bow</t>
  </si>
  <si>
    <t>Justin Dowling</t>
  </si>
  <si>
    <t>Artem Anisimov</t>
  </si>
  <si>
    <t>Victor Ejdsell</t>
  </si>
  <si>
    <t>Alex DeBrincat</t>
  </si>
  <si>
    <t>Jordan Schroeder</t>
  </si>
  <si>
    <t>Connor Murphy</t>
  </si>
  <si>
    <t>Adam Boqvist</t>
  </si>
  <si>
    <t>Gustav Forsling</t>
  </si>
  <si>
    <t>Jordan Maletta</t>
  </si>
  <si>
    <t>Matthew Highmore</t>
  </si>
  <si>
    <t>Nathan Noel</t>
  </si>
  <si>
    <t>Anthony Louis</t>
  </si>
  <si>
    <t>Collin Delia</t>
  </si>
  <si>
    <t>Luc Snuggerud</t>
  </si>
  <si>
    <t>Anton Forsberg</t>
  </si>
  <si>
    <t>Matheson Iacopelli</t>
  </si>
  <si>
    <t>Graham Knott</t>
  </si>
  <si>
    <t>Robin Norell</t>
  </si>
  <si>
    <t>Luke Johnson</t>
  </si>
  <si>
    <t>Alexandre Fortin</t>
  </si>
  <si>
    <t>Andrew Campbell</t>
  </si>
  <si>
    <t>Brandon Dubinsky</t>
  </si>
  <si>
    <t>Josh Anderson</t>
  </si>
  <si>
    <t>Pierre-Luc Dubois</t>
  </si>
  <si>
    <t>Sonny Milano</t>
  </si>
  <si>
    <t>Lukas Sedlak</t>
  </si>
  <si>
    <t>David Savard</t>
  </si>
  <si>
    <t>Scott Harrington</t>
  </si>
  <si>
    <t>Joonas Korpisalo</t>
  </si>
  <si>
    <t>Sam Vigneault</t>
  </si>
  <si>
    <t>Liam Foudy</t>
  </si>
  <si>
    <t>Gabriel Carlsson</t>
  </si>
  <si>
    <t>Ryan Collins</t>
  </si>
  <si>
    <t>Kevin Stenlund</t>
  </si>
  <si>
    <t>Ryan MacInnis</t>
  </si>
  <si>
    <t>Maxime Fortier</t>
  </si>
  <si>
    <t>Justin Scott</t>
  </si>
  <si>
    <t>Paul Bittner</t>
  </si>
  <si>
    <t>Vitaly Abramov</t>
  </si>
  <si>
    <t>Doyle Somerby</t>
  </si>
  <si>
    <t>Zac Dalpe</t>
  </si>
  <si>
    <t>Blake Siebenaler</t>
  </si>
  <si>
    <t>Kole Sherwood</t>
  </si>
  <si>
    <t>Mika Zibanejad</t>
  </si>
  <si>
    <t>Chris Kreider</t>
  </si>
  <si>
    <t>Matt Beleskey</t>
  </si>
  <si>
    <t>Jesper Fast</t>
  </si>
  <si>
    <t>Peter Holland</t>
  </si>
  <si>
    <t>Brendan Smith</t>
  </si>
  <si>
    <t>Henrik Lundqvist</t>
  </si>
  <si>
    <t>Chris Nell</t>
  </si>
  <si>
    <t>Vinni Lettieri</t>
  </si>
  <si>
    <t>Neal Pionk</t>
  </si>
  <si>
    <t>Ryan Gropp</t>
  </si>
  <si>
    <t>Alexandar Georgiev</t>
  </si>
  <si>
    <t>Brandon Halverson</t>
  </si>
  <si>
    <t>Vince Pedrie</t>
  </si>
  <si>
    <t>Sean Day</t>
  </si>
  <si>
    <t>Dawson Leedahl</t>
  </si>
  <si>
    <t>Gabriel Fontaine</t>
  </si>
  <si>
    <t>Tim Gettinger</t>
  </si>
  <si>
    <t>Cole Schneider</t>
  </si>
  <si>
    <t>Bobby Ryan</t>
  </si>
  <si>
    <t>Clarke MacArthur</t>
  </si>
  <si>
    <t>Mikkel Boedker</t>
  </si>
  <si>
    <t>Zack Smith</t>
  </si>
  <si>
    <t>Jean-Gabriel Pageau</t>
  </si>
  <si>
    <t>Ryan Dzingel</t>
  </si>
  <si>
    <t>Tom Pyatt</t>
  </si>
  <si>
    <t>Max McCormick</t>
  </si>
  <si>
    <t>Thomas Chabot</t>
  </si>
  <si>
    <t>Mike Condon</t>
  </si>
  <si>
    <t>Brady Tkachuk</t>
  </si>
  <si>
    <t>Logan Brown</t>
  </si>
  <si>
    <t>Andreas Englund</t>
  </si>
  <si>
    <t>Filip Gustavsson</t>
  </si>
  <si>
    <t>Christian Jaros</t>
  </si>
  <si>
    <t>Parker Kelly</t>
  </si>
  <si>
    <t>Filip Chlapik</t>
  </si>
  <si>
    <t>Ben Sexton</t>
  </si>
  <si>
    <t>Julius Bergman</t>
  </si>
  <si>
    <t>Maxime Lajoie</t>
  </si>
  <si>
    <t>Jack Rodewald</t>
  </si>
  <si>
    <t>Francis Perron</t>
  </si>
  <si>
    <t>Macoy Erkamps</t>
  </si>
  <si>
    <t>Erik Burgdoerfer</t>
  </si>
  <si>
    <t>Jim O'Brien</t>
  </si>
  <si>
    <t>Adam Henrique</t>
  </si>
  <si>
    <t>Jakob Silfverberg</t>
  </si>
  <si>
    <t>Patrick Eaves</t>
  </si>
  <si>
    <t>Hampus Lindholm</t>
  </si>
  <si>
    <t>Korbinian Holzer</t>
  </si>
  <si>
    <t>Ryan Miller</t>
  </si>
  <si>
    <t>Jacob Larsson</t>
  </si>
  <si>
    <t>Max Jones</t>
  </si>
  <si>
    <t>Sam Steel</t>
  </si>
  <si>
    <t>Angus Redmond</t>
  </si>
  <si>
    <t>Mitch Hults</t>
  </si>
  <si>
    <t>Keaton Thompson</t>
  </si>
  <si>
    <t>Marcus Pettersson</t>
  </si>
  <si>
    <t>Alex Dostie</t>
  </si>
  <si>
    <t>Josh Mahura</t>
  </si>
  <si>
    <t>Jack Kopacka</t>
  </si>
  <si>
    <t>Julius Nattinen</t>
  </si>
  <si>
    <t>Deven Sideroff</t>
  </si>
  <si>
    <t>Giovanni Fiore</t>
  </si>
  <si>
    <t>Joseph Blandisi</t>
  </si>
  <si>
    <t>Sam Carrick</t>
  </si>
  <si>
    <t>Jaycob Megna</t>
  </si>
  <si>
    <t>Jeff Skinner</t>
  </si>
  <si>
    <t>Jason Pominville</t>
  </si>
  <si>
    <t>Patrik Berglund</t>
  </si>
  <si>
    <t>Zemgus Girgensons</t>
  </si>
  <si>
    <t>Johan Larsson</t>
  </si>
  <si>
    <t>Tage Thompson</t>
  </si>
  <si>
    <t>Evan Rodrigues</t>
  </si>
  <si>
    <t>Marco Scandella</t>
  </si>
  <si>
    <t>Matt Hunwick</t>
  </si>
  <si>
    <t>Jake McCabe</t>
  </si>
  <si>
    <t>Rasmus Dahlin</t>
  </si>
  <si>
    <t>Linus Ullmark</t>
  </si>
  <si>
    <t>Matt Moulson</t>
  </si>
  <si>
    <t>Jonas Johansson</t>
  </si>
  <si>
    <t>Devante Stephens</t>
  </si>
  <si>
    <t>Eric Cornel</t>
  </si>
  <si>
    <t>Brendan Guhle</t>
  </si>
  <si>
    <t>Vaclav Karabacek</t>
  </si>
  <si>
    <t>Brycen Martin</t>
  </si>
  <si>
    <t>Kyle Criscuolo</t>
  </si>
  <si>
    <t>Taylor Fedun</t>
  </si>
  <si>
    <t>Matt Tennyson</t>
  </si>
  <si>
    <t>Kevin Porter</t>
  </si>
  <si>
    <t>Sam Bennett</t>
  </si>
  <si>
    <t>Curtis Lazar</t>
  </si>
  <si>
    <t>Travis Hamonic</t>
  </si>
  <si>
    <t>Michael Stone</t>
  </si>
  <si>
    <t>Mike Smith</t>
  </si>
  <si>
    <t>Spencer Foo</t>
  </si>
  <si>
    <t>Josh Healey</t>
  </si>
  <si>
    <t>Mason McDonald</t>
  </si>
  <si>
    <t>Glenn Gawdin</t>
  </si>
  <si>
    <t>Tyler Parsons</t>
  </si>
  <si>
    <t>Rasmus Andersson</t>
  </si>
  <si>
    <t>Oliver Kylington</t>
  </si>
  <si>
    <t>Brett Pollock</t>
  </si>
  <si>
    <t>Ryan Lomberg</t>
  </si>
  <si>
    <t>Andrew Mangiapane</t>
  </si>
  <si>
    <t>Nick Schneider</t>
  </si>
  <si>
    <t>Craig Smith</t>
  </si>
  <si>
    <t>Nick Bonino</t>
  </si>
  <si>
    <t>Austin Watson</t>
  </si>
  <si>
    <t>Colton Sissons</t>
  </si>
  <si>
    <t>Tyler Moy</t>
  </si>
  <si>
    <t>Emil Pettersson</t>
  </si>
  <si>
    <t>Joonas Lyytinen</t>
  </si>
  <si>
    <t>Yakov Trenin</t>
  </si>
  <si>
    <t>Justin Kirkland</t>
  </si>
  <si>
    <t>Alexandre Carrier</t>
  </si>
  <si>
    <t>Anthony Richard</t>
  </si>
  <si>
    <t>Troy Grosenick</t>
  </si>
  <si>
    <t>Andrew Shaw</t>
  </si>
  <si>
    <t>Nikita Scherbak</t>
  </si>
  <si>
    <t>Charles Hudon</t>
  </si>
  <si>
    <t>Jeff Petry</t>
  </si>
  <si>
    <t>Karl Alzner</t>
  </si>
  <si>
    <t>David Schlemko</t>
  </si>
  <si>
    <t>Jordie Benn</t>
  </si>
  <si>
    <t>Noah Juulsen</t>
  </si>
  <si>
    <t>Mike Reilly</t>
  </si>
  <si>
    <t>Xavier Ouellet</t>
  </si>
  <si>
    <t>Jesperi Kotkaniemi</t>
  </si>
  <si>
    <t>Antoine Waked</t>
  </si>
  <si>
    <t>Jeremiah Addison</t>
  </si>
  <si>
    <t>Daniel Audette</t>
  </si>
  <si>
    <t>Michael McNiven</t>
  </si>
  <si>
    <t>Brett Lernout</t>
  </si>
  <si>
    <t>Matt Taormina</t>
  </si>
  <si>
    <t>Byron Froese</t>
  </si>
  <si>
    <t>Tomas Tatar</t>
  </si>
  <si>
    <t>David Clarkson</t>
  </si>
  <si>
    <t>Cody Eakin</t>
  </si>
  <si>
    <t>Oscar Lindberg</t>
  </si>
  <si>
    <t>Pierre-Édouard Bellemare</t>
  </si>
  <si>
    <t>Alex Tuch</t>
  </si>
  <si>
    <t>Ryan Carpenter</t>
  </si>
  <si>
    <t>Brad Hunt</t>
  </si>
  <si>
    <t>Malcolm Subban</t>
  </si>
  <si>
    <t>Jake Bischoff</t>
  </si>
  <si>
    <t>Griffin Reinhart</t>
  </si>
  <si>
    <t>Reid Duke</t>
  </si>
  <si>
    <t>Dylan Ferguson</t>
  </si>
  <si>
    <t>Dylan Coghlan</t>
  </si>
  <si>
    <t>Keegan Kolesar</t>
  </si>
  <si>
    <t>T.J. Tynan</t>
  </si>
  <si>
    <t>Loui Eriksson</t>
  </si>
  <si>
    <t>Brandon Sutter</t>
  </si>
  <si>
    <t>Sam Gagner</t>
  </si>
  <si>
    <t>Derek Dorsett</t>
  </si>
  <si>
    <t>Adam Gaudette</t>
  </si>
  <si>
    <t>Brendan Gaunce</t>
  </si>
  <si>
    <t>Brendan Leipsic</t>
  </si>
  <si>
    <t>Alexander Edler</t>
  </si>
  <si>
    <t>Michael Del Zotto</t>
  </si>
  <si>
    <t>Ben Hutton</t>
  </si>
  <si>
    <t>Alex Biega</t>
  </si>
  <si>
    <t>Anders Nilsson</t>
  </si>
  <si>
    <t>Tyler Motte</t>
  </si>
  <si>
    <t>Thatcher Demko</t>
  </si>
  <si>
    <t>Nikolay Goldobin</t>
  </si>
  <si>
    <t>Zack MacEwen</t>
  </si>
  <si>
    <t>Yan-Pavel Laplante</t>
  </si>
  <si>
    <t>Jalen Chatfield</t>
  </si>
  <si>
    <t>Tanner Kero</t>
  </si>
  <si>
    <t>Guillaume Brisebois</t>
  </si>
  <si>
    <t>Michael Carcone</t>
  </si>
  <si>
    <t>Evan McEneny</t>
  </si>
  <si>
    <t>Dave Bolland</t>
  </si>
  <si>
    <t>Nick Cousins</t>
  </si>
  <si>
    <t>Lawson Crouse</t>
  </si>
  <si>
    <t>Dylan Strome</t>
  </si>
  <si>
    <t>Brendan Perlini</t>
  </si>
  <si>
    <t>Christian Fischer</t>
  </si>
  <si>
    <t>Josh Archibald</t>
  </si>
  <si>
    <t>Jason Demers</t>
  </si>
  <si>
    <t>Jakob Chychrun</t>
  </si>
  <si>
    <t>Jordan Oesterle</t>
  </si>
  <si>
    <t>Barrett Hayton</t>
  </si>
  <si>
    <t>Hunter Miska</t>
  </si>
  <si>
    <t>Nick Merkley</t>
  </si>
  <si>
    <t>Jens Looke</t>
  </si>
  <si>
    <t>Jacob Graves</t>
  </si>
  <si>
    <t>Kyle Capobianco</t>
  </si>
  <si>
    <t>Cam Dineen</t>
  </si>
  <si>
    <t>Adin Hill</t>
  </si>
  <si>
    <t>Adam Helewka</t>
  </si>
  <si>
    <t>Lane Pederson</t>
  </si>
  <si>
    <t>Jalen Smereck</t>
  </si>
  <si>
    <t>Conor Garland</t>
  </si>
  <si>
    <t>Dysin Mayo</t>
  </si>
  <si>
    <t>Robbie Russo</t>
  </si>
  <si>
    <t>Mathieu Perreault</t>
  </si>
  <si>
    <t>Andrew Copp</t>
  </si>
  <si>
    <t>Kyle Connor</t>
  </si>
  <si>
    <t>Jack Roslovic</t>
  </si>
  <si>
    <t>Tyler Myers</t>
  </si>
  <si>
    <t>Dmitry Kulikov</t>
  </si>
  <si>
    <t>Ben Chiarot</t>
  </si>
  <si>
    <t>Logan Stanley</t>
  </si>
  <si>
    <t>Brendan Lemieux</t>
  </si>
  <si>
    <t>Sami Niku</t>
  </si>
  <si>
    <t>Jansen Harkins</t>
  </si>
  <si>
    <t>Michael Spacek</t>
  </si>
  <si>
    <t>Luke Green</t>
  </si>
  <si>
    <t>Mason Appleton</t>
  </si>
  <si>
    <t>Simon Bourque</t>
  </si>
  <si>
    <t>Nelson Nogier</t>
  </si>
  <si>
    <t>Dale Weise</t>
  </si>
  <si>
    <t>Michael Raffl</t>
  </si>
  <si>
    <t>Jordan Weal</t>
  </si>
  <si>
    <t>Scott Laughton</t>
  </si>
  <si>
    <t>Oskar Lindblom</t>
  </si>
  <si>
    <t>Radko Gudas</t>
  </si>
  <si>
    <t>Travis Sanheim</t>
  </si>
  <si>
    <t>Brian Elliott</t>
  </si>
  <si>
    <t>Michal Neuvirth</t>
  </si>
  <si>
    <t>Michael Vecchione</t>
  </si>
  <si>
    <t>German Rubtsov</t>
  </si>
  <si>
    <t>Mikhail Vorobyov</t>
  </si>
  <si>
    <t>Pascal Laberge</t>
  </si>
  <si>
    <t>Mark Friedman</t>
  </si>
  <si>
    <t>Connor Bunnaman</t>
  </si>
  <si>
    <t>Carter Hart</t>
  </si>
  <si>
    <t>Radel Fazleev</t>
  </si>
  <si>
    <t>Corban Knight</t>
  </si>
  <si>
    <t>Cole Bardreau</t>
  </si>
  <si>
    <t>Greg Carey</t>
  </si>
  <si>
    <t>Casey Cizikas</t>
  </si>
  <si>
    <t>Matt Martin</t>
  </si>
  <si>
    <t>Anthony Beauvillier</t>
  </si>
  <si>
    <t>Johnny Boychuk</t>
  </si>
  <si>
    <t>Adam Pelech</t>
  </si>
  <si>
    <t>Thomas Greiss</t>
  </si>
  <si>
    <t>Noah Dobson</t>
  </si>
  <si>
    <t>Kieffer Bellows</t>
  </si>
  <si>
    <t>Michael Dal Colle</t>
  </si>
  <si>
    <t>Jakub Skarek</t>
  </si>
  <si>
    <t>Parker Wotherspoon</t>
  </si>
  <si>
    <t>John Stevens</t>
  </si>
  <si>
    <t>Steve Bernier</t>
  </si>
  <si>
    <t>Colin Wilson</t>
  </si>
  <si>
    <t>Sven Andrighetto</t>
  </si>
  <si>
    <t>Dominic Toninato</t>
  </si>
  <si>
    <t>Alexander Kerfoot</t>
  </si>
  <si>
    <t>Tyson Jost</t>
  </si>
  <si>
    <t>Nikita Zadorov</t>
  </si>
  <si>
    <t>Samuel Girard</t>
  </si>
  <si>
    <t>Anton Lindholm</t>
  </si>
  <si>
    <t>Semyon Varlamov</t>
  </si>
  <si>
    <t>Martin Kaut</t>
  </si>
  <si>
    <t>Nicolas Meloche</t>
  </si>
  <si>
    <t>Vladislav Kamenev</t>
  </si>
  <si>
    <t>J.C. Beaudin</t>
  </si>
  <si>
    <t>Sergei Boikov</t>
  </si>
  <si>
    <t>Julien Nantel</t>
  </si>
  <si>
    <t>David Warsofsky</t>
  </si>
  <si>
    <t>Andrew Agozzino</t>
  </si>
  <si>
    <t>Patrick Marleau</t>
  </si>
  <si>
    <t>Nathan Horton</t>
  </si>
  <si>
    <t>Zach Hyman</t>
  </si>
  <si>
    <t>Connor Brown</t>
  </si>
  <si>
    <t>Kasperi Kapanen</t>
  </si>
  <si>
    <t>Tyler Ennis</t>
  </si>
  <si>
    <t>Ron Hainsey</t>
  </si>
  <si>
    <t>Travis Dermott</t>
  </si>
  <si>
    <t>Curtis McElhinney</t>
  </si>
  <si>
    <t>Trevor Moore</t>
  </si>
  <si>
    <t>Eamon McAdam</t>
  </si>
  <si>
    <t>Andreas Borgman</t>
  </si>
  <si>
    <t>Rasmus Sandin</t>
  </si>
  <si>
    <t>Jeremy Bracco</t>
  </si>
  <si>
    <t>Adam Brooks</t>
  </si>
  <si>
    <t>Vincent LoVerde</t>
  </si>
  <si>
    <t>Andrew Nielsen</t>
  </si>
  <si>
    <t>Dmytro Timashov</t>
  </si>
  <si>
    <t>Garret Sparks</t>
  </si>
  <si>
    <t>Chris Mueller</t>
  </si>
  <si>
    <t>Marcus Johansson</t>
  </si>
  <si>
    <t>Brian Boyle</t>
  </si>
  <si>
    <t>Pavel Zacha</t>
  </si>
  <si>
    <t>Miles Wood</t>
  </si>
  <si>
    <t>Sami Vatanen</t>
  </si>
  <si>
    <t>Ben Lovejoy</t>
  </si>
  <si>
    <t>Steven Santini</t>
  </si>
  <si>
    <t>Mirco Mueller</t>
  </si>
  <si>
    <t>Keith Kinkaid</t>
  </si>
  <si>
    <t>Ty Smith</t>
  </si>
  <si>
    <t>Michael Kapla</t>
  </si>
  <si>
    <t>John Quenneville</t>
  </si>
  <si>
    <t>Blake Speers</t>
  </si>
  <si>
    <t>Colton White</t>
  </si>
  <si>
    <t>Josh Jacobs</t>
  </si>
  <si>
    <t>Nathan Bastian</t>
  </si>
  <si>
    <t>Brandon Gignac</t>
  </si>
  <si>
    <t>Eric Gryba</t>
  </si>
  <si>
    <t>Mackenzie Blackwood</t>
  </si>
  <si>
    <t>Colby Sissons</t>
  </si>
  <si>
    <t>Brandon Baddock</t>
  </si>
  <si>
    <t>Blake Pietila</t>
  </si>
  <si>
    <t>Justin Williams</t>
  </si>
  <si>
    <t>Jordan Martinook</t>
  </si>
  <si>
    <t>Micheal Ferland</t>
  </si>
  <si>
    <t>Andrei Svechnikov</t>
  </si>
  <si>
    <t>Brock McGinn</t>
  </si>
  <si>
    <t>Haydn Fleury</t>
  </si>
  <si>
    <t>Scott Darling</t>
  </si>
  <si>
    <t>Julien Gauthier</t>
  </si>
  <si>
    <t>Jake Bean</t>
  </si>
  <si>
    <t>Alex Nedeljkovic</t>
  </si>
  <si>
    <t>Janne Kuokkanen</t>
  </si>
  <si>
    <t>Aleksi Saarela</t>
  </si>
  <si>
    <t>Warren Foegele</t>
  </si>
  <si>
    <t>Roland McKeown</t>
  </si>
  <si>
    <t>Cliff Pu</t>
  </si>
  <si>
    <t>Callum Booth</t>
  </si>
  <si>
    <t>Spencer Smallman</t>
  </si>
  <si>
    <t>Steven Lorentz</t>
  </si>
  <si>
    <t>Nicolas Roy</t>
  </si>
  <si>
    <t>Clark Bishop</t>
  </si>
  <si>
    <t>Josh Wesley</t>
  </si>
  <si>
    <t>Termes</t>
  </si>
  <si>
    <t>Age</t>
  </si>
  <si>
    <t>Anthony DeAngelo</t>
  </si>
  <si>
    <t>Jakub Vrana</t>
  </si>
  <si>
    <t>Vérification Statut</t>
  </si>
  <si>
    <t>Cap hit 19/20</t>
  </si>
  <si>
    <t>18-19</t>
  </si>
  <si>
    <t>19-20</t>
  </si>
  <si>
    <t>20-21</t>
  </si>
  <si>
    <t>21-22</t>
  </si>
  <si>
    <t>22-23</t>
  </si>
  <si>
    <t>Chicago Blackhawks</t>
  </si>
  <si>
    <t>Los Angeles Kings</t>
  </si>
  <si>
    <t>Washington Capitals</t>
  </si>
  <si>
    <t>Pittsburgh Penguins</t>
  </si>
  <si>
    <t>Dallas Stars</t>
  </si>
  <si>
    <t>Nashville Predators</t>
  </si>
  <si>
    <t>Anaheim Ducks</t>
  </si>
  <si>
    <t>New York Rangers</t>
  </si>
  <si>
    <t>Tampa Bay Lightning</t>
  </si>
  <si>
    <t>Edmonton Oilers</t>
  </si>
  <si>
    <t>Philadelphia Flyers</t>
  </si>
  <si>
    <t>San Jose Sharks</t>
  </si>
  <si>
    <t>Montreal Canadiens</t>
  </si>
  <si>
    <t>Winnipeg Jets</t>
  </si>
  <si>
    <t>Minnesota Wild</t>
  </si>
  <si>
    <t>St Louis Blues</t>
  </si>
  <si>
    <t>Florida Panthers</t>
  </si>
  <si>
    <t>Columbus Blue Jackets</t>
  </si>
  <si>
    <t>Ottawa Senators</t>
  </si>
  <si>
    <t>Boston Bruins</t>
  </si>
  <si>
    <t>Calgary Flames</t>
  </si>
  <si>
    <t>Arizona Coyotes</t>
  </si>
  <si>
    <t>Colorado Avalanche</t>
  </si>
  <si>
    <t>Toronto Maple Leafs</t>
  </si>
  <si>
    <t>Detroit Red Wings</t>
  </si>
  <si>
    <t>Carolina Hurricanes</t>
  </si>
  <si>
    <t>Vancouver Canucks</t>
  </si>
  <si>
    <t>New Jersey Devils</t>
  </si>
  <si>
    <t>Buffalo Sabres</t>
  </si>
  <si>
    <t>New York Islanders</t>
  </si>
  <si>
    <t>Vegas Golden Knights</t>
  </si>
  <si>
    <t>Jonathan Toews</t>
  </si>
  <si>
    <t>Anze Kopitar</t>
  </si>
  <si>
    <t>Alex Ovechkin</t>
  </si>
  <si>
    <t>Evgeni Malkin</t>
  </si>
  <si>
    <t>Corey Perry</t>
  </si>
  <si>
    <t>Ryan Getzlaf</t>
  </si>
  <si>
    <t>Ryan Johansen</t>
  </si>
  <si>
    <t>Zach Parise</t>
  </si>
  <si>
    <t>Ryan Suter</t>
  </si>
  <si>
    <t>Aaron Ekblad</t>
  </si>
  <si>
    <t>Jason Spezza</t>
  </si>
  <si>
    <t>Kris Letang</t>
  </si>
  <si>
    <t>David Krejci</t>
  </si>
  <si>
    <t>Drew Doughty</t>
  </si>
  <si>
    <t>Patrice Bergeron</t>
  </si>
  <si>
    <t>Brent Seabrook</t>
  </si>
  <si>
    <t>Ryan Kesler</t>
  </si>
  <si>
    <t>Mark Giordano</t>
  </si>
  <si>
    <t>Derek Stepan</t>
  </si>
  <si>
    <t>Henrik Zetterberg</t>
  </si>
  <si>
    <t>Jordan Staal</t>
  </si>
  <si>
    <t>Erik Johnson</t>
  </si>
  <si>
    <t>Ryan Nugent-Hopkins</t>
  </si>
  <si>
    <t>Kyle Okposo</t>
  </si>
  <si>
    <t>Milan Lucic</t>
  </si>
  <si>
    <t>Jordan Eberle</t>
  </si>
  <si>
    <t>Ryan Callahan</t>
  </si>
  <si>
    <t>Marc-Andre Fleury</t>
  </si>
  <si>
    <t>Travis Zajac</t>
  </si>
  <si>
    <t>Alex Steen</t>
  </si>
  <si>
    <t>Marc Staal</t>
  </si>
  <si>
    <t>Gabriel Landeskog</t>
  </si>
  <si>
    <t>Brooks Orpik</t>
  </si>
  <si>
    <t>Andrew Ladd</t>
  </si>
  <si>
    <t>Nick Foligno</t>
  </si>
  <si>
    <t>Alex Goligoski</t>
  </si>
  <si>
    <t>Jeff Carter</t>
  </si>
  <si>
    <t>Marian Hossa</t>
  </si>
  <si>
    <t>Zach Bogosian</t>
  </si>
  <si>
    <t>Dmitri Orlov</t>
  </si>
  <si>
    <t>Andy Greene</t>
  </si>
  <si>
    <t>Dan DeKeyser</t>
  </si>
  <si>
    <t>Reilly Smith</t>
  </si>
  <si>
    <t>Andrew MacDonald</t>
  </si>
  <si>
    <t>Marian Gaborik</t>
  </si>
  <si>
    <t>Paul Martin</t>
  </si>
  <si>
    <t>Carl Soderberg</t>
  </si>
  <si>
    <t>Niklas Kronwall</t>
  </si>
  <si>
    <t>Jori Lehtera</t>
  </si>
  <si>
    <t>T.J. Brodie</t>
  </si>
  <si>
    <t>Anton Stralman</t>
  </si>
  <si>
    <t>Troy Brouwer</t>
  </si>
  <si>
    <t>Chris Tanev</t>
  </si>
  <si>
    <t>Michael Frolik</t>
  </si>
  <si>
    <t>Justin Abdelkader</t>
  </si>
  <si>
    <t>Adam Larsson</t>
  </si>
  <si>
    <t>Steve Mason</t>
  </si>
  <si>
    <t>Niklas Hjalmarsson</t>
  </si>
  <si>
    <t>Olli Maatta</t>
  </si>
  <si>
    <t>Evgeny Dadonov</t>
  </si>
  <si>
    <t>Brendan Gallagher</t>
  </si>
  <si>
    <t>Jacob Markstrom</t>
  </si>
  <si>
    <t>Vladimir Sobotka</t>
  </si>
  <si>
    <t>Cal Clutterbuck</t>
  </si>
  <si>
    <t>Marcus Kruger</t>
  </si>
  <si>
    <t>Andre Burakovsky</t>
  </si>
  <si>
    <t>Richard Panik</t>
  </si>
  <si>
    <t>Alexandre Burrows</t>
  </si>
  <si>
    <t>Calle Jarnkrok</t>
  </si>
  <si>
    <t>Zach Werenski</t>
  </si>
  <si>
    <t>Calle Rosen</t>
  </si>
  <si>
    <t>Mitch Marner</t>
  </si>
  <si>
    <t>Alex Nylander</t>
  </si>
  <si>
    <t>Michael McLeod</t>
  </si>
  <si>
    <t>Derek MacKenzie</t>
  </si>
  <si>
    <t>Zachary Senyshyn</t>
  </si>
  <si>
    <t>Colin (b. 1997) White</t>
  </si>
  <si>
    <t>Josh Ho-Sang</t>
  </si>
  <si>
    <t>Matiss Kivelnieks</t>
  </si>
  <si>
    <t>JT Compher</t>
  </si>
  <si>
    <t>Nick Desimone</t>
  </si>
  <si>
    <t>Griffen Molino</t>
  </si>
  <si>
    <t>Dillon Dube</t>
  </si>
  <si>
    <t>Mike Amadio</t>
  </si>
  <si>
    <t>Mitchell Vande Sompel</t>
  </si>
  <si>
    <t>Carl Dahlstrom</t>
  </si>
  <si>
    <t>Frederic Allard</t>
  </si>
  <si>
    <t>Matt Spencer</t>
  </si>
  <si>
    <t>David Kampf</t>
  </si>
  <si>
    <t>Jonathan Dahlen</t>
  </si>
  <si>
    <t>Yaroslav Dyblenko</t>
  </si>
  <si>
    <t>Libor Hajek</t>
  </si>
  <si>
    <t>Sergey Zborovskiy</t>
  </si>
  <si>
    <t>Gabriel Gagne</t>
  </si>
  <si>
    <t>Peter Cehlarik</t>
  </si>
  <si>
    <t>Axel Holmstrom</t>
  </si>
  <si>
    <t>Vili Saarijarvi</t>
  </si>
  <si>
    <t>Nicolas Aube-Kubel</t>
  </si>
  <si>
    <t>Jeremy Lauzon</t>
  </si>
  <si>
    <t>Marcus Hogberg</t>
  </si>
  <si>
    <t>Dereck Baribeau</t>
  </si>
  <si>
    <t>A.J. Greer</t>
  </si>
  <si>
    <t>Calvin Thurkauf</t>
  </si>
  <si>
    <t>Keaton Middleton</t>
  </si>
  <si>
    <t>Jean-Francois Berube</t>
  </si>
  <si>
    <t>Markus Hannikainen</t>
  </si>
  <si>
    <t>Marcus Sorensen</t>
  </si>
  <si>
    <t>Frederick Gaudreau</t>
  </si>
  <si>
    <t>Pontus Aberg</t>
  </si>
  <si>
    <t>Phil Varone</t>
  </si>
  <si>
    <t>Zach Fucale</t>
  </si>
  <si>
    <t>Steven Oleksy</t>
  </si>
  <si>
    <t>Steve Kampfer</t>
  </si>
  <si>
    <t>Cap Hit 19-20</t>
  </si>
  <si>
    <t>Frolunda</t>
  </si>
  <si>
    <t>Barrie</t>
  </si>
  <si>
    <t>Assat</t>
  </si>
  <si>
    <t>Boston University</t>
  </si>
  <si>
    <t>Sault Ste. Marie</t>
  </si>
  <si>
    <t>Halifax</t>
  </si>
  <si>
    <t>Michigan</t>
  </si>
  <si>
    <t>Brynas Jr.</t>
  </si>
  <si>
    <t>Vitali Kravtsov</t>
  </si>
  <si>
    <t>Chelyabinsk</t>
  </si>
  <si>
    <t>London</t>
  </si>
  <si>
    <t>Oliver Wahlstrom</t>
  </si>
  <si>
    <t>CGY-NYI</t>
  </si>
  <si>
    <t>Acadie-Bathurst</t>
  </si>
  <si>
    <t>Ty Dellandrea</t>
  </si>
  <si>
    <t>Flint</t>
  </si>
  <si>
    <t>STL-PHI</t>
  </si>
  <si>
    <t>Joel Farabee</t>
  </si>
  <si>
    <t>Grigori Denisenko</t>
  </si>
  <si>
    <t>Yaroslavl 2</t>
  </si>
  <si>
    <t>Pardubice</t>
  </si>
  <si>
    <t>Spokane</t>
  </si>
  <si>
    <t>Jay O'Brien</t>
  </si>
  <si>
    <t>HIGH-MA</t>
  </si>
  <si>
    <t>Thayer Academy</t>
  </si>
  <si>
    <t>Karpat</t>
  </si>
  <si>
    <t>Guelph</t>
  </si>
  <si>
    <t>PIT-OTT-NYR</t>
  </si>
  <si>
    <t>K'Andre Miller</t>
  </si>
  <si>
    <t>Isac Lundestrom</t>
  </si>
  <si>
    <t>Lulea</t>
  </si>
  <si>
    <t>Filip Johansson</t>
  </si>
  <si>
    <t>Leksand Jr.</t>
  </si>
  <si>
    <t>TOR-STL</t>
  </si>
  <si>
    <t>DEU</t>
  </si>
  <si>
    <t>Vaxjo Jr.</t>
  </si>
  <si>
    <t>BOS-NYR-OTT</t>
  </si>
  <si>
    <t>Jacob Bernard-Docker</t>
  </si>
  <si>
    <t>Okotoks</t>
  </si>
  <si>
    <t>NSH-CHI</t>
  </si>
  <si>
    <t>Nicolas Beaudin</t>
  </si>
  <si>
    <t>Drummondville</t>
  </si>
  <si>
    <t>TBL-NYR</t>
  </si>
  <si>
    <t>Nils Lundkvist</t>
  </si>
  <si>
    <t>WPG-STL-TOR</t>
  </si>
  <si>
    <t>VGK-DET</t>
  </si>
  <si>
    <t>Joseph Veleno</t>
  </si>
  <si>
    <t>WSH</t>
  </si>
  <si>
    <t>Alexander Alexeyev</t>
  </si>
  <si>
    <t>Red Deer</t>
  </si>
  <si>
    <t>Name</t>
  </si>
  <si>
    <t>Mattias Samuelsson</t>
  </si>
  <si>
    <t>OTT-NYR-DET</t>
  </si>
  <si>
    <t>Jonatan Berggren</t>
  </si>
  <si>
    <t>Skelleftea Jr.</t>
  </si>
  <si>
    <t>Serron Noel</t>
  </si>
  <si>
    <t>Oshawa</t>
  </si>
  <si>
    <t>Jesse Ylonen</t>
  </si>
  <si>
    <t>FINLAND-2</t>
  </si>
  <si>
    <t>Espoo</t>
  </si>
  <si>
    <t>Jared McIsaac</t>
  </si>
  <si>
    <t>Jett Woo</t>
  </si>
  <si>
    <t>Moose Jaw</t>
  </si>
  <si>
    <t>CHI-MTL</t>
  </si>
  <si>
    <t>Alexander Romanov</t>
  </si>
  <si>
    <t>CSKA 2</t>
  </si>
  <si>
    <t>Olof Lindbom</t>
  </si>
  <si>
    <t>Djurgarden Jr.</t>
  </si>
  <si>
    <t>Ryan McLeod</t>
  </si>
  <si>
    <t>Mississauga</t>
  </si>
  <si>
    <t>Bode Wilde</t>
  </si>
  <si>
    <t>Jack Drury</t>
  </si>
  <si>
    <t>Waterloo</t>
  </si>
  <si>
    <t>Ruslan Iskhakov</t>
  </si>
  <si>
    <t>Albin Eriksson</t>
  </si>
  <si>
    <t>Scott Perunovich</t>
  </si>
  <si>
    <t>Minnesota-Duluth</t>
  </si>
  <si>
    <t>FLA-NJD-WSH</t>
  </si>
  <si>
    <t>Martin Fehervary</t>
  </si>
  <si>
    <t>SVK</t>
  </si>
  <si>
    <t>Oskarshamn</t>
  </si>
  <si>
    <t>COL-WSH</t>
  </si>
  <si>
    <t>Kody Clark</t>
  </si>
  <si>
    <t>Ottawa</t>
  </si>
  <si>
    <t>NJD-NYR-OTT</t>
  </si>
  <si>
    <t>Jonathan Tychonick</t>
  </si>
  <si>
    <t>BCHL</t>
  </si>
  <si>
    <t>Penticton</t>
  </si>
  <si>
    <t>Kirill Marchenko</t>
  </si>
  <si>
    <t>Khanty-Mansiysk 2</t>
  </si>
  <si>
    <t>Adam Ginning</t>
  </si>
  <si>
    <t>Linkoping</t>
  </si>
  <si>
    <t>Akil Thomas</t>
  </si>
  <si>
    <t>Niagara</t>
  </si>
  <si>
    <t>SJS-TOR</t>
  </si>
  <si>
    <t>Sean Durzi</t>
  </si>
  <si>
    <t>Owen Sound</t>
  </si>
  <si>
    <t>Calen Addison</t>
  </si>
  <si>
    <t>Lethbridge</t>
  </si>
  <si>
    <t>Benoit-Olivier Groulx</t>
  </si>
  <si>
    <t>Kevin Bahl</t>
  </si>
  <si>
    <t>TOR-MTL</t>
  </si>
  <si>
    <t>Jacob Olofsson</t>
  </si>
  <si>
    <t>Timra</t>
  </si>
  <si>
    <t>NSH-COL-PIT</t>
  </si>
  <si>
    <t>Filip Hallander</t>
  </si>
  <si>
    <t>Gabriel Fortier</t>
  </si>
  <si>
    <t>Baie Comeau</t>
  </si>
  <si>
    <t>David Gustafsson</t>
  </si>
  <si>
    <t>Ivan Morozov</t>
  </si>
  <si>
    <t>WSH-MTL-EDM</t>
  </si>
  <si>
    <t>Olivier Rodrigue</t>
  </si>
  <si>
    <t>BUF-MIN</t>
  </si>
  <si>
    <t>Jack McBain</t>
  </si>
  <si>
    <t>OJHL</t>
  </si>
  <si>
    <t>Toronto JC</t>
  </si>
  <si>
    <t>OTT-PIT-COL</t>
  </si>
  <si>
    <t>Justus Annunen</t>
  </si>
  <si>
    <t>Karpat Jr.</t>
  </si>
  <si>
    <t>Jan Jenik</t>
  </si>
  <si>
    <t>CZREP-2</t>
  </si>
  <si>
    <t>Benatky N. J.</t>
  </si>
  <si>
    <t>Cameron Hillis</t>
  </si>
  <si>
    <t>Alec Regula</t>
  </si>
  <si>
    <t>Tyler Madden</t>
  </si>
  <si>
    <t>Tri-City</t>
  </si>
  <si>
    <t>Jake Wise</t>
  </si>
  <si>
    <t>Jacob Ragnarsson</t>
  </si>
  <si>
    <t>Almtuna</t>
  </si>
  <si>
    <t>EDM-MTL</t>
  </si>
  <si>
    <t>Jordan Harris</t>
  </si>
  <si>
    <t>Kimball Union Academy</t>
  </si>
  <si>
    <t>Jihlava</t>
  </si>
  <si>
    <t>CAR-ARI</t>
  </si>
  <si>
    <t>Ty Emberson</t>
  </si>
  <si>
    <t>CGY-ARI-CHI</t>
  </si>
  <si>
    <t>Niklas Nordgren</t>
  </si>
  <si>
    <t>HIFK Jr.</t>
  </si>
  <si>
    <t>Oskar Back</t>
  </si>
  <si>
    <t>Farjestad Jr.</t>
  </si>
  <si>
    <t>STL-TOR</t>
  </si>
  <si>
    <t>Semyon Der-Arguchintsev</t>
  </si>
  <si>
    <t>Peterborough</t>
  </si>
  <si>
    <t>FLA-BOS</t>
  </si>
  <si>
    <t>Jakub Lauko</t>
  </si>
  <si>
    <t>Chomutov</t>
  </si>
  <si>
    <t>Sampo Ranta</t>
  </si>
  <si>
    <t>Sioux City</t>
  </si>
  <si>
    <t>NJD-ANA</t>
  </si>
  <si>
    <t>Blake McLaughlin</t>
  </si>
  <si>
    <t>Chicago</t>
  </si>
  <si>
    <t>Marcus Karlberg</t>
  </si>
  <si>
    <t>PHI-DET</t>
  </si>
  <si>
    <t>Seth Barton</t>
  </si>
  <si>
    <t>Trail</t>
  </si>
  <si>
    <t>Bulat Shafigullin</t>
  </si>
  <si>
    <t>Nizhnekamsk 2</t>
  </si>
  <si>
    <t>Riley Stotts</t>
  </si>
  <si>
    <t>Calgary</t>
  </si>
  <si>
    <t>PIT-DET</t>
  </si>
  <si>
    <t>Jesper Eliasson</t>
  </si>
  <si>
    <t>SWEDEN-JR. 2</t>
  </si>
  <si>
    <t>Troja-Ljungby Jr.</t>
  </si>
  <si>
    <t>Lukas Dostal</t>
  </si>
  <si>
    <t>Trebic</t>
  </si>
  <si>
    <t>Alexander Khovanov</t>
  </si>
  <si>
    <t>Moncton</t>
  </si>
  <si>
    <t>Linus Karlsson</t>
  </si>
  <si>
    <t>Karlskrona Jr.</t>
  </si>
  <si>
    <t>BOS-NYR</t>
  </si>
  <si>
    <t>Joey Keane</t>
  </si>
  <si>
    <t>NSH-FLA</t>
  </si>
  <si>
    <t>Logan Hutsko</t>
  </si>
  <si>
    <t>Boston College</t>
  </si>
  <si>
    <t>Dmitry Semykin</t>
  </si>
  <si>
    <t>Stupino 2</t>
  </si>
  <si>
    <t>Nathan Smith</t>
  </si>
  <si>
    <t>Cedar Rapids</t>
  </si>
  <si>
    <t>VGK-MIN</t>
  </si>
  <si>
    <t>Connor Dewar</t>
  </si>
  <si>
    <t>Everett</t>
  </si>
  <si>
    <t>Riley Sutter</t>
  </si>
  <si>
    <t>Vérification valeur</t>
  </si>
  <si>
    <t>Pastrnak, David</t>
  </si>
  <si>
    <t>Marchand, Brad</t>
  </si>
  <si>
    <t>Backes, David</t>
  </si>
  <si>
    <t>Kuraly, Sean</t>
  </si>
  <si>
    <t>Wagner, Chris</t>
  </si>
  <si>
    <t>Bjork, Anders</t>
  </si>
  <si>
    <t>Donato, Ryan</t>
  </si>
  <si>
    <t>Heinen, Danton</t>
  </si>
  <si>
    <t>DeBrusk, Jake</t>
  </si>
  <si>
    <t>Acciari, Noel</t>
  </si>
  <si>
    <t>Krug, Torey</t>
  </si>
  <si>
    <t>Moore, John</t>
  </si>
  <si>
    <t>Miller, Kevan</t>
  </si>
  <si>
    <t>Grzelcyk, Matt</t>
  </si>
  <si>
    <t>McAvoy, Charlie</t>
  </si>
  <si>
    <t>Carlo, Brandon</t>
  </si>
  <si>
    <t>Kampfer, Steven</t>
  </si>
  <si>
    <t>Rask, Tuukka</t>
  </si>
  <si>
    <t>Halák, Jaroslav</t>
  </si>
  <si>
    <t>Beleskey, Matt</t>
  </si>
  <si>
    <t>Vaakanainen, Urho</t>
  </si>
  <si>
    <t>Frederic, Trent</t>
  </si>
  <si>
    <t>Senyshyn, Zach</t>
  </si>
  <si>
    <t>Zboril, Jakub</t>
  </si>
  <si>
    <t>Andersson, Axel</t>
  </si>
  <si>
    <t>Studnicka, Jack</t>
  </si>
  <si>
    <t>Fitzgerald, Ryan</t>
  </si>
  <si>
    <t>Hughes, Cameron</t>
  </si>
  <si>
    <t>Sherman, Wiley</t>
  </si>
  <si>
    <t>Koppanen, Joona</t>
  </si>
  <si>
    <t>Kuhlman, Karson</t>
  </si>
  <si>
    <t>Cehlárik, Peter</t>
  </si>
  <si>
    <t>Vladar, Daniel</t>
  </si>
  <si>
    <t>Clifton, Connor</t>
  </si>
  <si>
    <t>Keyser, Kyle</t>
  </si>
  <si>
    <t>Cave, Colby</t>
  </si>
  <si>
    <t>McIntyre, Zane</t>
  </si>
  <si>
    <t>Blidh, Anton</t>
  </si>
  <si>
    <t>Szwarz, Jordan</t>
  </si>
  <si>
    <t>Goloubef, Cody</t>
  </si>
  <si>
    <t>Skinner, Jeff</t>
  </si>
  <si>
    <t>Sobotka, Vladimír</t>
  </si>
  <si>
    <t>Sheary, Conor</t>
  </si>
  <si>
    <t>Girgensons, Zemgus</t>
  </si>
  <si>
    <t>Larsson, Johan</t>
  </si>
  <si>
    <t>Wilson, Scott</t>
  </si>
  <si>
    <t>Thompson, Tage</t>
  </si>
  <si>
    <t>Mittelstadt, Casey</t>
  </si>
  <si>
    <t>Rodrigues, Evan</t>
  </si>
  <si>
    <t>Reinhart, Sam</t>
  </si>
  <si>
    <t>Ristolainen, Rasmus</t>
  </si>
  <si>
    <t>Scandella, Marco</t>
  </si>
  <si>
    <t>Beaulieu, Nathan</t>
  </si>
  <si>
    <t>Hunwick, Matt</t>
  </si>
  <si>
    <t>McCabe, Jake</t>
  </si>
  <si>
    <t>Dahlin, Rasmus</t>
  </si>
  <si>
    <t>Hutton, Carter</t>
  </si>
  <si>
    <t>Ullmark, Linus</t>
  </si>
  <si>
    <t>Oglevie, Andrew</t>
  </si>
  <si>
    <t>Pilut, Lawrence</t>
  </si>
  <si>
    <t>Hickey, Brandon</t>
  </si>
  <si>
    <t>Smith, C.J.</t>
  </si>
  <si>
    <t>O'Regan, Danny</t>
  </si>
  <si>
    <t>Borgen, William</t>
  </si>
  <si>
    <t>Nylander, Alexander</t>
  </si>
  <si>
    <t>Asplund, Rasmus</t>
  </si>
  <si>
    <t>Nelson, Casey</t>
  </si>
  <si>
    <t>Luukkonen, Ukko-Pekka</t>
  </si>
  <si>
    <t>Olofsson, Victor</t>
  </si>
  <si>
    <t>Johansson, Jonas</t>
  </si>
  <si>
    <t>Stephens, Devante</t>
  </si>
  <si>
    <t>Wedgewood, Scott</t>
  </si>
  <si>
    <t>Guhle, Brendan</t>
  </si>
  <si>
    <t>Criscuolo, Kyle</t>
  </si>
  <si>
    <t>Fedun, Taylor</t>
  </si>
  <si>
    <t>Tennyson, Matt</t>
  </si>
  <si>
    <t>Larkin, Dylan</t>
  </si>
  <si>
    <t>Nielsen, Frans</t>
  </si>
  <si>
    <t>Nyquist, Gustav</t>
  </si>
  <si>
    <t>Helm, Darren</t>
  </si>
  <si>
    <t>Mantha, Anthony</t>
  </si>
  <si>
    <t>Athanasiou, Andreas</t>
  </si>
  <si>
    <t>Glendening, Luke</t>
  </si>
  <si>
    <t>Bertuzzi, Tyler</t>
  </si>
  <si>
    <t>Frk, Martin</t>
  </si>
  <si>
    <t>Witkowski, Luke</t>
  </si>
  <si>
    <t>Green, Mike</t>
  </si>
  <si>
    <t>DeKeyser, Danny</t>
  </si>
  <si>
    <t>Ericsson, Jonathan</t>
  </si>
  <si>
    <t>Daley, Trevor</t>
  </si>
  <si>
    <t>Jensen, Nick</t>
  </si>
  <si>
    <t>Howard, Jimmy</t>
  </si>
  <si>
    <t>Bernier, Jonathan</t>
  </si>
  <si>
    <t>Ouellet, Xavier</t>
  </si>
  <si>
    <t>Pope, David</t>
  </si>
  <si>
    <t>Zadina, Filip</t>
  </si>
  <si>
    <t>Cholowski, Dennis</t>
  </si>
  <si>
    <t>Rasmussen, Michael</t>
  </si>
  <si>
    <t>Svechnikov, Evgeny</t>
  </si>
  <si>
    <t>Ehn, Christoffer</t>
  </si>
  <si>
    <t>Fulcher, Kaden</t>
  </si>
  <si>
    <t>Hronek, Filip</t>
  </si>
  <si>
    <t>Smith, Givani</t>
  </si>
  <si>
    <t>Turgeon, Dominic</t>
  </si>
  <si>
    <t>Puempel, Matt</t>
  </si>
  <si>
    <t>Terry, Chris</t>
  </si>
  <si>
    <t>McIlrath, Dylan</t>
  </si>
  <si>
    <t>Lashoff, Brian</t>
  </si>
  <si>
    <t>Hicketts, Joe</t>
  </si>
  <si>
    <t>Hoffman, Mike</t>
  </si>
  <si>
    <t>Bjugstad, Nick</t>
  </si>
  <si>
    <t>Dadonov, Evgeni</t>
  </si>
  <si>
    <t>McCann, Jared</t>
  </si>
  <si>
    <t>Sceviour, Colton</t>
  </si>
  <si>
    <t>Vatrano, Frank</t>
  </si>
  <si>
    <t>Malgin, Denis</t>
  </si>
  <si>
    <t>Matheson, Michael</t>
  </si>
  <si>
    <t>Pysyk, Mark</t>
  </si>
  <si>
    <t>McCoshen, Ian</t>
  </si>
  <si>
    <t>Weegar, MacKenzie</t>
  </si>
  <si>
    <t>Reimer, James</t>
  </si>
  <si>
    <t>Hutchinson, Michael</t>
  </si>
  <si>
    <t>Hawryluk, Jayce</t>
  </si>
  <si>
    <t>Tippett, Owen</t>
  </si>
  <si>
    <t>Hunt, Dryden</t>
  </si>
  <si>
    <t>Bajkov, Patrick</t>
  </si>
  <si>
    <t>Stillman, Riley</t>
  </si>
  <si>
    <t>MacDonald, Jacob</t>
  </si>
  <si>
    <t>Ang, Jonathan</t>
  </si>
  <si>
    <t>Repo, Sebastian</t>
  </si>
  <si>
    <t>Montembeault, Samuel</t>
  </si>
  <si>
    <t>Schemitsch, Thomas</t>
  </si>
  <si>
    <t>Thompson, Paul</t>
  </si>
  <si>
    <t>Brown, Joshua</t>
  </si>
  <si>
    <t>Greco, Anthony</t>
  </si>
  <si>
    <t>Drouin, Jonathan</t>
  </si>
  <si>
    <t>Tatar, Tomas</t>
  </si>
  <si>
    <t>Shaw, Andrew</t>
  </si>
  <si>
    <t>Domi, Max</t>
  </si>
  <si>
    <t>Danault, Phillip</t>
  </si>
  <si>
    <t>Armia, Joel</t>
  </si>
  <si>
    <t>Peca, Matthew</t>
  </si>
  <si>
    <t>Deslauriers, Nicolas</t>
  </si>
  <si>
    <t>Lehkonen, Artturi</t>
  </si>
  <si>
    <t>Hudon, Charles</t>
  </si>
  <si>
    <t>Petry, Jeff</t>
  </si>
  <si>
    <t>Alzner, Karl</t>
  </si>
  <si>
    <t>Benn, Jordie</t>
  </si>
  <si>
    <t>Juulsen, Noah</t>
  </si>
  <si>
    <t>Mete, Victor</t>
  </si>
  <si>
    <t>Reilly, Mike</t>
  </si>
  <si>
    <t>Price, Carey</t>
  </si>
  <si>
    <t>Sklenička, David</t>
  </si>
  <si>
    <t>Kotkaniemi, Jesperi</t>
  </si>
  <si>
    <t>Evans, Jake</t>
  </si>
  <si>
    <t>Suzuki, Nick</t>
  </si>
  <si>
    <t>McCarron, Michael</t>
  </si>
  <si>
    <t>Bitten, Will</t>
  </si>
  <si>
    <t>Vejdemo, Lukas</t>
  </si>
  <si>
    <t>Verbeek, Hayden</t>
  </si>
  <si>
    <t>Alain, Alexandre</t>
  </si>
  <si>
    <t>Lindgren, Charlie</t>
  </si>
  <si>
    <t>Pezzetta, Michael</t>
  </si>
  <si>
    <t>Waked, Antoine</t>
  </si>
  <si>
    <t>Agostino, Kenny</t>
  </si>
  <si>
    <t>Chaput, Michael</t>
  </si>
  <si>
    <t>McNiven, Michael</t>
  </si>
  <si>
    <t>Lernout, Brett</t>
  </si>
  <si>
    <t>Froese, Byron</t>
  </si>
  <si>
    <t>Valiev, Rinat</t>
  </si>
  <si>
    <t>Stone, Mark</t>
  </si>
  <si>
    <t>Ryan, Bobby</t>
  </si>
  <si>
    <t>Duchene, Matt</t>
  </si>
  <si>
    <t>Gáborík, Marián</t>
  </si>
  <si>
    <t>MacArthur, Clarke</t>
  </si>
  <si>
    <t>Boedker, Mikkel</t>
  </si>
  <si>
    <t>Smith, Zack</t>
  </si>
  <si>
    <t>Tierney, Chris</t>
  </si>
  <si>
    <t>White, Colin</t>
  </si>
  <si>
    <t>Carey, Paul</t>
  </si>
  <si>
    <t>Ceci, Cody</t>
  </si>
  <si>
    <t>Wolanin, Christian</t>
  </si>
  <si>
    <t>DeMelo, Dylan</t>
  </si>
  <si>
    <t>Chabot, Thomas</t>
  </si>
  <si>
    <t>Harpur, Ben</t>
  </si>
  <si>
    <t>Anderson, Craig</t>
  </si>
  <si>
    <t>Condon, Mike</t>
  </si>
  <si>
    <t>Tkachuk, Brady</t>
  </si>
  <si>
    <t>Brown, Logan</t>
  </si>
  <si>
    <t>Englund, Andreas</t>
  </si>
  <si>
    <t>Sturtz, Andrew</t>
  </si>
  <si>
    <t>Gustavsson, Filip</t>
  </si>
  <si>
    <t>Luchuk, Aaron</t>
  </si>
  <si>
    <t>Jaros, Christian</t>
  </si>
  <si>
    <t>Formenton, Alex</t>
  </si>
  <si>
    <t>Kelly, Parker</t>
  </si>
  <si>
    <t>Batherson, Drake</t>
  </si>
  <si>
    <t>Chlapik, Filip</t>
  </si>
  <si>
    <t>Lajoie, Maxime</t>
  </si>
  <si>
    <t>Rodewald, Jack</t>
  </si>
  <si>
    <t>Sieloff, Patrick</t>
  </si>
  <si>
    <t>Paul, Nicholas</t>
  </si>
  <si>
    <t>Palat, Ondrej</t>
  </si>
  <si>
    <t>Miller, J.T.</t>
  </si>
  <si>
    <t>Johnson, Tyler</t>
  </si>
  <si>
    <t>Kucherov, Nikita</t>
  </si>
  <si>
    <t>Killorn, Alex</t>
  </si>
  <si>
    <t>Gourde, Yanni</t>
  </si>
  <si>
    <t>Erne, Adam</t>
  </si>
  <si>
    <t>Point, Brayden</t>
  </si>
  <si>
    <t>Andreoff, Andy</t>
  </si>
  <si>
    <t>Conacher, Cory</t>
  </si>
  <si>
    <t>Hedman, Victor</t>
  </si>
  <si>
    <t>McDonagh, Ryan</t>
  </si>
  <si>
    <t>Strålman, Anton</t>
  </si>
  <si>
    <t>Coburn, Braydon</t>
  </si>
  <si>
    <t>Sergachev, Mikhail</t>
  </si>
  <si>
    <t>Koekkoek, Slater</t>
  </si>
  <si>
    <t>Dotchin, Jake</t>
  </si>
  <si>
    <t>Vasilevskiy, Andrei</t>
  </si>
  <si>
    <t>Domingue, Louis</t>
  </si>
  <si>
    <t>Foote, Cal</t>
  </si>
  <si>
    <t>Volkov, Alexander</t>
  </si>
  <si>
    <t>Stephens, Mitchell</t>
  </si>
  <si>
    <t>Katchouk, Boris</t>
  </si>
  <si>
    <t>Raddysh, Taylor</t>
  </si>
  <si>
    <t>Masin, Dominik</t>
  </si>
  <si>
    <t>Lipanov, Alexey</t>
  </si>
  <si>
    <t>Colton, Ross</t>
  </si>
  <si>
    <t>Somppi, Otto</t>
  </si>
  <si>
    <t>Ingram, Connor</t>
  </si>
  <si>
    <t>Yan, Dennis</t>
  </si>
  <si>
    <t>Spencer, Matthew</t>
  </si>
  <si>
    <t>Cirelli, Anthony</t>
  </si>
  <si>
    <t>Joseph, Mathieu</t>
  </si>
  <si>
    <t>Sosunov, Oleg</t>
  </si>
  <si>
    <t>Cernak, Erik</t>
  </si>
  <si>
    <t>Thomas, Ben</t>
  </si>
  <si>
    <t>Gaunce, Cameron</t>
  </si>
  <si>
    <t>Dumont, Gabriel</t>
  </si>
  <si>
    <t>Walcott, Daniel</t>
  </si>
  <si>
    <t>Verhaeghe, Carter</t>
  </si>
  <si>
    <t>Kadri, Nazem</t>
  </si>
  <si>
    <t>Hyman, Zach</t>
  </si>
  <si>
    <t>Brown, Connor</t>
  </si>
  <si>
    <t>Leivo, Josh</t>
  </si>
  <si>
    <t>Matthews, Auston</t>
  </si>
  <si>
    <t>Marner, Mitchell</t>
  </si>
  <si>
    <t>Kapanen, Kasperi</t>
  </si>
  <si>
    <t>Johnsson, Andreas</t>
  </si>
  <si>
    <t>Ennis, Tyler</t>
  </si>
  <si>
    <t>Nylander, William</t>
  </si>
  <si>
    <t>Zaitsev, Nikita</t>
  </si>
  <si>
    <t>Hainsey, Ron</t>
  </si>
  <si>
    <t>Carrick, Connor</t>
  </si>
  <si>
    <t>Dermott, Travis</t>
  </si>
  <si>
    <t>Holl, Justin</t>
  </si>
  <si>
    <t>Andersen, Frederik</t>
  </si>
  <si>
    <t>Sparks, Garret</t>
  </si>
  <si>
    <t>Kessel, Phil</t>
  </si>
  <si>
    <t>Moore, Trevor</t>
  </si>
  <si>
    <t>Borgman, Andreas</t>
  </si>
  <si>
    <t>Engvall, Pierre</t>
  </si>
  <si>
    <t>Sandin, Rasmus</t>
  </si>
  <si>
    <t>Liljegren, Timothy</t>
  </si>
  <si>
    <t>McElhinney, Curtis</t>
  </si>
  <si>
    <t>Bracco, Jeremy</t>
  </si>
  <si>
    <t>Marincin, Martin</t>
  </si>
  <si>
    <t>Pickard, Calvin</t>
  </si>
  <si>
    <t>Lindgren, Jesper</t>
  </si>
  <si>
    <t>Marchment, Mason</t>
  </si>
  <si>
    <t>Brooks, Adam</t>
  </si>
  <si>
    <t>Nielsen, Andrew</t>
  </si>
  <si>
    <t>Timashov, Dmytro</t>
  </si>
  <si>
    <t>Kaskisuo, Kasimir</t>
  </si>
  <si>
    <t>Mueller, Chris</t>
  </si>
  <si>
    <t>Rask, Victor</t>
  </si>
  <si>
    <t>Martinook, Jordan</t>
  </si>
  <si>
    <t>Aho, Sebastian</t>
  </si>
  <si>
    <t>Svechnikov, Andrei</t>
  </si>
  <si>
    <t>McGinn, Brock</t>
  </si>
  <si>
    <t>Zykov, Valentin</t>
  </si>
  <si>
    <t>Hamilton, Dougie</t>
  </si>
  <si>
    <t>Slavin, Jaccob</t>
  </si>
  <si>
    <t>Pesce, Brett</t>
  </si>
  <si>
    <t>Fleury, Haydn</t>
  </si>
  <si>
    <t>Mrázek, Petr</t>
  </si>
  <si>
    <t>Maenalanen, Saku</t>
  </si>
  <si>
    <t>Necas, Martin</t>
  </si>
  <si>
    <t>Gauthier, Julien</t>
  </si>
  <si>
    <t>Bean, Jake</t>
  </si>
  <si>
    <t>Nedeljkovic, Alex</t>
  </si>
  <si>
    <t>Kuokkanen, Janne</t>
  </si>
  <si>
    <t>Geekie, Morgan</t>
  </si>
  <si>
    <t>Helvig, Jeremy</t>
  </si>
  <si>
    <t>Saarela, Aleksi</t>
  </si>
  <si>
    <t>Foegele, Warren</t>
  </si>
  <si>
    <t>McKeown, Roland</t>
  </si>
  <si>
    <t>Pu, Cliff</t>
  </si>
  <si>
    <t>Booth, Callum</t>
  </si>
  <si>
    <t>Smallman, Spencer</t>
  </si>
  <si>
    <t>Lorentz, Steven</t>
  </si>
  <si>
    <t>Roy, Nicolas</t>
  </si>
  <si>
    <t>McKegg, Greg</t>
  </si>
  <si>
    <t>Poturalski, Andrew</t>
  </si>
  <si>
    <t>Carrick, Trevor</t>
  </si>
  <si>
    <t>Bishop, Clark</t>
  </si>
  <si>
    <t>Wallmark, Lucas</t>
  </si>
  <si>
    <t>Renouf, Daniel</t>
  </si>
  <si>
    <t>Brown, Patrick</t>
  </si>
  <si>
    <t>Panarin, Artemi</t>
  </si>
  <si>
    <t>Dubinsky, Brandon</t>
  </si>
  <si>
    <t>Wennberg, Alexander</t>
  </si>
  <si>
    <t>Nash, Riley</t>
  </si>
  <si>
    <t>Bjorkstrand, Oliver</t>
  </si>
  <si>
    <t>Anderson, Josh</t>
  </si>
  <si>
    <t>Dubois, Pierre-Luc</t>
  </si>
  <si>
    <t>Milano, Sonny</t>
  </si>
  <si>
    <t>Duclair, Anthony</t>
  </si>
  <si>
    <t>Savard, David</t>
  </si>
  <si>
    <t>Murray, Ryan</t>
  </si>
  <si>
    <t>Nutivaara, Markus</t>
  </si>
  <si>
    <t>Werenski, Zachary</t>
  </si>
  <si>
    <t>Kukan, Dean</t>
  </si>
  <si>
    <t>Harrington, Scott</t>
  </si>
  <si>
    <t>Bobrovsky, Sergei</t>
  </si>
  <si>
    <t>Korpisalo, Joonas</t>
  </si>
  <si>
    <t>Robinson, Eric</t>
  </si>
  <si>
    <t>Foudy, Liam</t>
  </si>
  <si>
    <t>Kivlenieks, Matiss</t>
  </si>
  <si>
    <t>Texier, Alexandre</t>
  </si>
  <si>
    <t>Carlsson, Gabriel</t>
  </si>
  <si>
    <t>Collins, Ryan</t>
  </si>
  <si>
    <t>Stenlund, Kevin</t>
  </si>
  <si>
    <t>MacInnis, Ryan</t>
  </si>
  <si>
    <t>Davidsson, Jonathan</t>
  </si>
  <si>
    <t>Fortier, Maxime</t>
  </si>
  <si>
    <t>Scott, Justin</t>
  </si>
  <si>
    <t>Bittner, Paul</t>
  </si>
  <si>
    <t>Abramov, Vitaly</t>
  </si>
  <si>
    <t>Somerby, Doyle</t>
  </si>
  <si>
    <t>Dalpe, Zac</t>
  </si>
  <si>
    <t>Thürkauf, Calvin</t>
  </si>
  <si>
    <t>Clendening, Adam</t>
  </si>
  <si>
    <t>Sherwood, Kole</t>
  </si>
  <si>
    <t>Gerbe, Nathan</t>
  </si>
  <si>
    <t>Simpson, Dillon</t>
  </si>
  <si>
    <t>Cross, Tommy</t>
  </si>
  <si>
    <t>Palmieri, Kyle</t>
  </si>
  <si>
    <t>Coleman, Blake</t>
  </si>
  <si>
    <t>Hischier, Nico</t>
  </si>
  <si>
    <t>Anderson, Joseph</t>
  </si>
  <si>
    <t>Zacha, Pavel</t>
  </si>
  <si>
    <t>Bratt, Jesper</t>
  </si>
  <si>
    <t>Gabriel, Kurtis</t>
  </si>
  <si>
    <t>Wood, Miles</t>
  </si>
  <si>
    <t>Vatanen, Sami</t>
  </si>
  <si>
    <t>Severson, Damon</t>
  </si>
  <si>
    <t>Santini, Steven</t>
  </si>
  <si>
    <t>Butcher, Will</t>
  </si>
  <si>
    <t>Mueller, Mirco</t>
  </si>
  <si>
    <t>Schneider, Cory</t>
  </si>
  <si>
    <t>Kinkaid, Keith</t>
  </si>
  <si>
    <t>Smith, Ty</t>
  </si>
  <si>
    <t>Mcleod, Michael</t>
  </si>
  <si>
    <t>Quenneville, John</t>
  </si>
  <si>
    <t>Sharangovich, Yegor</t>
  </si>
  <si>
    <t>Studenic, Marian</t>
  </si>
  <si>
    <t>Seney, Brett</t>
  </si>
  <si>
    <t>Speers, Blake</t>
  </si>
  <si>
    <t>White, Colton</t>
  </si>
  <si>
    <t>Jacobs, Josh</t>
  </si>
  <si>
    <t>Bastian, Nathan</t>
  </si>
  <si>
    <t>Gignac, Brandon</t>
  </si>
  <si>
    <t>Lappin, Nick</t>
  </si>
  <si>
    <t>Rooney, Kevin</t>
  </si>
  <si>
    <t>Blackwood, Mackenzie</t>
  </si>
  <si>
    <t>Sissons, Colby</t>
  </si>
  <si>
    <t>Strait, Brian</t>
  </si>
  <si>
    <t>Baddock, Brandon</t>
  </si>
  <si>
    <t>Pietila, Blake</t>
  </si>
  <si>
    <t>Nelson, Brock</t>
  </si>
  <si>
    <t>Cizikas, Casey</t>
  </si>
  <si>
    <t>Komarov, Leo</t>
  </si>
  <si>
    <t>Filppula, Valtteri</t>
  </si>
  <si>
    <t>Martin, Matt</t>
  </si>
  <si>
    <t>Johnston, Ross</t>
  </si>
  <si>
    <t>Beauvillier, Anthony</t>
  </si>
  <si>
    <t>Barzal, Mathew</t>
  </si>
  <si>
    <t>Kühnhackl, Tom</t>
  </si>
  <si>
    <t>Boychuk, Johnny</t>
  </si>
  <si>
    <t>Leddy, Nick</t>
  </si>
  <si>
    <t>Hickey, Thomas</t>
  </si>
  <si>
    <t>Pulock, Ryan</t>
  </si>
  <si>
    <t>Pelech, Adam</t>
  </si>
  <si>
    <t>Mayfield, Scott</t>
  </si>
  <si>
    <t>Greiss, Thomas</t>
  </si>
  <si>
    <t>Lehner, Robin</t>
  </si>
  <si>
    <t>Dobson, Noah</t>
  </si>
  <si>
    <t>Bellows, Kieffer</t>
  </si>
  <si>
    <t>Ho-Sang, Joshua</t>
  </si>
  <si>
    <t>Koivula, Otto</t>
  </si>
  <si>
    <t>Skarek, Jakub</t>
  </si>
  <si>
    <t>Quenneville, David</t>
  </si>
  <si>
    <t>Wotherspoon, Parker</t>
  </si>
  <si>
    <t>Eansor, Scott</t>
  </si>
  <si>
    <t>Toews, Devon</t>
  </si>
  <si>
    <t>Burroughs, Kyle</t>
  </si>
  <si>
    <t>Gibson, Christopher</t>
  </si>
  <si>
    <t>Helgeson, Seth</t>
  </si>
  <si>
    <t>Lorito, Matt</t>
  </si>
  <si>
    <t>Fritz, Tanner</t>
  </si>
  <si>
    <t>Hayes, Kevin</t>
  </si>
  <si>
    <t>Namestnikov, Vladislav</t>
  </si>
  <si>
    <t>Vesey, Jimmy</t>
  </si>
  <si>
    <t>Buchnevich, Pavel</t>
  </si>
  <si>
    <t>Shattenkirk, Kevin</t>
  </si>
  <si>
    <t>Skjei, Brady</t>
  </si>
  <si>
    <t>Smith, Brendan</t>
  </si>
  <si>
    <t>Deangelo, Anthony</t>
  </si>
  <si>
    <t>Lundqvist, Henrik</t>
  </si>
  <si>
    <t>Lettieri, Vinni</t>
  </si>
  <si>
    <t>Meskanen, Ville</t>
  </si>
  <si>
    <t>Lindgren, Ryan</t>
  </si>
  <si>
    <t>Pionk, Neal</t>
  </si>
  <si>
    <t>Chytil, Filip</t>
  </si>
  <si>
    <t>Andersson, Lias</t>
  </si>
  <si>
    <t>Bigras, Chris</t>
  </si>
  <si>
    <t>Howden, Brett</t>
  </si>
  <si>
    <t>Hájek, Libor</t>
  </si>
  <si>
    <t>Gropp, Ryan</t>
  </si>
  <si>
    <t>Georgiev, Alexandar</t>
  </si>
  <si>
    <t>Crawley, Brandon</t>
  </si>
  <si>
    <t>Day, Sean</t>
  </si>
  <si>
    <t>Ronning, Ty</t>
  </si>
  <si>
    <t>Leedahl, Dawson</t>
  </si>
  <si>
    <t>Fontaine, Gabriel</t>
  </si>
  <si>
    <t>Gettinger, Tim</t>
  </si>
  <si>
    <t>Fogarty, Steven</t>
  </si>
  <si>
    <t>Nieves, Cristoval</t>
  </si>
  <si>
    <t>Gilmour, John</t>
  </si>
  <si>
    <t>Voracek, Jakub</t>
  </si>
  <si>
    <t>Weise, Dale</t>
  </si>
  <si>
    <t>Raffl, Michael</t>
  </si>
  <si>
    <t>Weal, Jordan</t>
  </si>
  <si>
    <t>Laughton, Scott</t>
  </si>
  <si>
    <t>Patrick, Nolan</t>
  </si>
  <si>
    <t>Lindblom, Oskar</t>
  </si>
  <si>
    <t>Konecny, Travis</t>
  </si>
  <si>
    <t>Gostisbehere, Shayne</t>
  </si>
  <si>
    <t>Gudas, Radko</t>
  </si>
  <si>
    <t>Provorov, Ivan</t>
  </si>
  <si>
    <t>Sanheim, Travis</t>
  </si>
  <si>
    <t>Folin, Christian</t>
  </si>
  <si>
    <t>Elliott, Brian</t>
  </si>
  <si>
    <t>Vecchione, Michael</t>
  </si>
  <si>
    <t>Frost, Morgan</t>
  </si>
  <si>
    <t>Rubtsov, German</t>
  </si>
  <si>
    <t>Ratcliffe, Isaac</t>
  </si>
  <si>
    <t>Sushko, Maksim</t>
  </si>
  <si>
    <t>Strome, Matthew</t>
  </si>
  <si>
    <t>Vorobyov, Mikhail</t>
  </si>
  <si>
    <t>Laberge, Pascal</t>
  </si>
  <si>
    <t>Twarynski, Carsen</t>
  </si>
  <si>
    <t>Kase, David</t>
  </si>
  <si>
    <t>Stolarz, Anthony</t>
  </si>
  <si>
    <t>Lyon, Alex</t>
  </si>
  <si>
    <t>Friedman, Mark</t>
  </si>
  <si>
    <t>Bunnaman, Connor</t>
  </si>
  <si>
    <t>Hart, Carter</t>
  </si>
  <si>
    <t>Goulbourne, Tyrell</t>
  </si>
  <si>
    <t>Martel, Danick</t>
  </si>
  <si>
    <t>Morin, Samuel</t>
  </si>
  <si>
    <t>Myers, Philippe</t>
  </si>
  <si>
    <t>Willcox, Reece</t>
  </si>
  <si>
    <t>Brennan, T.J.</t>
  </si>
  <si>
    <t>Bardreau, Cole</t>
  </si>
  <si>
    <t>Varone, Philip</t>
  </si>
  <si>
    <t>Hagelin, Carl</t>
  </si>
  <si>
    <t>Rust, Bryan</t>
  </si>
  <si>
    <t>Simon, Dominik</t>
  </si>
  <si>
    <t>Sprong, Daniel</t>
  </si>
  <si>
    <t>Guentzel, Jake</t>
  </si>
  <si>
    <t>Grant, Derek</t>
  </si>
  <si>
    <t>Schultz, Justin</t>
  </si>
  <si>
    <t>Dumoulin, Brian</t>
  </si>
  <si>
    <t>Johnson, Jack</t>
  </si>
  <si>
    <t>Oleksiak, Jamie</t>
  </si>
  <si>
    <t>Ruhwedel, Chad</t>
  </si>
  <si>
    <t>Murray, Matt</t>
  </si>
  <si>
    <t>DeSmith, Casey</t>
  </si>
  <si>
    <t>Johnson, Adam</t>
  </si>
  <si>
    <t>Aston-Reese, Zach</t>
  </si>
  <si>
    <t>Riikola, Juuso</t>
  </si>
  <si>
    <t>Angello, Anthony</t>
  </si>
  <si>
    <t>Hållander, Filip</t>
  </si>
  <si>
    <t>Lafferty, Sam</t>
  </si>
  <si>
    <t>Birks, Dane</t>
  </si>
  <si>
    <t>D'Orio, Alex</t>
  </si>
  <si>
    <t>Bellerive, Jordy</t>
  </si>
  <si>
    <t>Miletic, Sam</t>
  </si>
  <si>
    <t>Jarry, Tristan</t>
  </si>
  <si>
    <t>Czuczman, Kevin</t>
  </si>
  <si>
    <t>Blueger, Teddy</t>
  </si>
  <si>
    <t>Prow, Ethan</t>
  </si>
  <si>
    <t>DiPauli, Thomas</t>
  </si>
  <si>
    <t>Trotman, Zach</t>
  </si>
  <si>
    <t>Kuznetsov, Evgeny</t>
  </si>
  <si>
    <t>Oshie, T.J.</t>
  </si>
  <si>
    <t>Wilson, Tom</t>
  </si>
  <si>
    <t>Eller, Lars</t>
  </si>
  <si>
    <t>Connolly, Brett</t>
  </si>
  <si>
    <t>Vrána, Jakub</t>
  </si>
  <si>
    <t>Boyd, Travis</t>
  </si>
  <si>
    <t>Dowd, Nic</t>
  </si>
  <si>
    <t>Stephenson, Chandler</t>
  </si>
  <si>
    <t>Walker, Nathan</t>
  </si>
  <si>
    <t>Carlson, John</t>
  </si>
  <si>
    <t>Niskanen, Matt</t>
  </si>
  <si>
    <t>Orlov, Dmitry</t>
  </si>
  <si>
    <t>Kempný, Michal</t>
  </si>
  <si>
    <t>Bowey, Madison</t>
  </si>
  <si>
    <t>Djoos, Christian</t>
  </si>
  <si>
    <t>Holtby, Braden</t>
  </si>
  <si>
    <t>Copley, Pheonix</t>
  </si>
  <si>
    <t>Johansen, Lucas</t>
  </si>
  <si>
    <t>Gersich, Shane</t>
  </si>
  <si>
    <t>Samsonov, Ilya</t>
  </si>
  <si>
    <t>Pinho, Brian</t>
  </si>
  <si>
    <t>Geisser, Tobias</t>
  </si>
  <si>
    <t>Bindulis, Kris</t>
  </si>
  <si>
    <t>Williams, Colby</t>
  </si>
  <si>
    <t>Pilon, Garrett</t>
  </si>
  <si>
    <t>Malenstyn, Beck</t>
  </si>
  <si>
    <t>Hobbs, Connor</t>
  </si>
  <si>
    <t>Vanecek, Vitek</t>
  </si>
  <si>
    <t>Siegenthaler, Jonas</t>
  </si>
  <si>
    <t>Lewington, Tyler</t>
  </si>
  <si>
    <t>Ness, Aaron</t>
  </si>
  <si>
    <t>Megna, Jayson</t>
  </si>
  <si>
    <t>Sgarbossa, Michael</t>
  </si>
  <si>
    <t>O'Brien, Liam</t>
  </si>
  <si>
    <t>Barber, Riley</t>
  </si>
  <si>
    <t>Kane, Patrick</t>
  </si>
  <si>
    <t>Saad, Brandon</t>
  </si>
  <si>
    <t>Anisimov, Artem</t>
  </si>
  <si>
    <t>Schmaltz, Nick</t>
  </si>
  <si>
    <t>Sikura, Dylan</t>
  </si>
  <si>
    <t>DeBrincat, Alex</t>
  </si>
  <si>
    <t>Hayden, John</t>
  </si>
  <si>
    <t>Murphy, Connor</t>
  </si>
  <si>
    <t>Rutta, Jan</t>
  </si>
  <si>
    <t>Manning, Brandon</t>
  </si>
  <si>
    <t>Gustafsson, Erik</t>
  </si>
  <si>
    <t>Crawford, Corey</t>
  </si>
  <si>
    <t>Gilbert, Dennis</t>
  </si>
  <si>
    <t>Kahun, Dominik</t>
  </si>
  <si>
    <t>Lankinen, Kevin</t>
  </si>
  <si>
    <t>Nilsson, Jacob</t>
  </si>
  <si>
    <t>Jokiharju, Henri</t>
  </si>
  <si>
    <t>Boqvist, Adam</t>
  </si>
  <si>
    <t>Forsling, Gustav</t>
  </si>
  <si>
    <t>Carlsson, Lucas</t>
  </si>
  <si>
    <t>Highmore, Matthew</t>
  </si>
  <si>
    <t>Noel, Nathan</t>
  </si>
  <si>
    <t>Tuulola, Joni</t>
  </si>
  <si>
    <t>Delia, Collin</t>
  </si>
  <si>
    <t>Forsberg, Anton</t>
  </si>
  <si>
    <t>Raddysh, Darren</t>
  </si>
  <si>
    <t>Knott, Graham</t>
  </si>
  <si>
    <t>Johnson, Luke</t>
  </si>
  <si>
    <t>Fortin, Alexandre</t>
  </si>
  <si>
    <t>Wilson, Colin</t>
  </si>
  <si>
    <t>Calvert, Matt</t>
  </si>
  <si>
    <t>Nieto, Matt</t>
  </si>
  <si>
    <t>Toninato, Dominic</t>
  </si>
  <si>
    <t>Kerfoot, Alexander</t>
  </si>
  <si>
    <t>Compher, J.T.</t>
  </si>
  <si>
    <t>Rantanen, Mikko</t>
  </si>
  <si>
    <t>Jost, Tyson</t>
  </si>
  <si>
    <t>Barrie, Tyson</t>
  </si>
  <si>
    <t>Cole, Ian</t>
  </si>
  <si>
    <t>Nemeth, Patrik</t>
  </si>
  <si>
    <t>Zadorov, Nikita</t>
  </si>
  <si>
    <t>Barberio, Mark</t>
  </si>
  <si>
    <t>Girard, Samuel</t>
  </si>
  <si>
    <t>Lindholm, Anton</t>
  </si>
  <si>
    <t>Varlamov, Semyon</t>
  </si>
  <si>
    <t>Grubauer, Philipp</t>
  </si>
  <si>
    <t>Timmins, Conor</t>
  </si>
  <si>
    <t>Dickinson, Josh</t>
  </si>
  <si>
    <t>Kaut, Martin</t>
  </si>
  <si>
    <t>Dries, Sheldon</t>
  </si>
  <si>
    <t>O'Connor, Logan</t>
  </si>
  <si>
    <t>Meloche, Nicolas</t>
  </si>
  <si>
    <t>Kamenev, Vladislav</t>
  </si>
  <si>
    <t>Shvyryov, Igor</t>
  </si>
  <si>
    <t>Beaudin, J.C.</t>
  </si>
  <si>
    <t>Barron, Travis</t>
  </si>
  <si>
    <t>Greer, AJ</t>
  </si>
  <si>
    <t>Alt, Mark</t>
  </si>
  <si>
    <t>Lewis, Ty</t>
  </si>
  <si>
    <t>Francouz, Pavel</t>
  </si>
  <si>
    <t>Warsofsky, David</t>
  </si>
  <si>
    <t>Martin, Spencer</t>
  </si>
  <si>
    <t>Graves, Ryan</t>
  </si>
  <si>
    <t>Agozzino, Andrew</t>
  </si>
  <si>
    <t>Hanzal, Martin</t>
  </si>
  <si>
    <t>Comeau, Blake</t>
  </si>
  <si>
    <t>Shore, Devin</t>
  </si>
  <si>
    <t>Janmark, Mattias</t>
  </si>
  <si>
    <t>Faksa, Radek</t>
  </si>
  <si>
    <t>Ritchie, Brett</t>
  </si>
  <si>
    <t>Pitlick, Tyler</t>
  </si>
  <si>
    <t>Johns, Stephen</t>
  </si>
  <si>
    <t>Lindell, Esa</t>
  </si>
  <si>
    <t>Polák, Roman</t>
  </si>
  <si>
    <t>Honka, Julius</t>
  </si>
  <si>
    <t>Bishop, Ben</t>
  </si>
  <si>
    <t>Khudobin, Anton</t>
  </si>
  <si>
    <t>Bayreuther, Gavin</t>
  </si>
  <si>
    <t>Point, Colton</t>
  </si>
  <si>
    <t>Heiskanen, Miro</t>
  </si>
  <si>
    <t>Gurianov, Denis</t>
  </si>
  <si>
    <t>Dickinson, Jason</t>
  </si>
  <si>
    <t>Robertson, Jason</t>
  </si>
  <si>
    <t>Hintz, Roope</t>
  </si>
  <si>
    <t>Mascherin, Adam</t>
  </si>
  <si>
    <t>Calderone, Tony</t>
  </si>
  <si>
    <t>Gleason, Benjamin</t>
  </si>
  <si>
    <t>Nyberg, John</t>
  </si>
  <si>
    <t>Caamano, Nicholas</t>
  </si>
  <si>
    <t>Elie, Remi</t>
  </si>
  <si>
    <t>L'Esperance, Joel</t>
  </si>
  <si>
    <t>Desrosiers, Philippe</t>
  </si>
  <si>
    <t>Vala, Ondrej</t>
  </si>
  <si>
    <t>Bow, Landon</t>
  </si>
  <si>
    <t>Mersch, Michael</t>
  </si>
  <si>
    <t>Dowling, Justin</t>
  </si>
  <si>
    <t>Heatherington, Dillon</t>
  </si>
  <si>
    <t>Hanley, Joel</t>
  </si>
  <si>
    <t>Scarlett, Reece</t>
  </si>
  <si>
    <t>Granlund, Mikael</t>
  </si>
  <si>
    <t>Zucker, Jason</t>
  </si>
  <si>
    <t>Niederreiter, Nino</t>
  </si>
  <si>
    <t>Staal, Eric</t>
  </si>
  <si>
    <t>Coyle, Charlie</t>
  </si>
  <si>
    <t>Foligno, Marcus</t>
  </si>
  <si>
    <t>Greenway, Jordan</t>
  </si>
  <si>
    <t>Brown, J.T.</t>
  </si>
  <si>
    <t>Dumba, Matt</t>
  </si>
  <si>
    <t>Spurgeon, Jared</t>
  </si>
  <si>
    <t>Brodin, Jonas</t>
  </si>
  <si>
    <t>Pateryn, Greg</t>
  </si>
  <si>
    <t>Seeler, Nick</t>
  </si>
  <si>
    <t>Olofsson, Gustav</t>
  </si>
  <si>
    <t>Prosser, Nate</t>
  </si>
  <si>
    <t>Dubnyk, Devan</t>
  </si>
  <si>
    <t>Stalock, Alex</t>
  </si>
  <si>
    <t>Soucy, Carson</t>
  </si>
  <si>
    <t>Kunin, Luke</t>
  </si>
  <si>
    <t>Belpedio, Louis</t>
  </si>
  <si>
    <t>Kloos, Justin</t>
  </si>
  <si>
    <t>Shaw, Mason</t>
  </si>
  <si>
    <t>Lodnia, Ivan</t>
  </si>
  <si>
    <t>Sokolov, Dmitry</t>
  </si>
  <si>
    <t>Bouramman, Gustav</t>
  </si>
  <si>
    <t>Menell, Brennan</t>
  </si>
  <si>
    <t>Rau, Kyle</t>
  </si>
  <si>
    <t>Anas, Sam</t>
  </si>
  <si>
    <t>Liambas, Michael</t>
  </si>
  <si>
    <t>Bartkowski, Matt</t>
  </si>
  <si>
    <t>Hammond, Andrew</t>
  </si>
  <si>
    <t>Warner, Hunter</t>
  </si>
  <si>
    <t>Turris, Kyle</t>
  </si>
  <si>
    <t>Smith, Craig</t>
  </si>
  <si>
    <t>Arvidsson, Viktor</t>
  </si>
  <si>
    <t>Bonino, Nick</t>
  </si>
  <si>
    <t>Tolvanen, Eeli</t>
  </si>
  <si>
    <t>Hartman, Ryan</t>
  </si>
  <si>
    <t>Fiala, Kevin</t>
  </si>
  <si>
    <t>Sissons, Colton</t>
  </si>
  <si>
    <t>Subban, P.K.</t>
  </si>
  <si>
    <t>Hamhuis, Dan</t>
  </si>
  <si>
    <t>Weber, Yannick</t>
  </si>
  <si>
    <t>Irwin, Matt</t>
  </si>
  <si>
    <t>Bitetto, Anthony</t>
  </si>
  <si>
    <t>Rinne, Pekka</t>
  </si>
  <si>
    <t>Saros, Juuse</t>
  </si>
  <si>
    <t>Watson, Austin</t>
  </si>
  <si>
    <t>Westerholm, Niclas</t>
  </si>
  <si>
    <t>Magwood, Zachary</t>
  </si>
  <si>
    <t>Trenin, Yakov</t>
  </si>
  <si>
    <t>Kirkland, Justin</t>
  </si>
  <si>
    <t>Jeannot, Tanner</t>
  </si>
  <si>
    <t>Carrier, Alexandre</t>
  </si>
  <si>
    <t>Richard, Anthony</t>
  </si>
  <si>
    <t>Blackwell, Colin</t>
  </si>
  <si>
    <t>Grimaldi, Rocco</t>
  </si>
  <si>
    <t>Grosenick, Troy</t>
  </si>
  <si>
    <t>Tinordi, Jarred</t>
  </si>
  <si>
    <t>O'Reilly, Ryan</t>
  </si>
  <si>
    <t>Schwartz, Jaden</t>
  </si>
  <si>
    <t>Schenn, Brayden</t>
  </si>
  <si>
    <t>Bozak, Tyler</t>
  </si>
  <si>
    <t>Perron, David</t>
  </si>
  <si>
    <t>Fabbri, Robby</t>
  </si>
  <si>
    <t>Barbashev, Ivan</t>
  </si>
  <si>
    <t>Sundqvist, Oskar</t>
  </si>
  <si>
    <t>Nolan, Jordan</t>
  </si>
  <si>
    <t>Parayko, Colton</t>
  </si>
  <si>
    <t>Bouwmeester, Jay</t>
  </si>
  <si>
    <t>Edmundson, Joel</t>
  </si>
  <si>
    <t>Gunnarsson, Carl</t>
  </si>
  <si>
    <t>Bortuzzo, Robert</t>
  </si>
  <si>
    <t>Dunn, Vince</t>
  </si>
  <si>
    <t>Schmaltz, Jordan</t>
  </si>
  <si>
    <t>Allen, Jake</t>
  </si>
  <si>
    <t>Reinke, Mitch</t>
  </si>
  <si>
    <t>Walman, Jake</t>
  </si>
  <si>
    <t>Bokk, Dominik</t>
  </si>
  <si>
    <t>Foley, Erik</t>
  </si>
  <si>
    <t>Kostin, Klim</t>
  </si>
  <si>
    <t>Thomas, Robert</t>
  </si>
  <si>
    <t>Sanford, Zachary</t>
  </si>
  <si>
    <t>Husso, Ville</t>
  </si>
  <si>
    <t>Mikkola, Niko</t>
  </si>
  <si>
    <t>Stevens, Nolan</t>
  </si>
  <si>
    <t>Fitzpatrick, Evan</t>
  </si>
  <si>
    <t>Kyrou, Jordan</t>
  </si>
  <si>
    <t>Poganski, Austin</t>
  </si>
  <si>
    <t>Kaspick, Tanner</t>
  </si>
  <si>
    <t>Wotherspoon, Tyler</t>
  </si>
  <si>
    <t>LaLeggia, Joey</t>
  </si>
  <si>
    <t>Blais, Samuel</t>
  </si>
  <si>
    <t>MacEachern, Mackenzie</t>
  </si>
  <si>
    <t>Binnington, Jordan</t>
  </si>
  <si>
    <t>Ehlers, Nikolaj</t>
  </si>
  <si>
    <t>Little, Bryan</t>
  </si>
  <si>
    <t>Perreault, Mathieu</t>
  </si>
  <si>
    <t>Lowry, Adam</t>
  </si>
  <si>
    <t>Tanev, Brandon</t>
  </si>
  <si>
    <t>Copp, Andrew</t>
  </si>
  <si>
    <t>Laine, Patrik</t>
  </si>
  <si>
    <t>Connor, Kyle</t>
  </si>
  <si>
    <t>Roslovic, Jack</t>
  </si>
  <si>
    <t>Trouba, Jacob</t>
  </si>
  <si>
    <t>Myers, Tyler</t>
  </si>
  <si>
    <t>Kulikov, Dmitry</t>
  </si>
  <si>
    <t>Morrissey, Joshua</t>
  </si>
  <si>
    <t>Poolman, Tucker</t>
  </si>
  <si>
    <t>Hellebuyck, Connor</t>
  </si>
  <si>
    <t>Brossoit, Laurent</t>
  </si>
  <si>
    <t>Vesalainen, Kristian</t>
  </si>
  <si>
    <t>Petan, Nicolas</t>
  </si>
  <si>
    <t>Stanley, Logan</t>
  </si>
  <si>
    <t>Lemieux, Brendan</t>
  </si>
  <si>
    <t>Suess, C.J.</t>
  </si>
  <si>
    <t>Niku, Sami</t>
  </si>
  <si>
    <t>Harkins, Jansen</t>
  </si>
  <si>
    <t>Berdin, Mikhail</t>
  </si>
  <si>
    <t>Spacek, Michael</t>
  </si>
  <si>
    <t>Green, Luke</t>
  </si>
  <si>
    <t>Appleton, Mason</t>
  </si>
  <si>
    <t>McKenzie, Skyler</t>
  </si>
  <si>
    <t>Nogier, Nelson</t>
  </si>
  <si>
    <t>Griffith, Seth</t>
  </si>
  <si>
    <t>Schilling, Cameron</t>
  </si>
  <si>
    <t>Comrie, Eric</t>
  </si>
  <si>
    <t>Lipon, JC</t>
  </si>
  <si>
    <t>Henrique, Adam</t>
  </si>
  <si>
    <t>Rakell, Rickard</t>
  </si>
  <si>
    <t>Silfverberg, Jakob</t>
  </si>
  <si>
    <t>Cogliano, Andrew</t>
  </si>
  <si>
    <t>Eaves, Patrick</t>
  </si>
  <si>
    <t>Kase, Ondrej</t>
  </si>
  <si>
    <t>Rowney, Carter</t>
  </si>
  <si>
    <t>Ritchie, Nick</t>
  </si>
  <si>
    <t>Fowler, Cam</t>
  </si>
  <si>
    <t>Lindholm, Hampus</t>
  </si>
  <si>
    <t>Manson, Josh</t>
  </si>
  <si>
    <t>Montour, Brandon</t>
  </si>
  <si>
    <t>Holzer, Korbinian</t>
  </si>
  <si>
    <t>Schenn, Luke</t>
  </si>
  <si>
    <t>Gibson, John</t>
  </si>
  <si>
    <t>Miller, Ryan</t>
  </si>
  <si>
    <t>Sherwood, Kiefer</t>
  </si>
  <si>
    <t>Terry, Troy</t>
  </si>
  <si>
    <t>Larsson, Jacob</t>
  </si>
  <si>
    <t>Jones, Max</t>
  </si>
  <si>
    <t>Steel, Sam</t>
  </si>
  <si>
    <t>Redmond, Angus</t>
  </si>
  <si>
    <t>Comtois, Maxime</t>
  </si>
  <si>
    <t>Pettersson, Marcus</t>
  </si>
  <si>
    <t>Morand, Antoine</t>
  </si>
  <si>
    <t>Dostie, Alex</t>
  </si>
  <si>
    <t>Street, Ben</t>
  </si>
  <si>
    <t>Mahura, Josh</t>
  </si>
  <si>
    <t>Kopacka, Jack</t>
  </si>
  <si>
    <t>Sideroff, Deven</t>
  </si>
  <si>
    <t>Fiore, Giovanni</t>
  </si>
  <si>
    <t>Welinski, Andy</t>
  </si>
  <si>
    <t>Blandisi, Joseph</t>
  </si>
  <si>
    <t>Boyle, Kevin</t>
  </si>
  <si>
    <t>Carrick, Sam</t>
  </si>
  <si>
    <t>Megna, Jaycob</t>
  </si>
  <si>
    <t>Galchenyuk, Alex</t>
  </si>
  <si>
    <t>Grabner, Michael</t>
  </si>
  <si>
    <t>Pánik, Richard</t>
  </si>
  <si>
    <t>Hinostroza, Vinnie</t>
  </si>
  <si>
    <t>Richardson, Brad</t>
  </si>
  <si>
    <t>Crouse, Lawson</t>
  </si>
  <si>
    <t>Keller, Clayton</t>
  </si>
  <si>
    <t>Dvorak, Christian</t>
  </si>
  <si>
    <t>Strome, Dylan</t>
  </si>
  <si>
    <t>Perlini, Brendan</t>
  </si>
  <si>
    <t>Fischer, Christian</t>
  </si>
  <si>
    <t>Demers, Jason</t>
  </si>
  <si>
    <t>Connauton, Kevin</t>
  </si>
  <si>
    <t>Chychrun, Jakob</t>
  </si>
  <si>
    <t>Oesterle, Jordan</t>
  </si>
  <si>
    <t>Raanta, Antti</t>
  </si>
  <si>
    <t>Kuemper, Darcy</t>
  </si>
  <si>
    <t>Smith, Mike</t>
  </si>
  <si>
    <t>Gross, Jordan</t>
  </si>
  <si>
    <t>Lyubushkin, Ilya</t>
  </si>
  <si>
    <t>Hayton, Barrett</t>
  </si>
  <si>
    <t>Burke, Brayden</t>
  </si>
  <si>
    <t>Joseph, Pierre-Olivier</t>
  </si>
  <si>
    <t>Fasching, Hudson</t>
  </si>
  <si>
    <t>Merkley, Nick</t>
  </si>
  <si>
    <t>Dauphin, Laurent</t>
  </si>
  <si>
    <t>Steenbergen, Tyler</t>
  </si>
  <si>
    <t>Madsen, Merrick</t>
  </si>
  <si>
    <t>Capobianco, Kyle</t>
  </si>
  <si>
    <t>Dineen, Cam</t>
  </si>
  <si>
    <t>Hill, Adin</t>
  </si>
  <si>
    <t>Bunting, Michael</t>
  </si>
  <si>
    <t>Mermis, Dakota</t>
  </si>
  <si>
    <t>Pederson, Lane</t>
  </si>
  <si>
    <t>Smereck, Jalen</t>
  </si>
  <si>
    <t>Garland, Conor</t>
  </si>
  <si>
    <t>Mayo, Dysin</t>
  </si>
  <si>
    <t>Russo, Robbie</t>
  </si>
  <si>
    <t>Gaudreau, Johnny</t>
  </si>
  <si>
    <t>Neal, James</t>
  </si>
  <si>
    <t>Lindholm, Elias</t>
  </si>
  <si>
    <t>Frolík, Michael</t>
  </si>
  <si>
    <t>Ryan, Derek</t>
  </si>
  <si>
    <t>Bennett, Sam</t>
  </si>
  <si>
    <t>Jankowski, Mark</t>
  </si>
  <si>
    <t>Czarnik, Austin</t>
  </si>
  <si>
    <t>Lazar, Curtis</t>
  </si>
  <si>
    <t>Hathaway, Garnet</t>
  </si>
  <si>
    <t>Hanifin, Noah</t>
  </si>
  <si>
    <t>Brodie, TJ</t>
  </si>
  <si>
    <t>Hamonic, Travis</t>
  </si>
  <si>
    <t>Kulak, Brett</t>
  </si>
  <si>
    <t>Prout, Dalton</t>
  </si>
  <si>
    <t>Gillies, Jon</t>
  </si>
  <si>
    <t>Rittich, David</t>
  </si>
  <si>
    <t>Gawdin, Glenn</t>
  </si>
  <si>
    <t>Parsons, Tyler</t>
  </si>
  <si>
    <t>Andersson, Rasmus</t>
  </si>
  <si>
    <t>Phillips, Matthew</t>
  </si>
  <si>
    <t>Kylington, Oliver</t>
  </si>
  <si>
    <t>Lomberg, Ryan</t>
  </si>
  <si>
    <t>Mangiapane, Andrew</t>
  </si>
  <si>
    <t>Robinson, Buddy</t>
  </si>
  <si>
    <t>Quine, Alan</t>
  </si>
  <si>
    <t>Klimchuk, Morgan</t>
  </si>
  <si>
    <t>Schneider, Nick</t>
  </si>
  <si>
    <t>Graovac, Tyler</t>
  </si>
  <si>
    <t>Draisaitl, Leon</t>
  </si>
  <si>
    <t>Strome, Ryan</t>
  </si>
  <si>
    <t>Kassian, Zack</t>
  </si>
  <si>
    <t>Caggiula, Drake</t>
  </si>
  <si>
    <t>Brodziak, Kyle</t>
  </si>
  <si>
    <t>Khaira, Jujhar</t>
  </si>
  <si>
    <t>Sekera, Andrej</t>
  </si>
  <si>
    <t>Klefbom, Oscar</t>
  </si>
  <si>
    <t>Russell, Kris</t>
  </si>
  <si>
    <t>Benning, Matthew</t>
  </si>
  <si>
    <t>Gravel, Kevin</t>
  </si>
  <si>
    <t>Nurse, Darnell</t>
  </si>
  <si>
    <t>Talbot, Cam</t>
  </si>
  <si>
    <t>Koskinen, Mikko</t>
  </si>
  <si>
    <t>Persson, Joel</t>
  </si>
  <si>
    <t>Marody, Cooper</t>
  </si>
  <si>
    <t>Bouchard, Evan</t>
  </si>
  <si>
    <t>Yamamoto, Kailer</t>
  </si>
  <si>
    <t>Mantha, Ryan</t>
  </si>
  <si>
    <t>Samorukov, Dmitri</t>
  </si>
  <si>
    <t>Starrett, Shane</t>
  </si>
  <si>
    <t>Vesey, Nolan</t>
  </si>
  <si>
    <t>Benson, Tyler</t>
  </si>
  <si>
    <t>Skinner, Stuart</t>
  </si>
  <si>
    <t>Maksimov, Kirill</t>
  </si>
  <si>
    <t>Safin, Ostap</t>
  </si>
  <si>
    <t>Hebig, Cameron</t>
  </si>
  <si>
    <t>Wells, Dylan</t>
  </si>
  <si>
    <t>Lagesson, William</t>
  </si>
  <si>
    <t>Gambardella, Joseph</t>
  </si>
  <si>
    <t>Jones, Caleb</t>
  </si>
  <si>
    <t>Bear, Ethan</t>
  </si>
  <si>
    <t>Russell, Patrick</t>
  </si>
  <si>
    <t>Currie, Josh</t>
  </si>
  <si>
    <t>Lowe, Keegan</t>
  </si>
  <si>
    <t>Malone, Brad</t>
  </si>
  <si>
    <t>Kovalchuk, Ilya</t>
  </si>
  <si>
    <t>Brown, Dustin</t>
  </si>
  <si>
    <t>Toffoli, Tyler</t>
  </si>
  <si>
    <t>Pearson, Tanner</t>
  </si>
  <si>
    <t>Lewis, Trevor</t>
  </si>
  <si>
    <t>Thompson, Nate</t>
  </si>
  <si>
    <t>Clifford, Kyle</t>
  </si>
  <si>
    <t>Rempal, Sheldon</t>
  </si>
  <si>
    <t>Iafallo, Alex</t>
  </si>
  <si>
    <t>Kempe, Adrian</t>
  </si>
  <si>
    <t>Martinez, Alec</t>
  </si>
  <si>
    <t>Muzzin, Jake</t>
  </si>
  <si>
    <t>Forbort, Derek</t>
  </si>
  <si>
    <t>Brickley, Daniel</t>
  </si>
  <si>
    <t>Quick, Jonathan</t>
  </si>
  <si>
    <t>Campbell, Jack</t>
  </si>
  <si>
    <t>Petersen, Cal</t>
  </si>
  <si>
    <t>Kupari, Rasmus</t>
  </si>
  <si>
    <t>Vilardi, Gabriel</t>
  </si>
  <si>
    <t>Roy, Matt</t>
  </si>
  <si>
    <t>Eyssimont, Michael</t>
  </si>
  <si>
    <t>LaDue, Paul</t>
  </si>
  <si>
    <t>Villalta, Matt</t>
  </si>
  <si>
    <t>Clague, Kale</t>
  </si>
  <si>
    <t>Wagner, Austin</t>
  </si>
  <si>
    <t>Strand, Austin</t>
  </si>
  <si>
    <t>Kehler, Cole</t>
  </si>
  <si>
    <t>Walker, Sean</t>
  </si>
  <si>
    <t>Anderson-Dolan, Jaret</t>
  </si>
  <si>
    <t>Morrison, Brad</t>
  </si>
  <si>
    <t>Reddekopp, Chaz</t>
  </si>
  <si>
    <t>Rymsha, Drake</t>
  </si>
  <si>
    <t>Amadio, Michael</t>
  </si>
  <si>
    <t>Imama, Bokondji</t>
  </si>
  <si>
    <t>Moverare, Jacob</t>
  </si>
  <si>
    <t>Falkovsky, Stepan</t>
  </si>
  <si>
    <t>Luff, Matt</t>
  </si>
  <si>
    <t>MacDermid, Kurtis</t>
  </si>
  <si>
    <t>Fantenberg, Oscar</t>
  </si>
  <si>
    <t>Brodzinski, Jonny</t>
  </si>
  <si>
    <t>Lintuniemi, Alex</t>
  </si>
  <si>
    <t>Kane, Evander</t>
  </si>
  <si>
    <t>Hertl, Tomas</t>
  </si>
  <si>
    <t>Karlsson, Melker</t>
  </si>
  <si>
    <t>Donskoi, Joonas</t>
  </si>
  <si>
    <t>Gambrell, Dylan</t>
  </si>
  <si>
    <t>Meier, Timo</t>
  </si>
  <si>
    <t>Letunov, Maxim</t>
  </si>
  <si>
    <t>Labanc, Kevin</t>
  </si>
  <si>
    <t>Goodrow, Barclay</t>
  </si>
  <si>
    <t>Burns, Brent</t>
  </si>
  <si>
    <t>Karlsson, Erik</t>
  </si>
  <si>
    <t>Braun, Justin</t>
  </si>
  <si>
    <t>Dillon, Brenden</t>
  </si>
  <si>
    <t>Ryan, Joakim</t>
  </si>
  <si>
    <t>Heed, Tim</t>
  </si>
  <si>
    <t>Jones, Martin</t>
  </si>
  <si>
    <t>Dell, Aaron</t>
  </si>
  <si>
    <t>DeSimone, Nick</t>
  </si>
  <si>
    <t>Suomela, Antti</t>
  </si>
  <si>
    <t>Merkley, Ryan</t>
  </si>
  <si>
    <t>Chmelevski, Alexander</t>
  </si>
  <si>
    <t>Chekhovich, Ivan</t>
  </si>
  <si>
    <t>Gregor, Noah</t>
  </si>
  <si>
    <t>Kotkov, Vladislav</t>
  </si>
  <si>
    <t>True, Alex</t>
  </si>
  <si>
    <t>Halbgewachs, Jayden</t>
  </si>
  <si>
    <t>Radil, Lukas</t>
  </si>
  <si>
    <t>Wiederer, Manuel</t>
  </si>
  <si>
    <t>Blichfeld, Joachim</t>
  </si>
  <si>
    <t>Middleton, Jacob</t>
  </si>
  <si>
    <t>Korenar, Josef</t>
  </si>
  <si>
    <t>Wood, Kyle</t>
  </si>
  <si>
    <t>Perron, Francis</t>
  </si>
  <si>
    <t>Bibeau, Antoine</t>
  </si>
  <si>
    <t>Simek, Radim</t>
  </si>
  <si>
    <t>Eriksson, Loui</t>
  </si>
  <si>
    <t>Baertschi, Sven</t>
  </si>
  <si>
    <t>Gagner, Sam</t>
  </si>
  <si>
    <t>Roussel, Antoine</t>
  </si>
  <si>
    <t>Beagle, Jay</t>
  </si>
  <si>
    <t>Schaller, Tim</t>
  </si>
  <si>
    <t>Granlund, Markus</t>
  </si>
  <si>
    <t>Virtanen, Jake</t>
  </si>
  <si>
    <t>Boeser, Brock</t>
  </si>
  <si>
    <t>Gaudette, Adam</t>
  </si>
  <si>
    <t>Gaunce, Brendan</t>
  </si>
  <si>
    <t>Leipsic, Brendan</t>
  </si>
  <si>
    <t>Gudbranson, Erik</t>
  </si>
  <si>
    <t>Stecher, Troy</t>
  </si>
  <si>
    <t>Pouliot, Derrick</t>
  </si>
  <si>
    <t>Biega, Alex</t>
  </si>
  <si>
    <t>Nilsson, Anders</t>
  </si>
  <si>
    <t>Motte, Tyler</t>
  </si>
  <si>
    <t>Demko, Thatcher</t>
  </si>
  <si>
    <t>Pettersson, Elias</t>
  </si>
  <si>
    <t>Lind, Kole</t>
  </si>
  <si>
    <t>Goldobin, Nikolay</t>
  </si>
  <si>
    <t>Juolevi, Olli</t>
  </si>
  <si>
    <t>Jasek, Lukas</t>
  </si>
  <si>
    <t>MacEwen, Zack</t>
  </si>
  <si>
    <t>Palmu, Petrus</t>
  </si>
  <si>
    <t>DiPietro, Michael</t>
  </si>
  <si>
    <t>Gadjovich, Jonah</t>
  </si>
  <si>
    <t>Chatfield, Jalen</t>
  </si>
  <si>
    <t>Kero, Tanner</t>
  </si>
  <si>
    <t>Boucher, Reid</t>
  </si>
  <si>
    <t>Brisebois, Guillaume</t>
  </si>
  <si>
    <t>Carcone, Michael</t>
  </si>
  <si>
    <t>Sautner, Ashton</t>
  </si>
  <si>
    <t>Bachman, Richard</t>
  </si>
  <si>
    <t>Stastny, Paul</t>
  </si>
  <si>
    <t>Karlsson, William</t>
  </si>
  <si>
    <t>Clarkson, David</t>
  </si>
  <si>
    <t>Marchessault, Jonathan</t>
  </si>
  <si>
    <t>Pacioretty, Max</t>
  </si>
  <si>
    <t>Eakin, Cody</t>
  </si>
  <si>
    <t>Reaves, Ryan</t>
  </si>
  <si>
    <t>Haula, Erik</t>
  </si>
  <si>
    <t>Nosek, Tomas</t>
  </si>
  <si>
    <t>Tuch, Alex</t>
  </si>
  <si>
    <t>Carrier, William</t>
  </si>
  <si>
    <t>Carpenter, Ryan</t>
  </si>
  <si>
    <t>Miller, Colin</t>
  </si>
  <si>
    <t>McNabb, Brayden</t>
  </si>
  <si>
    <t>Schmidt, Nate</t>
  </si>
  <si>
    <t>Holden, Nick</t>
  </si>
  <si>
    <t>Merrill, Jon</t>
  </si>
  <si>
    <t>Hunt, Brad</t>
  </si>
  <si>
    <t>Theodore, Shea</t>
  </si>
  <si>
    <t>Subban, Malcolm</t>
  </si>
  <si>
    <t>Whitecloud, Zach</t>
  </si>
  <si>
    <t>Glass, Cody</t>
  </si>
  <si>
    <t>Bischoff, Jake</t>
  </si>
  <si>
    <t>Hague, Nicolas</t>
  </si>
  <si>
    <t>Leschyshyn, Jake</t>
  </si>
  <si>
    <t>Elvenes, Lucas</t>
  </si>
  <si>
    <t>Duke, Reid</t>
  </si>
  <si>
    <t>McKenzie, Curtis</t>
  </si>
  <si>
    <t>Carr, Daniel</t>
  </si>
  <si>
    <t>Jones, Benjamin</t>
  </si>
  <si>
    <t>Ferguson, Dylan</t>
  </si>
  <si>
    <t>Coghlan, Dylan</t>
  </si>
  <si>
    <t>Quinney, Gage</t>
  </si>
  <si>
    <t>Kolesar, Keegan</t>
  </si>
  <si>
    <t>Dansk, Oscar</t>
  </si>
  <si>
    <t>Pirri, Brandon</t>
  </si>
  <si>
    <t>Tynan, T.J.</t>
  </si>
  <si>
    <t>Blessé LT</t>
  </si>
  <si>
    <t>Draft Year</t>
  </si>
  <si>
    <t>An. Rest. Contrat</t>
  </si>
  <si>
    <t>Date de début -&gt;</t>
  </si>
  <si>
    <t>Date de fin -&gt;</t>
  </si>
  <si>
    <t>Blessé Long terme :</t>
  </si>
  <si>
    <t>Un joueur ayant reçu un diagnostique de blessure comme étant de 4 semaines et plus ou de nature indéterminée peut-être remplacé :</t>
  </si>
  <si>
    <t xml:space="preserve">Si le remplaçant est choisi, le joueur qui était blessé demeure la propriété du pooler mais ne sera plus disponible pendant la saison </t>
  </si>
  <si>
    <t>1-Par un agent libre (Privilège du 3e échange)</t>
  </si>
  <si>
    <t>3-Un échange avec un autre pooler (Perd son privilège de 3e échange)</t>
  </si>
  <si>
    <t>2-Une recrue (Perd son privilège de 3e échange)</t>
  </si>
  <si>
    <t>Le joueur doit être remplacé par un joueur de même position</t>
  </si>
  <si>
    <t>UFA ou RFA en début de saison :</t>
  </si>
  <si>
    <t>La personne qui a un joueur non-signé lors du repêchage annuel, peut garder le joueur en se laissant une marge de manœuvre sur sa masse salariale.</t>
  </si>
  <si>
    <t>Lorsque le joueur signe son contrat, advenant que le montant ne rentre pas sur la masse salariale et que le pooler n'est pas le nombre minimum de joueur sans celui-ci, le pooler pourra faire un mouvement pour palier à la situation.</t>
  </si>
  <si>
    <t>Soit échangé le joueur nouvellement signé ou échangé un autre joueur de sa formation pour que la masse salariale soit respectée.</t>
  </si>
  <si>
    <t>Sébastien F.</t>
  </si>
  <si>
    <t>Poolers</t>
  </si>
  <si>
    <t>Joueur cédé</t>
  </si>
  <si>
    <t>Joueur acquis</t>
  </si>
  <si>
    <t>Agent Libre 1</t>
  </si>
  <si>
    <t>Agent Libre 2</t>
  </si>
  <si>
    <t>Sébastien FAU</t>
  </si>
  <si>
    <t>BLT</t>
  </si>
  <si>
    <t>Joueur blessé</t>
  </si>
  <si>
    <t>Lorsque le blessé revient au jeu, le pooler doit décidé s'il réactive le dit joueur ou bien s'il conserve le remplaçant. Le pooler a un délai de 14 jours à partir du 1er match joué par le joueur qui était blessé.</t>
  </si>
  <si>
    <t>La date limite pour effectuée ce type d'échange est la même que la date limite pour les agents libres (souvent aux alentours du 1er mars)</t>
  </si>
  <si>
    <t>AD</t>
  </si>
  <si>
    <t>LNH</t>
  </si>
  <si>
    <t>AG</t>
  </si>
  <si>
    <t>AD, AG</t>
  </si>
  <si>
    <t>AG, AD</t>
  </si>
  <si>
    <t>Gusev, Nikita</t>
  </si>
  <si>
    <t>DD</t>
  </si>
  <si>
    <t>DG</t>
  </si>
  <si>
    <t>Mineures</t>
  </si>
  <si>
    <t>Røndbjerg, Jonas</t>
  </si>
  <si>
    <t>C, AD</t>
  </si>
  <si>
    <t>Cotter, Paul</t>
  </si>
  <si>
    <t>AG, C</t>
  </si>
  <si>
    <t>Schuldt, Jimmy</t>
  </si>
  <si>
    <t>C, AG</t>
  </si>
  <si>
    <t>AD, C</t>
  </si>
  <si>
    <t>AD, C, AG</t>
  </si>
  <si>
    <t>Goligoski, Alex</t>
  </si>
  <si>
    <t>Jeník, Jan</t>
  </si>
  <si>
    <t>Schnarr, Nathan</t>
  </si>
  <si>
    <t>Bennett, Beau</t>
  </si>
  <si>
    <t>Miele, Andy</t>
  </si>
  <si>
    <t>Bahl, Kevin</t>
  </si>
  <si>
    <t>Prosvetov, Ivan</t>
  </si>
  <si>
    <t>AG, C, AD</t>
  </si>
  <si>
    <t>Wedin, Anton</t>
  </si>
  <si>
    <t>Kubalik, Dominik</t>
  </si>
  <si>
    <t>Hagel, Brandon</t>
  </si>
  <si>
    <t>Johnson, Reese</t>
  </si>
  <si>
    <t>Kurashev, Philipp</t>
  </si>
  <si>
    <t>Hakkarainen, Mikael</t>
  </si>
  <si>
    <t>Entwistle, Mackenzie</t>
  </si>
  <si>
    <t>AG, AD, C</t>
  </si>
  <si>
    <t>Beaudin, Nicolas</t>
  </si>
  <si>
    <t>Krys, Chad</t>
  </si>
  <si>
    <t>Drozg, Jan</t>
  </si>
  <si>
    <t>Almeida, Justin</t>
  </si>
  <si>
    <t>Lucchini, Jacob</t>
  </si>
  <si>
    <t>Palve, Oula</t>
  </si>
  <si>
    <t>Cramarossa, Joseph</t>
  </si>
  <si>
    <t>Haggerty, Ryan</t>
  </si>
  <si>
    <t>Almari, Niclas</t>
  </si>
  <si>
    <t>Addison, Calen</t>
  </si>
  <si>
    <t>Larmi, Emil</t>
  </si>
  <si>
    <t>Pavelski, Joe</t>
  </si>
  <si>
    <t>Perry, Corey</t>
  </si>
  <si>
    <t>Kiviranta, Joel</t>
  </si>
  <si>
    <t>Gardner, Rhett</t>
  </si>
  <si>
    <t>Felhaber, Tye</t>
  </si>
  <si>
    <t>Tufte, Riley</t>
  </si>
  <si>
    <t>Melnick, Josh</t>
  </si>
  <si>
    <t>Dellandrea, Ty</t>
  </si>
  <si>
    <t>Damiani, Riley</t>
  </si>
  <si>
    <t>Cecconi, Joseph</t>
  </si>
  <si>
    <t>Djuse, Emil</t>
  </si>
  <si>
    <t>Oettinger, Jake</t>
  </si>
  <si>
    <t>C, AG, AD</t>
  </si>
  <si>
    <t>Chiasson, Alex</t>
  </si>
  <si>
    <t>Nygård, Joakim</t>
  </si>
  <si>
    <t>Jurco, Tomas</t>
  </si>
  <si>
    <t>McLeod, Ryan</t>
  </si>
  <si>
    <t>Day, Logan</t>
  </si>
  <si>
    <t>Rodrigue, Olivier</t>
  </si>
  <si>
    <t>WAS</t>
  </si>
  <si>
    <t>SR</t>
  </si>
  <si>
    <t>Snively, Joe</t>
  </si>
  <si>
    <t>Clark, Kody</t>
  </si>
  <si>
    <t>Sutter, Riley</t>
  </si>
  <si>
    <t>Maillet, Philippe</t>
  </si>
  <si>
    <t>Nardella, Bobby</t>
  </si>
  <si>
    <t>Alexeyev, Alexander</t>
  </si>
  <si>
    <t>Fabbro, Dante</t>
  </si>
  <si>
    <t>Pitlick, Rem</t>
  </si>
  <si>
    <t>Craggs, Lukas</t>
  </si>
  <si>
    <t>Wilkins, Josh</t>
  </si>
  <si>
    <t>Olivier, Mathieu</t>
  </si>
  <si>
    <t>Davies, Jeremy</t>
  </si>
  <si>
    <t>Fortunato, Brandon</t>
  </si>
  <si>
    <t>Donovan, Matt</t>
  </si>
  <si>
    <t>35 +NTC</t>
  </si>
  <si>
    <t>Kuffner, Ryan</t>
  </si>
  <si>
    <t>Hirose, Taro</t>
  </si>
  <si>
    <t>Veleno, Joseph</t>
  </si>
  <si>
    <t>Pearson, Chase</t>
  </si>
  <si>
    <t>Elson, Turner</t>
  </si>
  <si>
    <t>Kaski, Oliwer</t>
  </si>
  <si>
    <t>McIsaac, Jared</t>
  </si>
  <si>
    <t>Larsson, Filip</t>
  </si>
  <si>
    <t>FLO</t>
  </si>
  <si>
    <t>Heponiemi, Aleksi</t>
  </si>
  <si>
    <t>Noel, Serron</t>
  </si>
  <si>
    <t>Abols, Rodrigo</t>
  </si>
  <si>
    <t>Lowry, Joel</t>
  </si>
  <si>
    <t>Keeper, Brady</t>
  </si>
  <si>
    <t>Driedger, Chris</t>
  </si>
  <si>
    <t>Bednard, Ryan</t>
  </si>
  <si>
    <t>Yurtaykin, Danil</t>
  </si>
  <si>
    <t>Kellman, Joel</t>
  </si>
  <si>
    <t>Bergmann, Lean</t>
  </si>
  <si>
    <t>Gallant, Zachary</t>
  </si>
  <si>
    <t>Truchon-Viel, Jeffrey</t>
  </si>
  <si>
    <t>McGrew, Jacob</t>
  </si>
  <si>
    <t>Ferraro, Mario</t>
  </si>
  <si>
    <t>Sund, Tony</t>
  </si>
  <si>
    <t>Knyazev, Artemi</t>
  </si>
  <si>
    <t>Knyzhov, Nikolai</t>
  </si>
  <si>
    <t>Shortridge, Andrew</t>
  </si>
  <si>
    <t>Hughes, Quintin</t>
  </si>
  <si>
    <t>Teves, Josh</t>
  </si>
  <si>
    <t>Rafferty, Brogan</t>
  </si>
  <si>
    <t>Woo, Jett</t>
  </si>
  <si>
    <t>Eliot, Mitch</t>
  </si>
  <si>
    <t>Kielly, Jake</t>
  </si>
  <si>
    <t>Callahan, Ryan</t>
  </si>
  <si>
    <t>Foote, Nolan</t>
  </si>
  <si>
    <t>Huntington, Jimmy</t>
  </si>
  <si>
    <t>Fortier, Gabriel</t>
  </si>
  <si>
    <t>Lohin, Ryan</t>
  </si>
  <si>
    <t>Fox, Adam</t>
  </si>
  <si>
    <t>Kravtsov, Vitali</t>
  </si>
  <si>
    <t>Elmer, Jacob</t>
  </si>
  <si>
    <t>Newell, Patrick</t>
  </si>
  <si>
    <t>Rykov, Yegor</t>
  </si>
  <si>
    <t>Reunanen, Tarmo</t>
  </si>
  <si>
    <t>Keane, Joey</t>
  </si>
  <si>
    <t>Huska, Adam</t>
  </si>
  <si>
    <t>Shesterkin, Igor</t>
  </si>
  <si>
    <t>Eberle, Jordan</t>
  </si>
  <si>
    <t>Wahlstrom, Oliver</t>
  </si>
  <si>
    <t>Carpenter, Bobo</t>
  </si>
  <si>
    <t>Jobst, Mason</t>
  </si>
  <si>
    <t>Durandeau, Arnaud</t>
  </si>
  <si>
    <t>Hutton, Grant</t>
  </si>
  <si>
    <t>Wilde, Bode</t>
  </si>
  <si>
    <t>Benoit, Simon</t>
  </si>
  <si>
    <t>Dostal, Lukas</t>
  </si>
  <si>
    <t>Philp, Luke</t>
  </si>
  <si>
    <t>Tuulola, Eetu</t>
  </si>
  <si>
    <t>Ruzicka, Adam</t>
  </si>
  <si>
    <t>Pospisil, Martin</t>
  </si>
  <si>
    <t>Zavgorodny, Dmitri</t>
  </si>
  <si>
    <t>Lerby, Carl-Johan</t>
  </si>
  <si>
    <t>Yelesin, Alexander</t>
  </si>
  <si>
    <t>Davidson, Brandon</t>
  </si>
  <si>
    <t>Zagidulin, Artyom</t>
  </si>
  <si>
    <t>Steen, Oskar</t>
  </si>
  <si>
    <t>Lauko, Jakub</t>
  </si>
  <si>
    <t>Shore, Nick</t>
  </si>
  <si>
    <t>Spezza, Jason</t>
  </si>
  <si>
    <t>Mikheyev, Ilya</t>
  </si>
  <si>
    <t>Korshkov, Yegor</t>
  </si>
  <si>
    <t>Der-Arguchintsev, Semyon</t>
  </si>
  <si>
    <t>Duszak, Joseph</t>
  </si>
  <si>
    <t>Hollowell, Mac</t>
  </si>
  <si>
    <t>Kivihalme, Teemu</t>
  </si>
  <si>
    <t>Scott, Ian</t>
  </si>
  <si>
    <t>Woll, Joseph</t>
  </si>
  <si>
    <t>Poehling, Ryan</t>
  </si>
  <si>
    <t>Belzile, Alex</t>
  </si>
  <si>
    <t>Leskinen, Otto</t>
  </si>
  <si>
    <t>Brook, Josh</t>
  </si>
  <si>
    <t>Fleury, Cale</t>
  </si>
  <si>
    <t>Primeau, Cayden</t>
  </si>
  <si>
    <t>Luostarinen, Eetu</t>
  </si>
  <si>
    <t>Pritchard, Jacob</t>
  </si>
  <si>
    <t>Mattheos, Stelio</t>
  </si>
  <si>
    <t>Sellgren, Jesper</t>
  </si>
  <si>
    <t>Zuccarello, Mats</t>
  </si>
  <si>
    <t>Duhaime, Brandon</t>
  </si>
  <si>
    <t>Khovanov, Alexander</t>
  </si>
  <si>
    <t>Dewar, Connor</t>
  </si>
  <si>
    <t>Mayhew, Gerald</t>
  </si>
  <si>
    <t>Beck, Colton</t>
  </si>
  <si>
    <t>Sturm, Nico</t>
  </si>
  <si>
    <t>Gordeev, Fedor</t>
  </si>
  <si>
    <t>Robson, Mat</t>
  </si>
  <si>
    <t>Lizotte, Blake</t>
  </si>
  <si>
    <t>Prokhorkin, Nikolai</t>
  </si>
  <si>
    <t>Thomas, Akil</t>
  </si>
  <si>
    <t>Anderson, Michael</t>
  </si>
  <si>
    <t>Durzi, Sean</t>
  </si>
  <si>
    <t>Phillips, Markus</t>
  </si>
  <si>
    <t>Ruotsalainen, Arttu</t>
  </si>
  <si>
    <t>Pekar, Matej</t>
  </si>
  <si>
    <t>Bryson, Jacob</t>
  </si>
  <si>
    <t>Fitzgerald, Casey</t>
  </si>
  <si>
    <t>Toropchenko, Alexei</t>
  </si>
  <si>
    <t>Polei, Evan</t>
  </si>
  <si>
    <t>Hofer, Joel</t>
  </si>
  <si>
    <t>Farabee, Joel</t>
  </si>
  <si>
    <t>Zamula, Yegor</t>
  </si>
  <si>
    <t>Ustimenko, Kirill</t>
  </si>
  <si>
    <t>Merzlikins, Elvis</t>
  </si>
  <si>
    <t>Fix-Wolansky, Trey</t>
  </si>
  <si>
    <t>Lilja, Jakob</t>
  </si>
  <si>
    <t>Gavrikov, Vladislav</t>
  </si>
  <si>
    <t>Peeke, Andrew</t>
  </si>
  <si>
    <t>Prapavessis, Michael</t>
  </si>
  <si>
    <t>Tarasov, Daniil</t>
  </si>
  <si>
    <t>Vehvilainen, Veini</t>
  </si>
  <si>
    <t>Simmonds, Wayne</t>
  </si>
  <si>
    <t>Boqvist, Jesper</t>
  </si>
  <si>
    <t>Zetterlund, Fabian</t>
  </si>
  <si>
    <t>Maltsev, Mikhail</t>
  </si>
  <si>
    <t>Senn, Gilles</t>
  </si>
  <si>
    <t>Cormier, Evan</t>
  </si>
  <si>
    <t>Veronneau, Max</t>
  </si>
  <si>
    <t>Norris, Joshua</t>
  </si>
  <si>
    <t>Gruden, Jonathan</t>
  </si>
  <si>
    <t>Balcers, Rūdolfs</t>
  </si>
  <si>
    <t>Alsing, Olle</t>
  </si>
  <si>
    <t>Ebert, Nick</t>
  </si>
  <si>
    <t>Daccord, Joey</t>
  </si>
  <si>
    <t>Gustafsson, David</t>
  </si>
  <si>
    <t>Chibisov, Andrei</t>
  </si>
  <si>
    <t>Luoto, Joona</t>
  </si>
  <si>
    <t>Shaw, Logan</t>
  </si>
  <si>
    <t>Letestu, Mark</t>
  </si>
  <si>
    <t>Gawanke, Leon</t>
  </si>
  <si>
    <t>Kovacevic, Johnny</t>
  </si>
  <si>
    <t>Makar, Cale</t>
  </si>
  <si>
    <t>Bowers, Shane</t>
  </si>
  <si>
    <t>Henry, Nicholas</t>
  </si>
  <si>
    <t>Werner, Adam</t>
  </si>
  <si>
    <t>Cap hit 20/21</t>
  </si>
  <si>
    <t>2025-26</t>
  </si>
  <si>
    <t>Masse salariale actuelle : 81,5</t>
  </si>
  <si>
    <t>Masse salariale année suivant: 81,5</t>
  </si>
  <si>
    <t>Lucic, Milan</t>
  </si>
  <si>
    <t>Cap Hit 20-21</t>
  </si>
  <si>
    <t>NHL</t>
  </si>
  <si>
    <t>RW, C</t>
  </si>
  <si>
    <t>C, LW</t>
  </si>
  <si>
    <t>RW, LW</t>
  </si>
  <si>
    <t>LW, RW, C</t>
  </si>
  <si>
    <t>Wilson, Garrett</t>
  </si>
  <si>
    <t>35+NTC</t>
  </si>
  <si>
    <t>C, RW</t>
  </si>
  <si>
    <t>Åberg, Pontus</t>
  </si>
  <si>
    <t>RS</t>
  </si>
  <si>
    <t>Horton, Nathan</t>
  </si>
  <si>
    <t>LW, RW</t>
  </si>
  <si>
    <t>Minor</t>
  </si>
  <si>
    <t>Kossila, Kalle</t>
  </si>
  <si>
    <t>Gaudet, Tyler</t>
  </si>
  <si>
    <t>Neuvirth, Michal</t>
  </si>
  <si>
    <t>Read, Matt</t>
  </si>
  <si>
    <t>LW, C</t>
  </si>
  <si>
    <t>McMichael, Connor</t>
  </si>
  <si>
    <t>Leason, Brett</t>
  </si>
  <si>
    <t>Protas, Alexei</t>
  </si>
  <si>
    <t>Johansson, Marcus</t>
  </si>
  <si>
    <t>C, LW, RW</t>
  </si>
  <si>
    <t>Cozens, Dylan</t>
  </si>
  <si>
    <t>LW, C, RW</t>
  </si>
  <si>
    <t>Marino, John</t>
  </si>
  <si>
    <t>RW, C, LW</t>
  </si>
  <si>
    <t>RW, LW, C</t>
  </si>
  <si>
    <t>Kakko, Kaapo</t>
  </si>
  <si>
    <t>RD, LW</t>
  </si>
  <si>
    <t>Di Giuseppe, Phillip</t>
  </si>
  <si>
    <t>Engelland, Deryk</t>
  </si>
  <si>
    <t>35+</t>
  </si>
  <si>
    <t>Kallionkieli, Marcus</t>
  </si>
  <si>
    <t>35+M-NTCNMC</t>
  </si>
  <si>
    <t>Alexandrov, Nikita</t>
  </si>
  <si>
    <t>Joshua, Dakota</t>
  </si>
  <si>
    <t>Roy, Kevin</t>
  </si>
  <si>
    <t>Massie, Jake</t>
  </si>
  <si>
    <t>Archibald, Josh</t>
  </si>
  <si>
    <t>Broberg, Philip</t>
  </si>
  <si>
    <t>Dzingel, Ryan</t>
  </si>
  <si>
    <t>Gibbons, Brian</t>
  </si>
  <si>
    <t>van Riemsdyk, Trevor</t>
  </si>
  <si>
    <t>Semin, Alexander</t>
  </si>
  <si>
    <t>Marleau, Patrick</t>
  </si>
  <si>
    <t>McCormick, Max</t>
  </si>
  <si>
    <t>De Haan, Calvin</t>
  </si>
  <si>
    <t>Dach, Kirby</t>
  </si>
  <si>
    <t>Cousins, Nick</t>
  </si>
  <si>
    <t>Chiarot, Ben</t>
  </si>
  <si>
    <t>De La Rose, Jacob</t>
  </si>
  <si>
    <t>Seider, Moritz</t>
  </si>
  <si>
    <t>Ferland, Micheal</t>
  </si>
  <si>
    <t>Bailey, Justin</t>
  </si>
  <si>
    <t>Shen, Pavel</t>
  </si>
  <si>
    <t>Del Zotto, Michael</t>
  </si>
  <si>
    <t>Martinsen, Andreas</t>
  </si>
  <si>
    <t>De Leo, Chase</t>
  </si>
  <si>
    <t>Wideman, Chris</t>
  </si>
  <si>
    <t>Eriksson Ek, Olle</t>
  </si>
  <si>
    <t>Dal Colle, Michael</t>
  </si>
  <si>
    <t>St. Denis, Travis</t>
  </si>
  <si>
    <t>Vande Sompel, Mitch</t>
  </si>
  <si>
    <t>Coreau, Jared</t>
  </si>
  <si>
    <t>Hughes, Jack</t>
  </si>
  <si>
    <t>Kempe, Mario</t>
  </si>
  <si>
    <t>Fagemo, Samuel</t>
  </si>
  <si>
    <t>Smith, Gemel</t>
  </si>
  <si>
    <t>Eriksson Ek, Joel</t>
  </si>
  <si>
    <t>van Riemsdyk, James</t>
  </si>
  <si>
    <t>Thomson, Lassi</t>
  </si>
  <si>
    <t>Dano, Marko</t>
  </si>
  <si>
    <t>Byram, Bowen</t>
  </si>
  <si>
    <t>Heinola, Ville</t>
  </si>
  <si>
    <t>Tavares, John </t>
  </si>
  <si>
    <t>Rielly, Morgan </t>
  </si>
  <si>
    <t>Okposo, Kyle </t>
  </si>
  <si>
    <t>Bogosian, Zach </t>
  </si>
  <si>
    <t>Malkin, Evgeni </t>
  </si>
  <si>
    <t>Letang, Kris </t>
  </si>
  <si>
    <t>Stepan, Derek </t>
  </si>
  <si>
    <t>Hjalmarsson, Niklas </t>
  </si>
  <si>
    <t>Seguin, Tyler </t>
  </si>
  <si>
    <t>Radulov, Alexander </t>
  </si>
  <si>
    <t>Klingberg, John </t>
  </si>
  <si>
    <t>Zibanejad, Mika </t>
  </si>
  <si>
    <t>Kreider, Chris </t>
  </si>
  <si>
    <t>Fast, Jesper </t>
  </si>
  <si>
    <t>Staal, Marc </t>
  </si>
  <si>
    <t>Smith, Reilly </t>
  </si>
  <si>
    <t>Johansen, Ryan </t>
  </si>
  <si>
    <t>Forsberg, Filip </t>
  </si>
  <si>
    <t>Ellis, Ryan </t>
  </si>
  <si>
    <t>Ekholm, Mattias </t>
  </si>
  <si>
    <t>Tarasenko, Vladimir </t>
  </si>
  <si>
    <t>Steen, Alexander </t>
  </si>
  <si>
    <t>Huberdeau, Jonathan </t>
  </si>
  <si>
    <t>Trocheck, Vincent </t>
  </si>
  <si>
    <t>Ekblad, Aaron </t>
  </si>
  <si>
    <t>Yandle, Keith </t>
  </si>
  <si>
    <t>Nugent-Hopkins, Ryan </t>
  </si>
  <si>
    <t>Larsson, Adam </t>
  </si>
  <si>
    <t>Staal, Jordan </t>
  </si>
  <si>
    <t>Faulk, Justin </t>
  </si>
  <si>
    <t>Seabrook, Brent </t>
  </si>
  <si>
    <t>Keith, Duncan </t>
  </si>
  <si>
    <t>Gallagher, Brendan </t>
  </si>
  <si>
    <t>Byron, Paul </t>
  </si>
  <si>
    <t>Abdelkader, Justin </t>
  </si>
  <si>
    <t>Couture, Logan </t>
  </si>
  <si>
    <t>Horvat, Bo </t>
  </si>
  <si>
    <t>Sutter, Brandon </t>
  </si>
  <si>
    <t>Edler, Alexander </t>
  </si>
  <si>
    <t>Tanev, Christopher </t>
  </si>
  <si>
    <t>Krejci, David </t>
  </si>
  <si>
    <t>Bergeron, Patrice </t>
  </si>
  <si>
    <t>Monahan, Sean </t>
  </si>
  <si>
    <t>Backlund, Mikael </t>
  </si>
  <si>
    <t>Tkachuk, Matthew </t>
  </si>
  <si>
    <t>Kesler, Ryan </t>
  </si>
  <si>
    <t>Ladd, Andrew </t>
  </si>
  <si>
    <t>Bailey, Josh </t>
  </si>
  <si>
    <t>Clutterbuck, Cal </t>
  </si>
  <si>
    <t>Hall, Taylor </t>
  </si>
  <si>
    <t>Zajac, Travis </t>
  </si>
  <si>
    <t>Carter, Jeff </t>
  </si>
  <si>
    <t>Doughty, Drew </t>
  </si>
  <si>
    <t>Parise, Zach </t>
  </si>
  <si>
    <t>Suter, Ryan </t>
  </si>
  <si>
    <t>Couturier, Sean </t>
  </si>
  <si>
    <t>Pageau, Jean-Gabriel </t>
  </si>
  <si>
    <t>Borowiecki, Mark </t>
  </si>
  <si>
    <t>Atkinson, Cam </t>
  </si>
  <si>
    <t>Jenner, Boone </t>
  </si>
  <si>
    <t>Jones, Seth </t>
  </si>
  <si>
    <t>MacKinnon, Nathan </t>
  </si>
  <si>
    <t>Johnson, Erik </t>
  </si>
  <si>
    <t>Scheifele, Mark </t>
  </si>
  <si>
    <t>Byfuglien, Dustin </t>
  </si>
  <si>
    <t>Ovechkin, Alex </t>
  </si>
  <si>
    <t>Eichel, Jack </t>
  </si>
  <si>
    <t>Crosby, Sidney </t>
  </si>
  <si>
    <t>Ekman-Larsson, Oliver </t>
  </si>
  <si>
    <t>Benn, Jamie </t>
  </si>
  <si>
    <t>Josi, Roman </t>
  </si>
  <si>
    <t>Pietrangelo, Alex </t>
  </si>
  <si>
    <t>Barkov, Aleksander </t>
  </si>
  <si>
    <t>McDavid, Connor </t>
  </si>
  <si>
    <t>Toews, Jonathan </t>
  </si>
  <si>
    <t>Weber, Shea </t>
  </si>
  <si>
    <t>Chara, Zdeno </t>
  </si>
  <si>
    <t>Giordano, Mark </t>
  </si>
  <si>
    <t>Getzlaf, Ryan </t>
  </si>
  <si>
    <t>Lee, Anders </t>
  </si>
  <si>
    <t>Greene, Andy </t>
  </si>
  <si>
    <t>Kopitar, Anze </t>
  </si>
  <si>
    <t>Stamkos, Steven </t>
  </si>
  <si>
    <t>Koivu, Mikko </t>
  </si>
  <si>
    <t>Giroux, Claude </t>
  </si>
  <si>
    <t>Foligno, Nick </t>
  </si>
  <si>
    <t>Landeskog, Gabriel </t>
  </si>
  <si>
    <t>Wheeler, Blake </t>
  </si>
  <si>
    <t>Bemstrom, Emil</t>
  </si>
  <si>
    <t>Bjorkqvist, Kasper</t>
  </si>
  <si>
    <t>Bjornfot, Tobias</t>
  </si>
  <si>
    <t>Borgstrom, Henrik</t>
  </si>
  <si>
    <t>Dahlstrom, Carl</t>
  </si>
  <si>
    <t>Grundstrom, Carl</t>
  </si>
  <si>
    <t>Hogberg, Marcus</t>
  </si>
  <si>
    <t>Holmstrom, Simon</t>
  </si>
  <si>
    <t>Hornqvist, Patric</t>
  </si>
  <si>
    <t>Lindstrom, Gustav</t>
  </si>
  <si>
    <t>Lundestrom, Isac</t>
  </si>
  <si>
    <t>Markstrom, Jacob</t>
  </si>
  <si>
    <t>Nordstrom, Joakim</t>
  </si>
  <si>
    <t>olund, Linus</t>
  </si>
  <si>
    <t>Sandstrom, Felix</t>
  </si>
  <si>
    <t>Soderberg, Carl</t>
  </si>
  <si>
    <t>Sodergran, Johan</t>
  </si>
  <si>
    <t>Soderlund, Tim</t>
  </si>
  <si>
    <t>Soderstrom, Linus</t>
  </si>
  <si>
    <t>Soderstrom, Victor</t>
  </si>
  <si>
    <t>Sorensen, Marcus</t>
  </si>
  <si>
    <t>Haas, Gaetan</t>
  </si>
  <si>
    <t>Teasdale, Joel</t>
  </si>
  <si>
    <t>Backstrom, Nicklas </t>
  </si>
  <si>
    <t>Brannstrom, Erik</t>
  </si>
  <si>
    <t>Hagg, Robert</t>
  </si>
  <si>
    <t>Hakanpaa, Jani</t>
  </si>
  <si>
    <t>Hannikainen, Markus</t>
  </si>
  <si>
    <t>Jarnkrok, Calle</t>
  </si>
  <si>
    <t>Jonsson-Fjallby, Axel</t>
  </si>
  <si>
    <t>Kahkonen, Kaapo</t>
  </si>
  <si>
    <t>Kallgren, Erik</t>
  </si>
  <si>
    <t>Kampf, David</t>
  </si>
  <si>
    <t>Lindholm, Par</t>
  </si>
  <si>
    <t>Maatta, Olli</t>
  </si>
  <si>
    <t>Saarijarvi, Vili</t>
  </si>
  <si>
    <t>Salomaki, Miikka</t>
  </si>
  <si>
    <t>Teravainen, Teuvo</t>
  </si>
  <si>
    <t>Valimaki, Juuso</t>
  </si>
  <si>
    <t>Allard, Frederic</t>
  </si>
  <si>
    <t>Aube-Kubel, Nicolas</t>
  </si>
  <si>
    <t>Baribeau, Dereck</t>
  </si>
  <si>
    <t>Barre-Boulet, Alex</t>
  </si>
  <si>
    <t>Bellemare, Pierre-edouard</t>
  </si>
  <si>
    <t>Berube, Jean-François</t>
  </si>
  <si>
    <t>Burakovsky, Andre</t>
  </si>
  <si>
    <t>Dahlen, Jonathan</t>
  </si>
  <si>
    <t>Dea, Jean-Sebastien</t>
  </si>
  <si>
    <t>Dube, Dillon</t>
  </si>
  <si>
    <t>emond, Zacharie</t>
  </si>
  <si>
    <t>Feherváry, Martin</t>
  </si>
  <si>
    <t>Fleury, Marc-Andre</t>
  </si>
  <si>
    <t>Gaudreau, Frederick</t>
  </si>
  <si>
    <t>Gauthier, Frederik</t>
  </si>
  <si>
    <t>Groleau, Jeremy</t>
  </si>
  <si>
    <t>Lagace, Maxime</t>
  </si>
  <si>
    <t>Lauzon, Jeremy</t>
  </si>
  <si>
    <t>Paquette, Cedric</t>
  </si>
  <si>
    <t>Rosen, Calle</t>
  </si>
  <si>
    <t>Roy, Jeremy</t>
  </si>
  <si>
    <t>Vlasic, Marc-edouard</t>
  </si>
  <si>
    <t>Search</t>
  </si>
  <si>
    <t>Frequency</t>
  </si>
  <si>
    <t>Âge</t>
  </si>
  <si>
    <t>Final_List</t>
  </si>
  <si>
    <t>Evgeny Kuznetsov - WAS - C</t>
  </si>
  <si>
    <t>Nicklas Backstrom - WAS - C</t>
  </si>
  <si>
    <t>Mikko Rantanen - COL - AD</t>
  </si>
  <si>
    <t>Mark Scheifele - WPG - C</t>
  </si>
  <si>
    <t>Alex DeBrincat - CHI - AG, AD</t>
  </si>
  <si>
    <t>Brayden Point - TBL - C, AD</t>
  </si>
  <si>
    <t>Elias Pettersson - VAN - C, AG</t>
  </si>
  <si>
    <t>John Tavares - TOR - C</t>
  </si>
  <si>
    <t>Nathan MacKinnon - COL - C, AD</t>
  </si>
  <si>
    <t>Mathew Barzal - NYI - C</t>
  </si>
  <si>
    <t>Torey Krug - BOS - DG</t>
  </si>
  <si>
    <t>Ivan Provorov - PHI - DG</t>
  </si>
  <si>
    <t>Shayne Gostisbehere - PHI - DG</t>
  </si>
  <si>
    <t>Jonathan Quick - LAK - G</t>
  </si>
  <si>
    <t>Braden Holtby - WAS - G</t>
  </si>
  <si>
    <t>Jacob Markstrom - VAN - G</t>
  </si>
  <si>
    <t>Mikhail Sergachev - TBL - DG</t>
  </si>
  <si>
    <t>Jesse Puljujarvi - EDM - AD</t>
  </si>
  <si>
    <t>Kyle Connor - WPG - AG</t>
  </si>
  <si>
    <t>Colin White - OTT - AD, C</t>
  </si>
  <si>
    <t>Jesperi Kotkaniemi - MTL - C, AG</t>
  </si>
  <si>
    <t>Jeremy Roy - SJS - DD</t>
  </si>
  <si>
    <t>German Rubtsov - PHI - C</t>
  </si>
  <si>
    <t>Erik Brannstrom - OTT - DG</t>
  </si>
  <si>
    <t>Urho Vaakanainen - BOS - DG</t>
  </si>
  <si>
    <t>Jakub Zboril - BOS - DG</t>
  </si>
  <si>
    <t>Sam Steel - ANA - C</t>
  </si>
  <si>
    <t>Casey Mittelstadt - BUF - C</t>
  </si>
  <si>
    <t>Evan Bouchard - EDM - DD</t>
  </si>
  <si>
    <t>Ty Smith - NJD - DG</t>
  </si>
  <si>
    <t>Martin Kaut - COL - C</t>
  </si>
  <si>
    <t>Rasmus Kupari - LAK - C, AG, AD</t>
  </si>
  <si>
    <t>Brock Boeser - VAN - AD</t>
  </si>
  <si>
    <t>Nikita Kucherov - TBL - AD</t>
  </si>
  <si>
    <t>Brad Marchand - BOS - AG</t>
  </si>
  <si>
    <t>David Pastrnak - BOS - AD</t>
  </si>
  <si>
    <t>Sebastian Aho - CAR - C, AG</t>
  </si>
  <si>
    <t>Eric Staal - MIN - C</t>
  </si>
  <si>
    <t>Erik Karlsson - SJS - DD</t>
  </si>
  <si>
    <t>Brent Burns - SJS - DD</t>
  </si>
  <si>
    <t>Joshua Morrissey - WPG - DG</t>
  </si>
  <si>
    <t>John Gibson - ANA - G</t>
  </si>
  <si>
    <t>Ben Bishop - DAL - G</t>
  </si>
  <si>
    <t>Kevin Fiala - MIN - AG</t>
  </si>
  <si>
    <t>Sergei Bobrovsky - FLO - G</t>
  </si>
  <si>
    <t>Blake Wheeler - WPG - AD</t>
  </si>
  <si>
    <t>Sean Monahan - CGY - C</t>
  </si>
  <si>
    <t>Dennis Cholowski - DET - DG</t>
  </si>
  <si>
    <t>Jesper Bratt - NJD - AG, AD</t>
  </si>
  <si>
    <t>Sidney Crosby - PIT - C</t>
  </si>
  <si>
    <t>Kevin Labanc - SJS - AD, AG</t>
  </si>
  <si>
    <t>Gabriel Landeskog - COL - AG</t>
  </si>
  <si>
    <t>Phillip Danault - MTL - C</t>
  </si>
  <si>
    <t>Charlie Coyle - BOS - C, AD</t>
  </si>
  <si>
    <t>Tyler Johnson - TBL - AG, C, AD</t>
  </si>
  <si>
    <t>Nazem Kadri - COL - C</t>
  </si>
  <si>
    <t>Nico Hischier - NJD - C</t>
  </si>
  <si>
    <t>Yanni Gourde - TBL - AD, AG, C</t>
  </si>
  <si>
    <t>Max Domi - MTL - C, AG</t>
  </si>
  <si>
    <t>Devin Shore - ANA - AG, C, AD</t>
  </si>
  <si>
    <t>Will Butcher - NJD - DG</t>
  </si>
  <si>
    <t>Maxime Lajoie - OTT - DG</t>
  </si>
  <si>
    <t>Damon Severson - NJD - DD</t>
  </si>
  <si>
    <t>Justin Faulk - CAR - DD</t>
  </si>
  <si>
    <t>Jared Spurgeon - MIN - DD</t>
  </si>
  <si>
    <t>Jake Allen - STL - G</t>
  </si>
  <si>
    <t>Tuukka Rask - BOS - G</t>
  </si>
  <si>
    <t>Victor Mete - MTL - DG</t>
  </si>
  <si>
    <t>Markus Nutivaara - CLB - DD</t>
  </si>
  <si>
    <t>Philipp Grubauer - COL - G</t>
  </si>
  <si>
    <t>Oscar Klefbom - EDM - DG</t>
  </si>
  <si>
    <t>Alexander Nylander - CHI - AD, AG</t>
  </si>
  <si>
    <t>Michael Mcleod - NJD - C</t>
  </si>
  <si>
    <t>Samuel Girard - COL - DG</t>
  </si>
  <si>
    <t>Cal Foote - TBL - DD</t>
  </si>
  <si>
    <t>Kailer Yamamoto - EDM - AD, C</t>
  </si>
  <si>
    <t>Andrei Svechnikov - CAR - AG, AD</t>
  </si>
  <si>
    <t>Noah Dobson - NYI - DD</t>
  </si>
  <si>
    <t>Jack Roslovic - WPG - AD, C</t>
  </si>
  <si>
    <t>Patrik Laine - WPG - AG, AD</t>
  </si>
  <si>
    <t>Mika Zibanejad - NYR - C</t>
  </si>
  <si>
    <t>Jonathan Drouin - MTL - AG, AD, C</t>
  </si>
  <si>
    <t>Jack Eichel - BUF - C</t>
  </si>
  <si>
    <t>Nikolaj Ehlers - WPG - AD, AG</t>
  </si>
  <si>
    <t>Anthony Mantha - DET - AD, AG</t>
  </si>
  <si>
    <t>Aleksander Barkov - FLO - C</t>
  </si>
  <si>
    <t>Dougie Hamilton - CAR - DD</t>
  </si>
  <si>
    <t>Oliver Kylington - CGY - DG</t>
  </si>
  <si>
    <t>Thomas Chabot - OTT - DG</t>
  </si>
  <si>
    <t>Ryan McDonagh - TBL - DG</t>
  </si>
  <si>
    <t>Antti Raanta - ARI - G</t>
  </si>
  <si>
    <t>Juuse Saros - NAS - G</t>
  </si>
  <si>
    <t>Tyson Jost - COL - C, AG, AD</t>
  </si>
  <si>
    <t>Tye Rattie</t>
  </si>
  <si>
    <t>Taylor Hall - NJD - AG, C</t>
  </si>
  <si>
    <t>Julien Gauthier - CAR - AD</t>
  </si>
  <si>
    <t>Cale Makar - COL - DD</t>
  </si>
  <si>
    <t>Martin Necas - CAR - C</t>
  </si>
  <si>
    <t>Quintin Hughes - VAN - DG</t>
  </si>
  <si>
    <t>Brady Tkachuk - OTT - AG, C</t>
  </si>
  <si>
    <t>Bode Wilde - NYI - DD</t>
  </si>
  <si>
    <t>Joel Farabee - PHI - AG</t>
  </si>
  <si>
    <t>Patrick Kane - CHI - AD, C</t>
  </si>
  <si>
    <t>Tomas Hertl - SJS - C, AD</t>
  </si>
  <si>
    <t>Matthew Tkachuk - CGY - AG</t>
  </si>
  <si>
    <t>Logan Couture - SJS - C, AG</t>
  </si>
  <si>
    <t>Bo Horvat - VAN - C</t>
  </si>
  <si>
    <t>Cam Atkinson - CLB - AD, AG</t>
  </si>
  <si>
    <t>Rickard Rakell - ANA - C, AD, AG</t>
  </si>
  <si>
    <t>Paul Byron - MTL - AG, AD</t>
  </si>
  <si>
    <t>Victor Hedman - TBL - DG</t>
  </si>
  <si>
    <t>Troy Stecher - VAN - DD</t>
  </si>
  <si>
    <t>Darnell Nurse - EDM - DG</t>
  </si>
  <si>
    <t>Marc-Andre Fleury - VGK - G</t>
  </si>
  <si>
    <t>Frederik Andersen - TOR - G</t>
  </si>
  <si>
    <t>Erik Haula - CAR - C, AG</t>
  </si>
  <si>
    <t>Artturi Lehkonen - MTL - AG, AD</t>
  </si>
  <si>
    <t>Sam Bennett - CGY - AD, C, AG</t>
  </si>
  <si>
    <t>Michael DalColle - NYI - AG</t>
  </si>
  <si>
    <t>Jake DeBrusk - BOS - AG</t>
  </si>
  <si>
    <t>Noah Juulsen - MTL - DD</t>
  </si>
  <si>
    <t>Logan Brown - OTT - C</t>
  </si>
  <si>
    <t>Brett Howden - NYR - C</t>
  </si>
  <si>
    <t>Cody Glass - VGK - C</t>
  </si>
  <si>
    <t>Juuso Valimaki - CGY - DG</t>
  </si>
  <si>
    <t>Shane Bowers - COL - C</t>
  </si>
  <si>
    <t>Jaret Anderson-Dolan - LAK - C</t>
  </si>
  <si>
    <t>Barrett Hayton - ARI - C</t>
  </si>
  <si>
    <t>William Karlsson - VGK - C</t>
  </si>
  <si>
    <t>Leon Draisaitl - EDM - C, AG, AD</t>
  </si>
  <si>
    <t>Teuvo Teravainen - CAR - AD, AG</t>
  </si>
  <si>
    <t>Patrice Bergeron - BOS - C</t>
  </si>
  <si>
    <t>Ondrej Kase - ANA - AD</t>
  </si>
  <si>
    <t>Brendan Perlini - CHI - AD, AG</t>
  </si>
  <si>
    <t>Evgeni Malkin - PIT - C</t>
  </si>
  <si>
    <t>Zachary Werenski - CLB - DG</t>
  </si>
  <si>
    <t>Seth Jones - CLB - DD</t>
  </si>
  <si>
    <t>Matt Murray - PIT - G</t>
  </si>
  <si>
    <t>Devan Dubnyk - MIN - G</t>
  </si>
  <si>
    <t>Joshua Ho-Sang - NYI - AD, C</t>
  </si>
  <si>
    <t>Danton Heinen - BOS - C, AG, AD</t>
  </si>
  <si>
    <t>Adrian Kempe - LAK - C, AG</t>
  </si>
  <si>
    <t>Casey DeSmith - PIT - G</t>
  </si>
  <si>
    <t>Jake Virtanen - VAN - AD</t>
  </si>
  <si>
    <t>Dylan Strome - CHI - C</t>
  </si>
  <si>
    <t>Timo Meier - SJS - AG, AD</t>
  </si>
  <si>
    <t>Anthony Beauvillier - NYI - AG</t>
  </si>
  <si>
    <t>Olli Juolevi - VAN - DG</t>
  </si>
  <si>
    <t>Jake Bean - CAR - DG</t>
  </si>
  <si>
    <t>Henrik Borgstrom - FLO - C</t>
  </si>
  <si>
    <t>Luke Kunin - MIN - AD, C</t>
  </si>
  <si>
    <t>Nick Suzuki - MTL - C</t>
  </si>
  <si>
    <t>Michael Rasmussen - DET - AG, C, AD</t>
  </si>
  <si>
    <t>Jonah Gadjovich - VAN - AG</t>
  </si>
  <si>
    <t>Filip Zadina - DET - AG, AD</t>
  </si>
  <si>
    <t>Ryan Merkley - SJS - DD</t>
  </si>
  <si>
    <t>Joseph Veleno - DET - C</t>
  </si>
  <si>
    <t>Steven Stamkos - TBL - C</t>
  </si>
  <si>
    <t>Auston Matthews - TOR - C</t>
  </si>
  <si>
    <t>Dylan Larkin - DET - C, AG</t>
  </si>
  <si>
    <t>Pierre-Luc Dubois - CLB - C, AG</t>
  </si>
  <si>
    <t>Ryan Nugent-Hopkins - EDM - C, AG</t>
  </si>
  <si>
    <t>Oliver Bjorkstrand - CLB - AD</t>
  </si>
  <si>
    <t>Noah Hanifin - CGY - DG</t>
  </si>
  <si>
    <t>Ryan Pulock - NYI - DD</t>
  </si>
  <si>
    <t>Erik Gustafsson - CHI - DG</t>
  </si>
  <si>
    <t>Andrei Vasilevskiy - TBL - G</t>
  </si>
  <si>
    <t>Pekka Rinne - NAS - G</t>
  </si>
  <si>
    <t>Carter Hart - PHI - G</t>
  </si>
  <si>
    <t>Matt Dumba - MIN - DD</t>
  </si>
  <si>
    <t>Pavel Zacha - NJD - C</t>
  </si>
  <si>
    <t>Haydn Fleury - CAR - DG</t>
  </si>
  <si>
    <t>Kieffer Bellows - NYI - C, AG</t>
  </si>
  <si>
    <t>Nolan Patrick - PHI - C, AD</t>
  </si>
  <si>
    <t>Morgan Geekie - CAR - C, AD</t>
  </si>
  <si>
    <t>Oliver Wahlstrom - NYI - C, AD</t>
  </si>
  <si>
    <t>Akil Thomas - LAK - C</t>
  </si>
  <si>
    <t>Mitchell Gibson - WAS</t>
  </si>
  <si>
    <t>Claude Giroux - PHI - AG, C, AD</t>
  </si>
  <si>
    <t>Elias Lindholm - CGY - AD, C</t>
  </si>
  <si>
    <t>Andreas Athanasiou - DET - C, AG, AD</t>
  </si>
  <si>
    <t>Connor McDavid - EDM - C</t>
  </si>
  <si>
    <t>Jakub Voracek - PHI - AD</t>
  </si>
  <si>
    <t>Travis Konecny - PHI - AD, AG</t>
  </si>
  <si>
    <t>Johnny Gaudreau - CGY - AG</t>
  </si>
  <si>
    <t>Sean Couturier - PHI - C</t>
  </si>
  <si>
    <t>Ryan Dzingel - CAR - AG, AD, C</t>
  </si>
  <si>
    <t>Charlie McAvoy - BOS - DD</t>
  </si>
  <si>
    <t>Madison Bowey - DET - DD</t>
  </si>
  <si>
    <t>TJ Brodie - CGY - DD</t>
  </si>
  <si>
    <t>Neal Pionk - WPG - DD</t>
  </si>
  <si>
    <t>Martin Jones - SJS - G</t>
  </si>
  <si>
    <t>Connor Hellebuyck - WPG - G</t>
  </si>
  <si>
    <t>Anthony Cirelli - TBL - C</t>
  </si>
  <si>
    <t>Ryan Hartman - MIN - AG, AD</t>
  </si>
  <si>
    <t>Anders Lee - NYI - AG, C</t>
  </si>
  <si>
    <t>Nikolay Goldobin - VAN - AG</t>
  </si>
  <si>
    <t>Jordan Binnington - STL - G</t>
  </si>
  <si>
    <t>Daniel Sprong - ANA - AD</t>
  </si>
  <si>
    <t>Joel ErikssonEk - MIN - C</t>
  </si>
  <si>
    <t>Cam Morrison - COL</t>
  </si>
  <si>
    <t>Nathan Bastian - NJD - AD, C</t>
  </si>
  <si>
    <t>Kale Clague - LAK - DG</t>
  </si>
  <si>
    <t>Gabriel Vilardi - LAK - C</t>
  </si>
  <si>
    <t>Conor Timmins - COL - DD</t>
  </si>
  <si>
    <t>Kole Lind - VAN - AD</t>
  </si>
  <si>
    <t>Morgan Frost - PHI - C</t>
  </si>
  <si>
    <t>Adam Boqvist - CHI - DD</t>
  </si>
  <si>
    <t>Ty Dellandrea - DAL - C</t>
  </si>
  <si>
    <t>Liam Foudy - CLB - C</t>
  </si>
  <si>
    <t>Liste_année</t>
  </si>
  <si>
    <t>Liste_ronde</t>
  </si>
  <si>
    <t>Liste_poolers</t>
  </si>
  <si>
    <t>1re</t>
  </si>
  <si>
    <t>Sébastien S.</t>
  </si>
  <si>
    <t>Année</t>
  </si>
  <si>
    <t>Pooler</t>
  </si>
  <si>
    <t>De</t>
  </si>
  <si>
    <t>Échange Pooler</t>
  </si>
  <si>
    <t>Statut_échange</t>
  </si>
  <si>
    <t>Choix</t>
  </si>
  <si>
    <t>Acquisition/Activation</t>
  </si>
  <si>
    <t>Cédé/Désactivé</t>
  </si>
  <si>
    <t>Recrue</t>
  </si>
  <si>
    <t>Gestion Lineup</t>
  </si>
  <si>
    <t>Jack Hughes</t>
  </si>
  <si>
    <t>Kaapo Kakko</t>
  </si>
  <si>
    <t>TPS</t>
  </si>
  <si>
    <t>Kirby Dach</t>
  </si>
  <si>
    <t>SASKATOON</t>
  </si>
  <si>
    <t>Bowen Byram</t>
  </si>
  <si>
    <t>VANCOUVER</t>
  </si>
  <si>
    <t>Alex Turcotte</t>
  </si>
  <si>
    <t>Moritz Seider</t>
  </si>
  <si>
    <t>GERMANY</t>
  </si>
  <si>
    <t>MANNHEIM</t>
  </si>
  <si>
    <t>Dylan Cozens</t>
  </si>
  <si>
    <t>LETHBRIDGE</t>
  </si>
  <si>
    <t>Philip Broberg</t>
  </si>
  <si>
    <t>Trevor Zegras</t>
  </si>
  <si>
    <t>Vasily Podkolzin</t>
  </si>
  <si>
    <t>Victor Soderstrom</t>
  </si>
  <si>
    <t>BRYNAS</t>
  </si>
  <si>
    <t>Matthew Boldy</t>
  </si>
  <si>
    <t>Spencer Knight</t>
  </si>
  <si>
    <t>Cameron York</t>
  </si>
  <si>
    <t>Cole Caufield</t>
  </si>
  <si>
    <t>Alex Newhook</t>
  </si>
  <si>
    <t>Peyton Krebs</t>
  </si>
  <si>
    <t>Thomas Harley</t>
  </si>
  <si>
    <t>MISSISSAUGA</t>
  </si>
  <si>
    <t>Lassi Thomson</t>
  </si>
  <si>
    <t>Ville Heinola</t>
  </si>
  <si>
    <t>LUKKO</t>
  </si>
  <si>
    <t>Samuel Poulin</t>
  </si>
  <si>
    <t>SHERBROOKE</t>
  </si>
  <si>
    <t>Tobias Bjornfot</t>
  </si>
  <si>
    <t>Simon Holmstrom</t>
  </si>
  <si>
    <t>HV 71 JR.</t>
  </si>
  <si>
    <t>Philip Tomasino</t>
  </si>
  <si>
    <t>NIAGARA</t>
  </si>
  <si>
    <t>LONDON</t>
  </si>
  <si>
    <t>Jakob Pelletier</t>
  </si>
  <si>
    <t>MONCTON</t>
  </si>
  <si>
    <t>Nolan Foote</t>
  </si>
  <si>
    <t>KELOWNA</t>
  </si>
  <si>
    <t>Ryan Suzuki</t>
  </si>
  <si>
    <t>BARRIE</t>
  </si>
  <si>
    <t>Brayden Tracey</t>
  </si>
  <si>
    <t>MOOSE JAW</t>
  </si>
  <si>
    <t>John Beecher</t>
  </si>
  <si>
    <t>Ryan Johnson</t>
  </si>
  <si>
    <t>OTT-COL</t>
  </si>
  <si>
    <t>AIK</t>
  </si>
  <si>
    <t>RUSSIA-2</t>
  </si>
  <si>
    <t>NEVA ST. PETERSBURG</t>
  </si>
  <si>
    <t>PHI-ARI</t>
  </si>
  <si>
    <t>ARI-PHI</t>
  </si>
  <si>
    <t>VICTORIA</t>
  </si>
  <si>
    <t>KOOTENAY</t>
  </si>
  <si>
    <t>CBJ-OTT</t>
  </si>
  <si>
    <t>WPG-NYR-WPG</t>
  </si>
  <si>
    <t>TOR-LAK</t>
  </si>
  <si>
    <t>DJURGARDEN JR.</t>
  </si>
  <si>
    <t>NSH</t>
  </si>
  <si>
    <t>Connor McMichael</t>
  </si>
  <si>
    <t>SJS-BUF-ANA</t>
  </si>
  <si>
    <t>STL-BUF</t>
  </si>
  <si>
    <t>SIOUX FALLS</t>
  </si>
  <si>
    <t>Shane Pinto</t>
  </si>
  <si>
    <t>TRI-CITY</t>
  </si>
  <si>
    <t>Arthur Kaliyev</t>
  </si>
  <si>
    <t>UZB</t>
  </si>
  <si>
    <t>HAMILTON</t>
  </si>
  <si>
    <t>NJD-NSH-PHI</t>
  </si>
  <si>
    <t>Bobby Brink</t>
  </si>
  <si>
    <t>5' 8"</t>
  </si>
  <si>
    <t>SIOUX CITY</t>
  </si>
  <si>
    <t>Antti Tuomisto</t>
  </si>
  <si>
    <t>ASSAT JR.</t>
  </si>
  <si>
    <t>BUF-CAR</t>
  </si>
  <si>
    <t>Pyotr Kochetkov</t>
  </si>
  <si>
    <t>RYAZAN</t>
  </si>
  <si>
    <t>NYR-CAR-OTT</t>
  </si>
  <si>
    <t>Mads Sogaard</t>
  </si>
  <si>
    <t>DNK</t>
  </si>
  <si>
    <t>6' 7"</t>
  </si>
  <si>
    <t>MEDICINE HAT</t>
  </si>
  <si>
    <t>Raphael Lavoie</t>
  </si>
  <si>
    <t>HALIFAX</t>
  </si>
  <si>
    <t>Jackson Lacombe</t>
  </si>
  <si>
    <t>HIGH-MN</t>
  </si>
  <si>
    <t>SHATTUCK - ST.MARY'S PREP</t>
  </si>
  <si>
    <t>Nils Hoglander</t>
  </si>
  <si>
    <t>ROGLE</t>
  </si>
  <si>
    <t>PHI-SJS-VGK</t>
  </si>
  <si>
    <t>Kaedan Korczak</t>
  </si>
  <si>
    <t>Vladislav Firstov</t>
  </si>
  <si>
    <t>WATERLOO</t>
  </si>
  <si>
    <t>Alex Vlasic</t>
  </si>
  <si>
    <t>FLA-SJS-OTT-CAR</t>
  </si>
  <si>
    <t>Jamieson Rees</t>
  </si>
  <si>
    <t>SARNIA</t>
  </si>
  <si>
    <t>ARI-PHI-NSH</t>
  </si>
  <si>
    <t>Egor Afanasyev</t>
  </si>
  <si>
    <t>MUSKEGON</t>
  </si>
  <si>
    <t>Jayden Struble</t>
  </si>
  <si>
    <t>ST. SEBASTIANS SCHOOL</t>
  </si>
  <si>
    <t>Drew Helleson</t>
  </si>
  <si>
    <t>VGK-SJS</t>
  </si>
  <si>
    <t>Artemi Kniazev</t>
  </si>
  <si>
    <t>CHICOUTIMI</t>
  </si>
  <si>
    <t>DAL-NYR</t>
  </si>
  <si>
    <t>Matthew Robertson</t>
  </si>
  <si>
    <t>EDMONTON</t>
  </si>
  <si>
    <t>CBJ-VGK-MTL-LAK</t>
  </si>
  <si>
    <t>Samuel Fagemo</t>
  </si>
  <si>
    <t>FROLUNDA</t>
  </si>
  <si>
    <t>Simon Lundmark</t>
  </si>
  <si>
    <t>LINKOPING JR.</t>
  </si>
  <si>
    <t>PIT-FLA</t>
  </si>
  <si>
    <t>Vladislav Kolyachonok</t>
  </si>
  <si>
    <t>BLR</t>
  </si>
  <si>
    <t>FLINT</t>
  </si>
  <si>
    <t>Nicholas Robertson</t>
  </si>
  <si>
    <t>PETERBOROUGH</t>
  </si>
  <si>
    <t>NYI-VGK-DET</t>
  </si>
  <si>
    <t>Robert Mastrosimone</t>
  </si>
  <si>
    <t>CHICAGO</t>
  </si>
  <si>
    <t>NSH-NJD-SJS</t>
  </si>
  <si>
    <t>Dillon Hamaliuk</t>
  </si>
  <si>
    <t>SEATTLE</t>
  </si>
  <si>
    <t>Brett Leason</t>
  </si>
  <si>
    <t>PRINCE ALBERT</t>
  </si>
  <si>
    <t>Samuel Bolduc</t>
  </si>
  <si>
    <t>BLAINVILLE-BOISBRIAND</t>
  </si>
  <si>
    <t>Karl Henriksson</t>
  </si>
  <si>
    <t>FROLUNDA JR.</t>
  </si>
  <si>
    <t>CAR-MIN</t>
  </si>
  <si>
    <t>Hunter Jones</t>
  </si>
  <si>
    <t>SJS-DET</t>
  </si>
  <si>
    <t>Albert Johansson</t>
  </si>
  <si>
    <t>FARJESTAD JR.</t>
  </si>
  <si>
    <t>BOS-NJD</t>
  </si>
  <si>
    <t>Nikita Okhotyuk</t>
  </si>
  <si>
    <t>OTTAWA</t>
  </si>
  <si>
    <t>Nikita Alexandrov</t>
  </si>
  <si>
    <t>CHARLOTTETOWN</t>
  </si>
  <si>
    <t>Matthew Stienburg</t>
  </si>
  <si>
    <t>HIGH-ON</t>
  </si>
  <si>
    <t>ST. ANDREWS COLLEGE</t>
  </si>
  <si>
    <t>LAK-MTL</t>
  </si>
  <si>
    <t>Mattias Norlinder</t>
  </si>
  <si>
    <t>MODO JR.</t>
  </si>
  <si>
    <t>NJD-EDM-PHI-NSH</t>
  </si>
  <si>
    <t>Alexander Campbell</t>
  </si>
  <si>
    <t>Albin Grewe</t>
  </si>
  <si>
    <t>Erik Portillo</t>
  </si>
  <si>
    <t>Zachary Jones</t>
  </si>
  <si>
    <t>EDM-FLA</t>
  </si>
  <si>
    <t>John Ludvig</t>
  </si>
  <si>
    <t>PORTLAND</t>
  </si>
  <si>
    <t>ANA-NJD</t>
  </si>
  <si>
    <t>Danil Misyul</t>
  </si>
  <si>
    <t>YAROSLAVL 2</t>
  </si>
  <si>
    <t>VAN-TBL</t>
  </si>
  <si>
    <t>Hugo Alnefelt</t>
  </si>
  <si>
    <t>Ronald Attard</t>
  </si>
  <si>
    <t>MIN-CAR</t>
  </si>
  <si>
    <t>Patrik Puistola</t>
  </si>
  <si>
    <t>TAPPARA JR.</t>
  </si>
  <si>
    <t>CHI-ARI-PIT</t>
  </si>
  <si>
    <t>Nathan Legare</t>
  </si>
  <si>
    <t>BAIE-COMEAU</t>
  </si>
  <si>
    <t>FLA-NSH-MIN</t>
  </si>
  <si>
    <t>Adam Beckman</t>
  </si>
  <si>
    <t>SPOKANE</t>
  </si>
  <si>
    <t>John Farinacci</t>
  </si>
  <si>
    <t>DEXTER SCHOOL</t>
  </si>
  <si>
    <t>Gianni Fairbrother</t>
  </si>
  <si>
    <t>EVERETT</t>
  </si>
  <si>
    <t>Alex Beaucage</t>
  </si>
  <si>
    <t>ROUYN-NORANDA</t>
  </si>
  <si>
    <t>Pavel Dorofeyev</t>
  </si>
  <si>
    <t>MAGNITOGORSK</t>
  </si>
  <si>
    <t>DAL-NJD</t>
  </si>
  <si>
    <t>Graeme Clarke</t>
  </si>
  <si>
    <t>CBJ-FLA</t>
  </si>
  <si>
    <t>Cole Schwindt</t>
  </si>
  <si>
    <t>WPG-VGK-SJS-NJD</t>
  </si>
  <si>
    <t>Michael Vukojevic</t>
  </si>
  <si>
    <t>KITCHENER</t>
  </si>
  <si>
    <t>PIT-VGK-OTT-CAR</t>
  </si>
  <si>
    <t>Anttoni Honka</t>
  </si>
  <si>
    <t>JUKURIT</t>
  </si>
  <si>
    <t>Mikko Kokkonen</t>
  </si>
  <si>
    <t>NYI-EDM</t>
  </si>
  <si>
    <t>Ilya Konovalov</t>
  </si>
  <si>
    <t>YAROSLAVL</t>
  </si>
  <si>
    <t>NSH-VGK</t>
  </si>
  <si>
    <t>Layton Ahac</t>
  </si>
  <si>
    <t>PRINCE GEORGE</t>
  </si>
  <si>
    <t>WSH-LAK</t>
  </si>
  <si>
    <t>Lukas Parik</t>
  </si>
  <si>
    <t>CZREP-JR.</t>
  </si>
  <si>
    <t>LIBEREC JR.</t>
  </si>
  <si>
    <t>Ilya Nikolaev</t>
  </si>
  <si>
    <t>Maxim Cajkovic</t>
  </si>
  <si>
    <t>SAINT JOHN</t>
  </si>
  <si>
    <t>Domenick Fensore</t>
  </si>
  <si>
    <t>SJS-NJD-WSH</t>
  </si>
  <si>
    <t>Aliaksei Protas</t>
  </si>
  <si>
    <t>Quinn Olson</t>
  </si>
  <si>
    <t>OKOTOKS</t>
  </si>
  <si>
    <t>Colten Ellis</t>
  </si>
  <si>
    <t>RIMOUSKI</t>
  </si>
  <si>
    <t>CHE</t>
  </si>
  <si>
    <t>Brandon</t>
  </si>
  <si>
    <t>HIFK</t>
  </si>
  <si>
    <t>Cale Makar</t>
  </si>
  <si>
    <t>Brooks</t>
  </si>
  <si>
    <t>Elias Pettersson</t>
  </si>
  <si>
    <t>Portland</t>
  </si>
  <si>
    <t>ARI-NYR</t>
  </si>
  <si>
    <t>Casey Mittelstadt</t>
  </si>
  <si>
    <t>Eden Prarie</t>
  </si>
  <si>
    <t>Gabriel Vilardi</t>
  </si>
  <si>
    <t>Windsor</t>
  </si>
  <si>
    <t>Martin Necas</t>
  </si>
  <si>
    <t>Czech Republic</t>
  </si>
  <si>
    <t>Brno</t>
  </si>
  <si>
    <t>WPG-VGK</t>
  </si>
  <si>
    <t>Kelowna</t>
  </si>
  <si>
    <t>NYI-VGK</t>
  </si>
  <si>
    <t>Rogle</t>
  </si>
  <si>
    <t>Urho Vaakanainen</t>
  </si>
  <si>
    <t>JYP</t>
  </si>
  <si>
    <t>Josh Norris</t>
  </si>
  <si>
    <t>Zlin</t>
  </si>
  <si>
    <t>Pierre-Olivier Joseph</t>
  </si>
  <si>
    <t>Charlottetown</t>
  </si>
  <si>
    <t>CBJ-VGK-WPG</t>
  </si>
  <si>
    <t>Kristian Vesalainen</t>
  </si>
  <si>
    <t>LW/RW</t>
  </si>
  <si>
    <t>Ryan Poehling</t>
  </si>
  <si>
    <t>St. Cloud State</t>
  </si>
  <si>
    <t>CHI-DAL</t>
  </si>
  <si>
    <t>Jake Oettinger</t>
  </si>
  <si>
    <t>WSH-STL-PHI</t>
  </si>
  <si>
    <t>Shane Bowers</t>
  </si>
  <si>
    <t>ANA-DAL-CHI</t>
  </si>
  <si>
    <t>Henri Jokiharju</t>
  </si>
  <si>
    <t>PIT-STL</t>
  </si>
  <si>
    <t>C/LW</t>
  </si>
  <si>
    <t>Dynamo Moscow</t>
  </si>
  <si>
    <t>Conor Timmins</t>
  </si>
  <si>
    <t>Kole Lind</t>
  </si>
  <si>
    <t>Jesper Boqvist</t>
  </si>
  <si>
    <t>Brynas</t>
  </si>
  <si>
    <t>Marcus Davidsson</t>
  </si>
  <si>
    <t>Djurgarden</t>
  </si>
  <si>
    <t>Gustav Lindstrom</t>
  </si>
  <si>
    <t>Jason Robertson</t>
  </si>
  <si>
    <t>Kingston</t>
  </si>
  <si>
    <t>Aleksi Heponiemi</t>
  </si>
  <si>
    <t>Swift Current</t>
  </si>
  <si>
    <t>Eetu Luostarinen</t>
  </si>
  <si>
    <t>Kalpa</t>
  </si>
  <si>
    <t>Dylan Samberg</t>
  </si>
  <si>
    <t>Hermantown</t>
  </si>
  <si>
    <t>Filip Westerlund</t>
  </si>
  <si>
    <t>TBL-VGK-CBJ</t>
  </si>
  <si>
    <t>Alexandre Texier</t>
  </si>
  <si>
    <t>FRA</t>
  </si>
  <si>
    <t>FRANCE</t>
  </si>
  <si>
    <t>Grenoble</t>
  </si>
  <si>
    <t>Robin Salo</t>
  </si>
  <si>
    <t>Sport</t>
  </si>
  <si>
    <t>CGY-OTT</t>
  </si>
  <si>
    <t>TOR-TBL</t>
  </si>
  <si>
    <t>SKA St. Petersburg 2</t>
  </si>
  <si>
    <t>BOS-NJD-SJS</t>
  </si>
  <si>
    <t>Mario Ferraro</t>
  </si>
  <si>
    <t>Des Moines</t>
  </si>
  <si>
    <t>SJS-TOR-ANA</t>
  </si>
  <si>
    <t>Max Comtois</t>
  </si>
  <si>
    <t>Victoriaville</t>
  </si>
  <si>
    <t>STL-PIT</t>
  </si>
  <si>
    <t>Zachary Lauzon</t>
  </si>
  <si>
    <t>Rouyn-Noranda</t>
  </si>
  <si>
    <t>NYR-CAR</t>
  </si>
  <si>
    <t>Luke Martin</t>
  </si>
  <si>
    <t>EDM-BOS</t>
  </si>
  <si>
    <t>MIN-BUF</t>
  </si>
  <si>
    <t>Ukko-Pekka Luukkonen</t>
  </si>
  <si>
    <t>Finland Jr.</t>
  </si>
  <si>
    <t>HPK Jr.</t>
  </si>
  <si>
    <t>CBJ-VAN</t>
  </si>
  <si>
    <t>Josh Brook</t>
  </si>
  <si>
    <t>Ian Mitchell</t>
  </si>
  <si>
    <t>Spruce Grove</t>
  </si>
  <si>
    <t>WSH-MTL</t>
  </si>
  <si>
    <t>Frolunda Jr.</t>
  </si>
  <si>
    <t>OTT-TOR</t>
  </si>
  <si>
    <t>Eemeli Rasanen</t>
  </si>
  <si>
    <t>Antoine Morand</t>
  </si>
  <si>
    <t>Grant Mismash</t>
  </si>
  <si>
    <t>PIT-CAR-VGK</t>
  </si>
  <si>
    <t>Jake Leschyshyn</t>
  </si>
  <si>
    <t>Regina</t>
  </si>
  <si>
    <t>COL-NJD</t>
  </si>
  <si>
    <t>Fabian Zetterlund</t>
  </si>
  <si>
    <t>Michael Dipietro</t>
  </si>
  <si>
    <t>Jonas Rondbjerg</t>
  </si>
  <si>
    <t>Maxwell Gildon</t>
  </si>
  <si>
    <t>NJD-CAR</t>
  </si>
  <si>
    <t>Morgan Geekie</t>
  </si>
  <si>
    <t>BUF-MTL</t>
  </si>
  <si>
    <t>Scott Walford</t>
  </si>
  <si>
    <t>Victoria</t>
  </si>
  <si>
    <t>DET-SJS-ARI</t>
  </si>
  <si>
    <t>MacKenzie Entwistle</t>
  </si>
  <si>
    <t>Hamilton</t>
  </si>
  <si>
    <t>DAL-CHI</t>
  </si>
  <si>
    <t>Andrei Altybarmakyan</t>
  </si>
  <si>
    <t>LVY ST. PETERSBURG 2</t>
  </si>
  <si>
    <t>FLA-DET</t>
  </si>
  <si>
    <t>Kasper Kotkansalo</t>
  </si>
  <si>
    <t>Sioux Falls</t>
  </si>
  <si>
    <t>Matt Villalta</t>
  </si>
  <si>
    <t>Stelio Mattheos</t>
  </si>
  <si>
    <t>Johnathan Kovacevic</t>
  </si>
  <si>
    <t>Merrimack</t>
  </si>
  <si>
    <t>Nate Schnarr</t>
  </si>
  <si>
    <t>Balashikha</t>
  </si>
  <si>
    <t>Benjamin Mirageas</t>
  </si>
  <si>
    <t>CGY-ARI-EDM</t>
  </si>
  <si>
    <t>Stuart Skinner</t>
  </si>
  <si>
    <t>TOR-DET</t>
  </si>
  <si>
    <t>Lane Zablocki</t>
  </si>
  <si>
    <t>BOS-PHI</t>
  </si>
  <si>
    <t>Kirill Ustimenko</t>
  </si>
  <si>
    <t>Dynamo St. Petersburg 2</t>
  </si>
  <si>
    <t>SJS-NJD</t>
  </si>
  <si>
    <t>Proctor Academy</t>
  </si>
  <si>
    <t>STL-EDM-ARI</t>
  </si>
  <si>
    <t>Cameron Crotty</t>
  </si>
  <si>
    <t>CCHL</t>
  </si>
  <si>
    <t>Brockville</t>
  </si>
  <si>
    <t>NYR-DET</t>
  </si>
  <si>
    <t>Zach Gallant</t>
  </si>
  <si>
    <t>Ivan Lodnia</t>
  </si>
  <si>
    <t>Erie</t>
  </si>
  <si>
    <t>Daniil Tarasov</t>
  </si>
  <si>
    <t>Ufa 2</t>
  </si>
  <si>
    <t>Cale Fleury</t>
  </si>
  <si>
    <t>Kootenay</t>
  </si>
  <si>
    <t>CHI-CAR-CHI-DET</t>
  </si>
  <si>
    <t>Keith Petruzzelli</t>
  </si>
  <si>
    <t>Muskegon</t>
  </si>
  <si>
    <t>WSH-BUF</t>
  </si>
  <si>
    <t>Oskari Laaksonen</t>
  </si>
  <si>
    <t>Ilves Jr.</t>
  </si>
  <si>
    <t>OTT-CAR-CHI</t>
  </si>
  <si>
    <t>Evan Barratt</t>
  </si>
  <si>
    <t>Jack Badini</t>
  </si>
  <si>
    <t>David Farrance</t>
  </si>
  <si>
    <t>Clayton Phillips</t>
  </si>
  <si>
    <t>Fargo</t>
  </si>
  <si>
    <t>SWISS</t>
  </si>
  <si>
    <t>Zurich</t>
  </si>
  <si>
    <t>Tappara</t>
  </si>
  <si>
    <t>Cape Breton</t>
  </si>
  <si>
    <t>Olli Juolevi</t>
  </si>
  <si>
    <t>Alexander Nylander</t>
  </si>
  <si>
    <t>NJD-OTT</t>
  </si>
  <si>
    <t>OTT-NJD</t>
  </si>
  <si>
    <t>U. of Wisconsin</t>
  </si>
  <si>
    <t>DET-ARI</t>
  </si>
  <si>
    <t>Sarnia</t>
  </si>
  <si>
    <t>Dante Fabbro</t>
  </si>
  <si>
    <t>PHI-WPG</t>
  </si>
  <si>
    <t>NYR-ARI-DET</t>
  </si>
  <si>
    <t>Chilliwack</t>
  </si>
  <si>
    <t>LAK-CAR</t>
  </si>
  <si>
    <t>Val d'Or</t>
  </si>
  <si>
    <t>CHI-WPG-PHI</t>
  </si>
  <si>
    <t>Team Russia U18</t>
  </si>
  <si>
    <t>Henrik Borgstrom</t>
  </si>
  <si>
    <t>Riley Tufte</t>
  </si>
  <si>
    <t>Blaine</t>
  </si>
  <si>
    <t>WSH-STL</t>
  </si>
  <si>
    <t>U. of Connecticut</t>
  </si>
  <si>
    <t>Brett Howden</t>
  </si>
  <si>
    <t>STL-WSH</t>
  </si>
  <si>
    <t>SJS-BOS</t>
  </si>
  <si>
    <t>Trent Frederic</t>
  </si>
  <si>
    <t>PIT-TOR-ANA</t>
  </si>
  <si>
    <t>Yegor Korshkov</t>
  </si>
  <si>
    <t>Yaroslavl</t>
  </si>
  <si>
    <t>Vancouver</t>
  </si>
  <si>
    <t>VAN-FLA-BUF</t>
  </si>
  <si>
    <t>Rasmus Asplund</t>
  </si>
  <si>
    <t>Farjestad</t>
  </si>
  <si>
    <t>Andrew Peeke</t>
  </si>
  <si>
    <t>Green Bay</t>
  </si>
  <si>
    <t>CGY-STL</t>
  </si>
  <si>
    <t>WPG-PHI</t>
  </si>
  <si>
    <t>ARI-TBL</t>
  </si>
  <si>
    <t>Saskatoon</t>
  </si>
  <si>
    <t>BUF-FLA</t>
  </si>
  <si>
    <t>Kitchener</t>
  </si>
  <si>
    <t>MTL-CHI</t>
  </si>
  <si>
    <t>COL-SJS-COL</t>
  </si>
  <si>
    <t>Cam Morrison</t>
  </si>
  <si>
    <t>Youngstown</t>
  </si>
  <si>
    <t>BOS-TBL</t>
  </si>
  <si>
    <t>MIN-BUF-MTL-CHI</t>
  </si>
  <si>
    <t>Chad Krys</t>
  </si>
  <si>
    <t>Shawinigan</t>
  </si>
  <si>
    <t>NYI-BOS</t>
  </si>
  <si>
    <t>Ryan Lindgren</t>
  </si>
  <si>
    <t>NYR-CAR-CHI</t>
  </si>
  <si>
    <t>Artur Kayumov</t>
  </si>
  <si>
    <t>CHI-PHI</t>
  </si>
  <si>
    <t>Wade Allison</t>
  </si>
  <si>
    <t>ARI-DET</t>
  </si>
  <si>
    <t>HR. Kralove</t>
  </si>
  <si>
    <t>FLA-CGY</t>
  </si>
  <si>
    <t>ANA-VAN-PIT</t>
  </si>
  <si>
    <t>Lulea Jr.</t>
  </si>
  <si>
    <t>DAL-CGY</t>
  </si>
  <si>
    <t>WSH-TOR</t>
  </si>
  <si>
    <t>Carl Grundstrom</t>
  </si>
  <si>
    <t>Modo</t>
  </si>
  <si>
    <t>Sherbrooke</t>
  </si>
  <si>
    <t>Dylan Gambrell</t>
  </si>
  <si>
    <t>U. of Denver</t>
  </si>
  <si>
    <t>PIT-TOR-PIT</t>
  </si>
  <si>
    <t>Kasper Bjorkqvist</t>
  </si>
  <si>
    <t>Blues Jr.</t>
  </si>
  <si>
    <t>Joseph Woll</t>
  </si>
  <si>
    <t>Markus Niemelainen</t>
  </si>
  <si>
    <t>Saginaw</t>
  </si>
  <si>
    <t>VAN-BUF-PIT-VAN</t>
  </si>
  <si>
    <t>William Lockwood</t>
  </si>
  <si>
    <t>Gatineau</t>
  </si>
  <si>
    <t>Adam Fox</t>
  </si>
  <si>
    <t>WPG-CAR</t>
  </si>
  <si>
    <t>Matt Filipe</t>
  </si>
  <si>
    <t>North Bay</t>
  </si>
  <si>
    <t>Will Bitten</t>
  </si>
  <si>
    <t>Prince George</t>
  </si>
  <si>
    <t>NJD-PIT-TOR</t>
  </si>
  <si>
    <t>James Greenway</t>
  </si>
  <si>
    <t>Joey Anderson</t>
  </si>
  <si>
    <t>Hudson Elynuik</t>
  </si>
  <si>
    <t>BOS-CAR</t>
  </si>
  <si>
    <t>Jack Lafontaine</t>
  </si>
  <si>
    <t>NAHL</t>
  </si>
  <si>
    <t>Janesville</t>
  </si>
  <si>
    <t>MIN-ANA-BUF-NSH</t>
  </si>
  <si>
    <t>Rem Pitlick</t>
  </si>
  <si>
    <t>DET-NJD-PIT</t>
  </si>
  <si>
    <t>Connor Hall</t>
  </si>
  <si>
    <t>Chicoutimi</t>
  </si>
  <si>
    <t>Saint John</t>
  </si>
  <si>
    <t>NYI-OTT-NJD</t>
  </si>
  <si>
    <t>BEL</t>
  </si>
  <si>
    <t>LAK-PHI</t>
  </si>
  <si>
    <t>Carsen Twarynski</t>
  </si>
  <si>
    <t>Wouter Peeters</t>
  </si>
  <si>
    <t>RBHS U20</t>
  </si>
  <si>
    <t>Ec Salzburg 2</t>
  </si>
  <si>
    <t>FLA-EDM</t>
  </si>
  <si>
    <t>Matthew Cairns</t>
  </si>
  <si>
    <t>Georgetown</t>
  </si>
  <si>
    <t>DAL-BUF</t>
  </si>
  <si>
    <t>Casey Fitzgerald</t>
  </si>
  <si>
    <t>WSH-STL-WSH</t>
  </si>
  <si>
    <t>Kamloops</t>
  </si>
  <si>
    <t>STL-BUF-FLA</t>
  </si>
  <si>
    <t>Linus Nassen</t>
  </si>
  <si>
    <t>SJS-DAL</t>
  </si>
  <si>
    <t>Fredrik Karlstrom</t>
  </si>
  <si>
    <t>AIK Jr.</t>
  </si>
  <si>
    <t>PIT-EDM</t>
  </si>
  <si>
    <t>Filip Berglund</t>
  </si>
  <si>
    <t>Validation - Recrue</t>
  </si>
  <si>
    <t>Disponible</t>
  </si>
  <si>
    <t>Connor McDavid</t>
  </si>
  <si>
    <t>Jack Eichel</t>
  </si>
  <si>
    <t>Mitchell Marner</t>
  </si>
  <si>
    <t>Noah Hanifin</t>
  </si>
  <si>
    <t>U. of Michigan</t>
  </si>
  <si>
    <t>Togliatti 2</t>
  </si>
  <si>
    <t>LAK-BOS</t>
  </si>
  <si>
    <t>CGY-BOS</t>
  </si>
  <si>
    <t>Zach Senyshyn</t>
  </si>
  <si>
    <t>PIT-EDM-NYI</t>
  </si>
  <si>
    <t>Mathew Barzal</t>
  </si>
  <si>
    <t>Seattle</t>
  </si>
  <si>
    <t>NYI-BUF-OTT</t>
  </si>
  <si>
    <t>Colin White</t>
  </si>
  <si>
    <t>Ilya Samsonov</t>
  </si>
  <si>
    <t>Magnitogorsk 2</t>
  </si>
  <si>
    <t>NSH-TOR-PHI</t>
  </si>
  <si>
    <t>STL-BUF-WPG</t>
  </si>
  <si>
    <t>NYR-TBL-NYI</t>
  </si>
  <si>
    <t>TBL-PHI-TOR-CBJ</t>
  </si>
  <si>
    <t>Linkoping Jr.</t>
  </si>
  <si>
    <t>CHI-ARI</t>
  </si>
  <si>
    <t>Nicholas Merkley</t>
  </si>
  <si>
    <t>BUF-COL-SJS</t>
  </si>
  <si>
    <t>Jeremy Roy</t>
  </si>
  <si>
    <t>EDM-NYI-TBL</t>
  </si>
  <si>
    <t>TOR-LAK-CBJ-TOR</t>
  </si>
  <si>
    <t>PHI-NYI-BOS</t>
  </si>
  <si>
    <t>SJS-COL</t>
  </si>
  <si>
    <t>FLA-NJD-NYR</t>
  </si>
  <si>
    <t>DAL-OTT-NJD</t>
  </si>
  <si>
    <t>LAK-BUF-LAK</t>
  </si>
  <si>
    <t>SLOVAKIA</t>
  </si>
  <si>
    <t>Kosice</t>
  </si>
  <si>
    <t>Matthew Spencer</t>
  </si>
  <si>
    <t>Omaha</t>
  </si>
  <si>
    <t>Daniel Sprong</t>
  </si>
  <si>
    <t>NLD</t>
  </si>
  <si>
    <t>DET-DAL</t>
  </si>
  <si>
    <t>Ilves</t>
  </si>
  <si>
    <t>Jordan Greenway</t>
  </si>
  <si>
    <t>NYI-BUF</t>
  </si>
  <si>
    <t>Prince Albert</t>
  </si>
  <si>
    <t>WSH-CGY-BOS</t>
  </si>
  <si>
    <t>VAN-CGY</t>
  </si>
  <si>
    <t>MTL-EDM-NYR-WSH</t>
  </si>
  <si>
    <t>ANA-CBJ</t>
  </si>
  <si>
    <t>HV 71 Jr.</t>
  </si>
  <si>
    <t>NYR-ANA</t>
  </si>
  <si>
    <t>JYP 2</t>
  </si>
  <si>
    <t>TBL-NYR-ARI-CGY</t>
  </si>
  <si>
    <t>CHI-PHI-TOR</t>
  </si>
  <si>
    <t>BUF-WSH-NYR</t>
  </si>
  <si>
    <t>Robin Kovacs</t>
  </si>
  <si>
    <t>Sudbury</t>
  </si>
  <si>
    <t>EDM-ANA-TBL</t>
  </si>
  <si>
    <t>CAR-VAN</t>
  </si>
  <si>
    <t>PHI-CBJ-TOR</t>
  </si>
  <si>
    <t>Martins Dzierkals</t>
  </si>
  <si>
    <t>LVA</t>
  </si>
  <si>
    <t>Riga 2</t>
  </si>
  <si>
    <t>SJS-PHI</t>
  </si>
  <si>
    <t>Felix Sandstrom</t>
  </si>
  <si>
    <t>FLA-NYI-TBL</t>
  </si>
  <si>
    <t>DAL-DET</t>
  </si>
  <si>
    <t>Alexander Dergachyov</t>
  </si>
  <si>
    <t>Dan Vladar</t>
  </si>
  <si>
    <t>Kladno</t>
  </si>
  <si>
    <t>CGY-ARI</t>
  </si>
  <si>
    <t>Sam Montembeault</t>
  </si>
  <si>
    <t>Blainville-Boisbriand</t>
  </si>
  <si>
    <t>Erik Foley</t>
  </si>
  <si>
    <t>OTT-EDM-NYR</t>
  </si>
  <si>
    <t>DET-CBJ-ANA</t>
  </si>
  <si>
    <t>Brent Gates Jr.</t>
  </si>
  <si>
    <t>Brendan Warren</t>
  </si>
  <si>
    <t>WSH-CGY-ARI</t>
  </si>
  <si>
    <t>VAN-ANA</t>
  </si>
  <si>
    <t>Thomas Novak</t>
  </si>
  <si>
    <t>STL-EDM-SJS</t>
  </si>
  <si>
    <t>Mike Robinson</t>
  </si>
  <si>
    <t>Lawrence Academy</t>
  </si>
  <si>
    <t>Lukas Vejdemo</t>
  </si>
  <si>
    <t>ANA-FLA</t>
  </si>
  <si>
    <t>TBL-PHI</t>
  </si>
  <si>
    <t>Matej Tomek</t>
  </si>
  <si>
    <t>Topeka</t>
  </si>
  <si>
    <t>Dennis Gilbert</t>
  </si>
  <si>
    <t>William Borgen</t>
  </si>
  <si>
    <t>Moorhead</t>
  </si>
  <si>
    <t>ARI-WSH-CAR</t>
  </si>
  <si>
    <t>Quebec</t>
  </si>
  <si>
    <t>EDM-STL</t>
  </si>
  <si>
    <t>Jesper Lindgren</t>
  </si>
  <si>
    <t>Modo Jr.</t>
  </si>
  <si>
    <t>Samuel Dove-McFalls</t>
  </si>
  <si>
    <t>CBJ-PHI-LAK</t>
  </si>
  <si>
    <t>SJS-NSH</t>
  </si>
  <si>
    <t>Andrei Mironov</t>
  </si>
  <si>
    <t>Mikhail Vorobyev</t>
  </si>
  <si>
    <t>CGY-SJS</t>
  </si>
  <si>
    <t>PIT-TOR-EDM-OTT</t>
  </si>
  <si>
    <t>Christian Wolanin</t>
  </si>
  <si>
    <t>Filip Ahl</t>
  </si>
  <si>
    <t>Joren Van Pottelberghe</t>
  </si>
  <si>
    <t>SWEDEN-JR. U18</t>
  </si>
  <si>
    <t>Linkoping U18</t>
  </si>
  <si>
    <t>Ales Stezka</t>
  </si>
  <si>
    <t>Liberec Jr.</t>
  </si>
  <si>
    <t>WSH-NYR</t>
  </si>
  <si>
    <t>Brad Morrison</t>
  </si>
  <si>
    <t>Dmitry Zhukenov</t>
  </si>
  <si>
    <t>Omsk 2</t>
  </si>
  <si>
    <t>MTL-EDM</t>
  </si>
  <si>
    <t>ANA-TBL</t>
  </si>
  <si>
    <t>Daniel Bernhardt</t>
  </si>
  <si>
    <t>Ryan Shea</t>
  </si>
  <si>
    <t>Boston College H.S.</t>
  </si>
  <si>
    <t>UKR</t>
  </si>
  <si>
    <t>Luke Stevens</t>
  </si>
  <si>
    <t>Noble &amp; Greenough</t>
  </si>
  <si>
    <t>NJD-STL</t>
  </si>
  <si>
    <t>Niko Mikkola</t>
  </si>
  <si>
    <t>Kalpa Jr.</t>
  </si>
  <si>
    <t>David Kase</t>
  </si>
  <si>
    <t>Sam Ruopp</t>
  </si>
  <si>
    <t>Karlis Cukste</t>
  </si>
  <si>
    <t>COL-MTL</t>
  </si>
  <si>
    <t>Matthew Bradley</t>
  </si>
  <si>
    <t>Medicine Hat</t>
  </si>
  <si>
    <t>Karch Bachman</t>
  </si>
  <si>
    <t>HIGH-IN</t>
  </si>
  <si>
    <t>Culver Academy</t>
  </si>
  <si>
    <t>Joseph Cecconi</t>
  </si>
  <si>
    <t>Matt Schmalz</t>
  </si>
  <si>
    <t>BOS-MIN</t>
  </si>
  <si>
    <t>Kirill Kaprizov</t>
  </si>
  <si>
    <t>Novokuznetsk</t>
  </si>
  <si>
    <t>Pavel Karnaukhov</t>
  </si>
  <si>
    <t>Dominik Simon</t>
  </si>
  <si>
    <t>Plzen</t>
  </si>
  <si>
    <t>Chase Pearson</t>
  </si>
  <si>
    <t>MIN-CBJ</t>
  </si>
  <si>
    <t>Veeti Vainio</t>
  </si>
  <si>
    <t>NYI-SJS</t>
  </si>
  <si>
    <t>NORWAY</t>
  </si>
  <si>
    <t>Stavanger</t>
  </si>
  <si>
    <t>Carl Neill</t>
  </si>
  <si>
    <t>Karel Vejmelka</t>
  </si>
  <si>
    <t>Pardubice Jr.</t>
  </si>
  <si>
    <t>MTL-FLA-NYI</t>
  </si>
  <si>
    <t>Ryan Pilon</t>
  </si>
  <si>
    <t>Troy Terry</t>
  </si>
  <si>
    <t>C/RW</t>
  </si>
  <si>
    <t>NYR-VAN</t>
  </si>
  <si>
    <t>Ryan Zuhlsdorf</t>
  </si>
  <si>
    <t>Radovan Bondra</t>
  </si>
  <si>
    <t>Giorgio Estephan</t>
  </si>
  <si>
    <t>Kristian Oldham</t>
  </si>
  <si>
    <t>John Marino</t>
  </si>
  <si>
    <t>USPHL PRE.</t>
  </si>
  <si>
    <t>South Shore</t>
  </si>
  <si>
    <t>Stephen Desrocher</t>
  </si>
  <si>
    <t>Jake Massie</t>
  </si>
  <si>
    <t>Brett Seney</t>
  </si>
  <si>
    <t>Cooper Marody</t>
  </si>
  <si>
    <t>Vladislav Gavrikov</t>
  </si>
  <si>
    <t>Adam Parsells</t>
  </si>
  <si>
    <t>HIGH-WI</t>
  </si>
  <si>
    <t>Wausau West</t>
  </si>
  <si>
    <t>Christopher Wilkie</t>
  </si>
  <si>
    <t>Markus Ruusu</t>
  </si>
  <si>
    <t>JYP Jr.</t>
  </si>
  <si>
    <t>LAK-CHI</t>
  </si>
  <si>
    <t>Roy Radke</t>
  </si>
  <si>
    <t>Cameron Hughes</t>
  </si>
  <si>
    <t>Western Michigan</t>
  </si>
  <si>
    <t>OTT-WPG-CAR</t>
  </si>
  <si>
    <t>David Cotton</t>
  </si>
  <si>
    <t>Cushing Academy</t>
  </si>
  <si>
    <t>Patrick Holway</t>
  </si>
  <si>
    <t>USMAAAE</t>
  </si>
  <si>
    <t>Boston Advantage U18 (FS) (T1AAA)</t>
  </si>
  <si>
    <t>Nicholas Boka</t>
  </si>
  <si>
    <t>Andong Song</t>
  </si>
  <si>
    <t>CHN</t>
  </si>
  <si>
    <t>Lawrenceville</t>
  </si>
  <si>
    <t>Lukas Jasek</t>
  </si>
  <si>
    <t>Trinec</t>
  </si>
  <si>
    <t>ECAC</t>
  </si>
  <si>
    <t>Harvard U.</t>
  </si>
  <si>
    <t>Liam Dunda</t>
  </si>
  <si>
    <t>Rimouski</t>
  </si>
  <si>
    <t>Steven Ruggiero</t>
  </si>
  <si>
    <t>Garrett Metcalf</t>
  </si>
  <si>
    <t>Madison</t>
  </si>
  <si>
    <t>Joni Tuulola</t>
  </si>
  <si>
    <t>HPK</t>
  </si>
  <si>
    <t>Ivan Chukarov</t>
  </si>
  <si>
    <t>Minnesota Wilderness</t>
  </si>
  <si>
    <t>Erik Kallgren</t>
  </si>
  <si>
    <t>EDM-NYR</t>
  </si>
  <si>
    <t>Adam Huska</t>
  </si>
  <si>
    <t>Nikita Korostelev</t>
  </si>
  <si>
    <t>NJD-LAK</t>
  </si>
  <si>
    <t>Ivan Fedotov</t>
  </si>
  <si>
    <t>Markus Nutivaara</t>
  </si>
  <si>
    <t>Marcus Vela</t>
  </si>
  <si>
    <t>Langley</t>
  </si>
  <si>
    <t>Gustav Olhaver</t>
  </si>
  <si>
    <t>Rogle Jr.</t>
  </si>
  <si>
    <t>Patrick Shea</t>
  </si>
  <si>
    <t>DAL-SJS</t>
  </si>
  <si>
    <t>Jake Kupsky</t>
  </si>
  <si>
    <t>Lone Star</t>
  </si>
  <si>
    <t>WCHA</t>
  </si>
  <si>
    <t>Michigan Tech</t>
  </si>
  <si>
    <t>Jack Becker</t>
  </si>
  <si>
    <t>Mahtomedi</t>
  </si>
  <si>
    <t>Riley Bruce</t>
  </si>
  <si>
    <t>Nikita Pavlychev</t>
  </si>
  <si>
    <t>Joey Daccord</t>
  </si>
  <si>
    <t>Adam Marsh</t>
  </si>
  <si>
    <t>Petter Hansson</t>
  </si>
  <si>
    <t>WSH-WPG</t>
  </si>
  <si>
    <t>Matteo Gennaro</t>
  </si>
  <si>
    <t>VAN-TBL-MIN</t>
  </si>
  <si>
    <t>Jack Sadek</t>
  </si>
  <si>
    <t>Lakeville North</t>
  </si>
  <si>
    <t>Evan Smith</t>
  </si>
  <si>
    <t>Austin</t>
  </si>
  <si>
    <t>STL-NJD-FLA</t>
  </si>
  <si>
    <t>Ryan Bednard</t>
  </si>
  <si>
    <t>Johnstown</t>
  </si>
  <si>
    <t>ANA-TBL-EDM</t>
  </si>
  <si>
    <t>Miroslav Svoboda</t>
  </si>
  <si>
    <t>Trinec Jr.</t>
  </si>
  <si>
    <t>NYR-TBL-NYR-EDM</t>
  </si>
  <si>
    <t>Ziyat Paigin</t>
  </si>
  <si>
    <t>Kazan</t>
  </si>
  <si>
    <t>TBL-NYI-SJS-VAN</t>
  </si>
  <si>
    <t>Tate Olson</t>
  </si>
  <si>
    <t>John Dahlstrom</t>
  </si>
  <si>
    <t>WSH-CHI-ARI-SJS</t>
  </si>
  <si>
    <t>Matej Pekar</t>
  </si>
  <si>
    <t>Jonathan Gruden</t>
  </si>
  <si>
    <t>ARI-CAR</t>
  </si>
  <si>
    <t>Luke Henman</t>
  </si>
  <si>
    <t>MTL-LAK-MTL</t>
  </si>
  <si>
    <t>Allan McShane</t>
  </si>
  <si>
    <t>VAN-PIT-VGK</t>
  </si>
  <si>
    <t>Stanislav Demin</t>
  </si>
  <si>
    <t>Wenatchee</t>
  </si>
  <si>
    <t>Nico Gross</t>
  </si>
  <si>
    <t>EDM-MTL-SJS</t>
  </si>
  <si>
    <t>Jasper Weatherby</t>
  </si>
  <si>
    <t>Jacob Pivonka</t>
  </si>
  <si>
    <t>Lenni Killinen</t>
  </si>
  <si>
    <t>Martin Pospisil</t>
  </si>
  <si>
    <t>Curtis Douglas</t>
  </si>
  <si>
    <t>6' 8"</t>
  </si>
  <si>
    <t>Joel Hofer</t>
  </si>
  <si>
    <t>Demetrios Koumontzis</t>
  </si>
  <si>
    <t>Edina</t>
  </si>
  <si>
    <t>Tyler Weiss</t>
  </si>
  <si>
    <t>Xavier Bernard</t>
  </si>
  <si>
    <t>CBJ-NSH</t>
  </si>
  <si>
    <t>Jachym Kondelik</t>
  </si>
  <si>
    <t>John St. Ivany</t>
  </si>
  <si>
    <t>Aidan Dudas</t>
  </si>
  <si>
    <t>SJS-ARI</t>
  </si>
  <si>
    <t>Ivan Prosvetov</t>
  </si>
  <si>
    <t>PIT-TBL-VGK</t>
  </si>
  <si>
    <t>Paul Cotter</t>
  </si>
  <si>
    <t>Lincoln</t>
  </si>
  <si>
    <t>Jack Perbix</t>
  </si>
  <si>
    <t>Elk River</t>
  </si>
  <si>
    <t>Linus Lindstrand Cronholm</t>
  </si>
  <si>
    <t>Malmo Jr.</t>
  </si>
  <si>
    <t>Mac Hollowell</t>
  </si>
  <si>
    <t>Curtis Hall</t>
  </si>
  <si>
    <t>Philipp Kurashev</t>
  </si>
  <si>
    <t>Alexander Green</t>
  </si>
  <si>
    <t>Cornell U.</t>
  </si>
  <si>
    <t>WPG-MTL-CGY</t>
  </si>
  <si>
    <t>Milos Roman</t>
  </si>
  <si>
    <t>VGK-FLA-SJS-MTL</t>
  </si>
  <si>
    <t>Jack Gorniak</t>
  </si>
  <si>
    <t>West Salem</t>
  </si>
  <si>
    <t>Mitchell Gibson</t>
  </si>
  <si>
    <t>Miska Kukkonen</t>
  </si>
  <si>
    <t>Angus Crookshank</t>
  </si>
  <si>
    <t>Wyatte Wylie</t>
  </si>
  <si>
    <t>Cole Fonstad</t>
  </si>
  <si>
    <t>DET-PIT</t>
  </si>
  <si>
    <t>Justin Almeida</t>
  </si>
  <si>
    <t>Toni Utunen</t>
  </si>
  <si>
    <t>Leki</t>
  </si>
  <si>
    <t>CHI-NSH</t>
  </si>
  <si>
    <t>Spencer Stastney</t>
  </si>
  <si>
    <t>Lauri Pajuniemi</t>
  </si>
  <si>
    <t>Samuel Houde</t>
  </si>
  <si>
    <t>Blade Jenkins</t>
  </si>
  <si>
    <t>CAR-VGK</t>
  </si>
  <si>
    <t>Brandon Kruse</t>
  </si>
  <si>
    <t>Bowning Green</t>
  </si>
  <si>
    <t>CGY-ARI-NJD</t>
  </si>
  <si>
    <t>Akira Schmid</t>
  </si>
  <si>
    <t>SWISS-JR.</t>
  </si>
  <si>
    <t>Langnau Jr.</t>
  </si>
  <si>
    <t>Riley Damiani</t>
  </si>
  <si>
    <t>Hugh McGing</t>
  </si>
  <si>
    <t>FLA-SJS-MTL-CHI</t>
  </si>
  <si>
    <t>Mikael Hakkarainen</t>
  </si>
  <si>
    <t>Brandon Saigeon</t>
  </si>
  <si>
    <t>Yegor Sharangovich</t>
  </si>
  <si>
    <t>Dynamo Minsk</t>
  </si>
  <si>
    <t>CBJ-CHI-ARI</t>
  </si>
  <si>
    <t>Michael Callahan</t>
  </si>
  <si>
    <t>Samuel Ersson</t>
  </si>
  <si>
    <t>David Hrenak</t>
  </si>
  <si>
    <t>Dennis Busby</t>
  </si>
  <si>
    <t>PIT-COL</t>
  </si>
  <si>
    <t>Danila Zhuravlyov</t>
  </si>
  <si>
    <t>Irbis Kazan</t>
  </si>
  <si>
    <t>Roman Durny</t>
  </si>
  <si>
    <t>Simon Johansson</t>
  </si>
  <si>
    <t>Filip Kral</t>
  </si>
  <si>
    <t>BOS-WPG</t>
  </si>
  <si>
    <t>Declan Chisholm</t>
  </si>
  <si>
    <t>Vladislav Yeryomenko</t>
  </si>
  <si>
    <t>Magnus Chrona</t>
  </si>
  <si>
    <t>SWE-JR. U18</t>
  </si>
  <si>
    <t>Nacka</t>
  </si>
  <si>
    <t>Giovanni Vallati</t>
  </si>
  <si>
    <t>Connor Corcoran</t>
  </si>
  <si>
    <t>WSH-MIN</t>
  </si>
  <si>
    <t>Damien Giroux</t>
  </si>
  <si>
    <t>BUF-TOR</t>
  </si>
  <si>
    <t>Pontus Holmberg</t>
  </si>
  <si>
    <t>SWEDEN-3</t>
  </si>
  <si>
    <t>Vasteras</t>
  </si>
  <si>
    <t>Kevin Mandolese</t>
  </si>
  <si>
    <t>David Tendeck</t>
  </si>
  <si>
    <t>MTL-DET-CBJ</t>
  </si>
  <si>
    <t>Tim Berni</t>
  </si>
  <si>
    <t>SWISS-2</t>
  </si>
  <si>
    <t>GCK Zurich</t>
  </si>
  <si>
    <t>Victor Brattstrom</t>
  </si>
  <si>
    <t>Timra Jr.</t>
  </si>
  <si>
    <t>VAN-WSH</t>
  </si>
  <si>
    <t>Alex Kannok-Leipert</t>
  </si>
  <si>
    <t>THA</t>
  </si>
  <si>
    <t>Alexis Gravel</t>
  </si>
  <si>
    <t>Simon Kjellberg</t>
  </si>
  <si>
    <t>Michael Kesselring</t>
  </si>
  <si>
    <t>New Hampton School</t>
  </si>
  <si>
    <t>NYI-LAK</t>
  </si>
  <si>
    <t>Johan Sodergran</t>
  </si>
  <si>
    <t>Jesper Sellgren</t>
  </si>
  <si>
    <t>Mathias Emilio Pettersen</t>
  </si>
  <si>
    <t>NOR</t>
  </si>
  <si>
    <t>Dawson Barteaux</t>
  </si>
  <si>
    <t>Mathias Laferriere</t>
  </si>
  <si>
    <t>Justin Schutz</t>
  </si>
  <si>
    <t>CZREP-JR. U18</t>
  </si>
  <si>
    <t>RB Hockey Akademia</t>
  </si>
  <si>
    <t>Nikolai Kovalenko</t>
  </si>
  <si>
    <t>Mitchell Hoelscher</t>
  </si>
  <si>
    <t>Veini Vehvilainen</t>
  </si>
  <si>
    <t>Gavin Hain</t>
  </si>
  <si>
    <t>Jacob Ingham</t>
  </si>
  <si>
    <t>Zachary Emond</t>
  </si>
  <si>
    <t>Liam Gorman</t>
  </si>
  <si>
    <t>St. Sebastian's School</t>
  </si>
  <si>
    <t>Hunter Drew</t>
  </si>
  <si>
    <t>Shawn Boudrias</t>
  </si>
  <si>
    <t>TOR-VGK</t>
  </si>
  <si>
    <t>Peter Diliberatore</t>
  </si>
  <si>
    <t>HIGH-CT</t>
  </si>
  <si>
    <t>Salisbury</t>
  </si>
  <si>
    <t>Dustyn McFaul</t>
  </si>
  <si>
    <t>Pickering</t>
  </si>
  <si>
    <t>NSH-SJS</t>
  </si>
  <si>
    <t>John Leonard</t>
  </si>
  <si>
    <t>U. Mass.</t>
  </si>
  <si>
    <t>Cole Koepke</t>
  </si>
  <si>
    <t>Jared Moe</t>
  </si>
  <si>
    <t>Xavier Bouchard</t>
  </si>
  <si>
    <t>WSH-VAN</t>
  </si>
  <si>
    <t>Artyom Manukyan</t>
  </si>
  <si>
    <t>William Worge Kreu</t>
  </si>
  <si>
    <t>Jakov Novak</t>
  </si>
  <si>
    <t>Liam Kirk</t>
  </si>
  <si>
    <t>GBR</t>
  </si>
  <si>
    <t>ENGLAND</t>
  </si>
  <si>
    <t>Sheffield</t>
  </si>
  <si>
    <t>MTL-PHI-MTL</t>
  </si>
  <si>
    <t>Brett Stapley</t>
  </si>
  <si>
    <t>Vernon</t>
  </si>
  <si>
    <t>Otto Kivenmaki</t>
  </si>
  <si>
    <t>Assat Jrs.</t>
  </si>
  <si>
    <t>Matthew Thiessen</t>
  </si>
  <si>
    <t>MJHL</t>
  </si>
  <si>
    <t>Steinbach</t>
  </si>
  <si>
    <t>Josiah Slavin</t>
  </si>
  <si>
    <t>NYR-OTT</t>
  </si>
  <si>
    <t>Luke Loheit</t>
  </si>
  <si>
    <t>Minnetonka</t>
  </si>
  <si>
    <t>Patrik Siikanen</t>
  </si>
  <si>
    <t>Christian Krygier</t>
  </si>
  <si>
    <t>Jacob Kucharski</t>
  </si>
  <si>
    <t>Dmitry Zavgorodniy</t>
  </si>
  <si>
    <t>Jermaine Loewen</t>
  </si>
  <si>
    <t>JAM</t>
  </si>
  <si>
    <t>Tyler Tucker</t>
  </si>
  <si>
    <t>Cole Krygier</t>
  </si>
  <si>
    <t>Shamil Shmakov</t>
  </si>
  <si>
    <t>Novosibirsk 2</t>
  </si>
  <si>
    <t>Eetu Pakkila</t>
  </si>
  <si>
    <t>Trey Fix-Wolansky</t>
  </si>
  <si>
    <t>5' 5"</t>
  </si>
  <si>
    <t>Edmonton</t>
  </si>
  <si>
    <t>Marcus Westfalt</t>
  </si>
  <si>
    <t>LAK-TBL</t>
  </si>
  <si>
    <t>Radim Salda</t>
  </si>
  <si>
    <t>SJS-FLA</t>
  </si>
  <si>
    <t>Santtu Kinnunen</t>
  </si>
  <si>
    <t>Pelicans Jr.</t>
  </si>
  <si>
    <t>PIT-VGK</t>
  </si>
  <si>
    <t>Jordan Kooy</t>
  </si>
  <si>
    <t>ANA-TOR</t>
  </si>
  <si>
    <t>Zachary Bouthillier</t>
  </si>
  <si>
    <t>Sam Hentges</t>
  </si>
  <si>
    <t>Semyon Kizimov</t>
  </si>
  <si>
    <t>Pavel Shen</t>
  </si>
  <si>
    <t>Milan Kloucek</t>
  </si>
  <si>
    <t>Ty Taylor</t>
  </si>
  <si>
    <t>Austin Wong</t>
  </si>
  <si>
    <t>VGK-CAR-NYR</t>
  </si>
  <si>
    <t>Riley Hughes</t>
  </si>
  <si>
    <t>Eric Florchuk</t>
  </si>
  <si>
    <t>Nick Henry</t>
  </si>
  <si>
    <t>Jack Rathbone</t>
  </si>
  <si>
    <t>Dexter School</t>
  </si>
  <si>
    <t>Maksim Zhukov</t>
  </si>
  <si>
    <t>ARI-MIN</t>
  </si>
  <si>
    <t>Mason Shaw</t>
  </si>
  <si>
    <t>Nikita Popugaev</t>
  </si>
  <si>
    <t>Jacob Bryson</t>
  </si>
  <si>
    <t>Providence</t>
  </si>
  <si>
    <t>Malte Setkov</t>
  </si>
  <si>
    <t>Liam Hawel</t>
  </si>
  <si>
    <t>FLA-NYR-SJS</t>
  </si>
  <si>
    <t>Scott Reedy</t>
  </si>
  <si>
    <t>Michael Anderson</t>
  </si>
  <si>
    <t>Eetu Makiniemi</t>
  </si>
  <si>
    <t>Jokerit Jr.</t>
  </si>
  <si>
    <t>Santeri Virtanen</t>
  </si>
  <si>
    <t>TPS Jr.</t>
  </si>
  <si>
    <t>Matthew Strome</t>
  </si>
  <si>
    <t>Maksim Sushko</t>
  </si>
  <si>
    <t>NYI-PHI-ARI</t>
  </si>
  <si>
    <t>Noel Hoefenmayer</t>
  </si>
  <si>
    <t>Adam Ruzicka</t>
  </si>
  <si>
    <t>Ian Scott</t>
  </si>
  <si>
    <t>Jeremy Swayman</t>
  </si>
  <si>
    <t>SJS-VAN-CHI</t>
  </si>
  <si>
    <t>Tim Soderlund</t>
  </si>
  <si>
    <t>Skelleftea</t>
  </si>
  <si>
    <t>Alexei Toropchenko</t>
  </si>
  <si>
    <t>MVD Balashikha 2</t>
  </si>
  <si>
    <t>NYR-COL</t>
  </si>
  <si>
    <t>Petr Kvaca</t>
  </si>
  <si>
    <t>C. Budejovice</t>
  </si>
  <si>
    <t>Ostap Safin</t>
  </si>
  <si>
    <t>Sparta Jr.</t>
  </si>
  <si>
    <t>Bryce Misley</t>
  </si>
  <si>
    <t>Oakville</t>
  </si>
  <si>
    <t>Emil Bemstrom</t>
  </si>
  <si>
    <t>MTL-DAL-LAK</t>
  </si>
  <si>
    <t>Markus Phillips</t>
  </si>
  <si>
    <t>Roope Laavainen</t>
  </si>
  <si>
    <t>Tobias Geisser</t>
  </si>
  <si>
    <t>Zug Academy</t>
  </si>
  <si>
    <t>Drake Batherson</t>
  </si>
  <si>
    <t>Kyle Olson</t>
  </si>
  <si>
    <t>NSH-NJD-SJS-NYR</t>
  </si>
  <si>
    <t>Brandon Crawley</t>
  </si>
  <si>
    <t>PIT-TOR</t>
  </si>
  <si>
    <t>Vladislav Kara</t>
  </si>
  <si>
    <t>Bars Kazan</t>
  </si>
  <si>
    <t>Igor Shvyrev</t>
  </si>
  <si>
    <t>VAN-EDM-ARI</t>
  </si>
  <si>
    <t>Michael Karow</t>
  </si>
  <si>
    <t>Lucas Elvenes</t>
  </si>
  <si>
    <t>Tyler Steenbergen</t>
  </si>
  <si>
    <t>Gilles Senn</t>
  </si>
  <si>
    <t>Davos</t>
  </si>
  <si>
    <t>BUF-STL</t>
  </si>
  <si>
    <t>David Noel</t>
  </si>
  <si>
    <t>Cole Fraser</t>
  </si>
  <si>
    <t>Jacob Peterson</t>
  </si>
  <si>
    <t>Tyler Inamoto</t>
  </si>
  <si>
    <t>Cole Hults</t>
  </si>
  <si>
    <t>CAR-CHI-VAN</t>
  </si>
  <si>
    <t>Kristoffer Gunnarsson</t>
  </si>
  <si>
    <t>Leon Gawanke</t>
  </si>
  <si>
    <t>Noah Cates</t>
  </si>
  <si>
    <t>Stillwater</t>
  </si>
  <si>
    <t>TBL-LAK</t>
  </si>
  <si>
    <t>Drake Rymsha</t>
  </si>
  <si>
    <t>Zach Fischer</t>
  </si>
  <si>
    <t>Fedor Gordeev</t>
  </si>
  <si>
    <t>BOS-CAR-VGK</t>
  </si>
  <si>
    <t>Jonathan Dugan</t>
  </si>
  <si>
    <t>HIGH-NY</t>
  </si>
  <si>
    <t>Northwood School</t>
  </si>
  <si>
    <t>Marian Studenic</t>
  </si>
  <si>
    <t>STL-CHI</t>
  </si>
  <si>
    <t>Parker Foo</t>
  </si>
  <si>
    <t>Calle Sjalin</t>
  </si>
  <si>
    <t>OSTERSUND</t>
  </si>
  <si>
    <t>Kirill Maksimov</t>
  </si>
  <si>
    <t>Jacob Golden</t>
  </si>
  <si>
    <t>Kale Howarth</t>
  </si>
  <si>
    <t>Jarret Tyszka</t>
  </si>
  <si>
    <t>Jakub Galvas</t>
  </si>
  <si>
    <t>Olomouc</t>
  </si>
  <si>
    <t>Sebastian Walfridsson</t>
  </si>
  <si>
    <t>OTT-PIT</t>
  </si>
  <si>
    <t>Jan Drozg</t>
  </si>
  <si>
    <t>SVN</t>
  </si>
  <si>
    <t>LEKSAND U18</t>
  </si>
  <si>
    <t>Olle Eriksson Ek</t>
  </si>
  <si>
    <t>Tomas Vomacka</t>
  </si>
  <si>
    <t>Corpus Christi</t>
  </si>
  <si>
    <t>Linus Olund</t>
  </si>
  <si>
    <t>Denis Smirnov</t>
  </si>
  <si>
    <t>Penn State U.</t>
  </si>
  <si>
    <t>VAN-NYR</t>
  </si>
  <si>
    <t>Dominik Lakatos</t>
  </si>
  <si>
    <t>Liberec</t>
  </si>
  <si>
    <t>Nick Campoli</t>
  </si>
  <si>
    <t>North York</t>
  </si>
  <si>
    <t>ARI-SJS</t>
  </si>
  <si>
    <t>Jacob McGrew</t>
  </si>
  <si>
    <t>Aarne Talvitie</t>
  </si>
  <si>
    <t>BUF-VGK</t>
  </si>
  <si>
    <t>Jiri Patera</t>
  </si>
  <si>
    <t>C. Budejovice Jr.</t>
  </si>
  <si>
    <t>John Adams</t>
  </si>
  <si>
    <t>Brett Davis</t>
  </si>
  <si>
    <t>Reilly Webb</t>
  </si>
  <si>
    <t>LAK-NYI</t>
  </si>
  <si>
    <t>Arnaud Durandeau</t>
  </si>
  <si>
    <t>Brendan De Jong</t>
  </si>
  <si>
    <t>Arvid Holm</t>
  </si>
  <si>
    <t>Olle Lycksell</t>
  </si>
  <si>
    <t>Nicklaus Perbix</t>
  </si>
  <si>
    <t>NYI-CHI-CBJ</t>
  </si>
  <si>
    <t>Jonathan Davidsson</t>
  </si>
  <si>
    <t>D'Artagnan Joly</t>
  </si>
  <si>
    <t>Ryan McGregor</t>
  </si>
  <si>
    <t>Cedric Pare</t>
  </si>
  <si>
    <t>SJS-NYR</t>
  </si>
  <si>
    <t>Morgan Barron</t>
  </si>
  <si>
    <t>St. Andrews College</t>
  </si>
  <si>
    <t>Trenton Bourque</t>
  </si>
  <si>
    <t>NYR-NSH</t>
  </si>
  <si>
    <t>Pavel Koltygin</t>
  </si>
  <si>
    <t>Skyler Brind'Amour</t>
  </si>
  <si>
    <t>Selects Academy U18</t>
  </si>
  <si>
    <t>Andrei Svetlakov</t>
  </si>
  <si>
    <t>CSKA</t>
  </si>
  <si>
    <t>Carson Meyer</t>
  </si>
  <si>
    <t>MIAMI</t>
  </si>
  <si>
    <t>MTL-TBL</t>
  </si>
  <si>
    <t>Cole Guttman</t>
  </si>
  <si>
    <t>Dubuque</t>
  </si>
  <si>
    <t>CHI-VAN</t>
  </si>
  <si>
    <t>Petrus Palmu</t>
  </si>
  <si>
    <t>5' 6"</t>
  </si>
  <si>
    <t>Benton Maass</t>
  </si>
  <si>
    <t>Jordan Hollett</t>
  </si>
  <si>
    <t>Sebastian Repo</t>
  </si>
  <si>
    <t>Alexander Chmelevski</t>
  </si>
  <si>
    <t>Antti Palojarvi</t>
  </si>
  <si>
    <t>Lukko Jr.</t>
  </si>
  <si>
    <t>Nick Leivermann</t>
  </si>
  <si>
    <t>Matt Brassard</t>
  </si>
  <si>
    <t>Ben Jones</t>
  </si>
  <si>
    <t>Erik Walli Walterholm</t>
  </si>
  <si>
    <t>Djurgarden U18</t>
  </si>
  <si>
    <t>Jocktan Chainey</t>
  </si>
  <si>
    <t>Linus Weissbach</t>
  </si>
  <si>
    <t>Brady Gilmour</t>
  </si>
  <si>
    <t>Victor Berglund</t>
  </si>
  <si>
    <t>LAK-TBL-PHI</t>
  </si>
  <si>
    <t>Wyatt Kalynuk</t>
  </si>
  <si>
    <t>BLOOMINGTON</t>
  </si>
  <si>
    <t>Ville Rasanen</t>
  </si>
  <si>
    <t>Jokipojat</t>
  </si>
  <si>
    <t>Skyler McKenzie</t>
  </si>
  <si>
    <t>PHI-MTL</t>
  </si>
  <si>
    <t>Cayden Primeau</t>
  </si>
  <si>
    <t>Samuel Walker</t>
  </si>
  <si>
    <t>Logan Cockerill</t>
  </si>
  <si>
    <t>Filip Sveningsson</t>
  </si>
  <si>
    <t>Ryan O'Connell</t>
  </si>
  <si>
    <t>Daniel Bukac</t>
  </si>
  <si>
    <t>Yegor Zaitsev</t>
  </si>
  <si>
    <t>Anton Andersson</t>
  </si>
  <si>
    <t>Patrik Virta</t>
  </si>
  <si>
    <t>Philip Kemp</t>
  </si>
  <si>
    <t>Nick Swaney</t>
  </si>
  <si>
    <t>Robbie Stucker</t>
  </si>
  <si>
    <t>St. Thomas</t>
  </si>
  <si>
    <t>MTL-WPG</t>
  </si>
  <si>
    <t>Croix Evingson</t>
  </si>
  <si>
    <t>Shreveport</t>
  </si>
  <si>
    <t>CHI-SJS</t>
  </si>
  <si>
    <t>Ivan Chekhovich</t>
  </si>
  <si>
    <t>Kristian Roykas Marthinsen</t>
  </si>
  <si>
    <t>Almtuna Jr.</t>
  </si>
  <si>
    <t>OTT-SJS-NJD</t>
  </si>
  <si>
    <t>Matthew Hellickson</t>
  </si>
  <si>
    <t>ANA-CHI</t>
  </si>
  <si>
    <t>Joshua Ess</t>
  </si>
  <si>
    <t>Lakeville South</t>
  </si>
  <si>
    <t>Jacob Paquette</t>
  </si>
  <si>
    <t>William Reilly</t>
  </si>
  <si>
    <t>RPI</t>
  </si>
  <si>
    <t>EDM-ANA</t>
  </si>
  <si>
    <t>VAN-FLA</t>
  </si>
  <si>
    <t>CBJ-CHI-NYI</t>
  </si>
  <si>
    <t>Anatoli Golyshev</t>
  </si>
  <si>
    <t>Yekaterinburg</t>
  </si>
  <si>
    <t>Linus Lindstrom</t>
  </si>
  <si>
    <t>Jacob Cederholm</t>
  </si>
  <si>
    <t>Tarmo Reunanen</t>
  </si>
  <si>
    <t>Brett Murray</t>
  </si>
  <si>
    <t>Carleton Place</t>
  </si>
  <si>
    <t>COL-TOR</t>
  </si>
  <si>
    <t>Mikhail Maltsev</t>
  </si>
  <si>
    <t>Todd Burgess</t>
  </si>
  <si>
    <t>Fairbanks</t>
  </si>
  <si>
    <t>Max Zimmer</t>
  </si>
  <si>
    <t>Evan Cormier</t>
  </si>
  <si>
    <t>Brandon Duhaime</t>
  </si>
  <si>
    <t>Alfons Malmstrom</t>
  </si>
  <si>
    <t>Orebro Jr.</t>
  </si>
  <si>
    <t>Hardy Haman Aktell</t>
  </si>
  <si>
    <t>Skelleftea U18</t>
  </si>
  <si>
    <t>NYI-CHI</t>
  </si>
  <si>
    <t>Lucas Carlsson</t>
  </si>
  <si>
    <t>NYR-SJS</t>
  </si>
  <si>
    <t>Noah Gregor</t>
  </si>
  <si>
    <t>Riley Stillman</t>
  </si>
  <si>
    <t>Rhett Gardner</t>
  </si>
  <si>
    <t>North Dakota</t>
  </si>
  <si>
    <t>Damien Riat</t>
  </si>
  <si>
    <t>Geneve</t>
  </si>
  <si>
    <t>Ross Colton</t>
  </si>
  <si>
    <t>Tanner Kaspick</t>
  </si>
  <si>
    <t>SJS-ARI-PHI-NYI</t>
  </si>
  <si>
    <t>Otto Koivula</t>
  </si>
  <si>
    <t>Ryan Jones</t>
  </si>
  <si>
    <t>Vladimir Bobylev</t>
  </si>
  <si>
    <t>VAN-MTL</t>
  </si>
  <si>
    <t>Casey Staum</t>
  </si>
  <si>
    <t>Hill-Murray H.S.</t>
  </si>
  <si>
    <t>CBJ-STL</t>
  </si>
  <si>
    <t>Nolan Stevens</t>
  </si>
  <si>
    <t>Northeastern U.</t>
  </si>
  <si>
    <t>Mitchell Mattson</t>
  </si>
  <si>
    <t>Grand Rapids</t>
  </si>
  <si>
    <t>Jordy Stallard</t>
  </si>
  <si>
    <t>ARI-DAL</t>
  </si>
  <si>
    <t>Colton Point</t>
  </si>
  <si>
    <t>Philip Nyberg</t>
  </si>
  <si>
    <t>MTL-BUF</t>
  </si>
  <si>
    <t>Vojtech Budik</t>
  </si>
  <si>
    <t>Adam Werner</t>
  </si>
  <si>
    <t>Yegor Rykov</t>
  </si>
  <si>
    <t>Jeremy Helvig</t>
  </si>
  <si>
    <t>Joona Koppanen</t>
  </si>
  <si>
    <t>MIN-BOS</t>
  </si>
  <si>
    <t>Cam Clarke</t>
  </si>
  <si>
    <t>Jordan Sambrook</t>
  </si>
  <si>
    <t>Patrick Harper</t>
  </si>
  <si>
    <t>Avon Old Farms H.S.</t>
  </si>
  <si>
    <t>Linus Hogberg</t>
  </si>
  <si>
    <t>NYI-FLA-VAN</t>
  </si>
  <si>
    <t>Cole Candella</t>
  </si>
  <si>
    <t>Michael Eyssimont</t>
  </si>
  <si>
    <t>US WEST</t>
  </si>
  <si>
    <t>Mathias From</t>
  </si>
  <si>
    <t>FLA-CHI-STL</t>
  </si>
  <si>
    <t>ANA-TOR-WSH</t>
  </si>
  <si>
    <t>Axel Jonsson-Fjallby</t>
  </si>
  <si>
    <t>Christopher Paquette</t>
  </si>
  <si>
    <t>STL-EDM</t>
  </si>
  <si>
    <t>Graham McPhee</t>
  </si>
  <si>
    <t>Niclas Almari</t>
  </si>
  <si>
    <t>Jonathan Walker</t>
  </si>
  <si>
    <t>Aapeli Rasanen</t>
  </si>
  <si>
    <t>Tappara Jr.</t>
  </si>
  <si>
    <t>Jakob Stukel</t>
  </si>
  <si>
    <t>Peter Thome</t>
  </si>
  <si>
    <t>Aberdeen</t>
  </si>
  <si>
    <t>Eetu Tuulola</t>
  </si>
  <si>
    <t>Mikhail Berdin</t>
  </si>
  <si>
    <t>Patrick Kudla</t>
  </si>
  <si>
    <t>Brandon Hagel</t>
  </si>
  <si>
    <t>Michael Pezzetta</t>
  </si>
  <si>
    <t>Nate Clurman</t>
  </si>
  <si>
    <t>Markus Nurmi</t>
  </si>
  <si>
    <t>Noah Carroll</t>
  </si>
  <si>
    <t>BOS-COL-BOS</t>
  </si>
  <si>
    <t>Oskar Steen</t>
  </si>
  <si>
    <t>MIN-CGY</t>
  </si>
  <si>
    <t>Matthew Phillips</t>
  </si>
  <si>
    <t>Filip Larsson</t>
  </si>
  <si>
    <t>Konstantin Volkov</t>
  </si>
  <si>
    <t>Tanner Laczynski</t>
  </si>
  <si>
    <t>Collin Adams</t>
  </si>
  <si>
    <t>Anthony Salinitri</t>
  </si>
  <si>
    <t>Blake Hillman</t>
  </si>
  <si>
    <t>FLA-NYR</t>
  </si>
  <si>
    <t>Tyler Wall</t>
  </si>
  <si>
    <t>GOJHL</t>
  </si>
  <si>
    <t>Leamington</t>
  </si>
  <si>
    <t>Jakob Stenqvist</t>
  </si>
  <si>
    <t>Chase Priskie</t>
  </si>
  <si>
    <t>Quinnipiac</t>
  </si>
  <si>
    <t>RUSSIA JR. 2</t>
  </si>
  <si>
    <t>Loko-Yunior Yaroslav</t>
  </si>
  <si>
    <t>Nicolas Mattinen</t>
  </si>
  <si>
    <t>Mark Shoemaker</t>
  </si>
  <si>
    <t>Joseph Masonius</t>
  </si>
  <si>
    <t>Nikolai Chebykin</t>
  </si>
  <si>
    <t>Vincent Desharnais</t>
  </si>
  <si>
    <t>Rodrigo Abols</t>
  </si>
  <si>
    <t>WPG-MTL</t>
  </si>
  <si>
    <t>Arvid Henrikson</t>
  </si>
  <si>
    <t>AIK U18</t>
  </si>
  <si>
    <t>Dean Stewart</t>
  </si>
  <si>
    <t>Portage</t>
  </si>
  <si>
    <t>Austin Osmanski</t>
  </si>
  <si>
    <t>Vasily Glotov</t>
  </si>
  <si>
    <t>Lvy St. Petersburg 2</t>
  </si>
  <si>
    <t>Travis Barron</t>
  </si>
  <si>
    <t>Jeremy Davies</t>
  </si>
  <si>
    <t>Bloomington</t>
  </si>
  <si>
    <t>OTT-NYI</t>
  </si>
  <si>
    <t>Nick Pastujov</t>
  </si>
  <si>
    <t>Brett McKenzie</t>
  </si>
  <si>
    <t>BOS-FLA</t>
  </si>
  <si>
    <t>Benjamin Finkelstein</t>
  </si>
  <si>
    <t>US EAST</t>
  </si>
  <si>
    <t>Dmitry Sokolov</t>
  </si>
  <si>
    <t>Mattias Elfstrom</t>
  </si>
  <si>
    <t>Adam Smith</t>
  </si>
  <si>
    <t>David Bernhardt</t>
  </si>
  <si>
    <t>David Quenneville</t>
  </si>
  <si>
    <t>Ty Ronning</t>
  </si>
  <si>
    <t>Jacob Friend</t>
  </si>
  <si>
    <t>Jake Ryczek</t>
  </si>
  <si>
    <t>FLA-MIN</t>
  </si>
  <si>
    <t>Braydyn Chizen</t>
  </si>
  <si>
    <t>6' 9"</t>
  </si>
  <si>
    <t>Tyler Soy</t>
  </si>
  <si>
    <t>DAL-EDM-TBL</t>
  </si>
  <si>
    <t>Otto Somppi</t>
  </si>
  <si>
    <t>Dmitriy Zaitsev</t>
  </si>
  <si>
    <t>WBS Knights</t>
  </si>
  <si>
    <t>Ryan Lohin</t>
  </si>
  <si>
    <t>Nikolaj Krag Christensen</t>
  </si>
  <si>
    <t>DENMARK</t>
  </si>
  <si>
    <t>Rodovre</t>
  </si>
  <si>
    <t>Joachim Blichfeld</t>
  </si>
  <si>
    <t>Filip Helt</t>
  </si>
  <si>
    <t>Litvinov Jr.</t>
  </si>
  <si>
    <t>Sam Reinhart</t>
  </si>
  <si>
    <t>Jake Virtanen</t>
  </si>
  <si>
    <t>William Nylander</t>
  </si>
  <si>
    <t>Nikolaj Ehlers</t>
  </si>
  <si>
    <t>OTT-ANA</t>
  </si>
  <si>
    <t>Nick Ritchie</t>
  </si>
  <si>
    <t>Dylan Larkin</t>
  </si>
  <si>
    <t>Tony DeAngelo</t>
  </si>
  <si>
    <t>SJS-CHI</t>
  </si>
  <si>
    <t>Robby Fabbri</t>
  </si>
  <si>
    <t>ANA-VAN</t>
  </si>
  <si>
    <t>Jared McCann</t>
  </si>
  <si>
    <t>Sodertalje</t>
  </si>
  <si>
    <t>Joshua Ho-Sang</t>
  </si>
  <si>
    <t>Jayce Hawryluk</t>
  </si>
  <si>
    <t>NYI-TBL</t>
  </si>
  <si>
    <t>Slavia Jr.</t>
  </si>
  <si>
    <t>Plymouth</t>
  </si>
  <si>
    <t>TOR-ANA</t>
  </si>
  <si>
    <t>WPG-MIN-BUF-WSH</t>
  </si>
  <si>
    <t>Indiana</t>
  </si>
  <si>
    <t>DET-NSH-SJS</t>
  </si>
  <si>
    <t>TBL-VAN-LAK</t>
  </si>
  <si>
    <t>Jack Dougherty</t>
  </si>
  <si>
    <t>Maxim Letunov</t>
  </si>
  <si>
    <t>PIT-SJS</t>
  </si>
  <si>
    <t>Noah Rod</t>
  </si>
  <si>
    <t>Geneve Jr.</t>
  </si>
  <si>
    <t>COL-CGY</t>
  </si>
  <si>
    <t>Hunter Smith</t>
  </si>
  <si>
    <t>Brandon Montour</t>
  </si>
  <si>
    <t>MTL-NYI-TBL</t>
  </si>
  <si>
    <t>Johnathan MacLeod</t>
  </si>
  <si>
    <t>Alex Lintuniemi</t>
  </si>
  <si>
    <t>FLA-CHI-SJS-NSH</t>
  </si>
  <si>
    <t>EDM-LAK-CBJ-DET</t>
  </si>
  <si>
    <t>Brandon Hickey</t>
  </si>
  <si>
    <t>NYI-FLA</t>
  </si>
  <si>
    <t>Nikita Tryamkin</t>
  </si>
  <si>
    <t>St. Andrews</t>
  </si>
  <si>
    <t>Rinat Valiev</t>
  </si>
  <si>
    <t>Jack Glover</t>
  </si>
  <si>
    <t>Miles Gendron</t>
  </si>
  <si>
    <t>Rivers Academy</t>
  </si>
  <si>
    <t>Connor Chatham</t>
  </si>
  <si>
    <t>ARI-MTL</t>
  </si>
  <si>
    <t>Alexander Peters</t>
  </si>
  <si>
    <t>DET-CBJ</t>
  </si>
  <si>
    <t>Elvis Merzlikins</t>
  </si>
  <si>
    <t>Lugano</t>
  </si>
  <si>
    <t>PHI-NYI</t>
  </si>
  <si>
    <t>Ilya Sorokin</t>
  </si>
  <si>
    <t>MIN-TBL</t>
  </si>
  <si>
    <t>TBL-MIN</t>
  </si>
  <si>
    <t>Louie Belpedio</t>
  </si>
  <si>
    <t>PIT-CGY-CHI</t>
  </si>
  <si>
    <t>ANA-VAN-NYR</t>
  </si>
  <si>
    <t>Keegan Iverson</t>
  </si>
  <si>
    <t>MTL-ARI</t>
  </si>
  <si>
    <t>Anton Karlsson</t>
  </si>
  <si>
    <t>Beau Starrett</t>
  </si>
  <si>
    <t>NYR-WSH</t>
  </si>
  <si>
    <t>AHL</t>
  </si>
  <si>
    <t>Hershey</t>
  </si>
  <si>
    <t>Michael Amadio</t>
  </si>
  <si>
    <t>BUF-MIN-EDM</t>
  </si>
  <si>
    <t>William Lagesson</t>
  </si>
  <si>
    <t>Joe Wegwerth</t>
  </si>
  <si>
    <t>EDM-TOR-COL</t>
  </si>
  <si>
    <t>Nick Magyar</t>
  </si>
  <si>
    <t>CGY-TOR-STL</t>
  </si>
  <si>
    <t>Linus Soderstrom</t>
  </si>
  <si>
    <t>VAN-CAR</t>
  </si>
  <si>
    <t>Lucas Wallmark</t>
  </si>
  <si>
    <t>TOR-CHI</t>
  </si>
  <si>
    <t>Fredrik Olofsson</t>
  </si>
  <si>
    <t>Chase De Leo</t>
  </si>
  <si>
    <t>Shane Eiserman</t>
  </si>
  <si>
    <t>NJD-WPG</t>
  </si>
  <si>
    <t>Alexis Vanier</t>
  </si>
  <si>
    <t>ARI-TOR</t>
  </si>
  <si>
    <t>John Piccinich</t>
  </si>
  <si>
    <t>Michael Prapavessis</t>
  </si>
  <si>
    <t>Toronto Lakeshore</t>
  </si>
  <si>
    <t>Julien Pelletier</t>
  </si>
  <si>
    <t>Devon Toews</t>
  </si>
  <si>
    <t>Kaapo Kahkonen</t>
  </si>
  <si>
    <t>TBL-STL</t>
  </si>
  <si>
    <t>Austin Poganski</t>
  </si>
  <si>
    <t>SJS-EDM</t>
  </si>
  <si>
    <t>Zachary Nagelvoort</t>
  </si>
  <si>
    <t>STL-NSH</t>
  </si>
  <si>
    <t>Sam Lafferty</t>
  </si>
  <si>
    <t>Deerfield Academy</t>
  </si>
  <si>
    <t>Alexis Pepin</t>
  </si>
  <si>
    <t>ANA-WSH-ANA-DAL</t>
  </si>
  <si>
    <t>Brent Moran</t>
  </si>
  <si>
    <t>Surrey</t>
  </si>
  <si>
    <t>Michael Bunting</t>
  </si>
  <si>
    <t>CHI-NYI-WSH-NYR</t>
  </si>
  <si>
    <t>Igor Shesterkin</t>
  </si>
  <si>
    <t>Spartak 2</t>
  </si>
  <si>
    <t>NYR-TBL</t>
  </si>
  <si>
    <t>Steven Johnson</t>
  </si>
  <si>
    <t>Maxwell Willman</t>
  </si>
  <si>
    <t>Williston-North Hampton</t>
  </si>
  <si>
    <t>Richard Nejezchleb</t>
  </si>
  <si>
    <t>Matthew Berkovitz</t>
  </si>
  <si>
    <t>Ashwaubenon</t>
  </si>
  <si>
    <t>Jaedon Descheneau</t>
  </si>
  <si>
    <t>NYI-MTL</t>
  </si>
  <si>
    <t>Nikolas Koberstein</t>
  </si>
  <si>
    <t>Olds</t>
  </si>
  <si>
    <t>Dakota Joshua</t>
  </si>
  <si>
    <t>CJ Seuss</t>
  </si>
  <si>
    <t>OTT-EDM</t>
  </si>
  <si>
    <t>Liam Coughlin</t>
  </si>
  <si>
    <t>Ryan Rehill</t>
  </si>
  <si>
    <t>Shane Gersich</t>
  </si>
  <si>
    <t>Miro Karjalainen</t>
  </si>
  <si>
    <t>FINLAND-JR. U18</t>
  </si>
  <si>
    <t>Jokerit U18</t>
  </si>
  <si>
    <t>Chase Perry</t>
  </si>
  <si>
    <t>CBJ-EDM-CBJ</t>
  </si>
  <si>
    <t>Tyler Bird</t>
  </si>
  <si>
    <t>Tanner Faith</t>
  </si>
  <si>
    <t>Daniel Walcott</t>
  </si>
  <si>
    <t>STL-TBL-NYR</t>
  </si>
  <si>
    <t>Tyler Nanne</t>
  </si>
  <si>
    <t>Edina H.S.</t>
  </si>
  <si>
    <t>Miguel Fidler</t>
  </si>
  <si>
    <t>ANA-PIT</t>
  </si>
  <si>
    <t>Anthony Angello</t>
  </si>
  <si>
    <t>Andreas Soderberg</t>
  </si>
  <si>
    <t>Alec Dillon</t>
  </si>
  <si>
    <t>Christopher Brown</t>
  </si>
  <si>
    <t>HIGH-MI</t>
  </si>
  <si>
    <t>Cranbrook Kingswood</t>
  </si>
  <si>
    <t>FLA-NJD</t>
  </si>
  <si>
    <t>Joey Dudek</t>
  </si>
  <si>
    <t>Tyler Vesel</t>
  </si>
  <si>
    <t>CGY-DAL</t>
  </si>
  <si>
    <t>Aaron Haydon</t>
  </si>
  <si>
    <t>Kyle Schempp</t>
  </si>
  <si>
    <t>Ferris State U.</t>
  </si>
  <si>
    <t>Kyle Pettit</t>
  </si>
  <si>
    <t>CAR-LAK</t>
  </si>
  <si>
    <t>Jake Marchment</t>
  </si>
  <si>
    <t>Belleville</t>
  </si>
  <si>
    <t>Nolan Vesey</t>
  </si>
  <si>
    <t>WPG-WSH</t>
  </si>
  <si>
    <t>Steven Spinner</t>
  </si>
  <si>
    <t>OTT-MIN</t>
  </si>
  <si>
    <t>Pontus Sjalin</t>
  </si>
  <si>
    <t>J20 Elit</t>
  </si>
  <si>
    <t>Ostersunds</t>
  </si>
  <si>
    <t>Aaron Irving</t>
  </si>
  <si>
    <t>David Westlund</t>
  </si>
  <si>
    <t>Pavel Kraskovsky</t>
  </si>
  <si>
    <t>Julius Vahatalo</t>
  </si>
  <si>
    <t>CBJ-NYR-MIN</t>
  </si>
  <si>
    <t>Cristiano Digiacinto</t>
  </si>
  <si>
    <t>C.J. Yakimowicz</t>
  </si>
  <si>
    <t>Jaden Lindo</t>
  </si>
  <si>
    <t>Maximilian Pajpach</t>
  </si>
  <si>
    <t>SLOVAKIA-2</t>
  </si>
  <si>
    <t>Slovakia U18</t>
  </si>
  <si>
    <t>ANA-CGY</t>
  </si>
  <si>
    <t>Adam Ollas Mattsson</t>
  </si>
  <si>
    <t>BOS-STL</t>
  </si>
  <si>
    <t>Sammy Blais</t>
  </si>
  <si>
    <t>Hayden Hawkey</t>
  </si>
  <si>
    <t>Dylan Sikura</t>
  </si>
  <si>
    <t>Aurora</t>
  </si>
  <si>
    <t>NYR-SJS-CHI</t>
  </si>
  <si>
    <t>Ivan Nalimov</t>
  </si>
  <si>
    <t>Matthew Mistele</t>
  </si>
  <si>
    <t>Victor Olofsson</t>
  </si>
  <si>
    <t>FLA-MTL-FLA</t>
  </si>
  <si>
    <t>Hugo Fagerblom</t>
  </si>
  <si>
    <t>Frolunda U18</t>
  </si>
  <si>
    <t>Keven Bouchard</t>
  </si>
  <si>
    <t>Austin Carroll</t>
  </si>
  <si>
    <t>Cameron Darcy</t>
  </si>
  <si>
    <t>MacKenze Stewart</t>
  </si>
  <si>
    <t>Kyle Jenkins</t>
  </si>
  <si>
    <t>Pierre Engvall</t>
  </si>
  <si>
    <t>WPG-OTT</t>
  </si>
  <si>
    <t>Kelly Summers</t>
  </si>
  <si>
    <t>NJD-ARI</t>
  </si>
  <si>
    <t>Jared Fiegl</t>
  </si>
  <si>
    <t>NSH-WSH-WPG</t>
  </si>
  <si>
    <t>Matt Ustaski</t>
  </si>
  <si>
    <t>Edgars Kulda</t>
  </si>
  <si>
    <t>Kevin Elgestal</t>
  </si>
  <si>
    <t>Patrick Sanvido</t>
  </si>
  <si>
    <t>Olivier Leblanc</t>
  </si>
  <si>
    <t>Jesper Pettersson</t>
  </si>
  <si>
    <t>TBL-NYI</t>
  </si>
  <si>
    <t>Lukas Sutter</t>
  </si>
  <si>
    <t>Alexander Kadeykin</t>
  </si>
  <si>
    <t>Mytischi</t>
  </si>
  <si>
    <t>Dwyer Tschantz</t>
  </si>
  <si>
    <t>Union College</t>
  </si>
  <si>
    <t>ANA-TOR-ANA</t>
  </si>
  <si>
    <t>Ondrej Kase</t>
  </si>
  <si>
    <t>Jake Evans</t>
  </si>
  <si>
    <t>St. Michael's</t>
  </si>
  <si>
    <t>Jack Ramsey</t>
  </si>
  <si>
    <t>NYR-LAK</t>
  </si>
  <si>
    <t>Jacob Middleton</t>
  </si>
  <si>
    <t>Viktor Lodin</t>
  </si>
  <si>
    <t>OREBRO</t>
  </si>
  <si>
    <t>Jordan Spence</t>
  </si>
  <si>
    <t>AUS</t>
  </si>
  <si>
    <t>Tyce Thompson</t>
  </si>
  <si>
    <t>PROVIDENCE</t>
  </si>
  <si>
    <t>Ethan Phillips</t>
  </si>
  <si>
    <t>BUF-PIT-ARI</t>
  </si>
  <si>
    <t>Matias MacCelli</t>
  </si>
  <si>
    <t>DUBUQUE</t>
  </si>
  <si>
    <t>NYR-BOS-MIN-CAR</t>
  </si>
  <si>
    <t>Cade Webber</t>
  </si>
  <si>
    <t>RIVERS ACADEMY</t>
  </si>
  <si>
    <t>Matej Blumel</t>
  </si>
  <si>
    <t>Henry Thrun</t>
  </si>
  <si>
    <t>VAN-BUF</t>
  </si>
  <si>
    <t>Aaron Huglen</t>
  </si>
  <si>
    <t>ROSEAU</t>
  </si>
  <si>
    <t>Mason Millman</t>
  </si>
  <si>
    <t>SAGINAW</t>
  </si>
  <si>
    <t>MIN-PIT-FLA-CBJ</t>
  </si>
  <si>
    <t>Eric Hjorth</t>
  </si>
  <si>
    <t>Michal Teply</t>
  </si>
  <si>
    <t>BENATKY N. J.</t>
  </si>
  <si>
    <t>Carter Berger</t>
  </si>
  <si>
    <t>Alexandr Darin</t>
  </si>
  <si>
    <t>MTL-SJS</t>
  </si>
  <si>
    <t>Yegor Spiridonov</t>
  </si>
  <si>
    <t>MAGNITOGORSK 2</t>
  </si>
  <si>
    <t>COL-NSH</t>
  </si>
  <si>
    <t>Marc Del Gaizo</t>
  </si>
  <si>
    <t>UMASS</t>
  </si>
  <si>
    <t>Ryder Donovan</t>
  </si>
  <si>
    <t>DULUTH EAST</t>
  </si>
  <si>
    <t>Samuel Sjolund</t>
  </si>
  <si>
    <t>AIK JR.</t>
  </si>
  <si>
    <t>CBJ-NYR</t>
  </si>
  <si>
    <t>Hunter Skinner</t>
  </si>
  <si>
    <t>LINCOLN</t>
  </si>
  <si>
    <t>Henri Nikkanen</t>
  </si>
  <si>
    <t>JUKURIT JR.</t>
  </si>
  <si>
    <t>PIT-FLA-CBJ</t>
  </si>
  <si>
    <t>Dmitri Voronkov</t>
  </si>
  <si>
    <t>BARS KAZAN</t>
  </si>
  <si>
    <t>Mikhail Abramov</t>
  </si>
  <si>
    <t>VICTORIAVILLE</t>
  </si>
  <si>
    <t>NYI-CGY</t>
  </si>
  <si>
    <t>Lucas Feuk</t>
  </si>
  <si>
    <t>SODERTALJE JR.</t>
  </si>
  <si>
    <t>Semyon Chystyakov</t>
  </si>
  <si>
    <t>UFA 2</t>
  </si>
  <si>
    <t>WSH-NJD</t>
  </si>
  <si>
    <t>Case McCarthy</t>
  </si>
  <si>
    <t>CGY-MTL-LAK</t>
  </si>
  <si>
    <t>Kim Nousiainen</t>
  </si>
  <si>
    <t>KALPA JR.</t>
  </si>
  <si>
    <t>Maxwell Crozier</t>
  </si>
  <si>
    <t>Tuukka Tieksola</t>
  </si>
  <si>
    <t>KARPAT JR.</t>
  </si>
  <si>
    <t>SJS-BUF-VAN</t>
  </si>
  <si>
    <t>Ethan Keppen</t>
  </si>
  <si>
    <t>BOS-CHI</t>
  </si>
  <si>
    <t>Antti Saarela</t>
  </si>
  <si>
    <t>Nicholas Abruzzese</t>
  </si>
  <si>
    <t>Mark Kastelic</t>
  </si>
  <si>
    <t>CALGARY</t>
  </si>
  <si>
    <t>Jacob Leguerrier</t>
  </si>
  <si>
    <t>SAULT STE. MARIE</t>
  </si>
  <si>
    <t>Cole Brady</t>
  </si>
  <si>
    <t>JANESVILLE</t>
  </si>
  <si>
    <t>Cooper Moore</t>
  </si>
  <si>
    <t>BRUNSWICK PREP</t>
  </si>
  <si>
    <t>BUF-DET-WSH-NJD</t>
  </si>
  <si>
    <t>Arseny Gritsyuk</t>
  </si>
  <si>
    <t>OMSK 2</t>
  </si>
  <si>
    <t>Leevi Aaltonen</t>
  </si>
  <si>
    <t>Rhett Pitlick</t>
  </si>
  <si>
    <t>CHASKA</t>
  </si>
  <si>
    <t>Trevor Janicke</t>
  </si>
  <si>
    <t>CENTRAL ILLINOIS</t>
  </si>
  <si>
    <t>Carson Focht</t>
  </si>
  <si>
    <t>Harrison Blaisdell</t>
  </si>
  <si>
    <t>CHILLIWACK</t>
  </si>
  <si>
    <t>MIN-VGK</t>
  </si>
  <si>
    <t>Isaiah Saville</t>
  </si>
  <si>
    <t>CHI-MTL-FLA</t>
  </si>
  <si>
    <t>Henrik Rybinski</t>
  </si>
  <si>
    <t>Owen Lindmark</t>
  </si>
  <si>
    <t>ARI-CHI-LAK-MTL</t>
  </si>
  <si>
    <t>Frederik Nissen Dichow</t>
  </si>
  <si>
    <t>DENMARK-2</t>
  </si>
  <si>
    <t>VOJENS</t>
  </si>
  <si>
    <t>MTL-VGK</t>
  </si>
  <si>
    <t>Marcus Kallionkieli</t>
  </si>
  <si>
    <t>Sasha Mutala</t>
  </si>
  <si>
    <t>Mason Primeau</t>
  </si>
  <si>
    <t>NORTH BAY</t>
  </si>
  <si>
    <t>Nicholas Porco</t>
  </si>
  <si>
    <t>CBJ-DET-BUF</t>
  </si>
  <si>
    <t>Filip Cederqvist</t>
  </si>
  <si>
    <t>VAXJO</t>
  </si>
  <si>
    <t>Logan Neaton</t>
  </si>
  <si>
    <t>Judd Caulfield</t>
  </si>
  <si>
    <t>Michael Koster</t>
  </si>
  <si>
    <t>Reece Newkirk</t>
  </si>
  <si>
    <t>Ethan Haider</t>
  </si>
  <si>
    <t>MN MAGICIANS</t>
  </si>
  <si>
    <t>WSH-MTL-MIN</t>
  </si>
  <si>
    <t>Matvey Guskov</t>
  </si>
  <si>
    <t>Joshua Nodler</t>
  </si>
  <si>
    <t>FARGO</t>
  </si>
  <si>
    <t>TBL-CHI-PIT-ARI</t>
  </si>
  <si>
    <t>Aku Raty</t>
  </si>
  <si>
    <t>Kirill Slepets</t>
  </si>
  <si>
    <t>SJS-WSH</t>
  </si>
  <si>
    <t>Martin Has</t>
  </si>
  <si>
    <t>Roman Bychkov</t>
  </si>
  <si>
    <t>Keean Washkurak</t>
  </si>
  <si>
    <t>OTT-VAN</t>
  </si>
  <si>
    <t>Arturs Silovs</t>
  </si>
  <si>
    <t>RIGA 2</t>
  </si>
  <si>
    <t>Braden Doyle</t>
  </si>
  <si>
    <t>LAWRENCE ACADEMY</t>
  </si>
  <si>
    <t>Patrick Moynihan</t>
  </si>
  <si>
    <t>Elmer Soderblom</t>
  </si>
  <si>
    <t>Lukas Rousek</t>
  </si>
  <si>
    <t>SPARTA</t>
  </si>
  <si>
    <t>Adam Edstrom</t>
  </si>
  <si>
    <t>MORA JR.</t>
  </si>
  <si>
    <t>Tomas Mazura</t>
  </si>
  <si>
    <t>KIMBALL UNION</t>
  </si>
  <si>
    <t>William Francis</t>
  </si>
  <si>
    <t>CEDAR RAPIDS</t>
  </si>
  <si>
    <t>VAN-SJS</t>
  </si>
  <si>
    <t>Timur Ibragimov</t>
  </si>
  <si>
    <t>SKA ST. PETERSBURG 2</t>
  </si>
  <si>
    <t>Egor Serdyuk</t>
  </si>
  <si>
    <t>Marshall Warren</t>
  </si>
  <si>
    <t>Dominic Basse</t>
  </si>
  <si>
    <t>SELECTS U18 - SOUTH KENT SCHOOL</t>
  </si>
  <si>
    <t>Greg Meireles</t>
  </si>
  <si>
    <t>Roddy Ross</t>
  </si>
  <si>
    <t>Arsen Khisamutdinov</t>
  </si>
  <si>
    <t>NIZHNEKAMSK 2</t>
  </si>
  <si>
    <t>Luka Burzan</t>
  </si>
  <si>
    <t>BRANDON</t>
  </si>
  <si>
    <t>Nikita Nesterenko</t>
  </si>
  <si>
    <t>HIGH-NJ</t>
  </si>
  <si>
    <t>LAWRENCEVILLE</t>
  </si>
  <si>
    <t>Benjamin Brinkman</t>
  </si>
  <si>
    <t>MINNESOTA</t>
  </si>
  <si>
    <t>CBJ-ARI</t>
  </si>
  <si>
    <t>Danil Savunov</t>
  </si>
  <si>
    <t>PENZA</t>
  </si>
  <si>
    <t>WPG-BUF-VAN</t>
  </si>
  <si>
    <t>Karel Plasek</t>
  </si>
  <si>
    <t>BRNO</t>
  </si>
  <si>
    <t>PIT-ARI</t>
  </si>
  <si>
    <t>Anthony Romano</t>
  </si>
  <si>
    <t>TOR-BUF-DET</t>
  </si>
  <si>
    <t>Gustav Berglund</t>
  </si>
  <si>
    <t>FROLUNDA U18</t>
  </si>
  <si>
    <t>Felix Bibeau</t>
  </si>
  <si>
    <t>Isak Walther</t>
  </si>
  <si>
    <t>SODERTALJE U18</t>
  </si>
  <si>
    <t>Jack Malone</t>
  </si>
  <si>
    <t>YOUNGSTOWN</t>
  </si>
  <si>
    <t>CGY-CAR</t>
  </si>
  <si>
    <t>Kevin Wall</t>
  </si>
  <si>
    <t>Quinn Schmiemann</t>
  </si>
  <si>
    <t>KAMLOOPS</t>
  </si>
  <si>
    <t>Blake Murray</t>
  </si>
  <si>
    <t>SUDBURY</t>
  </si>
  <si>
    <t>Santeri Hatakka</t>
  </si>
  <si>
    <t>JOKERIT JR.</t>
  </si>
  <si>
    <t>Matias Mantykivi</t>
  </si>
  <si>
    <t>SAIPA JR.</t>
  </si>
  <si>
    <t>STL-ANA</t>
  </si>
  <si>
    <t>Mathew Hill</t>
  </si>
  <si>
    <t>Maxence Guenette</t>
  </si>
  <si>
    <t>VAL-D'OR</t>
  </si>
  <si>
    <t>Andre Lee</t>
  </si>
  <si>
    <t>Nikola Pasic</t>
  </si>
  <si>
    <t>Kirill Tyutyayev</t>
  </si>
  <si>
    <t>YEKATERINBURG 2</t>
  </si>
  <si>
    <t>BUF-DET</t>
  </si>
  <si>
    <t>Carter Gylander</t>
  </si>
  <si>
    <t>SHERWOOD PARK</t>
  </si>
  <si>
    <t>NYR-BOS</t>
  </si>
  <si>
    <t>Jake Schmaltz</t>
  </si>
  <si>
    <t>Maxim Denezhkin</t>
  </si>
  <si>
    <t>Cole Moberg</t>
  </si>
  <si>
    <t>Aidan McDonough</t>
  </si>
  <si>
    <t>Bryce Brodzinski</t>
  </si>
  <si>
    <t>BLAINE</t>
  </si>
  <si>
    <t>Filip Lindberg</t>
  </si>
  <si>
    <t>CHI-TBL</t>
  </si>
  <si>
    <t>Mikhail Shalagin</t>
  </si>
  <si>
    <t>SPARTAK 2</t>
  </si>
  <si>
    <t>Matthew Wedman</t>
  </si>
  <si>
    <t>Axel Bergkvist</t>
  </si>
  <si>
    <t>LEKSAND JR.</t>
  </si>
  <si>
    <t>Raphael Harvey-Pinard</t>
  </si>
  <si>
    <t>Trent Miner</t>
  </si>
  <si>
    <t>VGK-PIT</t>
  </si>
  <si>
    <t>Valtteri Puustinen</t>
  </si>
  <si>
    <t>DAL-TOR</t>
  </si>
  <si>
    <t>Kalle Loponen</t>
  </si>
  <si>
    <t>HERMES</t>
  </si>
  <si>
    <t>Eric Ciccolini</t>
  </si>
  <si>
    <t>TORONTO JC</t>
  </si>
  <si>
    <t>Kieran Ruscheinski</t>
  </si>
  <si>
    <t>AMHL</t>
  </si>
  <si>
    <t>CALGARY NORTH STARS</t>
  </si>
  <si>
    <t>Valentin Nussbaumer</t>
  </si>
  <si>
    <t>SHAWINIGAN</t>
  </si>
  <si>
    <t>Vadim Zherenko</t>
  </si>
  <si>
    <t>DYNAMO MOSCOW 2</t>
  </si>
  <si>
    <t>Cole Coskey</t>
  </si>
  <si>
    <t>Juuso Parssinen</t>
  </si>
  <si>
    <t>TPS JR.</t>
  </si>
  <si>
    <t>WSH-SJS-PIT</t>
  </si>
  <si>
    <t>Santeri Airola</t>
  </si>
  <si>
    <t>CGY-OTT-CBJ</t>
  </si>
  <si>
    <t>Tyler Angle</t>
  </si>
  <si>
    <t>WINDSOR</t>
  </si>
  <si>
    <t>McKade Webster</t>
  </si>
  <si>
    <t>GREEN BAY</t>
  </si>
  <si>
    <t>CAR-CGY</t>
  </si>
  <si>
    <t>Dustin Wolf</t>
  </si>
  <si>
    <t>SJS-VAN</t>
  </si>
  <si>
    <t>Arvid Costmar</t>
  </si>
  <si>
    <t>BOS-NYR-CAR</t>
  </si>
  <si>
    <t>Massimo Rizzo</t>
  </si>
  <si>
    <t>PENTICTON</t>
  </si>
  <si>
    <t>Jeremy Michel</t>
  </si>
  <si>
    <t xml:space="preserve">10.2(c) </t>
  </si>
  <si>
    <t>Ess. Prof</t>
  </si>
  <si>
    <t>Ehrhoff, Christian</t>
  </si>
  <si>
    <t>Leino, Ville</t>
  </si>
  <si>
    <t>Hodgson, Cody</t>
  </si>
  <si>
    <t>SRM-NTCNMC</t>
  </si>
  <si>
    <t>SRM-NTC</t>
  </si>
  <si>
    <t>Richards, Brad</t>
  </si>
  <si>
    <t>Girardi, Dan</t>
  </si>
  <si>
    <t>Spooner, Ryan</t>
  </si>
  <si>
    <t>Loan</t>
  </si>
  <si>
    <t>Priskie, Chase</t>
  </si>
  <si>
    <t>Holm, Philip</t>
  </si>
  <si>
    <t>C, RW, LW</t>
  </si>
  <si>
    <t>Brassard, Derick</t>
  </si>
  <si>
    <t>Silovs, Arturs</t>
  </si>
  <si>
    <t>35+NMC</t>
  </si>
  <si>
    <t>RSNMC</t>
  </si>
  <si>
    <t>Maroon, Patrick</t>
  </si>
  <si>
    <t>RD, RW</t>
  </si>
  <si>
    <t>35+M-NTC</t>
  </si>
  <si>
    <t>Nichushkin, Valeri</t>
  </si>
  <si>
    <t>Bourque, Gabriel</t>
  </si>
  <si>
    <t>0</t>
  </si>
  <si>
    <t/>
  </si>
  <si>
    <t>Tavares, John</t>
  </si>
  <si>
    <t>Rielly, Morgan</t>
  </si>
  <si>
    <t>Ovechkin, Alex</t>
  </si>
  <si>
    <t>Backstrom, Nicklas</t>
  </si>
  <si>
    <t>Eichel, Jack</t>
  </si>
  <si>
    <t>Okposo, Kyle</t>
  </si>
  <si>
    <t>Bogosian, Zach</t>
  </si>
  <si>
    <t>Malkin, Evgeni</t>
  </si>
  <si>
    <t>Crosby, Sidney</t>
  </si>
  <si>
    <t>Letang, Kris</t>
  </si>
  <si>
    <t>Stepan, Derek</t>
  </si>
  <si>
    <t>Ekman-Larsson, Oliver</t>
  </si>
  <si>
    <t>Hjalmarsson, Niklas</t>
  </si>
  <si>
    <t>Huberdeau, Jonathan</t>
  </si>
  <si>
    <t>Barkov, Aleksander</t>
  </si>
  <si>
    <t>Trocheck, Vincent</t>
  </si>
  <si>
    <t>Ekblad, Aaron</t>
  </si>
  <si>
    <t>Yandle, Keith</t>
  </si>
  <si>
    <t>Seguin, Tyler</t>
  </si>
  <si>
    <t>Benn, Jamie</t>
  </si>
  <si>
    <t>Radulov, Alexander</t>
  </si>
  <si>
    <t>Klingberg, John</t>
  </si>
  <si>
    <t>Zibanejad, Mika</t>
  </si>
  <si>
    <t>Kreider, Chris</t>
  </si>
  <si>
    <t>Fast, Jesper</t>
  </si>
  <si>
    <t>Staal, Marc</t>
  </si>
  <si>
    <t>DiGiuseppe, Phillip</t>
  </si>
  <si>
    <t>Smith, Reilly</t>
  </si>
  <si>
    <t>Johansen, Ryan</t>
  </si>
  <si>
    <t>Forsberg, Filip</t>
  </si>
  <si>
    <t>Ellis, Ryan</t>
  </si>
  <si>
    <t>Josi, Roman</t>
  </si>
  <si>
    <t>Ekholm, Mattias</t>
  </si>
  <si>
    <t>Tarasenko, Vladimir</t>
  </si>
  <si>
    <t>Steen, Alexander</t>
  </si>
  <si>
    <t>Pietrangelo, Alex</t>
  </si>
  <si>
    <t>McDavid, Connor</t>
  </si>
  <si>
    <t>Nugent-Hopkins, Ryan</t>
  </si>
  <si>
    <t>Larsson, Adam</t>
  </si>
  <si>
    <t>Staal, Jordan</t>
  </si>
  <si>
    <t>Faulk, Justin</t>
  </si>
  <si>
    <t>vanRiemsdyk, Trevor</t>
  </si>
  <si>
    <t>Toews, Jonathan</t>
  </si>
  <si>
    <t>Seabrook, Brent</t>
  </si>
  <si>
    <t>Keith, Duncan</t>
  </si>
  <si>
    <t>DeHaan, Calvin</t>
  </si>
  <si>
    <t>Gallagher, Brendan</t>
  </si>
  <si>
    <t>Byron, Paul</t>
  </si>
  <si>
    <t>Weber, Shea</t>
  </si>
  <si>
    <t>Abdelkader, Justin</t>
  </si>
  <si>
    <t>DeLaRose, Jacob</t>
  </si>
  <si>
    <t>Lee, Anders</t>
  </si>
  <si>
    <t>Ladd, Andrew</t>
  </si>
  <si>
    <t>Bailey, Josh</t>
  </si>
  <si>
    <t>Clutterbuck, Cal</t>
  </si>
  <si>
    <t>DalColle, Michael</t>
  </si>
  <si>
    <t>St.Denis, Travis</t>
  </si>
  <si>
    <t>VandeSompel, Mitch</t>
  </si>
  <si>
    <t>Couture, Logan</t>
  </si>
  <si>
    <t>Horvat, Bo</t>
  </si>
  <si>
    <t>Sutter, Brandon</t>
  </si>
  <si>
    <t>Edler, Alexander</t>
  </si>
  <si>
    <t>Tanev, Christopher</t>
  </si>
  <si>
    <t>Krejci, David</t>
  </si>
  <si>
    <t>Bergeron, Patrice</t>
  </si>
  <si>
    <t>Chara, Zdeno</t>
  </si>
  <si>
    <t>Monahan, Sean</t>
  </si>
  <si>
    <t>Backlund, Mikael</t>
  </si>
  <si>
    <t>Tkachuk, Matthew</t>
  </si>
  <si>
    <t>Giordano, Mark</t>
  </si>
  <si>
    <t>Parise, Zach</t>
  </si>
  <si>
    <t>Koivu, Mikko</t>
  </si>
  <si>
    <t>ErikssonEk, Joel</t>
  </si>
  <si>
    <t>Suter, Ryan</t>
  </si>
  <si>
    <t>Stamkos, Steven</t>
  </si>
  <si>
    <t>Getzlaf, Ryan</t>
  </si>
  <si>
    <t>Kesler, Ryan</t>
  </si>
  <si>
    <t>DelZotto, Michael</t>
  </si>
  <si>
    <t>DeLeo, Chase</t>
  </si>
  <si>
    <t>ErikssonEk, Olle</t>
  </si>
  <si>
    <t>Hall, Taylor</t>
  </si>
  <si>
    <t>Zajac, Travis</t>
  </si>
  <si>
    <t>Greene, Andy</t>
  </si>
  <si>
    <t>Kopitar, Anze</t>
  </si>
  <si>
    <t>Carter, Jeff</t>
  </si>
  <si>
    <t>Doughty, Drew</t>
  </si>
  <si>
    <t>Pageau, Jean-Gabriel</t>
  </si>
  <si>
    <t>Borowiecki, Mark</t>
  </si>
  <si>
    <t>Giroux, Claude</t>
  </si>
  <si>
    <t>vanRiemsdyk, James</t>
  </si>
  <si>
    <t>Couturier, Sean</t>
  </si>
  <si>
    <t>MacKinnon, Nathan</t>
  </si>
  <si>
    <t>Landeskog, Gabriel</t>
  </si>
  <si>
    <t>Johnson, Erik</t>
  </si>
  <si>
    <t>Atkinson, Cam</t>
  </si>
  <si>
    <t>Foligno, Nick</t>
  </si>
  <si>
    <t>Jenner, Boone</t>
  </si>
  <si>
    <t>Jones, Seth</t>
  </si>
  <si>
    <t>Wheeler, Blake</t>
  </si>
  <si>
    <t>Scheifele, Mark</t>
  </si>
  <si>
    <t>Byfuglien, Dustin</t>
  </si>
  <si>
    <t>Aberg, Pontus</t>
  </si>
  <si>
    <t>DD, AD</t>
  </si>
  <si>
    <t>AD, AG, C</t>
  </si>
  <si>
    <t>DD, AG</t>
  </si>
  <si>
    <t>C, AD, AG</t>
  </si>
  <si>
    <t>William Nylander - TOR - AD, C</t>
  </si>
  <si>
    <t>Mikael Granlund - NAS - C, AD</t>
  </si>
  <si>
    <t>Kasperi Kapanen - TOR - AD</t>
  </si>
  <si>
    <t>Mattias Ekholm - NAS - DG</t>
  </si>
  <si>
    <t>Michael Matheson - FLO - DG</t>
  </si>
  <si>
    <t>Alexander Alexeyev - WAS - DG</t>
  </si>
  <si>
    <t>Eeli Tolvanen - NAS - AG</t>
  </si>
  <si>
    <t>Jaden Schwartz - STL - AG</t>
  </si>
  <si>
    <t>Sam Reinhart - BUF - AD, C</t>
  </si>
  <si>
    <t>Jonathan Marchessault - VGK - AG, AD</t>
  </si>
  <si>
    <t>Alex Galchenyuk - PIT - AG, C, AD</t>
  </si>
  <si>
    <t>Keith Yandle - FLO - DG</t>
  </si>
  <si>
    <t>Shea Theodore - VGK - DG</t>
  </si>
  <si>
    <t>Lucas Johansen - WAS - DG</t>
  </si>
  <si>
    <t>Patrick Maroon - TBL - AG, AD</t>
  </si>
  <si>
    <t>Tyler Seguin - DAL - C, AD</t>
  </si>
  <si>
    <t>Filip Forsberg - NAS - AG</t>
  </si>
  <si>
    <t>Ryan Ellis - NAS - DD</t>
  </si>
  <si>
    <t>Tyson Barrie - TOR - DD</t>
  </si>
  <si>
    <t>Rasmus Dahlin - BUF - DG</t>
  </si>
  <si>
    <t>Robby Fabbri - STL - AG, C</t>
  </si>
  <si>
    <t>Andreas Johnsson - TOR - AG</t>
  </si>
  <si>
    <t>Dante Fabbro - NAS - DD</t>
  </si>
  <si>
    <t>Zach Hyman - TOR - AG</t>
  </si>
  <si>
    <t>Alexander Kerfoot - TOR - C, AG</t>
  </si>
  <si>
    <t>Evgeni Dadonov - FLO - AD, AG</t>
  </si>
  <si>
    <t>Mike Hoffman - FLO - AD, AG</t>
  </si>
  <si>
    <t>John Carlson - WAS - DD</t>
  </si>
  <si>
    <t>Vince Dunn - STL - DG</t>
  </si>
  <si>
    <t>Justin Schultz - PIT - DD</t>
  </si>
  <si>
    <t>Jakub Vrána - WAS - AG</t>
  </si>
  <si>
    <t>Owen Tippett - FLO - AD</t>
  </si>
  <si>
    <t>Henri Jokiharju - BUF - DD</t>
  </si>
  <si>
    <t>Viktor Arvidsson - NAS - AD, AG</t>
  </si>
  <si>
    <t>Jeff Skinner - BUF - AG, AD</t>
  </si>
  <si>
    <t>Matt Duchene - NAS - C, AG</t>
  </si>
  <si>
    <t>Phil Kessel - ARI - AD</t>
  </si>
  <si>
    <t>Colton Sissons - NAS - AD, C</t>
  </si>
  <si>
    <t>Alex Pietrangelo - STL - DD</t>
  </si>
  <si>
    <t>Brandon Montour - BUF - DD</t>
  </si>
  <si>
    <t>Esa Lindell - DAL - DG</t>
  </si>
  <si>
    <t>Brayden Schenn - STL - C, AG</t>
  </si>
  <si>
    <t>Anthony Deangelo - NYR - DD</t>
  </si>
  <si>
    <t>Jason Robertson - DAL - AG</t>
  </si>
  <si>
    <t>Artemi Panarin - NYR - AG</t>
  </si>
  <si>
    <t>Mitchell Marner - TOR - AD</t>
  </si>
  <si>
    <t>Vincent Trocheck - FLO - C, AD</t>
  </si>
  <si>
    <t>Jake Muzzin - TOR - DG</t>
  </si>
  <si>
    <t>Travis Dermott - TOR - DG</t>
  </si>
  <si>
    <t>Joueur complet</t>
  </si>
  <si>
    <t>Pavel Buchnevich - NYR - AD, AG</t>
  </si>
  <si>
    <t>Alex Tuch - VGK - AD</t>
  </si>
  <si>
    <t>Vladimir Tarasenko - STL - AD</t>
  </si>
  <si>
    <t>Jake Guentzel - PIT - AG, AD</t>
  </si>
  <si>
    <t>Rasmus Ristolainen - BUF - DD</t>
  </si>
  <si>
    <t>Colin Miller - BUF - DD</t>
  </si>
  <si>
    <t>John Klingberg - DAL - DD</t>
  </si>
  <si>
    <t>Filip Chytil - NYR - AG, C</t>
  </si>
  <si>
    <t>Christian Fischer - ARI - AD</t>
  </si>
  <si>
    <t>Jakob Chychrun - ARI - DG</t>
  </si>
  <si>
    <t>Riley Tufte - DAL - AG</t>
  </si>
  <si>
    <t>Lias Andersson - NYR - C, AG</t>
  </si>
  <si>
    <t>Klim Kostin - STL - AD</t>
  </si>
  <si>
    <t>Clayton Keller - ARI - AD, C, AG</t>
  </si>
  <si>
    <t>Jonathan Huberdeau - FLO - AG, C</t>
  </si>
  <si>
    <t>Oliver Ekman-Larsson - ARI - DG</t>
  </si>
  <si>
    <t>Roman Josi - NAS - DG</t>
  </si>
  <si>
    <t>Morgan Rielly - TOR - DG</t>
  </si>
  <si>
    <t>Robert Thomas - STL - AD, C</t>
  </si>
  <si>
    <t>Julius Honka - DAL - DD</t>
  </si>
  <si>
    <t>Nicolas Petan - TOR - AG, AD, C</t>
  </si>
  <si>
    <t>Lawson Crouse - ARI - AG</t>
  </si>
  <si>
    <t>Miro Heiskanen - DAL - DG</t>
  </si>
  <si>
    <t>Timothy Liljegren - TOR - DD</t>
  </si>
  <si>
    <t>Vitali Kravtsov - NYR - AD</t>
  </si>
  <si>
    <t>Dominik Bokk - STL - AG, AD</t>
  </si>
  <si>
    <t>Rasmus Sandin - TOR - DG</t>
  </si>
  <si>
    <t>Quintin Hughes</t>
  </si>
  <si>
    <t>K'Andre Miller -</t>
  </si>
  <si>
    <t>Jonatan Berggren - DET</t>
  </si>
  <si>
    <t>Reilly Walsh - NJD</t>
  </si>
  <si>
    <t>Nils Lundkvist - NYR</t>
  </si>
  <si>
    <t>Grigori Denisenko - FLO</t>
  </si>
  <si>
    <t>Adam Mascherin - FLO</t>
  </si>
  <si>
    <t>Joni Ikonen - MTL</t>
  </si>
  <si>
    <t>Jay O'Brien - PHI</t>
  </si>
  <si>
    <t>Olof Lindbom - NYR</t>
  </si>
  <si>
    <t>Cal Foote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</si>
</sst>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quot;$&quot;* #,##0.00_);_(&quot;$&quot;* \(#,##0.00\);_(&quot;$&quot;* &quot;-&quot;??_);_(@_)"/>
    <numFmt numFmtId="165" formatCode="_(* #,##0.00_);_(* \(#,##0.00\);_(* &quot;-&quot;??_);_(@_)"/>
    <numFmt numFmtId="166" formatCode="_ * #,##0_)\ _$_ ;_ * \(#,##0\)\ _$_ ;_ * &quot;-&quot;??_)\ _$_ ;_ @_ "/>
  </numFmts>
  <fonts count="42" x14ac:knownFonts="1">
    <font>
      <sz val="11"/>
      <color theme="1"/>
      <name val="Calibri"/>
      <family val="2"/>
      <scheme val="minor"/>
    </font>
    <font>
      <sz val="11"/>
      <color indexed="8"/>
      <name val="Calibri"/>
      <family val="2"/>
    </font>
    <font>
      <sz val="10"/>
      <name val="Arial"/>
      <family val="2"/>
    </font>
    <font>
      <b/>
      <sz val="10"/>
      <name val="Arial"/>
      <family val="2"/>
    </font>
    <font>
      <b/>
      <sz val="12"/>
      <name val="Arial"/>
      <family val="2"/>
    </font>
    <font>
      <b/>
      <sz val="11"/>
      <color indexed="8"/>
      <name val="Calibri"/>
      <family val="2"/>
    </font>
    <font>
      <b/>
      <sz val="14"/>
      <color indexed="8"/>
      <name val="Calibri"/>
      <family val="2"/>
    </font>
    <font>
      <b/>
      <sz val="14"/>
      <color indexed="9"/>
      <name val="Calibri"/>
      <family val="2"/>
    </font>
    <font>
      <sz val="11"/>
      <name val="Calibri"/>
      <family val="2"/>
    </font>
    <font>
      <b/>
      <sz val="11"/>
      <color indexed="8"/>
      <name val="Calibri"/>
      <family val="2"/>
    </font>
    <font>
      <b/>
      <sz val="14"/>
      <color indexed="8"/>
      <name val="Calibri"/>
      <family val="2"/>
    </font>
    <font>
      <b/>
      <sz val="12"/>
      <color indexed="8"/>
      <name val="Calibri"/>
      <family val="2"/>
    </font>
    <font>
      <sz val="11"/>
      <color indexed="8"/>
      <name val="Calibri"/>
      <family val="2"/>
    </font>
    <font>
      <b/>
      <sz val="18"/>
      <color theme="0"/>
      <name val="Calibri"/>
      <family val="2"/>
      <scheme val="minor"/>
    </font>
    <font>
      <b/>
      <sz val="11"/>
      <color theme="1"/>
      <name val="Calibri"/>
      <family val="2"/>
      <scheme val="minor"/>
    </font>
    <font>
      <sz val="11"/>
      <name val="Calibri"/>
      <family val="2"/>
      <scheme val="minor"/>
    </font>
    <font>
      <b/>
      <sz val="12"/>
      <color theme="1"/>
      <name val="Calibri"/>
      <family val="2"/>
      <scheme val="minor"/>
    </font>
    <font>
      <sz val="11"/>
      <color theme="1"/>
      <name val="Calibri"/>
      <family val="2"/>
      <scheme val="minor"/>
    </font>
    <font>
      <b/>
      <sz val="11"/>
      <color indexed="8"/>
      <name val="Calibri"/>
      <family val="2"/>
    </font>
    <font>
      <b/>
      <sz val="11"/>
      <color indexed="8"/>
      <name val="Calibri"/>
      <family val="2"/>
      <scheme val="minor"/>
    </font>
    <font>
      <b/>
      <sz val="16"/>
      <color indexed="9"/>
      <name val="Calibri"/>
      <family val="2"/>
    </font>
    <font>
      <sz val="11"/>
      <color theme="1"/>
      <name val="Calibri"/>
      <family val="2"/>
      <scheme val="minor"/>
    </font>
    <font>
      <b/>
      <sz val="11"/>
      <color indexed="9"/>
      <name val="Calibri"/>
      <family val="2"/>
    </font>
    <font>
      <sz val="11"/>
      <color indexed="9"/>
      <name val="Calibri"/>
      <family val="2"/>
    </font>
    <font>
      <b/>
      <sz val="11"/>
      <color indexed="8"/>
      <name val="Calibri"/>
      <family val="2"/>
    </font>
    <font>
      <b/>
      <sz val="12"/>
      <color indexed="8"/>
      <name val="Calibri"/>
      <family val="2"/>
    </font>
    <font>
      <b/>
      <sz val="11"/>
      <name val="Calibri"/>
      <family val="2"/>
    </font>
    <font>
      <b/>
      <sz val="11"/>
      <color indexed="8"/>
      <name val="Calibri"/>
      <family val="2"/>
      <scheme val="minor"/>
    </font>
    <font>
      <b/>
      <sz val="12"/>
      <color indexed="9"/>
      <name val="Calibri"/>
      <family val="2"/>
    </font>
    <font>
      <sz val="14"/>
      <color indexed="9"/>
      <name val="Calibri"/>
      <family val="2"/>
    </font>
    <font>
      <b/>
      <sz val="14"/>
      <color indexed="8"/>
      <name val="Calibri"/>
      <family val="2"/>
    </font>
    <font>
      <sz val="18"/>
      <color theme="1"/>
      <name val="Calibri"/>
      <family val="2"/>
      <scheme val="minor"/>
    </font>
    <font>
      <b/>
      <sz val="14"/>
      <color theme="1"/>
      <name val="Calibri"/>
      <family val="2"/>
      <scheme val="minor"/>
    </font>
    <font>
      <sz val="11"/>
      <color theme="0"/>
      <name val="Calibri"/>
      <family val="2"/>
      <scheme val="minor"/>
    </font>
    <font>
      <sz val="12"/>
      <color theme="1"/>
      <name val="Calibri"/>
      <family val="2"/>
      <scheme val="minor"/>
    </font>
    <font>
      <b/>
      <sz val="14"/>
      <color theme="0"/>
      <name val="Calibri"/>
      <family val="2"/>
    </font>
    <font>
      <sz val="14"/>
      <name val="Calibri"/>
      <family val="2"/>
    </font>
    <font>
      <b/>
      <sz val="12"/>
      <name val="Calibri"/>
      <family val="2"/>
    </font>
    <font>
      <b/>
      <sz val="14"/>
      <name val="Calibri"/>
      <family val="2"/>
    </font>
    <font>
      <b/>
      <sz val="11"/>
      <color theme="0"/>
      <name val="Calibri"/>
      <family val="2"/>
      <scheme val="minor"/>
    </font>
    <font>
      <sz val="10"/>
      <color rgb="FF000000"/>
      <name val="Courier New"/>
      <family val="3"/>
    </font>
    <font>
      <b/>
      <sz val="11"/>
      <color theme="0"/>
      <name val="Calibri"/>
      <family val="2"/>
    </font>
  </fonts>
  <fills count="21">
    <fill>
      <patternFill patternType="none"/>
    </fill>
    <fill>
      <patternFill patternType="gray125"/>
    </fill>
    <fill>
      <patternFill patternType="solid">
        <fgColor indexed="63"/>
        <bgColor indexed="64"/>
      </patternFill>
    </fill>
    <fill>
      <patternFill patternType="solid">
        <fgColor indexed="17"/>
        <bgColor indexed="64"/>
      </patternFill>
    </fill>
    <fill>
      <patternFill patternType="solid">
        <fgColor indexed="56"/>
        <bgColor indexed="64"/>
      </patternFill>
    </fill>
    <fill>
      <patternFill patternType="solid">
        <fgColor indexed="53"/>
        <bgColor indexed="64"/>
      </patternFill>
    </fill>
    <fill>
      <patternFill patternType="solid">
        <fgColor indexed="8"/>
        <bgColor indexed="64"/>
      </patternFill>
    </fill>
    <fill>
      <patternFill patternType="solid">
        <fgColor indexed="60"/>
        <bgColor indexed="64"/>
      </patternFill>
    </fill>
    <fill>
      <patternFill patternType="solid">
        <fgColor indexed="50"/>
        <bgColor indexed="64"/>
      </patternFill>
    </fill>
    <fill>
      <patternFill patternType="solid">
        <fgColor indexed="55"/>
        <bgColor indexed="64"/>
      </patternFill>
    </fill>
    <fill>
      <patternFill patternType="solid">
        <fgColor indexed="36"/>
        <bgColor indexed="64"/>
      </patternFill>
    </fill>
    <fill>
      <patternFill patternType="solid">
        <fgColor indexed="30"/>
        <bgColor indexed="64"/>
      </patternFill>
    </fill>
    <fill>
      <patternFill patternType="solid">
        <fgColor rgb="FFFFFF00"/>
        <bgColor indexed="64"/>
      </patternFill>
    </fill>
    <fill>
      <patternFill patternType="solid">
        <fgColor theme="1"/>
        <bgColor indexed="64"/>
      </patternFill>
    </fill>
    <fill>
      <patternFill patternType="solid">
        <fgColor rgb="FFFF0000"/>
        <bgColor indexed="64"/>
      </patternFill>
    </fill>
    <fill>
      <patternFill patternType="solid">
        <fgColor rgb="FF7030A0"/>
        <bgColor indexed="64"/>
      </patternFill>
    </fill>
    <fill>
      <patternFill patternType="solid">
        <fgColor theme="8" tint="-0.249977111117893"/>
        <bgColor indexed="64"/>
      </patternFill>
    </fill>
    <fill>
      <patternFill patternType="solid">
        <fgColor theme="3" tint="-0.499984740745262"/>
        <bgColor indexed="64"/>
      </patternFill>
    </fill>
    <fill>
      <patternFill patternType="solid">
        <fgColor theme="8" tint="-0.499984740745262"/>
        <bgColor indexed="64"/>
      </patternFill>
    </fill>
    <fill>
      <patternFill patternType="solid">
        <fgColor theme="0" tint="-0.499984740745262"/>
        <bgColor indexed="64"/>
      </patternFill>
    </fill>
    <fill>
      <patternFill patternType="solid">
        <fgColor theme="3" tint="-0.249977111117893"/>
        <bgColor indexed="64"/>
      </patternFill>
    </fill>
  </fills>
  <borders count="4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bottom style="thin">
        <color indexed="64"/>
      </bottom>
      <diagonal/>
    </border>
    <border>
      <left/>
      <right/>
      <top style="thin">
        <color indexed="64"/>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medium">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top/>
      <bottom/>
      <diagonal/>
    </border>
    <border>
      <left/>
      <right style="medium">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ck">
        <color indexed="64"/>
      </right>
      <top style="medium">
        <color indexed="64"/>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style="medium">
        <color indexed="64"/>
      </bottom>
      <diagonal/>
    </border>
    <border>
      <left style="thick">
        <color indexed="64"/>
      </left>
      <right style="thin">
        <color indexed="64"/>
      </right>
      <top style="medium">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medium">
        <color indexed="64"/>
      </bottom>
      <diagonal/>
    </border>
    <border>
      <left style="medium">
        <color rgb="FF000000"/>
      </left>
      <right style="medium">
        <color rgb="FF000000"/>
      </right>
      <top style="medium">
        <color rgb="FF000000"/>
      </top>
      <bottom style="medium">
        <color rgb="FF000000"/>
      </bottom>
      <diagonal/>
    </border>
  </borders>
  <cellStyleXfs count="6">
    <xf numFmtId="0" fontId="0" fillId="0" borderId="0"/>
    <xf numFmtId="165" fontId="1" fillId="0" borderId="0" applyFont="0" applyFill="0" applyBorder="0" applyAlignment="0" applyProtection="0"/>
    <xf numFmtId="9" fontId="12"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4" fontId="17" fillId="0" borderId="0" applyFont="0" applyFill="0" applyBorder="0" applyAlignment="0" applyProtection="0"/>
  </cellStyleXfs>
  <cellXfs count="190">
    <xf numFmtId="0" fontId="0" fillId="0" borderId="0" xfId="0"/>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0" xfId="0" applyAlignment="1">
      <alignment horizontal="center"/>
    </xf>
    <xf numFmtId="0" fontId="0" fillId="0" borderId="0" xfId="0" applyBorder="1"/>
    <xf numFmtId="0" fontId="5" fillId="0" borderId="0" xfId="0" applyFont="1" applyBorder="1" applyAlignment="1">
      <alignment horizontal="center"/>
    </xf>
    <xf numFmtId="0" fontId="0" fillId="0" borderId="8" xfId="0" applyBorder="1"/>
    <xf numFmtId="0" fontId="0" fillId="0" borderId="0" xfId="0" applyBorder="1" applyAlignment="1">
      <alignment horizontal="center"/>
    </xf>
    <xf numFmtId="0" fontId="0" fillId="0" borderId="7" xfId="0" applyBorder="1" applyAlignment="1">
      <alignment horizontal="center"/>
    </xf>
    <xf numFmtId="0" fontId="7" fillId="4" borderId="0" xfId="0" applyFont="1" applyFill="1"/>
    <xf numFmtId="166" fontId="6" fillId="0" borderId="0" xfId="1" applyNumberFormat="1" applyFont="1" applyAlignment="1">
      <alignment horizontal="center"/>
    </xf>
    <xf numFmtId="0" fontId="0" fillId="0" borderId="0" xfId="0" applyAlignment="1"/>
    <xf numFmtId="0" fontId="5" fillId="0" borderId="0" xfId="0" applyFont="1" applyAlignment="1">
      <alignment horizontal="center"/>
    </xf>
    <xf numFmtId="13" fontId="0" fillId="0" borderId="0" xfId="1" applyNumberFormat="1" applyFont="1" applyAlignment="1">
      <alignment horizontal="center"/>
    </xf>
    <xf numFmtId="0" fontId="0" fillId="0" borderId="7" xfId="0" applyFill="1" applyBorder="1"/>
    <xf numFmtId="0" fontId="9" fillId="0" borderId="0" xfId="0" applyFont="1"/>
    <xf numFmtId="0" fontId="10" fillId="0" borderId="0" xfId="0" applyFont="1" applyAlignment="1">
      <alignment horizontal="center"/>
    </xf>
    <xf numFmtId="10" fontId="0" fillId="0" borderId="0" xfId="2" applyNumberFormat="1" applyFont="1"/>
    <xf numFmtId="0" fontId="0" fillId="0" borderId="0" xfId="0" applyFill="1"/>
    <xf numFmtId="0" fontId="8" fillId="0" borderId="7" xfId="0" applyFont="1" applyFill="1" applyBorder="1"/>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14" fillId="0" borderId="0" xfId="0" applyFont="1"/>
    <xf numFmtId="0" fontId="0" fillId="0" borderId="0" xfId="0" applyAlignment="1">
      <alignment horizontal="left"/>
    </xf>
    <xf numFmtId="0" fontId="0" fillId="0" borderId="0" xfId="0" applyFont="1"/>
    <xf numFmtId="0" fontId="16" fillId="0" borderId="0" xfId="0" applyFont="1"/>
    <xf numFmtId="0" fontId="0" fillId="0" borderId="7" xfId="0" applyBorder="1"/>
    <xf numFmtId="0" fontId="0" fillId="0" borderId="0" xfId="0" applyFill="1" applyBorder="1"/>
    <xf numFmtId="0" fontId="0" fillId="0" borderId="9" xfId="0" applyBorder="1" applyAlignment="1">
      <alignment horizontal="center"/>
    </xf>
    <xf numFmtId="0" fontId="17" fillId="0" borderId="0" xfId="0" applyFont="1"/>
    <xf numFmtId="0" fontId="18" fillId="0" borderId="0" xfId="0" applyFont="1" applyBorder="1" applyAlignment="1">
      <alignment horizontal="center"/>
    </xf>
    <xf numFmtId="0" fontId="18" fillId="0" borderId="0" xfId="0" applyFont="1" applyAlignment="1">
      <alignment horizontal="center" wrapText="1"/>
    </xf>
    <xf numFmtId="0" fontId="19" fillId="0" borderId="0" xfId="0" applyFont="1" applyAlignment="1">
      <alignment horizontal="center"/>
    </xf>
    <xf numFmtId="0" fontId="17" fillId="0" borderId="0" xfId="0" applyFont="1" applyAlignment="1">
      <alignment horizontal="center"/>
    </xf>
    <xf numFmtId="0" fontId="20" fillId="4" borderId="14" xfId="0" applyFont="1" applyFill="1" applyBorder="1" applyAlignment="1"/>
    <xf numFmtId="0" fontId="21" fillId="13" borderId="0" xfId="0" applyFont="1" applyFill="1"/>
    <xf numFmtId="0" fontId="21" fillId="0" borderId="0" xfId="0" applyFont="1"/>
    <xf numFmtId="0" fontId="24" fillId="0" borderId="0" xfId="0" applyFont="1" applyBorder="1" applyAlignment="1">
      <alignment horizontal="center"/>
    </xf>
    <xf numFmtId="0" fontId="25" fillId="0" borderId="10" xfId="0" applyFont="1" applyBorder="1" applyAlignment="1">
      <alignment horizontal="center"/>
    </xf>
    <xf numFmtId="0" fontId="26" fillId="0" borderId="0" xfId="0" applyFont="1" applyBorder="1" applyAlignment="1">
      <alignment horizontal="center"/>
    </xf>
    <xf numFmtId="0" fontId="24" fillId="0" borderId="0" xfId="0" applyFont="1" applyFill="1" applyBorder="1" applyAlignment="1">
      <alignment horizontal="center"/>
    </xf>
    <xf numFmtId="0" fontId="27" fillId="0" borderId="14" xfId="0" applyFont="1" applyBorder="1" applyAlignment="1">
      <alignment horizontal="center" vertical="center" wrapText="1"/>
    </xf>
    <xf numFmtId="0" fontId="27" fillId="0" borderId="0" xfId="0" applyFont="1" applyAlignment="1">
      <alignment horizontal="center"/>
    </xf>
    <xf numFmtId="0" fontId="21" fillId="0" borderId="0" xfId="0" applyFont="1" applyBorder="1" applyAlignment="1">
      <alignment horizontal="center"/>
    </xf>
    <xf numFmtId="165" fontId="25" fillId="0" borderId="6" xfId="1" applyNumberFormat="1" applyFont="1" applyBorder="1" applyAlignment="1">
      <alignment horizontal="center"/>
    </xf>
    <xf numFmtId="166" fontId="23" fillId="0" borderId="0" xfId="1" applyNumberFormat="1" applyFont="1" applyBorder="1" applyAlignment="1">
      <alignment horizontal="center"/>
    </xf>
    <xf numFmtId="0" fontId="21" fillId="0" borderId="14" xfId="0" applyFont="1" applyBorder="1" applyAlignment="1">
      <alignment horizontal="center"/>
    </xf>
    <xf numFmtId="0" fontId="21" fillId="0" borderId="0" xfId="0" applyFont="1" applyAlignment="1">
      <alignment horizontal="center"/>
    </xf>
    <xf numFmtId="0" fontId="21" fillId="0" borderId="7" xfId="0" applyFont="1" applyBorder="1" applyAlignment="1">
      <alignment horizontal="center"/>
    </xf>
    <xf numFmtId="165" fontId="25" fillId="0" borderId="11" xfId="1" applyNumberFormat="1" applyFont="1" applyBorder="1" applyAlignment="1">
      <alignment horizontal="center"/>
    </xf>
    <xf numFmtId="166" fontId="23" fillId="0" borderId="7" xfId="1" applyNumberFormat="1" applyFont="1" applyBorder="1" applyAlignment="1">
      <alignment horizontal="center"/>
    </xf>
    <xf numFmtId="0" fontId="21" fillId="0" borderId="13" xfId="0" applyFont="1" applyBorder="1" applyAlignment="1">
      <alignment horizontal="center"/>
    </xf>
    <xf numFmtId="0" fontId="21" fillId="13" borderId="0" xfId="0" applyFont="1" applyFill="1" applyBorder="1"/>
    <xf numFmtId="0" fontId="23" fillId="0" borderId="0" xfId="0" applyFont="1"/>
    <xf numFmtId="0" fontId="30" fillId="0" borderId="0" xfId="0" applyFont="1" applyAlignment="1"/>
    <xf numFmtId="0" fontId="30" fillId="13" borderId="0" xfId="0" applyFont="1" applyFill="1" applyAlignment="1"/>
    <xf numFmtId="14" fontId="21" fillId="0" borderId="0" xfId="0" applyNumberFormat="1" applyFont="1"/>
    <xf numFmtId="0" fontId="0" fillId="0" borderId="0" xfId="0" applyFont="1" applyFill="1" applyBorder="1"/>
    <xf numFmtId="0" fontId="0" fillId="0" borderId="0" xfId="0" applyFont="1" applyAlignment="1">
      <alignment horizontal="left"/>
    </xf>
    <xf numFmtId="0" fontId="8" fillId="0" borderId="8" xfId="0" applyFont="1" applyFill="1" applyBorder="1"/>
    <xf numFmtId="14" fontId="0" fillId="0" borderId="0" xfId="0" applyNumberFormat="1" applyFont="1"/>
    <xf numFmtId="0" fontId="7" fillId="6" borderId="0" xfId="0" applyFont="1" applyFill="1"/>
    <xf numFmtId="0" fontId="31" fillId="0" borderId="0" xfId="0" applyFont="1"/>
    <xf numFmtId="2" fontId="0" fillId="0" borderId="0" xfId="0" applyNumberFormat="1" applyAlignment="1">
      <alignment horizontal="center"/>
    </xf>
    <xf numFmtId="165" fontId="0" fillId="0" borderId="0" xfId="0" applyNumberFormat="1" applyAlignment="1">
      <alignment horizontal="center"/>
    </xf>
    <xf numFmtId="9" fontId="0" fillId="0" borderId="0" xfId="2" applyFont="1" applyAlignment="1">
      <alignment horizontal="center"/>
    </xf>
    <xf numFmtId="2" fontId="0" fillId="0" borderId="16" xfId="0" applyNumberFormat="1" applyBorder="1" applyAlignment="1">
      <alignment horizontal="center"/>
    </xf>
    <xf numFmtId="2" fontId="0" fillId="0" borderId="13" xfId="0" applyNumberFormat="1" applyBorder="1" applyAlignment="1">
      <alignment horizontal="center"/>
    </xf>
    <xf numFmtId="0" fontId="0" fillId="0" borderId="17" xfId="0" applyBorder="1"/>
    <xf numFmtId="0" fontId="0" fillId="0" borderId="18" xfId="0" applyBorder="1"/>
    <xf numFmtId="0" fontId="0" fillId="0" borderId="19" xfId="0" applyBorder="1"/>
    <xf numFmtId="0" fontId="0" fillId="0" borderId="0" xfId="0" applyFont="1" applyAlignment="1">
      <alignment wrapText="1"/>
    </xf>
    <xf numFmtId="164" fontId="0" fillId="0" borderId="0" xfId="5" applyFont="1"/>
    <xf numFmtId="164" fontId="3" fillId="0" borderId="5" xfId="5" applyFont="1" applyFill="1" applyBorder="1" applyAlignment="1">
      <alignment horizontal="center"/>
    </xf>
    <xf numFmtId="164" fontId="3" fillId="0" borderId="9" xfId="5" applyFont="1" applyFill="1" applyBorder="1" applyAlignment="1">
      <alignment horizontal="center"/>
    </xf>
    <xf numFmtId="164" fontId="0" fillId="0" borderId="0" xfId="5" applyFont="1" applyFill="1" applyAlignment="1">
      <alignment horizontal="center"/>
    </xf>
    <xf numFmtId="164" fontId="0" fillId="0" borderId="0" xfId="5" applyFont="1" applyAlignment="1">
      <alignment horizontal="center"/>
    </xf>
    <xf numFmtId="164" fontId="20" fillId="4" borderId="0" xfId="5" applyFont="1" applyFill="1" applyAlignment="1">
      <alignment horizontal="center"/>
    </xf>
    <xf numFmtId="164" fontId="28" fillId="2" borderId="6" xfId="5" applyFont="1" applyFill="1" applyBorder="1"/>
    <xf numFmtId="164" fontId="28" fillId="3" borderId="5" xfId="5" applyFont="1" applyFill="1" applyBorder="1"/>
    <xf numFmtId="164" fontId="22" fillId="2" borderId="0" xfId="5" applyFont="1" applyFill="1"/>
    <xf numFmtId="164" fontId="23" fillId="3" borderId="0" xfId="5" applyFont="1" applyFill="1"/>
    <xf numFmtId="0" fontId="33" fillId="0" borderId="0" xfId="0" applyFont="1" applyBorder="1" applyAlignment="1">
      <alignment horizontal="center"/>
    </xf>
    <xf numFmtId="0" fontId="33" fillId="0" borderId="7" xfId="0" applyFont="1" applyBorder="1" applyAlignment="1">
      <alignment horizontal="center"/>
    </xf>
    <xf numFmtId="0" fontId="8" fillId="0" borderId="0" xfId="0" applyFont="1" applyFill="1" applyBorder="1"/>
    <xf numFmtId="0" fontId="0" fillId="0" borderId="0" xfId="0" applyFont="1" applyAlignment="1">
      <alignment horizontal="center"/>
    </xf>
    <xf numFmtId="0" fontId="0" fillId="0" borderId="0" xfId="0" applyFont="1" applyFill="1" applyBorder="1" applyAlignment="1">
      <alignment horizontal="center"/>
    </xf>
    <xf numFmtId="0" fontId="0" fillId="0" borderId="0" xfId="0" applyFont="1" applyBorder="1" applyAlignment="1">
      <alignment horizontal="center"/>
    </xf>
    <xf numFmtId="164" fontId="17" fillId="0" borderId="0" xfId="5" applyFont="1" applyAlignment="1">
      <alignment horizontal="center"/>
    </xf>
    <xf numFmtId="164" fontId="4" fillId="12" borderId="6" xfId="5" applyFont="1" applyFill="1" applyBorder="1" applyAlignment="1">
      <alignment horizontal="center"/>
    </xf>
    <xf numFmtId="164" fontId="0" fillId="0" borderId="0" xfId="5" applyFont="1" applyAlignment="1">
      <alignment horizontal="center"/>
    </xf>
    <xf numFmtId="164" fontId="34" fillId="0" borderId="0" xfId="5" applyFont="1" applyBorder="1" applyAlignment="1">
      <alignment horizontal="center"/>
    </xf>
    <xf numFmtId="164" fontId="34" fillId="0" borderId="7" xfId="5" applyFont="1" applyBorder="1" applyAlignment="1">
      <alignment horizontal="center"/>
    </xf>
    <xf numFmtId="0" fontId="0" fillId="0" borderId="20" xfId="0" applyBorder="1"/>
    <xf numFmtId="0" fontId="25" fillId="0" borderId="2" xfId="0" applyFont="1" applyBorder="1"/>
    <xf numFmtId="0" fontId="22" fillId="0" borderId="0" xfId="0" applyFont="1" applyFill="1" applyAlignment="1"/>
    <xf numFmtId="0" fontId="8" fillId="0" borderId="0" xfId="0" applyFont="1" applyAlignment="1">
      <alignment horizontal="center"/>
    </xf>
    <xf numFmtId="0" fontId="36" fillId="0" borderId="4" xfId="0" applyFont="1" applyFill="1" applyBorder="1" applyAlignment="1">
      <alignment horizontal="center"/>
    </xf>
    <xf numFmtId="164" fontId="37" fillId="0" borderId="4" xfId="5" applyFont="1" applyFill="1" applyBorder="1" applyAlignment="1">
      <alignment horizontal="center"/>
    </xf>
    <xf numFmtId="164" fontId="8" fillId="0" borderId="4" xfId="5" applyFont="1" applyFill="1" applyBorder="1" applyAlignment="1">
      <alignment horizontal="center"/>
    </xf>
    <xf numFmtId="0" fontId="15" fillId="0" borderId="21" xfId="0" applyFont="1" applyBorder="1" applyAlignment="1">
      <alignment horizontal="center"/>
    </xf>
    <xf numFmtId="0" fontId="38" fillId="0" borderId="5" xfId="0" applyFont="1" applyFill="1" applyBorder="1" applyAlignment="1">
      <alignment horizontal="center"/>
    </xf>
    <xf numFmtId="164" fontId="38" fillId="0" borderId="5" xfId="5" applyFont="1" applyFill="1" applyBorder="1" applyAlignment="1">
      <alignment horizontal="center"/>
    </xf>
    <xf numFmtId="0" fontId="24" fillId="0" borderId="1" xfId="0" applyFont="1" applyBorder="1" applyAlignment="1">
      <alignment horizontal="center"/>
    </xf>
    <xf numFmtId="0" fontId="24" fillId="0" borderId="2" xfId="0" applyFont="1" applyBorder="1" applyAlignment="1">
      <alignment horizontal="center"/>
    </xf>
    <xf numFmtId="0" fontId="26" fillId="0" borderId="2" xfId="0" applyFont="1" applyBorder="1" applyAlignment="1">
      <alignment horizontal="center"/>
    </xf>
    <xf numFmtId="0" fontId="27" fillId="0" borderId="22" xfId="0" applyFont="1" applyBorder="1" applyAlignment="1">
      <alignment horizontal="center" vertical="center" wrapText="1"/>
    </xf>
    <xf numFmtId="0" fontId="5" fillId="0" borderId="2" xfId="0" applyFont="1" applyBorder="1" applyAlignment="1">
      <alignment horizontal="center"/>
    </xf>
    <xf numFmtId="0" fontId="11" fillId="0" borderId="2" xfId="0" applyFont="1" applyBorder="1" applyAlignment="1">
      <alignment horizontal="center"/>
    </xf>
    <xf numFmtId="0" fontId="5" fillId="0" borderId="2" xfId="0" applyFont="1" applyFill="1" applyBorder="1" applyAlignment="1">
      <alignment horizontal="center"/>
    </xf>
    <xf numFmtId="0" fontId="36" fillId="0" borderId="3" xfId="0" applyFont="1" applyFill="1" applyBorder="1" applyAlignment="1">
      <alignment horizontal="center"/>
    </xf>
    <xf numFmtId="166" fontId="23" fillId="0" borderId="4" xfId="1" applyNumberFormat="1" applyFont="1" applyBorder="1" applyAlignment="1">
      <alignment horizontal="center"/>
    </xf>
    <xf numFmtId="0" fontId="14" fillId="0" borderId="26" xfId="0" applyFont="1" applyBorder="1" applyAlignment="1">
      <alignment horizontal="center"/>
    </xf>
    <xf numFmtId="0" fontId="0" fillId="0" borderId="23" xfId="0" applyBorder="1" applyAlignment="1">
      <alignment horizontal="center"/>
    </xf>
    <xf numFmtId="0" fontId="0" fillId="0" borderId="27" xfId="0"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0" fontId="14" fillId="0" borderId="27" xfId="0" applyFont="1" applyBorder="1" applyAlignment="1">
      <alignment horizontal="center"/>
    </xf>
    <xf numFmtId="0" fontId="14" fillId="0" borderId="28" xfId="0" applyFont="1" applyBorder="1" applyAlignment="1">
      <alignment horizontal="center"/>
    </xf>
    <xf numFmtId="0" fontId="39" fillId="17" borderId="23" xfId="0" applyFont="1" applyFill="1"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39" fillId="13" borderId="37" xfId="0" applyFont="1" applyFill="1"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14" fillId="0" borderId="34" xfId="0" applyFont="1" applyBorder="1" applyAlignment="1">
      <alignment horizontal="center"/>
    </xf>
    <xf numFmtId="0" fontId="39" fillId="18" borderId="40" xfId="0" applyFont="1" applyFill="1"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165" fontId="32" fillId="12" borderId="15" xfId="1" applyFont="1" applyFill="1" applyBorder="1" applyAlignment="1">
      <alignment horizontal="center"/>
    </xf>
    <xf numFmtId="0" fontId="40" fillId="0" borderId="42" xfId="0" applyFont="1" applyBorder="1" applyAlignment="1">
      <alignment horizontal="left" vertical="center" indent="1"/>
    </xf>
    <xf numFmtId="0" fontId="20" fillId="4" borderId="0" xfId="0" applyFont="1" applyFill="1" applyAlignment="1">
      <alignment horizontal="center"/>
    </xf>
    <xf numFmtId="0" fontId="22" fillId="2" borderId="0" xfId="0" applyFont="1" applyFill="1" applyBorder="1" applyAlignment="1">
      <alignment horizontal="center"/>
    </xf>
    <xf numFmtId="0" fontId="29" fillId="3" borderId="0" xfId="0" applyFont="1" applyFill="1" applyAlignment="1">
      <alignment horizontal="center"/>
    </xf>
    <xf numFmtId="0" fontId="11" fillId="0" borderId="0" xfId="0" applyFont="1" applyBorder="1" applyAlignment="1">
      <alignment horizontal="center"/>
    </xf>
    <xf numFmtId="0" fontId="8" fillId="0" borderId="0" xfId="0" applyFont="1" applyFill="1" applyBorder="1" applyAlignment="1">
      <alignment horizontal="center"/>
    </xf>
    <xf numFmtId="0" fontId="33" fillId="0" borderId="0" xfId="0" applyFont="1"/>
    <xf numFmtId="0" fontId="30" fillId="0" borderId="0" xfId="0" applyFont="1" applyAlignment="1">
      <alignment horizontal="center"/>
    </xf>
    <xf numFmtId="0" fontId="22" fillId="2" borderId="0" xfId="0" applyFont="1" applyFill="1" applyBorder="1" applyAlignment="1">
      <alignment horizontal="center"/>
    </xf>
    <xf numFmtId="0" fontId="29" fillId="3" borderId="0" xfId="0" applyFont="1" applyFill="1" applyAlignment="1">
      <alignment horizontal="center"/>
    </xf>
    <xf numFmtId="0" fontId="20" fillId="4" borderId="0" xfId="0" applyFont="1" applyFill="1" applyAlignment="1">
      <alignment horizontal="center"/>
    </xf>
    <xf numFmtId="0" fontId="30" fillId="0" borderId="0" xfId="0" applyFont="1" applyAlignment="1">
      <alignment horizontal="center"/>
    </xf>
    <xf numFmtId="0" fontId="22" fillId="7" borderId="0" xfId="0" applyFont="1" applyFill="1" applyAlignment="1">
      <alignment horizontal="center"/>
    </xf>
    <xf numFmtId="0" fontId="22" fillId="10" borderId="0" xfId="0" applyFont="1" applyFill="1" applyAlignment="1">
      <alignment horizontal="center"/>
    </xf>
    <xf numFmtId="0" fontId="15" fillId="0" borderId="0" xfId="0" applyFont="1"/>
    <xf numFmtId="0" fontId="22" fillId="4" borderId="0" xfId="0" applyFont="1" applyFill="1" applyAlignment="1">
      <alignment horizontal="center"/>
    </xf>
    <xf numFmtId="0" fontId="22" fillId="5" borderId="0" xfId="0" applyFont="1" applyFill="1" applyAlignment="1">
      <alignment horizontal="center"/>
    </xf>
    <xf numFmtId="0" fontId="41" fillId="19" borderId="0" xfId="0" applyFont="1" applyFill="1" applyAlignment="1">
      <alignment horizontal="center"/>
    </xf>
    <xf numFmtId="0" fontId="22" fillId="18" borderId="0" xfId="0" applyFont="1" applyFill="1" applyAlignment="1">
      <alignment horizontal="center"/>
    </xf>
    <xf numFmtId="0" fontId="39" fillId="20" borderId="0" xfId="0" applyFont="1" applyFill="1" applyAlignment="1">
      <alignment horizontal="center"/>
    </xf>
    <xf numFmtId="0" fontId="0" fillId="0" borderId="0" xfId="0" applyAlignment="1">
      <alignment horizontal="center"/>
    </xf>
    <xf numFmtId="0" fontId="34" fillId="0" borderId="0" xfId="0" applyFont="1" applyAlignment="1">
      <alignment horizontal="center"/>
    </xf>
    <xf numFmtId="0" fontId="0" fillId="0" borderId="0" xfId="0" applyAlignment="1">
      <alignment horizontal="center"/>
    </xf>
    <xf numFmtId="165" fontId="2" fillId="0" borderId="0" xfId="1" applyNumberFormat="1" applyFont="1" applyFill="1" applyBorder="1" applyAlignment="1"/>
    <xf numFmtId="0" fontId="0" fillId="0" borderId="0" xfId="0" applyAlignment="1">
      <alignment horizontal="center"/>
    </xf>
    <xf numFmtId="0" fontId="0" fillId="0" borderId="0" xfId="0" applyAlignment="1">
      <alignment horizontal="center"/>
    </xf>
    <xf numFmtId="164" fontId="3" fillId="0" borderId="1" xfId="5" applyFont="1" applyBorder="1" applyAlignment="1">
      <alignment horizontal="center"/>
    </xf>
    <xf numFmtId="164" fontId="3" fillId="0" borderId="12" xfId="5" applyFont="1" applyBorder="1" applyAlignment="1">
      <alignment horizontal="center"/>
    </xf>
    <xf numFmtId="164" fontId="14" fillId="0" borderId="0" xfId="5" applyFont="1" applyBorder="1" applyAlignment="1">
      <alignment horizontal="center"/>
    </xf>
    <xf numFmtId="164" fontId="14" fillId="0" borderId="0" xfId="5" applyFont="1" applyAlignment="1">
      <alignment horizontal="center"/>
    </xf>
    <xf numFmtId="0" fontId="36" fillId="0" borderId="5" xfId="0" applyFont="1" applyFill="1" applyBorder="1" applyAlignment="1">
      <alignment horizontal="center"/>
    </xf>
    <xf numFmtId="0" fontId="20" fillId="4" borderId="0" xfId="0" applyFont="1" applyFill="1" applyAlignment="1">
      <alignment horizontal="center"/>
    </xf>
    <xf numFmtId="0" fontId="30" fillId="0" borderId="0" xfId="0" applyFont="1" applyAlignment="1">
      <alignment horizontal="center"/>
    </xf>
    <xf numFmtId="0" fontId="24" fillId="11" borderId="0" xfId="0" applyFont="1" applyFill="1" applyBorder="1" applyAlignment="1">
      <alignment horizontal="center" vertical="center" textRotation="90"/>
    </xf>
    <xf numFmtId="0" fontId="24" fillId="11" borderId="7" xfId="0" applyFont="1" applyFill="1" applyBorder="1" applyAlignment="1">
      <alignment horizontal="center" vertical="center" textRotation="90"/>
    </xf>
    <xf numFmtId="0" fontId="24" fillId="8" borderId="8" xfId="0" applyFont="1" applyFill="1" applyBorder="1" applyAlignment="1">
      <alignment horizontal="center" vertical="center" textRotation="90"/>
    </xf>
    <xf numFmtId="0" fontId="24" fillId="8" borderId="0" xfId="0" applyFont="1" applyFill="1" applyBorder="1" applyAlignment="1">
      <alignment horizontal="center" vertical="center" textRotation="90"/>
    </xf>
    <xf numFmtId="0" fontId="24" fillId="8" borderId="7" xfId="0" applyFont="1" applyFill="1" applyBorder="1" applyAlignment="1">
      <alignment horizontal="center" vertical="center" textRotation="90"/>
    </xf>
    <xf numFmtId="0" fontId="24" fillId="9" borderId="8" xfId="0" applyFont="1" applyFill="1" applyBorder="1" applyAlignment="1">
      <alignment horizontal="center" vertical="center"/>
    </xf>
    <xf numFmtId="0" fontId="24" fillId="9" borderId="7" xfId="0" applyFont="1" applyFill="1" applyBorder="1" applyAlignment="1">
      <alignment horizontal="center" vertical="center"/>
    </xf>
    <xf numFmtId="0" fontId="6" fillId="0" borderId="0" xfId="0" applyFont="1" applyAlignment="1">
      <alignment horizontal="center"/>
    </xf>
    <xf numFmtId="0" fontId="13" fillId="15" borderId="0" xfId="0" applyFont="1" applyFill="1" applyAlignment="1">
      <alignment horizontal="center" vertical="center" textRotation="90"/>
    </xf>
    <xf numFmtId="0" fontId="28" fillId="5" borderId="8" xfId="0" applyFont="1" applyFill="1" applyBorder="1" applyAlignment="1">
      <alignment horizontal="center" vertical="center"/>
    </xf>
    <xf numFmtId="0" fontId="28" fillId="5" borderId="0" xfId="0" applyFont="1" applyFill="1" applyBorder="1" applyAlignment="1">
      <alignment horizontal="center" vertical="center"/>
    </xf>
    <xf numFmtId="0" fontId="22" fillId="2" borderId="0" xfId="0" applyFont="1" applyFill="1" applyBorder="1" applyAlignment="1">
      <alignment horizontal="center"/>
    </xf>
    <xf numFmtId="0" fontId="29" fillId="3" borderId="0" xfId="0" applyFont="1" applyFill="1" applyAlignment="1">
      <alignment horizontal="center"/>
    </xf>
    <xf numFmtId="0" fontId="35" fillId="14" borderId="10" xfId="0" applyFont="1" applyFill="1" applyBorder="1" applyAlignment="1">
      <alignment horizontal="center" vertical="center" wrapText="1"/>
    </xf>
    <xf numFmtId="0" fontId="35" fillId="14" borderId="5" xfId="0" applyFont="1" applyFill="1" applyBorder="1" applyAlignment="1">
      <alignment horizontal="center" vertical="center" wrapText="1"/>
    </xf>
    <xf numFmtId="0" fontId="39" fillId="17" borderId="24" xfId="0" applyFont="1" applyFill="1" applyBorder="1" applyAlignment="1">
      <alignment horizontal="center"/>
    </xf>
    <xf numFmtId="0" fontId="39" fillId="17" borderId="36" xfId="0" applyFont="1" applyFill="1" applyBorder="1" applyAlignment="1">
      <alignment horizontal="center"/>
    </xf>
    <xf numFmtId="0" fontId="39" fillId="18" borderId="39" xfId="0" applyFont="1" applyFill="1" applyBorder="1" applyAlignment="1">
      <alignment horizontal="center"/>
    </xf>
    <xf numFmtId="0" fontId="39" fillId="18" borderId="36" xfId="0" applyFont="1" applyFill="1" applyBorder="1" applyAlignment="1">
      <alignment horizontal="center"/>
    </xf>
    <xf numFmtId="0" fontId="39" fillId="14" borderId="33" xfId="0" applyFont="1" applyFill="1" applyBorder="1" applyAlignment="1">
      <alignment horizontal="center"/>
    </xf>
    <xf numFmtId="0" fontId="39" fillId="14" borderId="25" xfId="0" applyFont="1" applyFill="1" applyBorder="1" applyAlignment="1">
      <alignment horizontal="center"/>
    </xf>
    <xf numFmtId="0" fontId="14" fillId="16" borderId="31" xfId="0" applyFont="1" applyFill="1" applyBorder="1" applyAlignment="1">
      <alignment horizontal="center" vertical="center"/>
    </xf>
    <xf numFmtId="0" fontId="14" fillId="16" borderId="32" xfId="0" applyFont="1" applyFill="1" applyBorder="1" applyAlignment="1">
      <alignment horizontal="center" vertical="center"/>
    </xf>
  </cellXfs>
  <cellStyles count="6">
    <cellStyle name="Milliers" xfId="1" builtinId="3"/>
    <cellStyle name="Milliers 2" xfId="3"/>
    <cellStyle name="Monétaire" xfId="5" builtinId="4"/>
    <cellStyle name="Normal" xfId="0" builtinId="0"/>
    <cellStyle name="Pourcentage" xfId="2" builtinId="5"/>
    <cellStyle name="Pourcentage 2" xfId="4"/>
  </cellStyles>
  <dxfs count="28">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ill>
        <patternFill>
          <bgColor indexed="48"/>
        </patternFill>
      </fill>
    </dxf>
    <dxf>
      <fill>
        <patternFill>
          <bgColor indexed="52"/>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color theme="0"/>
      </font>
      <fill>
        <patternFill>
          <bgColor theme="1"/>
        </patternFill>
      </fill>
    </dxf>
    <dxf>
      <font>
        <color theme="0"/>
      </font>
      <fill>
        <patternFill>
          <bgColor theme="1"/>
        </patternFill>
      </fill>
    </dxf>
    <dxf>
      <font>
        <b/>
        <i val="0"/>
        <color theme="0"/>
      </font>
      <fill>
        <patternFill>
          <bgColor rgb="FFFF0000"/>
        </patternFill>
      </fill>
    </dxf>
    <dxf>
      <fill>
        <patternFill>
          <bgColor indexed="48"/>
        </patternFill>
      </fill>
    </dxf>
    <dxf>
      <fill>
        <patternFill>
          <bgColor indexed="52"/>
        </patternFill>
      </fill>
    </dxf>
    <dxf>
      <fill>
        <patternFill>
          <bgColor indexed="48"/>
        </patternFill>
      </fill>
    </dxf>
    <dxf>
      <fill>
        <patternFill>
          <bgColor indexed="5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17" Type="http://schemas.openxmlformats.org/officeDocument/2006/relationships/hyperlink" Target="https://www.capfriendly.com/waivers_calculator/oula-palve#results" TargetMode="External"/><Relationship Id="rId671" Type="http://schemas.openxmlformats.org/officeDocument/2006/relationships/hyperlink" Target="https://www.fr.capfriendly.com/waivers_calculator/nico-sturm#results" TargetMode="External"/><Relationship Id="rId769" Type="http://schemas.openxmlformats.org/officeDocument/2006/relationships/hyperlink" Target="https://www.fr.capfriendly.com/waivers_calculator/daniil-tarasov1#results" TargetMode="External"/><Relationship Id="rId976" Type="http://schemas.openxmlformats.org/officeDocument/2006/relationships/hyperlink" Target="https://www.fr.capfriendly.com/waivers_calculator/riley-tufte#results" TargetMode="External"/><Relationship Id="rId1399" Type="http://schemas.openxmlformats.org/officeDocument/2006/relationships/hyperlink" Target="https://www.capfriendly.com/waivers_calculator/marcus-hogberg#results" TargetMode="External"/><Relationship Id="rId21" Type="http://schemas.openxmlformats.org/officeDocument/2006/relationships/hyperlink" Target="https://www.capfriendly.com/waivers_calculator/peter-cehlarik#results" TargetMode="External"/><Relationship Id="rId324" Type="http://schemas.openxmlformats.org/officeDocument/2006/relationships/hyperlink" Target="https://www.fr.capfriendly.com/waivers_calculator/logan-day#results" TargetMode="External"/><Relationship Id="rId531" Type="http://schemas.openxmlformats.org/officeDocument/2006/relationships/hyperlink" Target="https://www.fr.capfriendly.com/waivers_calculator/alexander-yelesin#results" TargetMode="External"/><Relationship Id="rId629" Type="http://schemas.openxmlformats.org/officeDocument/2006/relationships/hyperlink" Target="https://www.fr.capfriendly.com/waivers_calculator/michael-anderson#results" TargetMode="External"/><Relationship Id="rId1161" Type="http://schemas.openxmlformats.org/officeDocument/2006/relationships/hyperlink" Target="https://www.capfriendly.com/waivers_calculator/noah-gregor#results" TargetMode="External"/><Relationship Id="rId1259" Type="http://schemas.openxmlformats.org/officeDocument/2006/relationships/hyperlink" Target="https://www.capfriendly.com/waivers_calculator/kaapo-kahkonen#results" TargetMode="External"/><Relationship Id="rId1466" Type="http://schemas.openxmlformats.org/officeDocument/2006/relationships/hyperlink" Target="https://www.capfriendly.com/waivers_calculator/doyle-somerby#results" TargetMode="External"/><Relationship Id="rId170" Type="http://schemas.openxmlformats.org/officeDocument/2006/relationships/hyperlink" Target="https://www.capfriendly.com/waivers_calculator/riley-damiani#results" TargetMode="External"/><Relationship Id="rId836" Type="http://schemas.openxmlformats.org/officeDocument/2006/relationships/hyperlink" Target="https://www.fr.capfriendly.com/waivers_calculator/jesper-lindgren#results" TargetMode="External"/><Relationship Id="rId1021" Type="http://schemas.openxmlformats.org/officeDocument/2006/relationships/hyperlink" Target="https://www.capfriendly.com/waivers_calculator/ethan-bear#results" TargetMode="External"/><Relationship Id="rId1119" Type="http://schemas.openxmlformats.org/officeDocument/2006/relationships/hyperlink" Target="https://www.capfriendly.com/waivers_calculator/givani-smith#results" TargetMode="External"/><Relationship Id="rId268" Type="http://schemas.openxmlformats.org/officeDocument/2006/relationships/hyperlink" Target="https://www.capfriendly.com/waivers_calculator/jordan-kyrou#results" TargetMode="External"/><Relationship Id="rId475" Type="http://schemas.openxmlformats.org/officeDocument/2006/relationships/hyperlink" Target="https://www.fr.capfriendly.com/waivers_calculator/petrus-palmu#results" TargetMode="External"/><Relationship Id="rId682" Type="http://schemas.openxmlformats.org/officeDocument/2006/relationships/hyperlink" Target="https://www.fr.capfriendly.com/arbitration-calculator/2020/all/all/all/carson-soucy" TargetMode="External"/><Relationship Id="rId903" Type="http://schemas.openxmlformats.org/officeDocument/2006/relationships/hyperlink" Target="https://www.fr.capfriendly.com/waivers_calculator/justin-almeida#results" TargetMode="External"/><Relationship Id="rId1326" Type="http://schemas.openxmlformats.org/officeDocument/2006/relationships/hyperlink" Target="https://www.capfriendly.com/waivers_calculator/brandon-gignac#results" TargetMode="External"/><Relationship Id="rId32" Type="http://schemas.openxmlformats.org/officeDocument/2006/relationships/hyperlink" Target="https://www.capfriendly.com/arbitration-calculator/2020/all/all/all/ben-harpur" TargetMode="External"/><Relationship Id="rId128" Type="http://schemas.openxmlformats.org/officeDocument/2006/relationships/hyperlink" Target="https://www.capfriendly.com/waivers_calculator/pierre-olivier-joseph#results" TargetMode="External"/><Relationship Id="rId335" Type="http://schemas.openxmlformats.org/officeDocument/2006/relationships/hyperlink" Target="https://www.fr.capfriendly.com/arbitration-calculator/2020/all/all/all/lucas-wallmark" TargetMode="External"/><Relationship Id="rId542" Type="http://schemas.openxmlformats.org/officeDocument/2006/relationships/hyperlink" Target="https://www.fr.capfriendly.com/waivers_calculator/isac-lundestrom#results" TargetMode="External"/><Relationship Id="rId987" Type="http://schemas.openxmlformats.org/officeDocument/2006/relationships/hyperlink" Target="https://www.fr.capfriendly.com/waivers_calculator/emil-djuse#results" TargetMode="External"/><Relationship Id="rId1172" Type="http://schemas.openxmlformats.org/officeDocument/2006/relationships/hyperlink" Target="https://www.capfriendly.com/waivers_calculator/jeremy-roy#results" TargetMode="External"/><Relationship Id="rId181" Type="http://schemas.openxmlformats.org/officeDocument/2006/relationships/hyperlink" Target="https://www.capfriendly.com/waivers_calculator/gavin-bayreuther#results" TargetMode="External"/><Relationship Id="rId402" Type="http://schemas.openxmlformats.org/officeDocument/2006/relationships/hyperlink" Target="https://www.fr.capfriendly.com/waivers_calculator/noah-juulsen#results" TargetMode="External"/><Relationship Id="rId847" Type="http://schemas.openxmlformats.org/officeDocument/2006/relationships/hyperlink" Target="https://www.fr.capfriendly.com/waivers_calculator/axel-jonsson-fjallby#results" TargetMode="External"/><Relationship Id="rId1032" Type="http://schemas.openxmlformats.org/officeDocument/2006/relationships/hyperlink" Target="https://www.capfriendly.com/waivers_calculator/jacob-pritchard#results" TargetMode="External"/><Relationship Id="rId1477" Type="http://schemas.openxmlformats.org/officeDocument/2006/relationships/hyperlink" Target="https://www.capfriendly.com/arbitration-calculator/all/all/all/eric-comrie" TargetMode="External"/><Relationship Id="rId279" Type="http://schemas.openxmlformats.org/officeDocument/2006/relationships/hyperlink" Target="https://www.capfriendly.com/waivers_calculator/joel-hofer#results" TargetMode="External"/><Relationship Id="rId486" Type="http://schemas.openxmlformats.org/officeDocument/2006/relationships/hyperlink" Target="https://www.fr.capfriendly.com/arbitration-calculator/2020/all/all/all/ashton-sautner" TargetMode="External"/><Relationship Id="rId693" Type="http://schemas.openxmlformats.org/officeDocument/2006/relationships/hyperlink" Target="https://www.fr.capfriendly.com/waivers_calculator/philippe-myers#results" TargetMode="External"/><Relationship Id="rId707" Type="http://schemas.openxmlformats.org/officeDocument/2006/relationships/hyperlink" Target="https://www.fr.capfriendly.com/waivers_calculator/mark-friedman#results" TargetMode="External"/><Relationship Id="rId914" Type="http://schemas.openxmlformats.org/officeDocument/2006/relationships/hyperlink" Target="https://www.fr.capfriendly.com/arbitration-calculator/2020/all/all/all/adam-johnson" TargetMode="External"/><Relationship Id="rId1337" Type="http://schemas.openxmlformats.org/officeDocument/2006/relationships/hyperlink" Target="https://www.capfriendly.com/waivers_calculator/austin-wagner#results" TargetMode="External"/><Relationship Id="rId43" Type="http://schemas.openxmlformats.org/officeDocument/2006/relationships/hyperlink" Target="https://www.capfriendly.com/waivers_calculator/timothy-liljegren#results" TargetMode="External"/><Relationship Id="rId139" Type="http://schemas.openxmlformats.org/officeDocument/2006/relationships/hyperlink" Target="https://www.capfriendly.com/waivers_calculator/barrett-hayton#results" TargetMode="External"/><Relationship Id="rId346" Type="http://schemas.openxmlformats.org/officeDocument/2006/relationships/hyperlink" Target="https://www.fr.capfriendly.com/waivers_calculator/jake-bean#results" TargetMode="External"/><Relationship Id="rId553" Type="http://schemas.openxmlformats.org/officeDocument/2006/relationships/hyperlink" Target="https://www.fr.capfriendly.com/waivers_calculator/jacob-larsson#results" TargetMode="External"/><Relationship Id="rId760" Type="http://schemas.openxmlformats.org/officeDocument/2006/relationships/hyperlink" Target="https://www.fr.capfriendly.com/arbitration-calculator/2020/all/all/all/justin-scott" TargetMode="External"/><Relationship Id="rId998" Type="http://schemas.openxmlformats.org/officeDocument/2006/relationships/hyperlink" Target="https://www.capfriendly.com/arbitration-calculator/2021/all/all/all/jujhar-khaira" TargetMode="External"/><Relationship Id="rId1183" Type="http://schemas.openxmlformats.org/officeDocument/2006/relationships/hyperlink" Target="https://www.capfriendly.com/arbitration-calculator/2020/all/all/all/tyler-motte" TargetMode="External"/><Relationship Id="rId1390" Type="http://schemas.openxmlformats.org/officeDocument/2006/relationships/hyperlink" Target="https://www.capfriendly.com/waivers_calculator/jack-rodewald#results" TargetMode="External"/><Relationship Id="rId1404" Type="http://schemas.openxmlformats.org/officeDocument/2006/relationships/hyperlink" Target="https://www.capfriendly.com/waivers_calculator/carter-hart#results" TargetMode="External"/><Relationship Id="rId192" Type="http://schemas.openxmlformats.org/officeDocument/2006/relationships/hyperlink" Target="https://www.capfriendly.com/waivers_calculator/lias-andersson#results" TargetMode="External"/><Relationship Id="rId206" Type="http://schemas.openxmlformats.org/officeDocument/2006/relationships/hyperlink" Target="https://www.capfriendly.com/waivers_calculator/tim-gettinger#results" TargetMode="External"/><Relationship Id="rId413" Type="http://schemas.openxmlformats.org/officeDocument/2006/relationships/hyperlink" Target="https://www.fr.capfriendly.com/arbitration-calculator/2020/all/all/all/madison-bowey" TargetMode="External"/><Relationship Id="rId858" Type="http://schemas.openxmlformats.org/officeDocument/2006/relationships/hyperlink" Target="https://www.fr.capfriendly.com/waivers_calculator/bobby-nardella#results" TargetMode="External"/><Relationship Id="rId1043" Type="http://schemas.openxmlformats.org/officeDocument/2006/relationships/hyperlink" Target="https://www.capfriendly.com/arbitration-calculator/2020/all/all/all/alex-lintuniemi" TargetMode="External"/><Relationship Id="rId1488" Type="http://schemas.openxmlformats.org/officeDocument/2006/relationships/hyperlink" Target="https://www.capfriendly.com/waivers_calculator/ville-heinola#results" TargetMode="External"/><Relationship Id="rId497" Type="http://schemas.openxmlformats.org/officeDocument/2006/relationships/hyperlink" Target="https://www.fr.capfriendly.com/waivers_calculator/zach-senyshyn#results" TargetMode="External"/><Relationship Id="rId620" Type="http://schemas.openxmlformats.org/officeDocument/2006/relationships/hyperlink" Target="https://www.fr.capfriendly.com/waivers_calculator/akil-thomas#results" TargetMode="External"/><Relationship Id="rId718" Type="http://schemas.openxmlformats.org/officeDocument/2006/relationships/hyperlink" Target="https://www.fr.capfriendly.com/waivers_calculator/drake-batherson#results" TargetMode="External"/><Relationship Id="rId925" Type="http://schemas.openxmlformats.org/officeDocument/2006/relationships/hyperlink" Target="https://www.fr.capfriendly.com/waivers_calculator/ilya-lyubushkin#results" TargetMode="External"/><Relationship Id="rId1250" Type="http://schemas.openxmlformats.org/officeDocument/2006/relationships/hyperlink" Target="https://www.capfriendly.com/arbitration-calculator/2021/all/all/all/luke-johnson" TargetMode="External"/><Relationship Id="rId1348" Type="http://schemas.openxmlformats.org/officeDocument/2006/relationships/hyperlink" Target="https://www.capfriendly.com/waivers_calculator/akil-thomas#results" TargetMode="External"/><Relationship Id="rId357" Type="http://schemas.openxmlformats.org/officeDocument/2006/relationships/hyperlink" Target="https://www.fr.capfriendly.com/waivers_calculator/anton-wedin#results" TargetMode="External"/><Relationship Id="rId1110" Type="http://schemas.openxmlformats.org/officeDocument/2006/relationships/hyperlink" Target="https://www.capfriendly.com/arbitration-calculator/2020/all/all/all/madison-bowey" TargetMode="External"/><Relationship Id="rId1194" Type="http://schemas.openxmlformats.org/officeDocument/2006/relationships/hyperlink" Target="https://www.capfriendly.com/waivers_calculator/jonah-gadjovich#results" TargetMode="External"/><Relationship Id="rId1208" Type="http://schemas.openxmlformats.org/officeDocument/2006/relationships/hyperlink" Target="https://www.capfriendly.com/arbitration-calculator/2021/all/all/all/danton-heinen" TargetMode="External"/><Relationship Id="rId1415" Type="http://schemas.openxmlformats.org/officeDocument/2006/relationships/hyperlink" Target="https://www.capfriendly.com/waivers_calculator/connor-bunnaman#results" TargetMode="External"/><Relationship Id="rId54" Type="http://schemas.openxmlformats.org/officeDocument/2006/relationships/hyperlink" Target="https://www.capfriendly.com/arbitration-calculator/2020/all/all/all/christian-djoos" TargetMode="External"/><Relationship Id="rId217" Type="http://schemas.openxmlformats.org/officeDocument/2006/relationships/hyperlink" Target="https://www.capfriendly.com/waivers_calculator/darren-raddysh#results" TargetMode="External"/><Relationship Id="rId564" Type="http://schemas.openxmlformats.org/officeDocument/2006/relationships/hyperlink" Target="https://www.fr.capfriendly.com/waivers_calculator/oliver-wahlstrom#results" TargetMode="External"/><Relationship Id="rId771" Type="http://schemas.openxmlformats.org/officeDocument/2006/relationships/hyperlink" Target="https://www.fr.capfriendly.com/waivers_calculator/veini-vehvilainen#results" TargetMode="External"/><Relationship Id="rId869" Type="http://schemas.openxmlformats.org/officeDocument/2006/relationships/hyperlink" Target="https://www.fr.capfriendly.com/waivers_calculator/vitek-vanecek#results" TargetMode="External"/><Relationship Id="rId424" Type="http://schemas.openxmlformats.org/officeDocument/2006/relationships/hyperlink" Target="https://www.fr.capfriendly.com/waivers_calculator/moritz-seider#results" TargetMode="External"/><Relationship Id="rId631" Type="http://schemas.openxmlformats.org/officeDocument/2006/relationships/hyperlink" Target="https://www.fr.capfriendly.com/waivers_calculator/markus-phillips#results" TargetMode="External"/><Relationship Id="rId729" Type="http://schemas.openxmlformats.org/officeDocument/2006/relationships/hyperlink" Target="https://www.fr.capfriendly.com/arbitration-calculator/2020/all/all/all/nicholas-paul" TargetMode="External"/><Relationship Id="rId1054" Type="http://schemas.openxmlformats.org/officeDocument/2006/relationships/hyperlink" Target="https://www.capfriendly.com/waivers_calculator/dominik-kubalik#results" TargetMode="External"/><Relationship Id="rId1261" Type="http://schemas.openxmlformats.org/officeDocument/2006/relationships/hyperlink" Target="https://www.capfriendly.com/waivers_calculator/anthony-cirelli#results" TargetMode="External"/><Relationship Id="rId1359" Type="http://schemas.openxmlformats.org/officeDocument/2006/relationships/hyperlink" Target="https://www.capfriendly.com/waivers_calculator/markus-phillips#results" TargetMode="External"/><Relationship Id="rId270" Type="http://schemas.openxmlformats.org/officeDocument/2006/relationships/hyperlink" Target="https://www.capfriendly.com/waivers_calculator/austin-poganski#results" TargetMode="External"/><Relationship Id="rId936" Type="http://schemas.openxmlformats.org/officeDocument/2006/relationships/hyperlink" Target="https://www.fr.capfriendly.com/waivers_calculator/lane-pederson#results" TargetMode="External"/><Relationship Id="rId1121" Type="http://schemas.openxmlformats.org/officeDocument/2006/relationships/hyperlink" Target="https://www.capfriendly.com/waivers_calculator/moritz-seider#results" TargetMode="External"/><Relationship Id="rId1219" Type="http://schemas.openxmlformats.org/officeDocument/2006/relationships/hyperlink" Target="https://www.capfriendly.com/waivers_calculator/dillon-dube#results" TargetMode="External"/><Relationship Id="rId65" Type="http://schemas.openxmlformats.org/officeDocument/2006/relationships/hyperlink" Target="https://www.capfriendly.com/waivers_calculator/brian-pinho#results" TargetMode="External"/><Relationship Id="rId130" Type="http://schemas.openxmlformats.org/officeDocument/2006/relationships/hyperlink" Target="https://www.capfriendly.com/waivers_calculator/calen-addison#results" TargetMode="External"/><Relationship Id="rId368" Type="http://schemas.openxmlformats.org/officeDocument/2006/relationships/hyperlink" Target="https://www.fr.capfriendly.com/waivers_calculator/nathan-noel#results" TargetMode="External"/><Relationship Id="rId575" Type="http://schemas.openxmlformats.org/officeDocument/2006/relationships/hyperlink" Target="https://www.fr.capfriendly.com/waivers_calculator/sebastian-aho1#results" TargetMode="External"/><Relationship Id="rId782" Type="http://schemas.openxmlformats.org/officeDocument/2006/relationships/hyperlink" Target="https://www.fr.capfriendly.com/waivers_calculator/igor-shvyryov#results" TargetMode="External"/><Relationship Id="rId1426" Type="http://schemas.openxmlformats.org/officeDocument/2006/relationships/hyperlink" Target="https://www.capfriendly.com/arbitration-calculator/2020/all/all/all/ryan-graves" TargetMode="External"/><Relationship Id="rId228" Type="http://schemas.openxmlformats.org/officeDocument/2006/relationships/hyperlink" Target="https://www.capfriendly.com/waivers_calculator/reid-duke#results" TargetMode="External"/><Relationship Id="rId435" Type="http://schemas.openxmlformats.org/officeDocument/2006/relationships/hyperlink" Target="https://www.fr.capfriendly.com/waivers_calculator/jonathan-dahlen#results" TargetMode="External"/><Relationship Id="rId642" Type="http://schemas.openxmlformats.org/officeDocument/2006/relationships/hyperlink" Target="https://www.fr.capfriendly.com/arbitration-calculator/2020/all/all/all/danick-martel" TargetMode="External"/><Relationship Id="rId1065" Type="http://schemas.openxmlformats.org/officeDocument/2006/relationships/hyperlink" Target="https://www.capfriendly.com/waivers_calculator/dylan-sikura#results" TargetMode="External"/><Relationship Id="rId1272" Type="http://schemas.openxmlformats.org/officeDocument/2006/relationships/hyperlink" Target="https://www.capfriendly.com/waivers_calculator/ryan-lohin#results" TargetMode="External"/><Relationship Id="rId281" Type="http://schemas.openxmlformats.org/officeDocument/2006/relationships/hyperlink" Target="https://www.capfriendly.com/waivers_calculator/ville-husso#results" TargetMode="External"/><Relationship Id="rId502" Type="http://schemas.openxmlformats.org/officeDocument/2006/relationships/hyperlink" Target="https://www.fr.capfriendly.com/waivers_calculator/joona-koppanen#results" TargetMode="External"/><Relationship Id="rId947" Type="http://schemas.openxmlformats.org/officeDocument/2006/relationships/hyperlink" Target="https://www.fr.capfriendly.com/waivers_calculator/adin-hill#results" TargetMode="External"/><Relationship Id="rId1132" Type="http://schemas.openxmlformats.org/officeDocument/2006/relationships/hyperlink" Target="https://www.capfriendly.com/waivers_calculator/oliver-wahlstrom#results" TargetMode="External"/><Relationship Id="rId76" Type="http://schemas.openxmlformats.org/officeDocument/2006/relationships/hyperlink" Target="https://www.capfriendly.com/waivers_calculator/colby-williams#results" TargetMode="External"/><Relationship Id="rId141" Type="http://schemas.openxmlformats.org/officeDocument/2006/relationships/hyperlink" Target="https://www.capfriendly.com/waivers_calculator/jan-jenik#results" TargetMode="External"/><Relationship Id="rId379" Type="http://schemas.openxmlformats.org/officeDocument/2006/relationships/hyperlink" Target="https://www.fr.capfriendly.com/waivers_calculator/joni-tuulola#results" TargetMode="External"/><Relationship Id="rId586" Type="http://schemas.openxmlformats.org/officeDocument/2006/relationships/hyperlink" Target="https://www.fr.capfriendly.com/arbitration-calculator/2020/all/all/all/mirco-mueller" TargetMode="External"/><Relationship Id="rId793" Type="http://schemas.openxmlformats.org/officeDocument/2006/relationships/hyperlink" Target="https://www.fr.capfriendly.com/waivers_calculator/adam-werner#results" TargetMode="External"/><Relationship Id="rId807" Type="http://schemas.openxmlformats.org/officeDocument/2006/relationships/hyperlink" Target="https://www.fr.capfriendly.com/waivers_calculator/skyler-mckenzie#results" TargetMode="External"/><Relationship Id="rId1437" Type="http://schemas.openxmlformats.org/officeDocument/2006/relationships/hyperlink" Target="https://www.capfriendly.com/waivers_calculator/conor-timmins#results" TargetMode="External"/><Relationship Id="rId7" Type="http://schemas.openxmlformats.org/officeDocument/2006/relationships/hyperlink" Target="https://www.capfriendly.com/waivers_calculator/urho-vaakanainen#results" TargetMode="External"/><Relationship Id="rId239" Type="http://schemas.openxmlformats.org/officeDocument/2006/relationships/hyperlink" Target="https://www.capfriendly.com/waivers_calculator/dylan-ferguson#results" TargetMode="External"/><Relationship Id="rId446" Type="http://schemas.openxmlformats.org/officeDocument/2006/relationships/hyperlink" Target="https://www.fr.capfriendly.com/waivers_calculator/manuel-wiederer#results" TargetMode="External"/><Relationship Id="rId653" Type="http://schemas.openxmlformats.org/officeDocument/2006/relationships/hyperlink" Target="https://www.fr.capfriendly.com/waivers_calculator/ross-colton#results" TargetMode="External"/><Relationship Id="rId1076" Type="http://schemas.openxmlformats.org/officeDocument/2006/relationships/hyperlink" Target="https://www.capfriendly.com/waivers_calculator/kevin-lankinen#results" TargetMode="External"/><Relationship Id="rId1283" Type="http://schemas.openxmlformats.org/officeDocument/2006/relationships/hyperlink" Target="https://www.capfriendly.com/arbitration-calculator/2020/all/all/all/daniel-walcott" TargetMode="External"/><Relationship Id="rId1490" Type="http://schemas.openxmlformats.org/officeDocument/2006/relationships/hyperlink" Target="https://www.capfriendly.com/waivers_calculator/leon-gawanke#results" TargetMode="External"/><Relationship Id="rId292" Type="http://schemas.openxmlformats.org/officeDocument/2006/relationships/hyperlink" Target="https://www.capfriendly.com/waivers_calculator/patrick-bajkov#results" TargetMode="External"/><Relationship Id="rId306" Type="http://schemas.openxmlformats.org/officeDocument/2006/relationships/hyperlink" Target="https://www.fr.capfriendly.com/arbitration-calculator/2020/all/all/all/colby-cave" TargetMode="External"/><Relationship Id="rId860" Type="http://schemas.openxmlformats.org/officeDocument/2006/relationships/hyperlink" Target="https://www.fr.capfriendly.com/waivers_calculator/alexander-alexeyev#results" TargetMode="External"/><Relationship Id="rId958" Type="http://schemas.openxmlformats.org/officeDocument/2006/relationships/hyperlink" Target="https://www.fr.capfriendly.com/waivers_calculator/dominic-toninato#results" TargetMode="External"/><Relationship Id="rId1143" Type="http://schemas.openxmlformats.org/officeDocument/2006/relationships/hyperlink" Target="https://www.capfriendly.com/waivers_calculator/sebastian-aho1#results" TargetMode="External"/><Relationship Id="rId87" Type="http://schemas.openxmlformats.org/officeDocument/2006/relationships/hyperlink" Target="https://www.capfriendly.com/waivers_calculator/andrew-oglevie#results" TargetMode="External"/><Relationship Id="rId513" Type="http://schemas.openxmlformats.org/officeDocument/2006/relationships/hyperlink" Target="https://www.fr.capfriendly.com/waivers_calculator/jeremy-lauzon#results" TargetMode="External"/><Relationship Id="rId597" Type="http://schemas.openxmlformats.org/officeDocument/2006/relationships/hyperlink" Target="https://www.fr.capfriendly.com/waivers_calculator/nathan-bastian#results" TargetMode="External"/><Relationship Id="rId720" Type="http://schemas.openxmlformats.org/officeDocument/2006/relationships/hyperlink" Target="https://www.fr.capfriendly.com/waivers_calculator/christian-wolanin#results" TargetMode="External"/><Relationship Id="rId818" Type="http://schemas.openxmlformats.org/officeDocument/2006/relationships/hyperlink" Target="https://www.fr.capfriendly.com/arbitration-calculator/2021/all/all/all/nicolas-petan" TargetMode="External"/><Relationship Id="rId1350" Type="http://schemas.openxmlformats.org/officeDocument/2006/relationships/hyperlink" Target="https://www.capfriendly.com/waivers_calculator/jaret-anderson-dolan#results" TargetMode="External"/><Relationship Id="rId1448" Type="http://schemas.openxmlformats.org/officeDocument/2006/relationships/hyperlink" Target="https://www.capfriendly.com/arbitration-calculator/2020/all/all/all/joonas-korpisalo" TargetMode="External"/><Relationship Id="rId152" Type="http://schemas.openxmlformats.org/officeDocument/2006/relationships/hyperlink" Target="https://www.capfriendly.com/waivers_calculator/kyle-capobianco#results" TargetMode="External"/><Relationship Id="rId457" Type="http://schemas.openxmlformats.org/officeDocument/2006/relationships/hyperlink" Target="https://www.fr.capfriendly.com/arbitration-calculator/2021/all/all/all/trevor-carrick" TargetMode="External"/><Relationship Id="rId1003" Type="http://schemas.openxmlformats.org/officeDocument/2006/relationships/hyperlink" Target="https://www.capfriendly.com/waivers_calculator/joel-persson#results" TargetMode="External"/><Relationship Id="rId1087" Type="http://schemas.openxmlformats.org/officeDocument/2006/relationships/hyperlink" Target="https://www.capfriendly.com/waivers_calculator/joel-teasdale#results" TargetMode="External"/><Relationship Id="rId1210" Type="http://schemas.openxmlformats.org/officeDocument/2006/relationships/hyperlink" Target="https://www.capfriendly.com/waivers_calculator/pavel-shen#results" TargetMode="External"/><Relationship Id="rId1294" Type="http://schemas.openxmlformats.org/officeDocument/2006/relationships/hyperlink" Target="https://www.capfriendly.com/waivers_calculator/maxime-comtois#results" TargetMode="External"/><Relationship Id="rId1308" Type="http://schemas.openxmlformats.org/officeDocument/2006/relationships/hyperlink" Target="https://www.capfriendly.com/waivers_calculator/olle-eriksson-ek#results" TargetMode="External"/><Relationship Id="rId664" Type="http://schemas.openxmlformats.org/officeDocument/2006/relationships/hyperlink" Target="https://www.fr.capfriendly.com/arbitration-calculator/2020/all/all/all/spencer-martin" TargetMode="External"/><Relationship Id="rId871" Type="http://schemas.openxmlformats.org/officeDocument/2006/relationships/hyperlink" Target="https://www.fr.capfriendly.com/arbitration-calculator/2020/all/all/all/evan-rodrigues" TargetMode="External"/><Relationship Id="rId969" Type="http://schemas.openxmlformats.org/officeDocument/2006/relationships/hyperlink" Target="https://www.fr.capfriendly.com/arbitration-calculator/2020/all/all/all/radek-faksa" TargetMode="External"/><Relationship Id="rId14" Type="http://schemas.openxmlformats.org/officeDocument/2006/relationships/hyperlink" Target="https://www.capfriendly.com/waivers_calculator/ryan-fitzgerald#results" TargetMode="External"/><Relationship Id="rId317" Type="http://schemas.openxmlformats.org/officeDocument/2006/relationships/hyperlink" Target="https://www.fr.capfriendly.com/waivers_calculator/kirill-maksimov#results" TargetMode="External"/><Relationship Id="rId524" Type="http://schemas.openxmlformats.org/officeDocument/2006/relationships/hyperlink" Target="https://www.fr.capfriendly.com/waivers_calculator/martin-pospisil#results" TargetMode="External"/><Relationship Id="rId731" Type="http://schemas.openxmlformats.org/officeDocument/2006/relationships/hyperlink" Target="https://www.fr.capfriendly.com/waivers_calculator/vitaly-abramov#results" TargetMode="External"/><Relationship Id="rId1154" Type="http://schemas.openxmlformats.org/officeDocument/2006/relationships/hyperlink" Target="https://www.capfriendly.com/waivers_calculator/lean-bergmann#results" TargetMode="External"/><Relationship Id="rId1361" Type="http://schemas.openxmlformats.org/officeDocument/2006/relationships/hyperlink" Target="https://www.capfriendly.com/waivers_calculator/austin-strand#results" TargetMode="External"/><Relationship Id="rId1459" Type="http://schemas.openxmlformats.org/officeDocument/2006/relationships/hyperlink" Target="https://www.capfriendly.com/arbitration-calculator/2020/all/all/all/justin-scott" TargetMode="External"/><Relationship Id="rId98" Type="http://schemas.openxmlformats.org/officeDocument/2006/relationships/hyperlink" Target="https://www.capfriendly.com/waivers_calculator/henri-jokiharju#results" TargetMode="External"/><Relationship Id="rId163" Type="http://schemas.openxmlformats.org/officeDocument/2006/relationships/hyperlink" Target="https://www.capfriendly.com/waivers_calculator/joel-kiviranta#results" TargetMode="External"/><Relationship Id="rId370" Type="http://schemas.openxmlformats.org/officeDocument/2006/relationships/hyperlink" Target="https://www.fr.capfriendly.com/waivers_calculator/dylan-sikura#results" TargetMode="External"/><Relationship Id="rId829" Type="http://schemas.openxmlformats.org/officeDocument/2006/relationships/hyperlink" Target="https://www.fr.capfriendly.com/waivers_calculator/adam-brooks#results" TargetMode="External"/><Relationship Id="rId1014" Type="http://schemas.openxmlformats.org/officeDocument/2006/relationships/hyperlink" Target="https://www.capfriendly.com/waivers_calculator/philip-broberg#results" TargetMode="External"/><Relationship Id="rId1221" Type="http://schemas.openxmlformats.org/officeDocument/2006/relationships/hyperlink" Target="https://www.capfriendly.com/waivers_calculator/juuso-valimaki#results" TargetMode="External"/><Relationship Id="rId230" Type="http://schemas.openxmlformats.org/officeDocument/2006/relationships/hyperlink" Target="https://www.capfriendly.com/waivers_calculator/benjamin-jones#results" TargetMode="External"/><Relationship Id="rId468" Type="http://schemas.openxmlformats.org/officeDocument/2006/relationships/hyperlink" Target="https://www.fr.capfriendly.com/arbitration-calculator/2020/all/all/all/troy-stecher" TargetMode="External"/><Relationship Id="rId675" Type="http://schemas.openxmlformats.org/officeDocument/2006/relationships/hyperlink" Target="https://www.fr.capfriendly.com/waivers_calculator/mason-shaw#results" TargetMode="External"/><Relationship Id="rId882" Type="http://schemas.openxmlformats.org/officeDocument/2006/relationships/hyperlink" Target="https://www.fr.capfriendly.com/waivers_calculator/victor-olofsson#results" TargetMode="External"/><Relationship Id="rId1098" Type="http://schemas.openxmlformats.org/officeDocument/2006/relationships/hyperlink" Target="https://www.capfriendly.com/waivers_calculator/josh-brook#results" TargetMode="External"/><Relationship Id="rId1319" Type="http://schemas.openxmlformats.org/officeDocument/2006/relationships/hyperlink" Target="https://www.capfriendly.com/waivers_calculator/fabian-zetterlund#results" TargetMode="External"/><Relationship Id="rId25" Type="http://schemas.openxmlformats.org/officeDocument/2006/relationships/hyperlink" Target="https://www.capfriendly.com/waivers_calculator/kyle-keyser#results" TargetMode="External"/><Relationship Id="rId328" Type="http://schemas.openxmlformats.org/officeDocument/2006/relationships/hyperlink" Target="https://www.fr.capfriendly.com/waivers_calculator/olivier-rodrigue#results" TargetMode="External"/><Relationship Id="rId535" Type="http://schemas.openxmlformats.org/officeDocument/2006/relationships/hyperlink" Target="https://www.fr.capfriendly.com/waivers_calculator/nick-schneider#results" TargetMode="External"/><Relationship Id="rId742" Type="http://schemas.openxmlformats.org/officeDocument/2006/relationships/hyperlink" Target="https://www.fr.capfriendly.com/waivers_calculator/filip-gustavsson#results" TargetMode="External"/><Relationship Id="rId1165" Type="http://schemas.openxmlformats.org/officeDocument/2006/relationships/hyperlink" Target="https://www.capfriendly.com/waivers_calculator/joachim-blichfeld#results" TargetMode="External"/><Relationship Id="rId1372" Type="http://schemas.openxmlformats.org/officeDocument/2006/relationships/hyperlink" Target="https://www.capfriendly.com/waivers_calculator/max-veronneau#results" TargetMode="External"/><Relationship Id="rId174" Type="http://schemas.openxmlformats.org/officeDocument/2006/relationships/hyperlink" Target="https://www.capfriendly.com/waivers_calculator/nicholas-caamano#results" TargetMode="External"/><Relationship Id="rId381" Type="http://schemas.openxmlformats.org/officeDocument/2006/relationships/hyperlink" Target="https://www.fr.capfriendly.com/waivers_calculator/kevin-lankinen#results" TargetMode="External"/><Relationship Id="rId602" Type="http://schemas.openxmlformats.org/officeDocument/2006/relationships/hyperlink" Target="https://www.fr.capfriendly.com/waivers_calculator/colton-white#results" TargetMode="External"/><Relationship Id="rId1025" Type="http://schemas.openxmlformats.org/officeDocument/2006/relationships/hyperlink" Target="https://www.capfriendly.com/waivers_calculator/shane-starrett#results" TargetMode="External"/><Relationship Id="rId1232" Type="http://schemas.openxmlformats.org/officeDocument/2006/relationships/hyperlink" Target="https://www.capfriendly.com/waivers_calculator/alexander-yelesin#results" TargetMode="External"/><Relationship Id="rId241" Type="http://schemas.openxmlformats.org/officeDocument/2006/relationships/hyperlink" Target="https://www.capfriendly.com/arbitration-calculator/2021/all/all/all/steven-santini" TargetMode="External"/><Relationship Id="rId479" Type="http://schemas.openxmlformats.org/officeDocument/2006/relationships/hyperlink" Target="https://www.fr.capfriendly.com/waivers_calculator/jett-woo#results" TargetMode="External"/><Relationship Id="rId686" Type="http://schemas.openxmlformats.org/officeDocument/2006/relationships/hyperlink" Target="https://www.fr.capfriendly.com/waivers_calculator/louis-belpedio#results" TargetMode="External"/><Relationship Id="rId893" Type="http://schemas.openxmlformats.org/officeDocument/2006/relationships/hyperlink" Target="https://www.fr.capfriendly.com/waivers_calculator/ukko-pekka-luukkonen#results" TargetMode="External"/><Relationship Id="rId907" Type="http://schemas.openxmlformats.org/officeDocument/2006/relationships/hyperlink" Target="https://www.fr.capfriendly.com/waivers_calculator/filip-hallander#results" TargetMode="External"/><Relationship Id="rId36" Type="http://schemas.openxmlformats.org/officeDocument/2006/relationships/hyperlink" Target="https://www.capfriendly.com/waivers_calculator/pierre-engvall#results" TargetMode="External"/><Relationship Id="rId339" Type="http://schemas.openxmlformats.org/officeDocument/2006/relationships/hyperlink" Target="https://www.fr.capfriendly.com/waivers_calculator/janne-kuokkanen#results" TargetMode="External"/><Relationship Id="rId546" Type="http://schemas.openxmlformats.org/officeDocument/2006/relationships/hyperlink" Target="https://www.fr.capfriendly.com/waivers_calculator/antoine-morand#results" TargetMode="External"/><Relationship Id="rId753" Type="http://schemas.openxmlformats.org/officeDocument/2006/relationships/hyperlink" Target="https://www.fr.capfriendly.com/waivers_calculator/liam-foudy#results" TargetMode="External"/><Relationship Id="rId1176" Type="http://schemas.openxmlformats.org/officeDocument/2006/relationships/hyperlink" Target="https://www.capfriendly.com/waivers_calculator/nick-desimone#results" TargetMode="External"/><Relationship Id="rId1383" Type="http://schemas.openxmlformats.org/officeDocument/2006/relationships/hyperlink" Target="https://www.capfriendly.com/waivers_calculator/jc-beaudin#results" TargetMode="External"/><Relationship Id="rId101" Type="http://schemas.openxmlformats.org/officeDocument/2006/relationships/hyperlink" Target="https://www.capfriendly.com/waivers_calculator/william-borgen#results" TargetMode="External"/><Relationship Id="rId185" Type="http://schemas.openxmlformats.org/officeDocument/2006/relationships/hyperlink" Target="https://www.capfriendly.com/waivers_calculator/jake-oettinger#results" TargetMode="External"/><Relationship Id="rId406" Type="http://schemas.openxmlformats.org/officeDocument/2006/relationships/hyperlink" Target="https://www.fr.capfriendly.com/waivers_calculator/cayden-primeau#results" TargetMode="External"/><Relationship Id="rId960" Type="http://schemas.openxmlformats.org/officeDocument/2006/relationships/hyperlink" Target="https://www.fr.capfriendly.com/waivers_calculator/jonathan-ang#results" TargetMode="External"/><Relationship Id="rId1036" Type="http://schemas.openxmlformats.org/officeDocument/2006/relationships/hyperlink" Target="https://www.capfriendly.com/waivers_calculator/spencer-smallman#results" TargetMode="External"/><Relationship Id="rId1243" Type="http://schemas.openxmlformats.org/officeDocument/2006/relationships/hyperlink" Target="https://www.capfriendly.com/waivers_calculator/alexander-khovanov#results" TargetMode="External"/><Relationship Id="rId392" Type="http://schemas.openxmlformats.org/officeDocument/2006/relationships/hyperlink" Target="https://www.fr.capfriendly.com/waivers_calculator/joel-teasdale#results" TargetMode="External"/><Relationship Id="rId613" Type="http://schemas.openxmlformats.org/officeDocument/2006/relationships/hyperlink" Target="https://www.fr.capfriendly.com/arbitration-calculator/2020/all/all/all/kurtis-macdermid" TargetMode="External"/><Relationship Id="rId697" Type="http://schemas.openxmlformats.org/officeDocument/2006/relationships/hyperlink" Target="https://www.fr.capfriendly.com/waivers_calculator/morgan-frost#results" TargetMode="External"/><Relationship Id="rId820" Type="http://schemas.openxmlformats.org/officeDocument/2006/relationships/hyperlink" Target="https://www.fr.capfriendly.com/arbitration-calculator/2020/all/all/all/frederik-gauthier" TargetMode="External"/><Relationship Id="rId918" Type="http://schemas.openxmlformats.org/officeDocument/2006/relationships/hyperlink" Target="https://www.fr.capfriendly.com/waivers_calculator/niclas-almari#results" TargetMode="External"/><Relationship Id="rId1450" Type="http://schemas.openxmlformats.org/officeDocument/2006/relationships/hyperlink" Target="https://www.capfriendly.com/waivers_calculator/emil-bemstrom#results" TargetMode="External"/><Relationship Id="rId252" Type="http://schemas.openxmlformats.org/officeDocument/2006/relationships/hyperlink" Target="https://www.capfriendly.com/arbitration-calculator/2020/all/all/all/laurent-dauphin" TargetMode="External"/><Relationship Id="rId1103" Type="http://schemas.openxmlformats.org/officeDocument/2006/relationships/hyperlink" Target="https://www.capfriendly.com/arbitration-calculator/2020/all/all/all/anthony-mantha" TargetMode="External"/><Relationship Id="rId1187" Type="http://schemas.openxmlformats.org/officeDocument/2006/relationships/hyperlink" Target="https://www.capfriendly.com/waivers_calculator/quintin-hughes#results" TargetMode="External"/><Relationship Id="rId1310" Type="http://schemas.openxmlformats.org/officeDocument/2006/relationships/hyperlink" Target="https://www.capfriendly.com/waivers_calculator/jack-hughes#results" TargetMode="External"/><Relationship Id="rId1408" Type="http://schemas.openxmlformats.org/officeDocument/2006/relationships/hyperlink" Target="https://www.capfriendly.com/waivers_calculator/mikhail-vorobyov#results" TargetMode="External"/><Relationship Id="rId47" Type="http://schemas.openxmlformats.org/officeDocument/2006/relationships/hyperlink" Target="https://www.capfriendly.com/waivers_calculator/jesper-lindgren#results" TargetMode="External"/><Relationship Id="rId112" Type="http://schemas.openxmlformats.org/officeDocument/2006/relationships/hyperlink" Target="https://www.capfriendly.com/waivers_calculator/anthony-angello#results" TargetMode="External"/><Relationship Id="rId557" Type="http://schemas.openxmlformats.org/officeDocument/2006/relationships/hyperlink" Target="https://www.fr.capfriendly.com/waivers_calculator/angus-redmond#results" TargetMode="External"/><Relationship Id="rId764" Type="http://schemas.openxmlformats.org/officeDocument/2006/relationships/hyperlink" Target="https://www.fr.capfriendly.com/waivers_calculator/gabriel-carlsson#results" TargetMode="External"/><Relationship Id="rId971" Type="http://schemas.openxmlformats.org/officeDocument/2006/relationships/hyperlink" Target="https://www.fr.capfriendly.com/waivers_calculator/roope-hintz#results" TargetMode="External"/><Relationship Id="rId1394" Type="http://schemas.openxmlformats.org/officeDocument/2006/relationships/hyperlink" Target="https://www.capfriendly.com/waivers_calculator/erik-brannstrom#results" TargetMode="External"/><Relationship Id="rId196" Type="http://schemas.openxmlformats.org/officeDocument/2006/relationships/hyperlink" Target="https://www.capfriendly.com/waivers_calculator/libor-hajek#results" TargetMode="External"/><Relationship Id="rId417" Type="http://schemas.openxmlformats.org/officeDocument/2006/relationships/hyperlink" Target="https://www.fr.capfriendly.com/waivers_calculator/taro-hirose#results" TargetMode="External"/><Relationship Id="rId624" Type="http://schemas.openxmlformats.org/officeDocument/2006/relationships/hyperlink" Target="https://www.fr.capfriendly.com/waivers_calculator/drake-rymsha#results" TargetMode="External"/><Relationship Id="rId831" Type="http://schemas.openxmlformats.org/officeDocument/2006/relationships/hyperlink" Target="https://www.fr.capfriendly.com/waivers_calculator/rasmus-sandin#results" TargetMode="External"/><Relationship Id="rId1047" Type="http://schemas.openxmlformats.org/officeDocument/2006/relationships/hyperlink" Target="https://www.capfriendly.com/arbitration-calculator/2020/all/all/all/drake-caggiula" TargetMode="External"/><Relationship Id="rId1254" Type="http://schemas.openxmlformats.org/officeDocument/2006/relationships/hyperlink" Target="https://www.capfriendly.com/waivers_calculator/brennan-menell#results" TargetMode="External"/><Relationship Id="rId1461" Type="http://schemas.openxmlformats.org/officeDocument/2006/relationships/hyperlink" Target="https://www.capfriendly.com/waivers_calculator/vladislav-gavrikov#results" TargetMode="External"/><Relationship Id="rId263" Type="http://schemas.openxmlformats.org/officeDocument/2006/relationships/hyperlink" Target="https://www.capfriendly.com/waivers_calculator/dominik-bokk#results" TargetMode="External"/><Relationship Id="rId470" Type="http://schemas.openxmlformats.org/officeDocument/2006/relationships/hyperlink" Target="https://www.fr.capfriendly.com/waivers_calculator/thatcher-demko#results" TargetMode="External"/><Relationship Id="rId929" Type="http://schemas.openxmlformats.org/officeDocument/2006/relationships/hyperlink" Target="https://www.fr.capfriendly.com/waivers_calculator/nick-merkley#results" TargetMode="External"/><Relationship Id="rId1114" Type="http://schemas.openxmlformats.org/officeDocument/2006/relationships/hyperlink" Target="https://www.capfriendly.com/waivers_calculator/taro-hirose#results" TargetMode="External"/><Relationship Id="rId1321" Type="http://schemas.openxmlformats.org/officeDocument/2006/relationships/hyperlink" Target="https://www.capfriendly.com/waivers_calculator/yegor-sharangovich#results" TargetMode="External"/><Relationship Id="rId58" Type="http://schemas.openxmlformats.org/officeDocument/2006/relationships/hyperlink" Target="https://www.capfriendly.com/waivers_calculator/axel-jonsson-fjallby#results" TargetMode="External"/><Relationship Id="rId123" Type="http://schemas.openxmlformats.org/officeDocument/2006/relationships/hyperlink" Target="https://www.capfriendly.com/arbitration-calculator/2020/all/all/all/joseph-blandisi" TargetMode="External"/><Relationship Id="rId330" Type="http://schemas.openxmlformats.org/officeDocument/2006/relationships/hyperlink" Target="https://www.fr.capfriendly.com/waivers_calculator/dylan-wells#results" TargetMode="External"/><Relationship Id="rId568" Type="http://schemas.openxmlformats.org/officeDocument/2006/relationships/hyperlink" Target="https://www.fr.capfriendly.com/waivers_calculator/otto-koivula#results" TargetMode="External"/><Relationship Id="rId775" Type="http://schemas.openxmlformats.org/officeDocument/2006/relationships/hyperlink" Target="https://www.fr.capfriendly.com/waivers_calculator/cale-makar#results" TargetMode="External"/><Relationship Id="rId982" Type="http://schemas.openxmlformats.org/officeDocument/2006/relationships/hyperlink" Target="https://www.fr.capfriendly.com/waivers_calculator/adam-mascherin#results" TargetMode="External"/><Relationship Id="rId1198" Type="http://schemas.openxmlformats.org/officeDocument/2006/relationships/hyperlink" Target="https://www.capfriendly.com/waivers_calculator/olli-juolevi#results" TargetMode="External"/><Relationship Id="rId1419" Type="http://schemas.openxmlformats.org/officeDocument/2006/relationships/hyperlink" Target="https://www.capfriendly.com/arbitration-calculator/2020/all/all/all/reece-willcox" TargetMode="External"/><Relationship Id="rId428" Type="http://schemas.openxmlformats.org/officeDocument/2006/relationships/hyperlink" Target="https://www.fr.capfriendly.com/waivers_calculator/vili-saarijarvi#results" TargetMode="External"/><Relationship Id="rId635" Type="http://schemas.openxmlformats.org/officeDocument/2006/relationships/hyperlink" Target="https://www.fr.capfriendly.com/waivers_calculator/jacob-moverare#results" TargetMode="External"/><Relationship Id="rId842" Type="http://schemas.openxmlformats.org/officeDocument/2006/relationships/hyperlink" Target="https://www.fr.capfriendly.com/arbitration-calculator/2020/all/all/all/brendan-leipsic" TargetMode="External"/><Relationship Id="rId1058" Type="http://schemas.openxmlformats.org/officeDocument/2006/relationships/hyperlink" Target="https://www.capfriendly.com/waivers_calculator/philipp-kurashev#results" TargetMode="External"/><Relationship Id="rId1265" Type="http://schemas.openxmlformats.org/officeDocument/2006/relationships/hyperlink" Target="https://www.capfriendly.com/waivers_calculator/nolan-foote#results" TargetMode="External"/><Relationship Id="rId1472" Type="http://schemas.openxmlformats.org/officeDocument/2006/relationships/hyperlink" Target="https://www.capfriendly.com/waivers_calculator/jack-roslovic#results" TargetMode="External"/><Relationship Id="rId274" Type="http://schemas.openxmlformats.org/officeDocument/2006/relationships/hyperlink" Target="https://www.capfriendly.com/waivers_calculator/niko-mikkola#results" TargetMode="External"/><Relationship Id="rId481" Type="http://schemas.openxmlformats.org/officeDocument/2006/relationships/hyperlink" Target="https://www.fr.capfriendly.com/waivers_calculator/mitch-eliot#results" TargetMode="External"/><Relationship Id="rId702" Type="http://schemas.openxmlformats.org/officeDocument/2006/relationships/hyperlink" Target="https://www.fr.capfriendly.com/waivers_calculator/maksim-sushko#results" TargetMode="External"/><Relationship Id="rId1125" Type="http://schemas.openxmlformats.org/officeDocument/2006/relationships/hyperlink" Target="https://www.capfriendly.com/waivers_calculator/vili-saarijarvi#results" TargetMode="External"/><Relationship Id="rId1332" Type="http://schemas.openxmlformats.org/officeDocument/2006/relationships/hyperlink" Target="https://www.capfriendly.com/waivers_calculator/colby-sissons#results" TargetMode="External"/><Relationship Id="rId69" Type="http://schemas.openxmlformats.org/officeDocument/2006/relationships/hyperlink" Target="https://www.capfriendly.com/waivers_calculator/bobby-nardella#results" TargetMode="External"/><Relationship Id="rId134" Type="http://schemas.openxmlformats.org/officeDocument/2006/relationships/hyperlink" Target="https://www.capfriendly.com/arbitration-calculator/2020/all/all/all/vinnie-hinostroza" TargetMode="External"/><Relationship Id="rId579" Type="http://schemas.openxmlformats.org/officeDocument/2006/relationships/hyperlink" Target="https://www.fr.capfriendly.com/waivers_calculator/linus-soderstrom#results" TargetMode="External"/><Relationship Id="rId786" Type="http://schemas.openxmlformats.org/officeDocument/2006/relationships/hyperlink" Target="https://www.fr.capfriendly.com/waivers_calculator/ty-lewis#results" TargetMode="External"/><Relationship Id="rId993" Type="http://schemas.openxmlformats.org/officeDocument/2006/relationships/hyperlink" Target="https://www.fr.capfriendly.com/arbitration-calculator/2020/all/all/all/dillon-heatherington" TargetMode="External"/><Relationship Id="rId341" Type="http://schemas.openxmlformats.org/officeDocument/2006/relationships/hyperlink" Target="https://www.fr.capfriendly.com/waivers_calculator/morgan-geekie#results" TargetMode="External"/><Relationship Id="rId439" Type="http://schemas.openxmlformats.org/officeDocument/2006/relationships/hyperlink" Target="https://www.fr.capfriendly.com/waivers_calculator/alexander-chmelevski#results" TargetMode="External"/><Relationship Id="rId646" Type="http://schemas.openxmlformats.org/officeDocument/2006/relationships/hyperlink" Target="https://www.fr.capfriendly.com/waivers_calculator/alexander-volkov#results" TargetMode="External"/><Relationship Id="rId1069" Type="http://schemas.openxmlformats.org/officeDocument/2006/relationships/hyperlink" Target="https://www.capfriendly.com/waivers_calculator/dennis-gilbert#results" TargetMode="External"/><Relationship Id="rId1276" Type="http://schemas.openxmlformats.org/officeDocument/2006/relationships/hyperlink" Target="https://www.capfriendly.com/waivers_calculator/alexey-lipanov#results" TargetMode="External"/><Relationship Id="rId1483" Type="http://schemas.openxmlformats.org/officeDocument/2006/relationships/hyperlink" Target="https://www.capfriendly.com/waivers_calculator/joona-luoto#results" TargetMode="External"/><Relationship Id="rId201" Type="http://schemas.openxmlformats.org/officeDocument/2006/relationships/hyperlink" Target="https://www.capfriendly.com/waivers_calculator/ryan-gropp#results" TargetMode="External"/><Relationship Id="rId285" Type="http://schemas.openxmlformats.org/officeDocument/2006/relationships/hyperlink" Target="https://www.capfriendly.com/arbitration-calculator/2020/all/all/all/ian-mccoshen" TargetMode="External"/><Relationship Id="rId506" Type="http://schemas.openxmlformats.org/officeDocument/2006/relationships/hyperlink" Target="https://www.fr.capfriendly.com/arbitration-calculator/2020/all/all/all/brendan-gaunce" TargetMode="External"/><Relationship Id="rId853" Type="http://schemas.openxmlformats.org/officeDocument/2006/relationships/hyperlink" Target="https://www.fr.capfriendly.com/waivers_calculator/beck-malenstyn#results" TargetMode="External"/><Relationship Id="rId1136" Type="http://schemas.openxmlformats.org/officeDocument/2006/relationships/hyperlink" Target="https://www.capfriendly.com/waivers_calculator/otto-koivula#results" TargetMode="External"/><Relationship Id="rId492" Type="http://schemas.openxmlformats.org/officeDocument/2006/relationships/hyperlink" Target="https://www.fr.capfriendly.com/arbitration-calculator/2020/all/all/all/matt-grzelcyk" TargetMode="External"/><Relationship Id="rId713" Type="http://schemas.openxmlformats.org/officeDocument/2006/relationships/hyperlink" Target="https://www.fr.capfriendly.com/arbitration-calculator/2020/all/all/all/connor-brown" TargetMode="External"/><Relationship Id="rId797" Type="http://schemas.openxmlformats.org/officeDocument/2006/relationships/hyperlink" Target="https://www.fr.capfriendly.com/arbitration-calculator/2021/all/all/all/neal-pionk" TargetMode="External"/><Relationship Id="rId920" Type="http://schemas.openxmlformats.org/officeDocument/2006/relationships/hyperlink" Target="https://www.fr.capfriendly.com/waivers_calculator/emil-larmi#results" TargetMode="External"/><Relationship Id="rId1343" Type="http://schemas.openxmlformats.org/officeDocument/2006/relationships/hyperlink" Target="https://www.capfriendly.com/waivers_calculator/rasmus-kupari#results" TargetMode="External"/><Relationship Id="rId145" Type="http://schemas.openxmlformats.org/officeDocument/2006/relationships/hyperlink" Target="https://www.capfriendly.com/arbitration-calculator/2021/all/all/all/michael-bunting" TargetMode="External"/><Relationship Id="rId352" Type="http://schemas.openxmlformats.org/officeDocument/2006/relationships/hyperlink" Target="https://www.fr.capfriendly.com/arbitration-calculator/2020/all/all/all/drake-caggiula" TargetMode="External"/><Relationship Id="rId1203" Type="http://schemas.openxmlformats.org/officeDocument/2006/relationships/hyperlink" Target="https://www.capfriendly.com/waivers_calculator/guillaume-brisebois#results" TargetMode="External"/><Relationship Id="rId1287" Type="http://schemas.openxmlformats.org/officeDocument/2006/relationships/hyperlink" Target="https://www.capfriendly.com/arbitration-calculator/2021/all/all/all/nick-ritchie" TargetMode="External"/><Relationship Id="rId1410" Type="http://schemas.openxmlformats.org/officeDocument/2006/relationships/hyperlink" Target="https://www.capfriendly.com/waivers_calculator/isaac-ratcliffe#results" TargetMode="External"/><Relationship Id="rId212" Type="http://schemas.openxmlformats.org/officeDocument/2006/relationships/hyperlink" Target="https://www.capfriendly.com/waivers_calculator/ryan-lindgren#results" TargetMode="External"/><Relationship Id="rId657" Type="http://schemas.openxmlformats.org/officeDocument/2006/relationships/hyperlink" Target="https://www.fr.capfriendly.com/waivers_calculator/dennis-yan#results" TargetMode="External"/><Relationship Id="rId864" Type="http://schemas.openxmlformats.org/officeDocument/2006/relationships/hyperlink" Target="https://www.fr.capfriendly.com/waivers_calculator/connor-hobbs#results" TargetMode="External"/><Relationship Id="rId296" Type="http://schemas.openxmlformats.org/officeDocument/2006/relationships/hyperlink" Target="https://www.capfriendly.com/waivers_calculator/cliff-pu#results" TargetMode="External"/><Relationship Id="rId517" Type="http://schemas.openxmlformats.org/officeDocument/2006/relationships/hyperlink" Target="https://www.fr.capfriendly.com/arbitration-calculator/2020/all/all/all/mark-jankowski" TargetMode="External"/><Relationship Id="rId724" Type="http://schemas.openxmlformats.org/officeDocument/2006/relationships/hyperlink" Target="https://www.fr.capfriendly.com/waivers_calculator/jonathan-gruden#results" TargetMode="External"/><Relationship Id="rId931" Type="http://schemas.openxmlformats.org/officeDocument/2006/relationships/hyperlink" Target="https://www.fr.capfriendly.com/waivers_calculator/nathan-schnarr#results" TargetMode="External"/><Relationship Id="rId1147" Type="http://schemas.openxmlformats.org/officeDocument/2006/relationships/hyperlink" Target="https://www.capfriendly.com/waivers_calculator/linus-soderstrom#results" TargetMode="External"/><Relationship Id="rId1354" Type="http://schemas.openxmlformats.org/officeDocument/2006/relationships/hyperlink" Target="https://www.capfriendly.com/arbitration-calculator/2020/all/all/all/martin-frk" TargetMode="External"/><Relationship Id="rId60" Type="http://schemas.openxmlformats.org/officeDocument/2006/relationships/hyperlink" Target="https://www.capfriendly.com/waivers_calculator/kody-clark#results" TargetMode="External"/><Relationship Id="rId156" Type="http://schemas.openxmlformats.org/officeDocument/2006/relationships/hyperlink" Target="https://www.capfriendly.com/waivers_calculator/ivan-prosvetov#results" TargetMode="External"/><Relationship Id="rId363" Type="http://schemas.openxmlformats.org/officeDocument/2006/relationships/hyperlink" Target="https://www.fr.capfriendly.com/waivers_calculator/philipp-kurashev#results" TargetMode="External"/><Relationship Id="rId570" Type="http://schemas.openxmlformats.org/officeDocument/2006/relationships/hyperlink" Target="https://www.fr.capfriendly.com/waivers_calculator/scott-eansor#results" TargetMode="External"/><Relationship Id="rId1007" Type="http://schemas.openxmlformats.org/officeDocument/2006/relationships/hyperlink" Target="https://www.capfriendly.com/waivers_calculator/kailer-yamamoto#results" TargetMode="External"/><Relationship Id="rId1214" Type="http://schemas.openxmlformats.org/officeDocument/2006/relationships/hyperlink" Target="https://www.capfriendly.com/arbitration-calculator/2020/all/all/all/brendan-gaunce" TargetMode="External"/><Relationship Id="rId1421" Type="http://schemas.openxmlformats.org/officeDocument/2006/relationships/hyperlink" Target="https://www.capfriendly.com/waivers_calculator/felix-sandstrom#results" TargetMode="External"/><Relationship Id="rId223" Type="http://schemas.openxmlformats.org/officeDocument/2006/relationships/hyperlink" Target="https://www.capfriendly.com/waivers_calculator/cody-glass#results" TargetMode="External"/><Relationship Id="rId430" Type="http://schemas.openxmlformats.org/officeDocument/2006/relationships/hyperlink" Target="https://www.fr.capfriendly.com/waivers_calculator/kaden-fulcher#results" TargetMode="External"/><Relationship Id="rId668" Type="http://schemas.openxmlformats.org/officeDocument/2006/relationships/hyperlink" Target="https://www.fr.capfriendly.com/waivers_calculator/brandon-duhaime#results" TargetMode="External"/><Relationship Id="rId875" Type="http://schemas.openxmlformats.org/officeDocument/2006/relationships/hyperlink" Target="https://www.fr.capfriendly.com/arbitration-calculator/2020/all/all/all/linus-ullmark" TargetMode="External"/><Relationship Id="rId1060" Type="http://schemas.openxmlformats.org/officeDocument/2006/relationships/hyperlink" Target="https://www.capfriendly.com/waivers_calculator/mikael-hakkarainen#results" TargetMode="External"/><Relationship Id="rId1298" Type="http://schemas.openxmlformats.org/officeDocument/2006/relationships/hyperlink" Target="https://www.capfriendly.com/waivers_calculator/jack-kopacka#results" TargetMode="External"/><Relationship Id="rId18" Type="http://schemas.openxmlformats.org/officeDocument/2006/relationships/hyperlink" Target="https://www.capfriendly.com/waivers_calculator/joona-koppanen#results" TargetMode="External"/><Relationship Id="rId528" Type="http://schemas.openxmlformats.org/officeDocument/2006/relationships/hyperlink" Target="https://www.fr.capfriendly.com/waivers_calculator/ryan-lomberg#results" TargetMode="External"/><Relationship Id="rId735" Type="http://schemas.openxmlformats.org/officeDocument/2006/relationships/hyperlink" Target="https://www.fr.capfriendly.com/arbitration-calculator/2020/all/all/all/jack-rodewald" TargetMode="External"/><Relationship Id="rId942" Type="http://schemas.openxmlformats.org/officeDocument/2006/relationships/hyperlink" Target="https://www.fr.capfriendly.com/waivers_calculator/cam-dineen#results" TargetMode="External"/><Relationship Id="rId1158" Type="http://schemas.openxmlformats.org/officeDocument/2006/relationships/hyperlink" Target="https://www.capfriendly.com/waivers_calculator/ivan-chekhovich#results" TargetMode="External"/><Relationship Id="rId1365" Type="http://schemas.openxmlformats.org/officeDocument/2006/relationships/hyperlink" Target="https://www.capfriendly.com/waivers_calculator/cal-petersen#results" TargetMode="External"/><Relationship Id="rId167" Type="http://schemas.openxmlformats.org/officeDocument/2006/relationships/hyperlink" Target="https://www.capfriendly.com/waivers_calculator/josh-melnick#results" TargetMode="External"/><Relationship Id="rId374" Type="http://schemas.openxmlformats.org/officeDocument/2006/relationships/hyperlink" Target="https://www.fr.capfriendly.com/waivers_calculator/dennis-gilbert#results" TargetMode="External"/><Relationship Id="rId581" Type="http://schemas.openxmlformats.org/officeDocument/2006/relationships/hyperlink" Target="https://www.fr.capfriendly.com/arbitration-calculator/2022/all/all/all/miles-wood" TargetMode="External"/><Relationship Id="rId1018" Type="http://schemas.openxmlformats.org/officeDocument/2006/relationships/hyperlink" Target="https://www.capfriendly.com/waivers_calculator/logan-day#results" TargetMode="External"/><Relationship Id="rId1225" Type="http://schemas.openxmlformats.org/officeDocument/2006/relationships/hyperlink" Target="https://www.capfriendly.com/waivers_calculator/martin-pospisil#results" TargetMode="External"/><Relationship Id="rId1432" Type="http://schemas.openxmlformats.org/officeDocument/2006/relationships/hyperlink" Target="https://www.capfriendly.com/waivers_calculator/igor-shvyryov#results" TargetMode="External"/><Relationship Id="rId71" Type="http://schemas.openxmlformats.org/officeDocument/2006/relationships/hyperlink" Target="https://www.capfriendly.com/waivers_calculator/alexander-alexeyev#results" TargetMode="External"/><Relationship Id="rId234" Type="http://schemas.openxmlformats.org/officeDocument/2006/relationships/hyperlink" Target="https://www.capfriendly.com/waivers_calculator/zach-whitecloud#results" TargetMode="External"/><Relationship Id="rId679" Type="http://schemas.openxmlformats.org/officeDocument/2006/relationships/hyperlink" Target="https://www.fr.capfriendly.com/arbitration-calculator/2021/all/all/all/luke-johnson" TargetMode="External"/><Relationship Id="rId802" Type="http://schemas.openxmlformats.org/officeDocument/2006/relationships/hyperlink" Target="https://www.fr.capfriendly.com/waivers_calculator/andrei-chibisov#results" TargetMode="External"/><Relationship Id="rId886" Type="http://schemas.openxmlformats.org/officeDocument/2006/relationships/hyperlink" Target="https://www.fr.capfriendly.com/waivers_calculator/lawrence-pilut#results" TargetMode="External"/><Relationship Id="rId2" Type="http://schemas.openxmlformats.org/officeDocument/2006/relationships/hyperlink" Target="https://www.capfriendly.com/waivers_calculator/ryan-donato#results" TargetMode="External"/><Relationship Id="rId29" Type="http://schemas.openxmlformats.org/officeDocument/2006/relationships/hyperlink" Target="https://www.capfriendly.com/arbitration-calculator/2021/all/all/all/nicolas-petan" TargetMode="External"/><Relationship Id="rId441" Type="http://schemas.openxmlformats.org/officeDocument/2006/relationships/hyperlink" Target="https://www.fr.capfriendly.com/waivers_calculator/jacob-mcgrew#results" TargetMode="External"/><Relationship Id="rId539" Type="http://schemas.openxmlformats.org/officeDocument/2006/relationships/hyperlink" Target="https://www.fr.capfriendly.com/waivers_calculator/troy-terry#results" TargetMode="External"/><Relationship Id="rId746" Type="http://schemas.openxmlformats.org/officeDocument/2006/relationships/hyperlink" Target="https://www.fr.capfriendly.com/arbitration-calculator/2020/all/all/all/josh-anderson" TargetMode="External"/><Relationship Id="rId1071" Type="http://schemas.openxmlformats.org/officeDocument/2006/relationships/hyperlink" Target="https://www.capfriendly.com/waivers_calculator/adam-boqvist#results" TargetMode="External"/><Relationship Id="rId1169" Type="http://schemas.openxmlformats.org/officeDocument/2006/relationships/hyperlink" Target="https://www.capfriendly.com/waivers_calculator/mario-ferraro#results" TargetMode="External"/><Relationship Id="rId1376" Type="http://schemas.openxmlformats.org/officeDocument/2006/relationships/hyperlink" Target="https://www.capfriendly.com/waivers_calculator/christian-wolanin#results" TargetMode="External"/><Relationship Id="rId178" Type="http://schemas.openxmlformats.org/officeDocument/2006/relationships/hyperlink" Target="https://www.capfriendly.com/waivers_calculator/benjamin-gleason#results" TargetMode="External"/><Relationship Id="rId301" Type="http://schemas.openxmlformats.org/officeDocument/2006/relationships/hyperlink" Target="https://www.capfriendly.com/waivers_calculator/jake-massie#results" TargetMode="External"/><Relationship Id="rId953" Type="http://schemas.openxmlformats.org/officeDocument/2006/relationships/hyperlink" Target="https://www.fr.capfriendly.com/waivers_calculator/aleksi-heponiemi#results" TargetMode="External"/><Relationship Id="rId1029" Type="http://schemas.openxmlformats.org/officeDocument/2006/relationships/hyperlink" Target="https://www.capfriendly.com/arbitration-calculator/2020/all/all/all/lucas-wallmark" TargetMode="External"/><Relationship Id="rId1236" Type="http://schemas.openxmlformats.org/officeDocument/2006/relationships/hyperlink" Target="https://www.capfriendly.com/waivers_calculator/nick-schneider#results" TargetMode="External"/><Relationship Id="rId82" Type="http://schemas.openxmlformats.org/officeDocument/2006/relationships/hyperlink" Target="https://www.capfriendly.com/arbitration-calculator/2020/all/all/all/evan-rodrigues" TargetMode="External"/><Relationship Id="rId385" Type="http://schemas.openxmlformats.org/officeDocument/2006/relationships/hyperlink" Target="https://www.fr.capfriendly.com/waivers_calculator/jesperi-kotkaniemi#results" TargetMode="External"/><Relationship Id="rId592" Type="http://schemas.openxmlformats.org/officeDocument/2006/relationships/hyperlink" Target="https://www.fr.capfriendly.com/waivers_calculator/mikhail-maltsev#results" TargetMode="External"/><Relationship Id="rId606" Type="http://schemas.openxmlformats.org/officeDocument/2006/relationships/hyperlink" Target="https://www.fr.capfriendly.com/waivers_calculator/evan-cormier#results" TargetMode="External"/><Relationship Id="rId813" Type="http://schemas.openxmlformats.org/officeDocument/2006/relationships/hyperlink" Target="https://www.fr.capfriendly.com/waivers_calculator/leon-gawanke#results" TargetMode="External"/><Relationship Id="rId1443" Type="http://schemas.openxmlformats.org/officeDocument/2006/relationships/hyperlink" Target="https://www.capfriendly.com/waivers_calculator/adam-werner#results" TargetMode="External"/><Relationship Id="rId245" Type="http://schemas.openxmlformats.org/officeDocument/2006/relationships/hyperlink" Target="https://www.capfriendly.com/waivers_calculator/lukas-craggs#results" TargetMode="External"/><Relationship Id="rId452" Type="http://schemas.openxmlformats.org/officeDocument/2006/relationships/hyperlink" Target="https://www.fr.capfriendly.com/waivers_calculator/ryan-merkley#results" TargetMode="External"/><Relationship Id="rId897" Type="http://schemas.openxmlformats.org/officeDocument/2006/relationships/hyperlink" Target="https://www.fr.capfriendly.com/arbitration-calculator/2021/all/all/all/teddy-blueger" TargetMode="External"/><Relationship Id="rId1082" Type="http://schemas.openxmlformats.org/officeDocument/2006/relationships/hyperlink" Target="https://www.capfriendly.com/waivers_calculator/victor-mete#results" TargetMode="External"/><Relationship Id="rId1303" Type="http://schemas.openxmlformats.org/officeDocument/2006/relationships/hyperlink" Target="https://www.capfriendly.com/waivers_calculator/simon-benoit#results" TargetMode="External"/><Relationship Id="rId105" Type="http://schemas.openxmlformats.org/officeDocument/2006/relationships/hyperlink" Target="https://www.capfriendly.com/waivers_calculator/jonas-johansson#results" TargetMode="External"/><Relationship Id="rId312" Type="http://schemas.openxmlformats.org/officeDocument/2006/relationships/hyperlink" Target="https://www.fr.capfriendly.com/waivers_calculator/cooper-marody#results" TargetMode="External"/><Relationship Id="rId757" Type="http://schemas.openxmlformats.org/officeDocument/2006/relationships/hyperlink" Target="https://www.fr.capfriendly.com/waivers_calculator/jakob-lilja#results" TargetMode="External"/><Relationship Id="rId964" Type="http://schemas.openxmlformats.org/officeDocument/2006/relationships/hyperlink" Target="https://www.fr.capfriendly.com/waivers_calculator/brady-keeper#results" TargetMode="External"/><Relationship Id="rId1387" Type="http://schemas.openxmlformats.org/officeDocument/2006/relationships/hyperlink" Target="https://www.capfriendly.com/waivers_calculator/vitaly-abramov#results" TargetMode="External"/><Relationship Id="rId93" Type="http://schemas.openxmlformats.org/officeDocument/2006/relationships/hyperlink" Target="https://www.capfriendly.com/waivers_calculator/victor-olofsson#results" TargetMode="External"/><Relationship Id="rId189" Type="http://schemas.openxmlformats.org/officeDocument/2006/relationships/hyperlink" Target="https://www.capfriendly.com/arbitration-calculator/2020/all/all/all/ryan-strome" TargetMode="External"/><Relationship Id="rId396" Type="http://schemas.openxmlformats.org/officeDocument/2006/relationships/hyperlink" Target="https://www.fr.capfriendly.com/waivers_calculator/antoine-waked#results" TargetMode="External"/><Relationship Id="rId617" Type="http://schemas.openxmlformats.org/officeDocument/2006/relationships/hyperlink" Target="https://www.fr.capfriendly.com/waivers_calculator/sheldon-rempal#results" TargetMode="External"/><Relationship Id="rId824" Type="http://schemas.openxmlformats.org/officeDocument/2006/relationships/hyperlink" Target="https://www.fr.capfriendly.com/waivers_calculator/yegor-korshkov#results" TargetMode="External"/><Relationship Id="rId1247" Type="http://schemas.openxmlformats.org/officeDocument/2006/relationships/hyperlink" Target="https://www.capfriendly.com/waivers_calculator/dmitry-sokolov#results" TargetMode="External"/><Relationship Id="rId1454" Type="http://schemas.openxmlformats.org/officeDocument/2006/relationships/hyperlink" Target="https://www.capfriendly.com/waivers_calculator/trey-fix-wolansky#results" TargetMode="External"/><Relationship Id="rId256" Type="http://schemas.openxmlformats.org/officeDocument/2006/relationships/hyperlink" Target="https://www.capfriendly.com/waivers_calculator/niclas-westerholm#results" TargetMode="External"/><Relationship Id="rId463" Type="http://schemas.openxmlformats.org/officeDocument/2006/relationships/hyperlink" Target="https://www.fr.capfriendly.com/arbitration-calculator/2020/all/all/all/antoine-bibeau" TargetMode="External"/><Relationship Id="rId670" Type="http://schemas.openxmlformats.org/officeDocument/2006/relationships/hyperlink" Target="https://www.fr.capfriendly.com/waivers_calculator/jordan-greenway#results" TargetMode="External"/><Relationship Id="rId1093" Type="http://schemas.openxmlformats.org/officeDocument/2006/relationships/hyperlink" Target="https://www.capfriendly.com/arbitration-calculator/2020/all/all/all/riley-barber" TargetMode="External"/><Relationship Id="rId1107" Type="http://schemas.openxmlformats.org/officeDocument/2006/relationships/hyperlink" Target="https://www.capfriendly.com/arbitration-calculator/2020/all/all/all/jacob-de-la-rose" TargetMode="External"/><Relationship Id="rId1314" Type="http://schemas.openxmlformats.org/officeDocument/2006/relationships/hyperlink" Target="https://www.capfriendly.com/arbitration-calculator/2020/all/all/all/mirco-mueller" TargetMode="External"/><Relationship Id="rId116" Type="http://schemas.openxmlformats.org/officeDocument/2006/relationships/hyperlink" Target="https://www.capfriendly.com/waivers_calculator/jacob-lucchini#results" TargetMode="External"/><Relationship Id="rId323" Type="http://schemas.openxmlformats.org/officeDocument/2006/relationships/hyperlink" Target="https://www.fr.capfriendly.com/waivers_calculator/dmitri-samorukov#results" TargetMode="External"/><Relationship Id="rId530" Type="http://schemas.openxmlformats.org/officeDocument/2006/relationships/hyperlink" Target="https://www.fr.capfriendly.com/waivers_calculator/carl-johan-lerby#results" TargetMode="External"/><Relationship Id="rId768" Type="http://schemas.openxmlformats.org/officeDocument/2006/relationships/hyperlink" Target="https://www.fr.capfriendly.com/arbitration-calculator/2020/all/all/all/doyle-somerby" TargetMode="External"/><Relationship Id="rId975" Type="http://schemas.openxmlformats.org/officeDocument/2006/relationships/hyperlink" Target="https://www.fr.capfriendly.com/waivers_calculator/tye-felhaber#results" TargetMode="External"/><Relationship Id="rId1160" Type="http://schemas.openxmlformats.org/officeDocument/2006/relationships/hyperlink" Target="https://www.capfriendly.com/waivers_calculator/vladislav-kotkov#results" TargetMode="External"/><Relationship Id="rId1398" Type="http://schemas.openxmlformats.org/officeDocument/2006/relationships/hyperlink" Target="https://www.capfriendly.com/waivers_calculator/filip-gustavsson#results" TargetMode="External"/><Relationship Id="rId20" Type="http://schemas.openxmlformats.org/officeDocument/2006/relationships/hyperlink" Target="https://www.capfriendly.com/waivers_calculator/jeremy-lauzon#results" TargetMode="External"/><Relationship Id="rId628" Type="http://schemas.openxmlformats.org/officeDocument/2006/relationships/hyperlink" Target="https://www.fr.capfriendly.com/waivers_calculator/tobias-bjornfot#results" TargetMode="External"/><Relationship Id="rId835" Type="http://schemas.openxmlformats.org/officeDocument/2006/relationships/hyperlink" Target="https://www.fr.capfriendly.com/waivers_calculator/teemu-kivihalme#results" TargetMode="External"/><Relationship Id="rId1258" Type="http://schemas.openxmlformats.org/officeDocument/2006/relationships/hyperlink" Target="https://www.capfriendly.com/waivers_calculator/mat-robson#results" TargetMode="External"/><Relationship Id="rId1465" Type="http://schemas.openxmlformats.org/officeDocument/2006/relationships/hyperlink" Target="https://www.capfriendly.com/waivers_calculator/michael-prapavessis#results" TargetMode="External"/><Relationship Id="rId267" Type="http://schemas.openxmlformats.org/officeDocument/2006/relationships/hyperlink" Target="https://www.capfriendly.com/waivers_calculator/alexei-toropchenko#results" TargetMode="External"/><Relationship Id="rId474" Type="http://schemas.openxmlformats.org/officeDocument/2006/relationships/hyperlink" Target="https://www.fr.capfriendly.com/waivers_calculator/zack-macewen#results" TargetMode="External"/><Relationship Id="rId1020" Type="http://schemas.openxmlformats.org/officeDocument/2006/relationships/hyperlink" Target="https://www.capfriendly.com/waivers_calculator/caleb-jones#results" TargetMode="External"/><Relationship Id="rId1118" Type="http://schemas.openxmlformats.org/officeDocument/2006/relationships/hyperlink" Target="https://www.capfriendly.com/waivers_calculator/christoffer-ehn#results" TargetMode="External"/><Relationship Id="rId1325" Type="http://schemas.openxmlformats.org/officeDocument/2006/relationships/hyperlink" Target="https://www.capfriendly.com/waivers_calculator/nathan-bastian#results" TargetMode="External"/><Relationship Id="rId127" Type="http://schemas.openxmlformats.org/officeDocument/2006/relationships/hyperlink" Target="https://www.capfriendly.com/waivers_calculator/john-marino#results" TargetMode="External"/><Relationship Id="rId681" Type="http://schemas.openxmlformats.org/officeDocument/2006/relationships/hyperlink" Target="https://www.fr.capfriendly.com/waivers_calculator/carson-soucy#results" TargetMode="External"/><Relationship Id="rId779" Type="http://schemas.openxmlformats.org/officeDocument/2006/relationships/hyperlink" Target="https://www.fr.capfriendly.com/waivers_calculator/logan-oconnor#results" TargetMode="External"/><Relationship Id="rId902" Type="http://schemas.openxmlformats.org/officeDocument/2006/relationships/hyperlink" Target="https://www.fr.capfriendly.com/waivers_calculator/jan-drozg#results" TargetMode="External"/><Relationship Id="rId986" Type="http://schemas.openxmlformats.org/officeDocument/2006/relationships/hyperlink" Target="https://www.fr.capfriendly.com/waivers_calculator/joseph-cecconi#results" TargetMode="External"/><Relationship Id="rId31" Type="http://schemas.openxmlformats.org/officeDocument/2006/relationships/hyperlink" Target="https://www.capfriendly.com/arbitration-calculator/2020/all/all/all/frederik-gauthier" TargetMode="External"/><Relationship Id="rId334" Type="http://schemas.openxmlformats.org/officeDocument/2006/relationships/hyperlink" Target="https://www.fr.capfriendly.com/waivers_calculator/martin-necas#results" TargetMode="External"/><Relationship Id="rId541" Type="http://schemas.openxmlformats.org/officeDocument/2006/relationships/hyperlink" Target="https://www.fr.capfriendly.com/waivers_calculator/kiefer-sherwood#results" TargetMode="External"/><Relationship Id="rId639" Type="http://schemas.openxmlformats.org/officeDocument/2006/relationships/hyperlink" Target="https://www.fr.capfriendly.com/waivers_calculator/cole-kehler#results" TargetMode="External"/><Relationship Id="rId1171" Type="http://schemas.openxmlformats.org/officeDocument/2006/relationships/hyperlink" Target="https://www.capfriendly.com/waivers_calculator/tony-sund#results" TargetMode="External"/><Relationship Id="rId1269" Type="http://schemas.openxmlformats.org/officeDocument/2006/relationships/hyperlink" Target="https://www.capfriendly.com/waivers_calculator/taylor-raddysh#results" TargetMode="External"/><Relationship Id="rId1476" Type="http://schemas.openxmlformats.org/officeDocument/2006/relationships/hyperlink" Target="https://www.capfriendly.com/waivers_calculator/sami-niku#results" TargetMode="External"/><Relationship Id="rId180" Type="http://schemas.openxmlformats.org/officeDocument/2006/relationships/hyperlink" Target="https://www.capfriendly.com/waivers_calculator/ondrej-vala#results" TargetMode="External"/><Relationship Id="rId278" Type="http://schemas.openxmlformats.org/officeDocument/2006/relationships/hyperlink" Target="https://www.capfriendly.com/arbitration-calculator/2020/all/all/all/andreas-borgman" TargetMode="External"/><Relationship Id="rId401" Type="http://schemas.openxmlformats.org/officeDocument/2006/relationships/hyperlink" Target="https://www.fr.capfriendly.com/waivers_calculator/otto-leskinen#results" TargetMode="External"/><Relationship Id="rId846" Type="http://schemas.openxmlformats.org/officeDocument/2006/relationships/hyperlink" Target="https://www.fr.capfriendly.com/waivers_calculator/joe-snively#results" TargetMode="External"/><Relationship Id="rId1031" Type="http://schemas.openxmlformats.org/officeDocument/2006/relationships/hyperlink" Target="https://www.capfriendly.com/waivers_calculator/julien-gauthier#results" TargetMode="External"/><Relationship Id="rId1129" Type="http://schemas.openxmlformats.org/officeDocument/2006/relationships/hyperlink" Target="https://www.capfriendly.com/arbitration-calculator/2021/all/all/all/adam-pelech" TargetMode="External"/><Relationship Id="rId485" Type="http://schemas.openxmlformats.org/officeDocument/2006/relationships/hyperlink" Target="https://www.fr.capfriendly.com/waivers_calculator/guillaume-brisebois#results" TargetMode="External"/><Relationship Id="rId692" Type="http://schemas.openxmlformats.org/officeDocument/2006/relationships/hyperlink" Target="https://www.fr.capfriendly.com/arbitration-calculator/2020/all/all/all/robert-hagg" TargetMode="External"/><Relationship Id="rId706" Type="http://schemas.openxmlformats.org/officeDocument/2006/relationships/hyperlink" Target="https://www.fr.capfriendly.com/waivers_calculator/yegor-zamula#results" TargetMode="External"/><Relationship Id="rId913" Type="http://schemas.openxmlformats.org/officeDocument/2006/relationships/hyperlink" Target="https://www.fr.capfriendly.com/waivers_calculator/adam-johnson#results" TargetMode="External"/><Relationship Id="rId1336" Type="http://schemas.openxmlformats.org/officeDocument/2006/relationships/hyperlink" Target="https://www.capfriendly.com/waivers_calculator/carl-grundstrom#results" TargetMode="External"/><Relationship Id="rId42" Type="http://schemas.openxmlformats.org/officeDocument/2006/relationships/hyperlink" Target="https://www.capfriendly.com/waivers_calculator/rasmus-sandin#results" TargetMode="External"/><Relationship Id="rId138" Type="http://schemas.openxmlformats.org/officeDocument/2006/relationships/hyperlink" Target="https://www.capfriendly.com/waivers_calculator/brayden-burke#results" TargetMode="External"/><Relationship Id="rId345" Type="http://schemas.openxmlformats.org/officeDocument/2006/relationships/hyperlink" Target="https://www.fr.capfriendly.com/arbitration-calculator/all/all/all/saku-maenalanen" TargetMode="External"/><Relationship Id="rId552" Type="http://schemas.openxmlformats.org/officeDocument/2006/relationships/hyperlink" Target="https://www.fr.capfriendly.com/arbitration-calculator/2020/all/all/all/justin-kloos" TargetMode="External"/><Relationship Id="rId997" Type="http://schemas.openxmlformats.org/officeDocument/2006/relationships/hyperlink" Target="https://www.fr.capfriendly.com/arbitration-calculator/2020/all/all/all/landon-bow" TargetMode="External"/><Relationship Id="rId1182" Type="http://schemas.openxmlformats.org/officeDocument/2006/relationships/hyperlink" Target="https://www.capfriendly.com/arbitration-calculator/2020/all/all/all/jake-virtanen" TargetMode="External"/><Relationship Id="rId1403" Type="http://schemas.openxmlformats.org/officeDocument/2006/relationships/hyperlink" Target="https://www.capfriendly.com/waivers_calculator/philippe-myers#results" TargetMode="External"/><Relationship Id="rId191" Type="http://schemas.openxmlformats.org/officeDocument/2006/relationships/hyperlink" Target="https://www.capfriendly.com/waivers_calculator/filip-chytil#results" TargetMode="External"/><Relationship Id="rId205" Type="http://schemas.openxmlformats.org/officeDocument/2006/relationships/hyperlink" Target="https://www.capfriendly.com/waivers_calculator/gabriel-fontaine#results" TargetMode="External"/><Relationship Id="rId412" Type="http://schemas.openxmlformats.org/officeDocument/2006/relationships/hyperlink" Target="https://www.fr.capfriendly.com/waivers_calculator/michael-rasmussen#results" TargetMode="External"/><Relationship Id="rId857" Type="http://schemas.openxmlformats.org/officeDocument/2006/relationships/hyperlink" Target="https://www.fr.capfriendly.com/waivers_calculator/shane-gersich#results" TargetMode="External"/><Relationship Id="rId1042" Type="http://schemas.openxmlformats.org/officeDocument/2006/relationships/hyperlink" Target="https://www.capfriendly.com/waivers_calculator/jesper-sellgren#results" TargetMode="External"/><Relationship Id="rId1487" Type="http://schemas.openxmlformats.org/officeDocument/2006/relationships/hyperlink" Target="https://www.capfriendly.com/arbitration-calculator/2020/all/all/all/jc-lipon1" TargetMode="External"/><Relationship Id="rId289" Type="http://schemas.openxmlformats.org/officeDocument/2006/relationships/hyperlink" Target="https://www.capfriendly.com/waivers_calculator/serron-noel#results" TargetMode="External"/><Relationship Id="rId496" Type="http://schemas.openxmlformats.org/officeDocument/2006/relationships/hyperlink" Target="https://www.fr.capfriendly.com/waivers_calculator/anders-bjork#results" TargetMode="External"/><Relationship Id="rId717" Type="http://schemas.openxmlformats.org/officeDocument/2006/relationships/hyperlink" Target="https://www.fr.capfriendly.com/waivers_calculator/logan-brown#results" TargetMode="External"/><Relationship Id="rId924" Type="http://schemas.openxmlformats.org/officeDocument/2006/relationships/hyperlink" Target="https://www.fr.capfriendly.com/waivers_calculator/christian-fischer#results" TargetMode="External"/><Relationship Id="rId1347" Type="http://schemas.openxmlformats.org/officeDocument/2006/relationships/hyperlink" Target="https://www.capfriendly.com/waivers_calculator/samuel-fagemo#results" TargetMode="External"/><Relationship Id="rId53" Type="http://schemas.openxmlformats.org/officeDocument/2006/relationships/hyperlink" Target="https://www.capfriendly.com/arbitration-calculator/2020/all/all/all/brendan-leipsic" TargetMode="External"/><Relationship Id="rId149" Type="http://schemas.openxmlformats.org/officeDocument/2006/relationships/hyperlink" Target="https://www.capfriendly.com/waivers_calculator/victor-soderstrom#results" TargetMode="External"/><Relationship Id="rId356" Type="http://schemas.openxmlformats.org/officeDocument/2006/relationships/hyperlink" Target="https://www.fr.capfriendly.com/arbitration-calculator/2021/all/all/all/carl-dahlstrom" TargetMode="External"/><Relationship Id="rId563" Type="http://schemas.openxmlformats.org/officeDocument/2006/relationships/hyperlink" Target="https://www.fr.capfriendly.com/waivers_calculator/simon-holmstrom#results" TargetMode="External"/><Relationship Id="rId770" Type="http://schemas.openxmlformats.org/officeDocument/2006/relationships/hyperlink" Target="https://www.fr.capfriendly.com/waivers_calculator/matiss-kivlenieks#results" TargetMode="External"/><Relationship Id="rId1193" Type="http://schemas.openxmlformats.org/officeDocument/2006/relationships/hyperlink" Target="https://www.capfriendly.com/waivers_calculator/petrus-palmu#results" TargetMode="External"/><Relationship Id="rId1207" Type="http://schemas.openxmlformats.org/officeDocument/2006/relationships/hyperlink" Target="https://www.capfriendly.com/waivers_calculator/arturs-silovs#results" TargetMode="External"/><Relationship Id="rId1414" Type="http://schemas.openxmlformats.org/officeDocument/2006/relationships/hyperlink" Target="https://www.capfriendly.com/waivers_calculator/david-kase#results" TargetMode="External"/><Relationship Id="rId216" Type="http://schemas.openxmlformats.org/officeDocument/2006/relationships/hyperlink" Target="https://www.capfriendly.com/waivers_calculator/sean-day#results" TargetMode="External"/><Relationship Id="rId423" Type="http://schemas.openxmlformats.org/officeDocument/2006/relationships/hyperlink" Target="https://www.fr.capfriendly.com/waivers_calculator/oliwer-kaski#results" TargetMode="External"/><Relationship Id="rId868" Type="http://schemas.openxmlformats.org/officeDocument/2006/relationships/hyperlink" Target="https://www.fr.capfriendly.com/waivers_calculator/ilya-samsonov#results" TargetMode="External"/><Relationship Id="rId1053" Type="http://schemas.openxmlformats.org/officeDocument/2006/relationships/hyperlink" Target="https://www.capfriendly.com/waivers_calculator/kirby-dach#results" TargetMode="External"/><Relationship Id="rId1260" Type="http://schemas.openxmlformats.org/officeDocument/2006/relationships/hyperlink" Target="https://www.capfriendly.com/waivers_calculator/dereck-baribeau#results" TargetMode="External"/><Relationship Id="rId630" Type="http://schemas.openxmlformats.org/officeDocument/2006/relationships/hyperlink" Target="https://www.fr.capfriendly.com/waivers_calculator/sean-durzi#results" TargetMode="External"/><Relationship Id="rId728" Type="http://schemas.openxmlformats.org/officeDocument/2006/relationships/hyperlink" Target="https://www.fr.capfriendly.com/waivers_calculator/rudolfs-balcers#results" TargetMode="External"/><Relationship Id="rId935" Type="http://schemas.openxmlformats.org/officeDocument/2006/relationships/hyperlink" Target="https://www.fr.capfriendly.com/waivers_calculator/giovanni-fiore#results" TargetMode="External"/><Relationship Id="rId1358" Type="http://schemas.openxmlformats.org/officeDocument/2006/relationships/hyperlink" Target="https://www.capfriendly.com/waivers_calculator/sean-durzi#results" TargetMode="External"/><Relationship Id="rId64" Type="http://schemas.openxmlformats.org/officeDocument/2006/relationships/hyperlink" Target="https://www.capfriendly.com/waivers_calculator/beck-malenstyn#results" TargetMode="External"/><Relationship Id="rId367" Type="http://schemas.openxmlformats.org/officeDocument/2006/relationships/hyperlink" Target="https://www.fr.capfriendly.com/waivers_calculator/matthew-highmore#results" TargetMode="External"/><Relationship Id="rId574" Type="http://schemas.openxmlformats.org/officeDocument/2006/relationships/hyperlink" Target="https://www.fr.capfriendly.com/waivers_calculator/david-quenneville#results" TargetMode="External"/><Relationship Id="rId1120" Type="http://schemas.openxmlformats.org/officeDocument/2006/relationships/hyperlink" Target="https://www.capfriendly.com/waivers_calculator/oliwer-kaski#results" TargetMode="External"/><Relationship Id="rId1218" Type="http://schemas.openxmlformats.org/officeDocument/2006/relationships/hyperlink" Target="https://www.capfriendly.com/arbitration-calculator/2020/all/all/all/mark-jankowski" TargetMode="External"/><Relationship Id="rId1425" Type="http://schemas.openxmlformats.org/officeDocument/2006/relationships/hyperlink" Target="https://www.capfriendly.com/waivers_calculator/cale-makar#results" TargetMode="External"/><Relationship Id="rId227" Type="http://schemas.openxmlformats.org/officeDocument/2006/relationships/hyperlink" Target="https://www.capfriendly.com/waivers_calculator/lucas-elvenes#results" TargetMode="External"/><Relationship Id="rId781" Type="http://schemas.openxmlformats.org/officeDocument/2006/relationships/hyperlink" Target="https://www.fr.capfriendly.com/waivers_calculator/nicholas-henry#results" TargetMode="External"/><Relationship Id="rId879" Type="http://schemas.openxmlformats.org/officeDocument/2006/relationships/hyperlink" Target="https://www.fr.capfriendly.com/waivers_calculator/tage-thompson#results" TargetMode="External"/><Relationship Id="rId434" Type="http://schemas.openxmlformats.org/officeDocument/2006/relationships/hyperlink" Target="https://www.fr.capfriendly.com/waivers_calculator/joel-kellman#results" TargetMode="External"/><Relationship Id="rId641" Type="http://schemas.openxmlformats.org/officeDocument/2006/relationships/hyperlink" Target="https://www.fr.capfriendly.com/waivers_calculator/mathieu-joseph#results" TargetMode="External"/><Relationship Id="rId739" Type="http://schemas.openxmlformats.org/officeDocument/2006/relationships/hyperlink" Target="https://www.fr.capfriendly.com/waivers_calculator/olle-alsing#results" TargetMode="External"/><Relationship Id="rId1064" Type="http://schemas.openxmlformats.org/officeDocument/2006/relationships/hyperlink" Target="https://www.capfriendly.com/waivers_calculator/aleksi-saarela#results" TargetMode="External"/><Relationship Id="rId1271" Type="http://schemas.openxmlformats.org/officeDocument/2006/relationships/hyperlink" Target="https://www.capfriendly.com/waivers_calculator/gabriel-fortier#results" TargetMode="External"/><Relationship Id="rId1369" Type="http://schemas.openxmlformats.org/officeDocument/2006/relationships/hyperlink" Target="https://www.capfriendly.com/arbitration-calculator/2020/all/all/all/chris-tierney" TargetMode="External"/><Relationship Id="rId280" Type="http://schemas.openxmlformats.org/officeDocument/2006/relationships/hyperlink" Target="https://www.capfriendly.com/waivers_calculator/evan-fitzpatrick#results" TargetMode="External"/><Relationship Id="rId501" Type="http://schemas.openxmlformats.org/officeDocument/2006/relationships/hyperlink" Target="https://www.fr.capfriendly.com/waivers_calculator/jack-studnicka#results" TargetMode="External"/><Relationship Id="rId946" Type="http://schemas.openxmlformats.org/officeDocument/2006/relationships/hyperlink" Target="https://www.fr.capfriendly.com/waivers_calculator/merrick-madsen#results" TargetMode="External"/><Relationship Id="rId1131" Type="http://schemas.openxmlformats.org/officeDocument/2006/relationships/hyperlink" Target="https://www.capfriendly.com/waivers_calculator/simon-holmstrom#results" TargetMode="External"/><Relationship Id="rId1229" Type="http://schemas.openxmlformats.org/officeDocument/2006/relationships/hyperlink" Target="https://www.capfriendly.com/waivers_calculator/ryan-lomberg#results" TargetMode="External"/><Relationship Id="rId75" Type="http://schemas.openxmlformats.org/officeDocument/2006/relationships/hyperlink" Target="https://www.capfriendly.com/waivers_calculator/connor-hobbs#results" TargetMode="External"/><Relationship Id="rId140" Type="http://schemas.openxmlformats.org/officeDocument/2006/relationships/hyperlink" Target="https://www.capfriendly.com/waivers_calculator/nick-merkley#results" TargetMode="External"/><Relationship Id="rId378" Type="http://schemas.openxmlformats.org/officeDocument/2006/relationships/hyperlink" Target="https://www.fr.capfriendly.com/waivers_calculator/lucas-carlsson#results" TargetMode="External"/><Relationship Id="rId585" Type="http://schemas.openxmlformats.org/officeDocument/2006/relationships/hyperlink" Target="https://www.fr.capfriendly.com/waivers_calculator/jesper-bratt#results" TargetMode="External"/><Relationship Id="rId792" Type="http://schemas.openxmlformats.org/officeDocument/2006/relationships/hyperlink" Target="https://www.fr.capfriendly.com/arbitration-calculator/2021/all/all/all/anton-lindholm" TargetMode="External"/><Relationship Id="rId806" Type="http://schemas.openxmlformats.org/officeDocument/2006/relationships/hyperlink" Target="https://www.fr.capfriendly.com/waivers_calculator/mason-appleton#results" TargetMode="External"/><Relationship Id="rId1436" Type="http://schemas.openxmlformats.org/officeDocument/2006/relationships/hyperlink" Target="https://www.capfriendly.com/waivers_calculator/ty-lewis#results" TargetMode="External"/><Relationship Id="rId6" Type="http://schemas.openxmlformats.org/officeDocument/2006/relationships/hyperlink" Target="https://www.capfriendly.com/waivers_calculator/brandon-carlo#results" TargetMode="External"/><Relationship Id="rId238" Type="http://schemas.openxmlformats.org/officeDocument/2006/relationships/hyperlink" Target="https://www.capfriendly.com/waivers_calculator/jimmy-schuldt#results" TargetMode="External"/><Relationship Id="rId445" Type="http://schemas.openxmlformats.org/officeDocument/2006/relationships/hyperlink" Target="https://www.fr.capfriendly.com/waivers_calculator/jayden-halbgewachs#results" TargetMode="External"/><Relationship Id="rId652" Type="http://schemas.openxmlformats.org/officeDocument/2006/relationships/hyperlink" Target="https://www.fr.capfriendly.com/waivers_calculator/ryan-lohin#results" TargetMode="External"/><Relationship Id="rId1075" Type="http://schemas.openxmlformats.org/officeDocument/2006/relationships/hyperlink" Target="https://www.capfriendly.com/waivers_calculator/collin-delia#results" TargetMode="External"/><Relationship Id="rId1282" Type="http://schemas.openxmlformats.org/officeDocument/2006/relationships/hyperlink" Target="https://www.capfriendly.com/waivers_calculator/oleg-sosunov#results" TargetMode="External"/><Relationship Id="rId291" Type="http://schemas.openxmlformats.org/officeDocument/2006/relationships/hyperlink" Target="https://www.capfriendly.com/waivers_calculator/rodrigo-abols#results" TargetMode="External"/><Relationship Id="rId305" Type="http://schemas.openxmlformats.org/officeDocument/2006/relationships/hyperlink" Target="https://www.fr.capfriendly.com/waivers_calculator/joakim-nygard#results" TargetMode="External"/><Relationship Id="rId512" Type="http://schemas.openxmlformats.org/officeDocument/2006/relationships/hyperlink" Target="https://www.fr.capfriendly.com/waivers_calculator/wiley-sherman#results" TargetMode="External"/><Relationship Id="rId957" Type="http://schemas.openxmlformats.org/officeDocument/2006/relationships/hyperlink" Target="https://www.fr.capfriendly.com/waivers_calculator/patrick-bajkov#results" TargetMode="External"/><Relationship Id="rId1142" Type="http://schemas.openxmlformats.org/officeDocument/2006/relationships/hyperlink" Target="https://www.capfriendly.com/waivers_calculator/david-quenneville#results" TargetMode="External"/><Relationship Id="rId86" Type="http://schemas.openxmlformats.org/officeDocument/2006/relationships/hyperlink" Target="https://www.capfriendly.com/arbitration-calculator/2020/all/all/all/linus-ullmark" TargetMode="External"/><Relationship Id="rId151" Type="http://schemas.openxmlformats.org/officeDocument/2006/relationships/hyperlink" Target="https://www.capfriendly.com/waivers_calculator/dane-birks#results" TargetMode="External"/><Relationship Id="rId389" Type="http://schemas.openxmlformats.org/officeDocument/2006/relationships/hyperlink" Target="https://www.fr.capfriendly.com/waivers_calculator/jake-evans#results" TargetMode="External"/><Relationship Id="rId596" Type="http://schemas.openxmlformats.org/officeDocument/2006/relationships/hyperlink" Target="https://www.fr.capfriendly.com/waivers_calculator/blake-speers#results" TargetMode="External"/><Relationship Id="rId817" Type="http://schemas.openxmlformats.org/officeDocument/2006/relationships/hyperlink" Target="https://www.fr.capfriendly.com/arbitration-calculator/2021/all/all/all/trevor-moore" TargetMode="External"/><Relationship Id="rId1002" Type="http://schemas.openxmlformats.org/officeDocument/2006/relationships/hyperlink" Target="https://www.capfriendly.com/arbitration-calculator/2020/all/all/all/matthew-benning" TargetMode="External"/><Relationship Id="rId1447" Type="http://schemas.openxmlformats.org/officeDocument/2006/relationships/hyperlink" Target="https://www.capfriendly.com/arbitration-calculator/2020/all/all/all/dean-kukan" TargetMode="External"/><Relationship Id="rId249" Type="http://schemas.openxmlformats.org/officeDocument/2006/relationships/hyperlink" Target="https://www.capfriendly.com/waivers_calculator/yakov-trenin#results" TargetMode="External"/><Relationship Id="rId456" Type="http://schemas.openxmlformats.org/officeDocument/2006/relationships/hyperlink" Target="https://www.fr.capfriendly.com/waivers_calculator/nikolai-knyzhov#results" TargetMode="External"/><Relationship Id="rId663" Type="http://schemas.openxmlformats.org/officeDocument/2006/relationships/hyperlink" Target="https://www.fr.capfriendly.com/arbitration-calculator/2020/all/all/all/daniel-walcott" TargetMode="External"/><Relationship Id="rId870" Type="http://schemas.openxmlformats.org/officeDocument/2006/relationships/hyperlink" Target="https://www.fr.capfriendly.com/arbitration-calculator/2020/all/all/all/sam-reinhart" TargetMode="External"/><Relationship Id="rId1086" Type="http://schemas.openxmlformats.org/officeDocument/2006/relationships/hyperlink" Target="https://www.capfriendly.com/waivers_calculator/lukas-vejdemo#results" TargetMode="External"/><Relationship Id="rId1293" Type="http://schemas.openxmlformats.org/officeDocument/2006/relationships/hyperlink" Target="https://www.capfriendly.com/waivers_calculator/sam-steel#results" TargetMode="External"/><Relationship Id="rId1307" Type="http://schemas.openxmlformats.org/officeDocument/2006/relationships/hyperlink" Target="https://www.capfriendly.com/waivers_calculator/lukas-dostal#results" TargetMode="External"/><Relationship Id="rId13" Type="http://schemas.openxmlformats.org/officeDocument/2006/relationships/hyperlink" Target="https://www.capfriendly.com/waivers_calculator/jack-studnicka#results" TargetMode="External"/><Relationship Id="rId109" Type="http://schemas.openxmlformats.org/officeDocument/2006/relationships/hyperlink" Target="https://www.capfriendly.com/arbitration-calculator/2020/all/all/all/dominik-simon" TargetMode="External"/><Relationship Id="rId316" Type="http://schemas.openxmlformats.org/officeDocument/2006/relationships/hyperlink" Target="https://www.fr.capfriendly.com/waivers_calculator/tyler-benson#results" TargetMode="External"/><Relationship Id="rId523" Type="http://schemas.openxmlformats.org/officeDocument/2006/relationships/hyperlink" Target="https://www.fr.capfriendly.com/waivers_calculator/adam-ruzicka#results" TargetMode="External"/><Relationship Id="rId968" Type="http://schemas.openxmlformats.org/officeDocument/2006/relationships/hyperlink" Target="https://www.fr.capfriendly.com/arbitration-calculator/2020/all/all/all/philippe-desrosiers" TargetMode="External"/><Relationship Id="rId1153" Type="http://schemas.openxmlformats.org/officeDocument/2006/relationships/hyperlink" Target="https://www.capfriendly.com/waivers_calculator/jonathan-dahlen#results" TargetMode="External"/><Relationship Id="rId97" Type="http://schemas.openxmlformats.org/officeDocument/2006/relationships/hyperlink" Target="https://www.capfriendly.com/waivers_calculator/lawrence-pilut#results" TargetMode="External"/><Relationship Id="rId730" Type="http://schemas.openxmlformats.org/officeDocument/2006/relationships/hyperlink" Target="https://www.fr.capfriendly.com/waivers_calculator/alex-formenton#results" TargetMode="External"/><Relationship Id="rId828" Type="http://schemas.openxmlformats.org/officeDocument/2006/relationships/hyperlink" Target="https://www.fr.capfriendly.com/waivers_calculator/mason-marchment#results" TargetMode="External"/><Relationship Id="rId1013" Type="http://schemas.openxmlformats.org/officeDocument/2006/relationships/hyperlink" Target="https://www.capfriendly.com/waivers_calculator/cameron-hebig#results" TargetMode="External"/><Relationship Id="rId1360" Type="http://schemas.openxmlformats.org/officeDocument/2006/relationships/hyperlink" Target="https://www.capfriendly.com/waivers_calculator/kale-clague#results" TargetMode="External"/><Relationship Id="rId1458" Type="http://schemas.openxmlformats.org/officeDocument/2006/relationships/hyperlink" Target="https://www.capfriendly.com/waivers_calculator/calvin-thurkauf#results" TargetMode="External"/><Relationship Id="rId162" Type="http://schemas.openxmlformats.org/officeDocument/2006/relationships/hyperlink" Target="https://www.capfriendly.com/waivers_calculator/miro-heiskanen#results" TargetMode="External"/><Relationship Id="rId467" Type="http://schemas.openxmlformats.org/officeDocument/2006/relationships/hyperlink" Target="https://www.fr.capfriendly.com/waivers_calculator/brock-boeser#results" TargetMode="External"/><Relationship Id="rId1097" Type="http://schemas.openxmlformats.org/officeDocument/2006/relationships/hyperlink" Target="https://www.capfriendly.com/waivers_calculator/noah-juulsen#results" TargetMode="External"/><Relationship Id="rId1220" Type="http://schemas.openxmlformats.org/officeDocument/2006/relationships/hyperlink" Target="https://www.capfriendly.com/waivers_calculator/oliver-kylington#results" TargetMode="External"/><Relationship Id="rId1318" Type="http://schemas.openxmlformats.org/officeDocument/2006/relationships/hyperlink" Target="https://www.capfriendly.com/waivers_calculator/michael-mcleod#results" TargetMode="External"/><Relationship Id="rId674" Type="http://schemas.openxmlformats.org/officeDocument/2006/relationships/hyperlink" Target="https://www.fr.capfriendly.com/waivers_calculator/will-bitten#results" TargetMode="External"/><Relationship Id="rId881" Type="http://schemas.openxmlformats.org/officeDocument/2006/relationships/hyperlink" Target="https://www.fr.capfriendly.com/waivers_calculator/matej-pekar#results" TargetMode="External"/><Relationship Id="rId979" Type="http://schemas.openxmlformats.org/officeDocument/2006/relationships/hyperlink" Target="https://www.fr.capfriendly.com/waivers_calculator/denis-gurianov#results" TargetMode="External"/><Relationship Id="rId24" Type="http://schemas.openxmlformats.org/officeDocument/2006/relationships/hyperlink" Target="https://www.capfriendly.com/waivers_calculator/connor-clifton#results" TargetMode="External"/><Relationship Id="rId327" Type="http://schemas.openxmlformats.org/officeDocument/2006/relationships/hyperlink" Target="https://www.fr.capfriendly.com/waivers_calculator/ethan-bear#results" TargetMode="External"/><Relationship Id="rId534" Type="http://schemas.openxmlformats.org/officeDocument/2006/relationships/hyperlink" Target="https://www.fr.capfriendly.com/waivers_calculator/tyler-parsons#results" TargetMode="External"/><Relationship Id="rId741" Type="http://schemas.openxmlformats.org/officeDocument/2006/relationships/hyperlink" Target="https://www.fr.capfriendly.com/waivers_calculator/joey-daccord#results" TargetMode="External"/><Relationship Id="rId839" Type="http://schemas.openxmlformats.org/officeDocument/2006/relationships/hyperlink" Target="https://www.fr.capfriendly.com/arbitration-calculator/2020/all/all/all/kasimir-kaskisuo" TargetMode="External"/><Relationship Id="rId1164" Type="http://schemas.openxmlformats.org/officeDocument/2006/relationships/hyperlink" Target="https://www.capfriendly.com/waivers_calculator/manuel-wiederer#results" TargetMode="External"/><Relationship Id="rId1371" Type="http://schemas.openxmlformats.org/officeDocument/2006/relationships/hyperlink" Target="https://www.capfriendly.com/arbitration-calculator/2020/all/all/all/anthony-duclair" TargetMode="External"/><Relationship Id="rId1469" Type="http://schemas.openxmlformats.org/officeDocument/2006/relationships/hyperlink" Target="https://www.capfriendly.com/waivers_calculator/matiss-kivlenieks#results" TargetMode="External"/><Relationship Id="rId173" Type="http://schemas.openxmlformats.org/officeDocument/2006/relationships/hyperlink" Target="https://www.capfriendly.com/waivers_calculator/tony-calderone#results" TargetMode="External"/><Relationship Id="rId380" Type="http://schemas.openxmlformats.org/officeDocument/2006/relationships/hyperlink" Target="https://www.fr.capfriendly.com/waivers_calculator/collin-delia#results" TargetMode="External"/><Relationship Id="rId601" Type="http://schemas.openxmlformats.org/officeDocument/2006/relationships/hyperlink" Target="https://www.fr.capfriendly.com/waivers_calculator/jeremy-groleau#results" TargetMode="External"/><Relationship Id="rId1024" Type="http://schemas.openxmlformats.org/officeDocument/2006/relationships/hyperlink" Target="https://www.capfriendly.com/waivers_calculator/dylan-wells#results" TargetMode="External"/><Relationship Id="rId1231" Type="http://schemas.openxmlformats.org/officeDocument/2006/relationships/hyperlink" Target="https://www.capfriendly.com/waivers_calculator/carl-johan-lerby#results" TargetMode="External"/><Relationship Id="rId240" Type="http://schemas.openxmlformats.org/officeDocument/2006/relationships/hyperlink" Target="https://www.capfriendly.com/arbitration-calculator/2020/all/all/all/oscar-dansk" TargetMode="External"/><Relationship Id="rId478" Type="http://schemas.openxmlformats.org/officeDocument/2006/relationships/hyperlink" Target="https://www.fr.capfriendly.com/arbitration-calculator/2020/all/all/all/justin-bailey" TargetMode="External"/><Relationship Id="rId685" Type="http://schemas.openxmlformats.org/officeDocument/2006/relationships/hyperlink" Target="https://www.fr.capfriendly.com/waivers_calculator/stepan-falkovsky#results" TargetMode="External"/><Relationship Id="rId892" Type="http://schemas.openxmlformats.org/officeDocument/2006/relationships/hyperlink" Target="https://www.fr.capfriendly.com/waivers_calculator/devante-stephens#results" TargetMode="External"/><Relationship Id="rId906" Type="http://schemas.openxmlformats.org/officeDocument/2006/relationships/hyperlink" Target="https://www.fr.capfriendly.com/waivers_calculator/oula-palve#results" TargetMode="External"/><Relationship Id="rId1329" Type="http://schemas.openxmlformats.org/officeDocument/2006/relationships/hyperlink" Target="https://www.capfriendly.com/waivers_calculator/jeremy-groleau#results" TargetMode="External"/><Relationship Id="rId35" Type="http://schemas.openxmlformats.org/officeDocument/2006/relationships/hyperlink" Target="https://www.capfriendly.com/waivers_calculator/yegor-korshkov#results" TargetMode="External"/><Relationship Id="rId100" Type="http://schemas.openxmlformats.org/officeDocument/2006/relationships/hyperlink" Target="https://www.capfriendly.com/waivers_calculator/jacob-bryson#results" TargetMode="External"/><Relationship Id="rId338" Type="http://schemas.openxmlformats.org/officeDocument/2006/relationships/hyperlink" Target="https://www.fr.capfriendly.com/waivers_calculator/jacob-pritchard#results" TargetMode="External"/><Relationship Id="rId545" Type="http://schemas.openxmlformats.org/officeDocument/2006/relationships/hyperlink" Target="https://www.fr.capfriendly.com/waivers_calculator/maxime-comtois#results" TargetMode="External"/><Relationship Id="rId752" Type="http://schemas.openxmlformats.org/officeDocument/2006/relationships/hyperlink" Target="https://www.fr.capfriendly.com/waivers_calculator/alexandre-texier#results" TargetMode="External"/><Relationship Id="rId1175" Type="http://schemas.openxmlformats.org/officeDocument/2006/relationships/hyperlink" Target="https://www.capfriendly.com/arbitration-calculator/2021/all/all/all/trevor-carrick" TargetMode="External"/><Relationship Id="rId1382" Type="http://schemas.openxmlformats.org/officeDocument/2006/relationships/hyperlink" Target="https://www.capfriendly.com/waivers_calculator/andrew-sturtz#results" TargetMode="External"/><Relationship Id="rId184" Type="http://schemas.openxmlformats.org/officeDocument/2006/relationships/hyperlink" Target="https://www.capfriendly.com/waivers_calculator/colton-point#results" TargetMode="External"/><Relationship Id="rId391" Type="http://schemas.openxmlformats.org/officeDocument/2006/relationships/hyperlink" Target="https://www.fr.capfriendly.com/waivers_calculator/lukas-vejdemo#results" TargetMode="External"/><Relationship Id="rId405" Type="http://schemas.openxmlformats.org/officeDocument/2006/relationships/hyperlink" Target="https://www.fr.capfriendly.com/arbitration-calculator/2020/all/all/all/xavier-ouellet" TargetMode="External"/><Relationship Id="rId612" Type="http://schemas.openxmlformats.org/officeDocument/2006/relationships/hyperlink" Target="https://www.fr.capfriendly.com/arbitration-calculator/2021/all/all/all/matt-roy" TargetMode="External"/><Relationship Id="rId1035" Type="http://schemas.openxmlformats.org/officeDocument/2006/relationships/hyperlink" Target="https://www.capfriendly.com/waivers_calculator/morgan-geekie#results" TargetMode="External"/><Relationship Id="rId1242" Type="http://schemas.openxmlformats.org/officeDocument/2006/relationships/hyperlink" Target="https://www.capfriendly.com/waivers_calculator/nico-sturm#results" TargetMode="External"/><Relationship Id="rId251" Type="http://schemas.openxmlformats.org/officeDocument/2006/relationships/hyperlink" Target="https://www.capfriendly.com/waivers_calculator/tanner-jeannot#results" TargetMode="External"/><Relationship Id="rId489" Type="http://schemas.openxmlformats.org/officeDocument/2006/relationships/hyperlink" Target="https://www.fr.capfriendly.com/arbitration-calculator/2021/all/all/all/danton-heinen" TargetMode="External"/><Relationship Id="rId696" Type="http://schemas.openxmlformats.org/officeDocument/2006/relationships/hyperlink" Target="https://www.fr.capfriendly.com/waivers_calculator/german-rubtsov#results" TargetMode="External"/><Relationship Id="rId917" Type="http://schemas.openxmlformats.org/officeDocument/2006/relationships/hyperlink" Target="https://www.fr.capfriendly.com/waivers_calculator/pierre-olivier-joseph#results" TargetMode="External"/><Relationship Id="rId1102" Type="http://schemas.openxmlformats.org/officeDocument/2006/relationships/hyperlink" Target="https://www.capfriendly.com/waivers_calculator/michael-mcniven#results" TargetMode="External"/><Relationship Id="rId46" Type="http://schemas.openxmlformats.org/officeDocument/2006/relationships/hyperlink" Target="https://www.capfriendly.com/waivers_calculator/teemu-kivihalme#results" TargetMode="External"/><Relationship Id="rId349" Type="http://schemas.openxmlformats.org/officeDocument/2006/relationships/hyperlink" Target="https://www.fr.capfriendly.com/waivers_calculator/jeremy-helvig#results" TargetMode="External"/><Relationship Id="rId556" Type="http://schemas.openxmlformats.org/officeDocument/2006/relationships/hyperlink" Target="https://www.fr.capfriendly.com/arbitration-calculator/2020/all/all/all/patrick-sieloff" TargetMode="External"/><Relationship Id="rId763" Type="http://schemas.openxmlformats.org/officeDocument/2006/relationships/hyperlink" Target="https://www.fr.capfriendly.com/waivers_calculator/andrew-peeke#results" TargetMode="External"/><Relationship Id="rId1186" Type="http://schemas.openxmlformats.org/officeDocument/2006/relationships/hyperlink" Target="https://www.capfriendly.com/arbitration-calculator/2020/all/all/all/troy-stecher" TargetMode="External"/><Relationship Id="rId1393" Type="http://schemas.openxmlformats.org/officeDocument/2006/relationships/hyperlink" Target="https://www.capfriendly.com/waivers_calculator/lassi-thomson#results" TargetMode="External"/><Relationship Id="rId1407" Type="http://schemas.openxmlformats.org/officeDocument/2006/relationships/hyperlink" Target="https://www.capfriendly.com/waivers_calculator/morgan-frost#results" TargetMode="External"/><Relationship Id="rId111" Type="http://schemas.openxmlformats.org/officeDocument/2006/relationships/hyperlink" Target="https://www.capfriendly.com/arbitration-calculator/2020/all/all/all/matt-murray1" TargetMode="External"/><Relationship Id="rId195" Type="http://schemas.openxmlformats.org/officeDocument/2006/relationships/hyperlink" Target="https://www.capfriendly.com/waivers_calculator/adam-fox#results" TargetMode="External"/><Relationship Id="rId209" Type="http://schemas.openxmlformats.org/officeDocument/2006/relationships/hyperlink" Target="https://www.capfriendly.com/arbitration-calculator/2020/all/all/all/vinni-lettieri" TargetMode="External"/><Relationship Id="rId416" Type="http://schemas.openxmlformats.org/officeDocument/2006/relationships/hyperlink" Target="https://www.fr.capfriendly.com/waivers_calculator/ryan-kuffner#results" TargetMode="External"/><Relationship Id="rId970" Type="http://schemas.openxmlformats.org/officeDocument/2006/relationships/hyperlink" Target="https://www.fr.capfriendly.com/arbitration-calculator/2021/all/all/all/jason-dickinson" TargetMode="External"/><Relationship Id="rId1046" Type="http://schemas.openxmlformats.org/officeDocument/2006/relationships/hyperlink" Target="https://www.capfriendly.com/waivers_calculator/alex-nedeljkovic#results" TargetMode="External"/><Relationship Id="rId1253" Type="http://schemas.openxmlformats.org/officeDocument/2006/relationships/hyperlink" Target="https://www.capfriendly.com/arbitration-calculator/2020/all/all/all/carson-soucy" TargetMode="External"/><Relationship Id="rId623" Type="http://schemas.openxmlformats.org/officeDocument/2006/relationships/hyperlink" Target="https://www.fr.capfriendly.com/waivers_calculator/brad-morrison#results" TargetMode="External"/><Relationship Id="rId830" Type="http://schemas.openxmlformats.org/officeDocument/2006/relationships/hyperlink" Target="https://www.fr.capfriendly.com/waivers_calculator/aaron-luchuk#results" TargetMode="External"/><Relationship Id="rId928" Type="http://schemas.openxmlformats.org/officeDocument/2006/relationships/hyperlink" Target="https://www.fr.capfriendly.com/waivers_calculator/barrett-hayton#results" TargetMode="External"/><Relationship Id="rId1460" Type="http://schemas.openxmlformats.org/officeDocument/2006/relationships/hyperlink" Target="https://www.capfriendly.com/waivers_calculator/kole-sherwood#results" TargetMode="External"/><Relationship Id="rId57" Type="http://schemas.openxmlformats.org/officeDocument/2006/relationships/hyperlink" Target="https://www.capfriendly.com/waivers_calculator/joe-snively#results" TargetMode="External"/><Relationship Id="rId262" Type="http://schemas.openxmlformats.org/officeDocument/2006/relationships/hyperlink" Target="https://www.capfriendly.com/waivers_calculator/erik-foley#results" TargetMode="External"/><Relationship Id="rId567" Type="http://schemas.openxmlformats.org/officeDocument/2006/relationships/hyperlink" Target="https://www.fr.capfriendly.com/waivers_calculator/mason-jobst#results" TargetMode="External"/><Relationship Id="rId1113" Type="http://schemas.openxmlformats.org/officeDocument/2006/relationships/hyperlink" Target="https://www.capfriendly.com/waivers_calculator/ryan-kuffner#results" TargetMode="External"/><Relationship Id="rId1197" Type="http://schemas.openxmlformats.org/officeDocument/2006/relationships/hyperlink" Target="https://www.capfriendly.com/waivers_calculator/jett-woo#results" TargetMode="External"/><Relationship Id="rId1320" Type="http://schemas.openxmlformats.org/officeDocument/2006/relationships/hyperlink" Target="https://www.capfriendly.com/waivers_calculator/mikhail-maltsev#results" TargetMode="External"/><Relationship Id="rId1418" Type="http://schemas.openxmlformats.org/officeDocument/2006/relationships/hyperlink" Target="https://www.capfriendly.com/arbitration-calculator/2021/all/all/all/chris-bigras" TargetMode="External"/><Relationship Id="rId122" Type="http://schemas.openxmlformats.org/officeDocument/2006/relationships/hyperlink" Target="https://www.capfriendly.com/waivers_calculator/sam-miletic#results" TargetMode="External"/><Relationship Id="rId774" Type="http://schemas.openxmlformats.org/officeDocument/2006/relationships/hyperlink" Target="https://www.fr.capfriendly.com/arbitration-calculator/2020/all/all/all/nikita-zadorov" TargetMode="External"/><Relationship Id="rId981" Type="http://schemas.openxmlformats.org/officeDocument/2006/relationships/hyperlink" Target="https://www.fr.capfriendly.com/waivers_calculator/jason-robertson#results" TargetMode="External"/><Relationship Id="rId1057" Type="http://schemas.openxmlformats.org/officeDocument/2006/relationships/hyperlink" Target="https://www.capfriendly.com/waivers_calculator/alexander-nylander#results" TargetMode="External"/><Relationship Id="rId427" Type="http://schemas.openxmlformats.org/officeDocument/2006/relationships/hyperlink" Target="https://www.fr.capfriendly.com/waivers_calculator/gustav-lindstrom#results" TargetMode="External"/><Relationship Id="rId634" Type="http://schemas.openxmlformats.org/officeDocument/2006/relationships/hyperlink" Target="https://www.fr.capfriendly.com/waivers_calculator/chaz-reddekopp#results" TargetMode="External"/><Relationship Id="rId841" Type="http://schemas.openxmlformats.org/officeDocument/2006/relationships/hyperlink" Target="https://www.fr.capfriendly.com/arbitration-calculator/2020/all/all/all/travis-boyd" TargetMode="External"/><Relationship Id="rId1264" Type="http://schemas.openxmlformats.org/officeDocument/2006/relationships/hyperlink" Target="https://www.capfriendly.com/waivers_calculator/erik-cernak#results" TargetMode="External"/><Relationship Id="rId1471" Type="http://schemas.openxmlformats.org/officeDocument/2006/relationships/hyperlink" Target="https://www.capfriendly.com/arbitration-calculator/2021/all/all/all/andrew-copp" TargetMode="External"/><Relationship Id="rId273" Type="http://schemas.openxmlformats.org/officeDocument/2006/relationships/hyperlink" Target="https://www.capfriendly.com/waivers_calculator/jake-walman#results" TargetMode="External"/><Relationship Id="rId480" Type="http://schemas.openxmlformats.org/officeDocument/2006/relationships/hyperlink" Target="https://www.fr.capfriendly.com/waivers_calculator/olli-juolevi#results" TargetMode="External"/><Relationship Id="rId701" Type="http://schemas.openxmlformats.org/officeDocument/2006/relationships/hyperlink" Target="https://www.fr.capfriendly.com/waivers_calculator/carsen-twarynski#results" TargetMode="External"/><Relationship Id="rId939" Type="http://schemas.openxmlformats.org/officeDocument/2006/relationships/hyperlink" Target="https://www.fr.capfriendly.com/waivers_calculator/kevin-bahl#results" TargetMode="External"/><Relationship Id="rId1124" Type="http://schemas.openxmlformats.org/officeDocument/2006/relationships/hyperlink" Target="https://www.capfriendly.com/waivers_calculator/gustav-lindstrom#results" TargetMode="External"/><Relationship Id="rId1331" Type="http://schemas.openxmlformats.org/officeDocument/2006/relationships/hyperlink" Target="https://www.capfriendly.com/arbitration-calculator/2020/all/all/all/dakota-mermis" TargetMode="External"/><Relationship Id="rId68" Type="http://schemas.openxmlformats.org/officeDocument/2006/relationships/hyperlink" Target="https://www.capfriendly.com/waivers_calculator/shane-gersich#results" TargetMode="External"/><Relationship Id="rId133" Type="http://schemas.openxmlformats.org/officeDocument/2006/relationships/hyperlink" Target="https://www.capfriendly.com/arbitration-calculator/2020/all/all/all/tristan-jarry" TargetMode="External"/><Relationship Id="rId340" Type="http://schemas.openxmlformats.org/officeDocument/2006/relationships/hyperlink" Target="https://www.fr.capfriendly.com/waivers_calculator/stelio-mattheos#results" TargetMode="External"/><Relationship Id="rId578" Type="http://schemas.openxmlformats.org/officeDocument/2006/relationships/hyperlink" Target="https://www.fr.capfriendly.com/arbitration-calculator/2020/all/all/all/kyle-burroughs" TargetMode="External"/><Relationship Id="rId785" Type="http://schemas.openxmlformats.org/officeDocument/2006/relationships/hyperlink" Target="https://www.fr.capfriendly.com/arbitration-calculator/2020/all/all/all/sheldon-dries" TargetMode="External"/><Relationship Id="rId992" Type="http://schemas.openxmlformats.org/officeDocument/2006/relationships/hyperlink" Target="https://www.fr.capfriendly.com/arbitration-calculator/2020/all/all/all/gavin-bayreuther" TargetMode="External"/><Relationship Id="rId1429" Type="http://schemas.openxmlformats.org/officeDocument/2006/relationships/hyperlink" Target="https://www.capfriendly.com/waivers_calculator/logan-oconnor#results" TargetMode="External"/><Relationship Id="rId200" Type="http://schemas.openxmlformats.org/officeDocument/2006/relationships/hyperlink" Target="https://www.capfriendly.com/waivers_calculator/jacob-elmer#results" TargetMode="External"/><Relationship Id="rId438" Type="http://schemas.openxmlformats.org/officeDocument/2006/relationships/hyperlink" Target="https://www.fr.capfriendly.com/waivers_calculator/jeffrey-truchon-viel#results" TargetMode="External"/><Relationship Id="rId645" Type="http://schemas.openxmlformats.org/officeDocument/2006/relationships/hyperlink" Target="https://www.fr.capfriendly.com/waivers_calculator/nolan-foote#results" TargetMode="External"/><Relationship Id="rId852" Type="http://schemas.openxmlformats.org/officeDocument/2006/relationships/hyperlink" Target="https://www.fr.capfriendly.com/waivers_calculator/garrett-pilon#results" TargetMode="External"/><Relationship Id="rId1068" Type="http://schemas.openxmlformats.org/officeDocument/2006/relationships/hyperlink" Target="https://www.capfriendly.com/arbitration-calculator/2020/all/all/all/jacob-nilsson" TargetMode="External"/><Relationship Id="rId1275" Type="http://schemas.openxmlformats.org/officeDocument/2006/relationships/hyperlink" Target="https://www.capfriendly.com/waivers_calculator/alex-barre-boulet#results" TargetMode="External"/><Relationship Id="rId1482" Type="http://schemas.openxmlformats.org/officeDocument/2006/relationships/hyperlink" Target="https://www.capfriendly.com/waivers_calculator/michael-spacek#results" TargetMode="External"/><Relationship Id="rId284" Type="http://schemas.openxmlformats.org/officeDocument/2006/relationships/hyperlink" Target="https://www.capfriendly.com/arbitration-calculator/2020/all/all/all/mackenzie-weegar" TargetMode="External"/><Relationship Id="rId491" Type="http://schemas.openxmlformats.org/officeDocument/2006/relationships/hyperlink" Target="https://www.fr.capfriendly.com/waivers_calculator/pavel-shen#results" TargetMode="External"/><Relationship Id="rId505" Type="http://schemas.openxmlformats.org/officeDocument/2006/relationships/hyperlink" Target="https://www.fr.capfriendly.com/arbitration-calculator/2020/all/all/all/ryan-fitzgerald" TargetMode="External"/><Relationship Id="rId712" Type="http://schemas.openxmlformats.org/officeDocument/2006/relationships/hyperlink" Target="https://www.fr.capfriendly.com/arbitration-calculator/2020/all/all/all/chris-tierney" TargetMode="External"/><Relationship Id="rId1135" Type="http://schemas.openxmlformats.org/officeDocument/2006/relationships/hyperlink" Target="https://www.capfriendly.com/waivers_calculator/mason-jobst#results" TargetMode="External"/><Relationship Id="rId1342" Type="http://schemas.openxmlformats.org/officeDocument/2006/relationships/hyperlink" Target="https://www.capfriendly.com/waivers_calculator/nikolai-prokhorkin#results" TargetMode="External"/><Relationship Id="rId79" Type="http://schemas.openxmlformats.org/officeDocument/2006/relationships/hyperlink" Target="https://www.capfriendly.com/waivers_calculator/ilya-samsonov#results" TargetMode="External"/><Relationship Id="rId144" Type="http://schemas.openxmlformats.org/officeDocument/2006/relationships/hyperlink" Target="https://www.capfriendly.com/arbitration-calculator/2021/all/all/all/hudson-fasching" TargetMode="External"/><Relationship Id="rId589" Type="http://schemas.openxmlformats.org/officeDocument/2006/relationships/hyperlink" Target="https://www.fr.capfriendly.com/waivers_calculator/jesper-boqvist#results" TargetMode="External"/><Relationship Id="rId796" Type="http://schemas.openxmlformats.org/officeDocument/2006/relationships/hyperlink" Target="https://www.fr.capfriendly.com/arbitration-calculator/2020/all/all/all/joshua-morrissey" TargetMode="External"/><Relationship Id="rId1202" Type="http://schemas.openxmlformats.org/officeDocument/2006/relationships/hyperlink" Target="https://www.capfriendly.com/waivers_calculator/brogan-rafferty#results" TargetMode="External"/><Relationship Id="rId351" Type="http://schemas.openxmlformats.org/officeDocument/2006/relationships/hyperlink" Target="https://www.fr.capfriendly.com/waivers_calculator/alex-nedeljkovic#results" TargetMode="External"/><Relationship Id="rId449" Type="http://schemas.openxmlformats.org/officeDocument/2006/relationships/hyperlink" Target="https://www.fr.capfriendly.com/waivers_calculator/antti-suomela#results" TargetMode="External"/><Relationship Id="rId656" Type="http://schemas.openxmlformats.org/officeDocument/2006/relationships/hyperlink" Target="https://www.fr.capfriendly.com/waivers_calculator/alexey-lipanov#results" TargetMode="External"/><Relationship Id="rId863" Type="http://schemas.openxmlformats.org/officeDocument/2006/relationships/hyperlink" Target="https://www.fr.capfriendly.com/waivers_calculator/tobias-geisser#results" TargetMode="External"/><Relationship Id="rId1079" Type="http://schemas.openxmlformats.org/officeDocument/2006/relationships/hyperlink" Target="https://www.capfriendly.com/arbitration-calculator/2020/all/all/all/nick-cousins" TargetMode="External"/><Relationship Id="rId1286" Type="http://schemas.openxmlformats.org/officeDocument/2006/relationships/hyperlink" Target="https://www.capfriendly.com/arbitration-calculator/2020/all/all/all/devin-shore" TargetMode="External"/><Relationship Id="rId1493" Type="http://schemas.openxmlformats.org/officeDocument/2006/relationships/hyperlink" Target="https://www.capfriendly.com/waivers_calculator/mikhail-berdin#results" TargetMode="External"/><Relationship Id="rId211" Type="http://schemas.openxmlformats.org/officeDocument/2006/relationships/hyperlink" Target="https://www.capfriendly.com/waivers_calculator/yegor-rykov#results" TargetMode="External"/><Relationship Id="rId295" Type="http://schemas.openxmlformats.org/officeDocument/2006/relationships/hyperlink" Target="https://www.capfriendly.com/waivers_calculator/jonathan-ang#results" TargetMode="External"/><Relationship Id="rId309" Type="http://schemas.openxmlformats.org/officeDocument/2006/relationships/hyperlink" Target="https://www.fr.capfriendly.com/waivers_calculator/joel-persson#results" TargetMode="External"/><Relationship Id="rId516" Type="http://schemas.openxmlformats.org/officeDocument/2006/relationships/hyperlink" Target="https://www.fr.capfriendly.com/arbitration-calculator/2021/all/all/all/sam-bennett" TargetMode="External"/><Relationship Id="rId1146" Type="http://schemas.openxmlformats.org/officeDocument/2006/relationships/hyperlink" Target="https://www.capfriendly.com/arbitration-calculator/2020/all/all/all/kyle-burroughs" TargetMode="External"/><Relationship Id="rId723" Type="http://schemas.openxmlformats.org/officeDocument/2006/relationships/hyperlink" Target="https://www.fr.capfriendly.com/waivers_calculator/joshua-norris#results" TargetMode="External"/><Relationship Id="rId930" Type="http://schemas.openxmlformats.org/officeDocument/2006/relationships/hyperlink" Target="https://www.fr.capfriendly.com/waivers_calculator/jan-jenik#results" TargetMode="External"/><Relationship Id="rId1006" Type="http://schemas.openxmlformats.org/officeDocument/2006/relationships/hyperlink" Target="https://www.capfriendly.com/waivers_calculator/cooper-marody#results" TargetMode="External"/><Relationship Id="rId1353" Type="http://schemas.openxmlformats.org/officeDocument/2006/relationships/hyperlink" Target="https://www.capfriendly.com/waivers_calculator/bokondji-imama#results" TargetMode="External"/><Relationship Id="rId155" Type="http://schemas.openxmlformats.org/officeDocument/2006/relationships/hyperlink" Target="https://www.capfriendly.com/waivers_calculator/erik-kallgren#results" TargetMode="External"/><Relationship Id="rId362" Type="http://schemas.openxmlformats.org/officeDocument/2006/relationships/hyperlink" Target="https://www.fr.capfriendly.com/waivers_calculator/alexander-nylander#results" TargetMode="External"/><Relationship Id="rId1213" Type="http://schemas.openxmlformats.org/officeDocument/2006/relationships/hyperlink" Target="https://www.capfriendly.com/arbitration-calculator/2020/all/all/all/ryan-fitzgerald" TargetMode="External"/><Relationship Id="rId1297" Type="http://schemas.openxmlformats.org/officeDocument/2006/relationships/hyperlink" Target="https://www.capfriendly.com/arbitration-calculator/2020/all/all/all/chase-de-leo" TargetMode="External"/><Relationship Id="rId1420" Type="http://schemas.openxmlformats.org/officeDocument/2006/relationships/hyperlink" Target="https://www.capfriendly.com/waivers_calculator/kirill-ustimenko#results" TargetMode="External"/><Relationship Id="rId222" Type="http://schemas.openxmlformats.org/officeDocument/2006/relationships/hyperlink" Target="https://www.capfriendly.com/arbitration-calculator/2020/all/all/all/malcolm-subban" TargetMode="External"/><Relationship Id="rId667" Type="http://schemas.openxmlformats.org/officeDocument/2006/relationships/hyperlink" Target="https://www.fr.capfriendly.com/arbitration-calculator/2021/all/all/all/ryan-donato" TargetMode="External"/><Relationship Id="rId874" Type="http://schemas.openxmlformats.org/officeDocument/2006/relationships/hyperlink" Target="https://www.fr.capfriendly.com/waivers_calculator/rasmus-dahlin#results" TargetMode="External"/><Relationship Id="rId17" Type="http://schemas.openxmlformats.org/officeDocument/2006/relationships/hyperlink" Target="https://www.capfriendly.com/waivers_calculator/wiley-sherman#results" TargetMode="External"/><Relationship Id="rId527" Type="http://schemas.openxmlformats.org/officeDocument/2006/relationships/hyperlink" Target="https://www.fr.capfriendly.com/waivers_calculator/matthew-phillips#results" TargetMode="External"/><Relationship Id="rId734" Type="http://schemas.openxmlformats.org/officeDocument/2006/relationships/hyperlink" Target="https://www.fr.capfriendly.com/waivers_calculator/jack-rodewald#results" TargetMode="External"/><Relationship Id="rId941" Type="http://schemas.openxmlformats.org/officeDocument/2006/relationships/hyperlink" Target="https://www.fr.capfriendly.com/waivers_calculator/kyle-capobianco#results" TargetMode="External"/><Relationship Id="rId1157" Type="http://schemas.openxmlformats.org/officeDocument/2006/relationships/hyperlink" Target="https://www.capfriendly.com/waivers_calculator/alexander-chmelevski#results" TargetMode="External"/><Relationship Id="rId1364" Type="http://schemas.openxmlformats.org/officeDocument/2006/relationships/hyperlink" Target="https://www.capfriendly.com/waivers_calculator/daniel-brickley#results" TargetMode="External"/><Relationship Id="rId70" Type="http://schemas.openxmlformats.org/officeDocument/2006/relationships/hyperlink" Target="https://www.capfriendly.com/waivers_calculator/lucas-johansen#results" TargetMode="External"/><Relationship Id="rId166" Type="http://schemas.openxmlformats.org/officeDocument/2006/relationships/hyperlink" Target="https://www.capfriendly.com/waivers_calculator/riley-tufte#results" TargetMode="External"/><Relationship Id="rId373" Type="http://schemas.openxmlformats.org/officeDocument/2006/relationships/hyperlink" Target="https://www.fr.capfriendly.com/arbitration-calculator/2020/all/all/all/jacob-nilsson" TargetMode="External"/><Relationship Id="rId580" Type="http://schemas.openxmlformats.org/officeDocument/2006/relationships/hyperlink" Target="https://www.fr.capfriendly.com/waivers_calculator/jakub-skarek#results" TargetMode="External"/><Relationship Id="rId801" Type="http://schemas.openxmlformats.org/officeDocument/2006/relationships/hyperlink" Target="https://www.fr.capfriendly.com/waivers_calculator/david-gustafsson#results" TargetMode="External"/><Relationship Id="rId1017" Type="http://schemas.openxmlformats.org/officeDocument/2006/relationships/hyperlink" Target="https://www.capfriendly.com/waivers_calculator/dmitri-samorukov#results" TargetMode="External"/><Relationship Id="rId1224" Type="http://schemas.openxmlformats.org/officeDocument/2006/relationships/hyperlink" Target="https://www.capfriendly.com/waivers_calculator/adam-ruzicka#results" TargetMode="External"/><Relationship Id="rId1431" Type="http://schemas.openxmlformats.org/officeDocument/2006/relationships/hyperlink" Target="https://www.capfriendly.com/waivers_calculator/nicholas-henry#results" TargetMode="External"/><Relationship Id="rId1" Type="http://schemas.openxmlformats.org/officeDocument/2006/relationships/hyperlink" Target="https://www.capfriendly.com/waivers_calculator/anders-bjork#results" TargetMode="External"/><Relationship Id="rId233" Type="http://schemas.openxmlformats.org/officeDocument/2006/relationships/hyperlink" Target="https://www.capfriendly.com/waivers_calculator/keegan-kolesar#results" TargetMode="External"/><Relationship Id="rId440" Type="http://schemas.openxmlformats.org/officeDocument/2006/relationships/hyperlink" Target="https://www.fr.capfriendly.com/waivers_calculator/ivan-chekhovich#results" TargetMode="External"/><Relationship Id="rId678" Type="http://schemas.openxmlformats.org/officeDocument/2006/relationships/hyperlink" Target="https://www.fr.capfriendly.com/waivers_calculator/gerald-mayhew#results" TargetMode="External"/><Relationship Id="rId885" Type="http://schemas.openxmlformats.org/officeDocument/2006/relationships/hyperlink" Target="https://www.fr.capfriendly.com/arbitration-calculator/2020/all/all/all/remi-elie" TargetMode="External"/><Relationship Id="rId1070" Type="http://schemas.openxmlformats.org/officeDocument/2006/relationships/hyperlink" Target="https://www.capfriendly.com/waivers_calculator/nicolas-beaudin#results" TargetMode="External"/><Relationship Id="rId28" Type="http://schemas.openxmlformats.org/officeDocument/2006/relationships/hyperlink" Target="https://www.capfriendly.com/arbitration-calculator/2021/all/all/all/trevor-moore" TargetMode="External"/><Relationship Id="rId300" Type="http://schemas.openxmlformats.org/officeDocument/2006/relationships/hyperlink" Target="https://www.capfriendly.com/waivers_calculator/riley-stillman#results" TargetMode="External"/><Relationship Id="rId538" Type="http://schemas.openxmlformats.org/officeDocument/2006/relationships/hyperlink" Target="https://www.fr.capfriendly.com/arbitration-calculator/2021/all/all/all/nick-ritchie" TargetMode="External"/><Relationship Id="rId745" Type="http://schemas.openxmlformats.org/officeDocument/2006/relationships/hyperlink" Target="https://www.fr.capfriendly.com/arbitration-calculator/2021/all/all/all/oliver-bjorkstrand" TargetMode="External"/><Relationship Id="rId952" Type="http://schemas.openxmlformats.org/officeDocument/2006/relationships/hyperlink" Target="https://www.fr.capfriendly.com/waivers_calculator/samuel-montembeault#results" TargetMode="External"/><Relationship Id="rId1168" Type="http://schemas.openxmlformats.org/officeDocument/2006/relationships/hyperlink" Target="https://www.capfriendly.com/arbitration-calculator/2020/all/all/all/antti-suomela" TargetMode="External"/><Relationship Id="rId1375" Type="http://schemas.openxmlformats.org/officeDocument/2006/relationships/hyperlink" Target="https://www.capfriendly.com/waivers_calculator/drake-batherson#results" TargetMode="External"/><Relationship Id="rId81" Type="http://schemas.openxmlformats.org/officeDocument/2006/relationships/hyperlink" Target="https://www.capfriendly.com/arbitration-calculator/2020/all/all/all/sam-reinhart" TargetMode="External"/><Relationship Id="rId177" Type="http://schemas.openxmlformats.org/officeDocument/2006/relationships/hyperlink" Target="https://www.capfriendly.com/waivers_calculator/emil-djuse#results" TargetMode="External"/><Relationship Id="rId384" Type="http://schemas.openxmlformats.org/officeDocument/2006/relationships/hyperlink" Target="https://www.fr.capfriendly.com/arbitration-calculator/2020/all/all/all/nick-cousins" TargetMode="External"/><Relationship Id="rId591" Type="http://schemas.openxmlformats.org/officeDocument/2006/relationships/hyperlink" Target="https://www.fr.capfriendly.com/waivers_calculator/fabian-zetterlund#results" TargetMode="External"/><Relationship Id="rId605" Type="http://schemas.openxmlformats.org/officeDocument/2006/relationships/hyperlink" Target="https://www.fr.capfriendly.com/waivers_calculator/gilles-senn#results" TargetMode="External"/><Relationship Id="rId812" Type="http://schemas.openxmlformats.org/officeDocument/2006/relationships/hyperlink" Target="https://www.fr.capfriendly.com/waivers_calculator/logan-stanley#results" TargetMode="External"/><Relationship Id="rId1028" Type="http://schemas.openxmlformats.org/officeDocument/2006/relationships/hyperlink" Target="https://www.capfriendly.com/waivers_calculator/martin-necas#results" TargetMode="External"/><Relationship Id="rId1235" Type="http://schemas.openxmlformats.org/officeDocument/2006/relationships/hyperlink" Target="https://www.capfriendly.com/waivers_calculator/tyler-parsons#results" TargetMode="External"/><Relationship Id="rId1442" Type="http://schemas.openxmlformats.org/officeDocument/2006/relationships/hyperlink" Target="https://www.capfriendly.com/arbitration-calculator/2021/all/all/all/anton-lindholm" TargetMode="External"/><Relationship Id="rId244" Type="http://schemas.openxmlformats.org/officeDocument/2006/relationships/hyperlink" Target="https://www.capfriendly.com/waivers_calculator/rem-pitlick#results" TargetMode="External"/><Relationship Id="rId689" Type="http://schemas.openxmlformats.org/officeDocument/2006/relationships/hyperlink" Target="https://www.fr.capfriendly.com/waivers_calculator/kaapo-kahkonen#results" TargetMode="External"/><Relationship Id="rId896" Type="http://schemas.openxmlformats.org/officeDocument/2006/relationships/hyperlink" Target="https://www.fr.capfriendly.com/arbitration-calculator/2021/all/all/all/zach-aston-reese" TargetMode="External"/><Relationship Id="rId1081" Type="http://schemas.openxmlformats.org/officeDocument/2006/relationships/hyperlink" Target="https://www.capfriendly.com/arbitration-calculator/2020/all/all/all/charles-hudon" TargetMode="External"/><Relationship Id="rId1302" Type="http://schemas.openxmlformats.org/officeDocument/2006/relationships/hyperlink" Target="https://www.capfriendly.com/waivers_calculator/jacob-larsson#results" TargetMode="External"/><Relationship Id="rId39" Type="http://schemas.openxmlformats.org/officeDocument/2006/relationships/hyperlink" Target="https://www.capfriendly.com/waivers_calculator/mason-marchment#results" TargetMode="External"/><Relationship Id="rId451" Type="http://schemas.openxmlformats.org/officeDocument/2006/relationships/hyperlink" Target="https://www.fr.capfriendly.com/waivers_calculator/mario-ferraro#results" TargetMode="External"/><Relationship Id="rId549" Type="http://schemas.openxmlformats.org/officeDocument/2006/relationships/hyperlink" Target="https://www.fr.capfriendly.com/waivers_calculator/jack-kopacka#results" TargetMode="External"/><Relationship Id="rId756" Type="http://schemas.openxmlformats.org/officeDocument/2006/relationships/hyperlink" Target="https://www.fr.capfriendly.com/arbitration-calculator/2020/all/all/all/marko-dano" TargetMode="External"/><Relationship Id="rId1179" Type="http://schemas.openxmlformats.org/officeDocument/2006/relationships/hyperlink" Target="https://www.capfriendly.com/waivers_calculator/zacharie-emond#results" TargetMode="External"/><Relationship Id="rId1386" Type="http://schemas.openxmlformats.org/officeDocument/2006/relationships/hyperlink" Target="https://www.capfriendly.com/waivers_calculator/alex-formenton#results" TargetMode="External"/><Relationship Id="rId104" Type="http://schemas.openxmlformats.org/officeDocument/2006/relationships/hyperlink" Target="https://www.capfriendly.com/waivers_calculator/ukko-pekka-luukkonen#results" TargetMode="External"/><Relationship Id="rId188" Type="http://schemas.openxmlformats.org/officeDocument/2006/relationships/hyperlink" Target="https://www.capfriendly.com/arbitration-calculator/2021/all/all/all/pavel-buchnevich" TargetMode="External"/><Relationship Id="rId311" Type="http://schemas.openxmlformats.org/officeDocument/2006/relationships/hyperlink" Target="https://www.fr.capfriendly.com/waivers_calculator/gaetan-haas#results" TargetMode="External"/><Relationship Id="rId395" Type="http://schemas.openxmlformats.org/officeDocument/2006/relationships/hyperlink" Target="https://www.fr.capfriendly.com/waivers_calculator/michael-pezzetta#results" TargetMode="External"/><Relationship Id="rId409" Type="http://schemas.openxmlformats.org/officeDocument/2006/relationships/hyperlink" Target="https://www.fr.capfriendly.com/arbitration-calculator/2020/all/all/all/andreas-athanasiou" TargetMode="External"/><Relationship Id="rId963" Type="http://schemas.openxmlformats.org/officeDocument/2006/relationships/hyperlink" Target="https://www.fr.capfriendly.com/arbitration-calculator/2020/all/all/all/anthony-greco" TargetMode="External"/><Relationship Id="rId1039" Type="http://schemas.openxmlformats.org/officeDocument/2006/relationships/hyperlink" Target="https://www.capfriendly.com/arbitration-calculator/all/all/all/saku-maenalanen" TargetMode="External"/><Relationship Id="rId1246" Type="http://schemas.openxmlformats.org/officeDocument/2006/relationships/hyperlink" Target="https://www.capfriendly.com/waivers_calculator/mason-shaw#results" TargetMode="External"/><Relationship Id="rId92" Type="http://schemas.openxmlformats.org/officeDocument/2006/relationships/hyperlink" Target="https://www.capfriendly.com/waivers_calculator/matej-pekar#results" TargetMode="External"/><Relationship Id="rId616" Type="http://schemas.openxmlformats.org/officeDocument/2006/relationships/hyperlink" Target="https://www.fr.capfriendly.com/waivers_calculator/gabriel-vilardi#results" TargetMode="External"/><Relationship Id="rId823" Type="http://schemas.openxmlformats.org/officeDocument/2006/relationships/hyperlink" Target="https://www.fr.capfriendly.com/waivers_calculator/ilya-mikheyev#results" TargetMode="External"/><Relationship Id="rId1453" Type="http://schemas.openxmlformats.org/officeDocument/2006/relationships/hyperlink" Target="https://www.capfriendly.com/waivers_calculator/kevin-stenlund#results" TargetMode="External"/><Relationship Id="rId255" Type="http://schemas.openxmlformats.org/officeDocument/2006/relationships/hyperlink" Target="https://www.capfriendly.com/waivers_calculator/frederic-allard#results" TargetMode="External"/><Relationship Id="rId462" Type="http://schemas.openxmlformats.org/officeDocument/2006/relationships/hyperlink" Target="https://www.fr.capfriendly.com/waivers_calculator/josef-korenar#results" TargetMode="External"/><Relationship Id="rId1092" Type="http://schemas.openxmlformats.org/officeDocument/2006/relationships/hyperlink" Target="https://www.capfriendly.com/waivers_calculator/alex-belzile#results" TargetMode="External"/><Relationship Id="rId1106" Type="http://schemas.openxmlformats.org/officeDocument/2006/relationships/hyperlink" Target="https://www.capfriendly.com/arbitration-calculator/2020/all/all/all/adam-erne" TargetMode="External"/><Relationship Id="rId1313" Type="http://schemas.openxmlformats.org/officeDocument/2006/relationships/hyperlink" Target="https://www.capfriendly.com/waivers_calculator/jesper-bratt#results" TargetMode="External"/><Relationship Id="rId1397" Type="http://schemas.openxmlformats.org/officeDocument/2006/relationships/hyperlink" Target="https://www.capfriendly.com/waivers_calculator/joey-daccord#results" TargetMode="External"/><Relationship Id="rId115" Type="http://schemas.openxmlformats.org/officeDocument/2006/relationships/hyperlink" Target="https://www.capfriendly.com/waivers_calculator/kasper-bjorkqvist#results" TargetMode="External"/><Relationship Id="rId322" Type="http://schemas.openxmlformats.org/officeDocument/2006/relationships/hyperlink" Target="https://www.fr.capfriendly.com/waivers_calculator/ryan-mantha#results" TargetMode="External"/><Relationship Id="rId767" Type="http://schemas.openxmlformats.org/officeDocument/2006/relationships/hyperlink" Target="https://www.fr.capfriendly.com/waivers_calculator/doyle-somerby#results" TargetMode="External"/><Relationship Id="rId974" Type="http://schemas.openxmlformats.org/officeDocument/2006/relationships/hyperlink" Target="https://www.fr.capfriendly.com/waivers_calculator/rhett-gardner#results" TargetMode="External"/><Relationship Id="rId199" Type="http://schemas.openxmlformats.org/officeDocument/2006/relationships/hyperlink" Target="https://www.capfriendly.com/waivers_calculator/vitali-kravtsov#results" TargetMode="External"/><Relationship Id="rId627" Type="http://schemas.openxmlformats.org/officeDocument/2006/relationships/hyperlink" Target="https://www.fr.capfriendly.com/waivers_calculator/matt-luff#results" TargetMode="External"/><Relationship Id="rId834" Type="http://schemas.openxmlformats.org/officeDocument/2006/relationships/hyperlink" Target="https://www.fr.capfriendly.com/waivers_calculator/mac-hollowell#results" TargetMode="External"/><Relationship Id="rId1257" Type="http://schemas.openxmlformats.org/officeDocument/2006/relationships/hyperlink" Target="https://www.capfriendly.com/arbitration-calculator/all/all/all/louis-belpedio" TargetMode="External"/><Relationship Id="rId1464" Type="http://schemas.openxmlformats.org/officeDocument/2006/relationships/hyperlink" Target="https://www.capfriendly.com/waivers_calculator/ryan-collins#results" TargetMode="External"/><Relationship Id="rId266" Type="http://schemas.openxmlformats.org/officeDocument/2006/relationships/hyperlink" Target="https://www.capfriendly.com/waivers_calculator/dakota-joshua#results" TargetMode="External"/><Relationship Id="rId473" Type="http://schemas.openxmlformats.org/officeDocument/2006/relationships/hyperlink" Target="https://www.fr.capfriendly.com/waivers_calculator/lukas-jasek#results" TargetMode="External"/><Relationship Id="rId680" Type="http://schemas.openxmlformats.org/officeDocument/2006/relationships/hyperlink" Target="https://www.fr.capfriendly.com/waivers_calculator/fedor-gordeev#results" TargetMode="External"/><Relationship Id="rId901" Type="http://schemas.openxmlformats.org/officeDocument/2006/relationships/hyperlink" Target="https://www.fr.capfriendly.com/waivers_calculator/anthony-angello#results" TargetMode="External"/><Relationship Id="rId1117" Type="http://schemas.openxmlformats.org/officeDocument/2006/relationships/hyperlink" Target="https://www.capfriendly.com/waivers_calculator/chase-pearson#results" TargetMode="External"/><Relationship Id="rId1324" Type="http://schemas.openxmlformats.org/officeDocument/2006/relationships/hyperlink" Target="https://www.capfriendly.com/waivers_calculator/blake-speers#results" TargetMode="External"/><Relationship Id="rId30" Type="http://schemas.openxmlformats.org/officeDocument/2006/relationships/hyperlink" Target="https://www.capfriendly.com/arbitration-calculator/2020/all/all/all/pontus-aberg" TargetMode="External"/><Relationship Id="rId126" Type="http://schemas.openxmlformats.org/officeDocument/2006/relationships/hyperlink" Target="https://www.capfriendly.com/arbitration-calculator/2020/all/all/all/thomas-dipauli" TargetMode="External"/><Relationship Id="rId333" Type="http://schemas.openxmlformats.org/officeDocument/2006/relationships/hyperlink" Target="https://www.fr.capfriendly.com/waivers_calculator/andrei-svechnikov#results" TargetMode="External"/><Relationship Id="rId540" Type="http://schemas.openxmlformats.org/officeDocument/2006/relationships/hyperlink" Target="https://www.fr.capfriendly.com/waivers_calculator/brendan-guhle#results" TargetMode="External"/><Relationship Id="rId778" Type="http://schemas.openxmlformats.org/officeDocument/2006/relationships/hyperlink" Target="https://www.fr.capfriendly.com/waivers_calculator/shane-bowers#results" TargetMode="External"/><Relationship Id="rId985" Type="http://schemas.openxmlformats.org/officeDocument/2006/relationships/hyperlink" Target="https://www.fr.capfriendly.com/waivers_calculator/joel-lesperance#results" TargetMode="External"/><Relationship Id="rId1170" Type="http://schemas.openxmlformats.org/officeDocument/2006/relationships/hyperlink" Target="https://www.capfriendly.com/waivers_calculator/ryan-merkley#results" TargetMode="External"/><Relationship Id="rId638" Type="http://schemas.openxmlformats.org/officeDocument/2006/relationships/hyperlink" Target="https://www.fr.capfriendly.com/waivers_calculator/matt-villalta#results" TargetMode="External"/><Relationship Id="rId845" Type="http://schemas.openxmlformats.org/officeDocument/2006/relationships/hyperlink" Target="https://www.fr.capfriendly.com/waivers_calculator/connor-mcmichael#results" TargetMode="External"/><Relationship Id="rId1030" Type="http://schemas.openxmlformats.org/officeDocument/2006/relationships/hyperlink" Target="https://www.capfriendly.com/waivers_calculator/eetu-luostarinen#results" TargetMode="External"/><Relationship Id="rId1268" Type="http://schemas.openxmlformats.org/officeDocument/2006/relationships/hyperlink" Target="https://www.capfriendly.com/waivers_calculator/boris-katchouk#results" TargetMode="External"/><Relationship Id="rId1475" Type="http://schemas.openxmlformats.org/officeDocument/2006/relationships/hyperlink" Target="https://www.capfriendly.com/arbitration-calculator/2021/all/all/all/neal-pionk" TargetMode="External"/><Relationship Id="rId3" Type="http://schemas.openxmlformats.org/officeDocument/2006/relationships/hyperlink" Target="https://www.capfriendly.com/waivers_calculator/jake-debrusk#results" TargetMode="External"/><Relationship Id="rId235" Type="http://schemas.openxmlformats.org/officeDocument/2006/relationships/hyperlink" Target="https://www.capfriendly.com/waivers_calculator/nicolas-hague#results" TargetMode="External"/><Relationship Id="rId277" Type="http://schemas.openxmlformats.org/officeDocument/2006/relationships/hyperlink" Target="https://www.capfriendly.com/waivers_calculator/andreas-borgman#results" TargetMode="External"/><Relationship Id="rId400" Type="http://schemas.openxmlformats.org/officeDocument/2006/relationships/hyperlink" Target="https://www.fr.capfriendly.com/waivers_calculator/david-sklenicka1#results" TargetMode="External"/><Relationship Id="rId442" Type="http://schemas.openxmlformats.org/officeDocument/2006/relationships/hyperlink" Target="https://www.fr.capfriendly.com/waivers_calculator/vladislav-kotkov#results" TargetMode="External"/><Relationship Id="rId484" Type="http://schemas.openxmlformats.org/officeDocument/2006/relationships/hyperlink" Target="https://www.fr.capfriendly.com/waivers_calculator/brogan-rafferty#results" TargetMode="External"/><Relationship Id="rId705" Type="http://schemas.openxmlformats.org/officeDocument/2006/relationships/hyperlink" Target="https://www.fr.capfriendly.com/waivers_calculator/connor-bunnaman#results" TargetMode="External"/><Relationship Id="rId887" Type="http://schemas.openxmlformats.org/officeDocument/2006/relationships/hyperlink" Target="https://www.fr.capfriendly.com/waivers_calculator/henri-jokiharju#results" TargetMode="External"/><Relationship Id="rId1072" Type="http://schemas.openxmlformats.org/officeDocument/2006/relationships/hyperlink" Target="https://www.capfriendly.com/waivers_calculator/chad-krys#results" TargetMode="External"/><Relationship Id="rId1128" Type="http://schemas.openxmlformats.org/officeDocument/2006/relationships/hyperlink" Target="https://www.capfriendly.com/arbitration-calculator/2020/all/all/all/ryan-pulock" TargetMode="External"/><Relationship Id="rId1335" Type="http://schemas.openxmlformats.org/officeDocument/2006/relationships/hyperlink" Target="https://www.capfriendly.com/waivers_calculator/blake-lizotte#results" TargetMode="External"/><Relationship Id="rId137" Type="http://schemas.openxmlformats.org/officeDocument/2006/relationships/hyperlink" Target="https://www.capfriendly.com/arbitration-calculator/2020/all/all/all/ilya-lyubushkin" TargetMode="External"/><Relationship Id="rId302" Type="http://schemas.openxmlformats.org/officeDocument/2006/relationships/hyperlink" Target="https://www.capfriendly.com/waivers_calculator/ryan-bednard#results" TargetMode="External"/><Relationship Id="rId344" Type="http://schemas.openxmlformats.org/officeDocument/2006/relationships/hyperlink" Target="https://www.fr.capfriendly.com/waivers_calculator/saku-maenalanen#results" TargetMode="External"/><Relationship Id="rId691" Type="http://schemas.openxmlformats.org/officeDocument/2006/relationships/hyperlink" Target="https://www.fr.capfriendly.com/waivers_calculator/nolan-patrick#results" TargetMode="External"/><Relationship Id="rId747" Type="http://schemas.openxmlformats.org/officeDocument/2006/relationships/hyperlink" Target="https://www.fr.capfriendly.com/waivers_calculator/eric-robinson1#results" TargetMode="External"/><Relationship Id="rId789" Type="http://schemas.openxmlformats.org/officeDocument/2006/relationships/hyperlink" Target="https://www.fr.capfriendly.com/waivers_calculator/nicolas-meloche#results" TargetMode="External"/><Relationship Id="rId912" Type="http://schemas.openxmlformats.org/officeDocument/2006/relationships/hyperlink" Target="https://www.fr.capfriendly.com/arbitration-calculator/2020/all/all/all/joseph-blandisi" TargetMode="External"/><Relationship Id="rId954" Type="http://schemas.openxmlformats.org/officeDocument/2006/relationships/hyperlink" Target="https://www.fr.capfriendly.com/waivers_calculator/serron-noel#results" TargetMode="External"/><Relationship Id="rId996" Type="http://schemas.openxmlformats.org/officeDocument/2006/relationships/hyperlink" Target="https://www.fr.capfriendly.com/waivers_calculator/landon-bow#results" TargetMode="External"/><Relationship Id="rId1377" Type="http://schemas.openxmlformats.org/officeDocument/2006/relationships/hyperlink" Target="https://www.capfriendly.com/waivers_calculator/thomas-chabot#results" TargetMode="External"/><Relationship Id="rId41" Type="http://schemas.openxmlformats.org/officeDocument/2006/relationships/hyperlink" Target="https://www.capfriendly.com/waivers_calculator/aaron-luchuk#results" TargetMode="External"/><Relationship Id="rId83" Type="http://schemas.openxmlformats.org/officeDocument/2006/relationships/hyperlink" Target="https://www.capfriendly.com/waivers_calculator/casey-mittelstadt#results" TargetMode="External"/><Relationship Id="rId179" Type="http://schemas.openxmlformats.org/officeDocument/2006/relationships/hyperlink" Target="https://www.capfriendly.com/waivers_calculator/john-nyberg#results" TargetMode="External"/><Relationship Id="rId386" Type="http://schemas.openxmlformats.org/officeDocument/2006/relationships/hyperlink" Target="https://www.fr.capfriendly.com/arbitration-calculator/2020/all/all/all/charles-hudon" TargetMode="External"/><Relationship Id="rId551" Type="http://schemas.openxmlformats.org/officeDocument/2006/relationships/hyperlink" Target="https://www.fr.capfriendly.com/arbitration-calculator/2020/all/all/all/andrew-poturalski" TargetMode="External"/><Relationship Id="rId593" Type="http://schemas.openxmlformats.org/officeDocument/2006/relationships/hyperlink" Target="https://www.fr.capfriendly.com/waivers_calculator/yegor-sharangovich#results" TargetMode="External"/><Relationship Id="rId607" Type="http://schemas.openxmlformats.org/officeDocument/2006/relationships/hyperlink" Target="https://www.fr.capfriendly.com/waivers_calculator/blake-lizotte#results" TargetMode="External"/><Relationship Id="rId649" Type="http://schemas.openxmlformats.org/officeDocument/2006/relationships/hyperlink" Target="https://www.fr.capfriendly.com/waivers_calculator/taylor-raddysh#results" TargetMode="External"/><Relationship Id="rId814" Type="http://schemas.openxmlformats.org/officeDocument/2006/relationships/hyperlink" Target="https://www.fr.capfriendly.com/waivers_calculator/johnny-kovacevic#results" TargetMode="External"/><Relationship Id="rId856" Type="http://schemas.openxmlformats.org/officeDocument/2006/relationships/hyperlink" Target="https://www.fr.capfriendly.com/arbitration-calculator/2020/all/all/all/liam-obrien1" TargetMode="External"/><Relationship Id="rId1181" Type="http://schemas.openxmlformats.org/officeDocument/2006/relationships/hyperlink" Target="https://www.capfriendly.com/arbitration-calculator/2020/all/all/all/antoine-bibeau" TargetMode="External"/><Relationship Id="rId1237" Type="http://schemas.openxmlformats.org/officeDocument/2006/relationships/hyperlink" Target="https://www.capfriendly.com/arbitration-calculator/2021/all/all/all/ryan-hartman" TargetMode="External"/><Relationship Id="rId1279" Type="http://schemas.openxmlformats.org/officeDocument/2006/relationships/hyperlink" Target="https://www.capfriendly.com/arbitration-calculator/2020/all/all/all/carter-verhaeghe" TargetMode="External"/><Relationship Id="rId1402" Type="http://schemas.openxmlformats.org/officeDocument/2006/relationships/hyperlink" Target="https://www.capfriendly.com/arbitration-calculator/2020/all/all/all/robert-hagg" TargetMode="External"/><Relationship Id="rId1444" Type="http://schemas.openxmlformats.org/officeDocument/2006/relationships/hyperlink" Target="https://www.capfriendly.com/arbitration-calculator/2021/all/all/all/oliver-bjorkstrand" TargetMode="External"/><Relationship Id="rId1486" Type="http://schemas.openxmlformats.org/officeDocument/2006/relationships/hyperlink" Target="https://www.capfriendly.com/arbitration-calculator/2020/all/all/all/cj-suess" TargetMode="External"/><Relationship Id="rId190" Type="http://schemas.openxmlformats.org/officeDocument/2006/relationships/hyperlink" Target="https://www.capfriendly.com/waivers_calculator/kaapo-kakko#results" TargetMode="External"/><Relationship Id="rId204" Type="http://schemas.openxmlformats.org/officeDocument/2006/relationships/hyperlink" Target="https://www.capfriendly.com/waivers_calculator/dawson-leedahl#results" TargetMode="External"/><Relationship Id="rId246" Type="http://schemas.openxmlformats.org/officeDocument/2006/relationships/hyperlink" Target="https://www.capfriendly.com/waivers_calculator/josh-wilkins#results" TargetMode="External"/><Relationship Id="rId288" Type="http://schemas.openxmlformats.org/officeDocument/2006/relationships/hyperlink" Target="https://www.capfriendly.com/waivers_calculator/aleksi-heponiemi#results" TargetMode="External"/><Relationship Id="rId411" Type="http://schemas.openxmlformats.org/officeDocument/2006/relationships/hyperlink" Target="https://www.fr.capfriendly.com/arbitration-calculator/2020/all/all/all/jacob-de-la-rose" TargetMode="External"/><Relationship Id="rId453" Type="http://schemas.openxmlformats.org/officeDocument/2006/relationships/hyperlink" Target="https://www.fr.capfriendly.com/waivers_calculator/tony-sund#results" TargetMode="External"/><Relationship Id="rId509" Type="http://schemas.openxmlformats.org/officeDocument/2006/relationships/hyperlink" Target="https://www.fr.capfriendly.com/waivers_calculator/urho-vaakanainen#results" TargetMode="External"/><Relationship Id="rId660" Type="http://schemas.openxmlformats.org/officeDocument/2006/relationships/hyperlink" Target="https://www.fr.capfriendly.com/waivers_calculator/cal-foote#results" TargetMode="External"/><Relationship Id="rId898" Type="http://schemas.openxmlformats.org/officeDocument/2006/relationships/hyperlink" Target="https://www.fr.capfriendly.com/arbitration-calculator/2020/all/all/all/dominik-simon" TargetMode="External"/><Relationship Id="rId1041" Type="http://schemas.openxmlformats.org/officeDocument/2006/relationships/hyperlink" Target="https://www.capfriendly.com/waivers_calculator/jake-bean#results" TargetMode="External"/><Relationship Id="rId1083" Type="http://schemas.openxmlformats.org/officeDocument/2006/relationships/hyperlink" Target="https://www.capfriendly.com/waivers_calculator/ryan-poehling#results" TargetMode="External"/><Relationship Id="rId1139" Type="http://schemas.openxmlformats.org/officeDocument/2006/relationships/hyperlink" Target="https://www.capfriendly.com/waivers_calculator/grant-hutton#results" TargetMode="External"/><Relationship Id="rId1290" Type="http://schemas.openxmlformats.org/officeDocument/2006/relationships/hyperlink" Target="https://www.capfriendly.com/waivers_calculator/kiefer-sherwood#results" TargetMode="External"/><Relationship Id="rId1304" Type="http://schemas.openxmlformats.org/officeDocument/2006/relationships/hyperlink" Target="https://www.capfriendly.com/waivers_calculator/josh-mahura#results" TargetMode="External"/><Relationship Id="rId1346" Type="http://schemas.openxmlformats.org/officeDocument/2006/relationships/hyperlink" Target="https://www.capfriendly.com/waivers_calculator/michael-eyssimont#results" TargetMode="External"/><Relationship Id="rId106" Type="http://schemas.openxmlformats.org/officeDocument/2006/relationships/hyperlink" Target="https://www.capfriendly.com/arbitration-calculator/2020/all/all/all/jared-mccann" TargetMode="External"/><Relationship Id="rId313" Type="http://schemas.openxmlformats.org/officeDocument/2006/relationships/hyperlink" Target="https://www.fr.capfriendly.com/waivers_calculator/kailer-yamamoto#results" TargetMode="External"/><Relationship Id="rId495" Type="http://schemas.openxmlformats.org/officeDocument/2006/relationships/hyperlink" Target="https://www.fr.capfriendly.com/waivers_calculator/trent-frederic#results" TargetMode="External"/><Relationship Id="rId716" Type="http://schemas.openxmlformats.org/officeDocument/2006/relationships/hyperlink" Target="https://www.fr.capfriendly.com/waivers_calculator/brady-tkachuk#results" TargetMode="External"/><Relationship Id="rId758" Type="http://schemas.openxmlformats.org/officeDocument/2006/relationships/hyperlink" Target="https://www.fr.capfriendly.com/waivers_calculator/maxime-fortier#results" TargetMode="External"/><Relationship Id="rId923" Type="http://schemas.openxmlformats.org/officeDocument/2006/relationships/hyperlink" Target="https://www.fr.capfriendly.com/arbitration-calculator/2020/all/all/all/vinnie-hinostroza" TargetMode="External"/><Relationship Id="rId965" Type="http://schemas.openxmlformats.org/officeDocument/2006/relationships/hyperlink" Target="https://www.fr.capfriendly.com/waivers_calculator/riley-stillman#results" TargetMode="External"/><Relationship Id="rId1150" Type="http://schemas.openxmlformats.org/officeDocument/2006/relationships/hyperlink" Target="https://www.capfriendly.com/waivers_calculator/jacob-middleton#results" TargetMode="External"/><Relationship Id="rId1388" Type="http://schemas.openxmlformats.org/officeDocument/2006/relationships/hyperlink" Target="https://www.capfriendly.com/waivers_calculator/filip-chlapik#results" TargetMode="External"/><Relationship Id="rId10" Type="http://schemas.openxmlformats.org/officeDocument/2006/relationships/hyperlink" Target="https://www.capfriendly.com/waivers_calculator/zach-senyshyn#results" TargetMode="External"/><Relationship Id="rId52" Type="http://schemas.openxmlformats.org/officeDocument/2006/relationships/hyperlink" Target="https://www.capfriendly.com/arbitration-calculator/2020/all/all/all/travis-boyd" TargetMode="External"/><Relationship Id="rId94" Type="http://schemas.openxmlformats.org/officeDocument/2006/relationships/hyperlink" Target="https://www.capfriendly.com/arbitration-calculator/2020/all/all/all/curtis-lazar" TargetMode="External"/><Relationship Id="rId148" Type="http://schemas.openxmlformats.org/officeDocument/2006/relationships/hyperlink" Target="https://www.capfriendly.com/waivers_calculator/jordan-gross#results" TargetMode="External"/><Relationship Id="rId355" Type="http://schemas.openxmlformats.org/officeDocument/2006/relationships/hyperlink" Target="https://www.fr.capfriendly.com/arbitration-calculator/2020/all/all/all/slater-koekkoek" TargetMode="External"/><Relationship Id="rId397" Type="http://schemas.openxmlformats.org/officeDocument/2006/relationships/hyperlink" Target="https://www.fr.capfriendly.com/waivers_calculator/alex-belzile#results" TargetMode="External"/><Relationship Id="rId520" Type="http://schemas.openxmlformats.org/officeDocument/2006/relationships/hyperlink" Target="https://www.fr.capfriendly.com/waivers_calculator/juuso-valimaki#results" TargetMode="External"/><Relationship Id="rId562" Type="http://schemas.openxmlformats.org/officeDocument/2006/relationships/hyperlink" Target="https://www.fr.capfriendly.com/arbitration-calculator/2020/all/all/all/devon-toews" TargetMode="External"/><Relationship Id="rId618" Type="http://schemas.openxmlformats.org/officeDocument/2006/relationships/hyperlink" Target="https://www.fr.capfriendly.com/waivers_calculator/michael-eyssimont#results" TargetMode="External"/><Relationship Id="rId825" Type="http://schemas.openxmlformats.org/officeDocument/2006/relationships/hyperlink" Target="https://www.fr.capfriendly.com/waivers_calculator/pierre-engvall#results" TargetMode="External"/><Relationship Id="rId1192" Type="http://schemas.openxmlformats.org/officeDocument/2006/relationships/hyperlink" Target="https://www.capfriendly.com/waivers_calculator/zack-macewen#results" TargetMode="External"/><Relationship Id="rId1206" Type="http://schemas.openxmlformats.org/officeDocument/2006/relationships/hyperlink" Target="https://www.capfriendly.com/waivers_calculator/michael-dipietro#results" TargetMode="External"/><Relationship Id="rId1248" Type="http://schemas.openxmlformats.org/officeDocument/2006/relationships/hyperlink" Target="https://www.capfriendly.com/waivers_calculator/ivan-lodnia#results" TargetMode="External"/><Relationship Id="rId1413" Type="http://schemas.openxmlformats.org/officeDocument/2006/relationships/hyperlink" Target="https://www.capfriendly.com/waivers_calculator/matthew-strome#results" TargetMode="External"/><Relationship Id="rId1455" Type="http://schemas.openxmlformats.org/officeDocument/2006/relationships/hyperlink" Target="https://www.capfriendly.com/arbitration-calculator/2020/all/all/all/marko-dano" TargetMode="External"/><Relationship Id="rId215" Type="http://schemas.openxmlformats.org/officeDocument/2006/relationships/hyperlink" Target="https://www.capfriendly.com/waivers_calculator/brandon-crawley#results" TargetMode="External"/><Relationship Id="rId257" Type="http://schemas.openxmlformats.org/officeDocument/2006/relationships/hyperlink" Target="https://www.capfriendly.com/waivers_calculator/connor-ingram#results" TargetMode="External"/><Relationship Id="rId422" Type="http://schemas.openxmlformats.org/officeDocument/2006/relationships/hyperlink" Target="https://www.fr.capfriendly.com/waivers_calculator/givani-smith#results" TargetMode="External"/><Relationship Id="rId464" Type="http://schemas.openxmlformats.org/officeDocument/2006/relationships/hyperlink" Target="https://www.fr.capfriendly.com/arbitration-calculator/2020/all/all/all/jake-virtanen" TargetMode="External"/><Relationship Id="rId867" Type="http://schemas.openxmlformats.org/officeDocument/2006/relationships/hyperlink" Target="https://www.fr.capfriendly.com/arbitration-calculator/2020/all/all/all/tyler-lewington" TargetMode="External"/><Relationship Id="rId1010" Type="http://schemas.openxmlformats.org/officeDocument/2006/relationships/hyperlink" Target="https://www.capfriendly.com/waivers_calculator/tyler-benson#results" TargetMode="External"/><Relationship Id="rId1052" Type="http://schemas.openxmlformats.org/officeDocument/2006/relationships/hyperlink" Target="https://www.capfriendly.com/waivers_calculator/anton-wedin#results" TargetMode="External"/><Relationship Id="rId1094" Type="http://schemas.openxmlformats.org/officeDocument/2006/relationships/hyperlink" Target="https://www.capfriendly.com/arbitration-calculator/2020/all/all/all/michael-mccarron" TargetMode="External"/><Relationship Id="rId1108" Type="http://schemas.openxmlformats.org/officeDocument/2006/relationships/hyperlink" Target="https://www.capfriendly.com/waivers_calculator/michael-rasmussen#results" TargetMode="External"/><Relationship Id="rId1315" Type="http://schemas.openxmlformats.org/officeDocument/2006/relationships/hyperlink" Target="https://www.capfriendly.com/waivers_calculator/mackenzie-blackwood#results" TargetMode="External"/><Relationship Id="rId299" Type="http://schemas.openxmlformats.org/officeDocument/2006/relationships/hyperlink" Target="https://www.capfriendly.com/waivers_calculator/brady-keeper#results" TargetMode="External"/><Relationship Id="rId727" Type="http://schemas.openxmlformats.org/officeDocument/2006/relationships/hyperlink" Target="https://www.fr.capfriendly.com/waivers_calculator/jc-beaudin#results" TargetMode="External"/><Relationship Id="rId934" Type="http://schemas.openxmlformats.org/officeDocument/2006/relationships/hyperlink" Target="https://www.fr.capfriendly.com/arbitration-calculator/2021/all/all/all/michael-bunting" TargetMode="External"/><Relationship Id="rId1357" Type="http://schemas.openxmlformats.org/officeDocument/2006/relationships/hyperlink" Target="https://www.capfriendly.com/waivers_calculator/michael-anderson#results" TargetMode="External"/><Relationship Id="rId63" Type="http://schemas.openxmlformats.org/officeDocument/2006/relationships/hyperlink" Target="https://www.capfriendly.com/waivers_calculator/garrett-pilon#results" TargetMode="External"/><Relationship Id="rId159" Type="http://schemas.openxmlformats.org/officeDocument/2006/relationships/hyperlink" Target="https://www.capfriendly.com/arbitration-calculator/2020/all/all/all/radek-faksa" TargetMode="External"/><Relationship Id="rId366" Type="http://schemas.openxmlformats.org/officeDocument/2006/relationships/hyperlink" Target="https://www.fr.capfriendly.com/waivers_calculator/mackenzie-entwistle#results" TargetMode="External"/><Relationship Id="rId573" Type="http://schemas.openxmlformats.org/officeDocument/2006/relationships/hyperlink" Target="https://www.fr.capfriendly.com/waivers_calculator/bode-wilde#results" TargetMode="External"/><Relationship Id="rId780" Type="http://schemas.openxmlformats.org/officeDocument/2006/relationships/hyperlink" Target="https://www.fr.capfriendly.com/waivers_calculator/martin-kaut#results" TargetMode="External"/><Relationship Id="rId1217" Type="http://schemas.openxmlformats.org/officeDocument/2006/relationships/hyperlink" Target="https://www.capfriendly.com/arbitration-calculator/2021/all/all/all/sam-bennett" TargetMode="External"/><Relationship Id="rId1424" Type="http://schemas.openxmlformats.org/officeDocument/2006/relationships/hyperlink" Target="https://www.capfriendly.com/arbitration-calculator/2020/all/all/all/nikita-zadorov" TargetMode="External"/><Relationship Id="rId226" Type="http://schemas.openxmlformats.org/officeDocument/2006/relationships/hyperlink" Target="https://www.capfriendly.com/waivers_calculator/jake-leschyshyn#results" TargetMode="External"/><Relationship Id="rId433" Type="http://schemas.openxmlformats.org/officeDocument/2006/relationships/hyperlink" Target="https://www.fr.capfriendly.com/waivers_calculator/danil-yurtaykin#results" TargetMode="External"/><Relationship Id="rId878" Type="http://schemas.openxmlformats.org/officeDocument/2006/relationships/hyperlink" Target="https://www.fr.capfriendly.com/waivers_calculator/arttu-ruotsalainen#results" TargetMode="External"/><Relationship Id="rId1063" Type="http://schemas.openxmlformats.org/officeDocument/2006/relationships/hyperlink" Target="https://www.capfriendly.com/waivers_calculator/nathan-noel#results" TargetMode="External"/><Relationship Id="rId1270" Type="http://schemas.openxmlformats.org/officeDocument/2006/relationships/hyperlink" Target="https://www.capfriendly.com/waivers_calculator/jimmy-huntington#results" TargetMode="External"/><Relationship Id="rId640" Type="http://schemas.openxmlformats.org/officeDocument/2006/relationships/hyperlink" Target="https://www.fr.capfriendly.com/waivers_calculator/anthony-cirelli#results" TargetMode="External"/><Relationship Id="rId738" Type="http://schemas.openxmlformats.org/officeDocument/2006/relationships/hyperlink" Target="https://www.fr.capfriendly.com/waivers_calculator/erik-brannstrom#results" TargetMode="External"/><Relationship Id="rId945" Type="http://schemas.openxmlformats.org/officeDocument/2006/relationships/hyperlink" Target="https://www.fr.capfriendly.com/waivers_calculator/ivan-prosvetov#results" TargetMode="External"/><Relationship Id="rId1368" Type="http://schemas.openxmlformats.org/officeDocument/2006/relationships/hyperlink" Target="https://www.capfriendly.com/waivers_calculator/colin-white#results" TargetMode="External"/><Relationship Id="rId74" Type="http://schemas.openxmlformats.org/officeDocument/2006/relationships/hyperlink" Target="https://www.capfriendly.com/waivers_calculator/tobias-geisser#results" TargetMode="External"/><Relationship Id="rId377" Type="http://schemas.openxmlformats.org/officeDocument/2006/relationships/hyperlink" Target="https://www.fr.capfriendly.com/waivers_calculator/chad-krys#results" TargetMode="External"/><Relationship Id="rId500" Type="http://schemas.openxmlformats.org/officeDocument/2006/relationships/hyperlink" Target="https://www.fr.capfriendly.com/waivers_calculator/jakub-lauko1#results" TargetMode="External"/><Relationship Id="rId584" Type="http://schemas.openxmlformats.org/officeDocument/2006/relationships/hyperlink" Target="https://www.fr.capfriendly.com/arbitration-calculator/2020/all/all/all/john-hayden" TargetMode="External"/><Relationship Id="rId805" Type="http://schemas.openxmlformats.org/officeDocument/2006/relationships/hyperlink" Target="https://www.fr.capfriendly.com/waivers_calculator/joona-luoto#results" TargetMode="External"/><Relationship Id="rId1130" Type="http://schemas.openxmlformats.org/officeDocument/2006/relationships/hyperlink" Target="https://www.capfriendly.com/arbitration-calculator/2020/all/all/all/devon-toews" TargetMode="External"/><Relationship Id="rId1228" Type="http://schemas.openxmlformats.org/officeDocument/2006/relationships/hyperlink" Target="https://www.capfriendly.com/waivers_calculator/matthew-phillips#results" TargetMode="External"/><Relationship Id="rId1435" Type="http://schemas.openxmlformats.org/officeDocument/2006/relationships/hyperlink" Target="https://www.capfriendly.com/arbitration-calculator/2020/all/all/all/sheldon-dries" TargetMode="External"/><Relationship Id="rId5" Type="http://schemas.openxmlformats.org/officeDocument/2006/relationships/hyperlink" Target="https://www.capfriendly.com/waivers_calculator/charlie-mcavoy#results" TargetMode="External"/><Relationship Id="rId237" Type="http://schemas.openxmlformats.org/officeDocument/2006/relationships/hyperlink" Target="https://www.capfriendly.com/waivers_calculator/dylan-coghlan#results" TargetMode="External"/><Relationship Id="rId791" Type="http://schemas.openxmlformats.org/officeDocument/2006/relationships/hyperlink" Target="https://www.fr.capfriendly.com/waivers_calculator/calle-rosen#results" TargetMode="External"/><Relationship Id="rId889" Type="http://schemas.openxmlformats.org/officeDocument/2006/relationships/hyperlink" Target="https://www.fr.capfriendly.com/waivers_calculator/jacob-bryson#results" TargetMode="External"/><Relationship Id="rId1074" Type="http://schemas.openxmlformats.org/officeDocument/2006/relationships/hyperlink" Target="https://www.capfriendly.com/waivers_calculator/joni-tuulola#results" TargetMode="External"/><Relationship Id="rId444" Type="http://schemas.openxmlformats.org/officeDocument/2006/relationships/hyperlink" Target="https://www.fr.capfriendly.com/waivers_calculator/alex-true#results" TargetMode="External"/><Relationship Id="rId651" Type="http://schemas.openxmlformats.org/officeDocument/2006/relationships/hyperlink" Target="https://www.fr.capfriendly.com/waivers_calculator/gabriel-fortier#results" TargetMode="External"/><Relationship Id="rId749" Type="http://schemas.openxmlformats.org/officeDocument/2006/relationships/hyperlink" Target="https://www.fr.capfriendly.com/arbitration-calculator/2020/all/all/all/joonas-korpisalo" TargetMode="External"/><Relationship Id="rId1281" Type="http://schemas.openxmlformats.org/officeDocument/2006/relationships/hyperlink" Target="https://www.capfriendly.com/waivers_calculator/matthew-spencer#results" TargetMode="External"/><Relationship Id="rId1379" Type="http://schemas.openxmlformats.org/officeDocument/2006/relationships/hyperlink" Target="https://www.capfriendly.com/waivers_calculator/joshua-norris#results" TargetMode="External"/><Relationship Id="rId290" Type="http://schemas.openxmlformats.org/officeDocument/2006/relationships/hyperlink" Target="https://www.capfriendly.com/waivers_calculator/owen-tippett#results" TargetMode="External"/><Relationship Id="rId304" Type="http://schemas.openxmlformats.org/officeDocument/2006/relationships/hyperlink" Target="https://www.fr.capfriendly.com/arbitration-calculator/2021/all/all/all/jujhar-khaira" TargetMode="External"/><Relationship Id="rId388" Type="http://schemas.openxmlformats.org/officeDocument/2006/relationships/hyperlink" Target="https://www.fr.capfriendly.com/waivers_calculator/ryan-poehling#results" TargetMode="External"/><Relationship Id="rId511" Type="http://schemas.openxmlformats.org/officeDocument/2006/relationships/hyperlink" Target="https://www.fr.capfriendly.com/waivers_calculator/axel-andersson#results" TargetMode="External"/><Relationship Id="rId609" Type="http://schemas.openxmlformats.org/officeDocument/2006/relationships/hyperlink" Target="https://www.fr.capfriendly.com/waivers_calculator/austin-wagner#results" TargetMode="External"/><Relationship Id="rId956" Type="http://schemas.openxmlformats.org/officeDocument/2006/relationships/hyperlink" Target="https://www.fr.capfriendly.com/waivers_calculator/rodrigo-abols#results" TargetMode="External"/><Relationship Id="rId1141" Type="http://schemas.openxmlformats.org/officeDocument/2006/relationships/hyperlink" Target="https://www.capfriendly.com/waivers_calculator/bode-wilde#results" TargetMode="External"/><Relationship Id="rId1239" Type="http://schemas.openxmlformats.org/officeDocument/2006/relationships/hyperlink" Target="https://www.capfriendly.com/waivers_calculator/brandon-duhaime#results" TargetMode="External"/><Relationship Id="rId85" Type="http://schemas.openxmlformats.org/officeDocument/2006/relationships/hyperlink" Target="https://www.capfriendly.com/waivers_calculator/rasmus-dahlin#results" TargetMode="External"/><Relationship Id="rId150" Type="http://schemas.openxmlformats.org/officeDocument/2006/relationships/hyperlink" Target="https://www.capfriendly.com/waivers_calculator/kevin-bahl#results" TargetMode="External"/><Relationship Id="rId595" Type="http://schemas.openxmlformats.org/officeDocument/2006/relationships/hyperlink" Target="https://www.fr.capfriendly.com/waivers_calculator/brett-seney#results" TargetMode="External"/><Relationship Id="rId816" Type="http://schemas.openxmlformats.org/officeDocument/2006/relationships/hyperlink" Target="https://www.fr.capfriendly.com/waivers_calculator/mikhail-berdin#results" TargetMode="External"/><Relationship Id="rId1001" Type="http://schemas.openxmlformats.org/officeDocument/2006/relationships/hyperlink" Target="https://www.capfriendly.com/arbitration-calculator/2020/all/all/all/darnell-nurse" TargetMode="External"/><Relationship Id="rId1446" Type="http://schemas.openxmlformats.org/officeDocument/2006/relationships/hyperlink" Target="https://www.capfriendly.com/waivers_calculator/eric-robinson1#results" TargetMode="External"/><Relationship Id="rId248" Type="http://schemas.openxmlformats.org/officeDocument/2006/relationships/hyperlink" Target="https://www.capfriendly.com/waivers_calculator/zachary-magwood#results" TargetMode="External"/><Relationship Id="rId455" Type="http://schemas.openxmlformats.org/officeDocument/2006/relationships/hyperlink" Target="https://www.fr.capfriendly.com/waivers_calculator/artemi-knyazev#results" TargetMode="External"/><Relationship Id="rId662" Type="http://schemas.openxmlformats.org/officeDocument/2006/relationships/hyperlink" Target="https://www.fr.capfriendly.com/waivers_calculator/oleg-sosunov#results" TargetMode="External"/><Relationship Id="rId1085" Type="http://schemas.openxmlformats.org/officeDocument/2006/relationships/hyperlink" Target="https://www.capfriendly.com/waivers_calculator/nick-suzuki#results" TargetMode="External"/><Relationship Id="rId1292" Type="http://schemas.openxmlformats.org/officeDocument/2006/relationships/hyperlink" Target="https://www.capfriendly.com/waivers_calculator/max-jones#results" TargetMode="External"/><Relationship Id="rId1306" Type="http://schemas.openxmlformats.org/officeDocument/2006/relationships/hyperlink" Target="https://www.capfriendly.com/waivers_calculator/angus-redmond#results" TargetMode="External"/><Relationship Id="rId12" Type="http://schemas.openxmlformats.org/officeDocument/2006/relationships/hyperlink" Target="https://www.capfriendly.com/waivers_calculator/axel-andersson#results" TargetMode="External"/><Relationship Id="rId108" Type="http://schemas.openxmlformats.org/officeDocument/2006/relationships/hyperlink" Target="https://www.capfriendly.com/arbitration-calculator/2021/all/all/all/teddy-blueger" TargetMode="External"/><Relationship Id="rId315" Type="http://schemas.openxmlformats.org/officeDocument/2006/relationships/hyperlink" Target="https://www.fr.capfriendly.com/waivers_calculator/nolan-vesey#results" TargetMode="External"/><Relationship Id="rId522" Type="http://schemas.openxmlformats.org/officeDocument/2006/relationships/hyperlink" Target="https://www.fr.capfriendly.com/waivers_calculator/eetu-tuulola#results" TargetMode="External"/><Relationship Id="rId967" Type="http://schemas.openxmlformats.org/officeDocument/2006/relationships/hyperlink" Target="https://www.fr.capfriendly.com/waivers_calculator/ryan-bednard#results" TargetMode="External"/><Relationship Id="rId1152" Type="http://schemas.openxmlformats.org/officeDocument/2006/relationships/hyperlink" Target="https://www.capfriendly.com/waivers_calculator/joel-kellman#results" TargetMode="External"/><Relationship Id="rId96" Type="http://schemas.openxmlformats.org/officeDocument/2006/relationships/hyperlink" Target="https://www.capfriendly.com/arbitration-calculator/2020/all/all/all/remi-elie" TargetMode="External"/><Relationship Id="rId161" Type="http://schemas.openxmlformats.org/officeDocument/2006/relationships/hyperlink" Target="https://www.capfriendly.com/waivers_calculator/roope-hintz#results" TargetMode="External"/><Relationship Id="rId399" Type="http://schemas.openxmlformats.org/officeDocument/2006/relationships/hyperlink" Target="https://www.fr.capfriendly.com/arbitration-calculator/2020/all/all/all/michael-mccarron" TargetMode="External"/><Relationship Id="rId827" Type="http://schemas.openxmlformats.org/officeDocument/2006/relationships/hyperlink" Target="https://www.fr.capfriendly.com/waivers_calculator/semyon-der-arguchintsev#results" TargetMode="External"/><Relationship Id="rId1012" Type="http://schemas.openxmlformats.org/officeDocument/2006/relationships/hyperlink" Target="https://www.capfriendly.com/waivers_calculator/ostap-safin#results" TargetMode="External"/><Relationship Id="rId1457" Type="http://schemas.openxmlformats.org/officeDocument/2006/relationships/hyperlink" Target="https://www.capfriendly.com/waivers_calculator/maxime-fortier#results" TargetMode="External"/><Relationship Id="rId259" Type="http://schemas.openxmlformats.org/officeDocument/2006/relationships/hyperlink" Target="https://www.capfriendly.com/waivers_calculator/robert-thomas#results" TargetMode="External"/><Relationship Id="rId466" Type="http://schemas.openxmlformats.org/officeDocument/2006/relationships/hyperlink" Target="https://www.fr.capfriendly.com/waivers_calculator/elias-pettersson#results" TargetMode="External"/><Relationship Id="rId673" Type="http://schemas.openxmlformats.org/officeDocument/2006/relationships/hyperlink" Target="https://www.fr.capfriendly.com/waivers_calculator/connor-dewar#results" TargetMode="External"/><Relationship Id="rId880" Type="http://schemas.openxmlformats.org/officeDocument/2006/relationships/hyperlink" Target="https://www.fr.capfriendly.com/waivers_calculator/rasmus-asplund#results" TargetMode="External"/><Relationship Id="rId1096" Type="http://schemas.openxmlformats.org/officeDocument/2006/relationships/hyperlink" Target="https://www.capfriendly.com/waivers_calculator/otto-leskinen#results" TargetMode="External"/><Relationship Id="rId1317" Type="http://schemas.openxmlformats.org/officeDocument/2006/relationships/hyperlink" Target="https://www.capfriendly.com/waivers_calculator/jesper-boqvist#results" TargetMode="External"/><Relationship Id="rId23" Type="http://schemas.openxmlformats.org/officeDocument/2006/relationships/hyperlink" Target="https://www.capfriendly.com/waivers_calculator/daniel-vladar#results" TargetMode="External"/><Relationship Id="rId119" Type="http://schemas.openxmlformats.org/officeDocument/2006/relationships/hyperlink" Target="https://www.capfriendly.com/waivers_calculator/linus-olund1#results" TargetMode="External"/><Relationship Id="rId326" Type="http://schemas.openxmlformats.org/officeDocument/2006/relationships/hyperlink" Target="https://www.fr.capfriendly.com/waivers_calculator/caleb-jones#results" TargetMode="External"/><Relationship Id="rId533" Type="http://schemas.openxmlformats.org/officeDocument/2006/relationships/hyperlink" Target="https://www.fr.capfriendly.com/waivers_calculator/artyom-zagidulin#results" TargetMode="External"/><Relationship Id="rId978" Type="http://schemas.openxmlformats.org/officeDocument/2006/relationships/hyperlink" Target="https://www.fr.capfriendly.com/waivers_calculator/ty-dellandrea#results" TargetMode="External"/><Relationship Id="rId1163" Type="http://schemas.openxmlformats.org/officeDocument/2006/relationships/hyperlink" Target="https://www.capfriendly.com/waivers_calculator/jayden-halbgewachs#results" TargetMode="External"/><Relationship Id="rId1370" Type="http://schemas.openxmlformats.org/officeDocument/2006/relationships/hyperlink" Target="https://www.capfriendly.com/arbitration-calculator/2020/all/all/all/connor-brown" TargetMode="External"/><Relationship Id="rId740" Type="http://schemas.openxmlformats.org/officeDocument/2006/relationships/hyperlink" Target="https://www.fr.capfriendly.com/waivers_calculator/maxime-lajoie#results" TargetMode="External"/><Relationship Id="rId838" Type="http://schemas.openxmlformats.org/officeDocument/2006/relationships/hyperlink" Target="https://www.fr.capfriendly.com/waivers_calculator/joseph-woll#results" TargetMode="External"/><Relationship Id="rId1023" Type="http://schemas.openxmlformats.org/officeDocument/2006/relationships/hyperlink" Target="https://www.capfriendly.com/waivers_calculator/stuart-skinner#results" TargetMode="External"/><Relationship Id="rId1468" Type="http://schemas.openxmlformats.org/officeDocument/2006/relationships/hyperlink" Target="https://www.capfriendly.com/waivers_calculator/daniil-tarasov1#results" TargetMode="External"/><Relationship Id="rId172" Type="http://schemas.openxmlformats.org/officeDocument/2006/relationships/hyperlink" Target="https://www.capfriendly.com/waivers_calculator/adam-mascherin#results" TargetMode="External"/><Relationship Id="rId477" Type="http://schemas.openxmlformats.org/officeDocument/2006/relationships/hyperlink" Target="https://www.fr.capfriendly.com/arbitration-calculator/2020/all/all/all/reid-boucher" TargetMode="External"/><Relationship Id="rId600" Type="http://schemas.openxmlformats.org/officeDocument/2006/relationships/hyperlink" Target="https://www.fr.capfriendly.com/waivers_calculator/ty-smith#results" TargetMode="External"/><Relationship Id="rId684" Type="http://schemas.openxmlformats.org/officeDocument/2006/relationships/hyperlink" Target="https://www.fr.capfriendly.com/waivers_calculator/brennan-menell#results" TargetMode="External"/><Relationship Id="rId1230" Type="http://schemas.openxmlformats.org/officeDocument/2006/relationships/hyperlink" Target="https://www.capfriendly.com/arbitration-calculator/2020/all/all/all/ryan-lomberg" TargetMode="External"/><Relationship Id="rId1328" Type="http://schemas.openxmlformats.org/officeDocument/2006/relationships/hyperlink" Target="https://www.capfriendly.com/waivers_calculator/ty-smith#results" TargetMode="External"/><Relationship Id="rId337" Type="http://schemas.openxmlformats.org/officeDocument/2006/relationships/hyperlink" Target="https://www.fr.capfriendly.com/waivers_calculator/julien-gauthier#results" TargetMode="External"/><Relationship Id="rId891" Type="http://schemas.openxmlformats.org/officeDocument/2006/relationships/hyperlink" Target="https://www.fr.capfriendly.com/waivers_calculator/casey-fitzgerald#results" TargetMode="External"/><Relationship Id="rId905" Type="http://schemas.openxmlformats.org/officeDocument/2006/relationships/hyperlink" Target="https://www.fr.capfriendly.com/waivers_calculator/jacob-lucchini#results" TargetMode="External"/><Relationship Id="rId989" Type="http://schemas.openxmlformats.org/officeDocument/2006/relationships/hyperlink" Target="https://www.fr.capfriendly.com/waivers_calculator/john-nyberg#results" TargetMode="External"/><Relationship Id="rId34" Type="http://schemas.openxmlformats.org/officeDocument/2006/relationships/hyperlink" Target="https://www.capfriendly.com/waivers_calculator/ilya-mikheyev#results" TargetMode="External"/><Relationship Id="rId544" Type="http://schemas.openxmlformats.org/officeDocument/2006/relationships/hyperlink" Target="https://www.fr.capfriendly.com/waivers_calculator/sam-steel#results" TargetMode="External"/><Relationship Id="rId751" Type="http://schemas.openxmlformats.org/officeDocument/2006/relationships/hyperlink" Target="https://www.fr.capfriendly.com/waivers_calculator/emil-bemstrom#results" TargetMode="External"/><Relationship Id="rId849" Type="http://schemas.openxmlformats.org/officeDocument/2006/relationships/hyperlink" Target="https://www.fr.capfriendly.com/waivers_calculator/kody-clark#results" TargetMode="External"/><Relationship Id="rId1174" Type="http://schemas.openxmlformats.org/officeDocument/2006/relationships/hyperlink" Target="https://www.capfriendly.com/waivers_calculator/nikolai-knyzhov#results" TargetMode="External"/><Relationship Id="rId1381" Type="http://schemas.openxmlformats.org/officeDocument/2006/relationships/hyperlink" Target="https://www.capfriendly.com/waivers_calculator/jonathan-davidsson#results" TargetMode="External"/><Relationship Id="rId1479" Type="http://schemas.openxmlformats.org/officeDocument/2006/relationships/hyperlink" Target="https://www.capfriendly.com/waivers_calculator/david-gustafsson#results" TargetMode="External"/><Relationship Id="rId183" Type="http://schemas.openxmlformats.org/officeDocument/2006/relationships/hyperlink" Target="https://www.capfriendly.com/arbitration-calculator/2020/all/all/all/dillon-heatherington" TargetMode="External"/><Relationship Id="rId390" Type="http://schemas.openxmlformats.org/officeDocument/2006/relationships/hyperlink" Target="https://www.fr.capfriendly.com/waivers_calculator/nick-suzuki#results" TargetMode="External"/><Relationship Id="rId404" Type="http://schemas.openxmlformats.org/officeDocument/2006/relationships/hyperlink" Target="https://www.fr.capfriendly.com/waivers_calculator/cale-fleury#results" TargetMode="External"/><Relationship Id="rId611" Type="http://schemas.openxmlformats.org/officeDocument/2006/relationships/hyperlink" Target="https://www.fr.capfriendly.com/waivers_calculator/matt-roy#results" TargetMode="External"/><Relationship Id="rId1034" Type="http://schemas.openxmlformats.org/officeDocument/2006/relationships/hyperlink" Target="https://www.capfriendly.com/waivers_calculator/stelio-mattheos#results" TargetMode="External"/><Relationship Id="rId1241" Type="http://schemas.openxmlformats.org/officeDocument/2006/relationships/hyperlink" Target="https://www.capfriendly.com/waivers_calculator/jordan-greenway#results" TargetMode="External"/><Relationship Id="rId1339" Type="http://schemas.openxmlformats.org/officeDocument/2006/relationships/hyperlink" Target="https://www.capfriendly.com/waivers_calculator/matt-roy#results" TargetMode="External"/><Relationship Id="rId250" Type="http://schemas.openxmlformats.org/officeDocument/2006/relationships/hyperlink" Target="https://www.capfriendly.com/waivers_calculator/mathieu-olivier#results" TargetMode="External"/><Relationship Id="rId488" Type="http://schemas.openxmlformats.org/officeDocument/2006/relationships/hyperlink" Target="https://www.fr.capfriendly.com/waivers_calculator/michael-dipietro#results" TargetMode="External"/><Relationship Id="rId695" Type="http://schemas.openxmlformats.org/officeDocument/2006/relationships/hyperlink" Target="https://www.fr.capfriendly.com/waivers_calculator/joel-farabee#results" TargetMode="External"/><Relationship Id="rId709" Type="http://schemas.openxmlformats.org/officeDocument/2006/relationships/hyperlink" Target="https://www.fr.capfriendly.com/arbitration-calculator/2020/all/all/all/reece-willcox" TargetMode="External"/><Relationship Id="rId916" Type="http://schemas.openxmlformats.org/officeDocument/2006/relationships/hyperlink" Target="https://www.fr.capfriendly.com/waivers_calculator/john-marino#results" TargetMode="External"/><Relationship Id="rId1101" Type="http://schemas.openxmlformats.org/officeDocument/2006/relationships/hyperlink" Target="https://www.capfriendly.com/waivers_calculator/cayden-primeau#results" TargetMode="External"/><Relationship Id="rId45" Type="http://schemas.openxmlformats.org/officeDocument/2006/relationships/hyperlink" Target="https://www.capfriendly.com/waivers_calculator/mac-hollowell#results" TargetMode="External"/><Relationship Id="rId110" Type="http://schemas.openxmlformats.org/officeDocument/2006/relationships/hyperlink" Target="https://www.capfriendly.com/arbitration-calculator/2020/all/all/all/juuso-riikola" TargetMode="External"/><Relationship Id="rId348" Type="http://schemas.openxmlformats.org/officeDocument/2006/relationships/hyperlink" Target="https://www.fr.capfriendly.com/arbitration-calculator/2020/all/all/all/alex-lintuniemi" TargetMode="External"/><Relationship Id="rId555" Type="http://schemas.openxmlformats.org/officeDocument/2006/relationships/hyperlink" Target="https://www.fr.capfriendly.com/waivers_calculator/josh-mahura#results" TargetMode="External"/><Relationship Id="rId762" Type="http://schemas.openxmlformats.org/officeDocument/2006/relationships/hyperlink" Target="https://www.fr.capfriendly.com/waivers_calculator/vladislav-gavrikov#results" TargetMode="External"/><Relationship Id="rId1185" Type="http://schemas.openxmlformats.org/officeDocument/2006/relationships/hyperlink" Target="https://www.capfriendly.com/waivers_calculator/brock-boeser#results" TargetMode="External"/><Relationship Id="rId1392" Type="http://schemas.openxmlformats.org/officeDocument/2006/relationships/hyperlink" Target="https://www.capfriendly.com/arbitration-calculator/2020/all/all/all/morgan-klimchuk" TargetMode="External"/><Relationship Id="rId1406" Type="http://schemas.openxmlformats.org/officeDocument/2006/relationships/hyperlink" Target="https://www.capfriendly.com/waivers_calculator/german-rubtsov#results" TargetMode="External"/><Relationship Id="rId194" Type="http://schemas.openxmlformats.org/officeDocument/2006/relationships/hyperlink" Target="https://www.capfriendly.com/arbitration-calculator/2020/all/all/all/cristoval-nieves" TargetMode="External"/><Relationship Id="rId208" Type="http://schemas.openxmlformats.org/officeDocument/2006/relationships/hyperlink" Target="https://www.capfriendly.com/waivers_calculator/vinni-lettieri#results" TargetMode="External"/><Relationship Id="rId415" Type="http://schemas.openxmlformats.org/officeDocument/2006/relationships/hyperlink" Target="https://www.fr.capfriendly.com/waivers_calculator/david-pope#results" TargetMode="External"/><Relationship Id="rId622" Type="http://schemas.openxmlformats.org/officeDocument/2006/relationships/hyperlink" Target="https://www.fr.capfriendly.com/waivers_calculator/jaret-anderson-dolan#results" TargetMode="External"/><Relationship Id="rId1045" Type="http://schemas.openxmlformats.org/officeDocument/2006/relationships/hyperlink" Target="https://www.capfriendly.com/waivers_calculator/callum-booth#results" TargetMode="External"/><Relationship Id="rId1252" Type="http://schemas.openxmlformats.org/officeDocument/2006/relationships/hyperlink" Target="https://www.capfriendly.com/waivers_calculator/carson-soucy#results" TargetMode="External"/><Relationship Id="rId261" Type="http://schemas.openxmlformats.org/officeDocument/2006/relationships/hyperlink" Target="https://www.capfriendly.com/arbitration-calculator/2020/all/all/all/derrick-pouliot" TargetMode="External"/><Relationship Id="rId499" Type="http://schemas.openxmlformats.org/officeDocument/2006/relationships/hyperlink" Target="https://www.fr.capfriendly.com/waivers_calculator/cameron-hughes#results" TargetMode="External"/><Relationship Id="rId927" Type="http://schemas.openxmlformats.org/officeDocument/2006/relationships/hyperlink" Target="https://www.fr.capfriendly.com/waivers_calculator/brayden-burke#results" TargetMode="External"/><Relationship Id="rId1112" Type="http://schemas.openxmlformats.org/officeDocument/2006/relationships/hyperlink" Target="https://www.capfriendly.com/waivers_calculator/david-pope#results" TargetMode="External"/><Relationship Id="rId56" Type="http://schemas.openxmlformats.org/officeDocument/2006/relationships/hyperlink" Target="https://www.capfriendly.com/waivers_calculator/connor-mcmichael#results" TargetMode="External"/><Relationship Id="rId359" Type="http://schemas.openxmlformats.org/officeDocument/2006/relationships/hyperlink" Target="https://www.fr.capfriendly.com/waivers_calculator/dominik-kubalik#results" TargetMode="External"/><Relationship Id="rId566" Type="http://schemas.openxmlformats.org/officeDocument/2006/relationships/hyperlink" Target="https://www.fr.capfriendly.com/waivers_calculator/bobo-carpenter#results" TargetMode="External"/><Relationship Id="rId773" Type="http://schemas.openxmlformats.org/officeDocument/2006/relationships/hyperlink" Target="https://www.fr.capfriendly.com/waivers_calculator/tyson-jost#results" TargetMode="External"/><Relationship Id="rId1196" Type="http://schemas.openxmlformats.org/officeDocument/2006/relationships/hyperlink" Target="https://www.capfriendly.com/arbitration-calculator/2020/all/all/all/justin-bailey" TargetMode="External"/><Relationship Id="rId1417" Type="http://schemas.openxmlformats.org/officeDocument/2006/relationships/hyperlink" Target="https://www.capfriendly.com/waivers_calculator/mark-friedman#results" TargetMode="External"/><Relationship Id="rId121" Type="http://schemas.openxmlformats.org/officeDocument/2006/relationships/hyperlink" Target="https://www.capfriendly.com/waivers_calculator/jordy-bellerive#results" TargetMode="External"/><Relationship Id="rId219" Type="http://schemas.openxmlformats.org/officeDocument/2006/relationships/hyperlink" Target="https://www.capfriendly.com/waivers_calculator/igor-shesterkin#results" TargetMode="External"/><Relationship Id="rId426" Type="http://schemas.openxmlformats.org/officeDocument/2006/relationships/hyperlink" Target="https://www.fr.capfriendly.com/waivers_calculator/jared-mcisaac#results" TargetMode="External"/><Relationship Id="rId633" Type="http://schemas.openxmlformats.org/officeDocument/2006/relationships/hyperlink" Target="https://www.fr.capfriendly.com/waivers_calculator/austin-strand#results" TargetMode="External"/><Relationship Id="rId980" Type="http://schemas.openxmlformats.org/officeDocument/2006/relationships/hyperlink" Target="https://www.fr.capfriendly.com/waivers_calculator/riley-damiani#results" TargetMode="External"/><Relationship Id="rId1056" Type="http://schemas.openxmlformats.org/officeDocument/2006/relationships/hyperlink" Target="https://www.capfriendly.com/waivers_calculator/reese-johnson#results" TargetMode="External"/><Relationship Id="rId1263" Type="http://schemas.openxmlformats.org/officeDocument/2006/relationships/hyperlink" Target="https://www.capfriendly.com/arbitration-calculator/2020/all/all/all/danick-martel" TargetMode="External"/><Relationship Id="rId840" Type="http://schemas.openxmlformats.org/officeDocument/2006/relationships/hyperlink" Target="https://www.fr.capfriendly.com/arbitration-calculator/2020/all/all/all/chandler-stephenson" TargetMode="External"/><Relationship Id="rId938" Type="http://schemas.openxmlformats.org/officeDocument/2006/relationships/hyperlink" Target="https://www.fr.capfriendly.com/waivers_calculator/victor-soderstrom#results" TargetMode="External"/><Relationship Id="rId1470" Type="http://schemas.openxmlformats.org/officeDocument/2006/relationships/hyperlink" Target="https://www.capfriendly.com/waivers_calculator/veini-vehvilainen#results" TargetMode="External"/><Relationship Id="rId67" Type="http://schemas.openxmlformats.org/officeDocument/2006/relationships/hyperlink" Target="https://www.capfriendly.com/arbitration-calculator/2020/all/all/all/liam-obrien1" TargetMode="External"/><Relationship Id="rId272" Type="http://schemas.openxmlformats.org/officeDocument/2006/relationships/hyperlink" Target="https://www.capfriendly.com/waivers_calculator/nolan-stevens#results" TargetMode="External"/><Relationship Id="rId577" Type="http://schemas.openxmlformats.org/officeDocument/2006/relationships/hyperlink" Target="https://www.fr.capfriendly.com/waivers_calculator/mitch-vande-sompel#results" TargetMode="External"/><Relationship Id="rId700" Type="http://schemas.openxmlformats.org/officeDocument/2006/relationships/hyperlink" Target="https://www.fr.capfriendly.com/waivers_calculator/isaac-ratcliffe#results" TargetMode="External"/><Relationship Id="rId1123" Type="http://schemas.openxmlformats.org/officeDocument/2006/relationships/hyperlink" Target="https://www.capfriendly.com/waivers_calculator/jared-mcisaac#results" TargetMode="External"/><Relationship Id="rId1330" Type="http://schemas.openxmlformats.org/officeDocument/2006/relationships/hyperlink" Target="https://www.capfriendly.com/waivers_calculator/colton-white#results" TargetMode="External"/><Relationship Id="rId1428" Type="http://schemas.openxmlformats.org/officeDocument/2006/relationships/hyperlink" Target="https://www.capfriendly.com/waivers_calculator/shane-bowers#results" TargetMode="External"/><Relationship Id="rId132" Type="http://schemas.openxmlformats.org/officeDocument/2006/relationships/hyperlink" Target="https://www.capfriendly.com/waivers_calculator/alex-dorio#results" TargetMode="External"/><Relationship Id="rId784" Type="http://schemas.openxmlformats.org/officeDocument/2006/relationships/hyperlink" Target="https://www.fr.capfriendly.com/waivers_calculator/sheldon-dries#results" TargetMode="External"/><Relationship Id="rId991" Type="http://schemas.openxmlformats.org/officeDocument/2006/relationships/hyperlink" Target="https://www.fr.capfriendly.com/waivers_calculator/gavin-bayreuther#results" TargetMode="External"/><Relationship Id="rId1067" Type="http://schemas.openxmlformats.org/officeDocument/2006/relationships/hyperlink" Target="https://www.capfriendly.com/waivers_calculator/alexandre-fortin#results" TargetMode="External"/><Relationship Id="rId437" Type="http://schemas.openxmlformats.org/officeDocument/2006/relationships/hyperlink" Target="https://www.fr.capfriendly.com/waivers_calculator/zachary-gallant#results" TargetMode="External"/><Relationship Id="rId644" Type="http://schemas.openxmlformats.org/officeDocument/2006/relationships/hyperlink" Target="https://www.fr.capfriendly.com/waivers_calculator/erik-cernak#results" TargetMode="External"/><Relationship Id="rId851" Type="http://schemas.openxmlformats.org/officeDocument/2006/relationships/hyperlink" Target="https://www.fr.capfriendly.com/waivers_calculator/riley-sutter#results" TargetMode="External"/><Relationship Id="rId1274" Type="http://schemas.openxmlformats.org/officeDocument/2006/relationships/hyperlink" Target="https://www.capfriendly.com/waivers_calculator/otto-somppi#results" TargetMode="External"/><Relationship Id="rId1481" Type="http://schemas.openxmlformats.org/officeDocument/2006/relationships/hyperlink" Target="https://www.capfriendly.com/waivers_calculator/jansen-harkins#results" TargetMode="External"/><Relationship Id="rId283" Type="http://schemas.openxmlformats.org/officeDocument/2006/relationships/hyperlink" Target="https://www.capfriendly.com/waivers_calculator/henrik-borgstrom#results" TargetMode="External"/><Relationship Id="rId490" Type="http://schemas.openxmlformats.org/officeDocument/2006/relationships/hyperlink" Target="https://www.fr.capfriendly.com/arbitration-calculator/2020/all/all/all/brett-ritchie" TargetMode="External"/><Relationship Id="rId504" Type="http://schemas.openxmlformats.org/officeDocument/2006/relationships/hyperlink" Target="https://www.fr.capfriendly.com/waivers_calculator/ryan-fitzgerald#results" TargetMode="External"/><Relationship Id="rId711" Type="http://schemas.openxmlformats.org/officeDocument/2006/relationships/hyperlink" Target="https://www.fr.capfriendly.com/waivers_calculator/felix-sandstrom#results" TargetMode="External"/><Relationship Id="rId949" Type="http://schemas.openxmlformats.org/officeDocument/2006/relationships/hyperlink" Target="https://www.fr.capfriendly.com/arbitration-calculator/2020/all/all/all/mackenzie-weegar" TargetMode="External"/><Relationship Id="rId1134" Type="http://schemas.openxmlformats.org/officeDocument/2006/relationships/hyperlink" Target="https://www.capfriendly.com/waivers_calculator/bobo-carpenter#results" TargetMode="External"/><Relationship Id="rId1341" Type="http://schemas.openxmlformats.org/officeDocument/2006/relationships/hyperlink" Target="https://www.capfriendly.com/arbitration-calculator/2020/all/all/all/kurtis-macdermid" TargetMode="External"/><Relationship Id="rId78" Type="http://schemas.openxmlformats.org/officeDocument/2006/relationships/hyperlink" Target="https://www.capfriendly.com/arbitration-calculator/2020/all/all/all/tyler-lewington" TargetMode="External"/><Relationship Id="rId143" Type="http://schemas.openxmlformats.org/officeDocument/2006/relationships/hyperlink" Target="https://www.capfriendly.com/waivers_calculator/tyler-steenbergen#results" TargetMode="External"/><Relationship Id="rId350" Type="http://schemas.openxmlformats.org/officeDocument/2006/relationships/hyperlink" Target="https://www.fr.capfriendly.com/waivers_calculator/callum-booth#results" TargetMode="External"/><Relationship Id="rId588" Type="http://schemas.openxmlformats.org/officeDocument/2006/relationships/hyperlink" Target="https://www.fr.capfriendly.com/waivers_calculator/joseph-anderson#results" TargetMode="External"/><Relationship Id="rId795" Type="http://schemas.openxmlformats.org/officeDocument/2006/relationships/hyperlink" Target="https://www.fr.capfriendly.com/waivers_calculator/jack-roslovic#results" TargetMode="External"/><Relationship Id="rId809" Type="http://schemas.openxmlformats.org/officeDocument/2006/relationships/hyperlink" Target="https://www.fr.capfriendly.com/arbitration-calculator/2020/all/all/all/cj-suess" TargetMode="External"/><Relationship Id="rId1201" Type="http://schemas.openxmlformats.org/officeDocument/2006/relationships/hyperlink" Target="https://www.capfriendly.com/waivers_calculator/josh-teves#results" TargetMode="External"/><Relationship Id="rId1439" Type="http://schemas.openxmlformats.org/officeDocument/2006/relationships/hyperlink" Target="https://www.capfriendly.com/waivers_calculator/nicolas-meloche#results" TargetMode="External"/><Relationship Id="rId9" Type="http://schemas.openxmlformats.org/officeDocument/2006/relationships/hyperlink" Target="https://www.capfriendly.com/waivers_calculator/jakob-forsbacka-karlsson1#results" TargetMode="External"/><Relationship Id="rId210" Type="http://schemas.openxmlformats.org/officeDocument/2006/relationships/hyperlink" Target="https://www.capfriendly.com/arbitration-calculator/2020/all/all/all/danny-oregan" TargetMode="External"/><Relationship Id="rId448" Type="http://schemas.openxmlformats.org/officeDocument/2006/relationships/hyperlink" Target="https://www.fr.capfriendly.com/waivers_calculator/maxim-letunov#results" TargetMode="External"/><Relationship Id="rId655" Type="http://schemas.openxmlformats.org/officeDocument/2006/relationships/hyperlink" Target="https://www.fr.capfriendly.com/waivers_calculator/alex-barre-boulet#results" TargetMode="External"/><Relationship Id="rId862" Type="http://schemas.openxmlformats.org/officeDocument/2006/relationships/hyperlink" Target="https://www.fr.capfriendly.com/waivers_calculator/kris-bindulis#results" TargetMode="External"/><Relationship Id="rId1078" Type="http://schemas.openxmlformats.org/officeDocument/2006/relationships/hyperlink" Target="https://www.capfriendly.com/arbitration-calculator/2021/all/all/all/artturi-lehkonen" TargetMode="External"/><Relationship Id="rId1285" Type="http://schemas.openxmlformats.org/officeDocument/2006/relationships/hyperlink" Target="https://www.capfriendly.com/arbitration-calculator/2021/all/all/all/ondrej-kase" TargetMode="External"/><Relationship Id="rId1492" Type="http://schemas.openxmlformats.org/officeDocument/2006/relationships/hyperlink" Target="https://www.capfriendly.com/waivers_calculator/luke-green#results" TargetMode="External"/><Relationship Id="rId294" Type="http://schemas.openxmlformats.org/officeDocument/2006/relationships/hyperlink" Target="https://www.capfriendly.com/arbitration-calculator/2020/all/all/all/dominic-toninato" TargetMode="External"/><Relationship Id="rId308" Type="http://schemas.openxmlformats.org/officeDocument/2006/relationships/hyperlink" Target="https://www.fr.capfriendly.com/arbitration-calculator/2020/all/all/all/matthew-benning" TargetMode="External"/><Relationship Id="rId515" Type="http://schemas.openxmlformats.org/officeDocument/2006/relationships/hyperlink" Target="https://www.fr.capfriendly.com/waivers_calculator/daniel-vladar#results" TargetMode="External"/><Relationship Id="rId722" Type="http://schemas.openxmlformats.org/officeDocument/2006/relationships/hyperlink" Target="https://www.fr.capfriendly.com/waivers_calculator/christian-jaros#results" TargetMode="External"/><Relationship Id="rId1145" Type="http://schemas.openxmlformats.org/officeDocument/2006/relationships/hyperlink" Target="https://www.capfriendly.com/waivers_calculator/mitch-vande-sompel#results" TargetMode="External"/><Relationship Id="rId1352" Type="http://schemas.openxmlformats.org/officeDocument/2006/relationships/hyperlink" Target="https://www.capfriendly.com/waivers_calculator/drake-rymsha#results" TargetMode="External"/><Relationship Id="rId89" Type="http://schemas.openxmlformats.org/officeDocument/2006/relationships/hyperlink" Target="https://www.capfriendly.com/waivers_calculator/arttu-ruotsalainen#results" TargetMode="External"/><Relationship Id="rId154" Type="http://schemas.openxmlformats.org/officeDocument/2006/relationships/hyperlink" Target="https://www.capfriendly.com/waivers_calculator/jalen-smereck#results" TargetMode="External"/><Relationship Id="rId361" Type="http://schemas.openxmlformats.org/officeDocument/2006/relationships/hyperlink" Target="https://www.fr.capfriendly.com/waivers_calculator/reese-johnson#results" TargetMode="External"/><Relationship Id="rId599" Type="http://schemas.openxmlformats.org/officeDocument/2006/relationships/hyperlink" Target="https://www.fr.capfriendly.com/arbitration-calculator/2020/all/all/all/brandon-baddock" TargetMode="External"/><Relationship Id="rId1005" Type="http://schemas.openxmlformats.org/officeDocument/2006/relationships/hyperlink" Target="https://www.capfriendly.com/waivers_calculator/gaetan-haas#results" TargetMode="External"/><Relationship Id="rId1212" Type="http://schemas.openxmlformats.org/officeDocument/2006/relationships/hyperlink" Target="https://www.capfriendly.com/waivers_calculator/jakub-lauko1#results" TargetMode="External"/><Relationship Id="rId459" Type="http://schemas.openxmlformats.org/officeDocument/2006/relationships/hyperlink" Target="https://www.fr.capfriendly.com/arbitration-calculator/2021/all/all/all/nick-desimone" TargetMode="External"/><Relationship Id="rId666" Type="http://schemas.openxmlformats.org/officeDocument/2006/relationships/hyperlink" Target="https://www.fr.capfriendly.com/waivers_calculator/ryan-donato#results" TargetMode="External"/><Relationship Id="rId873" Type="http://schemas.openxmlformats.org/officeDocument/2006/relationships/hyperlink" Target="https://www.fr.capfriendly.com/arbitration-calculator/2020/all/all/all/brandon-montour" TargetMode="External"/><Relationship Id="rId1089" Type="http://schemas.openxmlformats.org/officeDocument/2006/relationships/hyperlink" Target="https://www.capfriendly.com/waivers_calculator/alexandre-alain#results" TargetMode="External"/><Relationship Id="rId1296" Type="http://schemas.openxmlformats.org/officeDocument/2006/relationships/hyperlink" Target="https://www.capfriendly.com/waivers_calculator/alex-dostie#results" TargetMode="External"/><Relationship Id="rId16" Type="http://schemas.openxmlformats.org/officeDocument/2006/relationships/hyperlink" Target="https://www.capfriendly.com/waivers_calculator/emil-johansson#results" TargetMode="External"/><Relationship Id="rId221" Type="http://schemas.openxmlformats.org/officeDocument/2006/relationships/hyperlink" Target="https://www.capfriendly.com/arbitration-calculator/2020/all/all/all/valentin-zykov" TargetMode="External"/><Relationship Id="rId319" Type="http://schemas.openxmlformats.org/officeDocument/2006/relationships/hyperlink" Target="https://www.fr.capfriendly.com/waivers_calculator/cameron-hebig#results" TargetMode="External"/><Relationship Id="rId526" Type="http://schemas.openxmlformats.org/officeDocument/2006/relationships/hyperlink" Target="https://www.fr.capfriendly.com/waivers_calculator/glenn-gawdin#results" TargetMode="External"/><Relationship Id="rId1156" Type="http://schemas.openxmlformats.org/officeDocument/2006/relationships/hyperlink" Target="https://www.capfriendly.com/waivers_calculator/jeffrey-truchon-viel#results" TargetMode="External"/><Relationship Id="rId1363" Type="http://schemas.openxmlformats.org/officeDocument/2006/relationships/hyperlink" Target="https://www.capfriendly.com/waivers_calculator/jacob-moverare#results" TargetMode="External"/><Relationship Id="rId733" Type="http://schemas.openxmlformats.org/officeDocument/2006/relationships/hyperlink" Target="https://www.fr.capfriendly.com/waivers_calculator/parker-kelly#results" TargetMode="External"/><Relationship Id="rId940" Type="http://schemas.openxmlformats.org/officeDocument/2006/relationships/hyperlink" Target="https://www.fr.capfriendly.com/waivers_calculator/dane-birks#results" TargetMode="External"/><Relationship Id="rId1016" Type="http://schemas.openxmlformats.org/officeDocument/2006/relationships/hyperlink" Target="https://www.capfriendly.com/waivers_calculator/ryan-mantha#results" TargetMode="External"/><Relationship Id="rId165" Type="http://schemas.openxmlformats.org/officeDocument/2006/relationships/hyperlink" Target="https://www.capfriendly.com/waivers_calculator/tye-felhaber#results" TargetMode="External"/><Relationship Id="rId372" Type="http://schemas.openxmlformats.org/officeDocument/2006/relationships/hyperlink" Target="https://www.fr.capfriendly.com/waivers_calculator/alexandre-fortin#results" TargetMode="External"/><Relationship Id="rId677" Type="http://schemas.openxmlformats.org/officeDocument/2006/relationships/hyperlink" Target="https://www.fr.capfriendly.com/waivers_calculator/ivan-lodnia#results" TargetMode="External"/><Relationship Id="rId800" Type="http://schemas.openxmlformats.org/officeDocument/2006/relationships/hyperlink" Target="https://www.fr.capfriendly.com/waivers_calculator/kristian-vesalainen#results" TargetMode="External"/><Relationship Id="rId1223" Type="http://schemas.openxmlformats.org/officeDocument/2006/relationships/hyperlink" Target="https://www.capfriendly.com/waivers_calculator/eetu-tuulola#results" TargetMode="External"/><Relationship Id="rId1430" Type="http://schemas.openxmlformats.org/officeDocument/2006/relationships/hyperlink" Target="https://www.capfriendly.com/waivers_calculator/martin-kaut#results" TargetMode="External"/><Relationship Id="rId232" Type="http://schemas.openxmlformats.org/officeDocument/2006/relationships/hyperlink" Target="https://www.capfriendly.com/waivers_calculator/gage-quinney#results" TargetMode="External"/><Relationship Id="rId884" Type="http://schemas.openxmlformats.org/officeDocument/2006/relationships/hyperlink" Target="https://www.fr.capfriendly.com/arbitration-calculator/2021/all/all/all/cj-smith" TargetMode="External"/><Relationship Id="rId27" Type="http://schemas.openxmlformats.org/officeDocument/2006/relationships/hyperlink" Target="https://www.capfriendly.com/arbitration-calculator/2019/all/all/all/zane-mcintyre" TargetMode="External"/><Relationship Id="rId537" Type="http://schemas.openxmlformats.org/officeDocument/2006/relationships/hyperlink" Target="https://www.fr.capfriendly.com/arbitration-calculator/2020/all/all/all/devin-shore" TargetMode="External"/><Relationship Id="rId744" Type="http://schemas.openxmlformats.org/officeDocument/2006/relationships/hyperlink" Target="https://www.fr.capfriendly.com/arbitration-calculator/2021/all/all/all/marcus-hogberg" TargetMode="External"/><Relationship Id="rId951" Type="http://schemas.openxmlformats.org/officeDocument/2006/relationships/hyperlink" Target="https://www.fr.capfriendly.com/arbitration-calculator/2020/all/all/all/joshua-brown" TargetMode="External"/><Relationship Id="rId1167" Type="http://schemas.openxmlformats.org/officeDocument/2006/relationships/hyperlink" Target="https://www.capfriendly.com/waivers_calculator/antti-suomela#results" TargetMode="External"/><Relationship Id="rId1374" Type="http://schemas.openxmlformats.org/officeDocument/2006/relationships/hyperlink" Target="https://www.capfriendly.com/waivers_calculator/logan-brown#results" TargetMode="External"/><Relationship Id="rId80" Type="http://schemas.openxmlformats.org/officeDocument/2006/relationships/hyperlink" Target="https://www.capfriendly.com/waivers_calculator/vitek-vanecek#results" TargetMode="External"/><Relationship Id="rId176" Type="http://schemas.openxmlformats.org/officeDocument/2006/relationships/hyperlink" Target="https://www.capfriendly.com/waivers_calculator/joseph-cecconi#results" TargetMode="External"/><Relationship Id="rId383" Type="http://schemas.openxmlformats.org/officeDocument/2006/relationships/hyperlink" Target="https://www.fr.capfriendly.com/arbitration-calculator/2021/all/all/all/artturi-lehkonen" TargetMode="External"/><Relationship Id="rId590" Type="http://schemas.openxmlformats.org/officeDocument/2006/relationships/hyperlink" Target="https://www.fr.capfriendly.com/waivers_calculator/michael-mcleod#results" TargetMode="External"/><Relationship Id="rId604" Type="http://schemas.openxmlformats.org/officeDocument/2006/relationships/hyperlink" Target="https://www.fr.capfriendly.com/waivers_calculator/colby-sissons#results" TargetMode="External"/><Relationship Id="rId811" Type="http://schemas.openxmlformats.org/officeDocument/2006/relationships/hyperlink" Target="https://www.fr.capfriendly.com/waivers_calculator/ville-heinola#results" TargetMode="External"/><Relationship Id="rId1027" Type="http://schemas.openxmlformats.org/officeDocument/2006/relationships/hyperlink" Target="https://www.capfriendly.com/waivers_calculator/andrei-svechnikov#results" TargetMode="External"/><Relationship Id="rId1234" Type="http://schemas.openxmlformats.org/officeDocument/2006/relationships/hyperlink" Target="https://www.capfriendly.com/waivers_calculator/artyom-zagidulin#results" TargetMode="External"/><Relationship Id="rId1441" Type="http://schemas.openxmlformats.org/officeDocument/2006/relationships/hyperlink" Target="https://www.capfriendly.com/waivers_calculator/calle-rosen#results" TargetMode="External"/><Relationship Id="rId243" Type="http://schemas.openxmlformats.org/officeDocument/2006/relationships/hyperlink" Target="https://www.capfriendly.com/arbitration-calculator/2021/all/all/all/juuse-saros" TargetMode="External"/><Relationship Id="rId450" Type="http://schemas.openxmlformats.org/officeDocument/2006/relationships/hyperlink" Target="https://www.fr.capfriendly.com/arbitration-calculator/2020/all/all/all/antti-suomela" TargetMode="External"/><Relationship Id="rId688" Type="http://schemas.openxmlformats.org/officeDocument/2006/relationships/hyperlink" Target="https://www.fr.capfriendly.com/waivers_calculator/mat-robson#results" TargetMode="External"/><Relationship Id="rId895" Type="http://schemas.openxmlformats.org/officeDocument/2006/relationships/hyperlink" Target="https://www.fr.capfriendly.com/arbitration-calculator/2020/all/all/all/jared-mccann" TargetMode="External"/><Relationship Id="rId909" Type="http://schemas.openxmlformats.org/officeDocument/2006/relationships/hyperlink" Target="https://www.fr.capfriendly.com/waivers_calculator/sam-lafferty#results" TargetMode="External"/><Relationship Id="rId1080" Type="http://schemas.openxmlformats.org/officeDocument/2006/relationships/hyperlink" Target="https://www.capfriendly.com/waivers_calculator/jesperi-kotkaniemi#results" TargetMode="External"/><Relationship Id="rId1301" Type="http://schemas.openxmlformats.org/officeDocument/2006/relationships/hyperlink" Target="https://www.capfriendly.com/arbitration-calculator/2020/all/all/all/justin-kloos" TargetMode="External"/><Relationship Id="rId38" Type="http://schemas.openxmlformats.org/officeDocument/2006/relationships/hyperlink" Target="https://www.capfriendly.com/waivers_calculator/semyon-der-arguchintsev#results" TargetMode="External"/><Relationship Id="rId103" Type="http://schemas.openxmlformats.org/officeDocument/2006/relationships/hyperlink" Target="https://www.capfriendly.com/waivers_calculator/devante-stephens#results" TargetMode="External"/><Relationship Id="rId310" Type="http://schemas.openxmlformats.org/officeDocument/2006/relationships/hyperlink" Target="https://www.fr.capfriendly.com/arbitration-calculator/2020/all/all/all/joel-persson" TargetMode="External"/><Relationship Id="rId548" Type="http://schemas.openxmlformats.org/officeDocument/2006/relationships/hyperlink" Target="https://www.fr.capfriendly.com/arbitration-calculator/2020/all/all/all/chase-de-leo" TargetMode="External"/><Relationship Id="rId755" Type="http://schemas.openxmlformats.org/officeDocument/2006/relationships/hyperlink" Target="https://www.fr.capfriendly.com/waivers_calculator/trey-fix-wolansky#results" TargetMode="External"/><Relationship Id="rId962" Type="http://schemas.openxmlformats.org/officeDocument/2006/relationships/hyperlink" Target="https://www.fr.capfriendly.com/waivers_calculator/sebastian-repo#results" TargetMode="External"/><Relationship Id="rId1178" Type="http://schemas.openxmlformats.org/officeDocument/2006/relationships/hyperlink" Target="https://www.capfriendly.com/waivers_calculator/andrew-shortridge#results" TargetMode="External"/><Relationship Id="rId1385" Type="http://schemas.openxmlformats.org/officeDocument/2006/relationships/hyperlink" Target="https://www.capfriendly.com/arbitration-calculator/2020/all/all/all/nicholas-paul" TargetMode="External"/><Relationship Id="rId91" Type="http://schemas.openxmlformats.org/officeDocument/2006/relationships/hyperlink" Target="https://www.capfriendly.com/waivers_calculator/rasmus-asplund#results" TargetMode="External"/><Relationship Id="rId187" Type="http://schemas.openxmlformats.org/officeDocument/2006/relationships/hyperlink" Target="https://www.capfriendly.com/arbitration-calculator/2020/all/all/all/landon-bow" TargetMode="External"/><Relationship Id="rId394" Type="http://schemas.openxmlformats.org/officeDocument/2006/relationships/hyperlink" Target="https://www.fr.capfriendly.com/waivers_calculator/alexandre-alain#results" TargetMode="External"/><Relationship Id="rId408" Type="http://schemas.openxmlformats.org/officeDocument/2006/relationships/hyperlink" Target="https://www.fr.capfriendly.com/arbitration-calculator/2020/all/all/all/anthony-mantha" TargetMode="External"/><Relationship Id="rId615" Type="http://schemas.openxmlformats.org/officeDocument/2006/relationships/hyperlink" Target="https://www.fr.capfriendly.com/waivers_calculator/rasmus-kupari#results" TargetMode="External"/><Relationship Id="rId822" Type="http://schemas.openxmlformats.org/officeDocument/2006/relationships/hyperlink" Target="https://www.fr.capfriendly.com/arbitration-calculator/2020/all/all/all/jordan-schmaltz" TargetMode="External"/><Relationship Id="rId1038" Type="http://schemas.openxmlformats.org/officeDocument/2006/relationships/hyperlink" Target="https://www.capfriendly.com/waivers_calculator/saku-maenalanen#results" TargetMode="External"/><Relationship Id="rId1245" Type="http://schemas.openxmlformats.org/officeDocument/2006/relationships/hyperlink" Target="https://www.capfriendly.com/waivers_calculator/will-bitten#results" TargetMode="External"/><Relationship Id="rId1452" Type="http://schemas.openxmlformats.org/officeDocument/2006/relationships/hyperlink" Target="https://www.capfriendly.com/waivers_calculator/liam-foudy#results" TargetMode="External"/><Relationship Id="rId254" Type="http://schemas.openxmlformats.org/officeDocument/2006/relationships/hyperlink" Target="https://www.capfriendly.com/waivers_calculator/brandon-fortunato#results" TargetMode="External"/><Relationship Id="rId699" Type="http://schemas.openxmlformats.org/officeDocument/2006/relationships/hyperlink" Target="https://www.fr.capfriendly.com/waivers_calculator/pascal-laberge#results" TargetMode="External"/><Relationship Id="rId1091" Type="http://schemas.openxmlformats.org/officeDocument/2006/relationships/hyperlink" Target="https://www.capfriendly.com/waivers_calculator/antoine-waked#results" TargetMode="External"/><Relationship Id="rId1105" Type="http://schemas.openxmlformats.org/officeDocument/2006/relationships/hyperlink" Target="https://www.capfriendly.com/arbitration-calculator/2020/all/all/all/tyler-bertuzzi" TargetMode="External"/><Relationship Id="rId1312" Type="http://schemas.openxmlformats.org/officeDocument/2006/relationships/hyperlink" Target="https://www.capfriendly.com/arbitration-calculator/2020/all/all/all/john-hayden" TargetMode="External"/><Relationship Id="rId49" Type="http://schemas.openxmlformats.org/officeDocument/2006/relationships/hyperlink" Target="https://www.capfriendly.com/waivers_calculator/joseph-woll#results" TargetMode="External"/><Relationship Id="rId114" Type="http://schemas.openxmlformats.org/officeDocument/2006/relationships/hyperlink" Target="https://www.capfriendly.com/waivers_calculator/justin-almeida#results" TargetMode="External"/><Relationship Id="rId461" Type="http://schemas.openxmlformats.org/officeDocument/2006/relationships/hyperlink" Target="https://www.fr.capfriendly.com/waivers_calculator/zacharie-emond#results" TargetMode="External"/><Relationship Id="rId559" Type="http://schemas.openxmlformats.org/officeDocument/2006/relationships/hyperlink" Target="https://www.fr.capfriendly.com/waivers_calculator/olle-eriksson-ek#results" TargetMode="External"/><Relationship Id="rId766" Type="http://schemas.openxmlformats.org/officeDocument/2006/relationships/hyperlink" Target="https://www.fr.capfriendly.com/waivers_calculator/michael-prapavessis#results" TargetMode="External"/><Relationship Id="rId1189" Type="http://schemas.openxmlformats.org/officeDocument/2006/relationships/hyperlink" Target="https://www.capfriendly.com/waivers_calculator/adam-gaudette#results" TargetMode="External"/><Relationship Id="rId1396" Type="http://schemas.openxmlformats.org/officeDocument/2006/relationships/hyperlink" Target="https://www.capfriendly.com/waivers_calculator/maxime-lajoie#results" TargetMode="External"/><Relationship Id="rId198" Type="http://schemas.openxmlformats.org/officeDocument/2006/relationships/hyperlink" Target="https://www.capfriendly.com/waivers_calculator/ville-meskanen#results" TargetMode="External"/><Relationship Id="rId321" Type="http://schemas.openxmlformats.org/officeDocument/2006/relationships/hyperlink" Target="https://www.fr.capfriendly.com/waivers_calculator/evan-bouchard#results" TargetMode="External"/><Relationship Id="rId419" Type="http://schemas.openxmlformats.org/officeDocument/2006/relationships/hyperlink" Target="https://www.fr.capfriendly.com/waivers_calculator/filip-zadina#results" TargetMode="External"/><Relationship Id="rId626" Type="http://schemas.openxmlformats.org/officeDocument/2006/relationships/hyperlink" Target="https://www.fr.capfriendly.com/arbitration-calculator/2020/all/all/all/martin-frk" TargetMode="External"/><Relationship Id="rId973" Type="http://schemas.openxmlformats.org/officeDocument/2006/relationships/hyperlink" Target="https://www.fr.capfriendly.com/waivers_calculator/joel-kiviranta#results" TargetMode="External"/><Relationship Id="rId1049" Type="http://schemas.openxmlformats.org/officeDocument/2006/relationships/hyperlink" Target="https://www.capfriendly.com/waivers_calculator/dylan-strome#results" TargetMode="External"/><Relationship Id="rId1256" Type="http://schemas.openxmlformats.org/officeDocument/2006/relationships/hyperlink" Target="https://www.capfriendly.com/waivers_calculator/louis-belpedio#results" TargetMode="External"/><Relationship Id="rId833" Type="http://schemas.openxmlformats.org/officeDocument/2006/relationships/hyperlink" Target="https://www.fr.capfriendly.com/waivers_calculator/joseph-duszak#results" TargetMode="External"/><Relationship Id="rId1116" Type="http://schemas.openxmlformats.org/officeDocument/2006/relationships/hyperlink" Target="https://www.capfriendly.com/waivers_calculator/filip-zadina#results" TargetMode="External"/><Relationship Id="rId1463" Type="http://schemas.openxmlformats.org/officeDocument/2006/relationships/hyperlink" Target="https://www.capfriendly.com/waivers_calculator/gabriel-carlsson#results" TargetMode="External"/><Relationship Id="rId265" Type="http://schemas.openxmlformats.org/officeDocument/2006/relationships/hyperlink" Target="https://www.capfriendly.com/waivers_calculator/nikita-alexandrov#results" TargetMode="External"/><Relationship Id="rId472" Type="http://schemas.openxmlformats.org/officeDocument/2006/relationships/hyperlink" Target="https://www.fr.capfriendly.com/waivers_calculator/kole-lind#results" TargetMode="External"/><Relationship Id="rId900" Type="http://schemas.openxmlformats.org/officeDocument/2006/relationships/hyperlink" Target="https://www.fr.capfriendly.com/arbitration-calculator/2020/all/all/all/matt-murray1" TargetMode="External"/><Relationship Id="rId1323" Type="http://schemas.openxmlformats.org/officeDocument/2006/relationships/hyperlink" Target="https://www.capfriendly.com/waivers_calculator/brett-seney#results" TargetMode="External"/><Relationship Id="rId125" Type="http://schemas.openxmlformats.org/officeDocument/2006/relationships/hyperlink" Target="https://www.capfriendly.com/arbitration-calculator/2020/all/all/all/adam-johnson" TargetMode="External"/><Relationship Id="rId332" Type="http://schemas.openxmlformats.org/officeDocument/2006/relationships/hyperlink" Target="https://www.fr.capfriendly.com/arbitration-calculator/2020/all/all/all/shane-starrett" TargetMode="External"/><Relationship Id="rId777" Type="http://schemas.openxmlformats.org/officeDocument/2006/relationships/hyperlink" Target="https://www.fr.capfriendly.com/waivers_calculator/josh-dickinson#results" TargetMode="External"/><Relationship Id="rId984" Type="http://schemas.openxmlformats.org/officeDocument/2006/relationships/hyperlink" Target="https://www.fr.capfriendly.com/waivers_calculator/nicholas-caamano#results" TargetMode="External"/><Relationship Id="rId637" Type="http://schemas.openxmlformats.org/officeDocument/2006/relationships/hyperlink" Target="https://www.fr.capfriendly.com/waivers_calculator/cal-petersen#results" TargetMode="External"/><Relationship Id="rId844" Type="http://schemas.openxmlformats.org/officeDocument/2006/relationships/hyperlink" Target="https://www.fr.capfriendly.com/waivers_calculator/jonas-siegenthaler#results" TargetMode="External"/><Relationship Id="rId1267" Type="http://schemas.openxmlformats.org/officeDocument/2006/relationships/hyperlink" Target="https://www.capfriendly.com/waivers_calculator/mitchell-stephens#results" TargetMode="External"/><Relationship Id="rId1474" Type="http://schemas.openxmlformats.org/officeDocument/2006/relationships/hyperlink" Target="https://www.capfriendly.com/arbitration-calculator/2020/all/all/all/joshua-morrissey" TargetMode="External"/><Relationship Id="rId276" Type="http://schemas.openxmlformats.org/officeDocument/2006/relationships/hyperlink" Target="https://www.capfriendly.com/arbitration-calculator/2020/all/all/all/jake-dotchin" TargetMode="External"/><Relationship Id="rId483" Type="http://schemas.openxmlformats.org/officeDocument/2006/relationships/hyperlink" Target="https://www.fr.capfriendly.com/waivers_calculator/josh-teves#results" TargetMode="External"/><Relationship Id="rId690" Type="http://schemas.openxmlformats.org/officeDocument/2006/relationships/hyperlink" Target="https://www.fr.capfriendly.com/waivers_calculator/dereck-baribeau#results" TargetMode="External"/><Relationship Id="rId704" Type="http://schemas.openxmlformats.org/officeDocument/2006/relationships/hyperlink" Target="https://www.fr.capfriendly.com/waivers_calculator/david-kase#results" TargetMode="External"/><Relationship Id="rId911" Type="http://schemas.openxmlformats.org/officeDocument/2006/relationships/hyperlink" Target="https://www.fr.capfriendly.com/waivers_calculator/sam-miletic#results" TargetMode="External"/><Relationship Id="rId1127" Type="http://schemas.openxmlformats.org/officeDocument/2006/relationships/hyperlink" Target="https://www.capfriendly.com/waivers_calculator/kaden-fulcher#results" TargetMode="External"/><Relationship Id="rId1334" Type="http://schemas.openxmlformats.org/officeDocument/2006/relationships/hyperlink" Target="https://www.capfriendly.com/waivers_calculator/evan-cormier#results" TargetMode="External"/><Relationship Id="rId40" Type="http://schemas.openxmlformats.org/officeDocument/2006/relationships/hyperlink" Target="https://www.capfriendly.com/waivers_calculator/adam-brooks#results" TargetMode="External"/><Relationship Id="rId136" Type="http://schemas.openxmlformats.org/officeDocument/2006/relationships/hyperlink" Target="https://www.capfriendly.com/waivers_calculator/ilya-lyubushkin#results" TargetMode="External"/><Relationship Id="rId343" Type="http://schemas.openxmlformats.org/officeDocument/2006/relationships/hyperlink" Target="https://www.fr.capfriendly.com/waivers_calculator/steven-lorentz#results" TargetMode="External"/><Relationship Id="rId550" Type="http://schemas.openxmlformats.org/officeDocument/2006/relationships/hyperlink" Target="https://www.fr.capfriendly.com/waivers_calculator/deven-sideroff#results" TargetMode="External"/><Relationship Id="rId788" Type="http://schemas.openxmlformats.org/officeDocument/2006/relationships/hyperlink" Target="https://www.fr.capfriendly.com/waivers_calculator/bowen-byram#results" TargetMode="External"/><Relationship Id="rId995" Type="http://schemas.openxmlformats.org/officeDocument/2006/relationships/hyperlink" Target="https://www.fr.capfriendly.com/waivers_calculator/jake-oettinger#results" TargetMode="External"/><Relationship Id="rId1180" Type="http://schemas.openxmlformats.org/officeDocument/2006/relationships/hyperlink" Target="https://www.capfriendly.com/waivers_calculator/josef-korenar#results" TargetMode="External"/><Relationship Id="rId1401" Type="http://schemas.openxmlformats.org/officeDocument/2006/relationships/hyperlink" Target="https://www.capfriendly.com/waivers_calculator/nolan-patrick#results" TargetMode="External"/><Relationship Id="rId203" Type="http://schemas.openxmlformats.org/officeDocument/2006/relationships/hyperlink" Target="https://www.capfriendly.com/waivers_calculator/ty-ronning#results" TargetMode="External"/><Relationship Id="rId648" Type="http://schemas.openxmlformats.org/officeDocument/2006/relationships/hyperlink" Target="https://www.fr.capfriendly.com/waivers_calculator/boris-katchouk#results" TargetMode="External"/><Relationship Id="rId855" Type="http://schemas.openxmlformats.org/officeDocument/2006/relationships/hyperlink" Target="https://www.fr.capfriendly.com/waivers_calculator/philippe-maillet#results" TargetMode="External"/><Relationship Id="rId1040" Type="http://schemas.openxmlformats.org/officeDocument/2006/relationships/hyperlink" Target="https://www.capfriendly.com/waivers_calculator/chase-priskie#results" TargetMode="External"/><Relationship Id="rId1278" Type="http://schemas.openxmlformats.org/officeDocument/2006/relationships/hyperlink" Target="https://www.capfriendly.com/arbitration-calculator/2020/all/all/all/gemel-smith" TargetMode="External"/><Relationship Id="rId1485" Type="http://schemas.openxmlformats.org/officeDocument/2006/relationships/hyperlink" Target="https://www.capfriendly.com/waivers_calculator/cj-suess#results" TargetMode="External"/><Relationship Id="rId287" Type="http://schemas.openxmlformats.org/officeDocument/2006/relationships/hyperlink" Target="https://www.capfriendly.com/waivers_calculator/samuel-montembeault#results" TargetMode="External"/><Relationship Id="rId410" Type="http://schemas.openxmlformats.org/officeDocument/2006/relationships/hyperlink" Target="https://www.fr.capfriendly.com/arbitration-calculator/2020/all/all/all/tyler-bertuzzi" TargetMode="External"/><Relationship Id="rId494" Type="http://schemas.openxmlformats.org/officeDocument/2006/relationships/hyperlink" Target="https://www.fr.capfriendly.com/waivers_calculator/charlie-mcavoy#results" TargetMode="External"/><Relationship Id="rId508" Type="http://schemas.openxmlformats.org/officeDocument/2006/relationships/hyperlink" Target="https://www.fr.capfriendly.com/arbitration-calculator/2020/all/all/all/peter-cehlarik" TargetMode="External"/><Relationship Id="rId715" Type="http://schemas.openxmlformats.org/officeDocument/2006/relationships/hyperlink" Target="https://www.fr.capfriendly.com/waivers_calculator/max-veronneau#results" TargetMode="External"/><Relationship Id="rId922" Type="http://schemas.openxmlformats.org/officeDocument/2006/relationships/hyperlink" Target="https://www.fr.capfriendly.com/arbitration-calculator/2020/all/all/all/tristan-jarry" TargetMode="External"/><Relationship Id="rId1138" Type="http://schemas.openxmlformats.org/officeDocument/2006/relationships/hyperlink" Target="https://www.capfriendly.com/waivers_calculator/scott-eansor#results" TargetMode="External"/><Relationship Id="rId1345" Type="http://schemas.openxmlformats.org/officeDocument/2006/relationships/hyperlink" Target="https://www.capfriendly.com/waivers_calculator/sheldon-rempal#results" TargetMode="External"/><Relationship Id="rId147" Type="http://schemas.openxmlformats.org/officeDocument/2006/relationships/hyperlink" Target="https://www.capfriendly.com/waivers_calculator/lane-pederson#results" TargetMode="External"/><Relationship Id="rId354" Type="http://schemas.openxmlformats.org/officeDocument/2006/relationships/hyperlink" Target="https://www.fr.capfriendly.com/waivers_calculator/dylan-strome#results" TargetMode="External"/><Relationship Id="rId799" Type="http://schemas.openxmlformats.org/officeDocument/2006/relationships/hyperlink" Target="https://www.fr.capfriendly.com/arbitration-calculator/all/all/all/eric-comrie" TargetMode="External"/><Relationship Id="rId1191" Type="http://schemas.openxmlformats.org/officeDocument/2006/relationships/hyperlink" Target="https://www.capfriendly.com/waivers_calculator/lukas-jasek#results" TargetMode="External"/><Relationship Id="rId1205" Type="http://schemas.openxmlformats.org/officeDocument/2006/relationships/hyperlink" Target="https://www.capfriendly.com/waivers_calculator/jake-kielly#results" TargetMode="External"/><Relationship Id="rId51" Type="http://schemas.openxmlformats.org/officeDocument/2006/relationships/hyperlink" Target="https://www.capfriendly.com/arbitration-calculator/2020/all/all/all/chandler-stephenson" TargetMode="External"/><Relationship Id="rId561" Type="http://schemas.openxmlformats.org/officeDocument/2006/relationships/hyperlink" Target="https://www.fr.capfriendly.com/arbitration-calculator/2021/all/all/all/adam-pelech" TargetMode="External"/><Relationship Id="rId659" Type="http://schemas.openxmlformats.org/officeDocument/2006/relationships/hyperlink" Target="https://www.fr.capfriendly.com/arbitration-calculator/2020/all/all/all/carter-verhaeghe" TargetMode="External"/><Relationship Id="rId866" Type="http://schemas.openxmlformats.org/officeDocument/2006/relationships/hyperlink" Target="https://www.fr.capfriendly.com/arbitration-calculator/2020/all/all/all/colby-williams" TargetMode="External"/><Relationship Id="rId1289" Type="http://schemas.openxmlformats.org/officeDocument/2006/relationships/hyperlink" Target="https://www.capfriendly.com/waivers_calculator/brendan-guhle#results" TargetMode="External"/><Relationship Id="rId1412" Type="http://schemas.openxmlformats.org/officeDocument/2006/relationships/hyperlink" Target="https://www.capfriendly.com/waivers_calculator/maksim-sushko#results" TargetMode="External"/><Relationship Id="rId214" Type="http://schemas.openxmlformats.org/officeDocument/2006/relationships/hyperlink" Target="https://www.capfriendly.com/waivers_calculator/joey-keane#results" TargetMode="External"/><Relationship Id="rId298" Type="http://schemas.openxmlformats.org/officeDocument/2006/relationships/hyperlink" Target="https://www.capfriendly.com/arbitration-calculator/2020/all/all/all/anthony-greco" TargetMode="External"/><Relationship Id="rId421" Type="http://schemas.openxmlformats.org/officeDocument/2006/relationships/hyperlink" Target="https://www.fr.capfriendly.com/waivers_calculator/christoffer-ehn#results" TargetMode="External"/><Relationship Id="rId519" Type="http://schemas.openxmlformats.org/officeDocument/2006/relationships/hyperlink" Target="https://www.fr.capfriendly.com/waivers_calculator/oliver-kylington#results" TargetMode="External"/><Relationship Id="rId1051" Type="http://schemas.openxmlformats.org/officeDocument/2006/relationships/hyperlink" Target="https://www.capfriendly.com/arbitration-calculator/2021/all/all/all/carl-dahlstrom" TargetMode="External"/><Relationship Id="rId1149" Type="http://schemas.openxmlformats.org/officeDocument/2006/relationships/hyperlink" Target="https://www.capfriendly.com/waivers_calculator/dylan-gambrell#results" TargetMode="External"/><Relationship Id="rId1356" Type="http://schemas.openxmlformats.org/officeDocument/2006/relationships/hyperlink" Target="https://www.capfriendly.com/waivers_calculator/tobias-bjornfot#results" TargetMode="External"/><Relationship Id="rId158" Type="http://schemas.openxmlformats.org/officeDocument/2006/relationships/hyperlink" Target="https://www.capfriendly.com/waivers_calculator/adin-hill#results" TargetMode="External"/><Relationship Id="rId726" Type="http://schemas.openxmlformats.org/officeDocument/2006/relationships/hyperlink" Target="https://www.fr.capfriendly.com/waivers_calculator/andrew-sturtz#results" TargetMode="External"/><Relationship Id="rId933" Type="http://schemas.openxmlformats.org/officeDocument/2006/relationships/hyperlink" Target="https://www.fr.capfriendly.com/arbitration-calculator/2021/all/all/all/hudson-fasching" TargetMode="External"/><Relationship Id="rId1009" Type="http://schemas.openxmlformats.org/officeDocument/2006/relationships/hyperlink" Target="https://www.capfriendly.com/waivers_calculator/nolan-vesey#results" TargetMode="External"/><Relationship Id="rId62" Type="http://schemas.openxmlformats.org/officeDocument/2006/relationships/hyperlink" Target="https://www.capfriendly.com/waivers_calculator/riley-sutter#results" TargetMode="External"/><Relationship Id="rId365" Type="http://schemas.openxmlformats.org/officeDocument/2006/relationships/hyperlink" Target="https://www.fr.capfriendly.com/waivers_calculator/mikael-hakkarainen#results" TargetMode="External"/><Relationship Id="rId572" Type="http://schemas.openxmlformats.org/officeDocument/2006/relationships/hyperlink" Target="https://www.fr.capfriendly.com/waivers_calculator/noah-dobson#results" TargetMode="External"/><Relationship Id="rId1216" Type="http://schemas.openxmlformats.org/officeDocument/2006/relationships/hyperlink" Target="https://www.capfriendly.com/arbitration-calculator/2020/all/all/all/peter-cehlarik" TargetMode="External"/><Relationship Id="rId1423" Type="http://schemas.openxmlformats.org/officeDocument/2006/relationships/hyperlink" Target="https://www.capfriendly.com/waivers_calculator/tyson-jost#results" TargetMode="External"/><Relationship Id="rId225" Type="http://schemas.openxmlformats.org/officeDocument/2006/relationships/hyperlink" Target="https://www.capfriendly.com/waivers_calculator/marcus-kallionkieli#results" TargetMode="External"/><Relationship Id="rId432" Type="http://schemas.openxmlformats.org/officeDocument/2006/relationships/hyperlink" Target="https://www.fr.capfriendly.com/waivers_calculator/jacob-middleton#results" TargetMode="External"/><Relationship Id="rId877" Type="http://schemas.openxmlformats.org/officeDocument/2006/relationships/hyperlink" Target="https://www.fr.capfriendly.com/waivers_calculator/dylan-cozens#results" TargetMode="External"/><Relationship Id="rId1062" Type="http://schemas.openxmlformats.org/officeDocument/2006/relationships/hyperlink" Target="https://www.capfriendly.com/waivers_calculator/matthew-highmore#results" TargetMode="External"/><Relationship Id="rId737" Type="http://schemas.openxmlformats.org/officeDocument/2006/relationships/hyperlink" Target="https://www.fr.capfriendly.com/waivers_calculator/lassi-thomson#results" TargetMode="External"/><Relationship Id="rId944" Type="http://schemas.openxmlformats.org/officeDocument/2006/relationships/hyperlink" Target="https://www.fr.capfriendly.com/waivers_calculator/erik-kallgren#results" TargetMode="External"/><Relationship Id="rId1367" Type="http://schemas.openxmlformats.org/officeDocument/2006/relationships/hyperlink" Target="https://www.capfriendly.com/waivers_calculator/cole-kehler#results" TargetMode="External"/><Relationship Id="rId73" Type="http://schemas.openxmlformats.org/officeDocument/2006/relationships/hyperlink" Target="https://www.capfriendly.com/waivers_calculator/kris-bindulis#results" TargetMode="External"/><Relationship Id="rId169" Type="http://schemas.openxmlformats.org/officeDocument/2006/relationships/hyperlink" Target="https://www.capfriendly.com/waivers_calculator/denis-gurianov#results" TargetMode="External"/><Relationship Id="rId376" Type="http://schemas.openxmlformats.org/officeDocument/2006/relationships/hyperlink" Target="https://www.fr.capfriendly.com/waivers_calculator/adam-boqvist#results" TargetMode="External"/><Relationship Id="rId583" Type="http://schemas.openxmlformats.org/officeDocument/2006/relationships/hyperlink" Target="https://www.fr.capfriendly.com/waivers_calculator/nico-hischier#results" TargetMode="External"/><Relationship Id="rId790" Type="http://schemas.openxmlformats.org/officeDocument/2006/relationships/hyperlink" Target="https://www.fr.capfriendly.com/waivers_calculator/josh-anderson1#results" TargetMode="External"/><Relationship Id="rId804" Type="http://schemas.openxmlformats.org/officeDocument/2006/relationships/hyperlink" Target="https://www.fr.capfriendly.com/waivers_calculator/michael-spacek#results" TargetMode="External"/><Relationship Id="rId1227" Type="http://schemas.openxmlformats.org/officeDocument/2006/relationships/hyperlink" Target="https://www.capfriendly.com/waivers_calculator/glenn-gawdin#results" TargetMode="External"/><Relationship Id="rId1434" Type="http://schemas.openxmlformats.org/officeDocument/2006/relationships/hyperlink" Target="https://www.capfriendly.com/waivers_calculator/sheldon-dries#results" TargetMode="External"/><Relationship Id="rId4" Type="http://schemas.openxmlformats.org/officeDocument/2006/relationships/hyperlink" Target="https://www.capfriendly.com/arbitration-calculator/2020/all/all/all/matt-grzelcyk" TargetMode="External"/><Relationship Id="rId236" Type="http://schemas.openxmlformats.org/officeDocument/2006/relationships/hyperlink" Target="https://www.capfriendly.com/waivers_calculator/jake-bischoff#results" TargetMode="External"/><Relationship Id="rId443" Type="http://schemas.openxmlformats.org/officeDocument/2006/relationships/hyperlink" Target="https://www.fr.capfriendly.com/waivers_calculator/noah-gregor#results" TargetMode="External"/><Relationship Id="rId650" Type="http://schemas.openxmlformats.org/officeDocument/2006/relationships/hyperlink" Target="https://www.fr.capfriendly.com/waivers_calculator/jimmy-huntington#results" TargetMode="External"/><Relationship Id="rId888" Type="http://schemas.openxmlformats.org/officeDocument/2006/relationships/hyperlink" Target="https://www.fr.capfriendly.com/waivers_calculator/brandon-hickey#results" TargetMode="External"/><Relationship Id="rId1073" Type="http://schemas.openxmlformats.org/officeDocument/2006/relationships/hyperlink" Target="https://www.capfriendly.com/waivers_calculator/lucas-carlsson#results" TargetMode="External"/><Relationship Id="rId1280" Type="http://schemas.openxmlformats.org/officeDocument/2006/relationships/hyperlink" Target="https://www.capfriendly.com/waivers_calculator/cal-foote#results" TargetMode="External"/><Relationship Id="rId303" Type="http://schemas.openxmlformats.org/officeDocument/2006/relationships/hyperlink" Target="https://www.capfriendly.com/arbitration-calculator/2020/all/all/all/philippe-desrosiers" TargetMode="External"/><Relationship Id="rId748" Type="http://schemas.openxmlformats.org/officeDocument/2006/relationships/hyperlink" Target="https://www.fr.capfriendly.com/arbitration-calculator/2020/all/all/all/dean-kukan" TargetMode="External"/><Relationship Id="rId955" Type="http://schemas.openxmlformats.org/officeDocument/2006/relationships/hyperlink" Target="https://www.fr.capfriendly.com/waivers_calculator/owen-tippett#results" TargetMode="External"/><Relationship Id="rId1140" Type="http://schemas.openxmlformats.org/officeDocument/2006/relationships/hyperlink" Target="https://www.capfriendly.com/waivers_calculator/noah-dobson#results" TargetMode="External"/><Relationship Id="rId1378" Type="http://schemas.openxmlformats.org/officeDocument/2006/relationships/hyperlink" Target="https://www.capfriendly.com/waivers_calculator/christian-jaros#results" TargetMode="External"/><Relationship Id="rId84" Type="http://schemas.openxmlformats.org/officeDocument/2006/relationships/hyperlink" Target="https://www.capfriendly.com/arbitration-calculator/2020/all/all/all/brandon-montour" TargetMode="External"/><Relationship Id="rId387" Type="http://schemas.openxmlformats.org/officeDocument/2006/relationships/hyperlink" Target="https://www.fr.capfriendly.com/waivers_calculator/victor-mete#results" TargetMode="External"/><Relationship Id="rId510" Type="http://schemas.openxmlformats.org/officeDocument/2006/relationships/hyperlink" Target="https://www.fr.capfriendly.com/waivers_calculator/jakub-zboril#results" TargetMode="External"/><Relationship Id="rId594" Type="http://schemas.openxmlformats.org/officeDocument/2006/relationships/hyperlink" Target="https://www.fr.capfriendly.com/waivers_calculator/marian-studenic#results" TargetMode="External"/><Relationship Id="rId608" Type="http://schemas.openxmlformats.org/officeDocument/2006/relationships/hyperlink" Target="https://www.fr.capfriendly.com/waivers_calculator/carl-grundstrom#results" TargetMode="External"/><Relationship Id="rId815" Type="http://schemas.openxmlformats.org/officeDocument/2006/relationships/hyperlink" Target="https://www.fr.capfriendly.com/waivers_calculator/luke-green#results" TargetMode="External"/><Relationship Id="rId1238" Type="http://schemas.openxmlformats.org/officeDocument/2006/relationships/hyperlink" Target="https://www.capfriendly.com/arbitration-calculator/2021/all/all/all/ryan-donato" TargetMode="External"/><Relationship Id="rId1445" Type="http://schemas.openxmlformats.org/officeDocument/2006/relationships/hyperlink" Target="https://www.capfriendly.com/arbitration-calculator/2020/all/all/all/josh-anderson" TargetMode="External"/><Relationship Id="rId247" Type="http://schemas.openxmlformats.org/officeDocument/2006/relationships/hyperlink" Target="https://www.capfriendly.com/waivers_calculator/eeli-tolvanen#results" TargetMode="External"/><Relationship Id="rId899" Type="http://schemas.openxmlformats.org/officeDocument/2006/relationships/hyperlink" Target="https://www.fr.capfriendly.com/arbitration-calculator/2020/all/all/all/juuso-riikola" TargetMode="External"/><Relationship Id="rId1000" Type="http://schemas.openxmlformats.org/officeDocument/2006/relationships/hyperlink" Target="https://www.capfriendly.com/arbitration-calculator/2020/all/all/all/colby-cave" TargetMode="External"/><Relationship Id="rId1084" Type="http://schemas.openxmlformats.org/officeDocument/2006/relationships/hyperlink" Target="https://www.capfriendly.com/waivers_calculator/jake-evans#results" TargetMode="External"/><Relationship Id="rId1305" Type="http://schemas.openxmlformats.org/officeDocument/2006/relationships/hyperlink" Target="https://www.capfriendly.com/arbitration-calculator/2020/all/all/all/patrick-sieloff" TargetMode="External"/><Relationship Id="rId107" Type="http://schemas.openxmlformats.org/officeDocument/2006/relationships/hyperlink" Target="https://www.capfriendly.com/arbitration-calculator/2021/all/all/all/zach-aston-reese" TargetMode="External"/><Relationship Id="rId454" Type="http://schemas.openxmlformats.org/officeDocument/2006/relationships/hyperlink" Target="https://www.fr.capfriendly.com/waivers_calculator/jeremy-roy#results" TargetMode="External"/><Relationship Id="rId661" Type="http://schemas.openxmlformats.org/officeDocument/2006/relationships/hyperlink" Target="https://www.fr.capfriendly.com/waivers_calculator/matthew-spencer#results" TargetMode="External"/><Relationship Id="rId759" Type="http://schemas.openxmlformats.org/officeDocument/2006/relationships/hyperlink" Target="https://www.fr.capfriendly.com/waivers_calculator/calvin-thurkauf#results" TargetMode="External"/><Relationship Id="rId966" Type="http://schemas.openxmlformats.org/officeDocument/2006/relationships/hyperlink" Target="https://www.fr.capfriendly.com/waivers_calculator/jake-massie#results" TargetMode="External"/><Relationship Id="rId1291" Type="http://schemas.openxmlformats.org/officeDocument/2006/relationships/hyperlink" Target="https://www.capfriendly.com/waivers_calculator/isac-lundestrom#results" TargetMode="External"/><Relationship Id="rId1389" Type="http://schemas.openxmlformats.org/officeDocument/2006/relationships/hyperlink" Target="https://www.capfriendly.com/waivers_calculator/parker-kelly#results" TargetMode="External"/><Relationship Id="rId11" Type="http://schemas.openxmlformats.org/officeDocument/2006/relationships/hyperlink" Target="https://www.capfriendly.com/waivers_calculator/jakub-zboril#results" TargetMode="External"/><Relationship Id="rId314" Type="http://schemas.openxmlformats.org/officeDocument/2006/relationships/hyperlink" Target="https://www.fr.capfriendly.com/waivers_calculator/ryan-mcleod#results" TargetMode="External"/><Relationship Id="rId398" Type="http://schemas.openxmlformats.org/officeDocument/2006/relationships/hyperlink" Target="https://www.fr.capfriendly.com/arbitration-calculator/2020/all/all/all/riley-barber" TargetMode="External"/><Relationship Id="rId521" Type="http://schemas.openxmlformats.org/officeDocument/2006/relationships/hyperlink" Target="https://www.fr.capfriendly.com/waivers_calculator/luke-philp#results" TargetMode="External"/><Relationship Id="rId619" Type="http://schemas.openxmlformats.org/officeDocument/2006/relationships/hyperlink" Target="https://www.fr.capfriendly.com/waivers_calculator/samuel-fagemo#results" TargetMode="External"/><Relationship Id="rId1151" Type="http://schemas.openxmlformats.org/officeDocument/2006/relationships/hyperlink" Target="https://www.capfriendly.com/waivers_calculator/danil-yurtaykin#results" TargetMode="External"/><Relationship Id="rId1249" Type="http://schemas.openxmlformats.org/officeDocument/2006/relationships/hyperlink" Target="https://www.capfriendly.com/waivers_calculator/gerald-mayhew#results" TargetMode="External"/><Relationship Id="rId95" Type="http://schemas.openxmlformats.org/officeDocument/2006/relationships/hyperlink" Target="https://www.capfriendly.com/arbitration-calculator/2021/all/all/all/cj-smith" TargetMode="External"/><Relationship Id="rId160" Type="http://schemas.openxmlformats.org/officeDocument/2006/relationships/hyperlink" Target="https://www.capfriendly.com/arbitration-calculator/2021/all/all/all/jason-dickinson" TargetMode="External"/><Relationship Id="rId826" Type="http://schemas.openxmlformats.org/officeDocument/2006/relationships/hyperlink" Target="https://www.fr.capfriendly.com/waivers_calculator/jeremy-bracco#results" TargetMode="External"/><Relationship Id="rId1011" Type="http://schemas.openxmlformats.org/officeDocument/2006/relationships/hyperlink" Target="https://www.capfriendly.com/waivers_calculator/kirill-maksimov#results" TargetMode="External"/><Relationship Id="rId1109" Type="http://schemas.openxmlformats.org/officeDocument/2006/relationships/hyperlink" Target="https://www.capfriendly.com/waivers_calculator/evgeny-svechnikov#results" TargetMode="External"/><Relationship Id="rId1456" Type="http://schemas.openxmlformats.org/officeDocument/2006/relationships/hyperlink" Target="https://www.capfriendly.com/waivers_calculator/jakob-lilja#results" TargetMode="External"/><Relationship Id="rId258" Type="http://schemas.openxmlformats.org/officeDocument/2006/relationships/hyperlink" Target="https://www.capfriendly.com/arbitration-calculator/2021/all/all/all/zachary-sanford" TargetMode="External"/><Relationship Id="rId465" Type="http://schemas.openxmlformats.org/officeDocument/2006/relationships/hyperlink" Target="https://www.fr.capfriendly.com/arbitration-calculator/2020/all/all/all/tyler-motte" TargetMode="External"/><Relationship Id="rId672" Type="http://schemas.openxmlformats.org/officeDocument/2006/relationships/hyperlink" Target="https://www.fr.capfriendly.com/waivers_calculator/alexander-khovanov#results" TargetMode="External"/><Relationship Id="rId1095" Type="http://schemas.openxmlformats.org/officeDocument/2006/relationships/hyperlink" Target="https://www.capfriendly.com/waivers_calculator/david-sklenicka1#results" TargetMode="External"/><Relationship Id="rId1316" Type="http://schemas.openxmlformats.org/officeDocument/2006/relationships/hyperlink" Target="https://www.capfriendly.com/waivers_calculator/joseph-anderson#results" TargetMode="External"/><Relationship Id="rId22" Type="http://schemas.openxmlformats.org/officeDocument/2006/relationships/hyperlink" Target="https://www.capfriendly.com/waivers_calculator/jesse-gabrielle#results" TargetMode="External"/><Relationship Id="rId118" Type="http://schemas.openxmlformats.org/officeDocument/2006/relationships/hyperlink" Target="https://www.capfriendly.com/waivers_calculator/filip-hallander#results" TargetMode="External"/><Relationship Id="rId325" Type="http://schemas.openxmlformats.org/officeDocument/2006/relationships/hyperlink" Target="https://www.fr.capfriendly.com/waivers_calculator/william-lagesson#results" TargetMode="External"/><Relationship Id="rId532" Type="http://schemas.openxmlformats.org/officeDocument/2006/relationships/hyperlink" Target="https://www.fr.capfriendly.com/arbitration-calculator/2020/all/all/all/rinat-valiev" TargetMode="External"/><Relationship Id="rId977" Type="http://schemas.openxmlformats.org/officeDocument/2006/relationships/hyperlink" Target="https://www.fr.capfriendly.com/waivers_calculator/josh-melnick#results" TargetMode="External"/><Relationship Id="rId1162" Type="http://schemas.openxmlformats.org/officeDocument/2006/relationships/hyperlink" Target="https://www.capfriendly.com/waivers_calculator/alex-true#results" TargetMode="External"/><Relationship Id="rId171" Type="http://schemas.openxmlformats.org/officeDocument/2006/relationships/hyperlink" Target="https://www.capfriendly.com/waivers_calculator/jason-robertson#results" TargetMode="External"/><Relationship Id="rId837" Type="http://schemas.openxmlformats.org/officeDocument/2006/relationships/hyperlink" Target="https://www.fr.capfriendly.com/waivers_calculator/ian-scott#results" TargetMode="External"/><Relationship Id="rId1022" Type="http://schemas.openxmlformats.org/officeDocument/2006/relationships/hyperlink" Target="https://www.capfriendly.com/waivers_calculator/olivier-rodrigue#results" TargetMode="External"/><Relationship Id="rId1467" Type="http://schemas.openxmlformats.org/officeDocument/2006/relationships/hyperlink" Target="https://www.capfriendly.com/arbitration-calculator/2020/all/all/all/doyle-somerby" TargetMode="External"/><Relationship Id="rId269" Type="http://schemas.openxmlformats.org/officeDocument/2006/relationships/hyperlink" Target="https://www.capfriendly.com/waivers_calculator/evan-polei#results" TargetMode="External"/><Relationship Id="rId476" Type="http://schemas.openxmlformats.org/officeDocument/2006/relationships/hyperlink" Target="https://www.fr.capfriendly.com/waivers_calculator/jonah-gadjovich#results" TargetMode="External"/><Relationship Id="rId683" Type="http://schemas.openxmlformats.org/officeDocument/2006/relationships/hyperlink" Target="https://www.fr.capfriendly.com/waivers_calculator/gustav-bouramman#results" TargetMode="External"/><Relationship Id="rId890" Type="http://schemas.openxmlformats.org/officeDocument/2006/relationships/hyperlink" Target="https://www.fr.capfriendly.com/waivers_calculator/william-borgen#results" TargetMode="External"/><Relationship Id="rId904" Type="http://schemas.openxmlformats.org/officeDocument/2006/relationships/hyperlink" Target="https://www.fr.capfriendly.com/waivers_calculator/kasper-bjorkqvist#results" TargetMode="External"/><Relationship Id="rId1327" Type="http://schemas.openxmlformats.org/officeDocument/2006/relationships/hyperlink" Target="https://www.capfriendly.com/arbitration-calculator/2020/all/all/all/brandon-baddock" TargetMode="External"/><Relationship Id="rId33" Type="http://schemas.openxmlformats.org/officeDocument/2006/relationships/hyperlink" Target="https://www.capfriendly.com/arbitration-calculator/2020/all/all/all/jordan-schmaltz" TargetMode="External"/><Relationship Id="rId129" Type="http://schemas.openxmlformats.org/officeDocument/2006/relationships/hyperlink" Target="https://www.capfriendly.com/waivers_calculator/niclas-almari#results" TargetMode="External"/><Relationship Id="rId336" Type="http://schemas.openxmlformats.org/officeDocument/2006/relationships/hyperlink" Target="https://www.fr.capfriendly.com/waivers_calculator/eetu-luostarinen#results" TargetMode="External"/><Relationship Id="rId543" Type="http://schemas.openxmlformats.org/officeDocument/2006/relationships/hyperlink" Target="https://www.fr.capfriendly.com/waivers_calculator/max-jones#results" TargetMode="External"/><Relationship Id="rId988" Type="http://schemas.openxmlformats.org/officeDocument/2006/relationships/hyperlink" Target="https://www.fr.capfriendly.com/waivers_calculator/benjamin-gleason#results" TargetMode="External"/><Relationship Id="rId1173" Type="http://schemas.openxmlformats.org/officeDocument/2006/relationships/hyperlink" Target="https://www.capfriendly.com/waivers_calculator/artemi-knyazev#results" TargetMode="External"/><Relationship Id="rId1380" Type="http://schemas.openxmlformats.org/officeDocument/2006/relationships/hyperlink" Target="https://www.capfriendly.com/waivers_calculator/jonathan-gruden#results" TargetMode="External"/><Relationship Id="rId182" Type="http://schemas.openxmlformats.org/officeDocument/2006/relationships/hyperlink" Target="https://www.capfriendly.com/arbitration-calculator/2020/all/all/all/gavin-bayreuther" TargetMode="External"/><Relationship Id="rId403" Type="http://schemas.openxmlformats.org/officeDocument/2006/relationships/hyperlink" Target="https://www.fr.capfriendly.com/waivers_calculator/josh-brook#results" TargetMode="External"/><Relationship Id="rId750" Type="http://schemas.openxmlformats.org/officeDocument/2006/relationships/hyperlink" Target="https://www.fr.capfriendly.com/waivers_calculator/elvis-merzlikins#results" TargetMode="External"/><Relationship Id="rId848" Type="http://schemas.openxmlformats.org/officeDocument/2006/relationships/hyperlink" Target="https://www.fr.capfriendly.com/waivers_calculator/brett-leason#results" TargetMode="External"/><Relationship Id="rId1033" Type="http://schemas.openxmlformats.org/officeDocument/2006/relationships/hyperlink" Target="https://www.capfriendly.com/waivers_calculator/janne-kuokkanen#results" TargetMode="External"/><Relationship Id="rId1478" Type="http://schemas.openxmlformats.org/officeDocument/2006/relationships/hyperlink" Target="https://www.capfriendly.com/waivers_calculator/kristian-vesalainen#results" TargetMode="External"/><Relationship Id="rId487" Type="http://schemas.openxmlformats.org/officeDocument/2006/relationships/hyperlink" Target="https://www.fr.capfriendly.com/waivers_calculator/jake-kielly#results" TargetMode="External"/><Relationship Id="rId610" Type="http://schemas.openxmlformats.org/officeDocument/2006/relationships/hyperlink" Target="https://www.fr.capfriendly.com/waivers_calculator/sean-walker#results" TargetMode="External"/><Relationship Id="rId694" Type="http://schemas.openxmlformats.org/officeDocument/2006/relationships/hyperlink" Target="https://www.fr.capfriendly.com/waivers_calculator/carter-hart#results" TargetMode="External"/><Relationship Id="rId708" Type="http://schemas.openxmlformats.org/officeDocument/2006/relationships/hyperlink" Target="https://www.fr.capfriendly.com/arbitration-calculator/2021/all/all/all/chris-bigras" TargetMode="External"/><Relationship Id="rId915" Type="http://schemas.openxmlformats.org/officeDocument/2006/relationships/hyperlink" Target="https://www.fr.capfriendly.com/arbitration-calculator/2020/all/all/all/thomas-dipauli" TargetMode="External"/><Relationship Id="rId1240" Type="http://schemas.openxmlformats.org/officeDocument/2006/relationships/hyperlink" Target="https://www.capfriendly.com/waivers_calculator/luke-kunin#results" TargetMode="External"/><Relationship Id="rId1338" Type="http://schemas.openxmlformats.org/officeDocument/2006/relationships/hyperlink" Target="https://www.capfriendly.com/waivers_calculator/sean-walker#results" TargetMode="External"/><Relationship Id="rId347" Type="http://schemas.openxmlformats.org/officeDocument/2006/relationships/hyperlink" Target="https://www.fr.capfriendly.com/waivers_calculator/jesper-sellgren#results" TargetMode="External"/><Relationship Id="rId999" Type="http://schemas.openxmlformats.org/officeDocument/2006/relationships/hyperlink" Target="https://www.capfriendly.com/waivers_calculator/joakim-nygard#results" TargetMode="External"/><Relationship Id="rId1100" Type="http://schemas.openxmlformats.org/officeDocument/2006/relationships/hyperlink" Target="https://www.capfriendly.com/arbitration-calculator/2020/all/all/all/xavier-ouellet" TargetMode="External"/><Relationship Id="rId1184" Type="http://schemas.openxmlformats.org/officeDocument/2006/relationships/hyperlink" Target="https://www.capfriendly.com/waivers_calculator/elias-pettersson#results" TargetMode="External"/><Relationship Id="rId1405" Type="http://schemas.openxmlformats.org/officeDocument/2006/relationships/hyperlink" Target="https://www.capfriendly.com/waivers_calculator/joel-farabee#results" TargetMode="External"/><Relationship Id="rId44" Type="http://schemas.openxmlformats.org/officeDocument/2006/relationships/hyperlink" Target="https://www.capfriendly.com/waivers_calculator/joseph-duszak#results" TargetMode="External"/><Relationship Id="rId554" Type="http://schemas.openxmlformats.org/officeDocument/2006/relationships/hyperlink" Target="https://www.fr.capfriendly.com/waivers_calculator/simon-benoit#results" TargetMode="External"/><Relationship Id="rId761" Type="http://schemas.openxmlformats.org/officeDocument/2006/relationships/hyperlink" Target="https://www.fr.capfriendly.com/waivers_calculator/kole-sherwood#results" TargetMode="External"/><Relationship Id="rId859" Type="http://schemas.openxmlformats.org/officeDocument/2006/relationships/hyperlink" Target="https://www.fr.capfriendly.com/waivers_calculator/lucas-johansen#results" TargetMode="External"/><Relationship Id="rId1391" Type="http://schemas.openxmlformats.org/officeDocument/2006/relationships/hyperlink" Target="https://www.capfriendly.com/arbitration-calculator/2020/all/all/all/jack-rodewald" TargetMode="External"/><Relationship Id="rId1489" Type="http://schemas.openxmlformats.org/officeDocument/2006/relationships/hyperlink" Target="https://www.capfriendly.com/waivers_calculator/logan-stanley#results" TargetMode="External"/><Relationship Id="rId193" Type="http://schemas.openxmlformats.org/officeDocument/2006/relationships/hyperlink" Target="https://www.capfriendly.com/waivers_calculator/brett-howden#results" TargetMode="External"/><Relationship Id="rId207" Type="http://schemas.openxmlformats.org/officeDocument/2006/relationships/hyperlink" Target="https://www.capfriendly.com/arbitration-calculator/2020/all/all/all/phillip-di-giuseppe" TargetMode="External"/><Relationship Id="rId414" Type="http://schemas.openxmlformats.org/officeDocument/2006/relationships/hyperlink" Target="https://www.fr.capfriendly.com/waivers_calculator/filip-hronek#results" TargetMode="External"/><Relationship Id="rId498" Type="http://schemas.openxmlformats.org/officeDocument/2006/relationships/hyperlink" Target="https://www.fr.capfriendly.com/waivers_calculator/oskar-steen#results" TargetMode="External"/><Relationship Id="rId621" Type="http://schemas.openxmlformats.org/officeDocument/2006/relationships/hyperlink" Target="https://www.fr.capfriendly.com/waivers_calculator/johan-sodergran#results" TargetMode="External"/><Relationship Id="rId1044" Type="http://schemas.openxmlformats.org/officeDocument/2006/relationships/hyperlink" Target="https://www.capfriendly.com/waivers_calculator/jeremy-helvig#results" TargetMode="External"/><Relationship Id="rId1251" Type="http://schemas.openxmlformats.org/officeDocument/2006/relationships/hyperlink" Target="https://www.capfriendly.com/waivers_calculator/fedor-gordeev#results" TargetMode="External"/><Relationship Id="rId1349" Type="http://schemas.openxmlformats.org/officeDocument/2006/relationships/hyperlink" Target="https://www.capfriendly.com/waivers_calculator/johan-sodergran#results" TargetMode="External"/><Relationship Id="rId260" Type="http://schemas.openxmlformats.org/officeDocument/2006/relationships/hyperlink" Target="https://www.capfriendly.com/arbitration-calculator/2020/all/all/all/mackenzie-maceachern" TargetMode="External"/><Relationship Id="rId719" Type="http://schemas.openxmlformats.org/officeDocument/2006/relationships/hyperlink" Target="https://www.fr.capfriendly.com/waivers_calculator/colin-white#results" TargetMode="External"/><Relationship Id="rId926" Type="http://schemas.openxmlformats.org/officeDocument/2006/relationships/hyperlink" Target="https://www.fr.capfriendly.com/arbitration-calculator/2020/all/all/all/ilya-lyubushkin" TargetMode="External"/><Relationship Id="rId1111" Type="http://schemas.openxmlformats.org/officeDocument/2006/relationships/hyperlink" Target="https://www.capfriendly.com/waivers_calculator/filip-hronek#results" TargetMode="External"/><Relationship Id="rId55" Type="http://schemas.openxmlformats.org/officeDocument/2006/relationships/hyperlink" Target="https://www.capfriendly.com/waivers_calculator/jonas-siegenthaler#results" TargetMode="External"/><Relationship Id="rId120" Type="http://schemas.openxmlformats.org/officeDocument/2006/relationships/hyperlink" Target="https://www.capfriendly.com/waivers_calculator/sam-lafferty#results" TargetMode="External"/><Relationship Id="rId358" Type="http://schemas.openxmlformats.org/officeDocument/2006/relationships/hyperlink" Target="https://www.fr.capfriendly.com/waivers_calculator/kirby-dach#results" TargetMode="External"/><Relationship Id="rId565" Type="http://schemas.openxmlformats.org/officeDocument/2006/relationships/hyperlink" Target="https://www.fr.capfriendly.com/waivers_calculator/kieffer-bellows#results" TargetMode="External"/><Relationship Id="rId772" Type="http://schemas.openxmlformats.org/officeDocument/2006/relationships/hyperlink" Target="https://www.fr.capfriendly.com/arbitration-calculator/2020/all/all/all/andre-burakovsky" TargetMode="External"/><Relationship Id="rId1195" Type="http://schemas.openxmlformats.org/officeDocument/2006/relationships/hyperlink" Target="https://www.capfriendly.com/arbitration-calculator/2020/all/all/all/reid-boucher" TargetMode="External"/><Relationship Id="rId1209" Type="http://schemas.openxmlformats.org/officeDocument/2006/relationships/hyperlink" Target="https://www.capfriendly.com/arbitration-calculator/2020/all/all/all/brett-ritchie" TargetMode="External"/><Relationship Id="rId1416" Type="http://schemas.openxmlformats.org/officeDocument/2006/relationships/hyperlink" Target="https://www.capfriendly.com/waivers_calculator/yegor-zamula#results" TargetMode="External"/><Relationship Id="rId218" Type="http://schemas.openxmlformats.org/officeDocument/2006/relationships/hyperlink" Target="https://www.capfriendly.com/waivers_calculator/adam-huska#results" TargetMode="External"/><Relationship Id="rId425" Type="http://schemas.openxmlformats.org/officeDocument/2006/relationships/hyperlink" Target="https://www.fr.capfriendly.com/waivers_calculator/dennis-cholowski#results" TargetMode="External"/><Relationship Id="rId632" Type="http://schemas.openxmlformats.org/officeDocument/2006/relationships/hyperlink" Target="https://www.fr.capfriendly.com/waivers_calculator/kale-clague#results" TargetMode="External"/><Relationship Id="rId1055" Type="http://schemas.openxmlformats.org/officeDocument/2006/relationships/hyperlink" Target="https://www.capfriendly.com/waivers_calculator/brandon-hagel#results" TargetMode="External"/><Relationship Id="rId1262" Type="http://schemas.openxmlformats.org/officeDocument/2006/relationships/hyperlink" Target="https://www.capfriendly.com/waivers_calculator/mathieu-joseph#results" TargetMode="External"/><Relationship Id="rId271" Type="http://schemas.openxmlformats.org/officeDocument/2006/relationships/hyperlink" Target="https://www.capfriendly.com/waivers_calculator/tanner-kaspick#results" TargetMode="External"/><Relationship Id="rId937" Type="http://schemas.openxmlformats.org/officeDocument/2006/relationships/hyperlink" Target="https://www.fr.capfriendly.com/waivers_calculator/jordan-gross#results" TargetMode="External"/><Relationship Id="rId1122" Type="http://schemas.openxmlformats.org/officeDocument/2006/relationships/hyperlink" Target="https://www.capfriendly.com/waivers_calculator/dennis-cholowski#results" TargetMode="External"/><Relationship Id="rId66" Type="http://schemas.openxmlformats.org/officeDocument/2006/relationships/hyperlink" Target="https://www.capfriendly.com/waivers_calculator/philippe-maillet#results" TargetMode="External"/><Relationship Id="rId131" Type="http://schemas.openxmlformats.org/officeDocument/2006/relationships/hyperlink" Target="https://www.capfriendly.com/waivers_calculator/emil-larmi#results" TargetMode="External"/><Relationship Id="rId369" Type="http://schemas.openxmlformats.org/officeDocument/2006/relationships/hyperlink" Target="https://www.fr.capfriendly.com/waivers_calculator/aleksi-saarela#results" TargetMode="External"/><Relationship Id="rId576" Type="http://schemas.openxmlformats.org/officeDocument/2006/relationships/hyperlink" Target="https://www.fr.capfriendly.com/waivers_calculator/parker-wotherspoon#results" TargetMode="External"/><Relationship Id="rId783" Type="http://schemas.openxmlformats.org/officeDocument/2006/relationships/hyperlink" Target="https://www.fr.capfriendly.com/waivers_calculator/travis-barron#results" TargetMode="External"/><Relationship Id="rId990" Type="http://schemas.openxmlformats.org/officeDocument/2006/relationships/hyperlink" Target="https://www.fr.capfriendly.com/waivers_calculator/ondrej-vala#results" TargetMode="External"/><Relationship Id="rId1427" Type="http://schemas.openxmlformats.org/officeDocument/2006/relationships/hyperlink" Target="https://www.capfriendly.com/waivers_calculator/josh-dickinson#results" TargetMode="External"/><Relationship Id="rId229" Type="http://schemas.openxmlformats.org/officeDocument/2006/relationships/hyperlink" Target="https://www.capfriendly.com/waivers_calculator/paul-cotter#results" TargetMode="External"/><Relationship Id="rId436" Type="http://schemas.openxmlformats.org/officeDocument/2006/relationships/hyperlink" Target="https://www.fr.capfriendly.com/waivers_calculator/lean-bergmann#results" TargetMode="External"/><Relationship Id="rId643" Type="http://schemas.openxmlformats.org/officeDocument/2006/relationships/hyperlink" Target="https://www.fr.capfriendly.com/arbitration-calculator/all/all/all/adam-erne" TargetMode="External"/><Relationship Id="rId1066" Type="http://schemas.openxmlformats.org/officeDocument/2006/relationships/hyperlink" Target="https://www.capfriendly.com/waivers_calculator/graham-knott#results" TargetMode="External"/><Relationship Id="rId1273" Type="http://schemas.openxmlformats.org/officeDocument/2006/relationships/hyperlink" Target="https://www.capfriendly.com/waivers_calculator/ross-colton#results" TargetMode="External"/><Relationship Id="rId1480" Type="http://schemas.openxmlformats.org/officeDocument/2006/relationships/hyperlink" Target="https://www.capfriendly.com/waivers_calculator/andrei-chibisov#results" TargetMode="External"/><Relationship Id="rId850" Type="http://schemas.openxmlformats.org/officeDocument/2006/relationships/hyperlink" Target="https://www.fr.capfriendly.com/waivers_calculator/alexei-protas#results" TargetMode="External"/><Relationship Id="rId948" Type="http://schemas.openxmlformats.org/officeDocument/2006/relationships/hyperlink" Target="https://www.fr.capfriendly.com/waivers_calculator/henrik-borgstrom#results" TargetMode="External"/><Relationship Id="rId1133" Type="http://schemas.openxmlformats.org/officeDocument/2006/relationships/hyperlink" Target="https://www.capfriendly.com/waivers_calculator/kieffer-bellows#results" TargetMode="External"/><Relationship Id="rId77" Type="http://schemas.openxmlformats.org/officeDocument/2006/relationships/hyperlink" Target="https://www.capfriendly.com/arbitration-calculator/2020/all/all/all/colby-williams" TargetMode="External"/><Relationship Id="rId282" Type="http://schemas.openxmlformats.org/officeDocument/2006/relationships/hyperlink" Target="https://www.capfriendly.com/arbitration-calculator/2020/all/all/all/ville-husso" TargetMode="External"/><Relationship Id="rId503" Type="http://schemas.openxmlformats.org/officeDocument/2006/relationships/hyperlink" Target="https://www.fr.capfriendly.com/waivers_calculator/karson-kuhlman#results" TargetMode="External"/><Relationship Id="rId587" Type="http://schemas.openxmlformats.org/officeDocument/2006/relationships/hyperlink" Target="https://www.fr.capfriendly.com/waivers_calculator/mackenzie-blackwood#results" TargetMode="External"/><Relationship Id="rId710" Type="http://schemas.openxmlformats.org/officeDocument/2006/relationships/hyperlink" Target="https://www.fr.capfriendly.com/waivers_calculator/kirill-ustimenko#results" TargetMode="External"/><Relationship Id="rId808" Type="http://schemas.openxmlformats.org/officeDocument/2006/relationships/hyperlink" Target="https://www.fr.capfriendly.com/waivers_calculator/cj-suess#results" TargetMode="External"/><Relationship Id="rId1340" Type="http://schemas.openxmlformats.org/officeDocument/2006/relationships/hyperlink" Target="https://www.capfriendly.com/arbitration-calculator/2021/all/all/all/matt-roy" TargetMode="External"/><Relationship Id="rId1438" Type="http://schemas.openxmlformats.org/officeDocument/2006/relationships/hyperlink" Target="https://www.capfriendly.com/waivers_calculator/bowen-byram#results" TargetMode="External"/><Relationship Id="rId8" Type="http://schemas.openxmlformats.org/officeDocument/2006/relationships/hyperlink" Target="https://www.capfriendly.com/waivers_calculator/trent-frederic#results" TargetMode="External"/><Relationship Id="rId142" Type="http://schemas.openxmlformats.org/officeDocument/2006/relationships/hyperlink" Target="https://www.capfriendly.com/waivers_calculator/nathan-schnarr#results" TargetMode="External"/><Relationship Id="rId447" Type="http://schemas.openxmlformats.org/officeDocument/2006/relationships/hyperlink" Target="https://www.fr.capfriendly.com/waivers_calculator/joachim-blichfeld#results" TargetMode="External"/><Relationship Id="rId794" Type="http://schemas.openxmlformats.org/officeDocument/2006/relationships/hyperlink" Target="https://www.fr.capfriendly.com/arbitration-calculator/2021/all/all/all/andrew-copp" TargetMode="External"/><Relationship Id="rId1077" Type="http://schemas.openxmlformats.org/officeDocument/2006/relationships/hyperlink" Target="https://www.capfriendly.com/arbitration-calculator/2020/all/all/all/max-domi" TargetMode="External"/><Relationship Id="rId1200" Type="http://schemas.openxmlformats.org/officeDocument/2006/relationships/hyperlink" Target="https://www.capfriendly.com/waivers_calculator/jalen-chatfield#results" TargetMode="External"/><Relationship Id="rId654" Type="http://schemas.openxmlformats.org/officeDocument/2006/relationships/hyperlink" Target="https://www.fr.capfriendly.com/waivers_calculator/otto-somppi#results" TargetMode="External"/><Relationship Id="rId861" Type="http://schemas.openxmlformats.org/officeDocument/2006/relationships/hyperlink" Target="https://www.fr.capfriendly.com/waivers_calculator/martin-fehervary#results" TargetMode="External"/><Relationship Id="rId959" Type="http://schemas.openxmlformats.org/officeDocument/2006/relationships/hyperlink" Target="https://www.fr.capfriendly.com/arbitration-calculator/2020/all/all/all/dominic-toninato" TargetMode="External"/><Relationship Id="rId1284" Type="http://schemas.openxmlformats.org/officeDocument/2006/relationships/hyperlink" Target="https://www.capfriendly.com/arbitration-calculator/2020/all/all/all/spencer-martin" TargetMode="External"/><Relationship Id="rId1491" Type="http://schemas.openxmlformats.org/officeDocument/2006/relationships/hyperlink" Target="https://www.capfriendly.com/waivers_calculator/johnny-kovacevic#results" TargetMode="External"/><Relationship Id="rId293" Type="http://schemas.openxmlformats.org/officeDocument/2006/relationships/hyperlink" Target="https://www.capfriendly.com/waivers_calculator/dominic-toninato#results" TargetMode="External"/><Relationship Id="rId307" Type="http://schemas.openxmlformats.org/officeDocument/2006/relationships/hyperlink" Target="https://www.fr.capfriendly.com/arbitration-calculator/2020/all/all/all/darnell-nurse" TargetMode="External"/><Relationship Id="rId514" Type="http://schemas.openxmlformats.org/officeDocument/2006/relationships/hyperlink" Target="https://www.fr.capfriendly.com/waivers_calculator/kyle-keyser#results" TargetMode="External"/><Relationship Id="rId721" Type="http://schemas.openxmlformats.org/officeDocument/2006/relationships/hyperlink" Target="https://www.fr.capfriendly.com/waivers_calculator/thomas-chabot#results" TargetMode="External"/><Relationship Id="rId1144" Type="http://schemas.openxmlformats.org/officeDocument/2006/relationships/hyperlink" Target="https://www.capfriendly.com/waivers_calculator/parker-wotherspoon#results" TargetMode="External"/><Relationship Id="rId1351" Type="http://schemas.openxmlformats.org/officeDocument/2006/relationships/hyperlink" Target="https://www.capfriendly.com/waivers_calculator/brad-morrison#results" TargetMode="External"/><Relationship Id="rId1449" Type="http://schemas.openxmlformats.org/officeDocument/2006/relationships/hyperlink" Target="https://www.capfriendly.com/waivers_calculator/elvis-merzlikins#results" TargetMode="External"/><Relationship Id="rId88" Type="http://schemas.openxmlformats.org/officeDocument/2006/relationships/hyperlink" Target="https://www.capfriendly.com/waivers_calculator/dylan-cozens#results" TargetMode="External"/><Relationship Id="rId153" Type="http://schemas.openxmlformats.org/officeDocument/2006/relationships/hyperlink" Target="https://www.capfriendly.com/waivers_calculator/cam-dineen#results" TargetMode="External"/><Relationship Id="rId360" Type="http://schemas.openxmlformats.org/officeDocument/2006/relationships/hyperlink" Target="https://www.fr.capfriendly.com/waivers_calculator/brandon-hagel#results" TargetMode="External"/><Relationship Id="rId598" Type="http://schemas.openxmlformats.org/officeDocument/2006/relationships/hyperlink" Target="https://www.fr.capfriendly.com/waivers_calculator/brandon-gignac#results" TargetMode="External"/><Relationship Id="rId819" Type="http://schemas.openxmlformats.org/officeDocument/2006/relationships/hyperlink" Target="https://www.fr.capfriendly.com/arbitration-calculator/2020/all/all/all/pontus-aberg" TargetMode="External"/><Relationship Id="rId1004" Type="http://schemas.openxmlformats.org/officeDocument/2006/relationships/hyperlink" Target="https://www.capfriendly.com/arbitration-calculator/2020/all/all/all/joel-persson" TargetMode="External"/><Relationship Id="rId1211" Type="http://schemas.openxmlformats.org/officeDocument/2006/relationships/hyperlink" Target="https://www.capfriendly.com/waivers_calculator/oskar-steen#results" TargetMode="External"/><Relationship Id="rId220" Type="http://schemas.openxmlformats.org/officeDocument/2006/relationships/hyperlink" Target="https://www.capfriendly.com/arbitration-calculator/2020/all/all/all/william-carrier" TargetMode="External"/><Relationship Id="rId458" Type="http://schemas.openxmlformats.org/officeDocument/2006/relationships/hyperlink" Target="https://www.fr.capfriendly.com/waivers_calculator/nick-desimone#results" TargetMode="External"/><Relationship Id="rId665" Type="http://schemas.openxmlformats.org/officeDocument/2006/relationships/hyperlink" Target="https://www.fr.capfriendly.com/arbitration-calculator/2021/all/all/all/ryan-hartman" TargetMode="External"/><Relationship Id="rId872" Type="http://schemas.openxmlformats.org/officeDocument/2006/relationships/hyperlink" Target="https://www.fr.capfriendly.com/waivers_calculator/casey-mittelstadt#results" TargetMode="External"/><Relationship Id="rId1088" Type="http://schemas.openxmlformats.org/officeDocument/2006/relationships/hyperlink" Target="https://www.capfriendly.com/waivers_calculator/hayden-verbeek#results" TargetMode="External"/><Relationship Id="rId1295" Type="http://schemas.openxmlformats.org/officeDocument/2006/relationships/hyperlink" Target="https://www.capfriendly.com/waivers_calculator/antoine-morand#results" TargetMode="External"/><Relationship Id="rId1309" Type="http://schemas.openxmlformats.org/officeDocument/2006/relationships/hyperlink" Target="https://www.capfriendly.com/arbitration-calculator/2022/all/all/all/miles-wood" TargetMode="External"/><Relationship Id="rId15" Type="http://schemas.openxmlformats.org/officeDocument/2006/relationships/hyperlink" Target="https://www.capfriendly.com/waivers_calculator/cameron-hughes#results" TargetMode="External"/><Relationship Id="rId318" Type="http://schemas.openxmlformats.org/officeDocument/2006/relationships/hyperlink" Target="https://www.fr.capfriendly.com/waivers_calculator/ostap-safin#results" TargetMode="External"/><Relationship Id="rId525" Type="http://schemas.openxmlformats.org/officeDocument/2006/relationships/hyperlink" Target="https://www.fr.capfriendly.com/waivers_calculator/dmitri-zavgorodny#results" TargetMode="External"/><Relationship Id="rId732" Type="http://schemas.openxmlformats.org/officeDocument/2006/relationships/hyperlink" Target="https://www.fr.capfriendly.com/waivers_calculator/filip-chlapik#results" TargetMode="External"/><Relationship Id="rId1155" Type="http://schemas.openxmlformats.org/officeDocument/2006/relationships/hyperlink" Target="https://www.capfriendly.com/waivers_calculator/zachary-gallant#results" TargetMode="External"/><Relationship Id="rId1362" Type="http://schemas.openxmlformats.org/officeDocument/2006/relationships/hyperlink" Target="https://www.capfriendly.com/waivers_calculator/chaz-reddekopp#results" TargetMode="External"/><Relationship Id="rId99" Type="http://schemas.openxmlformats.org/officeDocument/2006/relationships/hyperlink" Target="https://www.capfriendly.com/waivers_calculator/brandon-hickey#results" TargetMode="External"/><Relationship Id="rId164" Type="http://schemas.openxmlformats.org/officeDocument/2006/relationships/hyperlink" Target="https://www.capfriendly.com/waivers_calculator/rhett-gardner#results" TargetMode="External"/><Relationship Id="rId371" Type="http://schemas.openxmlformats.org/officeDocument/2006/relationships/hyperlink" Target="https://www.fr.capfriendly.com/waivers_calculator/graham-knott#results" TargetMode="External"/><Relationship Id="rId1015" Type="http://schemas.openxmlformats.org/officeDocument/2006/relationships/hyperlink" Target="https://www.capfriendly.com/waivers_calculator/evan-bouchard#results" TargetMode="External"/><Relationship Id="rId1222" Type="http://schemas.openxmlformats.org/officeDocument/2006/relationships/hyperlink" Target="https://www.capfriendly.com/waivers_calculator/luke-philp#results" TargetMode="External"/><Relationship Id="rId469" Type="http://schemas.openxmlformats.org/officeDocument/2006/relationships/hyperlink" Target="https://www.fr.capfriendly.com/waivers_calculator/quintin-hughes#results" TargetMode="External"/><Relationship Id="rId676" Type="http://schemas.openxmlformats.org/officeDocument/2006/relationships/hyperlink" Target="https://www.fr.capfriendly.com/waivers_calculator/dmitry-sokolov#results" TargetMode="External"/><Relationship Id="rId883" Type="http://schemas.openxmlformats.org/officeDocument/2006/relationships/hyperlink" Target="https://www.fr.capfriendly.com/arbitration-calculator/2020/all/all/all/curtis-lazar" TargetMode="External"/><Relationship Id="rId1099" Type="http://schemas.openxmlformats.org/officeDocument/2006/relationships/hyperlink" Target="https://www.capfriendly.com/waivers_calculator/cale-fleury#results" TargetMode="External"/><Relationship Id="rId26" Type="http://schemas.openxmlformats.org/officeDocument/2006/relationships/hyperlink" Target="https://www.capfriendly.com/waivers_calculator/martin-bakos#results" TargetMode="External"/><Relationship Id="rId231" Type="http://schemas.openxmlformats.org/officeDocument/2006/relationships/hyperlink" Target="https://www.capfriendly.com/waivers_calculator/nicolas-roy#results" TargetMode="External"/><Relationship Id="rId329" Type="http://schemas.openxmlformats.org/officeDocument/2006/relationships/hyperlink" Target="https://www.fr.capfriendly.com/waivers_calculator/stuart-skinner#results" TargetMode="External"/><Relationship Id="rId536" Type="http://schemas.openxmlformats.org/officeDocument/2006/relationships/hyperlink" Target="https://www.fr.capfriendly.com/arbitration-calculator/2021/all/all/all/ondrej-kase" TargetMode="External"/><Relationship Id="rId1166" Type="http://schemas.openxmlformats.org/officeDocument/2006/relationships/hyperlink" Target="https://www.capfriendly.com/waivers_calculator/maxim-letunov#results" TargetMode="External"/><Relationship Id="rId1373" Type="http://schemas.openxmlformats.org/officeDocument/2006/relationships/hyperlink" Target="https://www.capfriendly.com/waivers_calculator/brady-tkachuk#results" TargetMode="External"/><Relationship Id="rId175" Type="http://schemas.openxmlformats.org/officeDocument/2006/relationships/hyperlink" Target="https://www.capfriendly.com/waivers_calculator/joel-lesperance#results" TargetMode="External"/><Relationship Id="rId743" Type="http://schemas.openxmlformats.org/officeDocument/2006/relationships/hyperlink" Target="https://www.fr.capfriendly.com/waivers_calculator/marcus-hogberg#results" TargetMode="External"/><Relationship Id="rId950" Type="http://schemas.openxmlformats.org/officeDocument/2006/relationships/hyperlink" Target="https://www.fr.capfriendly.com/arbitration-calculator/2020/all/all/all/ian-mccoshen" TargetMode="External"/><Relationship Id="rId1026" Type="http://schemas.openxmlformats.org/officeDocument/2006/relationships/hyperlink" Target="https://www.capfriendly.com/arbitration-calculator/2020/all/all/all/shane-starrett" TargetMode="External"/><Relationship Id="rId382" Type="http://schemas.openxmlformats.org/officeDocument/2006/relationships/hyperlink" Target="https://www.fr.capfriendly.com/arbitration-calculator/2020/all/all/all/max-domi" TargetMode="External"/><Relationship Id="rId603" Type="http://schemas.openxmlformats.org/officeDocument/2006/relationships/hyperlink" Target="https://www.fr.capfriendly.com/arbitration-calculator/2020/all/all/all/dakota-mermis" TargetMode="External"/><Relationship Id="rId687" Type="http://schemas.openxmlformats.org/officeDocument/2006/relationships/hyperlink" Target="https://www.fr.capfriendly.com/arbitration-calculator/all/all/all/louis-belpedio" TargetMode="External"/><Relationship Id="rId810" Type="http://schemas.openxmlformats.org/officeDocument/2006/relationships/hyperlink" Target="https://www.fr.capfriendly.com/arbitration-calculator/2020/all/all/all/jc-lipon1" TargetMode="External"/><Relationship Id="rId908" Type="http://schemas.openxmlformats.org/officeDocument/2006/relationships/hyperlink" Target="https://www.fr.capfriendly.com/waivers_calculator/linus-olund1#results" TargetMode="External"/><Relationship Id="rId1233" Type="http://schemas.openxmlformats.org/officeDocument/2006/relationships/hyperlink" Target="https://www.capfriendly.com/arbitration-calculator/2020/all/all/all/rinat-valiev" TargetMode="External"/><Relationship Id="rId1440" Type="http://schemas.openxmlformats.org/officeDocument/2006/relationships/hyperlink" Target="https://www.capfriendly.com/waivers_calculator/josh-anderson1#results" TargetMode="External"/><Relationship Id="rId242" Type="http://schemas.openxmlformats.org/officeDocument/2006/relationships/hyperlink" Target="https://www.capfriendly.com/waivers_calculator/dante-fabbro#results" TargetMode="External"/><Relationship Id="rId894" Type="http://schemas.openxmlformats.org/officeDocument/2006/relationships/hyperlink" Target="https://www.fr.capfriendly.com/waivers_calculator/jonas-johansson#results" TargetMode="External"/><Relationship Id="rId1177" Type="http://schemas.openxmlformats.org/officeDocument/2006/relationships/hyperlink" Target="https://www.capfriendly.com/arbitration-calculator/2021/all/all/all/nick-desimone" TargetMode="External"/><Relationship Id="rId1300" Type="http://schemas.openxmlformats.org/officeDocument/2006/relationships/hyperlink" Target="https://www.capfriendly.com/arbitration-calculator/2020/all/all/all/andrew-poturalski" TargetMode="External"/><Relationship Id="rId37" Type="http://schemas.openxmlformats.org/officeDocument/2006/relationships/hyperlink" Target="https://www.capfriendly.com/waivers_calculator/jeremy-bracco#results" TargetMode="External"/><Relationship Id="rId102" Type="http://schemas.openxmlformats.org/officeDocument/2006/relationships/hyperlink" Target="https://www.capfriendly.com/waivers_calculator/casey-fitzgerald#results" TargetMode="External"/><Relationship Id="rId547" Type="http://schemas.openxmlformats.org/officeDocument/2006/relationships/hyperlink" Target="https://www.fr.capfriendly.com/waivers_calculator/alex-dostie#results" TargetMode="External"/><Relationship Id="rId754" Type="http://schemas.openxmlformats.org/officeDocument/2006/relationships/hyperlink" Target="https://www.fr.capfriendly.com/waivers_calculator/kevin-stenlund#results" TargetMode="External"/><Relationship Id="rId961" Type="http://schemas.openxmlformats.org/officeDocument/2006/relationships/hyperlink" Target="https://www.fr.capfriendly.com/waivers_calculator/cliff-pu#results" TargetMode="External"/><Relationship Id="rId1384" Type="http://schemas.openxmlformats.org/officeDocument/2006/relationships/hyperlink" Target="https://www.capfriendly.com/waivers_calculator/rudolfs-balcers#results" TargetMode="External"/><Relationship Id="rId90" Type="http://schemas.openxmlformats.org/officeDocument/2006/relationships/hyperlink" Target="https://www.capfriendly.com/waivers_calculator/tage-thompson#results" TargetMode="External"/><Relationship Id="rId186" Type="http://schemas.openxmlformats.org/officeDocument/2006/relationships/hyperlink" Target="https://www.capfriendly.com/waivers_calculator/landon-bow#results" TargetMode="External"/><Relationship Id="rId393" Type="http://schemas.openxmlformats.org/officeDocument/2006/relationships/hyperlink" Target="https://www.fr.capfriendly.com/waivers_calculator/hayden-verbeek#results" TargetMode="External"/><Relationship Id="rId407" Type="http://schemas.openxmlformats.org/officeDocument/2006/relationships/hyperlink" Target="https://www.fr.capfriendly.com/waivers_calculator/michael-mcniven#results" TargetMode="External"/><Relationship Id="rId614" Type="http://schemas.openxmlformats.org/officeDocument/2006/relationships/hyperlink" Target="https://www.fr.capfriendly.com/waivers_calculator/nikolai-prokhorkin#results" TargetMode="External"/><Relationship Id="rId821" Type="http://schemas.openxmlformats.org/officeDocument/2006/relationships/hyperlink" Target="https://www.fr.capfriendly.com/arbitration-calculator/2020/all/all/all/ben-harpur" TargetMode="External"/><Relationship Id="rId1037" Type="http://schemas.openxmlformats.org/officeDocument/2006/relationships/hyperlink" Target="https://www.capfriendly.com/waivers_calculator/steven-lorentz#results" TargetMode="External"/><Relationship Id="rId1244" Type="http://schemas.openxmlformats.org/officeDocument/2006/relationships/hyperlink" Target="https://www.capfriendly.com/waivers_calculator/connor-dewar#results" TargetMode="External"/><Relationship Id="rId1451" Type="http://schemas.openxmlformats.org/officeDocument/2006/relationships/hyperlink" Target="https://www.capfriendly.com/waivers_calculator/alexandre-texier#results" TargetMode="External"/><Relationship Id="rId253" Type="http://schemas.openxmlformats.org/officeDocument/2006/relationships/hyperlink" Target="https://www.capfriendly.com/waivers_calculator/jeremy-davies#results" TargetMode="External"/><Relationship Id="rId460" Type="http://schemas.openxmlformats.org/officeDocument/2006/relationships/hyperlink" Target="https://www.fr.capfriendly.com/waivers_calculator/andrew-shortridge#results" TargetMode="External"/><Relationship Id="rId698" Type="http://schemas.openxmlformats.org/officeDocument/2006/relationships/hyperlink" Target="https://www.fr.capfriendly.com/waivers_calculator/mikhail-vorobyov#results" TargetMode="External"/><Relationship Id="rId919" Type="http://schemas.openxmlformats.org/officeDocument/2006/relationships/hyperlink" Target="https://www.fr.capfriendly.com/waivers_calculator/calen-addison#results" TargetMode="External"/><Relationship Id="rId1090" Type="http://schemas.openxmlformats.org/officeDocument/2006/relationships/hyperlink" Target="https://www.capfriendly.com/waivers_calculator/michael-pezzetta#results" TargetMode="External"/><Relationship Id="rId1104" Type="http://schemas.openxmlformats.org/officeDocument/2006/relationships/hyperlink" Target="https://www.capfriendly.com/arbitration-calculator/2020/all/all/all/andreas-athanasiou" TargetMode="External"/><Relationship Id="rId1311" Type="http://schemas.openxmlformats.org/officeDocument/2006/relationships/hyperlink" Target="https://www.capfriendly.com/waivers_calculator/nico-hischier#results" TargetMode="External"/><Relationship Id="rId48" Type="http://schemas.openxmlformats.org/officeDocument/2006/relationships/hyperlink" Target="https://www.capfriendly.com/waivers_calculator/ian-scott#results" TargetMode="External"/><Relationship Id="rId113" Type="http://schemas.openxmlformats.org/officeDocument/2006/relationships/hyperlink" Target="https://www.capfriendly.com/waivers_calculator/jan-drozg#results" TargetMode="External"/><Relationship Id="rId320" Type="http://schemas.openxmlformats.org/officeDocument/2006/relationships/hyperlink" Target="https://www.fr.capfriendly.com/waivers_calculator/philip-broberg#results" TargetMode="External"/><Relationship Id="rId558" Type="http://schemas.openxmlformats.org/officeDocument/2006/relationships/hyperlink" Target="https://www.fr.capfriendly.com/waivers_calculator/lukas-dostal#results" TargetMode="External"/><Relationship Id="rId765" Type="http://schemas.openxmlformats.org/officeDocument/2006/relationships/hyperlink" Target="https://www.fr.capfriendly.com/waivers_calculator/ryan-collins#results" TargetMode="External"/><Relationship Id="rId972" Type="http://schemas.openxmlformats.org/officeDocument/2006/relationships/hyperlink" Target="https://www.fr.capfriendly.com/waivers_calculator/miro-heiskanen#results" TargetMode="External"/><Relationship Id="rId1188" Type="http://schemas.openxmlformats.org/officeDocument/2006/relationships/hyperlink" Target="https://www.capfriendly.com/waivers_calculator/thatcher-demko#results" TargetMode="External"/><Relationship Id="rId1395" Type="http://schemas.openxmlformats.org/officeDocument/2006/relationships/hyperlink" Target="https://www.capfriendly.com/waivers_calculator/olle-alsing#results" TargetMode="External"/><Relationship Id="rId1409" Type="http://schemas.openxmlformats.org/officeDocument/2006/relationships/hyperlink" Target="https://www.capfriendly.com/waivers_calculator/pascal-laberge#results" TargetMode="External"/><Relationship Id="rId197" Type="http://schemas.openxmlformats.org/officeDocument/2006/relationships/hyperlink" Target="https://www.capfriendly.com/waivers_calculator/alexandar-georgiev#results" TargetMode="External"/><Relationship Id="rId418" Type="http://schemas.openxmlformats.org/officeDocument/2006/relationships/hyperlink" Target="https://www.fr.capfriendly.com/waivers_calculator/joseph-veleno#results" TargetMode="External"/><Relationship Id="rId625" Type="http://schemas.openxmlformats.org/officeDocument/2006/relationships/hyperlink" Target="https://www.fr.capfriendly.com/waivers_calculator/bokondji-imama#results" TargetMode="External"/><Relationship Id="rId832" Type="http://schemas.openxmlformats.org/officeDocument/2006/relationships/hyperlink" Target="https://www.fr.capfriendly.com/waivers_calculator/timothy-liljegren#results" TargetMode="External"/><Relationship Id="rId1048" Type="http://schemas.openxmlformats.org/officeDocument/2006/relationships/hyperlink" Target="https://www.capfriendly.com/arbitration-calculator/2021/all/all/all/david-kampf" TargetMode="External"/><Relationship Id="rId1255" Type="http://schemas.openxmlformats.org/officeDocument/2006/relationships/hyperlink" Target="https://www.capfriendly.com/waivers_calculator/stepan-falkovsky#results" TargetMode="External"/><Relationship Id="rId1462" Type="http://schemas.openxmlformats.org/officeDocument/2006/relationships/hyperlink" Target="https://www.capfriendly.com/waivers_calculator/andrew-peeke#results" TargetMode="External"/><Relationship Id="rId264" Type="http://schemas.openxmlformats.org/officeDocument/2006/relationships/hyperlink" Target="https://www.capfriendly.com/waivers_calculator/klim-kostin#results" TargetMode="External"/><Relationship Id="rId471" Type="http://schemas.openxmlformats.org/officeDocument/2006/relationships/hyperlink" Target="https://www.fr.capfriendly.com/waivers_calculator/adam-gaudette#results" TargetMode="External"/><Relationship Id="rId1115" Type="http://schemas.openxmlformats.org/officeDocument/2006/relationships/hyperlink" Target="https://www.capfriendly.com/waivers_calculator/joseph-veleno#results" TargetMode="External"/><Relationship Id="rId1322" Type="http://schemas.openxmlformats.org/officeDocument/2006/relationships/hyperlink" Target="https://www.capfriendly.com/waivers_calculator/marian-studenic#results" TargetMode="External"/><Relationship Id="rId59" Type="http://schemas.openxmlformats.org/officeDocument/2006/relationships/hyperlink" Target="https://www.capfriendly.com/waivers_calculator/brett-leason#results" TargetMode="External"/><Relationship Id="rId124" Type="http://schemas.openxmlformats.org/officeDocument/2006/relationships/hyperlink" Target="https://www.capfriendly.com/waivers_calculator/adam-johnson#results" TargetMode="External"/><Relationship Id="rId569" Type="http://schemas.openxmlformats.org/officeDocument/2006/relationships/hyperlink" Target="https://www.fr.capfriendly.com/waivers_calculator/arnaud-durandeau#results" TargetMode="External"/><Relationship Id="rId776" Type="http://schemas.openxmlformats.org/officeDocument/2006/relationships/hyperlink" Target="https://www.fr.capfriendly.com/arbitration-calculator/2020/all/all/all/ryan-graves" TargetMode="External"/><Relationship Id="rId983" Type="http://schemas.openxmlformats.org/officeDocument/2006/relationships/hyperlink" Target="https://www.fr.capfriendly.com/waivers_calculator/tony-calderone#results" TargetMode="External"/><Relationship Id="rId1199" Type="http://schemas.openxmlformats.org/officeDocument/2006/relationships/hyperlink" Target="https://www.capfriendly.com/waivers_calculator/mitch-eliot#results" TargetMode="External"/><Relationship Id="rId331" Type="http://schemas.openxmlformats.org/officeDocument/2006/relationships/hyperlink" Target="https://www.fr.capfriendly.com/waivers_calculator/shane-starrett#results" TargetMode="External"/><Relationship Id="rId429" Type="http://schemas.openxmlformats.org/officeDocument/2006/relationships/hyperlink" Target="https://www.fr.capfriendly.com/waivers_calculator/filip-larsson#results" TargetMode="External"/><Relationship Id="rId636" Type="http://schemas.openxmlformats.org/officeDocument/2006/relationships/hyperlink" Target="https://www.fr.capfriendly.com/waivers_calculator/daniel-brickley#results" TargetMode="External"/><Relationship Id="rId1059" Type="http://schemas.openxmlformats.org/officeDocument/2006/relationships/hyperlink" Target="https://www.capfriendly.com/waivers_calculator/tim-soderlund1#results" TargetMode="External"/><Relationship Id="rId1266" Type="http://schemas.openxmlformats.org/officeDocument/2006/relationships/hyperlink" Target="https://www.capfriendly.com/waivers_calculator/alexander-volkov#results" TargetMode="External"/><Relationship Id="rId1473" Type="http://schemas.openxmlformats.org/officeDocument/2006/relationships/hyperlink" Target="https://www.capfriendly.com/waivers_calculator/mason-appleton#results" TargetMode="External"/><Relationship Id="rId843" Type="http://schemas.openxmlformats.org/officeDocument/2006/relationships/hyperlink" Target="https://www.fr.capfriendly.com/arbitration-calculator/2020/all/all/all/christian-djoos" TargetMode="External"/><Relationship Id="rId1126" Type="http://schemas.openxmlformats.org/officeDocument/2006/relationships/hyperlink" Target="https://www.capfriendly.com/waivers_calculator/filip-larsson#results" TargetMode="External"/><Relationship Id="rId275" Type="http://schemas.openxmlformats.org/officeDocument/2006/relationships/hyperlink" Target="https://www.capfriendly.com/waivers_calculator/mitch-reinke#results" TargetMode="External"/><Relationship Id="rId482" Type="http://schemas.openxmlformats.org/officeDocument/2006/relationships/hyperlink" Target="https://www.fr.capfriendly.com/waivers_calculator/jalen-chatfield#results" TargetMode="External"/><Relationship Id="rId703" Type="http://schemas.openxmlformats.org/officeDocument/2006/relationships/hyperlink" Target="https://www.fr.capfriendly.com/waivers_calculator/matthew-strome#results" TargetMode="External"/><Relationship Id="rId910" Type="http://schemas.openxmlformats.org/officeDocument/2006/relationships/hyperlink" Target="https://www.fr.capfriendly.com/waivers_calculator/jordy-bellerive#results" TargetMode="External"/><Relationship Id="rId1333" Type="http://schemas.openxmlformats.org/officeDocument/2006/relationships/hyperlink" Target="https://www.capfriendly.com/waivers_calculator/gilles-senn#results" TargetMode="External"/><Relationship Id="rId135" Type="http://schemas.openxmlformats.org/officeDocument/2006/relationships/hyperlink" Target="https://www.capfriendly.com/waivers_calculator/christian-fischer#results" TargetMode="External"/><Relationship Id="rId342" Type="http://schemas.openxmlformats.org/officeDocument/2006/relationships/hyperlink" Target="https://www.fr.capfriendly.com/waivers_calculator/spencer-smallman#results" TargetMode="External"/><Relationship Id="rId787" Type="http://schemas.openxmlformats.org/officeDocument/2006/relationships/hyperlink" Target="https://www.fr.capfriendly.com/waivers_calculator/conor-timmins#results" TargetMode="External"/><Relationship Id="rId994" Type="http://schemas.openxmlformats.org/officeDocument/2006/relationships/hyperlink" Target="https://www.fr.capfriendly.com/waivers_calculator/colton-point#results" TargetMode="External"/><Relationship Id="rId1400" Type="http://schemas.openxmlformats.org/officeDocument/2006/relationships/hyperlink" Target="https://www.capfriendly.com/arbitration-calculator/2021/all/all/all/marcus-hogberg" TargetMode="External"/><Relationship Id="rId202" Type="http://schemas.openxmlformats.org/officeDocument/2006/relationships/hyperlink" Target="https://www.capfriendly.com/waivers_calculator/patrick-newell#results" TargetMode="External"/><Relationship Id="rId647" Type="http://schemas.openxmlformats.org/officeDocument/2006/relationships/hyperlink" Target="https://www.fr.capfriendly.com/waivers_calculator/mitchell-stephens#results" TargetMode="External"/><Relationship Id="rId854" Type="http://schemas.openxmlformats.org/officeDocument/2006/relationships/hyperlink" Target="https://www.fr.capfriendly.com/waivers_calculator/brian-pinho#results" TargetMode="External"/><Relationship Id="rId1277" Type="http://schemas.openxmlformats.org/officeDocument/2006/relationships/hyperlink" Target="https://www.capfriendly.com/waivers_calculator/dennis-yan#results" TargetMode="External"/><Relationship Id="rId1484" Type="http://schemas.openxmlformats.org/officeDocument/2006/relationships/hyperlink" Target="https://www.capfriendly.com/waivers_calculator/skyler-mckenzie#results" TargetMode="External"/><Relationship Id="rId286" Type="http://schemas.openxmlformats.org/officeDocument/2006/relationships/hyperlink" Target="https://www.capfriendly.com/arbitration-calculator/2020/all/all/all/joshua-brown" TargetMode="External"/><Relationship Id="rId493" Type="http://schemas.openxmlformats.org/officeDocument/2006/relationships/hyperlink" Target="https://www.fr.capfriendly.com/waivers_calculator/connor-clifton#results" TargetMode="External"/><Relationship Id="rId507" Type="http://schemas.openxmlformats.org/officeDocument/2006/relationships/hyperlink" Target="https://www.fr.capfriendly.com/arbitration-calculator/2021/all/all/all/anton-blidh" TargetMode="External"/><Relationship Id="rId714" Type="http://schemas.openxmlformats.org/officeDocument/2006/relationships/hyperlink" Target="https://www.fr.capfriendly.com/arbitration-calculator/2020/all/all/all/anthony-duclair" TargetMode="External"/><Relationship Id="rId921" Type="http://schemas.openxmlformats.org/officeDocument/2006/relationships/hyperlink" Target="https://www.fr.capfriendly.com/waivers_calculator/alex-dorio#results" TargetMode="External"/><Relationship Id="rId1137" Type="http://schemas.openxmlformats.org/officeDocument/2006/relationships/hyperlink" Target="https://www.capfriendly.com/waivers_calculator/arnaud-durandeau#results" TargetMode="External"/><Relationship Id="rId1344" Type="http://schemas.openxmlformats.org/officeDocument/2006/relationships/hyperlink" Target="https://www.capfriendly.com/waivers_calculator/gabriel-vilardi#results" TargetMode="External"/><Relationship Id="rId50" Type="http://schemas.openxmlformats.org/officeDocument/2006/relationships/hyperlink" Target="https://www.capfriendly.com/arbitration-calculator/2020/all/all/all/kasimir-kaskisuo" TargetMode="External"/><Relationship Id="rId146" Type="http://schemas.openxmlformats.org/officeDocument/2006/relationships/hyperlink" Target="https://www.capfriendly.com/waivers_calculator/giovanni-fiore#results" TargetMode="External"/><Relationship Id="rId353" Type="http://schemas.openxmlformats.org/officeDocument/2006/relationships/hyperlink" Target="https://www.fr.capfriendly.com/arbitration-calculator/2021/all/all/all/david-kampf" TargetMode="External"/><Relationship Id="rId560" Type="http://schemas.openxmlformats.org/officeDocument/2006/relationships/hyperlink" Target="https://www.fr.capfriendly.com/arbitration-calculator/2020/all/all/all/ryan-pulock" TargetMode="External"/><Relationship Id="rId798" Type="http://schemas.openxmlformats.org/officeDocument/2006/relationships/hyperlink" Target="https://www.fr.capfriendly.com/waivers_calculator/sami-niku#results" TargetMode="External"/><Relationship Id="rId1190" Type="http://schemas.openxmlformats.org/officeDocument/2006/relationships/hyperlink" Target="https://www.capfriendly.com/waivers_calculator/kole-lind#results" TargetMode="External"/><Relationship Id="rId1204" Type="http://schemas.openxmlformats.org/officeDocument/2006/relationships/hyperlink" Target="https://www.capfriendly.com/arbitration-calculator/2020/all/all/all/ashton-sautner" TargetMode="External"/><Relationship Id="rId1411" Type="http://schemas.openxmlformats.org/officeDocument/2006/relationships/hyperlink" Target="https://www.capfriendly.com/waivers_calculator/carsen-twarynski#results" TargetMode="External"/><Relationship Id="rId213" Type="http://schemas.openxmlformats.org/officeDocument/2006/relationships/hyperlink" Target="https://www.capfriendly.com/waivers_calculator/tarmo-reunanen#results" TargetMode="External"/><Relationship Id="rId420" Type="http://schemas.openxmlformats.org/officeDocument/2006/relationships/hyperlink" Target="https://www.fr.capfriendly.com/waivers_calculator/chase-pearson#results" TargetMode="External"/><Relationship Id="rId658" Type="http://schemas.openxmlformats.org/officeDocument/2006/relationships/hyperlink" Target="https://www.fr.capfriendly.com/arbitration-calculator/2020/all/all/all/gemel-smith" TargetMode="External"/><Relationship Id="rId865" Type="http://schemas.openxmlformats.org/officeDocument/2006/relationships/hyperlink" Target="https://www.fr.capfriendly.com/waivers_calculator/colby-williams#results" TargetMode="External"/><Relationship Id="rId1050" Type="http://schemas.openxmlformats.org/officeDocument/2006/relationships/hyperlink" Target="https://www.capfriendly.com/arbitration-calculator/2020/all/all/all/slater-koekkoek" TargetMode="External"/><Relationship Id="rId1288" Type="http://schemas.openxmlformats.org/officeDocument/2006/relationships/hyperlink" Target="https://www.capfriendly.com/waivers_calculator/troy-terry#results" TargetMode="External"/><Relationship Id="rId297" Type="http://schemas.openxmlformats.org/officeDocument/2006/relationships/hyperlink" Target="https://www.capfriendly.com/waivers_calculator/sebastian-repo#results" TargetMode="External"/><Relationship Id="rId518" Type="http://schemas.openxmlformats.org/officeDocument/2006/relationships/hyperlink" Target="https://www.fr.capfriendly.com/waivers_calculator/dillon-dube#results" TargetMode="External"/><Relationship Id="rId725" Type="http://schemas.openxmlformats.org/officeDocument/2006/relationships/hyperlink" Target="https://www.fr.capfriendly.com/waivers_calculator/jonathan-davidsson#results" TargetMode="External"/><Relationship Id="rId932" Type="http://schemas.openxmlformats.org/officeDocument/2006/relationships/hyperlink" Target="https://www.fr.capfriendly.com/waivers_calculator/tyler-steenbergen#results" TargetMode="External"/><Relationship Id="rId1148" Type="http://schemas.openxmlformats.org/officeDocument/2006/relationships/hyperlink" Target="https://www.capfriendly.com/waivers_calculator/jakub-skarek#results" TargetMode="External"/><Relationship Id="rId1355" Type="http://schemas.openxmlformats.org/officeDocument/2006/relationships/hyperlink" Target="https://www.capfriendly.com/waivers_calculator/matt-luff#results" TargetMode="External"/><Relationship Id="rId157" Type="http://schemas.openxmlformats.org/officeDocument/2006/relationships/hyperlink" Target="https://www.capfriendly.com/waivers_calculator/merrick-madsen#results" TargetMode="External"/><Relationship Id="rId364" Type="http://schemas.openxmlformats.org/officeDocument/2006/relationships/hyperlink" Target="https://www.fr.capfriendly.com/waivers_calculator/tim-soderlund1#results" TargetMode="External"/><Relationship Id="rId1008" Type="http://schemas.openxmlformats.org/officeDocument/2006/relationships/hyperlink" Target="https://www.capfriendly.com/waivers_calculator/ryan-mcleod#results" TargetMode="External"/><Relationship Id="rId1215" Type="http://schemas.openxmlformats.org/officeDocument/2006/relationships/hyperlink" Target="https://www.capfriendly.com/arbitration-calculator/2021/all/all/all/anton-blidh" TargetMode="External"/><Relationship Id="rId1422" Type="http://schemas.openxmlformats.org/officeDocument/2006/relationships/hyperlink" Target="https://www.capfriendly.com/arbitration-calculator/2020/all/all/all/andre-burakovsky" TargetMode="External"/><Relationship Id="rId61" Type="http://schemas.openxmlformats.org/officeDocument/2006/relationships/hyperlink" Target="https://www.capfriendly.com/waivers_calculator/alexei-protas#results" TargetMode="External"/><Relationship Id="rId571" Type="http://schemas.openxmlformats.org/officeDocument/2006/relationships/hyperlink" Target="https://www.fr.capfriendly.com/waivers_calculator/grant-hutton#results" TargetMode="External"/><Relationship Id="rId669" Type="http://schemas.openxmlformats.org/officeDocument/2006/relationships/hyperlink" Target="https://www.fr.capfriendly.com/waivers_calculator/luke-kunin#results" TargetMode="External"/><Relationship Id="rId876" Type="http://schemas.openxmlformats.org/officeDocument/2006/relationships/hyperlink" Target="https://www.fr.capfriendly.com/waivers_calculator/andrew-oglevie#results" TargetMode="External"/><Relationship Id="rId1299" Type="http://schemas.openxmlformats.org/officeDocument/2006/relationships/hyperlink" Target="https://www.capfriendly.com/waivers_calculator/deven-sideroff#results" TargetMode="External"/><Relationship Id="rId19" Type="http://schemas.openxmlformats.org/officeDocument/2006/relationships/hyperlink" Target="https://www.capfriendly.com/waivers_calculator/karson-kuhlman#results" TargetMode="External"/><Relationship Id="rId224" Type="http://schemas.openxmlformats.org/officeDocument/2006/relationships/hyperlink" Target="https://www.capfriendly.com/waivers_calculator/jonas-rondbjerg#results" TargetMode="External"/><Relationship Id="rId431" Type="http://schemas.openxmlformats.org/officeDocument/2006/relationships/hyperlink" Target="https://www.fr.capfriendly.com/waivers_calculator/dylan-gambrell#results" TargetMode="External"/><Relationship Id="rId529" Type="http://schemas.openxmlformats.org/officeDocument/2006/relationships/hyperlink" Target="https://www.fr.capfriendly.com/arbitration-calculator/2020/all/all/all/ryan-lomberg" TargetMode="External"/><Relationship Id="rId736" Type="http://schemas.openxmlformats.org/officeDocument/2006/relationships/hyperlink" Target="https://www.fr.capfriendly.com/arbitration-calculator/2020/all/all/all/morgan-klimchuk" TargetMode="External"/><Relationship Id="rId1061" Type="http://schemas.openxmlformats.org/officeDocument/2006/relationships/hyperlink" Target="https://www.capfriendly.com/waivers_calculator/mackenzie-entwistle#results" TargetMode="External"/><Relationship Id="rId1159" Type="http://schemas.openxmlformats.org/officeDocument/2006/relationships/hyperlink" Target="https://www.capfriendly.com/waivers_calculator/jacob-mcgrew#results" TargetMode="External"/><Relationship Id="rId1366" Type="http://schemas.openxmlformats.org/officeDocument/2006/relationships/hyperlink" Target="https://www.capfriendly.com/waivers_calculator/matt-villalta#results" TargetMode="External"/><Relationship Id="rId168" Type="http://schemas.openxmlformats.org/officeDocument/2006/relationships/hyperlink" Target="https://www.capfriendly.com/waivers_calculator/ty-dellandrea#results" TargetMode="External"/><Relationship Id="rId943" Type="http://schemas.openxmlformats.org/officeDocument/2006/relationships/hyperlink" Target="https://www.fr.capfriendly.com/waivers_calculator/jalen-smereck#results" TargetMode="External"/><Relationship Id="rId1019" Type="http://schemas.openxmlformats.org/officeDocument/2006/relationships/hyperlink" Target="https://www.capfriendly.com/waivers_calculator/william-lagesson#results" TargetMode="External"/><Relationship Id="rId72" Type="http://schemas.openxmlformats.org/officeDocument/2006/relationships/hyperlink" Target="https://www.capfriendly.com/waivers_calculator/martin-fehervary#results" TargetMode="External"/><Relationship Id="rId375" Type="http://schemas.openxmlformats.org/officeDocument/2006/relationships/hyperlink" Target="https://www.fr.capfriendly.com/waivers_calculator/nicolas-beaudin#results" TargetMode="External"/><Relationship Id="rId582" Type="http://schemas.openxmlformats.org/officeDocument/2006/relationships/hyperlink" Target="https://www.fr.capfriendly.com/waivers_calculator/jack-hughes#results" TargetMode="External"/><Relationship Id="rId803" Type="http://schemas.openxmlformats.org/officeDocument/2006/relationships/hyperlink" Target="https://www.fr.capfriendly.com/waivers_calculator/jansen-harkins#results" TargetMode="External"/><Relationship Id="rId1226" Type="http://schemas.openxmlformats.org/officeDocument/2006/relationships/hyperlink" Target="https://www.capfriendly.com/waivers_calculator/dmitri-zavgorodny#results" TargetMode="External"/><Relationship Id="rId1433" Type="http://schemas.openxmlformats.org/officeDocument/2006/relationships/hyperlink" Target="https://www.capfriendly.com/waivers_calculator/travis-barron#results" TargetMode="External"/></Relationships>
</file>

<file path=xl/drawings/drawing1.xml><?xml version="1.0" encoding="utf-8"?>
<xdr:wsDr xmlns:xdr="http://schemas.openxmlformats.org/drawingml/2006/spreadsheetDrawing" xmlns:a="http://schemas.openxmlformats.org/drawingml/2006/main">
  <xdr:twoCellAnchor>
    <xdr:from>
      <xdr:col>2</xdr:col>
      <xdr:colOff>85725</xdr:colOff>
      <xdr:row>14</xdr:row>
      <xdr:rowOff>95250</xdr:rowOff>
    </xdr:from>
    <xdr:to>
      <xdr:col>3</xdr:col>
      <xdr:colOff>742950</xdr:colOff>
      <xdr:row>14</xdr:row>
      <xdr:rowOff>104775</xdr:rowOff>
    </xdr:to>
    <xdr:cxnSp macro="">
      <xdr:nvCxnSpPr>
        <xdr:cNvPr id="3" name="Connecteur droit avec flèche 2">
          <a:extLst>
            <a:ext uri="{FF2B5EF4-FFF2-40B4-BE49-F238E27FC236}">
              <a16:creationId xmlns:a16="http://schemas.microsoft.com/office/drawing/2014/main" xmlns="" id="{00000000-0008-0000-0200-000003000000}"/>
            </a:ext>
          </a:extLst>
        </xdr:cNvPr>
        <xdr:cNvCxnSpPr/>
      </xdr:nvCxnSpPr>
      <xdr:spPr>
        <a:xfrm flipH="1">
          <a:off x="6381750" y="2724150"/>
          <a:ext cx="1419225" cy="9525"/>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1050</xdr:row>
      <xdr:rowOff>0</xdr:rowOff>
    </xdr:from>
    <xdr:to>
      <xdr:col>0</xdr:col>
      <xdr:colOff>123825</xdr:colOff>
      <xdr:row>1050</xdr:row>
      <xdr:rowOff>123825</xdr:rowOff>
    </xdr:to>
    <xdr:sp macro="" textlink="">
      <xdr:nvSpPr>
        <xdr:cNvPr id="4097" name="AutoShape 1" descr="Waivers Exempt">
          <a:hlinkClick xmlns:r="http://schemas.openxmlformats.org/officeDocument/2006/relationships" r:id="rId1"/>
          <a:extLst>
            <a:ext uri="{FF2B5EF4-FFF2-40B4-BE49-F238E27FC236}">
              <a16:creationId xmlns:a16="http://schemas.microsoft.com/office/drawing/2014/main" xmlns="" id="{00000000-0008-0000-0E00-000001100000}"/>
            </a:ext>
          </a:extLst>
        </xdr:cNvPr>
        <xdr:cNvSpPr>
          <a:spLocks noChangeAspect="1" noChangeArrowheads="1"/>
        </xdr:cNvSpPr>
      </xdr:nvSpPr>
      <xdr:spPr bwMode="auto">
        <a:xfrm>
          <a:off x="1524000" y="171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xdr:row>
      <xdr:rowOff>0</xdr:rowOff>
    </xdr:from>
    <xdr:to>
      <xdr:col>0</xdr:col>
      <xdr:colOff>123825</xdr:colOff>
      <xdr:row>7</xdr:row>
      <xdr:rowOff>123825</xdr:rowOff>
    </xdr:to>
    <xdr:sp macro="" textlink="">
      <xdr:nvSpPr>
        <xdr:cNvPr id="4098" name="AutoShape 2" descr="Performance Bonuses">
          <a:extLst>
            <a:ext uri="{FF2B5EF4-FFF2-40B4-BE49-F238E27FC236}">
              <a16:creationId xmlns:a16="http://schemas.microsoft.com/office/drawing/2014/main" xmlns="" id="{00000000-0008-0000-0E00-000002100000}"/>
            </a:ext>
          </a:extLst>
        </xdr:cNvPr>
        <xdr:cNvSpPr>
          <a:spLocks noChangeAspect="1" noChangeArrowheads="1"/>
        </xdr:cNvSpPr>
      </xdr:nvSpPr>
      <xdr:spPr bwMode="auto">
        <a:xfrm>
          <a:off x="1524000" y="190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xdr:row>
      <xdr:rowOff>0</xdr:rowOff>
    </xdr:from>
    <xdr:to>
      <xdr:col>0</xdr:col>
      <xdr:colOff>123825</xdr:colOff>
      <xdr:row>7</xdr:row>
      <xdr:rowOff>123825</xdr:rowOff>
    </xdr:to>
    <xdr:sp macro="" textlink="">
      <xdr:nvSpPr>
        <xdr:cNvPr id="4099" name="AutoShape 3" descr="Waivers Exempt">
          <a:hlinkClick xmlns:r="http://schemas.openxmlformats.org/officeDocument/2006/relationships" r:id="rId2"/>
          <a:extLst>
            <a:ext uri="{FF2B5EF4-FFF2-40B4-BE49-F238E27FC236}">
              <a16:creationId xmlns:a16="http://schemas.microsoft.com/office/drawing/2014/main" xmlns="" id="{00000000-0008-0000-0E00-000003100000}"/>
            </a:ext>
          </a:extLst>
        </xdr:cNvPr>
        <xdr:cNvSpPr>
          <a:spLocks noChangeAspect="1" noChangeArrowheads="1"/>
        </xdr:cNvSpPr>
      </xdr:nvSpPr>
      <xdr:spPr bwMode="auto">
        <a:xfrm>
          <a:off x="1657350" y="190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1447</xdr:row>
      <xdr:rowOff>0</xdr:rowOff>
    </xdr:from>
    <xdr:to>
      <xdr:col>0</xdr:col>
      <xdr:colOff>123825</xdr:colOff>
      <xdr:row>1447</xdr:row>
      <xdr:rowOff>123825</xdr:rowOff>
    </xdr:to>
    <xdr:sp macro="" textlink="">
      <xdr:nvSpPr>
        <xdr:cNvPr id="4100" name="AutoShape 4" descr="Performance Bonuses">
          <a:extLst>
            <a:ext uri="{FF2B5EF4-FFF2-40B4-BE49-F238E27FC236}">
              <a16:creationId xmlns:a16="http://schemas.microsoft.com/office/drawing/2014/main" xmlns="" id="{00000000-0008-0000-0E00-000004100000}"/>
            </a:ext>
          </a:extLst>
        </xdr:cNvPr>
        <xdr:cNvSpPr>
          <a:spLocks noChangeAspect="1" noChangeArrowheads="1"/>
        </xdr:cNvSpPr>
      </xdr:nvSpPr>
      <xdr:spPr bwMode="auto">
        <a:xfrm>
          <a:off x="1524000" y="2095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1276</xdr:row>
      <xdr:rowOff>0</xdr:rowOff>
    </xdr:from>
    <xdr:to>
      <xdr:col>0</xdr:col>
      <xdr:colOff>123825</xdr:colOff>
      <xdr:row>1276</xdr:row>
      <xdr:rowOff>123825</xdr:rowOff>
    </xdr:to>
    <xdr:sp macro="" textlink="">
      <xdr:nvSpPr>
        <xdr:cNvPr id="4101" name="AutoShape 5" descr="Performance Bonuses">
          <a:extLst>
            <a:ext uri="{FF2B5EF4-FFF2-40B4-BE49-F238E27FC236}">
              <a16:creationId xmlns:a16="http://schemas.microsoft.com/office/drawing/2014/main" xmlns="" id="{00000000-0008-0000-0E00-000005100000}"/>
            </a:ext>
          </a:extLst>
        </xdr:cNvPr>
        <xdr:cNvSpPr>
          <a:spLocks noChangeAspect="1" noChangeArrowheads="1"/>
        </xdr:cNvSpPr>
      </xdr:nvSpPr>
      <xdr:spPr bwMode="auto">
        <a:xfrm>
          <a:off x="1524000" y="2286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1276</xdr:row>
      <xdr:rowOff>0</xdr:rowOff>
    </xdr:from>
    <xdr:to>
      <xdr:col>0</xdr:col>
      <xdr:colOff>123825</xdr:colOff>
      <xdr:row>1276</xdr:row>
      <xdr:rowOff>123825</xdr:rowOff>
    </xdr:to>
    <xdr:sp macro="" textlink="">
      <xdr:nvSpPr>
        <xdr:cNvPr id="4102" name="AutoShape 6" descr="Waivers Exempt">
          <a:hlinkClick xmlns:r="http://schemas.openxmlformats.org/officeDocument/2006/relationships" r:id="rId3"/>
          <a:extLst>
            <a:ext uri="{FF2B5EF4-FFF2-40B4-BE49-F238E27FC236}">
              <a16:creationId xmlns:a16="http://schemas.microsoft.com/office/drawing/2014/main" xmlns="" id="{00000000-0008-0000-0E00-000006100000}"/>
            </a:ext>
          </a:extLst>
        </xdr:cNvPr>
        <xdr:cNvSpPr>
          <a:spLocks noChangeAspect="1" noChangeArrowheads="1"/>
        </xdr:cNvSpPr>
      </xdr:nvSpPr>
      <xdr:spPr bwMode="auto">
        <a:xfrm>
          <a:off x="1657350" y="2286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881</xdr:row>
      <xdr:rowOff>0</xdr:rowOff>
    </xdr:from>
    <xdr:to>
      <xdr:col>0</xdr:col>
      <xdr:colOff>123825</xdr:colOff>
      <xdr:row>881</xdr:row>
      <xdr:rowOff>123825</xdr:rowOff>
    </xdr:to>
    <xdr:sp macro="" textlink="">
      <xdr:nvSpPr>
        <xdr:cNvPr id="4103" name="AutoShape 7" descr="Performance Bonuses">
          <a:extLst>
            <a:ext uri="{FF2B5EF4-FFF2-40B4-BE49-F238E27FC236}">
              <a16:creationId xmlns:a16="http://schemas.microsoft.com/office/drawing/2014/main" xmlns="" id="{00000000-0008-0000-0E00-000007100000}"/>
            </a:ext>
          </a:extLst>
        </xdr:cNvPr>
        <xdr:cNvSpPr>
          <a:spLocks noChangeAspect="1" noChangeArrowheads="1"/>
        </xdr:cNvSpPr>
      </xdr:nvSpPr>
      <xdr:spPr bwMode="auto">
        <a:xfrm>
          <a:off x="1524000" y="3609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104775</xdr:rowOff>
    </xdr:to>
    <xdr:sp macro="" textlink="">
      <xdr:nvSpPr>
        <xdr:cNvPr id="4104" name="AutoShape 8" descr="Arbitration Eligible">
          <a:hlinkClick xmlns:r="http://schemas.openxmlformats.org/officeDocument/2006/relationships" r:id="rId4"/>
          <a:extLst>
            <a:ext uri="{FF2B5EF4-FFF2-40B4-BE49-F238E27FC236}">
              <a16:creationId xmlns:a16="http://schemas.microsoft.com/office/drawing/2014/main" xmlns="" id="{00000000-0008-0000-0E00-000008100000}"/>
            </a:ext>
          </a:extLst>
        </xdr:cNvPr>
        <xdr:cNvSpPr>
          <a:spLocks noChangeAspect="1" noChangeArrowheads="1"/>
        </xdr:cNvSpPr>
      </xdr:nvSpPr>
      <xdr:spPr bwMode="auto">
        <a:xfrm>
          <a:off x="6096000" y="41814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05" name="AutoShape 9" descr="Performance Bonuses">
          <a:extLst>
            <a:ext uri="{FF2B5EF4-FFF2-40B4-BE49-F238E27FC236}">
              <a16:creationId xmlns:a16="http://schemas.microsoft.com/office/drawing/2014/main" xmlns="" id="{00000000-0008-0000-0E00-000009100000}"/>
            </a:ext>
          </a:extLst>
        </xdr:cNvPr>
        <xdr:cNvSpPr>
          <a:spLocks noChangeAspect="1" noChangeArrowheads="1"/>
        </xdr:cNvSpPr>
      </xdr:nvSpPr>
      <xdr:spPr bwMode="auto">
        <a:xfrm>
          <a:off x="1524000" y="4371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06" name="AutoShape 10" descr="Waivers Exempt">
          <a:hlinkClick xmlns:r="http://schemas.openxmlformats.org/officeDocument/2006/relationships" r:id="rId5"/>
          <a:extLst>
            <a:ext uri="{FF2B5EF4-FFF2-40B4-BE49-F238E27FC236}">
              <a16:creationId xmlns:a16="http://schemas.microsoft.com/office/drawing/2014/main" xmlns="" id="{00000000-0008-0000-0E00-00000A100000}"/>
            </a:ext>
          </a:extLst>
        </xdr:cNvPr>
        <xdr:cNvSpPr>
          <a:spLocks noChangeAspect="1" noChangeArrowheads="1"/>
        </xdr:cNvSpPr>
      </xdr:nvSpPr>
      <xdr:spPr bwMode="auto">
        <a:xfrm>
          <a:off x="1657350" y="4371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07" name="AutoShape 11" descr="Waivers Exempt">
          <a:hlinkClick xmlns:r="http://schemas.openxmlformats.org/officeDocument/2006/relationships" r:id="rId6"/>
          <a:extLst>
            <a:ext uri="{FF2B5EF4-FFF2-40B4-BE49-F238E27FC236}">
              <a16:creationId xmlns:a16="http://schemas.microsoft.com/office/drawing/2014/main" xmlns="" id="{00000000-0008-0000-0E00-00000B100000}"/>
            </a:ext>
          </a:extLst>
        </xdr:cNvPr>
        <xdr:cNvSpPr>
          <a:spLocks noChangeAspect="1" noChangeArrowheads="1"/>
        </xdr:cNvSpPr>
      </xdr:nvSpPr>
      <xdr:spPr bwMode="auto">
        <a:xfrm>
          <a:off x="1524000" y="4562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08" name="AutoShape 12" descr="https://capfriendly-wlb8ng5.stackpathdns.com/assets/images/icons/general/q.svg">
          <a:extLst>
            <a:ext uri="{FF2B5EF4-FFF2-40B4-BE49-F238E27FC236}">
              <a16:creationId xmlns:a16="http://schemas.microsoft.com/office/drawing/2014/main" xmlns="" id="{00000000-0008-0000-0E00-00000C100000}"/>
            </a:ext>
          </a:extLst>
        </xdr:cNvPr>
        <xdr:cNvSpPr>
          <a:spLocks noChangeAspect="1" noChangeArrowheads="1"/>
        </xdr:cNvSpPr>
      </xdr:nvSpPr>
      <xdr:spPr bwMode="auto">
        <a:xfrm>
          <a:off x="1524000" y="8372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09" name="AutoShape 13" descr="https://capfriendly-wlb8ng5.stackpathdns.com/assets/images/icons/general/q.svg">
          <a:extLst>
            <a:ext uri="{FF2B5EF4-FFF2-40B4-BE49-F238E27FC236}">
              <a16:creationId xmlns:a16="http://schemas.microsoft.com/office/drawing/2014/main" xmlns="" id="{00000000-0008-0000-0E00-00000D100000}"/>
            </a:ext>
          </a:extLst>
        </xdr:cNvPr>
        <xdr:cNvSpPr>
          <a:spLocks noChangeAspect="1" noChangeArrowheads="1"/>
        </xdr:cNvSpPr>
      </xdr:nvSpPr>
      <xdr:spPr bwMode="auto">
        <a:xfrm>
          <a:off x="1524000" y="8562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10" name="AutoShape 14" descr="https://capfriendly-wlb8ng5.stackpathdns.com/assets/images/icons/general/q.svg">
          <a:extLst>
            <a:ext uri="{FF2B5EF4-FFF2-40B4-BE49-F238E27FC236}">
              <a16:creationId xmlns:a16="http://schemas.microsoft.com/office/drawing/2014/main" xmlns="" id="{00000000-0008-0000-0E00-00000E100000}"/>
            </a:ext>
          </a:extLst>
        </xdr:cNvPr>
        <xdr:cNvSpPr>
          <a:spLocks noChangeAspect="1" noChangeArrowheads="1"/>
        </xdr:cNvSpPr>
      </xdr:nvSpPr>
      <xdr:spPr bwMode="auto">
        <a:xfrm>
          <a:off x="1524000" y="8753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11" name="AutoShape 15" descr="https://capfriendly-wlb8ng5.stackpathdns.com/assets/images/icons/general/q.svg">
          <a:extLst>
            <a:ext uri="{FF2B5EF4-FFF2-40B4-BE49-F238E27FC236}">
              <a16:creationId xmlns:a16="http://schemas.microsoft.com/office/drawing/2014/main" xmlns="" id="{00000000-0008-0000-0E00-00000F100000}"/>
            </a:ext>
          </a:extLst>
        </xdr:cNvPr>
        <xdr:cNvSpPr>
          <a:spLocks noChangeAspect="1" noChangeArrowheads="1"/>
        </xdr:cNvSpPr>
      </xdr:nvSpPr>
      <xdr:spPr bwMode="auto">
        <a:xfrm>
          <a:off x="1524000" y="8943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12" name="AutoShape 16" descr="https://capfriendly-wlb8ng5.stackpathdns.com/assets/images/icons/general/q.svg">
          <a:extLst>
            <a:ext uri="{FF2B5EF4-FFF2-40B4-BE49-F238E27FC236}">
              <a16:creationId xmlns:a16="http://schemas.microsoft.com/office/drawing/2014/main" xmlns="" id="{00000000-0008-0000-0E00-000010100000}"/>
            </a:ext>
          </a:extLst>
        </xdr:cNvPr>
        <xdr:cNvSpPr>
          <a:spLocks noChangeAspect="1" noChangeArrowheads="1"/>
        </xdr:cNvSpPr>
      </xdr:nvSpPr>
      <xdr:spPr bwMode="auto">
        <a:xfrm>
          <a:off x="1524000" y="9134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13" name="AutoShape 17" descr="https://capfriendly-wlb8ng5.stackpathdns.com/assets/images/icons/general/q.svg">
          <a:extLst>
            <a:ext uri="{FF2B5EF4-FFF2-40B4-BE49-F238E27FC236}">
              <a16:creationId xmlns:a16="http://schemas.microsoft.com/office/drawing/2014/main" xmlns="" id="{00000000-0008-0000-0E00-000011100000}"/>
            </a:ext>
          </a:extLst>
        </xdr:cNvPr>
        <xdr:cNvSpPr>
          <a:spLocks noChangeAspect="1" noChangeArrowheads="1"/>
        </xdr:cNvSpPr>
      </xdr:nvSpPr>
      <xdr:spPr bwMode="auto">
        <a:xfrm>
          <a:off x="1524000" y="9324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14" name="AutoShape 18" descr="https://capfriendly-wlb8ng5.stackpathdns.com/assets/images/icons/general/q.svg">
          <a:extLst>
            <a:ext uri="{FF2B5EF4-FFF2-40B4-BE49-F238E27FC236}">
              <a16:creationId xmlns:a16="http://schemas.microsoft.com/office/drawing/2014/main" xmlns="" id="{00000000-0008-0000-0E00-000012100000}"/>
            </a:ext>
          </a:extLst>
        </xdr:cNvPr>
        <xdr:cNvSpPr>
          <a:spLocks noChangeAspect="1" noChangeArrowheads="1"/>
        </xdr:cNvSpPr>
      </xdr:nvSpPr>
      <xdr:spPr bwMode="auto">
        <a:xfrm>
          <a:off x="1524000" y="9515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15" name="AutoShape 19" descr="https://capfriendly-wlb8ng5.stackpathdns.com/assets/images/icons/general/q.svg">
          <a:extLst>
            <a:ext uri="{FF2B5EF4-FFF2-40B4-BE49-F238E27FC236}">
              <a16:creationId xmlns:a16="http://schemas.microsoft.com/office/drawing/2014/main" xmlns="" id="{00000000-0008-0000-0E00-000013100000}"/>
            </a:ext>
          </a:extLst>
        </xdr:cNvPr>
        <xdr:cNvSpPr>
          <a:spLocks noChangeAspect="1" noChangeArrowheads="1"/>
        </xdr:cNvSpPr>
      </xdr:nvSpPr>
      <xdr:spPr bwMode="auto">
        <a:xfrm>
          <a:off x="1524000" y="9705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16" name="AutoShape 20" descr="https://capfriendly-wlb8ng5.stackpathdns.com/assets/images/icons/general/q.svg">
          <a:extLst>
            <a:ext uri="{FF2B5EF4-FFF2-40B4-BE49-F238E27FC236}">
              <a16:creationId xmlns:a16="http://schemas.microsoft.com/office/drawing/2014/main" xmlns="" id="{00000000-0008-0000-0E00-000014100000}"/>
            </a:ext>
          </a:extLst>
        </xdr:cNvPr>
        <xdr:cNvSpPr>
          <a:spLocks noChangeAspect="1" noChangeArrowheads="1"/>
        </xdr:cNvSpPr>
      </xdr:nvSpPr>
      <xdr:spPr bwMode="auto">
        <a:xfrm>
          <a:off x="1524000" y="9896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17" name="AutoShape 21" descr="https://capfriendly-wlb8ng5.stackpathdns.com/assets/images/icons/general/q.svg">
          <a:extLst>
            <a:ext uri="{FF2B5EF4-FFF2-40B4-BE49-F238E27FC236}">
              <a16:creationId xmlns:a16="http://schemas.microsoft.com/office/drawing/2014/main" xmlns="" id="{00000000-0008-0000-0E00-000015100000}"/>
            </a:ext>
          </a:extLst>
        </xdr:cNvPr>
        <xdr:cNvSpPr>
          <a:spLocks noChangeAspect="1" noChangeArrowheads="1"/>
        </xdr:cNvSpPr>
      </xdr:nvSpPr>
      <xdr:spPr bwMode="auto">
        <a:xfrm>
          <a:off x="1524000" y="10086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18" name="AutoShape 22" descr="https://capfriendly-wlb8ng5.stackpathdns.com/assets/images/icons/general/q.svg">
          <a:extLst>
            <a:ext uri="{FF2B5EF4-FFF2-40B4-BE49-F238E27FC236}">
              <a16:creationId xmlns:a16="http://schemas.microsoft.com/office/drawing/2014/main" xmlns="" id="{00000000-0008-0000-0E00-000016100000}"/>
            </a:ext>
          </a:extLst>
        </xdr:cNvPr>
        <xdr:cNvSpPr>
          <a:spLocks noChangeAspect="1" noChangeArrowheads="1"/>
        </xdr:cNvSpPr>
      </xdr:nvSpPr>
      <xdr:spPr bwMode="auto">
        <a:xfrm>
          <a:off x="1524000" y="10277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19" name="AutoShape 23" descr="https://capfriendly-wlb8ng5.stackpathdns.com/assets/images/icons/general/q.svg">
          <a:extLst>
            <a:ext uri="{FF2B5EF4-FFF2-40B4-BE49-F238E27FC236}">
              <a16:creationId xmlns:a16="http://schemas.microsoft.com/office/drawing/2014/main" xmlns="" id="{00000000-0008-0000-0E00-000017100000}"/>
            </a:ext>
          </a:extLst>
        </xdr:cNvPr>
        <xdr:cNvSpPr>
          <a:spLocks noChangeAspect="1" noChangeArrowheads="1"/>
        </xdr:cNvSpPr>
      </xdr:nvSpPr>
      <xdr:spPr bwMode="auto">
        <a:xfrm>
          <a:off x="1524000" y="10467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20" name="AutoShape 24" descr="Performance Bonuses">
          <a:extLst>
            <a:ext uri="{FF2B5EF4-FFF2-40B4-BE49-F238E27FC236}">
              <a16:creationId xmlns:a16="http://schemas.microsoft.com/office/drawing/2014/main" xmlns="" id="{00000000-0008-0000-0E00-000018100000}"/>
            </a:ext>
          </a:extLst>
        </xdr:cNvPr>
        <xdr:cNvSpPr>
          <a:spLocks noChangeAspect="1" noChangeArrowheads="1"/>
        </xdr:cNvSpPr>
      </xdr:nvSpPr>
      <xdr:spPr bwMode="auto">
        <a:xfrm>
          <a:off x="1524000" y="11020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21" name="AutoShape 25" descr="Retained Salary Transaction">
          <a:extLst>
            <a:ext uri="{FF2B5EF4-FFF2-40B4-BE49-F238E27FC236}">
              <a16:creationId xmlns:a16="http://schemas.microsoft.com/office/drawing/2014/main" xmlns="" id="{00000000-0008-0000-0E00-000019100000}"/>
            </a:ext>
          </a:extLst>
        </xdr:cNvPr>
        <xdr:cNvSpPr>
          <a:spLocks noChangeAspect="1" noChangeArrowheads="1"/>
        </xdr:cNvSpPr>
      </xdr:nvSpPr>
      <xdr:spPr bwMode="auto">
        <a:xfrm>
          <a:off x="1657350" y="11020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123825</xdr:rowOff>
    </xdr:to>
    <xdr:sp macro="" textlink="">
      <xdr:nvSpPr>
        <xdr:cNvPr id="4122" name="AutoShape 26" descr="Waivers Exempt">
          <a:hlinkClick xmlns:r="http://schemas.openxmlformats.org/officeDocument/2006/relationships" r:id="rId7"/>
          <a:extLst>
            <a:ext uri="{FF2B5EF4-FFF2-40B4-BE49-F238E27FC236}">
              <a16:creationId xmlns:a16="http://schemas.microsoft.com/office/drawing/2014/main" xmlns="" id="{00000000-0008-0000-0E00-00001A100000}"/>
            </a:ext>
          </a:extLst>
        </xdr:cNvPr>
        <xdr:cNvSpPr>
          <a:spLocks noChangeAspect="1" noChangeArrowheads="1"/>
        </xdr:cNvSpPr>
      </xdr:nvSpPr>
      <xdr:spPr bwMode="auto">
        <a:xfrm>
          <a:off x="1790700" y="11020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xdr:row>
      <xdr:rowOff>0</xdr:rowOff>
    </xdr:from>
    <xdr:to>
      <xdr:col>0</xdr:col>
      <xdr:colOff>123825</xdr:colOff>
      <xdr:row>207</xdr:row>
      <xdr:rowOff>123825</xdr:rowOff>
    </xdr:to>
    <xdr:sp macro="" textlink="">
      <xdr:nvSpPr>
        <xdr:cNvPr id="4123" name="AutoShape 27" descr="Performance Bonuses">
          <a:extLst>
            <a:ext uri="{FF2B5EF4-FFF2-40B4-BE49-F238E27FC236}">
              <a16:creationId xmlns:a16="http://schemas.microsoft.com/office/drawing/2014/main" xmlns="" id="{00000000-0008-0000-0E00-00001B100000}"/>
            </a:ext>
          </a:extLst>
        </xdr:cNvPr>
        <xdr:cNvSpPr>
          <a:spLocks noChangeAspect="1" noChangeArrowheads="1"/>
        </xdr:cNvSpPr>
      </xdr:nvSpPr>
      <xdr:spPr bwMode="auto">
        <a:xfrm>
          <a:off x="1524000" y="11210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xdr:row>
      <xdr:rowOff>0</xdr:rowOff>
    </xdr:from>
    <xdr:to>
      <xdr:col>0</xdr:col>
      <xdr:colOff>123825</xdr:colOff>
      <xdr:row>207</xdr:row>
      <xdr:rowOff>123825</xdr:rowOff>
    </xdr:to>
    <xdr:sp macro="" textlink="">
      <xdr:nvSpPr>
        <xdr:cNvPr id="4124" name="AutoShape 28" descr="Waivers Exempt">
          <a:hlinkClick xmlns:r="http://schemas.openxmlformats.org/officeDocument/2006/relationships" r:id="rId8"/>
          <a:extLst>
            <a:ext uri="{FF2B5EF4-FFF2-40B4-BE49-F238E27FC236}">
              <a16:creationId xmlns:a16="http://schemas.microsoft.com/office/drawing/2014/main" xmlns="" id="{00000000-0008-0000-0E00-00001C100000}"/>
            </a:ext>
          </a:extLst>
        </xdr:cNvPr>
        <xdr:cNvSpPr>
          <a:spLocks noChangeAspect="1" noChangeArrowheads="1"/>
        </xdr:cNvSpPr>
      </xdr:nvSpPr>
      <xdr:spPr bwMode="auto">
        <a:xfrm>
          <a:off x="1657350" y="11210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963</xdr:row>
      <xdr:rowOff>0</xdr:rowOff>
    </xdr:from>
    <xdr:to>
      <xdr:col>0</xdr:col>
      <xdr:colOff>123825</xdr:colOff>
      <xdr:row>963</xdr:row>
      <xdr:rowOff>123825</xdr:rowOff>
    </xdr:to>
    <xdr:sp macro="" textlink="">
      <xdr:nvSpPr>
        <xdr:cNvPr id="4125" name="AutoShape 29" descr="Waivers Exempt">
          <a:hlinkClick xmlns:r="http://schemas.openxmlformats.org/officeDocument/2006/relationships" r:id="rId9"/>
          <a:extLst>
            <a:ext uri="{FF2B5EF4-FFF2-40B4-BE49-F238E27FC236}">
              <a16:creationId xmlns:a16="http://schemas.microsoft.com/office/drawing/2014/main" xmlns="" id="{00000000-0008-0000-0E00-00001D100000}"/>
            </a:ext>
          </a:extLst>
        </xdr:cNvPr>
        <xdr:cNvSpPr>
          <a:spLocks noChangeAspect="1" noChangeArrowheads="1"/>
        </xdr:cNvSpPr>
      </xdr:nvSpPr>
      <xdr:spPr bwMode="auto">
        <a:xfrm>
          <a:off x="1524000" y="11401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123825</xdr:colOff>
      <xdr:row>64</xdr:row>
      <xdr:rowOff>123825</xdr:rowOff>
    </xdr:to>
    <xdr:sp macro="" textlink="">
      <xdr:nvSpPr>
        <xdr:cNvPr id="4126" name="AutoShape 30" descr="Performance Bonuses">
          <a:extLst>
            <a:ext uri="{FF2B5EF4-FFF2-40B4-BE49-F238E27FC236}">
              <a16:creationId xmlns:a16="http://schemas.microsoft.com/office/drawing/2014/main" xmlns="" id="{00000000-0008-0000-0E00-00001E100000}"/>
            </a:ext>
          </a:extLst>
        </xdr:cNvPr>
        <xdr:cNvSpPr>
          <a:spLocks noChangeAspect="1" noChangeArrowheads="1"/>
        </xdr:cNvSpPr>
      </xdr:nvSpPr>
      <xdr:spPr bwMode="auto">
        <a:xfrm>
          <a:off x="1524000" y="11782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123825</xdr:colOff>
      <xdr:row>64</xdr:row>
      <xdr:rowOff>123825</xdr:rowOff>
    </xdr:to>
    <xdr:sp macro="" textlink="">
      <xdr:nvSpPr>
        <xdr:cNvPr id="4127" name="AutoShape 31" descr="Waivers Exempt">
          <a:hlinkClick xmlns:r="http://schemas.openxmlformats.org/officeDocument/2006/relationships" r:id="rId10"/>
          <a:extLst>
            <a:ext uri="{FF2B5EF4-FFF2-40B4-BE49-F238E27FC236}">
              <a16:creationId xmlns:a16="http://schemas.microsoft.com/office/drawing/2014/main" xmlns="" id="{00000000-0008-0000-0E00-00001F100000}"/>
            </a:ext>
          </a:extLst>
        </xdr:cNvPr>
        <xdr:cNvSpPr>
          <a:spLocks noChangeAspect="1" noChangeArrowheads="1"/>
        </xdr:cNvSpPr>
      </xdr:nvSpPr>
      <xdr:spPr bwMode="auto">
        <a:xfrm>
          <a:off x="1657350" y="11782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123825</xdr:colOff>
      <xdr:row>64</xdr:row>
      <xdr:rowOff>123825</xdr:rowOff>
    </xdr:to>
    <xdr:sp macro="" textlink="">
      <xdr:nvSpPr>
        <xdr:cNvPr id="4128" name="AutoShape 32" descr="Performance Bonuses">
          <a:extLst>
            <a:ext uri="{FF2B5EF4-FFF2-40B4-BE49-F238E27FC236}">
              <a16:creationId xmlns:a16="http://schemas.microsoft.com/office/drawing/2014/main" xmlns="" id="{00000000-0008-0000-0E00-000020100000}"/>
            </a:ext>
          </a:extLst>
        </xdr:cNvPr>
        <xdr:cNvSpPr>
          <a:spLocks noChangeAspect="1" noChangeArrowheads="1"/>
        </xdr:cNvSpPr>
      </xdr:nvSpPr>
      <xdr:spPr bwMode="auto">
        <a:xfrm>
          <a:off x="1524000" y="11972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123825</xdr:colOff>
      <xdr:row>64</xdr:row>
      <xdr:rowOff>123825</xdr:rowOff>
    </xdr:to>
    <xdr:sp macro="" textlink="">
      <xdr:nvSpPr>
        <xdr:cNvPr id="4129" name="AutoShape 33" descr="Waivers Exempt">
          <a:hlinkClick xmlns:r="http://schemas.openxmlformats.org/officeDocument/2006/relationships" r:id="rId11"/>
          <a:extLst>
            <a:ext uri="{FF2B5EF4-FFF2-40B4-BE49-F238E27FC236}">
              <a16:creationId xmlns:a16="http://schemas.microsoft.com/office/drawing/2014/main" xmlns="" id="{00000000-0008-0000-0E00-000021100000}"/>
            </a:ext>
          </a:extLst>
        </xdr:cNvPr>
        <xdr:cNvSpPr>
          <a:spLocks noChangeAspect="1" noChangeArrowheads="1"/>
        </xdr:cNvSpPr>
      </xdr:nvSpPr>
      <xdr:spPr bwMode="auto">
        <a:xfrm>
          <a:off x="1657350" y="11972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123825</xdr:colOff>
      <xdr:row>64</xdr:row>
      <xdr:rowOff>123825</xdr:rowOff>
    </xdr:to>
    <xdr:sp macro="" textlink="">
      <xdr:nvSpPr>
        <xdr:cNvPr id="4130" name="AutoShape 34" descr="Performance Bonuses">
          <a:extLst>
            <a:ext uri="{FF2B5EF4-FFF2-40B4-BE49-F238E27FC236}">
              <a16:creationId xmlns:a16="http://schemas.microsoft.com/office/drawing/2014/main" xmlns="" id="{00000000-0008-0000-0E00-000022100000}"/>
            </a:ext>
          </a:extLst>
        </xdr:cNvPr>
        <xdr:cNvSpPr>
          <a:spLocks noChangeAspect="1" noChangeArrowheads="1"/>
        </xdr:cNvSpPr>
      </xdr:nvSpPr>
      <xdr:spPr bwMode="auto">
        <a:xfrm>
          <a:off x="1524000" y="12163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123825</xdr:colOff>
      <xdr:row>64</xdr:row>
      <xdr:rowOff>123825</xdr:rowOff>
    </xdr:to>
    <xdr:sp macro="" textlink="">
      <xdr:nvSpPr>
        <xdr:cNvPr id="4131" name="AutoShape 35" descr="Retained Salary Transaction">
          <a:extLst>
            <a:ext uri="{FF2B5EF4-FFF2-40B4-BE49-F238E27FC236}">
              <a16:creationId xmlns:a16="http://schemas.microsoft.com/office/drawing/2014/main" xmlns="" id="{00000000-0008-0000-0E00-000023100000}"/>
            </a:ext>
          </a:extLst>
        </xdr:cNvPr>
        <xdr:cNvSpPr>
          <a:spLocks noChangeAspect="1" noChangeArrowheads="1"/>
        </xdr:cNvSpPr>
      </xdr:nvSpPr>
      <xdr:spPr bwMode="auto">
        <a:xfrm>
          <a:off x="1657350" y="12163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123825</xdr:colOff>
      <xdr:row>64</xdr:row>
      <xdr:rowOff>123825</xdr:rowOff>
    </xdr:to>
    <xdr:sp macro="" textlink="">
      <xdr:nvSpPr>
        <xdr:cNvPr id="4132" name="AutoShape 36" descr="Waivers Exempt">
          <a:hlinkClick xmlns:r="http://schemas.openxmlformats.org/officeDocument/2006/relationships" r:id="rId12"/>
          <a:extLst>
            <a:ext uri="{FF2B5EF4-FFF2-40B4-BE49-F238E27FC236}">
              <a16:creationId xmlns:a16="http://schemas.microsoft.com/office/drawing/2014/main" xmlns="" id="{00000000-0008-0000-0E00-000024100000}"/>
            </a:ext>
          </a:extLst>
        </xdr:cNvPr>
        <xdr:cNvSpPr>
          <a:spLocks noChangeAspect="1" noChangeArrowheads="1"/>
        </xdr:cNvSpPr>
      </xdr:nvSpPr>
      <xdr:spPr bwMode="auto">
        <a:xfrm>
          <a:off x="1790700" y="12163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xdr:row>
      <xdr:rowOff>0</xdr:rowOff>
    </xdr:from>
    <xdr:to>
      <xdr:col>0</xdr:col>
      <xdr:colOff>123825</xdr:colOff>
      <xdr:row>558</xdr:row>
      <xdr:rowOff>123825</xdr:rowOff>
    </xdr:to>
    <xdr:sp macro="" textlink="">
      <xdr:nvSpPr>
        <xdr:cNvPr id="4133" name="AutoShape 37" descr="Performance Bonuses">
          <a:extLst>
            <a:ext uri="{FF2B5EF4-FFF2-40B4-BE49-F238E27FC236}">
              <a16:creationId xmlns:a16="http://schemas.microsoft.com/office/drawing/2014/main" xmlns="" id="{00000000-0008-0000-0E00-000025100000}"/>
            </a:ext>
          </a:extLst>
        </xdr:cNvPr>
        <xdr:cNvSpPr>
          <a:spLocks noChangeAspect="1" noChangeArrowheads="1"/>
        </xdr:cNvSpPr>
      </xdr:nvSpPr>
      <xdr:spPr bwMode="auto">
        <a:xfrm>
          <a:off x="1524000" y="12353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xdr:row>
      <xdr:rowOff>0</xdr:rowOff>
    </xdr:from>
    <xdr:to>
      <xdr:col>0</xdr:col>
      <xdr:colOff>123825</xdr:colOff>
      <xdr:row>558</xdr:row>
      <xdr:rowOff>123825</xdr:rowOff>
    </xdr:to>
    <xdr:sp macro="" textlink="">
      <xdr:nvSpPr>
        <xdr:cNvPr id="4134" name="AutoShape 38" descr="Retained Salary Transaction">
          <a:extLst>
            <a:ext uri="{FF2B5EF4-FFF2-40B4-BE49-F238E27FC236}">
              <a16:creationId xmlns:a16="http://schemas.microsoft.com/office/drawing/2014/main" xmlns="" id="{00000000-0008-0000-0E00-000026100000}"/>
            </a:ext>
          </a:extLst>
        </xdr:cNvPr>
        <xdr:cNvSpPr>
          <a:spLocks noChangeAspect="1" noChangeArrowheads="1"/>
        </xdr:cNvSpPr>
      </xdr:nvSpPr>
      <xdr:spPr bwMode="auto">
        <a:xfrm>
          <a:off x="1657350" y="12353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xdr:row>
      <xdr:rowOff>0</xdr:rowOff>
    </xdr:from>
    <xdr:to>
      <xdr:col>0</xdr:col>
      <xdr:colOff>123825</xdr:colOff>
      <xdr:row>558</xdr:row>
      <xdr:rowOff>123825</xdr:rowOff>
    </xdr:to>
    <xdr:sp macro="" textlink="">
      <xdr:nvSpPr>
        <xdr:cNvPr id="4135" name="AutoShape 39" descr="Waivers Exempt">
          <a:hlinkClick xmlns:r="http://schemas.openxmlformats.org/officeDocument/2006/relationships" r:id="rId13"/>
          <a:extLst>
            <a:ext uri="{FF2B5EF4-FFF2-40B4-BE49-F238E27FC236}">
              <a16:creationId xmlns:a16="http://schemas.microsoft.com/office/drawing/2014/main" xmlns="" id="{00000000-0008-0000-0E00-000027100000}"/>
            </a:ext>
          </a:extLst>
        </xdr:cNvPr>
        <xdr:cNvSpPr>
          <a:spLocks noChangeAspect="1" noChangeArrowheads="1"/>
        </xdr:cNvSpPr>
      </xdr:nvSpPr>
      <xdr:spPr bwMode="auto">
        <a:xfrm>
          <a:off x="1790700" y="12353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xdr:row>
      <xdr:rowOff>0</xdr:rowOff>
    </xdr:from>
    <xdr:to>
      <xdr:col>0</xdr:col>
      <xdr:colOff>123825</xdr:colOff>
      <xdr:row>558</xdr:row>
      <xdr:rowOff>123825</xdr:rowOff>
    </xdr:to>
    <xdr:sp macro="" textlink="">
      <xdr:nvSpPr>
        <xdr:cNvPr id="4136" name="AutoShape 40" descr="Exempt from the 50 Contract Limit">
          <a:extLst>
            <a:ext uri="{FF2B5EF4-FFF2-40B4-BE49-F238E27FC236}">
              <a16:creationId xmlns:a16="http://schemas.microsoft.com/office/drawing/2014/main" xmlns="" id="{00000000-0008-0000-0E00-000028100000}"/>
            </a:ext>
          </a:extLst>
        </xdr:cNvPr>
        <xdr:cNvSpPr>
          <a:spLocks noChangeAspect="1" noChangeArrowheads="1"/>
        </xdr:cNvSpPr>
      </xdr:nvSpPr>
      <xdr:spPr bwMode="auto">
        <a:xfrm>
          <a:off x="1924050" y="12353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xdr:row>
      <xdr:rowOff>0</xdr:rowOff>
    </xdr:from>
    <xdr:to>
      <xdr:col>0</xdr:col>
      <xdr:colOff>123825</xdr:colOff>
      <xdr:row>1192</xdr:row>
      <xdr:rowOff>123825</xdr:rowOff>
    </xdr:to>
    <xdr:sp macro="" textlink="">
      <xdr:nvSpPr>
        <xdr:cNvPr id="4137" name="AutoShape 41" descr="Performance Bonuses">
          <a:extLst>
            <a:ext uri="{FF2B5EF4-FFF2-40B4-BE49-F238E27FC236}">
              <a16:creationId xmlns:a16="http://schemas.microsoft.com/office/drawing/2014/main" xmlns="" id="{00000000-0008-0000-0E00-000029100000}"/>
            </a:ext>
          </a:extLst>
        </xdr:cNvPr>
        <xdr:cNvSpPr>
          <a:spLocks noChangeAspect="1" noChangeArrowheads="1"/>
        </xdr:cNvSpPr>
      </xdr:nvSpPr>
      <xdr:spPr bwMode="auto">
        <a:xfrm>
          <a:off x="1524000" y="12544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xdr:row>
      <xdr:rowOff>0</xdr:rowOff>
    </xdr:from>
    <xdr:to>
      <xdr:col>0</xdr:col>
      <xdr:colOff>123825</xdr:colOff>
      <xdr:row>1192</xdr:row>
      <xdr:rowOff>123825</xdr:rowOff>
    </xdr:to>
    <xdr:sp macro="" textlink="">
      <xdr:nvSpPr>
        <xdr:cNvPr id="4138" name="AutoShape 42" descr="Waivers Exempt">
          <a:hlinkClick xmlns:r="http://schemas.openxmlformats.org/officeDocument/2006/relationships" r:id="rId14"/>
          <a:extLst>
            <a:ext uri="{FF2B5EF4-FFF2-40B4-BE49-F238E27FC236}">
              <a16:creationId xmlns:a16="http://schemas.microsoft.com/office/drawing/2014/main" xmlns="" id="{00000000-0008-0000-0E00-00002A100000}"/>
            </a:ext>
          </a:extLst>
        </xdr:cNvPr>
        <xdr:cNvSpPr>
          <a:spLocks noChangeAspect="1" noChangeArrowheads="1"/>
        </xdr:cNvSpPr>
      </xdr:nvSpPr>
      <xdr:spPr bwMode="auto">
        <a:xfrm>
          <a:off x="1657350" y="12544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xdr:row>
      <xdr:rowOff>0</xdr:rowOff>
    </xdr:from>
    <xdr:to>
      <xdr:col>0</xdr:col>
      <xdr:colOff>123825</xdr:colOff>
      <xdr:row>1192</xdr:row>
      <xdr:rowOff>123825</xdr:rowOff>
    </xdr:to>
    <xdr:sp macro="" textlink="">
      <xdr:nvSpPr>
        <xdr:cNvPr id="4139" name="AutoShape 43" descr="Performance Bonuses">
          <a:extLst>
            <a:ext uri="{FF2B5EF4-FFF2-40B4-BE49-F238E27FC236}">
              <a16:creationId xmlns:a16="http://schemas.microsoft.com/office/drawing/2014/main" xmlns="" id="{00000000-0008-0000-0E00-00002B100000}"/>
            </a:ext>
          </a:extLst>
        </xdr:cNvPr>
        <xdr:cNvSpPr>
          <a:spLocks noChangeAspect="1" noChangeArrowheads="1"/>
        </xdr:cNvSpPr>
      </xdr:nvSpPr>
      <xdr:spPr bwMode="auto">
        <a:xfrm>
          <a:off x="1524000" y="12734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xdr:row>
      <xdr:rowOff>0</xdr:rowOff>
    </xdr:from>
    <xdr:to>
      <xdr:col>0</xdr:col>
      <xdr:colOff>123825</xdr:colOff>
      <xdr:row>1192</xdr:row>
      <xdr:rowOff>123825</xdr:rowOff>
    </xdr:to>
    <xdr:sp macro="" textlink="">
      <xdr:nvSpPr>
        <xdr:cNvPr id="4140" name="AutoShape 44" descr="Waivers Exempt">
          <a:hlinkClick xmlns:r="http://schemas.openxmlformats.org/officeDocument/2006/relationships" r:id="rId15"/>
          <a:extLst>
            <a:ext uri="{FF2B5EF4-FFF2-40B4-BE49-F238E27FC236}">
              <a16:creationId xmlns:a16="http://schemas.microsoft.com/office/drawing/2014/main" xmlns="" id="{00000000-0008-0000-0E00-00002C100000}"/>
            </a:ext>
          </a:extLst>
        </xdr:cNvPr>
        <xdr:cNvSpPr>
          <a:spLocks noChangeAspect="1" noChangeArrowheads="1"/>
        </xdr:cNvSpPr>
      </xdr:nvSpPr>
      <xdr:spPr bwMode="auto">
        <a:xfrm>
          <a:off x="1657350" y="12734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xdr:row>
      <xdr:rowOff>0</xdr:rowOff>
    </xdr:from>
    <xdr:to>
      <xdr:col>0</xdr:col>
      <xdr:colOff>123825</xdr:colOff>
      <xdr:row>1192</xdr:row>
      <xdr:rowOff>123825</xdr:rowOff>
    </xdr:to>
    <xdr:sp macro="" textlink="">
      <xdr:nvSpPr>
        <xdr:cNvPr id="4141" name="AutoShape 45" descr="Performance Bonuses">
          <a:extLst>
            <a:ext uri="{FF2B5EF4-FFF2-40B4-BE49-F238E27FC236}">
              <a16:creationId xmlns:a16="http://schemas.microsoft.com/office/drawing/2014/main" xmlns="" id="{00000000-0008-0000-0E00-00002D100000}"/>
            </a:ext>
          </a:extLst>
        </xdr:cNvPr>
        <xdr:cNvSpPr>
          <a:spLocks noChangeAspect="1" noChangeArrowheads="1"/>
        </xdr:cNvSpPr>
      </xdr:nvSpPr>
      <xdr:spPr bwMode="auto">
        <a:xfrm>
          <a:off x="1524000" y="12925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xdr:row>
      <xdr:rowOff>0</xdr:rowOff>
    </xdr:from>
    <xdr:to>
      <xdr:col>0</xdr:col>
      <xdr:colOff>123825</xdr:colOff>
      <xdr:row>1192</xdr:row>
      <xdr:rowOff>123825</xdr:rowOff>
    </xdr:to>
    <xdr:sp macro="" textlink="">
      <xdr:nvSpPr>
        <xdr:cNvPr id="4142" name="AutoShape 46" descr="Waivers Exempt">
          <a:hlinkClick xmlns:r="http://schemas.openxmlformats.org/officeDocument/2006/relationships" r:id="rId16"/>
          <a:extLst>
            <a:ext uri="{FF2B5EF4-FFF2-40B4-BE49-F238E27FC236}">
              <a16:creationId xmlns:a16="http://schemas.microsoft.com/office/drawing/2014/main" xmlns="" id="{00000000-0008-0000-0E00-00002E100000}"/>
            </a:ext>
          </a:extLst>
        </xdr:cNvPr>
        <xdr:cNvSpPr>
          <a:spLocks noChangeAspect="1" noChangeArrowheads="1"/>
        </xdr:cNvSpPr>
      </xdr:nvSpPr>
      <xdr:spPr bwMode="auto">
        <a:xfrm>
          <a:off x="1657350" y="12925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xdr:row>
      <xdr:rowOff>0</xdr:rowOff>
    </xdr:from>
    <xdr:to>
      <xdr:col>0</xdr:col>
      <xdr:colOff>123825</xdr:colOff>
      <xdr:row>1192</xdr:row>
      <xdr:rowOff>123825</xdr:rowOff>
    </xdr:to>
    <xdr:sp macro="" textlink="">
      <xdr:nvSpPr>
        <xdr:cNvPr id="4143" name="AutoShape 47" descr="Performance Bonuses">
          <a:extLst>
            <a:ext uri="{FF2B5EF4-FFF2-40B4-BE49-F238E27FC236}">
              <a16:creationId xmlns:a16="http://schemas.microsoft.com/office/drawing/2014/main" xmlns="" id="{00000000-0008-0000-0E00-00002F100000}"/>
            </a:ext>
          </a:extLst>
        </xdr:cNvPr>
        <xdr:cNvSpPr>
          <a:spLocks noChangeAspect="1" noChangeArrowheads="1"/>
        </xdr:cNvSpPr>
      </xdr:nvSpPr>
      <xdr:spPr bwMode="auto">
        <a:xfrm>
          <a:off x="1524000" y="13115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xdr:row>
      <xdr:rowOff>0</xdr:rowOff>
    </xdr:from>
    <xdr:to>
      <xdr:col>0</xdr:col>
      <xdr:colOff>123825</xdr:colOff>
      <xdr:row>1192</xdr:row>
      <xdr:rowOff>123825</xdr:rowOff>
    </xdr:to>
    <xdr:sp macro="" textlink="">
      <xdr:nvSpPr>
        <xdr:cNvPr id="4144" name="AutoShape 48" descr="Waivers Exempt">
          <a:hlinkClick xmlns:r="http://schemas.openxmlformats.org/officeDocument/2006/relationships" r:id="rId17"/>
          <a:extLst>
            <a:ext uri="{FF2B5EF4-FFF2-40B4-BE49-F238E27FC236}">
              <a16:creationId xmlns:a16="http://schemas.microsoft.com/office/drawing/2014/main" xmlns="" id="{00000000-0008-0000-0E00-000030100000}"/>
            </a:ext>
          </a:extLst>
        </xdr:cNvPr>
        <xdr:cNvSpPr>
          <a:spLocks noChangeAspect="1" noChangeArrowheads="1"/>
        </xdr:cNvSpPr>
      </xdr:nvSpPr>
      <xdr:spPr bwMode="auto">
        <a:xfrm>
          <a:off x="1657350" y="13115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877</xdr:row>
      <xdr:rowOff>0</xdr:rowOff>
    </xdr:from>
    <xdr:to>
      <xdr:col>0</xdr:col>
      <xdr:colOff>123825</xdr:colOff>
      <xdr:row>877</xdr:row>
      <xdr:rowOff>123825</xdr:rowOff>
    </xdr:to>
    <xdr:sp macro="" textlink="">
      <xdr:nvSpPr>
        <xdr:cNvPr id="4145" name="AutoShape 49" descr="Performance Bonuses">
          <a:extLst>
            <a:ext uri="{FF2B5EF4-FFF2-40B4-BE49-F238E27FC236}">
              <a16:creationId xmlns:a16="http://schemas.microsoft.com/office/drawing/2014/main" xmlns="" id="{00000000-0008-0000-0E00-000031100000}"/>
            </a:ext>
          </a:extLst>
        </xdr:cNvPr>
        <xdr:cNvSpPr>
          <a:spLocks noChangeAspect="1" noChangeArrowheads="1"/>
        </xdr:cNvSpPr>
      </xdr:nvSpPr>
      <xdr:spPr bwMode="auto">
        <a:xfrm>
          <a:off x="1524000" y="13306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877</xdr:row>
      <xdr:rowOff>0</xdr:rowOff>
    </xdr:from>
    <xdr:to>
      <xdr:col>0</xdr:col>
      <xdr:colOff>123825</xdr:colOff>
      <xdr:row>877</xdr:row>
      <xdr:rowOff>123825</xdr:rowOff>
    </xdr:to>
    <xdr:sp macro="" textlink="">
      <xdr:nvSpPr>
        <xdr:cNvPr id="4146" name="AutoShape 50" descr="Waivers Exempt">
          <a:hlinkClick xmlns:r="http://schemas.openxmlformats.org/officeDocument/2006/relationships" r:id="rId18"/>
          <a:extLst>
            <a:ext uri="{FF2B5EF4-FFF2-40B4-BE49-F238E27FC236}">
              <a16:creationId xmlns:a16="http://schemas.microsoft.com/office/drawing/2014/main" xmlns="" id="{00000000-0008-0000-0E00-000032100000}"/>
            </a:ext>
          </a:extLst>
        </xdr:cNvPr>
        <xdr:cNvSpPr>
          <a:spLocks noChangeAspect="1" noChangeArrowheads="1"/>
        </xdr:cNvSpPr>
      </xdr:nvSpPr>
      <xdr:spPr bwMode="auto">
        <a:xfrm>
          <a:off x="1657350" y="13306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598</xdr:row>
      <xdr:rowOff>0</xdr:rowOff>
    </xdr:from>
    <xdr:to>
      <xdr:col>0</xdr:col>
      <xdr:colOff>123825</xdr:colOff>
      <xdr:row>598</xdr:row>
      <xdr:rowOff>123825</xdr:rowOff>
    </xdr:to>
    <xdr:sp macro="" textlink="">
      <xdr:nvSpPr>
        <xdr:cNvPr id="4147" name="AutoShape 51" descr="Performance Bonuses">
          <a:extLst>
            <a:ext uri="{FF2B5EF4-FFF2-40B4-BE49-F238E27FC236}">
              <a16:creationId xmlns:a16="http://schemas.microsoft.com/office/drawing/2014/main" xmlns="" id="{00000000-0008-0000-0E00-000033100000}"/>
            </a:ext>
          </a:extLst>
        </xdr:cNvPr>
        <xdr:cNvSpPr>
          <a:spLocks noChangeAspect="1" noChangeArrowheads="1"/>
        </xdr:cNvSpPr>
      </xdr:nvSpPr>
      <xdr:spPr bwMode="auto">
        <a:xfrm>
          <a:off x="1524000" y="13496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598</xdr:row>
      <xdr:rowOff>0</xdr:rowOff>
    </xdr:from>
    <xdr:to>
      <xdr:col>0</xdr:col>
      <xdr:colOff>123825</xdr:colOff>
      <xdr:row>598</xdr:row>
      <xdr:rowOff>123825</xdr:rowOff>
    </xdr:to>
    <xdr:sp macro="" textlink="">
      <xdr:nvSpPr>
        <xdr:cNvPr id="4148" name="AutoShape 52" descr="Waivers Exempt">
          <a:hlinkClick xmlns:r="http://schemas.openxmlformats.org/officeDocument/2006/relationships" r:id="rId19"/>
          <a:extLst>
            <a:ext uri="{FF2B5EF4-FFF2-40B4-BE49-F238E27FC236}">
              <a16:creationId xmlns:a16="http://schemas.microsoft.com/office/drawing/2014/main" xmlns="" id="{00000000-0008-0000-0E00-000034100000}"/>
            </a:ext>
          </a:extLst>
        </xdr:cNvPr>
        <xdr:cNvSpPr>
          <a:spLocks noChangeAspect="1" noChangeArrowheads="1"/>
        </xdr:cNvSpPr>
      </xdr:nvSpPr>
      <xdr:spPr bwMode="auto">
        <a:xfrm>
          <a:off x="1657350" y="13496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49" name="AutoShape 53" descr="Performance Bonuses">
          <a:extLst>
            <a:ext uri="{FF2B5EF4-FFF2-40B4-BE49-F238E27FC236}">
              <a16:creationId xmlns:a16="http://schemas.microsoft.com/office/drawing/2014/main" xmlns="" id="{00000000-0008-0000-0E00-000035100000}"/>
            </a:ext>
          </a:extLst>
        </xdr:cNvPr>
        <xdr:cNvSpPr>
          <a:spLocks noChangeAspect="1" noChangeArrowheads="1"/>
        </xdr:cNvSpPr>
      </xdr:nvSpPr>
      <xdr:spPr bwMode="auto">
        <a:xfrm>
          <a:off x="1524000" y="13687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50" name="AutoShape 54" descr="Waivers Exempt">
          <a:hlinkClick xmlns:r="http://schemas.openxmlformats.org/officeDocument/2006/relationships" r:id="rId20"/>
          <a:extLst>
            <a:ext uri="{FF2B5EF4-FFF2-40B4-BE49-F238E27FC236}">
              <a16:creationId xmlns:a16="http://schemas.microsoft.com/office/drawing/2014/main" xmlns="" id="{00000000-0008-0000-0E00-000036100000}"/>
            </a:ext>
          </a:extLst>
        </xdr:cNvPr>
        <xdr:cNvSpPr>
          <a:spLocks noChangeAspect="1" noChangeArrowheads="1"/>
        </xdr:cNvSpPr>
      </xdr:nvSpPr>
      <xdr:spPr bwMode="auto">
        <a:xfrm>
          <a:off x="1657350" y="13687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51" name="AutoShape 55" descr="Performance Bonuses">
          <a:extLst>
            <a:ext uri="{FF2B5EF4-FFF2-40B4-BE49-F238E27FC236}">
              <a16:creationId xmlns:a16="http://schemas.microsoft.com/office/drawing/2014/main" xmlns="" id="{00000000-0008-0000-0E00-000037100000}"/>
            </a:ext>
          </a:extLst>
        </xdr:cNvPr>
        <xdr:cNvSpPr>
          <a:spLocks noChangeAspect="1" noChangeArrowheads="1"/>
        </xdr:cNvSpPr>
      </xdr:nvSpPr>
      <xdr:spPr bwMode="auto">
        <a:xfrm>
          <a:off x="1524000" y="13877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52" name="AutoShape 56" descr="Waivers Exempt">
          <a:hlinkClick xmlns:r="http://schemas.openxmlformats.org/officeDocument/2006/relationships" r:id="rId21"/>
          <a:extLst>
            <a:ext uri="{FF2B5EF4-FFF2-40B4-BE49-F238E27FC236}">
              <a16:creationId xmlns:a16="http://schemas.microsoft.com/office/drawing/2014/main" xmlns="" id="{00000000-0008-0000-0E00-000038100000}"/>
            </a:ext>
          </a:extLst>
        </xdr:cNvPr>
        <xdr:cNvSpPr>
          <a:spLocks noChangeAspect="1" noChangeArrowheads="1"/>
        </xdr:cNvSpPr>
      </xdr:nvSpPr>
      <xdr:spPr bwMode="auto">
        <a:xfrm>
          <a:off x="1657350" y="13877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53" name="AutoShape 57" descr="Performance Bonuses">
          <a:extLst>
            <a:ext uri="{FF2B5EF4-FFF2-40B4-BE49-F238E27FC236}">
              <a16:creationId xmlns:a16="http://schemas.microsoft.com/office/drawing/2014/main" xmlns="" id="{00000000-0008-0000-0E00-000039100000}"/>
            </a:ext>
          </a:extLst>
        </xdr:cNvPr>
        <xdr:cNvSpPr>
          <a:spLocks noChangeAspect="1" noChangeArrowheads="1"/>
        </xdr:cNvSpPr>
      </xdr:nvSpPr>
      <xdr:spPr bwMode="auto">
        <a:xfrm>
          <a:off x="1524000" y="14068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54" name="AutoShape 58" descr="Waivers Exempt">
          <a:hlinkClick xmlns:r="http://schemas.openxmlformats.org/officeDocument/2006/relationships" r:id="rId22"/>
          <a:extLst>
            <a:ext uri="{FF2B5EF4-FFF2-40B4-BE49-F238E27FC236}">
              <a16:creationId xmlns:a16="http://schemas.microsoft.com/office/drawing/2014/main" xmlns="" id="{00000000-0008-0000-0E00-00003A100000}"/>
            </a:ext>
          </a:extLst>
        </xdr:cNvPr>
        <xdr:cNvSpPr>
          <a:spLocks noChangeAspect="1" noChangeArrowheads="1"/>
        </xdr:cNvSpPr>
      </xdr:nvSpPr>
      <xdr:spPr bwMode="auto">
        <a:xfrm>
          <a:off x="1657350" y="14068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55" name="AutoShape 59" descr="Performance Bonuses">
          <a:extLst>
            <a:ext uri="{FF2B5EF4-FFF2-40B4-BE49-F238E27FC236}">
              <a16:creationId xmlns:a16="http://schemas.microsoft.com/office/drawing/2014/main" xmlns="" id="{00000000-0008-0000-0E00-00003B100000}"/>
            </a:ext>
          </a:extLst>
        </xdr:cNvPr>
        <xdr:cNvSpPr>
          <a:spLocks noChangeAspect="1" noChangeArrowheads="1"/>
        </xdr:cNvSpPr>
      </xdr:nvSpPr>
      <xdr:spPr bwMode="auto">
        <a:xfrm>
          <a:off x="1524000" y="14258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56" name="AutoShape 60" descr="Waivers Exempt">
          <a:hlinkClick xmlns:r="http://schemas.openxmlformats.org/officeDocument/2006/relationships" r:id="rId23"/>
          <a:extLst>
            <a:ext uri="{FF2B5EF4-FFF2-40B4-BE49-F238E27FC236}">
              <a16:creationId xmlns:a16="http://schemas.microsoft.com/office/drawing/2014/main" xmlns="" id="{00000000-0008-0000-0E00-00003C100000}"/>
            </a:ext>
          </a:extLst>
        </xdr:cNvPr>
        <xdr:cNvSpPr>
          <a:spLocks noChangeAspect="1" noChangeArrowheads="1"/>
        </xdr:cNvSpPr>
      </xdr:nvSpPr>
      <xdr:spPr bwMode="auto">
        <a:xfrm>
          <a:off x="1657350" y="14258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57" name="AutoShape 61" descr="Waivers Exempt">
          <a:hlinkClick xmlns:r="http://schemas.openxmlformats.org/officeDocument/2006/relationships" r:id="rId24"/>
          <a:extLst>
            <a:ext uri="{FF2B5EF4-FFF2-40B4-BE49-F238E27FC236}">
              <a16:creationId xmlns:a16="http://schemas.microsoft.com/office/drawing/2014/main" xmlns="" id="{00000000-0008-0000-0E00-00003D100000}"/>
            </a:ext>
          </a:extLst>
        </xdr:cNvPr>
        <xdr:cNvSpPr>
          <a:spLocks noChangeAspect="1" noChangeArrowheads="1"/>
        </xdr:cNvSpPr>
      </xdr:nvSpPr>
      <xdr:spPr bwMode="auto">
        <a:xfrm>
          <a:off x="1524000" y="14449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58" name="AutoShape 62" descr="Retained Salary Transaction">
          <a:extLst>
            <a:ext uri="{FF2B5EF4-FFF2-40B4-BE49-F238E27FC236}">
              <a16:creationId xmlns:a16="http://schemas.microsoft.com/office/drawing/2014/main" xmlns="" id="{00000000-0008-0000-0E00-00003E100000}"/>
            </a:ext>
          </a:extLst>
        </xdr:cNvPr>
        <xdr:cNvSpPr>
          <a:spLocks noChangeAspect="1" noChangeArrowheads="1"/>
        </xdr:cNvSpPr>
      </xdr:nvSpPr>
      <xdr:spPr bwMode="auto">
        <a:xfrm>
          <a:off x="1524000" y="14639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59" name="AutoShape 63" descr="Waivers Exempt">
          <a:hlinkClick xmlns:r="http://schemas.openxmlformats.org/officeDocument/2006/relationships" r:id="rId25"/>
          <a:extLst>
            <a:ext uri="{FF2B5EF4-FFF2-40B4-BE49-F238E27FC236}">
              <a16:creationId xmlns:a16="http://schemas.microsoft.com/office/drawing/2014/main" xmlns="" id="{00000000-0008-0000-0E00-00003F100000}"/>
            </a:ext>
          </a:extLst>
        </xdr:cNvPr>
        <xdr:cNvSpPr>
          <a:spLocks noChangeAspect="1" noChangeArrowheads="1"/>
        </xdr:cNvSpPr>
      </xdr:nvSpPr>
      <xdr:spPr bwMode="auto">
        <a:xfrm>
          <a:off x="1657350" y="14639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60" name="AutoShape 64" descr="Exempt from the 50 Contract Limit">
          <a:extLst>
            <a:ext uri="{FF2B5EF4-FFF2-40B4-BE49-F238E27FC236}">
              <a16:creationId xmlns:a16="http://schemas.microsoft.com/office/drawing/2014/main" xmlns="" id="{00000000-0008-0000-0E00-000040100000}"/>
            </a:ext>
          </a:extLst>
        </xdr:cNvPr>
        <xdr:cNvSpPr>
          <a:spLocks noChangeAspect="1" noChangeArrowheads="1"/>
        </xdr:cNvSpPr>
      </xdr:nvSpPr>
      <xdr:spPr bwMode="auto">
        <a:xfrm>
          <a:off x="1790700" y="14639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4161" name="AutoShape 65" descr="Waivers Exempt">
          <a:hlinkClick xmlns:r="http://schemas.openxmlformats.org/officeDocument/2006/relationships" r:id="rId26"/>
          <a:extLst>
            <a:ext uri="{FF2B5EF4-FFF2-40B4-BE49-F238E27FC236}">
              <a16:creationId xmlns:a16="http://schemas.microsoft.com/office/drawing/2014/main" xmlns="" id="{00000000-0008-0000-0E00-000041100000}"/>
            </a:ext>
          </a:extLst>
        </xdr:cNvPr>
        <xdr:cNvSpPr>
          <a:spLocks noChangeAspect="1" noChangeArrowheads="1"/>
        </xdr:cNvSpPr>
      </xdr:nvSpPr>
      <xdr:spPr bwMode="auto">
        <a:xfrm>
          <a:off x="1524000" y="14830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104775</xdr:rowOff>
    </xdr:to>
    <xdr:sp macro="" textlink="">
      <xdr:nvSpPr>
        <xdr:cNvPr id="4162" name="AutoShape 66" descr="Arbitration Eligible">
          <a:hlinkClick xmlns:r="http://schemas.openxmlformats.org/officeDocument/2006/relationships" r:id="rId27"/>
          <a:extLst>
            <a:ext uri="{FF2B5EF4-FFF2-40B4-BE49-F238E27FC236}">
              <a16:creationId xmlns:a16="http://schemas.microsoft.com/office/drawing/2014/main" xmlns="" id="{00000000-0008-0000-0E00-000042100000}"/>
            </a:ext>
          </a:extLst>
        </xdr:cNvPr>
        <xdr:cNvSpPr>
          <a:spLocks noChangeAspect="1" noChangeArrowheads="1"/>
        </xdr:cNvSpPr>
      </xdr:nvSpPr>
      <xdr:spPr bwMode="auto">
        <a:xfrm>
          <a:off x="5334000" y="152114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681</xdr:row>
      <xdr:rowOff>0</xdr:rowOff>
    </xdr:from>
    <xdr:to>
      <xdr:col>0</xdr:col>
      <xdr:colOff>123825</xdr:colOff>
      <xdr:row>681</xdr:row>
      <xdr:rowOff>104775</xdr:rowOff>
    </xdr:to>
    <xdr:sp macro="" textlink="">
      <xdr:nvSpPr>
        <xdr:cNvPr id="2049" name="AutoShape 1" descr="Arbitration Eligible">
          <a:hlinkClick xmlns:r="http://schemas.openxmlformats.org/officeDocument/2006/relationships" r:id="rId28"/>
          <a:extLst>
            <a:ext uri="{FF2B5EF4-FFF2-40B4-BE49-F238E27FC236}">
              <a16:creationId xmlns:a16="http://schemas.microsoft.com/office/drawing/2014/main" xmlns="" id="{00000000-0008-0000-0E00-000001080000}"/>
            </a:ext>
          </a:extLst>
        </xdr:cNvPr>
        <xdr:cNvSpPr>
          <a:spLocks noChangeAspect="1" noChangeArrowheads="1"/>
        </xdr:cNvSpPr>
      </xdr:nvSpPr>
      <xdr:spPr bwMode="auto">
        <a:xfrm>
          <a:off x="6324600" y="1333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950</xdr:row>
      <xdr:rowOff>0</xdr:rowOff>
    </xdr:from>
    <xdr:to>
      <xdr:col>0</xdr:col>
      <xdr:colOff>123825</xdr:colOff>
      <xdr:row>950</xdr:row>
      <xdr:rowOff>104775</xdr:rowOff>
    </xdr:to>
    <xdr:sp macro="" textlink="">
      <xdr:nvSpPr>
        <xdr:cNvPr id="2050" name="AutoShape 2" descr="Arbitration Eligible">
          <a:hlinkClick xmlns:r="http://schemas.openxmlformats.org/officeDocument/2006/relationships" r:id="rId29"/>
          <a:extLst>
            <a:ext uri="{FF2B5EF4-FFF2-40B4-BE49-F238E27FC236}">
              <a16:creationId xmlns:a16="http://schemas.microsoft.com/office/drawing/2014/main" xmlns="" id="{00000000-0008-0000-0E00-000002080000}"/>
            </a:ext>
          </a:extLst>
        </xdr:cNvPr>
        <xdr:cNvSpPr>
          <a:spLocks noChangeAspect="1" noChangeArrowheads="1"/>
        </xdr:cNvSpPr>
      </xdr:nvSpPr>
      <xdr:spPr bwMode="auto">
        <a:xfrm>
          <a:off x="6324600" y="1524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1276</xdr:row>
      <xdr:rowOff>0</xdr:rowOff>
    </xdr:from>
    <xdr:to>
      <xdr:col>0</xdr:col>
      <xdr:colOff>123825</xdr:colOff>
      <xdr:row>1276</xdr:row>
      <xdr:rowOff>104775</xdr:rowOff>
    </xdr:to>
    <xdr:sp macro="" textlink="">
      <xdr:nvSpPr>
        <xdr:cNvPr id="2051" name="AutoShape 3" descr="Arbitration Eligible">
          <a:hlinkClick xmlns:r="http://schemas.openxmlformats.org/officeDocument/2006/relationships" r:id="rId30"/>
          <a:extLst>
            <a:ext uri="{FF2B5EF4-FFF2-40B4-BE49-F238E27FC236}">
              <a16:creationId xmlns:a16="http://schemas.microsoft.com/office/drawing/2014/main" xmlns="" id="{00000000-0008-0000-0E00-000003080000}"/>
            </a:ext>
          </a:extLst>
        </xdr:cNvPr>
        <xdr:cNvSpPr>
          <a:spLocks noChangeAspect="1" noChangeArrowheads="1"/>
        </xdr:cNvSpPr>
      </xdr:nvSpPr>
      <xdr:spPr bwMode="auto">
        <a:xfrm>
          <a:off x="5305425" y="2286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xdr:row>
      <xdr:rowOff>0</xdr:rowOff>
    </xdr:from>
    <xdr:to>
      <xdr:col>0</xdr:col>
      <xdr:colOff>123825</xdr:colOff>
      <xdr:row>2</xdr:row>
      <xdr:rowOff>104775</xdr:rowOff>
    </xdr:to>
    <xdr:sp macro="" textlink="">
      <xdr:nvSpPr>
        <xdr:cNvPr id="2052" name="AutoShape 4" descr="Arbitration Eligible">
          <a:hlinkClick xmlns:r="http://schemas.openxmlformats.org/officeDocument/2006/relationships" r:id="rId31"/>
          <a:extLst>
            <a:ext uri="{FF2B5EF4-FFF2-40B4-BE49-F238E27FC236}">
              <a16:creationId xmlns:a16="http://schemas.microsoft.com/office/drawing/2014/main" xmlns="" id="{00000000-0008-0000-0E00-000004080000}"/>
            </a:ext>
          </a:extLst>
        </xdr:cNvPr>
        <xdr:cNvSpPr>
          <a:spLocks noChangeAspect="1" noChangeArrowheads="1"/>
        </xdr:cNvSpPr>
      </xdr:nvSpPr>
      <xdr:spPr bwMode="auto">
        <a:xfrm>
          <a:off x="5305425" y="2476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104775</xdr:rowOff>
    </xdr:to>
    <xdr:sp macro="" textlink="">
      <xdr:nvSpPr>
        <xdr:cNvPr id="2053" name="AutoShape 5" descr="Arbitration Eligible">
          <a:hlinkClick xmlns:r="http://schemas.openxmlformats.org/officeDocument/2006/relationships" r:id="rId32"/>
          <a:extLst>
            <a:ext uri="{FF2B5EF4-FFF2-40B4-BE49-F238E27FC236}">
              <a16:creationId xmlns:a16="http://schemas.microsoft.com/office/drawing/2014/main" xmlns="" id="{00000000-0008-0000-0E00-000005080000}"/>
            </a:ext>
          </a:extLst>
        </xdr:cNvPr>
        <xdr:cNvSpPr>
          <a:spLocks noChangeAspect="1" noChangeArrowheads="1"/>
        </xdr:cNvSpPr>
      </xdr:nvSpPr>
      <xdr:spPr bwMode="auto">
        <a:xfrm>
          <a:off x="5305425" y="4191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xdr:row>
      <xdr:rowOff>0</xdr:rowOff>
    </xdr:from>
    <xdr:to>
      <xdr:col>0</xdr:col>
      <xdr:colOff>123825</xdr:colOff>
      <xdr:row>1129</xdr:row>
      <xdr:rowOff>104775</xdr:rowOff>
    </xdr:to>
    <xdr:sp macro="" textlink="">
      <xdr:nvSpPr>
        <xdr:cNvPr id="2054" name="AutoShape 6" descr="Arbitration Eligible">
          <a:hlinkClick xmlns:r="http://schemas.openxmlformats.org/officeDocument/2006/relationships" r:id="rId33"/>
          <a:extLst>
            <a:ext uri="{FF2B5EF4-FFF2-40B4-BE49-F238E27FC236}">
              <a16:creationId xmlns:a16="http://schemas.microsoft.com/office/drawing/2014/main" xmlns="" id="{00000000-0008-0000-0E00-000006080000}"/>
            </a:ext>
          </a:extLst>
        </xdr:cNvPr>
        <xdr:cNvSpPr>
          <a:spLocks noChangeAspect="1" noChangeArrowheads="1"/>
        </xdr:cNvSpPr>
      </xdr:nvSpPr>
      <xdr:spPr bwMode="auto">
        <a:xfrm>
          <a:off x="5305425" y="43910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xdr:row>
      <xdr:rowOff>0</xdr:rowOff>
    </xdr:from>
    <xdr:to>
      <xdr:col>0</xdr:col>
      <xdr:colOff>114300</xdr:colOff>
      <xdr:row>1192</xdr:row>
      <xdr:rowOff>114300</xdr:rowOff>
    </xdr:to>
    <xdr:sp macro="" textlink="">
      <xdr:nvSpPr>
        <xdr:cNvPr id="2055" name="AutoShape 7" descr="https://capfriendly-wlb8ng5.stackpathdns.com/assets/images/icons/players/injury.svg">
          <a:extLst>
            <a:ext uri="{FF2B5EF4-FFF2-40B4-BE49-F238E27FC236}">
              <a16:creationId xmlns:a16="http://schemas.microsoft.com/office/drawing/2014/main" xmlns="" id="{00000000-0008-0000-0E00-000007080000}"/>
            </a:ext>
          </a:extLst>
        </xdr:cNvPr>
        <xdr:cNvSpPr>
          <a:spLocks noChangeAspect="1" noChangeArrowheads="1"/>
        </xdr:cNvSpPr>
      </xdr:nvSpPr>
      <xdr:spPr bwMode="auto">
        <a:xfrm>
          <a:off x="3409950" y="66579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877</xdr:row>
      <xdr:rowOff>0</xdr:rowOff>
    </xdr:from>
    <xdr:to>
      <xdr:col>0</xdr:col>
      <xdr:colOff>114300</xdr:colOff>
      <xdr:row>877</xdr:row>
      <xdr:rowOff>114300</xdr:rowOff>
    </xdr:to>
    <xdr:sp macro="" textlink="">
      <xdr:nvSpPr>
        <xdr:cNvPr id="2056" name="AutoShape 8" descr="https://capfriendly-wlb8ng5.stackpathdns.com/assets/images/icons/players/injury.svg">
          <a:extLst>
            <a:ext uri="{FF2B5EF4-FFF2-40B4-BE49-F238E27FC236}">
              <a16:creationId xmlns:a16="http://schemas.microsoft.com/office/drawing/2014/main" xmlns="" id="{00000000-0008-0000-0E00-000008080000}"/>
            </a:ext>
          </a:extLst>
        </xdr:cNvPr>
        <xdr:cNvSpPr>
          <a:spLocks noChangeAspect="1" noChangeArrowheads="1"/>
        </xdr:cNvSpPr>
      </xdr:nvSpPr>
      <xdr:spPr bwMode="auto">
        <a:xfrm>
          <a:off x="3409950" y="68484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598</xdr:row>
      <xdr:rowOff>0</xdr:rowOff>
    </xdr:from>
    <xdr:to>
      <xdr:col>0</xdr:col>
      <xdr:colOff>114300</xdr:colOff>
      <xdr:row>598</xdr:row>
      <xdr:rowOff>114300</xdr:rowOff>
    </xdr:to>
    <xdr:sp macro="" textlink="">
      <xdr:nvSpPr>
        <xdr:cNvPr id="2057" name="AutoShape 9" descr="https://capfriendly-wlb8ng5.stackpathdns.com/assets/images/icons/players/injury.svg">
          <a:extLst>
            <a:ext uri="{FF2B5EF4-FFF2-40B4-BE49-F238E27FC236}">
              <a16:creationId xmlns:a16="http://schemas.microsoft.com/office/drawing/2014/main" xmlns="" id="{00000000-0008-0000-0E00-000009080000}"/>
            </a:ext>
          </a:extLst>
        </xdr:cNvPr>
        <xdr:cNvSpPr>
          <a:spLocks noChangeAspect="1" noChangeArrowheads="1"/>
        </xdr:cNvSpPr>
      </xdr:nvSpPr>
      <xdr:spPr bwMode="auto">
        <a:xfrm>
          <a:off x="3409950" y="70389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114300</xdr:colOff>
      <xdr:row>23</xdr:row>
      <xdr:rowOff>114300</xdr:rowOff>
    </xdr:to>
    <xdr:sp macro="" textlink="">
      <xdr:nvSpPr>
        <xdr:cNvPr id="2058" name="AutoShape 10" descr="https://capfriendly-wlb8ng5.stackpathdns.com/assets/images/icons/players/injury.svg">
          <a:extLst>
            <a:ext uri="{FF2B5EF4-FFF2-40B4-BE49-F238E27FC236}">
              <a16:creationId xmlns:a16="http://schemas.microsoft.com/office/drawing/2014/main" xmlns="" id="{00000000-0008-0000-0E00-00000A080000}"/>
            </a:ext>
          </a:extLst>
        </xdr:cNvPr>
        <xdr:cNvSpPr>
          <a:spLocks noChangeAspect="1" noChangeArrowheads="1"/>
        </xdr:cNvSpPr>
      </xdr:nvSpPr>
      <xdr:spPr bwMode="auto">
        <a:xfrm>
          <a:off x="3409950" y="72294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59" name="AutoShape 11" descr="https://capfriendly-wlb8ng5.stackpathdns.com/assets/images/icons/general/q.svg">
          <a:extLst>
            <a:ext uri="{FF2B5EF4-FFF2-40B4-BE49-F238E27FC236}">
              <a16:creationId xmlns:a16="http://schemas.microsoft.com/office/drawing/2014/main" xmlns="" id="{00000000-0008-0000-0E00-00000B080000}"/>
            </a:ext>
          </a:extLst>
        </xdr:cNvPr>
        <xdr:cNvSpPr>
          <a:spLocks noChangeAspect="1" noChangeArrowheads="1"/>
        </xdr:cNvSpPr>
      </xdr:nvSpPr>
      <xdr:spPr bwMode="auto">
        <a:xfrm>
          <a:off x="1885950" y="9496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60" name="AutoShape 12" descr="https://capfriendly-wlb8ng5.stackpathdns.com/assets/images/icons/general/q.svg">
          <a:extLst>
            <a:ext uri="{FF2B5EF4-FFF2-40B4-BE49-F238E27FC236}">
              <a16:creationId xmlns:a16="http://schemas.microsoft.com/office/drawing/2014/main" xmlns="" id="{00000000-0008-0000-0E00-00000C080000}"/>
            </a:ext>
          </a:extLst>
        </xdr:cNvPr>
        <xdr:cNvSpPr>
          <a:spLocks noChangeAspect="1" noChangeArrowheads="1"/>
        </xdr:cNvSpPr>
      </xdr:nvSpPr>
      <xdr:spPr bwMode="auto">
        <a:xfrm>
          <a:off x="1885950" y="9686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61" name="AutoShape 13" descr="https://capfriendly-wlb8ng5.stackpathdns.com/assets/images/icons/general/q.svg">
          <a:extLst>
            <a:ext uri="{FF2B5EF4-FFF2-40B4-BE49-F238E27FC236}">
              <a16:creationId xmlns:a16="http://schemas.microsoft.com/office/drawing/2014/main" xmlns="" id="{00000000-0008-0000-0E00-00000D080000}"/>
            </a:ext>
          </a:extLst>
        </xdr:cNvPr>
        <xdr:cNvSpPr>
          <a:spLocks noChangeAspect="1" noChangeArrowheads="1"/>
        </xdr:cNvSpPr>
      </xdr:nvSpPr>
      <xdr:spPr bwMode="auto">
        <a:xfrm>
          <a:off x="1885950" y="9877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62" name="AutoShape 14" descr="https://capfriendly-wlb8ng5.stackpathdns.com/assets/images/icons/general/q.svg">
          <a:extLst>
            <a:ext uri="{FF2B5EF4-FFF2-40B4-BE49-F238E27FC236}">
              <a16:creationId xmlns:a16="http://schemas.microsoft.com/office/drawing/2014/main" xmlns="" id="{00000000-0008-0000-0E00-00000E080000}"/>
            </a:ext>
          </a:extLst>
        </xdr:cNvPr>
        <xdr:cNvSpPr>
          <a:spLocks noChangeAspect="1" noChangeArrowheads="1"/>
        </xdr:cNvSpPr>
      </xdr:nvSpPr>
      <xdr:spPr bwMode="auto">
        <a:xfrm>
          <a:off x="1885950" y="10067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63" name="AutoShape 15" descr="https://capfriendly-wlb8ng5.stackpathdns.com/assets/images/icons/general/q.svg">
          <a:extLst>
            <a:ext uri="{FF2B5EF4-FFF2-40B4-BE49-F238E27FC236}">
              <a16:creationId xmlns:a16="http://schemas.microsoft.com/office/drawing/2014/main" xmlns="" id="{00000000-0008-0000-0E00-00000F080000}"/>
            </a:ext>
          </a:extLst>
        </xdr:cNvPr>
        <xdr:cNvSpPr>
          <a:spLocks noChangeAspect="1" noChangeArrowheads="1"/>
        </xdr:cNvSpPr>
      </xdr:nvSpPr>
      <xdr:spPr bwMode="auto">
        <a:xfrm>
          <a:off x="1885950" y="10258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64" name="AutoShape 16" descr="https://capfriendly-wlb8ng5.stackpathdns.com/assets/images/icons/general/q.svg">
          <a:extLst>
            <a:ext uri="{FF2B5EF4-FFF2-40B4-BE49-F238E27FC236}">
              <a16:creationId xmlns:a16="http://schemas.microsoft.com/office/drawing/2014/main" xmlns="" id="{00000000-0008-0000-0E00-000010080000}"/>
            </a:ext>
          </a:extLst>
        </xdr:cNvPr>
        <xdr:cNvSpPr>
          <a:spLocks noChangeAspect="1" noChangeArrowheads="1"/>
        </xdr:cNvSpPr>
      </xdr:nvSpPr>
      <xdr:spPr bwMode="auto">
        <a:xfrm>
          <a:off x="1885950" y="10448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65" name="AutoShape 17" descr="https://capfriendly-wlb8ng5.stackpathdns.com/assets/images/icons/general/q.svg">
          <a:extLst>
            <a:ext uri="{FF2B5EF4-FFF2-40B4-BE49-F238E27FC236}">
              <a16:creationId xmlns:a16="http://schemas.microsoft.com/office/drawing/2014/main" xmlns="" id="{00000000-0008-0000-0E00-000011080000}"/>
            </a:ext>
          </a:extLst>
        </xdr:cNvPr>
        <xdr:cNvSpPr>
          <a:spLocks noChangeAspect="1" noChangeArrowheads="1"/>
        </xdr:cNvSpPr>
      </xdr:nvSpPr>
      <xdr:spPr bwMode="auto">
        <a:xfrm>
          <a:off x="1885950" y="10639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66" name="AutoShape 18" descr="https://capfriendly-wlb8ng5.stackpathdns.com/assets/images/icons/general/q.svg">
          <a:extLst>
            <a:ext uri="{FF2B5EF4-FFF2-40B4-BE49-F238E27FC236}">
              <a16:creationId xmlns:a16="http://schemas.microsoft.com/office/drawing/2014/main" xmlns="" id="{00000000-0008-0000-0E00-000012080000}"/>
            </a:ext>
          </a:extLst>
        </xdr:cNvPr>
        <xdr:cNvSpPr>
          <a:spLocks noChangeAspect="1" noChangeArrowheads="1"/>
        </xdr:cNvSpPr>
      </xdr:nvSpPr>
      <xdr:spPr bwMode="auto">
        <a:xfrm>
          <a:off x="1885950" y="10829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67" name="AutoShape 19" descr="https://capfriendly-wlb8ng5.stackpathdns.com/assets/images/icons/general/q.svg">
          <a:extLst>
            <a:ext uri="{FF2B5EF4-FFF2-40B4-BE49-F238E27FC236}">
              <a16:creationId xmlns:a16="http://schemas.microsoft.com/office/drawing/2014/main" xmlns="" id="{00000000-0008-0000-0E00-000013080000}"/>
            </a:ext>
          </a:extLst>
        </xdr:cNvPr>
        <xdr:cNvSpPr>
          <a:spLocks noChangeAspect="1" noChangeArrowheads="1"/>
        </xdr:cNvSpPr>
      </xdr:nvSpPr>
      <xdr:spPr bwMode="auto">
        <a:xfrm>
          <a:off x="1885950" y="11020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68" name="AutoShape 20" descr="https://capfriendly-wlb8ng5.stackpathdns.com/assets/images/icons/general/q.svg">
          <a:extLst>
            <a:ext uri="{FF2B5EF4-FFF2-40B4-BE49-F238E27FC236}">
              <a16:creationId xmlns:a16="http://schemas.microsoft.com/office/drawing/2014/main" xmlns="" id="{00000000-0008-0000-0E00-000014080000}"/>
            </a:ext>
          </a:extLst>
        </xdr:cNvPr>
        <xdr:cNvSpPr>
          <a:spLocks noChangeAspect="1" noChangeArrowheads="1"/>
        </xdr:cNvSpPr>
      </xdr:nvSpPr>
      <xdr:spPr bwMode="auto">
        <a:xfrm>
          <a:off x="1885950" y="112109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69" name="AutoShape 21" descr="https://capfriendly-wlb8ng5.stackpathdns.com/assets/images/icons/general/q.svg">
          <a:extLst>
            <a:ext uri="{FF2B5EF4-FFF2-40B4-BE49-F238E27FC236}">
              <a16:creationId xmlns:a16="http://schemas.microsoft.com/office/drawing/2014/main" xmlns="" id="{00000000-0008-0000-0E00-000015080000}"/>
            </a:ext>
          </a:extLst>
        </xdr:cNvPr>
        <xdr:cNvSpPr>
          <a:spLocks noChangeAspect="1" noChangeArrowheads="1"/>
        </xdr:cNvSpPr>
      </xdr:nvSpPr>
      <xdr:spPr bwMode="auto">
        <a:xfrm>
          <a:off x="1885950" y="114014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70" name="AutoShape 22" descr="Waivers Exempt">
          <a:hlinkClick xmlns:r="http://schemas.openxmlformats.org/officeDocument/2006/relationships" r:id="rId34"/>
          <a:extLst>
            <a:ext uri="{FF2B5EF4-FFF2-40B4-BE49-F238E27FC236}">
              <a16:creationId xmlns:a16="http://schemas.microsoft.com/office/drawing/2014/main" xmlns="" id="{00000000-0008-0000-0E00-000016080000}"/>
            </a:ext>
          </a:extLst>
        </xdr:cNvPr>
        <xdr:cNvSpPr>
          <a:spLocks noChangeAspect="1" noChangeArrowheads="1"/>
        </xdr:cNvSpPr>
      </xdr:nvSpPr>
      <xdr:spPr bwMode="auto">
        <a:xfrm>
          <a:off x="1885950" y="11953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123825</xdr:colOff>
      <xdr:row>23</xdr:row>
      <xdr:rowOff>123825</xdr:rowOff>
    </xdr:to>
    <xdr:sp macro="" textlink="">
      <xdr:nvSpPr>
        <xdr:cNvPr id="2071" name="AutoShape 23" descr="Waivers Exempt">
          <a:hlinkClick xmlns:r="http://schemas.openxmlformats.org/officeDocument/2006/relationships" r:id="rId35"/>
          <a:extLst>
            <a:ext uri="{FF2B5EF4-FFF2-40B4-BE49-F238E27FC236}">
              <a16:creationId xmlns:a16="http://schemas.microsoft.com/office/drawing/2014/main" xmlns="" id="{00000000-0008-0000-0E00-000017080000}"/>
            </a:ext>
          </a:extLst>
        </xdr:cNvPr>
        <xdr:cNvSpPr>
          <a:spLocks noChangeAspect="1" noChangeArrowheads="1"/>
        </xdr:cNvSpPr>
      </xdr:nvSpPr>
      <xdr:spPr bwMode="auto">
        <a:xfrm>
          <a:off x="1885950" y="12144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622</xdr:row>
      <xdr:rowOff>0</xdr:rowOff>
    </xdr:from>
    <xdr:to>
      <xdr:col>0</xdr:col>
      <xdr:colOff>123825</xdr:colOff>
      <xdr:row>622</xdr:row>
      <xdr:rowOff>123825</xdr:rowOff>
    </xdr:to>
    <xdr:sp macro="" textlink="">
      <xdr:nvSpPr>
        <xdr:cNvPr id="2072" name="AutoShape 24" descr="Waivers Exempt">
          <a:hlinkClick xmlns:r="http://schemas.openxmlformats.org/officeDocument/2006/relationships" r:id="rId36"/>
          <a:extLst>
            <a:ext uri="{FF2B5EF4-FFF2-40B4-BE49-F238E27FC236}">
              <a16:creationId xmlns:a16="http://schemas.microsoft.com/office/drawing/2014/main" xmlns="" id="{00000000-0008-0000-0E00-000018080000}"/>
            </a:ext>
          </a:extLst>
        </xdr:cNvPr>
        <xdr:cNvSpPr>
          <a:spLocks noChangeAspect="1" noChangeArrowheads="1"/>
        </xdr:cNvSpPr>
      </xdr:nvSpPr>
      <xdr:spPr bwMode="auto">
        <a:xfrm>
          <a:off x="1885950" y="12334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123825</xdr:colOff>
      <xdr:row>605</xdr:row>
      <xdr:rowOff>123825</xdr:rowOff>
    </xdr:to>
    <xdr:sp macro="" textlink="">
      <xdr:nvSpPr>
        <xdr:cNvPr id="2073" name="AutoShape 25" descr="Performance Bonuses">
          <a:extLst>
            <a:ext uri="{FF2B5EF4-FFF2-40B4-BE49-F238E27FC236}">
              <a16:creationId xmlns:a16="http://schemas.microsoft.com/office/drawing/2014/main" xmlns="" id="{00000000-0008-0000-0E00-000019080000}"/>
            </a:ext>
          </a:extLst>
        </xdr:cNvPr>
        <xdr:cNvSpPr>
          <a:spLocks noChangeAspect="1" noChangeArrowheads="1"/>
        </xdr:cNvSpPr>
      </xdr:nvSpPr>
      <xdr:spPr bwMode="auto">
        <a:xfrm>
          <a:off x="1885950" y="12525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123825</xdr:colOff>
      <xdr:row>605</xdr:row>
      <xdr:rowOff>123825</xdr:rowOff>
    </xdr:to>
    <xdr:sp macro="" textlink="">
      <xdr:nvSpPr>
        <xdr:cNvPr id="2074" name="AutoShape 26" descr="Waivers Exempt">
          <a:hlinkClick xmlns:r="http://schemas.openxmlformats.org/officeDocument/2006/relationships" r:id="rId37"/>
          <a:extLst>
            <a:ext uri="{FF2B5EF4-FFF2-40B4-BE49-F238E27FC236}">
              <a16:creationId xmlns:a16="http://schemas.microsoft.com/office/drawing/2014/main" xmlns="" id="{00000000-0008-0000-0E00-00001A080000}"/>
            </a:ext>
          </a:extLst>
        </xdr:cNvPr>
        <xdr:cNvSpPr>
          <a:spLocks noChangeAspect="1" noChangeArrowheads="1"/>
        </xdr:cNvSpPr>
      </xdr:nvSpPr>
      <xdr:spPr bwMode="auto">
        <a:xfrm>
          <a:off x="2019300" y="12525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123825</xdr:colOff>
      <xdr:row>605</xdr:row>
      <xdr:rowOff>123825</xdr:rowOff>
    </xdr:to>
    <xdr:sp macro="" textlink="">
      <xdr:nvSpPr>
        <xdr:cNvPr id="2075" name="AutoShape 27" descr="Retained Salary Transaction">
          <a:extLst>
            <a:ext uri="{FF2B5EF4-FFF2-40B4-BE49-F238E27FC236}">
              <a16:creationId xmlns:a16="http://schemas.microsoft.com/office/drawing/2014/main" xmlns="" id="{00000000-0008-0000-0E00-00001B080000}"/>
            </a:ext>
          </a:extLst>
        </xdr:cNvPr>
        <xdr:cNvSpPr>
          <a:spLocks noChangeAspect="1" noChangeArrowheads="1"/>
        </xdr:cNvSpPr>
      </xdr:nvSpPr>
      <xdr:spPr bwMode="auto">
        <a:xfrm>
          <a:off x="1885950" y="12715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123825</xdr:colOff>
      <xdr:row>605</xdr:row>
      <xdr:rowOff>123825</xdr:rowOff>
    </xdr:to>
    <xdr:sp macro="" textlink="">
      <xdr:nvSpPr>
        <xdr:cNvPr id="2076" name="AutoShape 28" descr="Waivers Exempt">
          <a:hlinkClick xmlns:r="http://schemas.openxmlformats.org/officeDocument/2006/relationships" r:id="rId38"/>
          <a:extLst>
            <a:ext uri="{FF2B5EF4-FFF2-40B4-BE49-F238E27FC236}">
              <a16:creationId xmlns:a16="http://schemas.microsoft.com/office/drawing/2014/main" xmlns="" id="{00000000-0008-0000-0E00-00001C080000}"/>
            </a:ext>
          </a:extLst>
        </xdr:cNvPr>
        <xdr:cNvSpPr>
          <a:spLocks noChangeAspect="1" noChangeArrowheads="1"/>
        </xdr:cNvSpPr>
      </xdr:nvSpPr>
      <xdr:spPr bwMode="auto">
        <a:xfrm>
          <a:off x="2019300" y="12715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123825</xdr:colOff>
      <xdr:row>605</xdr:row>
      <xdr:rowOff>123825</xdr:rowOff>
    </xdr:to>
    <xdr:sp macro="" textlink="">
      <xdr:nvSpPr>
        <xdr:cNvPr id="2077" name="AutoShape 29" descr="Exempt from the 50 Contract Limit">
          <a:extLst>
            <a:ext uri="{FF2B5EF4-FFF2-40B4-BE49-F238E27FC236}">
              <a16:creationId xmlns:a16="http://schemas.microsoft.com/office/drawing/2014/main" xmlns="" id="{00000000-0008-0000-0E00-00001D080000}"/>
            </a:ext>
          </a:extLst>
        </xdr:cNvPr>
        <xdr:cNvSpPr>
          <a:spLocks noChangeAspect="1" noChangeArrowheads="1"/>
        </xdr:cNvSpPr>
      </xdr:nvSpPr>
      <xdr:spPr bwMode="auto">
        <a:xfrm>
          <a:off x="2152650" y="12715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123825</xdr:colOff>
      <xdr:row>605</xdr:row>
      <xdr:rowOff>123825</xdr:rowOff>
    </xdr:to>
    <xdr:sp macro="" textlink="">
      <xdr:nvSpPr>
        <xdr:cNvPr id="2078" name="AutoShape 30" descr="Performance Bonuses">
          <a:extLst>
            <a:ext uri="{FF2B5EF4-FFF2-40B4-BE49-F238E27FC236}">
              <a16:creationId xmlns:a16="http://schemas.microsoft.com/office/drawing/2014/main" xmlns="" id="{00000000-0008-0000-0E00-00001E080000}"/>
            </a:ext>
          </a:extLst>
        </xdr:cNvPr>
        <xdr:cNvSpPr>
          <a:spLocks noChangeAspect="1" noChangeArrowheads="1"/>
        </xdr:cNvSpPr>
      </xdr:nvSpPr>
      <xdr:spPr bwMode="auto">
        <a:xfrm>
          <a:off x="1885950" y="12906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123825</xdr:colOff>
      <xdr:row>605</xdr:row>
      <xdr:rowOff>123825</xdr:rowOff>
    </xdr:to>
    <xdr:sp macro="" textlink="">
      <xdr:nvSpPr>
        <xdr:cNvPr id="2079" name="AutoShape 31" descr="Waivers Exempt">
          <a:hlinkClick xmlns:r="http://schemas.openxmlformats.org/officeDocument/2006/relationships" r:id="rId39"/>
          <a:extLst>
            <a:ext uri="{FF2B5EF4-FFF2-40B4-BE49-F238E27FC236}">
              <a16:creationId xmlns:a16="http://schemas.microsoft.com/office/drawing/2014/main" xmlns="" id="{00000000-0008-0000-0E00-00001F080000}"/>
            </a:ext>
          </a:extLst>
        </xdr:cNvPr>
        <xdr:cNvSpPr>
          <a:spLocks noChangeAspect="1" noChangeArrowheads="1"/>
        </xdr:cNvSpPr>
      </xdr:nvSpPr>
      <xdr:spPr bwMode="auto">
        <a:xfrm>
          <a:off x="2019300" y="12906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123825</xdr:colOff>
      <xdr:row>605</xdr:row>
      <xdr:rowOff>123825</xdr:rowOff>
    </xdr:to>
    <xdr:sp macro="" textlink="">
      <xdr:nvSpPr>
        <xdr:cNvPr id="2080" name="AutoShape 32" descr="Performance Bonuses">
          <a:extLst>
            <a:ext uri="{FF2B5EF4-FFF2-40B4-BE49-F238E27FC236}">
              <a16:creationId xmlns:a16="http://schemas.microsoft.com/office/drawing/2014/main" xmlns="" id="{00000000-0008-0000-0E00-000020080000}"/>
            </a:ext>
          </a:extLst>
        </xdr:cNvPr>
        <xdr:cNvSpPr>
          <a:spLocks noChangeAspect="1" noChangeArrowheads="1"/>
        </xdr:cNvSpPr>
      </xdr:nvSpPr>
      <xdr:spPr bwMode="auto">
        <a:xfrm>
          <a:off x="1885950" y="13096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123825</xdr:colOff>
      <xdr:row>605</xdr:row>
      <xdr:rowOff>123825</xdr:rowOff>
    </xdr:to>
    <xdr:sp macro="" textlink="">
      <xdr:nvSpPr>
        <xdr:cNvPr id="2081" name="AutoShape 33" descr="Waivers Exempt">
          <a:hlinkClick xmlns:r="http://schemas.openxmlformats.org/officeDocument/2006/relationships" r:id="rId40"/>
          <a:extLst>
            <a:ext uri="{FF2B5EF4-FFF2-40B4-BE49-F238E27FC236}">
              <a16:creationId xmlns:a16="http://schemas.microsoft.com/office/drawing/2014/main" xmlns="" id="{00000000-0008-0000-0E00-000021080000}"/>
            </a:ext>
          </a:extLst>
        </xdr:cNvPr>
        <xdr:cNvSpPr>
          <a:spLocks noChangeAspect="1" noChangeArrowheads="1"/>
        </xdr:cNvSpPr>
      </xdr:nvSpPr>
      <xdr:spPr bwMode="auto">
        <a:xfrm>
          <a:off x="2019300" y="13096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xdr:row>
      <xdr:rowOff>0</xdr:rowOff>
    </xdr:from>
    <xdr:to>
      <xdr:col>0</xdr:col>
      <xdr:colOff>123825</xdr:colOff>
      <xdr:row>227</xdr:row>
      <xdr:rowOff>123825</xdr:rowOff>
    </xdr:to>
    <xdr:sp macro="" textlink="">
      <xdr:nvSpPr>
        <xdr:cNvPr id="2082" name="AutoShape 34" descr="Performance Bonuses">
          <a:extLst>
            <a:ext uri="{FF2B5EF4-FFF2-40B4-BE49-F238E27FC236}">
              <a16:creationId xmlns:a16="http://schemas.microsoft.com/office/drawing/2014/main" xmlns="" id="{00000000-0008-0000-0E00-000022080000}"/>
            </a:ext>
          </a:extLst>
        </xdr:cNvPr>
        <xdr:cNvSpPr>
          <a:spLocks noChangeAspect="1" noChangeArrowheads="1"/>
        </xdr:cNvSpPr>
      </xdr:nvSpPr>
      <xdr:spPr bwMode="auto">
        <a:xfrm>
          <a:off x="1885950" y="13287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xdr:row>
      <xdr:rowOff>0</xdr:rowOff>
    </xdr:from>
    <xdr:to>
      <xdr:col>0</xdr:col>
      <xdr:colOff>123825</xdr:colOff>
      <xdr:row>227</xdr:row>
      <xdr:rowOff>123825</xdr:rowOff>
    </xdr:to>
    <xdr:sp macro="" textlink="">
      <xdr:nvSpPr>
        <xdr:cNvPr id="2083" name="AutoShape 35" descr="Waivers Exempt">
          <a:hlinkClick xmlns:r="http://schemas.openxmlformats.org/officeDocument/2006/relationships" r:id="rId41"/>
          <a:extLst>
            <a:ext uri="{FF2B5EF4-FFF2-40B4-BE49-F238E27FC236}">
              <a16:creationId xmlns:a16="http://schemas.microsoft.com/office/drawing/2014/main" xmlns="" id="{00000000-0008-0000-0E00-000023080000}"/>
            </a:ext>
          </a:extLst>
        </xdr:cNvPr>
        <xdr:cNvSpPr>
          <a:spLocks noChangeAspect="1" noChangeArrowheads="1"/>
        </xdr:cNvSpPr>
      </xdr:nvSpPr>
      <xdr:spPr bwMode="auto">
        <a:xfrm>
          <a:off x="2019300" y="13287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706</xdr:row>
      <xdr:rowOff>0</xdr:rowOff>
    </xdr:from>
    <xdr:to>
      <xdr:col>0</xdr:col>
      <xdr:colOff>123825</xdr:colOff>
      <xdr:row>706</xdr:row>
      <xdr:rowOff>123825</xdr:rowOff>
    </xdr:to>
    <xdr:sp macro="" textlink="">
      <xdr:nvSpPr>
        <xdr:cNvPr id="2084" name="AutoShape 36" descr="Performance Bonuses">
          <a:extLst>
            <a:ext uri="{FF2B5EF4-FFF2-40B4-BE49-F238E27FC236}">
              <a16:creationId xmlns:a16="http://schemas.microsoft.com/office/drawing/2014/main" xmlns="" id="{00000000-0008-0000-0E00-000024080000}"/>
            </a:ext>
          </a:extLst>
        </xdr:cNvPr>
        <xdr:cNvSpPr>
          <a:spLocks noChangeAspect="1" noChangeArrowheads="1"/>
        </xdr:cNvSpPr>
      </xdr:nvSpPr>
      <xdr:spPr bwMode="auto">
        <a:xfrm>
          <a:off x="1885950" y="14049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706</xdr:row>
      <xdr:rowOff>0</xdr:rowOff>
    </xdr:from>
    <xdr:to>
      <xdr:col>0</xdr:col>
      <xdr:colOff>123825</xdr:colOff>
      <xdr:row>706</xdr:row>
      <xdr:rowOff>123825</xdr:rowOff>
    </xdr:to>
    <xdr:sp macro="" textlink="">
      <xdr:nvSpPr>
        <xdr:cNvPr id="2085" name="AutoShape 37" descr="Retained Salary Transaction">
          <a:extLst>
            <a:ext uri="{FF2B5EF4-FFF2-40B4-BE49-F238E27FC236}">
              <a16:creationId xmlns:a16="http://schemas.microsoft.com/office/drawing/2014/main" xmlns="" id="{00000000-0008-0000-0E00-000025080000}"/>
            </a:ext>
          </a:extLst>
        </xdr:cNvPr>
        <xdr:cNvSpPr>
          <a:spLocks noChangeAspect="1" noChangeArrowheads="1"/>
        </xdr:cNvSpPr>
      </xdr:nvSpPr>
      <xdr:spPr bwMode="auto">
        <a:xfrm>
          <a:off x="1885950" y="14992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706</xdr:row>
      <xdr:rowOff>0</xdr:rowOff>
    </xdr:from>
    <xdr:to>
      <xdr:col>0</xdr:col>
      <xdr:colOff>123825</xdr:colOff>
      <xdr:row>706</xdr:row>
      <xdr:rowOff>123825</xdr:rowOff>
    </xdr:to>
    <xdr:sp macro="" textlink="">
      <xdr:nvSpPr>
        <xdr:cNvPr id="2086" name="AutoShape 38" descr="Waivers Exempt">
          <a:hlinkClick xmlns:r="http://schemas.openxmlformats.org/officeDocument/2006/relationships" r:id="rId42"/>
          <a:extLst>
            <a:ext uri="{FF2B5EF4-FFF2-40B4-BE49-F238E27FC236}">
              <a16:creationId xmlns:a16="http://schemas.microsoft.com/office/drawing/2014/main" xmlns="" id="{00000000-0008-0000-0E00-000026080000}"/>
            </a:ext>
          </a:extLst>
        </xdr:cNvPr>
        <xdr:cNvSpPr>
          <a:spLocks noChangeAspect="1" noChangeArrowheads="1"/>
        </xdr:cNvSpPr>
      </xdr:nvSpPr>
      <xdr:spPr bwMode="auto">
        <a:xfrm>
          <a:off x="2019300" y="14992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706</xdr:row>
      <xdr:rowOff>0</xdr:rowOff>
    </xdr:from>
    <xdr:to>
      <xdr:col>0</xdr:col>
      <xdr:colOff>123825</xdr:colOff>
      <xdr:row>706</xdr:row>
      <xdr:rowOff>123825</xdr:rowOff>
    </xdr:to>
    <xdr:sp macro="" textlink="">
      <xdr:nvSpPr>
        <xdr:cNvPr id="2087" name="AutoShape 39" descr="Performance Bonuses">
          <a:extLst>
            <a:ext uri="{FF2B5EF4-FFF2-40B4-BE49-F238E27FC236}">
              <a16:creationId xmlns:a16="http://schemas.microsoft.com/office/drawing/2014/main" xmlns="" id="{00000000-0008-0000-0E00-000027080000}"/>
            </a:ext>
          </a:extLst>
        </xdr:cNvPr>
        <xdr:cNvSpPr>
          <a:spLocks noChangeAspect="1" noChangeArrowheads="1"/>
        </xdr:cNvSpPr>
      </xdr:nvSpPr>
      <xdr:spPr bwMode="auto">
        <a:xfrm>
          <a:off x="1885950" y="15182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706</xdr:row>
      <xdr:rowOff>0</xdr:rowOff>
    </xdr:from>
    <xdr:to>
      <xdr:col>0</xdr:col>
      <xdr:colOff>123825</xdr:colOff>
      <xdr:row>706</xdr:row>
      <xdr:rowOff>123825</xdr:rowOff>
    </xdr:to>
    <xdr:sp macro="" textlink="">
      <xdr:nvSpPr>
        <xdr:cNvPr id="2088" name="AutoShape 40" descr="Waivers Exempt">
          <a:hlinkClick xmlns:r="http://schemas.openxmlformats.org/officeDocument/2006/relationships" r:id="rId43"/>
          <a:extLst>
            <a:ext uri="{FF2B5EF4-FFF2-40B4-BE49-F238E27FC236}">
              <a16:creationId xmlns:a16="http://schemas.microsoft.com/office/drawing/2014/main" xmlns="" id="{00000000-0008-0000-0E00-000028080000}"/>
            </a:ext>
          </a:extLst>
        </xdr:cNvPr>
        <xdr:cNvSpPr>
          <a:spLocks noChangeAspect="1" noChangeArrowheads="1"/>
        </xdr:cNvSpPr>
      </xdr:nvSpPr>
      <xdr:spPr bwMode="auto">
        <a:xfrm>
          <a:off x="2019300" y="15182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0</xdr:col>
      <xdr:colOff>123825</xdr:colOff>
      <xdr:row>500</xdr:row>
      <xdr:rowOff>123825</xdr:rowOff>
    </xdr:to>
    <xdr:sp macro="" textlink="">
      <xdr:nvSpPr>
        <xdr:cNvPr id="2089" name="AutoShape 41" descr="Waivers Exempt">
          <a:hlinkClick xmlns:r="http://schemas.openxmlformats.org/officeDocument/2006/relationships" r:id="rId44"/>
          <a:extLst>
            <a:ext uri="{FF2B5EF4-FFF2-40B4-BE49-F238E27FC236}">
              <a16:creationId xmlns:a16="http://schemas.microsoft.com/office/drawing/2014/main" xmlns="" id="{00000000-0008-0000-0E00-000029080000}"/>
            </a:ext>
          </a:extLst>
        </xdr:cNvPr>
        <xdr:cNvSpPr>
          <a:spLocks noChangeAspect="1" noChangeArrowheads="1"/>
        </xdr:cNvSpPr>
      </xdr:nvSpPr>
      <xdr:spPr bwMode="auto">
        <a:xfrm>
          <a:off x="1885950" y="15373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0</xdr:col>
      <xdr:colOff>123825</xdr:colOff>
      <xdr:row>500</xdr:row>
      <xdr:rowOff>123825</xdr:rowOff>
    </xdr:to>
    <xdr:sp macro="" textlink="">
      <xdr:nvSpPr>
        <xdr:cNvPr id="2090" name="AutoShape 42" descr="Waivers Exempt">
          <a:hlinkClick xmlns:r="http://schemas.openxmlformats.org/officeDocument/2006/relationships" r:id="rId45"/>
          <a:extLst>
            <a:ext uri="{FF2B5EF4-FFF2-40B4-BE49-F238E27FC236}">
              <a16:creationId xmlns:a16="http://schemas.microsoft.com/office/drawing/2014/main" xmlns="" id="{00000000-0008-0000-0E00-00002A080000}"/>
            </a:ext>
          </a:extLst>
        </xdr:cNvPr>
        <xdr:cNvSpPr>
          <a:spLocks noChangeAspect="1" noChangeArrowheads="1"/>
        </xdr:cNvSpPr>
      </xdr:nvSpPr>
      <xdr:spPr bwMode="auto">
        <a:xfrm>
          <a:off x="1885950" y="15563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0</xdr:col>
      <xdr:colOff>123825</xdr:colOff>
      <xdr:row>500</xdr:row>
      <xdr:rowOff>123825</xdr:rowOff>
    </xdr:to>
    <xdr:sp macro="" textlink="">
      <xdr:nvSpPr>
        <xdr:cNvPr id="2091" name="AutoShape 43" descr="Performance Bonuses">
          <a:extLst>
            <a:ext uri="{FF2B5EF4-FFF2-40B4-BE49-F238E27FC236}">
              <a16:creationId xmlns:a16="http://schemas.microsoft.com/office/drawing/2014/main" xmlns="" id="{00000000-0008-0000-0E00-00002B080000}"/>
            </a:ext>
          </a:extLst>
        </xdr:cNvPr>
        <xdr:cNvSpPr>
          <a:spLocks noChangeAspect="1" noChangeArrowheads="1"/>
        </xdr:cNvSpPr>
      </xdr:nvSpPr>
      <xdr:spPr bwMode="auto">
        <a:xfrm>
          <a:off x="1885950" y="15754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0</xdr:col>
      <xdr:colOff>123825</xdr:colOff>
      <xdr:row>500</xdr:row>
      <xdr:rowOff>123825</xdr:rowOff>
    </xdr:to>
    <xdr:sp macro="" textlink="">
      <xdr:nvSpPr>
        <xdr:cNvPr id="2092" name="AutoShape 44" descr="Waivers Exempt">
          <a:hlinkClick xmlns:r="http://schemas.openxmlformats.org/officeDocument/2006/relationships" r:id="rId46"/>
          <a:extLst>
            <a:ext uri="{FF2B5EF4-FFF2-40B4-BE49-F238E27FC236}">
              <a16:creationId xmlns:a16="http://schemas.microsoft.com/office/drawing/2014/main" xmlns="" id="{00000000-0008-0000-0E00-00002C080000}"/>
            </a:ext>
          </a:extLst>
        </xdr:cNvPr>
        <xdr:cNvSpPr>
          <a:spLocks noChangeAspect="1" noChangeArrowheads="1"/>
        </xdr:cNvSpPr>
      </xdr:nvSpPr>
      <xdr:spPr bwMode="auto">
        <a:xfrm>
          <a:off x="2019300" y="15754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0</xdr:col>
      <xdr:colOff>123825</xdr:colOff>
      <xdr:row>500</xdr:row>
      <xdr:rowOff>123825</xdr:rowOff>
    </xdr:to>
    <xdr:sp macro="" textlink="">
      <xdr:nvSpPr>
        <xdr:cNvPr id="2093" name="AutoShape 45" descr="Performance Bonuses">
          <a:extLst>
            <a:ext uri="{FF2B5EF4-FFF2-40B4-BE49-F238E27FC236}">
              <a16:creationId xmlns:a16="http://schemas.microsoft.com/office/drawing/2014/main" xmlns="" id="{00000000-0008-0000-0E00-00002D080000}"/>
            </a:ext>
          </a:extLst>
        </xdr:cNvPr>
        <xdr:cNvSpPr>
          <a:spLocks noChangeAspect="1" noChangeArrowheads="1"/>
        </xdr:cNvSpPr>
      </xdr:nvSpPr>
      <xdr:spPr bwMode="auto">
        <a:xfrm>
          <a:off x="1885950" y="15944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0</xdr:col>
      <xdr:colOff>123825</xdr:colOff>
      <xdr:row>500</xdr:row>
      <xdr:rowOff>123825</xdr:rowOff>
    </xdr:to>
    <xdr:sp macro="" textlink="">
      <xdr:nvSpPr>
        <xdr:cNvPr id="2094" name="AutoShape 46" descr="Waivers Exempt">
          <a:hlinkClick xmlns:r="http://schemas.openxmlformats.org/officeDocument/2006/relationships" r:id="rId47"/>
          <a:extLst>
            <a:ext uri="{FF2B5EF4-FFF2-40B4-BE49-F238E27FC236}">
              <a16:creationId xmlns:a16="http://schemas.microsoft.com/office/drawing/2014/main" xmlns="" id="{00000000-0008-0000-0E00-00002E080000}"/>
            </a:ext>
          </a:extLst>
        </xdr:cNvPr>
        <xdr:cNvSpPr>
          <a:spLocks noChangeAspect="1" noChangeArrowheads="1"/>
        </xdr:cNvSpPr>
      </xdr:nvSpPr>
      <xdr:spPr bwMode="auto">
        <a:xfrm>
          <a:off x="2019300" y="15944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095" name="AutoShape 47" descr="Performance Bonuses">
          <a:extLst>
            <a:ext uri="{FF2B5EF4-FFF2-40B4-BE49-F238E27FC236}">
              <a16:creationId xmlns:a16="http://schemas.microsoft.com/office/drawing/2014/main" xmlns="" id="{00000000-0008-0000-0E00-00002F080000}"/>
            </a:ext>
          </a:extLst>
        </xdr:cNvPr>
        <xdr:cNvSpPr>
          <a:spLocks noChangeAspect="1" noChangeArrowheads="1"/>
        </xdr:cNvSpPr>
      </xdr:nvSpPr>
      <xdr:spPr bwMode="auto">
        <a:xfrm>
          <a:off x="1885950" y="17078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096" name="AutoShape 48" descr="Waivers Exempt">
          <a:hlinkClick xmlns:r="http://schemas.openxmlformats.org/officeDocument/2006/relationships" r:id="rId48"/>
          <a:extLst>
            <a:ext uri="{FF2B5EF4-FFF2-40B4-BE49-F238E27FC236}">
              <a16:creationId xmlns:a16="http://schemas.microsoft.com/office/drawing/2014/main" xmlns="" id="{00000000-0008-0000-0E00-000030080000}"/>
            </a:ext>
          </a:extLst>
        </xdr:cNvPr>
        <xdr:cNvSpPr>
          <a:spLocks noChangeAspect="1" noChangeArrowheads="1"/>
        </xdr:cNvSpPr>
      </xdr:nvSpPr>
      <xdr:spPr bwMode="auto">
        <a:xfrm>
          <a:off x="2019300" y="17078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097" name="AutoShape 49" descr="Waivers Exempt">
          <a:hlinkClick xmlns:r="http://schemas.openxmlformats.org/officeDocument/2006/relationships" r:id="rId49"/>
          <a:extLst>
            <a:ext uri="{FF2B5EF4-FFF2-40B4-BE49-F238E27FC236}">
              <a16:creationId xmlns:a16="http://schemas.microsoft.com/office/drawing/2014/main" xmlns="" id="{00000000-0008-0000-0E00-000031080000}"/>
            </a:ext>
          </a:extLst>
        </xdr:cNvPr>
        <xdr:cNvSpPr>
          <a:spLocks noChangeAspect="1" noChangeArrowheads="1"/>
        </xdr:cNvSpPr>
      </xdr:nvSpPr>
      <xdr:spPr bwMode="auto">
        <a:xfrm>
          <a:off x="1885950" y="17268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104775</xdr:colOff>
      <xdr:row>937</xdr:row>
      <xdr:rowOff>104775</xdr:rowOff>
    </xdr:to>
    <xdr:sp macro="" textlink="">
      <xdr:nvSpPr>
        <xdr:cNvPr id="2098" name="AutoShape 50" descr="https://capfriendly-wlb8ng5.stackpathdns.com/assets/images/icons/general/q2.svg">
          <a:extLst>
            <a:ext uri="{FF2B5EF4-FFF2-40B4-BE49-F238E27FC236}">
              <a16:creationId xmlns:a16="http://schemas.microsoft.com/office/drawing/2014/main" xmlns="" id="{00000000-0008-0000-0E00-000032080000}"/>
            </a:ext>
          </a:extLst>
        </xdr:cNvPr>
        <xdr:cNvSpPr>
          <a:spLocks noChangeAspect="1" noChangeArrowheads="1"/>
        </xdr:cNvSpPr>
      </xdr:nvSpPr>
      <xdr:spPr bwMode="auto">
        <a:xfrm>
          <a:off x="6324600" y="174593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104775</xdr:rowOff>
    </xdr:to>
    <xdr:sp macro="" textlink="">
      <xdr:nvSpPr>
        <xdr:cNvPr id="2099" name="AutoShape 51" descr="Arbitration Eligible">
          <a:hlinkClick xmlns:r="http://schemas.openxmlformats.org/officeDocument/2006/relationships" r:id="rId50"/>
          <a:extLst>
            <a:ext uri="{FF2B5EF4-FFF2-40B4-BE49-F238E27FC236}">
              <a16:creationId xmlns:a16="http://schemas.microsoft.com/office/drawing/2014/main" xmlns="" id="{00000000-0008-0000-0E00-000033080000}"/>
            </a:ext>
          </a:extLst>
        </xdr:cNvPr>
        <xdr:cNvSpPr>
          <a:spLocks noChangeAspect="1" noChangeArrowheads="1"/>
        </xdr:cNvSpPr>
      </xdr:nvSpPr>
      <xdr:spPr bwMode="auto">
        <a:xfrm>
          <a:off x="5305425" y="176498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950</xdr:row>
      <xdr:rowOff>0</xdr:rowOff>
    </xdr:from>
    <xdr:to>
      <xdr:col>0</xdr:col>
      <xdr:colOff>123825</xdr:colOff>
      <xdr:row>950</xdr:row>
      <xdr:rowOff>104775</xdr:rowOff>
    </xdr:to>
    <xdr:sp macro="" textlink="">
      <xdr:nvSpPr>
        <xdr:cNvPr id="2100" name="AutoShape 52" descr="Arbitration Eligible">
          <a:hlinkClick xmlns:r="http://schemas.openxmlformats.org/officeDocument/2006/relationships" r:id="rId28"/>
          <a:extLst>
            <a:ext uri="{FF2B5EF4-FFF2-40B4-BE49-F238E27FC236}">
              <a16:creationId xmlns:a16="http://schemas.microsoft.com/office/drawing/2014/main" xmlns="" id="{00000000-0008-0000-0E00-000034080000}"/>
            </a:ext>
          </a:extLst>
        </xdr:cNvPr>
        <xdr:cNvSpPr>
          <a:spLocks noChangeAspect="1" noChangeArrowheads="1"/>
        </xdr:cNvSpPr>
      </xdr:nvSpPr>
      <xdr:spPr bwMode="auto">
        <a:xfrm>
          <a:off x="6096000" y="1333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1050</xdr:row>
      <xdr:rowOff>0</xdr:rowOff>
    </xdr:from>
    <xdr:to>
      <xdr:col>0</xdr:col>
      <xdr:colOff>123825</xdr:colOff>
      <xdr:row>1050</xdr:row>
      <xdr:rowOff>104775</xdr:rowOff>
    </xdr:to>
    <xdr:sp macro="" textlink="">
      <xdr:nvSpPr>
        <xdr:cNvPr id="2101" name="AutoShape 53" descr="Arbitration Eligible">
          <a:hlinkClick xmlns:r="http://schemas.openxmlformats.org/officeDocument/2006/relationships" r:id="rId29"/>
          <a:extLst>
            <a:ext uri="{FF2B5EF4-FFF2-40B4-BE49-F238E27FC236}">
              <a16:creationId xmlns:a16="http://schemas.microsoft.com/office/drawing/2014/main" xmlns="" id="{00000000-0008-0000-0E00-000035080000}"/>
            </a:ext>
          </a:extLst>
        </xdr:cNvPr>
        <xdr:cNvSpPr>
          <a:spLocks noChangeAspect="1" noChangeArrowheads="1"/>
        </xdr:cNvSpPr>
      </xdr:nvSpPr>
      <xdr:spPr bwMode="auto">
        <a:xfrm>
          <a:off x="6096000" y="1524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xdr:row>
      <xdr:rowOff>0</xdr:rowOff>
    </xdr:from>
    <xdr:to>
      <xdr:col>0</xdr:col>
      <xdr:colOff>123825</xdr:colOff>
      <xdr:row>2</xdr:row>
      <xdr:rowOff>104775</xdr:rowOff>
    </xdr:to>
    <xdr:sp macro="" textlink="">
      <xdr:nvSpPr>
        <xdr:cNvPr id="2102" name="AutoShape 54" descr="Arbitration Eligible">
          <a:hlinkClick xmlns:r="http://schemas.openxmlformats.org/officeDocument/2006/relationships" r:id="rId30"/>
          <a:extLst>
            <a:ext uri="{FF2B5EF4-FFF2-40B4-BE49-F238E27FC236}">
              <a16:creationId xmlns:a16="http://schemas.microsoft.com/office/drawing/2014/main" xmlns="" id="{00000000-0008-0000-0E00-000036080000}"/>
            </a:ext>
          </a:extLst>
        </xdr:cNvPr>
        <xdr:cNvSpPr>
          <a:spLocks noChangeAspect="1" noChangeArrowheads="1"/>
        </xdr:cNvSpPr>
      </xdr:nvSpPr>
      <xdr:spPr bwMode="auto">
        <a:xfrm>
          <a:off x="5334000" y="2286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xdr:row>
      <xdr:rowOff>0</xdr:rowOff>
    </xdr:from>
    <xdr:to>
      <xdr:col>0</xdr:col>
      <xdr:colOff>123825</xdr:colOff>
      <xdr:row>465</xdr:row>
      <xdr:rowOff>104775</xdr:rowOff>
    </xdr:to>
    <xdr:sp macro="" textlink="">
      <xdr:nvSpPr>
        <xdr:cNvPr id="2103" name="AutoShape 55" descr="Arbitration Eligible">
          <a:hlinkClick xmlns:r="http://schemas.openxmlformats.org/officeDocument/2006/relationships" r:id="rId31"/>
          <a:extLst>
            <a:ext uri="{FF2B5EF4-FFF2-40B4-BE49-F238E27FC236}">
              <a16:creationId xmlns:a16="http://schemas.microsoft.com/office/drawing/2014/main" xmlns="" id="{00000000-0008-0000-0E00-000037080000}"/>
            </a:ext>
          </a:extLst>
        </xdr:cNvPr>
        <xdr:cNvSpPr>
          <a:spLocks noChangeAspect="1" noChangeArrowheads="1"/>
        </xdr:cNvSpPr>
      </xdr:nvSpPr>
      <xdr:spPr bwMode="auto">
        <a:xfrm>
          <a:off x="5334000" y="2476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xdr:row>
      <xdr:rowOff>0</xdr:rowOff>
    </xdr:from>
    <xdr:to>
      <xdr:col>0</xdr:col>
      <xdr:colOff>123825</xdr:colOff>
      <xdr:row>207</xdr:row>
      <xdr:rowOff>104775</xdr:rowOff>
    </xdr:to>
    <xdr:sp macro="" textlink="">
      <xdr:nvSpPr>
        <xdr:cNvPr id="2104" name="AutoShape 56" descr="Arbitration Eligible">
          <a:hlinkClick xmlns:r="http://schemas.openxmlformats.org/officeDocument/2006/relationships" r:id="rId32"/>
          <a:extLst>
            <a:ext uri="{FF2B5EF4-FFF2-40B4-BE49-F238E27FC236}">
              <a16:creationId xmlns:a16="http://schemas.microsoft.com/office/drawing/2014/main" xmlns="" id="{00000000-0008-0000-0E00-000038080000}"/>
            </a:ext>
          </a:extLst>
        </xdr:cNvPr>
        <xdr:cNvSpPr>
          <a:spLocks noChangeAspect="1" noChangeArrowheads="1"/>
        </xdr:cNvSpPr>
      </xdr:nvSpPr>
      <xdr:spPr bwMode="auto">
        <a:xfrm>
          <a:off x="5334000" y="43719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963</xdr:row>
      <xdr:rowOff>0</xdr:rowOff>
    </xdr:from>
    <xdr:to>
      <xdr:col>0</xdr:col>
      <xdr:colOff>123825</xdr:colOff>
      <xdr:row>963</xdr:row>
      <xdr:rowOff>104775</xdr:rowOff>
    </xdr:to>
    <xdr:sp macro="" textlink="">
      <xdr:nvSpPr>
        <xdr:cNvPr id="2105" name="AutoShape 57" descr="Arbitration Eligible">
          <a:hlinkClick xmlns:r="http://schemas.openxmlformats.org/officeDocument/2006/relationships" r:id="rId33"/>
          <a:extLst>
            <a:ext uri="{FF2B5EF4-FFF2-40B4-BE49-F238E27FC236}">
              <a16:creationId xmlns:a16="http://schemas.microsoft.com/office/drawing/2014/main" xmlns="" id="{00000000-0008-0000-0E00-000039080000}"/>
            </a:ext>
          </a:extLst>
        </xdr:cNvPr>
        <xdr:cNvSpPr>
          <a:spLocks noChangeAspect="1" noChangeArrowheads="1"/>
        </xdr:cNvSpPr>
      </xdr:nvSpPr>
      <xdr:spPr bwMode="auto">
        <a:xfrm>
          <a:off x="5334000" y="45624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114300</xdr:colOff>
      <xdr:row>605</xdr:row>
      <xdr:rowOff>114300</xdr:rowOff>
    </xdr:to>
    <xdr:sp macro="" textlink="">
      <xdr:nvSpPr>
        <xdr:cNvPr id="2106" name="AutoShape 58" descr="https://capfriendly-wlb8ng5.stackpathdns.com/assets/images/icons/players/injury.svg">
          <a:extLst>
            <a:ext uri="{FF2B5EF4-FFF2-40B4-BE49-F238E27FC236}">
              <a16:creationId xmlns:a16="http://schemas.microsoft.com/office/drawing/2014/main" xmlns="" id="{00000000-0008-0000-0E00-00003A080000}"/>
            </a:ext>
          </a:extLst>
        </xdr:cNvPr>
        <xdr:cNvSpPr>
          <a:spLocks noChangeAspect="1" noChangeArrowheads="1"/>
        </xdr:cNvSpPr>
      </xdr:nvSpPr>
      <xdr:spPr bwMode="auto">
        <a:xfrm>
          <a:off x="3048000" y="70008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114300</xdr:colOff>
      <xdr:row>605</xdr:row>
      <xdr:rowOff>114300</xdr:rowOff>
    </xdr:to>
    <xdr:sp macro="" textlink="">
      <xdr:nvSpPr>
        <xdr:cNvPr id="2107" name="AutoShape 59" descr="https://capfriendly-wlb8ng5.stackpathdns.com/assets/images/icons/players/injury.svg">
          <a:extLst>
            <a:ext uri="{FF2B5EF4-FFF2-40B4-BE49-F238E27FC236}">
              <a16:creationId xmlns:a16="http://schemas.microsoft.com/office/drawing/2014/main" xmlns="" id="{00000000-0008-0000-0E00-00003B080000}"/>
            </a:ext>
          </a:extLst>
        </xdr:cNvPr>
        <xdr:cNvSpPr>
          <a:spLocks noChangeAspect="1" noChangeArrowheads="1"/>
        </xdr:cNvSpPr>
      </xdr:nvSpPr>
      <xdr:spPr bwMode="auto">
        <a:xfrm>
          <a:off x="3048000" y="71913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114300</xdr:colOff>
      <xdr:row>605</xdr:row>
      <xdr:rowOff>114300</xdr:rowOff>
    </xdr:to>
    <xdr:sp macro="" textlink="">
      <xdr:nvSpPr>
        <xdr:cNvPr id="2108" name="AutoShape 60" descr="https://capfriendly-wlb8ng5.stackpathdns.com/assets/images/icons/players/injury.svg">
          <a:extLst>
            <a:ext uri="{FF2B5EF4-FFF2-40B4-BE49-F238E27FC236}">
              <a16:creationId xmlns:a16="http://schemas.microsoft.com/office/drawing/2014/main" xmlns="" id="{00000000-0008-0000-0E00-00003C080000}"/>
            </a:ext>
          </a:extLst>
        </xdr:cNvPr>
        <xdr:cNvSpPr>
          <a:spLocks noChangeAspect="1" noChangeArrowheads="1"/>
        </xdr:cNvSpPr>
      </xdr:nvSpPr>
      <xdr:spPr bwMode="auto">
        <a:xfrm>
          <a:off x="3048000" y="73818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114300</xdr:colOff>
      <xdr:row>605</xdr:row>
      <xdr:rowOff>114300</xdr:rowOff>
    </xdr:to>
    <xdr:sp macro="" textlink="">
      <xdr:nvSpPr>
        <xdr:cNvPr id="2109" name="AutoShape 61" descr="https://capfriendly-wlb8ng5.stackpathdns.com/assets/images/icons/players/injury.svg">
          <a:extLst>
            <a:ext uri="{FF2B5EF4-FFF2-40B4-BE49-F238E27FC236}">
              <a16:creationId xmlns:a16="http://schemas.microsoft.com/office/drawing/2014/main" xmlns="" id="{00000000-0008-0000-0E00-00003D080000}"/>
            </a:ext>
          </a:extLst>
        </xdr:cNvPr>
        <xdr:cNvSpPr>
          <a:spLocks noChangeAspect="1" noChangeArrowheads="1"/>
        </xdr:cNvSpPr>
      </xdr:nvSpPr>
      <xdr:spPr bwMode="auto">
        <a:xfrm>
          <a:off x="3048000" y="75723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0</xdr:col>
      <xdr:colOff>123825</xdr:colOff>
      <xdr:row>500</xdr:row>
      <xdr:rowOff>123825</xdr:rowOff>
    </xdr:to>
    <xdr:sp macro="" textlink="">
      <xdr:nvSpPr>
        <xdr:cNvPr id="2110" name="AutoShape 62" descr="https://capfriendly-wlb8ng5.stackpathdns.com/assets/images/icons/general/q.svg">
          <a:extLst>
            <a:ext uri="{FF2B5EF4-FFF2-40B4-BE49-F238E27FC236}">
              <a16:creationId xmlns:a16="http://schemas.microsoft.com/office/drawing/2014/main" xmlns="" id="{00000000-0008-0000-0E00-00003E080000}"/>
            </a:ext>
          </a:extLst>
        </xdr:cNvPr>
        <xdr:cNvSpPr>
          <a:spLocks noChangeAspect="1" noChangeArrowheads="1"/>
        </xdr:cNvSpPr>
      </xdr:nvSpPr>
      <xdr:spPr bwMode="auto">
        <a:xfrm>
          <a:off x="1524000" y="9839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11" name="AutoShape 63" descr="https://capfriendly-wlb8ng5.stackpathdns.com/assets/images/icons/general/q.svg">
          <a:extLst>
            <a:ext uri="{FF2B5EF4-FFF2-40B4-BE49-F238E27FC236}">
              <a16:creationId xmlns:a16="http://schemas.microsoft.com/office/drawing/2014/main" xmlns="" id="{00000000-0008-0000-0E00-00003F080000}"/>
            </a:ext>
          </a:extLst>
        </xdr:cNvPr>
        <xdr:cNvSpPr>
          <a:spLocks noChangeAspect="1" noChangeArrowheads="1"/>
        </xdr:cNvSpPr>
      </xdr:nvSpPr>
      <xdr:spPr bwMode="auto">
        <a:xfrm>
          <a:off x="1524000" y="10029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12" name="AutoShape 64" descr="https://capfriendly-wlb8ng5.stackpathdns.com/assets/images/icons/general/q.svg">
          <a:extLst>
            <a:ext uri="{FF2B5EF4-FFF2-40B4-BE49-F238E27FC236}">
              <a16:creationId xmlns:a16="http://schemas.microsoft.com/office/drawing/2014/main" xmlns="" id="{00000000-0008-0000-0E00-000040080000}"/>
            </a:ext>
          </a:extLst>
        </xdr:cNvPr>
        <xdr:cNvSpPr>
          <a:spLocks noChangeAspect="1" noChangeArrowheads="1"/>
        </xdr:cNvSpPr>
      </xdr:nvSpPr>
      <xdr:spPr bwMode="auto">
        <a:xfrm>
          <a:off x="1524000" y="10220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13" name="AutoShape 65" descr="https://capfriendly-wlb8ng5.stackpathdns.com/assets/images/icons/general/q.svg">
          <a:extLst>
            <a:ext uri="{FF2B5EF4-FFF2-40B4-BE49-F238E27FC236}">
              <a16:creationId xmlns:a16="http://schemas.microsoft.com/office/drawing/2014/main" xmlns="" id="{00000000-0008-0000-0E00-000041080000}"/>
            </a:ext>
          </a:extLst>
        </xdr:cNvPr>
        <xdr:cNvSpPr>
          <a:spLocks noChangeAspect="1" noChangeArrowheads="1"/>
        </xdr:cNvSpPr>
      </xdr:nvSpPr>
      <xdr:spPr bwMode="auto">
        <a:xfrm>
          <a:off x="1524000" y="1041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14" name="AutoShape 66" descr="https://capfriendly-wlb8ng5.stackpathdns.com/assets/images/icons/general/q.svg">
          <a:extLst>
            <a:ext uri="{FF2B5EF4-FFF2-40B4-BE49-F238E27FC236}">
              <a16:creationId xmlns:a16="http://schemas.microsoft.com/office/drawing/2014/main" xmlns="" id="{00000000-0008-0000-0E00-000042080000}"/>
            </a:ext>
          </a:extLst>
        </xdr:cNvPr>
        <xdr:cNvSpPr>
          <a:spLocks noChangeAspect="1" noChangeArrowheads="1"/>
        </xdr:cNvSpPr>
      </xdr:nvSpPr>
      <xdr:spPr bwMode="auto">
        <a:xfrm>
          <a:off x="1524000" y="1060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15" name="AutoShape 67" descr="https://capfriendly-wlb8ng5.stackpathdns.com/assets/images/icons/general/q.svg">
          <a:extLst>
            <a:ext uri="{FF2B5EF4-FFF2-40B4-BE49-F238E27FC236}">
              <a16:creationId xmlns:a16="http://schemas.microsoft.com/office/drawing/2014/main" xmlns="" id="{00000000-0008-0000-0E00-000043080000}"/>
            </a:ext>
          </a:extLst>
        </xdr:cNvPr>
        <xdr:cNvSpPr>
          <a:spLocks noChangeAspect="1" noChangeArrowheads="1"/>
        </xdr:cNvSpPr>
      </xdr:nvSpPr>
      <xdr:spPr bwMode="auto">
        <a:xfrm>
          <a:off x="1524000" y="1079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16" name="AutoShape 68" descr="https://capfriendly-wlb8ng5.stackpathdns.com/assets/images/icons/general/q.svg">
          <a:extLst>
            <a:ext uri="{FF2B5EF4-FFF2-40B4-BE49-F238E27FC236}">
              <a16:creationId xmlns:a16="http://schemas.microsoft.com/office/drawing/2014/main" xmlns="" id="{00000000-0008-0000-0E00-000044080000}"/>
            </a:ext>
          </a:extLst>
        </xdr:cNvPr>
        <xdr:cNvSpPr>
          <a:spLocks noChangeAspect="1" noChangeArrowheads="1"/>
        </xdr:cNvSpPr>
      </xdr:nvSpPr>
      <xdr:spPr bwMode="auto">
        <a:xfrm>
          <a:off x="1524000" y="1098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17" name="AutoShape 69" descr="https://capfriendly-wlb8ng5.stackpathdns.com/assets/images/icons/general/q.svg">
          <a:extLst>
            <a:ext uri="{FF2B5EF4-FFF2-40B4-BE49-F238E27FC236}">
              <a16:creationId xmlns:a16="http://schemas.microsoft.com/office/drawing/2014/main" xmlns="" id="{00000000-0008-0000-0E00-000045080000}"/>
            </a:ext>
          </a:extLst>
        </xdr:cNvPr>
        <xdr:cNvSpPr>
          <a:spLocks noChangeAspect="1" noChangeArrowheads="1"/>
        </xdr:cNvSpPr>
      </xdr:nvSpPr>
      <xdr:spPr bwMode="auto">
        <a:xfrm>
          <a:off x="1524000" y="1117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18" name="AutoShape 70" descr="https://capfriendly-wlb8ng5.stackpathdns.com/assets/images/icons/general/q.svg">
          <a:extLst>
            <a:ext uri="{FF2B5EF4-FFF2-40B4-BE49-F238E27FC236}">
              <a16:creationId xmlns:a16="http://schemas.microsoft.com/office/drawing/2014/main" xmlns="" id="{00000000-0008-0000-0E00-000046080000}"/>
            </a:ext>
          </a:extLst>
        </xdr:cNvPr>
        <xdr:cNvSpPr>
          <a:spLocks noChangeAspect="1" noChangeArrowheads="1"/>
        </xdr:cNvSpPr>
      </xdr:nvSpPr>
      <xdr:spPr bwMode="auto">
        <a:xfrm>
          <a:off x="1524000" y="1136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19" name="AutoShape 71" descr="https://capfriendly-wlb8ng5.stackpathdns.com/assets/images/icons/general/q.svg">
          <a:extLst>
            <a:ext uri="{FF2B5EF4-FFF2-40B4-BE49-F238E27FC236}">
              <a16:creationId xmlns:a16="http://schemas.microsoft.com/office/drawing/2014/main" xmlns="" id="{00000000-0008-0000-0E00-000047080000}"/>
            </a:ext>
          </a:extLst>
        </xdr:cNvPr>
        <xdr:cNvSpPr>
          <a:spLocks noChangeAspect="1" noChangeArrowheads="1"/>
        </xdr:cNvSpPr>
      </xdr:nvSpPr>
      <xdr:spPr bwMode="auto">
        <a:xfrm>
          <a:off x="1524000" y="1155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20" name="AutoShape 72" descr="https://capfriendly-wlb8ng5.stackpathdns.com/assets/images/icons/general/q.svg">
          <a:extLst>
            <a:ext uri="{FF2B5EF4-FFF2-40B4-BE49-F238E27FC236}">
              <a16:creationId xmlns:a16="http://schemas.microsoft.com/office/drawing/2014/main" xmlns="" id="{00000000-0008-0000-0E00-000048080000}"/>
            </a:ext>
          </a:extLst>
        </xdr:cNvPr>
        <xdr:cNvSpPr>
          <a:spLocks noChangeAspect="1" noChangeArrowheads="1"/>
        </xdr:cNvSpPr>
      </xdr:nvSpPr>
      <xdr:spPr bwMode="auto">
        <a:xfrm>
          <a:off x="1524000" y="1174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21" name="AutoShape 73" descr="Waivers Exempt">
          <a:hlinkClick xmlns:r="http://schemas.openxmlformats.org/officeDocument/2006/relationships" r:id="rId34"/>
          <a:extLst>
            <a:ext uri="{FF2B5EF4-FFF2-40B4-BE49-F238E27FC236}">
              <a16:creationId xmlns:a16="http://schemas.microsoft.com/office/drawing/2014/main" xmlns="" id="{00000000-0008-0000-0E00-000049080000}"/>
            </a:ext>
          </a:extLst>
        </xdr:cNvPr>
        <xdr:cNvSpPr>
          <a:spLocks noChangeAspect="1" noChangeArrowheads="1"/>
        </xdr:cNvSpPr>
      </xdr:nvSpPr>
      <xdr:spPr bwMode="auto">
        <a:xfrm>
          <a:off x="1524000" y="12296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22" name="AutoShape 74" descr="Waivers Exempt">
          <a:hlinkClick xmlns:r="http://schemas.openxmlformats.org/officeDocument/2006/relationships" r:id="rId35"/>
          <a:extLst>
            <a:ext uri="{FF2B5EF4-FFF2-40B4-BE49-F238E27FC236}">
              <a16:creationId xmlns:a16="http://schemas.microsoft.com/office/drawing/2014/main" xmlns="" id="{00000000-0008-0000-0E00-00004A080000}"/>
            </a:ext>
          </a:extLst>
        </xdr:cNvPr>
        <xdr:cNvSpPr>
          <a:spLocks noChangeAspect="1" noChangeArrowheads="1"/>
        </xdr:cNvSpPr>
      </xdr:nvSpPr>
      <xdr:spPr bwMode="auto">
        <a:xfrm>
          <a:off x="1524000" y="12487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23" name="AutoShape 75" descr="Waivers Exempt">
          <a:hlinkClick xmlns:r="http://schemas.openxmlformats.org/officeDocument/2006/relationships" r:id="rId36"/>
          <a:extLst>
            <a:ext uri="{FF2B5EF4-FFF2-40B4-BE49-F238E27FC236}">
              <a16:creationId xmlns:a16="http://schemas.microsoft.com/office/drawing/2014/main" xmlns="" id="{00000000-0008-0000-0E00-00004B080000}"/>
            </a:ext>
          </a:extLst>
        </xdr:cNvPr>
        <xdr:cNvSpPr>
          <a:spLocks noChangeAspect="1" noChangeArrowheads="1"/>
        </xdr:cNvSpPr>
      </xdr:nvSpPr>
      <xdr:spPr bwMode="auto">
        <a:xfrm>
          <a:off x="1524000" y="12677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24" name="AutoShape 76" descr="Performance Bonuses">
          <a:extLst>
            <a:ext uri="{FF2B5EF4-FFF2-40B4-BE49-F238E27FC236}">
              <a16:creationId xmlns:a16="http://schemas.microsoft.com/office/drawing/2014/main" xmlns="" id="{00000000-0008-0000-0E00-00004C080000}"/>
            </a:ext>
          </a:extLst>
        </xdr:cNvPr>
        <xdr:cNvSpPr>
          <a:spLocks noChangeAspect="1" noChangeArrowheads="1"/>
        </xdr:cNvSpPr>
      </xdr:nvSpPr>
      <xdr:spPr bwMode="auto">
        <a:xfrm>
          <a:off x="1524000" y="12868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0</xdr:col>
      <xdr:colOff>123825</xdr:colOff>
      <xdr:row>937</xdr:row>
      <xdr:rowOff>123825</xdr:rowOff>
    </xdr:to>
    <xdr:sp macro="" textlink="">
      <xdr:nvSpPr>
        <xdr:cNvPr id="2125" name="AutoShape 77" descr="Waivers Exempt">
          <a:hlinkClick xmlns:r="http://schemas.openxmlformats.org/officeDocument/2006/relationships" r:id="rId37"/>
          <a:extLst>
            <a:ext uri="{FF2B5EF4-FFF2-40B4-BE49-F238E27FC236}">
              <a16:creationId xmlns:a16="http://schemas.microsoft.com/office/drawing/2014/main" xmlns="" id="{00000000-0008-0000-0E00-00004D080000}"/>
            </a:ext>
          </a:extLst>
        </xdr:cNvPr>
        <xdr:cNvSpPr>
          <a:spLocks noChangeAspect="1" noChangeArrowheads="1"/>
        </xdr:cNvSpPr>
      </xdr:nvSpPr>
      <xdr:spPr bwMode="auto">
        <a:xfrm>
          <a:off x="1657350" y="12868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736</xdr:row>
      <xdr:rowOff>0</xdr:rowOff>
    </xdr:from>
    <xdr:to>
      <xdr:col>0</xdr:col>
      <xdr:colOff>123825</xdr:colOff>
      <xdr:row>736</xdr:row>
      <xdr:rowOff>123825</xdr:rowOff>
    </xdr:to>
    <xdr:sp macro="" textlink="">
      <xdr:nvSpPr>
        <xdr:cNvPr id="2126" name="AutoShape 78" descr="Retained Salary Transaction">
          <a:extLst>
            <a:ext uri="{FF2B5EF4-FFF2-40B4-BE49-F238E27FC236}">
              <a16:creationId xmlns:a16="http://schemas.microsoft.com/office/drawing/2014/main" xmlns="" id="{00000000-0008-0000-0E00-00004E080000}"/>
            </a:ext>
          </a:extLst>
        </xdr:cNvPr>
        <xdr:cNvSpPr>
          <a:spLocks noChangeAspect="1" noChangeArrowheads="1"/>
        </xdr:cNvSpPr>
      </xdr:nvSpPr>
      <xdr:spPr bwMode="auto">
        <a:xfrm>
          <a:off x="1524000" y="13058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736</xdr:row>
      <xdr:rowOff>0</xdr:rowOff>
    </xdr:from>
    <xdr:to>
      <xdr:col>0</xdr:col>
      <xdr:colOff>123825</xdr:colOff>
      <xdr:row>736</xdr:row>
      <xdr:rowOff>123825</xdr:rowOff>
    </xdr:to>
    <xdr:sp macro="" textlink="">
      <xdr:nvSpPr>
        <xdr:cNvPr id="2127" name="AutoShape 79" descr="Waivers Exempt">
          <a:hlinkClick xmlns:r="http://schemas.openxmlformats.org/officeDocument/2006/relationships" r:id="rId38"/>
          <a:extLst>
            <a:ext uri="{FF2B5EF4-FFF2-40B4-BE49-F238E27FC236}">
              <a16:creationId xmlns:a16="http://schemas.microsoft.com/office/drawing/2014/main" xmlns="" id="{00000000-0008-0000-0E00-00004F080000}"/>
            </a:ext>
          </a:extLst>
        </xdr:cNvPr>
        <xdr:cNvSpPr>
          <a:spLocks noChangeAspect="1" noChangeArrowheads="1"/>
        </xdr:cNvSpPr>
      </xdr:nvSpPr>
      <xdr:spPr bwMode="auto">
        <a:xfrm>
          <a:off x="1657350" y="13058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736</xdr:row>
      <xdr:rowOff>0</xdr:rowOff>
    </xdr:from>
    <xdr:to>
      <xdr:col>0</xdr:col>
      <xdr:colOff>123825</xdr:colOff>
      <xdr:row>736</xdr:row>
      <xdr:rowOff>123825</xdr:rowOff>
    </xdr:to>
    <xdr:sp macro="" textlink="">
      <xdr:nvSpPr>
        <xdr:cNvPr id="2128" name="AutoShape 80" descr="Exempt from the 50 Contract Limit">
          <a:extLst>
            <a:ext uri="{FF2B5EF4-FFF2-40B4-BE49-F238E27FC236}">
              <a16:creationId xmlns:a16="http://schemas.microsoft.com/office/drawing/2014/main" xmlns="" id="{00000000-0008-0000-0E00-000050080000}"/>
            </a:ext>
          </a:extLst>
        </xdr:cNvPr>
        <xdr:cNvSpPr>
          <a:spLocks noChangeAspect="1" noChangeArrowheads="1"/>
        </xdr:cNvSpPr>
      </xdr:nvSpPr>
      <xdr:spPr bwMode="auto">
        <a:xfrm>
          <a:off x="1790700" y="13058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xdr:row>
      <xdr:rowOff>0</xdr:rowOff>
    </xdr:from>
    <xdr:to>
      <xdr:col>0</xdr:col>
      <xdr:colOff>123825</xdr:colOff>
      <xdr:row>380</xdr:row>
      <xdr:rowOff>123825</xdr:rowOff>
    </xdr:to>
    <xdr:sp macro="" textlink="">
      <xdr:nvSpPr>
        <xdr:cNvPr id="2129" name="AutoShape 81" descr="Performance Bonuses">
          <a:extLst>
            <a:ext uri="{FF2B5EF4-FFF2-40B4-BE49-F238E27FC236}">
              <a16:creationId xmlns:a16="http://schemas.microsoft.com/office/drawing/2014/main" xmlns="" id="{00000000-0008-0000-0E00-000051080000}"/>
            </a:ext>
          </a:extLst>
        </xdr:cNvPr>
        <xdr:cNvSpPr>
          <a:spLocks noChangeAspect="1" noChangeArrowheads="1"/>
        </xdr:cNvSpPr>
      </xdr:nvSpPr>
      <xdr:spPr bwMode="auto">
        <a:xfrm>
          <a:off x="1524000" y="13439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xdr:row>
      <xdr:rowOff>0</xdr:rowOff>
    </xdr:from>
    <xdr:to>
      <xdr:col>0</xdr:col>
      <xdr:colOff>123825</xdr:colOff>
      <xdr:row>380</xdr:row>
      <xdr:rowOff>123825</xdr:rowOff>
    </xdr:to>
    <xdr:sp macro="" textlink="">
      <xdr:nvSpPr>
        <xdr:cNvPr id="2130" name="AutoShape 82" descr="Waivers Exempt">
          <a:hlinkClick xmlns:r="http://schemas.openxmlformats.org/officeDocument/2006/relationships" r:id="rId39"/>
          <a:extLst>
            <a:ext uri="{FF2B5EF4-FFF2-40B4-BE49-F238E27FC236}">
              <a16:creationId xmlns:a16="http://schemas.microsoft.com/office/drawing/2014/main" xmlns="" id="{00000000-0008-0000-0E00-000052080000}"/>
            </a:ext>
          </a:extLst>
        </xdr:cNvPr>
        <xdr:cNvSpPr>
          <a:spLocks noChangeAspect="1" noChangeArrowheads="1"/>
        </xdr:cNvSpPr>
      </xdr:nvSpPr>
      <xdr:spPr bwMode="auto">
        <a:xfrm>
          <a:off x="1657350" y="13439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xdr:row>
      <xdr:rowOff>0</xdr:rowOff>
    </xdr:from>
    <xdr:to>
      <xdr:col>0</xdr:col>
      <xdr:colOff>123825</xdr:colOff>
      <xdr:row>149</xdr:row>
      <xdr:rowOff>123825</xdr:rowOff>
    </xdr:to>
    <xdr:sp macro="" textlink="">
      <xdr:nvSpPr>
        <xdr:cNvPr id="2131" name="AutoShape 83" descr="Performance Bonuses">
          <a:extLst>
            <a:ext uri="{FF2B5EF4-FFF2-40B4-BE49-F238E27FC236}">
              <a16:creationId xmlns:a16="http://schemas.microsoft.com/office/drawing/2014/main" xmlns="" id="{00000000-0008-0000-0E00-000053080000}"/>
            </a:ext>
          </a:extLst>
        </xdr:cNvPr>
        <xdr:cNvSpPr>
          <a:spLocks noChangeAspect="1" noChangeArrowheads="1"/>
        </xdr:cNvSpPr>
      </xdr:nvSpPr>
      <xdr:spPr bwMode="auto">
        <a:xfrm>
          <a:off x="1524000" y="13630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xdr:row>
      <xdr:rowOff>0</xdr:rowOff>
    </xdr:from>
    <xdr:to>
      <xdr:col>0</xdr:col>
      <xdr:colOff>123825</xdr:colOff>
      <xdr:row>149</xdr:row>
      <xdr:rowOff>123825</xdr:rowOff>
    </xdr:to>
    <xdr:sp macro="" textlink="">
      <xdr:nvSpPr>
        <xdr:cNvPr id="2132" name="AutoShape 84" descr="Waivers Exempt">
          <a:hlinkClick xmlns:r="http://schemas.openxmlformats.org/officeDocument/2006/relationships" r:id="rId40"/>
          <a:extLst>
            <a:ext uri="{FF2B5EF4-FFF2-40B4-BE49-F238E27FC236}">
              <a16:creationId xmlns:a16="http://schemas.microsoft.com/office/drawing/2014/main" xmlns="" id="{00000000-0008-0000-0E00-000054080000}"/>
            </a:ext>
          </a:extLst>
        </xdr:cNvPr>
        <xdr:cNvSpPr>
          <a:spLocks noChangeAspect="1" noChangeArrowheads="1"/>
        </xdr:cNvSpPr>
      </xdr:nvSpPr>
      <xdr:spPr bwMode="auto">
        <a:xfrm>
          <a:off x="1657350" y="13630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xdr:row>
      <xdr:rowOff>0</xdr:rowOff>
    </xdr:from>
    <xdr:to>
      <xdr:col>0</xdr:col>
      <xdr:colOff>123825</xdr:colOff>
      <xdr:row>303</xdr:row>
      <xdr:rowOff>123825</xdr:rowOff>
    </xdr:to>
    <xdr:sp macro="" textlink="">
      <xdr:nvSpPr>
        <xdr:cNvPr id="2133" name="AutoShape 85" descr="Performance Bonuses">
          <a:extLst>
            <a:ext uri="{FF2B5EF4-FFF2-40B4-BE49-F238E27FC236}">
              <a16:creationId xmlns:a16="http://schemas.microsoft.com/office/drawing/2014/main" xmlns="" id="{00000000-0008-0000-0E00-000055080000}"/>
            </a:ext>
          </a:extLst>
        </xdr:cNvPr>
        <xdr:cNvSpPr>
          <a:spLocks noChangeAspect="1" noChangeArrowheads="1"/>
        </xdr:cNvSpPr>
      </xdr:nvSpPr>
      <xdr:spPr bwMode="auto">
        <a:xfrm>
          <a:off x="1524000" y="13820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xdr:row>
      <xdr:rowOff>0</xdr:rowOff>
    </xdr:from>
    <xdr:to>
      <xdr:col>0</xdr:col>
      <xdr:colOff>123825</xdr:colOff>
      <xdr:row>303</xdr:row>
      <xdr:rowOff>123825</xdr:rowOff>
    </xdr:to>
    <xdr:sp macro="" textlink="">
      <xdr:nvSpPr>
        <xdr:cNvPr id="2134" name="AutoShape 86" descr="Waivers Exempt">
          <a:hlinkClick xmlns:r="http://schemas.openxmlformats.org/officeDocument/2006/relationships" r:id="rId41"/>
          <a:extLst>
            <a:ext uri="{FF2B5EF4-FFF2-40B4-BE49-F238E27FC236}">
              <a16:creationId xmlns:a16="http://schemas.microsoft.com/office/drawing/2014/main" xmlns="" id="{00000000-0008-0000-0E00-000056080000}"/>
            </a:ext>
          </a:extLst>
        </xdr:cNvPr>
        <xdr:cNvSpPr>
          <a:spLocks noChangeAspect="1" noChangeArrowheads="1"/>
        </xdr:cNvSpPr>
      </xdr:nvSpPr>
      <xdr:spPr bwMode="auto">
        <a:xfrm>
          <a:off x="1657350" y="13820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1228</xdr:row>
      <xdr:rowOff>0</xdr:rowOff>
    </xdr:from>
    <xdr:to>
      <xdr:col>0</xdr:col>
      <xdr:colOff>123825</xdr:colOff>
      <xdr:row>1228</xdr:row>
      <xdr:rowOff>123825</xdr:rowOff>
    </xdr:to>
    <xdr:sp macro="" textlink="">
      <xdr:nvSpPr>
        <xdr:cNvPr id="2135" name="AutoShape 87" descr="Performance Bonuses">
          <a:extLst>
            <a:ext uri="{FF2B5EF4-FFF2-40B4-BE49-F238E27FC236}">
              <a16:creationId xmlns:a16="http://schemas.microsoft.com/office/drawing/2014/main" xmlns="" id="{00000000-0008-0000-0E00-000057080000}"/>
            </a:ext>
          </a:extLst>
        </xdr:cNvPr>
        <xdr:cNvSpPr>
          <a:spLocks noChangeAspect="1" noChangeArrowheads="1"/>
        </xdr:cNvSpPr>
      </xdr:nvSpPr>
      <xdr:spPr bwMode="auto">
        <a:xfrm>
          <a:off x="1524000" y="14582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1175</xdr:row>
      <xdr:rowOff>0</xdr:rowOff>
    </xdr:from>
    <xdr:to>
      <xdr:col>0</xdr:col>
      <xdr:colOff>123825</xdr:colOff>
      <xdr:row>1175</xdr:row>
      <xdr:rowOff>123825</xdr:rowOff>
    </xdr:to>
    <xdr:sp macro="" textlink="">
      <xdr:nvSpPr>
        <xdr:cNvPr id="2136" name="AutoShape 88" descr="Retained Salary Transaction">
          <a:extLst>
            <a:ext uri="{FF2B5EF4-FFF2-40B4-BE49-F238E27FC236}">
              <a16:creationId xmlns:a16="http://schemas.microsoft.com/office/drawing/2014/main" xmlns="" id="{00000000-0008-0000-0E00-000058080000}"/>
            </a:ext>
          </a:extLst>
        </xdr:cNvPr>
        <xdr:cNvSpPr>
          <a:spLocks noChangeAspect="1" noChangeArrowheads="1"/>
        </xdr:cNvSpPr>
      </xdr:nvSpPr>
      <xdr:spPr bwMode="auto">
        <a:xfrm>
          <a:off x="1524000" y="15525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1175</xdr:row>
      <xdr:rowOff>0</xdr:rowOff>
    </xdr:from>
    <xdr:to>
      <xdr:col>0</xdr:col>
      <xdr:colOff>123825</xdr:colOff>
      <xdr:row>1175</xdr:row>
      <xdr:rowOff>123825</xdr:rowOff>
    </xdr:to>
    <xdr:sp macro="" textlink="">
      <xdr:nvSpPr>
        <xdr:cNvPr id="2137" name="AutoShape 89" descr="Waivers Exempt">
          <a:hlinkClick xmlns:r="http://schemas.openxmlformats.org/officeDocument/2006/relationships" r:id="rId42"/>
          <a:extLst>
            <a:ext uri="{FF2B5EF4-FFF2-40B4-BE49-F238E27FC236}">
              <a16:creationId xmlns:a16="http://schemas.microsoft.com/office/drawing/2014/main" xmlns="" id="{00000000-0008-0000-0E00-000059080000}"/>
            </a:ext>
          </a:extLst>
        </xdr:cNvPr>
        <xdr:cNvSpPr>
          <a:spLocks noChangeAspect="1" noChangeArrowheads="1"/>
        </xdr:cNvSpPr>
      </xdr:nvSpPr>
      <xdr:spPr bwMode="auto">
        <a:xfrm>
          <a:off x="1657350" y="15525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1175</xdr:row>
      <xdr:rowOff>0</xdr:rowOff>
    </xdr:from>
    <xdr:to>
      <xdr:col>0</xdr:col>
      <xdr:colOff>123825</xdr:colOff>
      <xdr:row>1175</xdr:row>
      <xdr:rowOff>123825</xdr:rowOff>
    </xdr:to>
    <xdr:sp macro="" textlink="">
      <xdr:nvSpPr>
        <xdr:cNvPr id="2138" name="AutoShape 90" descr="Performance Bonuses">
          <a:extLst>
            <a:ext uri="{FF2B5EF4-FFF2-40B4-BE49-F238E27FC236}">
              <a16:creationId xmlns:a16="http://schemas.microsoft.com/office/drawing/2014/main" xmlns="" id="{00000000-0008-0000-0E00-00005A080000}"/>
            </a:ext>
          </a:extLst>
        </xdr:cNvPr>
        <xdr:cNvSpPr>
          <a:spLocks noChangeAspect="1" noChangeArrowheads="1"/>
        </xdr:cNvSpPr>
      </xdr:nvSpPr>
      <xdr:spPr bwMode="auto">
        <a:xfrm>
          <a:off x="1524000" y="15716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1175</xdr:row>
      <xdr:rowOff>0</xdr:rowOff>
    </xdr:from>
    <xdr:to>
      <xdr:col>0</xdr:col>
      <xdr:colOff>123825</xdr:colOff>
      <xdr:row>1175</xdr:row>
      <xdr:rowOff>123825</xdr:rowOff>
    </xdr:to>
    <xdr:sp macro="" textlink="">
      <xdr:nvSpPr>
        <xdr:cNvPr id="2139" name="AutoShape 91" descr="Waivers Exempt">
          <a:hlinkClick xmlns:r="http://schemas.openxmlformats.org/officeDocument/2006/relationships" r:id="rId43"/>
          <a:extLst>
            <a:ext uri="{FF2B5EF4-FFF2-40B4-BE49-F238E27FC236}">
              <a16:creationId xmlns:a16="http://schemas.microsoft.com/office/drawing/2014/main" xmlns="" id="{00000000-0008-0000-0E00-00005B080000}"/>
            </a:ext>
          </a:extLst>
        </xdr:cNvPr>
        <xdr:cNvSpPr>
          <a:spLocks noChangeAspect="1" noChangeArrowheads="1"/>
        </xdr:cNvSpPr>
      </xdr:nvSpPr>
      <xdr:spPr bwMode="auto">
        <a:xfrm>
          <a:off x="1657350" y="15716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1175</xdr:row>
      <xdr:rowOff>0</xdr:rowOff>
    </xdr:from>
    <xdr:to>
      <xdr:col>0</xdr:col>
      <xdr:colOff>123825</xdr:colOff>
      <xdr:row>1175</xdr:row>
      <xdr:rowOff>123825</xdr:rowOff>
    </xdr:to>
    <xdr:sp macro="" textlink="">
      <xdr:nvSpPr>
        <xdr:cNvPr id="2140" name="AutoShape 92" descr="Waivers Exempt">
          <a:hlinkClick xmlns:r="http://schemas.openxmlformats.org/officeDocument/2006/relationships" r:id="rId44"/>
          <a:extLst>
            <a:ext uri="{FF2B5EF4-FFF2-40B4-BE49-F238E27FC236}">
              <a16:creationId xmlns:a16="http://schemas.microsoft.com/office/drawing/2014/main" xmlns="" id="{00000000-0008-0000-0E00-00005C080000}"/>
            </a:ext>
          </a:extLst>
        </xdr:cNvPr>
        <xdr:cNvSpPr>
          <a:spLocks noChangeAspect="1" noChangeArrowheads="1"/>
        </xdr:cNvSpPr>
      </xdr:nvSpPr>
      <xdr:spPr bwMode="auto">
        <a:xfrm>
          <a:off x="1524000" y="15906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1175</xdr:row>
      <xdr:rowOff>0</xdr:rowOff>
    </xdr:from>
    <xdr:to>
      <xdr:col>0</xdr:col>
      <xdr:colOff>123825</xdr:colOff>
      <xdr:row>1175</xdr:row>
      <xdr:rowOff>123825</xdr:rowOff>
    </xdr:to>
    <xdr:sp macro="" textlink="">
      <xdr:nvSpPr>
        <xdr:cNvPr id="2141" name="AutoShape 93" descr="Waivers Exempt">
          <a:hlinkClick xmlns:r="http://schemas.openxmlformats.org/officeDocument/2006/relationships" r:id="rId45"/>
          <a:extLst>
            <a:ext uri="{FF2B5EF4-FFF2-40B4-BE49-F238E27FC236}">
              <a16:creationId xmlns:a16="http://schemas.microsoft.com/office/drawing/2014/main" xmlns="" id="{00000000-0008-0000-0E00-00005D080000}"/>
            </a:ext>
          </a:extLst>
        </xdr:cNvPr>
        <xdr:cNvSpPr>
          <a:spLocks noChangeAspect="1" noChangeArrowheads="1"/>
        </xdr:cNvSpPr>
      </xdr:nvSpPr>
      <xdr:spPr bwMode="auto">
        <a:xfrm>
          <a:off x="1524000" y="16097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813</xdr:row>
      <xdr:rowOff>0</xdr:rowOff>
    </xdr:from>
    <xdr:to>
      <xdr:col>0</xdr:col>
      <xdr:colOff>123825</xdr:colOff>
      <xdr:row>813</xdr:row>
      <xdr:rowOff>123825</xdr:rowOff>
    </xdr:to>
    <xdr:sp macro="" textlink="">
      <xdr:nvSpPr>
        <xdr:cNvPr id="2142" name="AutoShape 94" descr="Performance Bonuses">
          <a:extLst>
            <a:ext uri="{FF2B5EF4-FFF2-40B4-BE49-F238E27FC236}">
              <a16:creationId xmlns:a16="http://schemas.microsoft.com/office/drawing/2014/main" xmlns="" id="{00000000-0008-0000-0E00-00005E080000}"/>
            </a:ext>
          </a:extLst>
        </xdr:cNvPr>
        <xdr:cNvSpPr>
          <a:spLocks noChangeAspect="1" noChangeArrowheads="1"/>
        </xdr:cNvSpPr>
      </xdr:nvSpPr>
      <xdr:spPr bwMode="auto">
        <a:xfrm>
          <a:off x="1524000" y="16287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813</xdr:row>
      <xdr:rowOff>0</xdr:rowOff>
    </xdr:from>
    <xdr:to>
      <xdr:col>0</xdr:col>
      <xdr:colOff>123825</xdr:colOff>
      <xdr:row>813</xdr:row>
      <xdr:rowOff>123825</xdr:rowOff>
    </xdr:to>
    <xdr:sp macro="" textlink="">
      <xdr:nvSpPr>
        <xdr:cNvPr id="2143" name="AutoShape 95" descr="Waivers Exempt">
          <a:hlinkClick xmlns:r="http://schemas.openxmlformats.org/officeDocument/2006/relationships" r:id="rId46"/>
          <a:extLst>
            <a:ext uri="{FF2B5EF4-FFF2-40B4-BE49-F238E27FC236}">
              <a16:creationId xmlns:a16="http://schemas.microsoft.com/office/drawing/2014/main" xmlns="" id="{00000000-0008-0000-0E00-00005F080000}"/>
            </a:ext>
          </a:extLst>
        </xdr:cNvPr>
        <xdr:cNvSpPr>
          <a:spLocks noChangeAspect="1" noChangeArrowheads="1"/>
        </xdr:cNvSpPr>
      </xdr:nvSpPr>
      <xdr:spPr bwMode="auto">
        <a:xfrm>
          <a:off x="1657350" y="16287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xdr:row>
      <xdr:rowOff>0</xdr:rowOff>
    </xdr:from>
    <xdr:to>
      <xdr:col>0</xdr:col>
      <xdr:colOff>123825</xdr:colOff>
      <xdr:row>353</xdr:row>
      <xdr:rowOff>123825</xdr:rowOff>
    </xdr:to>
    <xdr:sp macro="" textlink="">
      <xdr:nvSpPr>
        <xdr:cNvPr id="2144" name="AutoShape 96" descr="Performance Bonuses">
          <a:extLst>
            <a:ext uri="{FF2B5EF4-FFF2-40B4-BE49-F238E27FC236}">
              <a16:creationId xmlns:a16="http://schemas.microsoft.com/office/drawing/2014/main" xmlns="" id="{00000000-0008-0000-0E00-000060080000}"/>
            </a:ext>
          </a:extLst>
        </xdr:cNvPr>
        <xdr:cNvSpPr>
          <a:spLocks noChangeAspect="1" noChangeArrowheads="1"/>
        </xdr:cNvSpPr>
      </xdr:nvSpPr>
      <xdr:spPr bwMode="auto">
        <a:xfrm>
          <a:off x="1524000" y="16478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xdr:row>
      <xdr:rowOff>0</xdr:rowOff>
    </xdr:from>
    <xdr:to>
      <xdr:col>0</xdr:col>
      <xdr:colOff>123825</xdr:colOff>
      <xdr:row>353</xdr:row>
      <xdr:rowOff>123825</xdr:rowOff>
    </xdr:to>
    <xdr:sp macro="" textlink="">
      <xdr:nvSpPr>
        <xdr:cNvPr id="2145" name="AutoShape 97" descr="Waivers Exempt">
          <a:hlinkClick xmlns:r="http://schemas.openxmlformats.org/officeDocument/2006/relationships" r:id="rId47"/>
          <a:extLst>
            <a:ext uri="{FF2B5EF4-FFF2-40B4-BE49-F238E27FC236}">
              <a16:creationId xmlns:a16="http://schemas.microsoft.com/office/drawing/2014/main" xmlns="" id="{00000000-0008-0000-0E00-000061080000}"/>
            </a:ext>
          </a:extLst>
        </xdr:cNvPr>
        <xdr:cNvSpPr>
          <a:spLocks noChangeAspect="1" noChangeArrowheads="1"/>
        </xdr:cNvSpPr>
      </xdr:nvSpPr>
      <xdr:spPr bwMode="auto">
        <a:xfrm>
          <a:off x="1657350" y="16478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1201</xdr:row>
      <xdr:rowOff>0</xdr:rowOff>
    </xdr:from>
    <xdr:to>
      <xdr:col>0</xdr:col>
      <xdr:colOff>123825</xdr:colOff>
      <xdr:row>1201</xdr:row>
      <xdr:rowOff>123825</xdr:rowOff>
    </xdr:to>
    <xdr:sp macro="" textlink="">
      <xdr:nvSpPr>
        <xdr:cNvPr id="2146" name="AutoShape 98" descr="Performance Bonuses">
          <a:extLst>
            <a:ext uri="{FF2B5EF4-FFF2-40B4-BE49-F238E27FC236}">
              <a16:creationId xmlns:a16="http://schemas.microsoft.com/office/drawing/2014/main" xmlns="" id="{00000000-0008-0000-0E00-000062080000}"/>
            </a:ext>
          </a:extLst>
        </xdr:cNvPr>
        <xdr:cNvSpPr>
          <a:spLocks noChangeAspect="1" noChangeArrowheads="1"/>
        </xdr:cNvSpPr>
      </xdr:nvSpPr>
      <xdr:spPr bwMode="auto">
        <a:xfrm>
          <a:off x="1524000" y="176117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1201</xdr:row>
      <xdr:rowOff>0</xdr:rowOff>
    </xdr:from>
    <xdr:to>
      <xdr:col>0</xdr:col>
      <xdr:colOff>123825</xdr:colOff>
      <xdr:row>1201</xdr:row>
      <xdr:rowOff>123825</xdr:rowOff>
    </xdr:to>
    <xdr:sp macro="" textlink="">
      <xdr:nvSpPr>
        <xdr:cNvPr id="2147" name="AutoShape 99" descr="Waivers Exempt">
          <a:hlinkClick xmlns:r="http://schemas.openxmlformats.org/officeDocument/2006/relationships" r:id="rId48"/>
          <a:extLst>
            <a:ext uri="{FF2B5EF4-FFF2-40B4-BE49-F238E27FC236}">
              <a16:creationId xmlns:a16="http://schemas.microsoft.com/office/drawing/2014/main" xmlns="" id="{00000000-0008-0000-0E00-000063080000}"/>
            </a:ext>
          </a:extLst>
        </xdr:cNvPr>
        <xdr:cNvSpPr>
          <a:spLocks noChangeAspect="1" noChangeArrowheads="1"/>
        </xdr:cNvSpPr>
      </xdr:nvSpPr>
      <xdr:spPr bwMode="auto">
        <a:xfrm>
          <a:off x="1657350" y="176117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1201</xdr:row>
      <xdr:rowOff>0</xdr:rowOff>
    </xdr:from>
    <xdr:to>
      <xdr:col>0</xdr:col>
      <xdr:colOff>123825</xdr:colOff>
      <xdr:row>1201</xdr:row>
      <xdr:rowOff>123825</xdr:rowOff>
    </xdr:to>
    <xdr:sp macro="" textlink="">
      <xdr:nvSpPr>
        <xdr:cNvPr id="2148" name="AutoShape 100" descr="Waivers Exempt">
          <a:hlinkClick xmlns:r="http://schemas.openxmlformats.org/officeDocument/2006/relationships" r:id="rId49"/>
          <a:extLst>
            <a:ext uri="{FF2B5EF4-FFF2-40B4-BE49-F238E27FC236}">
              <a16:creationId xmlns:a16="http://schemas.microsoft.com/office/drawing/2014/main" xmlns="" id="{00000000-0008-0000-0E00-000064080000}"/>
            </a:ext>
          </a:extLst>
        </xdr:cNvPr>
        <xdr:cNvSpPr>
          <a:spLocks noChangeAspect="1" noChangeArrowheads="1"/>
        </xdr:cNvSpPr>
      </xdr:nvSpPr>
      <xdr:spPr bwMode="auto">
        <a:xfrm>
          <a:off x="1524000" y="178022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1201</xdr:row>
      <xdr:rowOff>0</xdr:rowOff>
    </xdr:from>
    <xdr:to>
      <xdr:col>0</xdr:col>
      <xdr:colOff>104775</xdr:colOff>
      <xdr:row>1201</xdr:row>
      <xdr:rowOff>104775</xdr:rowOff>
    </xdr:to>
    <xdr:sp macro="" textlink="">
      <xdr:nvSpPr>
        <xdr:cNvPr id="2149" name="AutoShape 101" descr="https://capfriendly-wlb8ng5.stackpathdns.com/assets/images/icons/general/q2.svg">
          <a:extLst>
            <a:ext uri="{FF2B5EF4-FFF2-40B4-BE49-F238E27FC236}">
              <a16:creationId xmlns:a16="http://schemas.microsoft.com/office/drawing/2014/main" xmlns="" id="{00000000-0008-0000-0E00-000065080000}"/>
            </a:ext>
          </a:extLst>
        </xdr:cNvPr>
        <xdr:cNvSpPr>
          <a:spLocks noChangeAspect="1" noChangeArrowheads="1"/>
        </xdr:cNvSpPr>
      </xdr:nvSpPr>
      <xdr:spPr bwMode="auto">
        <a:xfrm>
          <a:off x="6096000" y="179927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1201</xdr:row>
      <xdr:rowOff>0</xdr:rowOff>
    </xdr:from>
    <xdr:to>
      <xdr:col>0</xdr:col>
      <xdr:colOff>123825</xdr:colOff>
      <xdr:row>1201</xdr:row>
      <xdr:rowOff>104775</xdr:rowOff>
    </xdr:to>
    <xdr:sp macro="" textlink="">
      <xdr:nvSpPr>
        <xdr:cNvPr id="2150" name="AutoShape 102" descr="Arbitration Eligible">
          <a:hlinkClick xmlns:r="http://schemas.openxmlformats.org/officeDocument/2006/relationships" r:id="rId50"/>
          <a:extLst>
            <a:ext uri="{FF2B5EF4-FFF2-40B4-BE49-F238E27FC236}">
              <a16:creationId xmlns:a16="http://schemas.microsoft.com/office/drawing/2014/main" xmlns="" id="{00000000-0008-0000-0E00-000066080000}"/>
            </a:ext>
          </a:extLst>
        </xdr:cNvPr>
        <xdr:cNvSpPr>
          <a:spLocks noChangeAspect="1" noChangeArrowheads="1"/>
        </xdr:cNvSpPr>
      </xdr:nvSpPr>
      <xdr:spPr bwMode="auto">
        <a:xfrm>
          <a:off x="5334000" y="181832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950</xdr:row>
      <xdr:rowOff>0</xdr:rowOff>
    </xdr:from>
    <xdr:to>
      <xdr:col>8</xdr:col>
      <xdr:colOff>123825</xdr:colOff>
      <xdr:row>950</xdr:row>
      <xdr:rowOff>104775</xdr:rowOff>
    </xdr:to>
    <xdr:sp macro="" textlink="">
      <xdr:nvSpPr>
        <xdr:cNvPr id="2151" name="AutoShape 103" descr="Arbitration Eligible">
          <a:hlinkClick xmlns:r="http://schemas.openxmlformats.org/officeDocument/2006/relationships" r:id="rId28"/>
          <a:extLst>
            <a:ext uri="{FF2B5EF4-FFF2-40B4-BE49-F238E27FC236}">
              <a16:creationId xmlns:a16="http://schemas.microsoft.com/office/drawing/2014/main" xmlns="" id="{00000000-0008-0000-0E00-000067080000}"/>
            </a:ext>
          </a:extLst>
        </xdr:cNvPr>
        <xdr:cNvSpPr>
          <a:spLocks noChangeAspect="1" noChangeArrowheads="1"/>
        </xdr:cNvSpPr>
      </xdr:nvSpPr>
      <xdr:spPr bwMode="auto">
        <a:xfrm>
          <a:off x="6096000" y="1333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1050</xdr:row>
      <xdr:rowOff>0</xdr:rowOff>
    </xdr:from>
    <xdr:to>
      <xdr:col>8</xdr:col>
      <xdr:colOff>123825</xdr:colOff>
      <xdr:row>1050</xdr:row>
      <xdr:rowOff>104775</xdr:rowOff>
    </xdr:to>
    <xdr:sp macro="" textlink="">
      <xdr:nvSpPr>
        <xdr:cNvPr id="2152" name="AutoShape 104" descr="Arbitration Eligible">
          <a:hlinkClick xmlns:r="http://schemas.openxmlformats.org/officeDocument/2006/relationships" r:id="rId29"/>
          <a:extLst>
            <a:ext uri="{FF2B5EF4-FFF2-40B4-BE49-F238E27FC236}">
              <a16:creationId xmlns:a16="http://schemas.microsoft.com/office/drawing/2014/main" xmlns="" id="{00000000-0008-0000-0E00-000068080000}"/>
            </a:ext>
          </a:extLst>
        </xdr:cNvPr>
        <xdr:cNvSpPr>
          <a:spLocks noChangeAspect="1" noChangeArrowheads="1"/>
        </xdr:cNvSpPr>
      </xdr:nvSpPr>
      <xdr:spPr bwMode="auto">
        <a:xfrm>
          <a:off x="6096000" y="1524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xdr:row>
      <xdr:rowOff>0</xdr:rowOff>
    </xdr:from>
    <xdr:to>
      <xdr:col>7</xdr:col>
      <xdr:colOff>123825</xdr:colOff>
      <xdr:row>2</xdr:row>
      <xdr:rowOff>104775</xdr:rowOff>
    </xdr:to>
    <xdr:sp macro="" textlink="">
      <xdr:nvSpPr>
        <xdr:cNvPr id="2153" name="AutoShape 105" descr="Arbitration Eligible">
          <a:hlinkClick xmlns:r="http://schemas.openxmlformats.org/officeDocument/2006/relationships" r:id="rId30"/>
          <a:extLst>
            <a:ext uri="{FF2B5EF4-FFF2-40B4-BE49-F238E27FC236}">
              <a16:creationId xmlns:a16="http://schemas.microsoft.com/office/drawing/2014/main" xmlns="" id="{00000000-0008-0000-0E00-000069080000}"/>
            </a:ext>
          </a:extLst>
        </xdr:cNvPr>
        <xdr:cNvSpPr>
          <a:spLocks noChangeAspect="1" noChangeArrowheads="1"/>
        </xdr:cNvSpPr>
      </xdr:nvSpPr>
      <xdr:spPr bwMode="auto">
        <a:xfrm>
          <a:off x="5334000" y="2286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465</xdr:row>
      <xdr:rowOff>0</xdr:rowOff>
    </xdr:from>
    <xdr:to>
      <xdr:col>7</xdr:col>
      <xdr:colOff>123825</xdr:colOff>
      <xdr:row>465</xdr:row>
      <xdr:rowOff>104775</xdr:rowOff>
    </xdr:to>
    <xdr:sp macro="" textlink="">
      <xdr:nvSpPr>
        <xdr:cNvPr id="2154" name="AutoShape 106" descr="Arbitration Eligible">
          <a:hlinkClick xmlns:r="http://schemas.openxmlformats.org/officeDocument/2006/relationships" r:id="rId31"/>
          <a:extLst>
            <a:ext uri="{FF2B5EF4-FFF2-40B4-BE49-F238E27FC236}">
              <a16:creationId xmlns:a16="http://schemas.microsoft.com/office/drawing/2014/main" xmlns="" id="{00000000-0008-0000-0E00-00006A080000}"/>
            </a:ext>
          </a:extLst>
        </xdr:cNvPr>
        <xdr:cNvSpPr>
          <a:spLocks noChangeAspect="1" noChangeArrowheads="1"/>
        </xdr:cNvSpPr>
      </xdr:nvSpPr>
      <xdr:spPr bwMode="auto">
        <a:xfrm>
          <a:off x="5334000" y="2476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558</xdr:row>
      <xdr:rowOff>0</xdr:rowOff>
    </xdr:from>
    <xdr:to>
      <xdr:col>7</xdr:col>
      <xdr:colOff>123825</xdr:colOff>
      <xdr:row>558</xdr:row>
      <xdr:rowOff>104775</xdr:rowOff>
    </xdr:to>
    <xdr:sp macro="" textlink="">
      <xdr:nvSpPr>
        <xdr:cNvPr id="2155" name="AutoShape 107" descr="Arbitration Eligible">
          <a:hlinkClick xmlns:r="http://schemas.openxmlformats.org/officeDocument/2006/relationships" r:id="rId32"/>
          <a:extLst>
            <a:ext uri="{FF2B5EF4-FFF2-40B4-BE49-F238E27FC236}">
              <a16:creationId xmlns:a16="http://schemas.microsoft.com/office/drawing/2014/main" xmlns="" id="{00000000-0008-0000-0E00-00006B080000}"/>
            </a:ext>
          </a:extLst>
        </xdr:cNvPr>
        <xdr:cNvSpPr>
          <a:spLocks noChangeAspect="1" noChangeArrowheads="1"/>
        </xdr:cNvSpPr>
      </xdr:nvSpPr>
      <xdr:spPr bwMode="auto">
        <a:xfrm>
          <a:off x="5334000" y="43719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1192</xdr:row>
      <xdr:rowOff>0</xdr:rowOff>
    </xdr:from>
    <xdr:to>
      <xdr:col>7</xdr:col>
      <xdr:colOff>123825</xdr:colOff>
      <xdr:row>1192</xdr:row>
      <xdr:rowOff>104775</xdr:rowOff>
    </xdr:to>
    <xdr:sp macro="" textlink="">
      <xdr:nvSpPr>
        <xdr:cNvPr id="2156" name="AutoShape 108" descr="Arbitration Eligible">
          <a:hlinkClick xmlns:r="http://schemas.openxmlformats.org/officeDocument/2006/relationships" r:id="rId33"/>
          <a:extLst>
            <a:ext uri="{FF2B5EF4-FFF2-40B4-BE49-F238E27FC236}">
              <a16:creationId xmlns:a16="http://schemas.microsoft.com/office/drawing/2014/main" xmlns="" id="{00000000-0008-0000-0E00-00006C080000}"/>
            </a:ext>
          </a:extLst>
        </xdr:cNvPr>
        <xdr:cNvSpPr>
          <a:spLocks noChangeAspect="1" noChangeArrowheads="1"/>
        </xdr:cNvSpPr>
      </xdr:nvSpPr>
      <xdr:spPr bwMode="auto">
        <a:xfrm>
          <a:off x="5334000" y="45624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605</xdr:row>
      <xdr:rowOff>0</xdr:rowOff>
    </xdr:from>
    <xdr:to>
      <xdr:col>4</xdr:col>
      <xdr:colOff>114300</xdr:colOff>
      <xdr:row>605</xdr:row>
      <xdr:rowOff>114300</xdr:rowOff>
    </xdr:to>
    <xdr:sp macro="" textlink="">
      <xdr:nvSpPr>
        <xdr:cNvPr id="2157" name="AutoShape 109" descr="https://capfriendly-wlb8ng5.stackpathdns.com/assets/images/icons/players/injury.svg">
          <a:extLst>
            <a:ext uri="{FF2B5EF4-FFF2-40B4-BE49-F238E27FC236}">
              <a16:creationId xmlns:a16="http://schemas.microsoft.com/office/drawing/2014/main" xmlns="" id="{00000000-0008-0000-0E00-00006D080000}"/>
            </a:ext>
          </a:extLst>
        </xdr:cNvPr>
        <xdr:cNvSpPr>
          <a:spLocks noChangeAspect="1" noChangeArrowheads="1"/>
        </xdr:cNvSpPr>
      </xdr:nvSpPr>
      <xdr:spPr bwMode="auto">
        <a:xfrm>
          <a:off x="3048000" y="73437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227</xdr:row>
      <xdr:rowOff>0</xdr:rowOff>
    </xdr:from>
    <xdr:to>
      <xdr:col>4</xdr:col>
      <xdr:colOff>114300</xdr:colOff>
      <xdr:row>227</xdr:row>
      <xdr:rowOff>114300</xdr:rowOff>
    </xdr:to>
    <xdr:sp macro="" textlink="">
      <xdr:nvSpPr>
        <xdr:cNvPr id="2158" name="AutoShape 110" descr="https://capfriendly-wlb8ng5.stackpathdns.com/assets/images/icons/players/injury.svg">
          <a:extLst>
            <a:ext uri="{FF2B5EF4-FFF2-40B4-BE49-F238E27FC236}">
              <a16:creationId xmlns:a16="http://schemas.microsoft.com/office/drawing/2014/main" xmlns="" id="{00000000-0008-0000-0E00-00006E080000}"/>
            </a:ext>
          </a:extLst>
        </xdr:cNvPr>
        <xdr:cNvSpPr>
          <a:spLocks noChangeAspect="1" noChangeArrowheads="1"/>
        </xdr:cNvSpPr>
      </xdr:nvSpPr>
      <xdr:spPr bwMode="auto">
        <a:xfrm>
          <a:off x="3048000" y="75342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625</xdr:row>
      <xdr:rowOff>0</xdr:rowOff>
    </xdr:from>
    <xdr:to>
      <xdr:col>4</xdr:col>
      <xdr:colOff>114300</xdr:colOff>
      <xdr:row>625</xdr:row>
      <xdr:rowOff>114300</xdr:rowOff>
    </xdr:to>
    <xdr:sp macro="" textlink="">
      <xdr:nvSpPr>
        <xdr:cNvPr id="2159" name="AutoShape 111" descr="https://capfriendly-wlb8ng5.stackpathdns.com/assets/images/icons/players/injury.svg">
          <a:extLst>
            <a:ext uri="{FF2B5EF4-FFF2-40B4-BE49-F238E27FC236}">
              <a16:creationId xmlns:a16="http://schemas.microsoft.com/office/drawing/2014/main" xmlns="" id="{00000000-0008-0000-0E00-00006F080000}"/>
            </a:ext>
          </a:extLst>
        </xdr:cNvPr>
        <xdr:cNvSpPr>
          <a:spLocks noChangeAspect="1" noChangeArrowheads="1"/>
        </xdr:cNvSpPr>
      </xdr:nvSpPr>
      <xdr:spPr bwMode="auto">
        <a:xfrm>
          <a:off x="3048000" y="77247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304</xdr:row>
      <xdr:rowOff>0</xdr:rowOff>
    </xdr:from>
    <xdr:to>
      <xdr:col>4</xdr:col>
      <xdr:colOff>114300</xdr:colOff>
      <xdr:row>304</xdr:row>
      <xdr:rowOff>114300</xdr:rowOff>
    </xdr:to>
    <xdr:sp macro="" textlink="">
      <xdr:nvSpPr>
        <xdr:cNvPr id="2160" name="AutoShape 112" descr="https://capfriendly-wlb8ng5.stackpathdns.com/assets/images/icons/players/injury.svg">
          <a:extLst>
            <a:ext uri="{FF2B5EF4-FFF2-40B4-BE49-F238E27FC236}">
              <a16:creationId xmlns:a16="http://schemas.microsoft.com/office/drawing/2014/main" xmlns="" id="{00000000-0008-0000-0E00-000070080000}"/>
            </a:ext>
          </a:extLst>
        </xdr:cNvPr>
        <xdr:cNvSpPr>
          <a:spLocks noChangeAspect="1" noChangeArrowheads="1"/>
        </xdr:cNvSpPr>
      </xdr:nvSpPr>
      <xdr:spPr bwMode="auto">
        <a:xfrm>
          <a:off x="3048000" y="791527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61" name="AutoShape 113" descr="https://capfriendly-wlb8ng5.stackpathdns.com/assets/images/icons/general/q.svg">
          <a:extLst>
            <a:ext uri="{FF2B5EF4-FFF2-40B4-BE49-F238E27FC236}">
              <a16:creationId xmlns:a16="http://schemas.microsoft.com/office/drawing/2014/main" xmlns="" id="{00000000-0008-0000-0E00-000071080000}"/>
            </a:ext>
          </a:extLst>
        </xdr:cNvPr>
        <xdr:cNvSpPr>
          <a:spLocks noChangeAspect="1" noChangeArrowheads="1"/>
        </xdr:cNvSpPr>
      </xdr:nvSpPr>
      <xdr:spPr bwMode="auto">
        <a:xfrm>
          <a:off x="1524000" y="103536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62" name="AutoShape 114" descr="https://capfriendly-wlb8ng5.stackpathdns.com/assets/images/icons/general/q.svg">
          <a:extLst>
            <a:ext uri="{FF2B5EF4-FFF2-40B4-BE49-F238E27FC236}">
              <a16:creationId xmlns:a16="http://schemas.microsoft.com/office/drawing/2014/main" xmlns="" id="{00000000-0008-0000-0E00-000072080000}"/>
            </a:ext>
          </a:extLst>
        </xdr:cNvPr>
        <xdr:cNvSpPr>
          <a:spLocks noChangeAspect="1" noChangeArrowheads="1"/>
        </xdr:cNvSpPr>
      </xdr:nvSpPr>
      <xdr:spPr bwMode="auto">
        <a:xfrm>
          <a:off x="1524000" y="105441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63" name="AutoShape 115" descr="https://capfriendly-wlb8ng5.stackpathdns.com/assets/images/icons/general/q.svg">
          <a:extLst>
            <a:ext uri="{FF2B5EF4-FFF2-40B4-BE49-F238E27FC236}">
              <a16:creationId xmlns:a16="http://schemas.microsoft.com/office/drawing/2014/main" xmlns="" id="{00000000-0008-0000-0E00-000073080000}"/>
            </a:ext>
          </a:extLst>
        </xdr:cNvPr>
        <xdr:cNvSpPr>
          <a:spLocks noChangeAspect="1" noChangeArrowheads="1"/>
        </xdr:cNvSpPr>
      </xdr:nvSpPr>
      <xdr:spPr bwMode="auto">
        <a:xfrm>
          <a:off x="1524000" y="107346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64" name="AutoShape 116" descr="https://capfriendly-wlb8ng5.stackpathdns.com/assets/images/icons/general/q.svg">
          <a:extLst>
            <a:ext uri="{FF2B5EF4-FFF2-40B4-BE49-F238E27FC236}">
              <a16:creationId xmlns:a16="http://schemas.microsoft.com/office/drawing/2014/main" xmlns="" id="{00000000-0008-0000-0E00-000074080000}"/>
            </a:ext>
          </a:extLst>
        </xdr:cNvPr>
        <xdr:cNvSpPr>
          <a:spLocks noChangeAspect="1" noChangeArrowheads="1"/>
        </xdr:cNvSpPr>
      </xdr:nvSpPr>
      <xdr:spPr bwMode="auto">
        <a:xfrm>
          <a:off x="1524000" y="109251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65" name="AutoShape 117" descr="https://capfriendly-wlb8ng5.stackpathdns.com/assets/images/icons/general/q.svg">
          <a:extLst>
            <a:ext uri="{FF2B5EF4-FFF2-40B4-BE49-F238E27FC236}">
              <a16:creationId xmlns:a16="http://schemas.microsoft.com/office/drawing/2014/main" xmlns="" id="{00000000-0008-0000-0E00-000075080000}"/>
            </a:ext>
          </a:extLst>
        </xdr:cNvPr>
        <xdr:cNvSpPr>
          <a:spLocks noChangeAspect="1" noChangeArrowheads="1"/>
        </xdr:cNvSpPr>
      </xdr:nvSpPr>
      <xdr:spPr bwMode="auto">
        <a:xfrm>
          <a:off x="1524000" y="111156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66" name="AutoShape 118" descr="https://capfriendly-wlb8ng5.stackpathdns.com/assets/images/icons/general/q.svg">
          <a:extLst>
            <a:ext uri="{FF2B5EF4-FFF2-40B4-BE49-F238E27FC236}">
              <a16:creationId xmlns:a16="http://schemas.microsoft.com/office/drawing/2014/main" xmlns="" id="{00000000-0008-0000-0E00-000076080000}"/>
            </a:ext>
          </a:extLst>
        </xdr:cNvPr>
        <xdr:cNvSpPr>
          <a:spLocks noChangeAspect="1" noChangeArrowheads="1"/>
        </xdr:cNvSpPr>
      </xdr:nvSpPr>
      <xdr:spPr bwMode="auto">
        <a:xfrm>
          <a:off x="1524000" y="113061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67" name="AutoShape 119" descr="https://capfriendly-wlb8ng5.stackpathdns.com/assets/images/icons/general/q.svg">
          <a:extLst>
            <a:ext uri="{FF2B5EF4-FFF2-40B4-BE49-F238E27FC236}">
              <a16:creationId xmlns:a16="http://schemas.microsoft.com/office/drawing/2014/main" xmlns="" id="{00000000-0008-0000-0E00-000077080000}"/>
            </a:ext>
          </a:extLst>
        </xdr:cNvPr>
        <xdr:cNvSpPr>
          <a:spLocks noChangeAspect="1" noChangeArrowheads="1"/>
        </xdr:cNvSpPr>
      </xdr:nvSpPr>
      <xdr:spPr bwMode="auto">
        <a:xfrm>
          <a:off x="1524000" y="114966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68" name="AutoShape 120" descr="https://capfriendly-wlb8ng5.stackpathdns.com/assets/images/icons/general/q.svg">
          <a:extLst>
            <a:ext uri="{FF2B5EF4-FFF2-40B4-BE49-F238E27FC236}">
              <a16:creationId xmlns:a16="http://schemas.microsoft.com/office/drawing/2014/main" xmlns="" id="{00000000-0008-0000-0E00-000078080000}"/>
            </a:ext>
          </a:extLst>
        </xdr:cNvPr>
        <xdr:cNvSpPr>
          <a:spLocks noChangeAspect="1" noChangeArrowheads="1"/>
        </xdr:cNvSpPr>
      </xdr:nvSpPr>
      <xdr:spPr bwMode="auto">
        <a:xfrm>
          <a:off x="1524000" y="116871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69" name="AutoShape 121" descr="https://capfriendly-wlb8ng5.stackpathdns.com/assets/images/icons/general/q.svg">
          <a:extLst>
            <a:ext uri="{FF2B5EF4-FFF2-40B4-BE49-F238E27FC236}">
              <a16:creationId xmlns:a16="http://schemas.microsoft.com/office/drawing/2014/main" xmlns="" id="{00000000-0008-0000-0E00-000079080000}"/>
            </a:ext>
          </a:extLst>
        </xdr:cNvPr>
        <xdr:cNvSpPr>
          <a:spLocks noChangeAspect="1" noChangeArrowheads="1"/>
        </xdr:cNvSpPr>
      </xdr:nvSpPr>
      <xdr:spPr bwMode="auto">
        <a:xfrm>
          <a:off x="1524000" y="118776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70" name="AutoShape 122" descr="https://capfriendly-wlb8ng5.stackpathdns.com/assets/images/icons/general/q.svg">
          <a:extLst>
            <a:ext uri="{FF2B5EF4-FFF2-40B4-BE49-F238E27FC236}">
              <a16:creationId xmlns:a16="http://schemas.microsoft.com/office/drawing/2014/main" xmlns="" id="{00000000-0008-0000-0E00-00007A080000}"/>
            </a:ext>
          </a:extLst>
        </xdr:cNvPr>
        <xdr:cNvSpPr>
          <a:spLocks noChangeAspect="1" noChangeArrowheads="1"/>
        </xdr:cNvSpPr>
      </xdr:nvSpPr>
      <xdr:spPr bwMode="auto">
        <a:xfrm>
          <a:off x="1524000" y="1223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71" name="AutoShape 123" descr="https://capfriendly-wlb8ng5.stackpathdns.com/assets/images/icons/general/q.svg">
          <a:extLst>
            <a:ext uri="{FF2B5EF4-FFF2-40B4-BE49-F238E27FC236}">
              <a16:creationId xmlns:a16="http://schemas.microsoft.com/office/drawing/2014/main" xmlns="" id="{00000000-0008-0000-0E00-00007B080000}"/>
            </a:ext>
          </a:extLst>
        </xdr:cNvPr>
        <xdr:cNvSpPr>
          <a:spLocks noChangeAspect="1" noChangeArrowheads="1"/>
        </xdr:cNvSpPr>
      </xdr:nvSpPr>
      <xdr:spPr bwMode="auto">
        <a:xfrm>
          <a:off x="1524000" y="1243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937</xdr:row>
      <xdr:rowOff>0</xdr:rowOff>
    </xdr:from>
    <xdr:to>
      <xdr:col>2</xdr:col>
      <xdr:colOff>123825</xdr:colOff>
      <xdr:row>937</xdr:row>
      <xdr:rowOff>123825</xdr:rowOff>
    </xdr:to>
    <xdr:sp macro="" textlink="">
      <xdr:nvSpPr>
        <xdr:cNvPr id="2172" name="AutoShape 124" descr="Waivers Exempt">
          <a:hlinkClick xmlns:r="http://schemas.openxmlformats.org/officeDocument/2006/relationships" r:id="rId34"/>
          <a:extLst>
            <a:ext uri="{FF2B5EF4-FFF2-40B4-BE49-F238E27FC236}">
              <a16:creationId xmlns:a16="http://schemas.microsoft.com/office/drawing/2014/main" xmlns="" id="{00000000-0008-0000-0E00-00007C080000}"/>
            </a:ext>
          </a:extLst>
        </xdr:cNvPr>
        <xdr:cNvSpPr>
          <a:spLocks noChangeAspect="1" noChangeArrowheads="1"/>
        </xdr:cNvSpPr>
      </xdr:nvSpPr>
      <xdr:spPr bwMode="auto">
        <a:xfrm>
          <a:off x="1524000" y="12982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736</xdr:row>
      <xdr:rowOff>0</xdr:rowOff>
    </xdr:from>
    <xdr:to>
      <xdr:col>2</xdr:col>
      <xdr:colOff>123825</xdr:colOff>
      <xdr:row>736</xdr:row>
      <xdr:rowOff>123825</xdr:rowOff>
    </xdr:to>
    <xdr:sp macro="" textlink="">
      <xdr:nvSpPr>
        <xdr:cNvPr id="2173" name="AutoShape 125" descr="Waivers Exempt">
          <a:hlinkClick xmlns:r="http://schemas.openxmlformats.org/officeDocument/2006/relationships" r:id="rId35"/>
          <a:extLst>
            <a:ext uri="{FF2B5EF4-FFF2-40B4-BE49-F238E27FC236}">
              <a16:creationId xmlns:a16="http://schemas.microsoft.com/office/drawing/2014/main" xmlns="" id="{00000000-0008-0000-0E00-00007D080000}"/>
            </a:ext>
          </a:extLst>
        </xdr:cNvPr>
        <xdr:cNvSpPr>
          <a:spLocks noChangeAspect="1" noChangeArrowheads="1"/>
        </xdr:cNvSpPr>
      </xdr:nvSpPr>
      <xdr:spPr bwMode="auto">
        <a:xfrm>
          <a:off x="1524000" y="13173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380</xdr:row>
      <xdr:rowOff>0</xdr:rowOff>
    </xdr:from>
    <xdr:to>
      <xdr:col>2</xdr:col>
      <xdr:colOff>123825</xdr:colOff>
      <xdr:row>380</xdr:row>
      <xdr:rowOff>123825</xdr:rowOff>
    </xdr:to>
    <xdr:sp macro="" textlink="">
      <xdr:nvSpPr>
        <xdr:cNvPr id="2174" name="AutoShape 126" descr="Waivers Exempt">
          <a:hlinkClick xmlns:r="http://schemas.openxmlformats.org/officeDocument/2006/relationships" r:id="rId36"/>
          <a:extLst>
            <a:ext uri="{FF2B5EF4-FFF2-40B4-BE49-F238E27FC236}">
              <a16:creationId xmlns:a16="http://schemas.microsoft.com/office/drawing/2014/main" xmlns="" id="{00000000-0008-0000-0E00-00007E080000}"/>
            </a:ext>
          </a:extLst>
        </xdr:cNvPr>
        <xdr:cNvSpPr>
          <a:spLocks noChangeAspect="1" noChangeArrowheads="1"/>
        </xdr:cNvSpPr>
      </xdr:nvSpPr>
      <xdr:spPr bwMode="auto">
        <a:xfrm>
          <a:off x="1524000" y="13554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149</xdr:row>
      <xdr:rowOff>0</xdr:rowOff>
    </xdr:from>
    <xdr:to>
      <xdr:col>2</xdr:col>
      <xdr:colOff>123825</xdr:colOff>
      <xdr:row>149</xdr:row>
      <xdr:rowOff>123825</xdr:rowOff>
    </xdr:to>
    <xdr:sp macro="" textlink="">
      <xdr:nvSpPr>
        <xdr:cNvPr id="2175" name="AutoShape 127" descr="Performance Bonuses">
          <a:extLst>
            <a:ext uri="{FF2B5EF4-FFF2-40B4-BE49-F238E27FC236}">
              <a16:creationId xmlns:a16="http://schemas.microsoft.com/office/drawing/2014/main" xmlns="" id="{00000000-0008-0000-0E00-00007F080000}"/>
            </a:ext>
          </a:extLst>
        </xdr:cNvPr>
        <xdr:cNvSpPr>
          <a:spLocks noChangeAspect="1" noChangeArrowheads="1"/>
        </xdr:cNvSpPr>
      </xdr:nvSpPr>
      <xdr:spPr bwMode="auto">
        <a:xfrm>
          <a:off x="1524000" y="13744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149</xdr:row>
      <xdr:rowOff>0</xdr:rowOff>
    </xdr:from>
    <xdr:to>
      <xdr:col>2</xdr:col>
      <xdr:colOff>257175</xdr:colOff>
      <xdr:row>149</xdr:row>
      <xdr:rowOff>123825</xdr:rowOff>
    </xdr:to>
    <xdr:sp macro="" textlink="">
      <xdr:nvSpPr>
        <xdr:cNvPr id="2176" name="AutoShape 128" descr="Waivers Exempt">
          <a:hlinkClick xmlns:r="http://schemas.openxmlformats.org/officeDocument/2006/relationships" r:id="rId37"/>
          <a:extLst>
            <a:ext uri="{FF2B5EF4-FFF2-40B4-BE49-F238E27FC236}">
              <a16:creationId xmlns:a16="http://schemas.microsoft.com/office/drawing/2014/main" xmlns="" id="{00000000-0008-0000-0E00-000080080000}"/>
            </a:ext>
          </a:extLst>
        </xdr:cNvPr>
        <xdr:cNvSpPr>
          <a:spLocks noChangeAspect="1" noChangeArrowheads="1"/>
        </xdr:cNvSpPr>
      </xdr:nvSpPr>
      <xdr:spPr bwMode="auto">
        <a:xfrm>
          <a:off x="1657350" y="13744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303</xdr:row>
      <xdr:rowOff>0</xdr:rowOff>
    </xdr:from>
    <xdr:to>
      <xdr:col>2</xdr:col>
      <xdr:colOff>123825</xdr:colOff>
      <xdr:row>303</xdr:row>
      <xdr:rowOff>123825</xdr:rowOff>
    </xdr:to>
    <xdr:sp macro="" textlink="">
      <xdr:nvSpPr>
        <xdr:cNvPr id="2177" name="AutoShape 129" descr="Retained Salary Transaction">
          <a:extLst>
            <a:ext uri="{FF2B5EF4-FFF2-40B4-BE49-F238E27FC236}">
              <a16:creationId xmlns:a16="http://schemas.microsoft.com/office/drawing/2014/main" xmlns="" id="{00000000-0008-0000-0E00-000081080000}"/>
            </a:ext>
          </a:extLst>
        </xdr:cNvPr>
        <xdr:cNvSpPr>
          <a:spLocks noChangeAspect="1" noChangeArrowheads="1"/>
        </xdr:cNvSpPr>
      </xdr:nvSpPr>
      <xdr:spPr bwMode="auto">
        <a:xfrm>
          <a:off x="1524000" y="13935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303</xdr:row>
      <xdr:rowOff>0</xdr:rowOff>
    </xdr:from>
    <xdr:to>
      <xdr:col>2</xdr:col>
      <xdr:colOff>257175</xdr:colOff>
      <xdr:row>303</xdr:row>
      <xdr:rowOff>123825</xdr:rowOff>
    </xdr:to>
    <xdr:sp macro="" textlink="">
      <xdr:nvSpPr>
        <xdr:cNvPr id="2178" name="AutoShape 130" descr="Waivers Exempt">
          <a:hlinkClick xmlns:r="http://schemas.openxmlformats.org/officeDocument/2006/relationships" r:id="rId38"/>
          <a:extLst>
            <a:ext uri="{FF2B5EF4-FFF2-40B4-BE49-F238E27FC236}">
              <a16:creationId xmlns:a16="http://schemas.microsoft.com/office/drawing/2014/main" xmlns="" id="{00000000-0008-0000-0E00-000082080000}"/>
            </a:ext>
          </a:extLst>
        </xdr:cNvPr>
        <xdr:cNvSpPr>
          <a:spLocks noChangeAspect="1" noChangeArrowheads="1"/>
        </xdr:cNvSpPr>
      </xdr:nvSpPr>
      <xdr:spPr bwMode="auto">
        <a:xfrm>
          <a:off x="1657350" y="13935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303</xdr:row>
      <xdr:rowOff>0</xdr:rowOff>
    </xdr:from>
    <xdr:to>
      <xdr:col>2</xdr:col>
      <xdr:colOff>390525</xdr:colOff>
      <xdr:row>303</xdr:row>
      <xdr:rowOff>123825</xdr:rowOff>
    </xdr:to>
    <xdr:sp macro="" textlink="">
      <xdr:nvSpPr>
        <xdr:cNvPr id="2179" name="AutoShape 131" descr="Exempt from the 50 Contract Limit">
          <a:extLst>
            <a:ext uri="{FF2B5EF4-FFF2-40B4-BE49-F238E27FC236}">
              <a16:creationId xmlns:a16="http://schemas.microsoft.com/office/drawing/2014/main" xmlns="" id="{00000000-0008-0000-0E00-000083080000}"/>
            </a:ext>
          </a:extLst>
        </xdr:cNvPr>
        <xdr:cNvSpPr>
          <a:spLocks noChangeAspect="1" noChangeArrowheads="1"/>
        </xdr:cNvSpPr>
      </xdr:nvSpPr>
      <xdr:spPr bwMode="auto">
        <a:xfrm>
          <a:off x="1790700" y="13935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876</xdr:row>
      <xdr:rowOff>0</xdr:rowOff>
    </xdr:from>
    <xdr:to>
      <xdr:col>2</xdr:col>
      <xdr:colOff>123825</xdr:colOff>
      <xdr:row>876</xdr:row>
      <xdr:rowOff>123825</xdr:rowOff>
    </xdr:to>
    <xdr:sp macro="" textlink="">
      <xdr:nvSpPr>
        <xdr:cNvPr id="2180" name="AutoShape 132" descr="Performance Bonuses">
          <a:extLst>
            <a:ext uri="{FF2B5EF4-FFF2-40B4-BE49-F238E27FC236}">
              <a16:creationId xmlns:a16="http://schemas.microsoft.com/office/drawing/2014/main" xmlns="" id="{00000000-0008-0000-0E00-000084080000}"/>
            </a:ext>
          </a:extLst>
        </xdr:cNvPr>
        <xdr:cNvSpPr>
          <a:spLocks noChangeAspect="1" noChangeArrowheads="1"/>
        </xdr:cNvSpPr>
      </xdr:nvSpPr>
      <xdr:spPr bwMode="auto">
        <a:xfrm>
          <a:off x="1524000" y="1431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876</xdr:row>
      <xdr:rowOff>0</xdr:rowOff>
    </xdr:from>
    <xdr:to>
      <xdr:col>2</xdr:col>
      <xdr:colOff>257175</xdr:colOff>
      <xdr:row>876</xdr:row>
      <xdr:rowOff>123825</xdr:rowOff>
    </xdr:to>
    <xdr:sp macro="" textlink="">
      <xdr:nvSpPr>
        <xdr:cNvPr id="2181" name="AutoShape 133" descr="Waivers Exempt">
          <a:hlinkClick xmlns:r="http://schemas.openxmlformats.org/officeDocument/2006/relationships" r:id="rId39"/>
          <a:extLst>
            <a:ext uri="{FF2B5EF4-FFF2-40B4-BE49-F238E27FC236}">
              <a16:creationId xmlns:a16="http://schemas.microsoft.com/office/drawing/2014/main" xmlns="" id="{00000000-0008-0000-0E00-000085080000}"/>
            </a:ext>
          </a:extLst>
        </xdr:cNvPr>
        <xdr:cNvSpPr>
          <a:spLocks noChangeAspect="1" noChangeArrowheads="1"/>
        </xdr:cNvSpPr>
      </xdr:nvSpPr>
      <xdr:spPr bwMode="auto">
        <a:xfrm>
          <a:off x="1657350" y="1431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162</xdr:row>
      <xdr:rowOff>0</xdr:rowOff>
    </xdr:from>
    <xdr:to>
      <xdr:col>2</xdr:col>
      <xdr:colOff>123825</xdr:colOff>
      <xdr:row>162</xdr:row>
      <xdr:rowOff>123825</xdr:rowOff>
    </xdr:to>
    <xdr:sp macro="" textlink="">
      <xdr:nvSpPr>
        <xdr:cNvPr id="2182" name="AutoShape 134" descr="Performance Bonuses">
          <a:extLst>
            <a:ext uri="{FF2B5EF4-FFF2-40B4-BE49-F238E27FC236}">
              <a16:creationId xmlns:a16="http://schemas.microsoft.com/office/drawing/2014/main" xmlns="" id="{00000000-0008-0000-0E00-000086080000}"/>
            </a:ext>
          </a:extLst>
        </xdr:cNvPr>
        <xdr:cNvSpPr>
          <a:spLocks noChangeAspect="1" noChangeArrowheads="1"/>
        </xdr:cNvSpPr>
      </xdr:nvSpPr>
      <xdr:spPr bwMode="auto">
        <a:xfrm>
          <a:off x="1524000" y="14506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162</xdr:row>
      <xdr:rowOff>0</xdr:rowOff>
    </xdr:from>
    <xdr:to>
      <xdr:col>2</xdr:col>
      <xdr:colOff>257175</xdr:colOff>
      <xdr:row>162</xdr:row>
      <xdr:rowOff>123825</xdr:rowOff>
    </xdr:to>
    <xdr:sp macro="" textlink="">
      <xdr:nvSpPr>
        <xdr:cNvPr id="2183" name="AutoShape 135" descr="Waivers Exempt">
          <a:hlinkClick xmlns:r="http://schemas.openxmlformats.org/officeDocument/2006/relationships" r:id="rId40"/>
          <a:extLst>
            <a:ext uri="{FF2B5EF4-FFF2-40B4-BE49-F238E27FC236}">
              <a16:creationId xmlns:a16="http://schemas.microsoft.com/office/drawing/2014/main" xmlns="" id="{00000000-0008-0000-0E00-000087080000}"/>
            </a:ext>
          </a:extLst>
        </xdr:cNvPr>
        <xdr:cNvSpPr>
          <a:spLocks noChangeAspect="1" noChangeArrowheads="1"/>
        </xdr:cNvSpPr>
      </xdr:nvSpPr>
      <xdr:spPr bwMode="auto">
        <a:xfrm>
          <a:off x="1657350" y="14506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839</xdr:row>
      <xdr:rowOff>0</xdr:rowOff>
    </xdr:from>
    <xdr:to>
      <xdr:col>2</xdr:col>
      <xdr:colOff>123825</xdr:colOff>
      <xdr:row>839</xdr:row>
      <xdr:rowOff>123825</xdr:rowOff>
    </xdr:to>
    <xdr:sp macro="" textlink="">
      <xdr:nvSpPr>
        <xdr:cNvPr id="2184" name="AutoShape 136" descr="Performance Bonuses">
          <a:extLst>
            <a:ext uri="{FF2B5EF4-FFF2-40B4-BE49-F238E27FC236}">
              <a16:creationId xmlns:a16="http://schemas.microsoft.com/office/drawing/2014/main" xmlns="" id="{00000000-0008-0000-0E00-000088080000}"/>
            </a:ext>
          </a:extLst>
        </xdr:cNvPr>
        <xdr:cNvSpPr>
          <a:spLocks noChangeAspect="1" noChangeArrowheads="1"/>
        </xdr:cNvSpPr>
      </xdr:nvSpPr>
      <xdr:spPr bwMode="auto">
        <a:xfrm>
          <a:off x="1524000" y="1469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839</xdr:row>
      <xdr:rowOff>0</xdr:rowOff>
    </xdr:from>
    <xdr:to>
      <xdr:col>2</xdr:col>
      <xdr:colOff>257175</xdr:colOff>
      <xdr:row>839</xdr:row>
      <xdr:rowOff>123825</xdr:rowOff>
    </xdr:to>
    <xdr:sp macro="" textlink="">
      <xdr:nvSpPr>
        <xdr:cNvPr id="2185" name="AutoShape 137" descr="Waivers Exempt">
          <a:hlinkClick xmlns:r="http://schemas.openxmlformats.org/officeDocument/2006/relationships" r:id="rId41"/>
          <a:extLst>
            <a:ext uri="{FF2B5EF4-FFF2-40B4-BE49-F238E27FC236}">
              <a16:creationId xmlns:a16="http://schemas.microsoft.com/office/drawing/2014/main" xmlns="" id="{00000000-0008-0000-0E00-000089080000}"/>
            </a:ext>
          </a:extLst>
        </xdr:cNvPr>
        <xdr:cNvSpPr>
          <a:spLocks noChangeAspect="1" noChangeArrowheads="1"/>
        </xdr:cNvSpPr>
      </xdr:nvSpPr>
      <xdr:spPr bwMode="auto">
        <a:xfrm>
          <a:off x="1657350" y="1469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1351</xdr:row>
      <xdr:rowOff>0</xdr:rowOff>
    </xdr:from>
    <xdr:to>
      <xdr:col>2</xdr:col>
      <xdr:colOff>123825</xdr:colOff>
      <xdr:row>1351</xdr:row>
      <xdr:rowOff>123825</xdr:rowOff>
    </xdr:to>
    <xdr:sp macro="" textlink="">
      <xdr:nvSpPr>
        <xdr:cNvPr id="2186" name="AutoShape 138" descr="Performance Bonuses">
          <a:extLst>
            <a:ext uri="{FF2B5EF4-FFF2-40B4-BE49-F238E27FC236}">
              <a16:creationId xmlns:a16="http://schemas.microsoft.com/office/drawing/2014/main" xmlns="" id="{00000000-0008-0000-0E00-00008A080000}"/>
            </a:ext>
          </a:extLst>
        </xdr:cNvPr>
        <xdr:cNvSpPr>
          <a:spLocks noChangeAspect="1" noChangeArrowheads="1"/>
        </xdr:cNvSpPr>
      </xdr:nvSpPr>
      <xdr:spPr bwMode="auto">
        <a:xfrm>
          <a:off x="1524000" y="15459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1175</xdr:row>
      <xdr:rowOff>0</xdr:rowOff>
    </xdr:from>
    <xdr:to>
      <xdr:col>2</xdr:col>
      <xdr:colOff>123825</xdr:colOff>
      <xdr:row>1175</xdr:row>
      <xdr:rowOff>123825</xdr:rowOff>
    </xdr:to>
    <xdr:sp macro="" textlink="">
      <xdr:nvSpPr>
        <xdr:cNvPr id="2187" name="AutoShape 139" descr="Retained Salary Transaction">
          <a:extLst>
            <a:ext uri="{FF2B5EF4-FFF2-40B4-BE49-F238E27FC236}">
              <a16:creationId xmlns:a16="http://schemas.microsoft.com/office/drawing/2014/main" xmlns="" id="{00000000-0008-0000-0E00-00008B080000}"/>
            </a:ext>
          </a:extLst>
        </xdr:cNvPr>
        <xdr:cNvSpPr>
          <a:spLocks noChangeAspect="1" noChangeArrowheads="1"/>
        </xdr:cNvSpPr>
      </xdr:nvSpPr>
      <xdr:spPr bwMode="auto">
        <a:xfrm>
          <a:off x="1524000" y="16563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1175</xdr:row>
      <xdr:rowOff>0</xdr:rowOff>
    </xdr:from>
    <xdr:to>
      <xdr:col>2</xdr:col>
      <xdr:colOff>257175</xdr:colOff>
      <xdr:row>1175</xdr:row>
      <xdr:rowOff>123825</xdr:rowOff>
    </xdr:to>
    <xdr:sp macro="" textlink="">
      <xdr:nvSpPr>
        <xdr:cNvPr id="2188" name="AutoShape 140" descr="Waivers Exempt">
          <a:hlinkClick xmlns:r="http://schemas.openxmlformats.org/officeDocument/2006/relationships" r:id="rId42"/>
          <a:extLst>
            <a:ext uri="{FF2B5EF4-FFF2-40B4-BE49-F238E27FC236}">
              <a16:creationId xmlns:a16="http://schemas.microsoft.com/office/drawing/2014/main" xmlns="" id="{00000000-0008-0000-0E00-00008C080000}"/>
            </a:ext>
          </a:extLst>
        </xdr:cNvPr>
        <xdr:cNvSpPr>
          <a:spLocks noChangeAspect="1" noChangeArrowheads="1"/>
        </xdr:cNvSpPr>
      </xdr:nvSpPr>
      <xdr:spPr bwMode="auto">
        <a:xfrm>
          <a:off x="1657350" y="16563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813</xdr:row>
      <xdr:rowOff>0</xdr:rowOff>
    </xdr:from>
    <xdr:to>
      <xdr:col>2</xdr:col>
      <xdr:colOff>123825</xdr:colOff>
      <xdr:row>813</xdr:row>
      <xdr:rowOff>123825</xdr:rowOff>
    </xdr:to>
    <xdr:sp macro="" textlink="">
      <xdr:nvSpPr>
        <xdr:cNvPr id="2189" name="AutoShape 141" descr="Performance Bonuses">
          <a:extLst>
            <a:ext uri="{FF2B5EF4-FFF2-40B4-BE49-F238E27FC236}">
              <a16:creationId xmlns:a16="http://schemas.microsoft.com/office/drawing/2014/main" xmlns="" id="{00000000-0008-0000-0E00-00008D080000}"/>
            </a:ext>
          </a:extLst>
        </xdr:cNvPr>
        <xdr:cNvSpPr>
          <a:spLocks noChangeAspect="1" noChangeArrowheads="1"/>
        </xdr:cNvSpPr>
      </xdr:nvSpPr>
      <xdr:spPr bwMode="auto">
        <a:xfrm>
          <a:off x="1524000" y="16754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813</xdr:row>
      <xdr:rowOff>0</xdr:rowOff>
    </xdr:from>
    <xdr:to>
      <xdr:col>2</xdr:col>
      <xdr:colOff>257175</xdr:colOff>
      <xdr:row>813</xdr:row>
      <xdr:rowOff>123825</xdr:rowOff>
    </xdr:to>
    <xdr:sp macro="" textlink="">
      <xdr:nvSpPr>
        <xdr:cNvPr id="2190" name="AutoShape 142" descr="Waivers Exempt">
          <a:hlinkClick xmlns:r="http://schemas.openxmlformats.org/officeDocument/2006/relationships" r:id="rId43"/>
          <a:extLst>
            <a:ext uri="{FF2B5EF4-FFF2-40B4-BE49-F238E27FC236}">
              <a16:creationId xmlns:a16="http://schemas.microsoft.com/office/drawing/2014/main" xmlns="" id="{00000000-0008-0000-0E00-00008E080000}"/>
            </a:ext>
          </a:extLst>
        </xdr:cNvPr>
        <xdr:cNvSpPr>
          <a:spLocks noChangeAspect="1" noChangeArrowheads="1"/>
        </xdr:cNvSpPr>
      </xdr:nvSpPr>
      <xdr:spPr bwMode="auto">
        <a:xfrm>
          <a:off x="1657350" y="16754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353</xdr:row>
      <xdr:rowOff>0</xdr:rowOff>
    </xdr:from>
    <xdr:to>
      <xdr:col>2</xdr:col>
      <xdr:colOff>123825</xdr:colOff>
      <xdr:row>353</xdr:row>
      <xdr:rowOff>123825</xdr:rowOff>
    </xdr:to>
    <xdr:sp macro="" textlink="">
      <xdr:nvSpPr>
        <xdr:cNvPr id="2191" name="AutoShape 143" descr="Waivers Exempt">
          <a:hlinkClick xmlns:r="http://schemas.openxmlformats.org/officeDocument/2006/relationships" r:id="rId44"/>
          <a:extLst>
            <a:ext uri="{FF2B5EF4-FFF2-40B4-BE49-F238E27FC236}">
              <a16:creationId xmlns:a16="http://schemas.microsoft.com/office/drawing/2014/main" xmlns="" id="{00000000-0008-0000-0E00-00008F080000}"/>
            </a:ext>
          </a:extLst>
        </xdr:cNvPr>
        <xdr:cNvSpPr>
          <a:spLocks noChangeAspect="1" noChangeArrowheads="1"/>
        </xdr:cNvSpPr>
      </xdr:nvSpPr>
      <xdr:spPr bwMode="auto">
        <a:xfrm>
          <a:off x="1524000" y="16944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599</xdr:row>
      <xdr:rowOff>0</xdr:rowOff>
    </xdr:from>
    <xdr:to>
      <xdr:col>2</xdr:col>
      <xdr:colOff>123825</xdr:colOff>
      <xdr:row>599</xdr:row>
      <xdr:rowOff>123825</xdr:rowOff>
    </xdr:to>
    <xdr:sp macro="" textlink="">
      <xdr:nvSpPr>
        <xdr:cNvPr id="2192" name="AutoShape 144" descr="Waivers Exempt">
          <a:hlinkClick xmlns:r="http://schemas.openxmlformats.org/officeDocument/2006/relationships" r:id="rId45"/>
          <a:extLst>
            <a:ext uri="{FF2B5EF4-FFF2-40B4-BE49-F238E27FC236}">
              <a16:creationId xmlns:a16="http://schemas.microsoft.com/office/drawing/2014/main" xmlns="" id="{00000000-0008-0000-0E00-000090080000}"/>
            </a:ext>
          </a:extLst>
        </xdr:cNvPr>
        <xdr:cNvSpPr>
          <a:spLocks noChangeAspect="1" noChangeArrowheads="1"/>
        </xdr:cNvSpPr>
      </xdr:nvSpPr>
      <xdr:spPr bwMode="auto">
        <a:xfrm>
          <a:off x="1524000" y="17135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715</xdr:row>
      <xdr:rowOff>0</xdr:rowOff>
    </xdr:from>
    <xdr:to>
      <xdr:col>2</xdr:col>
      <xdr:colOff>123825</xdr:colOff>
      <xdr:row>715</xdr:row>
      <xdr:rowOff>123825</xdr:rowOff>
    </xdr:to>
    <xdr:sp macro="" textlink="">
      <xdr:nvSpPr>
        <xdr:cNvPr id="2193" name="AutoShape 145" descr="Performance Bonuses">
          <a:extLst>
            <a:ext uri="{FF2B5EF4-FFF2-40B4-BE49-F238E27FC236}">
              <a16:creationId xmlns:a16="http://schemas.microsoft.com/office/drawing/2014/main" xmlns="" id="{00000000-0008-0000-0E00-000091080000}"/>
            </a:ext>
          </a:extLst>
        </xdr:cNvPr>
        <xdr:cNvSpPr>
          <a:spLocks noChangeAspect="1" noChangeArrowheads="1"/>
        </xdr:cNvSpPr>
      </xdr:nvSpPr>
      <xdr:spPr bwMode="auto">
        <a:xfrm>
          <a:off x="1524000" y="17325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715</xdr:row>
      <xdr:rowOff>0</xdr:rowOff>
    </xdr:from>
    <xdr:to>
      <xdr:col>2</xdr:col>
      <xdr:colOff>257175</xdr:colOff>
      <xdr:row>715</xdr:row>
      <xdr:rowOff>123825</xdr:rowOff>
    </xdr:to>
    <xdr:sp macro="" textlink="">
      <xdr:nvSpPr>
        <xdr:cNvPr id="2194" name="AutoShape 146" descr="Waivers Exempt">
          <a:hlinkClick xmlns:r="http://schemas.openxmlformats.org/officeDocument/2006/relationships" r:id="rId46"/>
          <a:extLst>
            <a:ext uri="{FF2B5EF4-FFF2-40B4-BE49-F238E27FC236}">
              <a16:creationId xmlns:a16="http://schemas.microsoft.com/office/drawing/2014/main" xmlns="" id="{00000000-0008-0000-0E00-000092080000}"/>
            </a:ext>
          </a:extLst>
        </xdr:cNvPr>
        <xdr:cNvSpPr>
          <a:spLocks noChangeAspect="1" noChangeArrowheads="1"/>
        </xdr:cNvSpPr>
      </xdr:nvSpPr>
      <xdr:spPr bwMode="auto">
        <a:xfrm>
          <a:off x="1657350" y="17325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818</xdr:row>
      <xdr:rowOff>0</xdr:rowOff>
    </xdr:from>
    <xdr:to>
      <xdr:col>2</xdr:col>
      <xdr:colOff>123825</xdr:colOff>
      <xdr:row>818</xdr:row>
      <xdr:rowOff>123825</xdr:rowOff>
    </xdr:to>
    <xdr:sp macro="" textlink="">
      <xdr:nvSpPr>
        <xdr:cNvPr id="2195" name="AutoShape 147" descr="Performance Bonuses">
          <a:extLst>
            <a:ext uri="{FF2B5EF4-FFF2-40B4-BE49-F238E27FC236}">
              <a16:creationId xmlns:a16="http://schemas.microsoft.com/office/drawing/2014/main" xmlns="" id="{00000000-0008-0000-0E00-000093080000}"/>
            </a:ext>
          </a:extLst>
        </xdr:cNvPr>
        <xdr:cNvSpPr>
          <a:spLocks noChangeAspect="1" noChangeArrowheads="1"/>
        </xdr:cNvSpPr>
      </xdr:nvSpPr>
      <xdr:spPr bwMode="auto">
        <a:xfrm>
          <a:off x="1524000" y="17516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818</xdr:row>
      <xdr:rowOff>0</xdr:rowOff>
    </xdr:from>
    <xdr:to>
      <xdr:col>2</xdr:col>
      <xdr:colOff>257175</xdr:colOff>
      <xdr:row>818</xdr:row>
      <xdr:rowOff>123825</xdr:rowOff>
    </xdr:to>
    <xdr:sp macro="" textlink="">
      <xdr:nvSpPr>
        <xdr:cNvPr id="2196" name="AutoShape 148" descr="Waivers Exempt">
          <a:hlinkClick xmlns:r="http://schemas.openxmlformats.org/officeDocument/2006/relationships" r:id="rId47"/>
          <a:extLst>
            <a:ext uri="{FF2B5EF4-FFF2-40B4-BE49-F238E27FC236}">
              <a16:creationId xmlns:a16="http://schemas.microsoft.com/office/drawing/2014/main" xmlns="" id="{00000000-0008-0000-0E00-000094080000}"/>
            </a:ext>
          </a:extLst>
        </xdr:cNvPr>
        <xdr:cNvSpPr>
          <a:spLocks noChangeAspect="1" noChangeArrowheads="1"/>
        </xdr:cNvSpPr>
      </xdr:nvSpPr>
      <xdr:spPr bwMode="auto">
        <a:xfrm>
          <a:off x="1657350" y="17516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1201</xdr:row>
      <xdr:rowOff>0</xdr:rowOff>
    </xdr:from>
    <xdr:to>
      <xdr:col>2</xdr:col>
      <xdr:colOff>123825</xdr:colOff>
      <xdr:row>1201</xdr:row>
      <xdr:rowOff>123825</xdr:rowOff>
    </xdr:to>
    <xdr:sp macro="" textlink="">
      <xdr:nvSpPr>
        <xdr:cNvPr id="2197" name="AutoShape 149" descr="Performance Bonuses">
          <a:extLst>
            <a:ext uri="{FF2B5EF4-FFF2-40B4-BE49-F238E27FC236}">
              <a16:creationId xmlns:a16="http://schemas.microsoft.com/office/drawing/2014/main" xmlns="" id="{00000000-0008-0000-0E00-000095080000}"/>
            </a:ext>
          </a:extLst>
        </xdr:cNvPr>
        <xdr:cNvSpPr>
          <a:spLocks noChangeAspect="1" noChangeArrowheads="1"/>
        </xdr:cNvSpPr>
      </xdr:nvSpPr>
      <xdr:spPr bwMode="auto">
        <a:xfrm>
          <a:off x="1524000" y="18811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1201</xdr:row>
      <xdr:rowOff>0</xdr:rowOff>
    </xdr:from>
    <xdr:to>
      <xdr:col>2</xdr:col>
      <xdr:colOff>257175</xdr:colOff>
      <xdr:row>1201</xdr:row>
      <xdr:rowOff>123825</xdr:rowOff>
    </xdr:to>
    <xdr:sp macro="" textlink="">
      <xdr:nvSpPr>
        <xdr:cNvPr id="2198" name="AutoShape 150" descr="Waivers Exempt">
          <a:hlinkClick xmlns:r="http://schemas.openxmlformats.org/officeDocument/2006/relationships" r:id="rId48"/>
          <a:extLst>
            <a:ext uri="{FF2B5EF4-FFF2-40B4-BE49-F238E27FC236}">
              <a16:creationId xmlns:a16="http://schemas.microsoft.com/office/drawing/2014/main" xmlns="" id="{00000000-0008-0000-0E00-000096080000}"/>
            </a:ext>
          </a:extLst>
        </xdr:cNvPr>
        <xdr:cNvSpPr>
          <a:spLocks noChangeAspect="1" noChangeArrowheads="1"/>
        </xdr:cNvSpPr>
      </xdr:nvSpPr>
      <xdr:spPr bwMode="auto">
        <a:xfrm>
          <a:off x="1657350" y="18811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1452</xdr:row>
      <xdr:rowOff>0</xdr:rowOff>
    </xdr:from>
    <xdr:to>
      <xdr:col>2</xdr:col>
      <xdr:colOff>123825</xdr:colOff>
      <xdr:row>1452</xdr:row>
      <xdr:rowOff>123825</xdr:rowOff>
    </xdr:to>
    <xdr:sp macro="" textlink="">
      <xdr:nvSpPr>
        <xdr:cNvPr id="2199" name="AutoShape 151" descr="Waivers Exempt">
          <a:hlinkClick xmlns:r="http://schemas.openxmlformats.org/officeDocument/2006/relationships" r:id="rId49"/>
          <a:extLst>
            <a:ext uri="{FF2B5EF4-FFF2-40B4-BE49-F238E27FC236}">
              <a16:creationId xmlns:a16="http://schemas.microsoft.com/office/drawing/2014/main" xmlns="" id="{00000000-0008-0000-0E00-000097080000}"/>
            </a:ext>
          </a:extLst>
        </xdr:cNvPr>
        <xdr:cNvSpPr>
          <a:spLocks noChangeAspect="1" noChangeArrowheads="1"/>
        </xdr:cNvSpPr>
      </xdr:nvSpPr>
      <xdr:spPr bwMode="auto">
        <a:xfrm>
          <a:off x="1524000" y="19002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xdr:row>
      <xdr:rowOff>0</xdr:rowOff>
    </xdr:from>
    <xdr:to>
      <xdr:col>8</xdr:col>
      <xdr:colOff>104775</xdr:colOff>
      <xdr:row>1</xdr:row>
      <xdr:rowOff>104775</xdr:rowOff>
    </xdr:to>
    <xdr:sp macro="" textlink="">
      <xdr:nvSpPr>
        <xdr:cNvPr id="2200" name="AutoShape 152" descr="https://capfriendly-wlb8ng5.stackpathdns.com/assets/images/icons/general/q2.svg">
          <a:extLst>
            <a:ext uri="{FF2B5EF4-FFF2-40B4-BE49-F238E27FC236}">
              <a16:creationId xmlns:a16="http://schemas.microsoft.com/office/drawing/2014/main" xmlns="" id="{00000000-0008-0000-0E00-000098080000}"/>
            </a:ext>
          </a:extLst>
        </xdr:cNvPr>
        <xdr:cNvSpPr>
          <a:spLocks noChangeAspect="1" noChangeArrowheads="1"/>
        </xdr:cNvSpPr>
      </xdr:nvSpPr>
      <xdr:spPr bwMode="auto">
        <a:xfrm>
          <a:off x="6096000" y="1919287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688</xdr:row>
      <xdr:rowOff>0</xdr:rowOff>
    </xdr:from>
    <xdr:to>
      <xdr:col>7</xdr:col>
      <xdr:colOff>123825</xdr:colOff>
      <xdr:row>688</xdr:row>
      <xdr:rowOff>104775</xdr:rowOff>
    </xdr:to>
    <xdr:sp macro="" textlink="">
      <xdr:nvSpPr>
        <xdr:cNvPr id="2201" name="AutoShape 153" descr="Arbitration Eligible">
          <a:hlinkClick xmlns:r="http://schemas.openxmlformats.org/officeDocument/2006/relationships" r:id="rId50"/>
          <a:extLst>
            <a:ext uri="{FF2B5EF4-FFF2-40B4-BE49-F238E27FC236}">
              <a16:creationId xmlns:a16="http://schemas.microsoft.com/office/drawing/2014/main" xmlns="" id="{00000000-0008-0000-0E00-000099080000}"/>
            </a:ext>
          </a:extLst>
        </xdr:cNvPr>
        <xdr:cNvSpPr>
          <a:spLocks noChangeAspect="1" noChangeArrowheads="1"/>
        </xdr:cNvSpPr>
      </xdr:nvSpPr>
      <xdr:spPr bwMode="auto">
        <a:xfrm>
          <a:off x="5334000" y="19383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1297</xdr:row>
      <xdr:rowOff>0</xdr:rowOff>
    </xdr:from>
    <xdr:to>
      <xdr:col>7</xdr:col>
      <xdr:colOff>123825</xdr:colOff>
      <xdr:row>1297</xdr:row>
      <xdr:rowOff>104775</xdr:rowOff>
    </xdr:to>
    <xdr:sp macro="" textlink="">
      <xdr:nvSpPr>
        <xdr:cNvPr id="2202" name="AutoShape 154" descr="Arbitration Eligible">
          <a:hlinkClick xmlns:r="http://schemas.openxmlformats.org/officeDocument/2006/relationships" r:id="rId51"/>
          <a:extLst>
            <a:ext uri="{FF2B5EF4-FFF2-40B4-BE49-F238E27FC236}">
              <a16:creationId xmlns:a16="http://schemas.microsoft.com/office/drawing/2014/main" xmlns="" id="{00000000-0008-0000-0E00-00009A080000}"/>
            </a:ext>
          </a:extLst>
        </xdr:cNvPr>
        <xdr:cNvSpPr>
          <a:spLocks noChangeAspect="1" noChangeArrowheads="1"/>
        </xdr:cNvSpPr>
      </xdr:nvSpPr>
      <xdr:spPr bwMode="auto">
        <a:xfrm>
          <a:off x="5334000" y="14249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146</xdr:row>
      <xdr:rowOff>0</xdr:rowOff>
    </xdr:from>
    <xdr:to>
      <xdr:col>7</xdr:col>
      <xdr:colOff>123825</xdr:colOff>
      <xdr:row>146</xdr:row>
      <xdr:rowOff>104775</xdr:rowOff>
    </xdr:to>
    <xdr:sp macro="" textlink="">
      <xdr:nvSpPr>
        <xdr:cNvPr id="2203" name="AutoShape 155" descr="Arbitration Eligible">
          <a:hlinkClick xmlns:r="http://schemas.openxmlformats.org/officeDocument/2006/relationships" r:id="rId52"/>
          <a:extLst>
            <a:ext uri="{FF2B5EF4-FFF2-40B4-BE49-F238E27FC236}">
              <a16:creationId xmlns:a16="http://schemas.microsoft.com/office/drawing/2014/main" xmlns="" id="{00000000-0008-0000-0E00-00009B080000}"/>
            </a:ext>
          </a:extLst>
        </xdr:cNvPr>
        <xdr:cNvSpPr>
          <a:spLocks noChangeAspect="1" noChangeArrowheads="1"/>
        </xdr:cNvSpPr>
      </xdr:nvSpPr>
      <xdr:spPr bwMode="auto">
        <a:xfrm>
          <a:off x="5334000" y="14439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796</xdr:row>
      <xdr:rowOff>0</xdr:rowOff>
    </xdr:from>
    <xdr:to>
      <xdr:col>7</xdr:col>
      <xdr:colOff>123825</xdr:colOff>
      <xdr:row>796</xdr:row>
      <xdr:rowOff>104775</xdr:rowOff>
    </xdr:to>
    <xdr:sp macro="" textlink="">
      <xdr:nvSpPr>
        <xdr:cNvPr id="2204" name="AutoShape 156" descr="Arbitration Eligible">
          <a:hlinkClick xmlns:r="http://schemas.openxmlformats.org/officeDocument/2006/relationships" r:id="rId53"/>
          <a:extLst>
            <a:ext uri="{FF2B5EF4-FFF2-40B4-BE49-F238E27FC236}">
              <a16:creationId xmlns:a16="http://schemas.microsoft.com/office/drawing/2014/main" xmlns="" id="{00000000-0008-0000-0E00-00009C080000}"/>
            </a:ext>
          </a:extLst>
        </xdr:cNvPr>
        <xdr:cNvSpPr>
          <a:spLocks noChangeAspect="1" noChangeArrowheads="1"/>
        </xdr:cNvSpPr>
      </xdr:nvSpPr>
      <xdr:spPr bwMode="auto">
        <a:xfrm>
          <a:off x="5334000" y="14820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318</xdr:row>
      <xdr:rowOff>0</xdr:rowOff>
    </xdr:from>
    <xdr:to>
      <xdr:col>7</xdr:col>
      <xdr:colOff>123825</xdr:colOff>
      <xdr:row>318</xdr:row>
      <xdr:rowOff>104775</xdr:rowOff>
    </xdr:to>
    <xdr:sp macro="" textlink="">
      <xdr:nvSpPr>
        <xdr:cNvPr id="2205" name="AutoShape 157" descr="Arbitration Eligible">
          <a:hlinkClick xmlns:r="http://schemas.openxmlformats.org/officeDocument/2006/relationships" r:id="rId54"/>
          <a:extLst>
            <a:ext uri="{FF2B5EF4-FFF2-40B4-BE49-F238E27FC236}">
              <a16:creationId xmlns:a16="http://schemas.microsoft.com/office/drawing/2014/main" xmlns="" id="{00000000-0008-0000-0E00-00009D080000}"/>
            </a:ext>
          </a:extLst>
        </xdr:cNvPr>
        <xdr:cNvSpPr>
          <a:spLocks noChangeAspect="1" noChangeArrowheads="1"/>
        </xdr:cNvSpPr>
      </xdr:nvSpPr>
      <xdr:spPr bwMode="auto">
        <a:xfrm>
          <a:off x="5334000" y="16716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1232</xdr:row>
      <xdr:rowOff>0</xdr:rowOff>
    </xdr:from>
    <xdr:to>
      <xdr:col>2</xdr:col>
      <xdr:colOff>123825</xdr:colOff>
      <xdr:row>1232</xdr:row>
      <xdr:rowOff>123825</xdr:rowOff>
    </xdr:to>
    <xdr:sp macro="" textlink="">
      <xdr:nvSpPr>
        <xdr:cNvPr id="2206" name="AutoShape 158" descr="Performance Bonuses">
          <a:extLst>
            <a:ext uri="{FF2B5EF4-FFF2-40B4-BE49-F238E27FC236}">
              <a16:creationId xmlns:a16="http://schemas.microsoft.com/office/drawing/2014/main" xmlns="" id="{00000000-0008-0000-0E00-00009E080000}"/>
            </a:ext>
          </a:extLst>
        </xdr:cNvPr>
        <xdr:cNvSpPr>
          <a:spLocks noChangeAspect="1" noChangeArrowheads="1"/>
        </xdr:cNvSpPr>
      </xdr:nvSpPr>
      <xdr:spPr bwMode="auto">
        <a:xfrm>
          <a:off x="1524000" y="16906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1232</xdr:row>
      <xdr:rowOff>0</xdr:rowOff>
    </xdr:from>
    <xdr:to>
      <xdr:col>2</xdr:col>
      <xdr:colOff>257175</xdr:colOff>
      <xdr:row>1232</xdr:row>
      <xdr:rowOff>123825</xdr:rowOff>
    </xdr:to>
    <xdr:sp macro="" textlink="">
      <xdr:nvSpPr>
        <xdr:cNvPr id="2207" name="AutoShape 159" descr="Waivers Exempt">
          <a:hlinkClick xmlns:r="http://schemas.openxmlformats.org/officeDocument/2006/relationships" r:id="rId55"/>
          <a:extLst>
            <a:ext uri="{FF2B5EF4-FFF2-40B4-BE49-F238E27FC236}">
              <a16:creationId xmlns:a16="http://schemas.microsoft.com/office/drawing/2014/main" xmlns="" id="{00000000-0008-0000-0E00-00009F080000}"/>
            </a:ext>
          </a:extLst>
        </xdr:cNvPr>
        <xdr:cNvSpPr>
          <a:spLocks noChangeAspect="1" noChangeArrowheads="1"/>
        </xdr:cNvSpPr>
      </xdr:nvSpPr>
      <xdr:spPr bwMode="auto">
        <a:xfrm>
          <a:off x="1657350" y="16906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08" name="AutoShape 160" descr="https://capfriendly-wlb8ng5.stackpathdns.com/assets/images/icons/general/q.svg">
          <a:extLst>
            <a:ext uri="{FF2B5EF4-FFF2-40B4-BE49-F238E27FC236}">
              <a16:creationId xmlns:a16="http://schemas.microsoft.com/office/drawing/2014/main" xmlns="" id="{00000000-0008-0000-0E00-0000A0080000}"/>
            </a:ext>
          </a:extLst>
        </xdr:cNvPr>
        <xdr:cNvSpPr>
          <a:spLocks noChangeAspect="1" noChangeArrowheads="1"/>
        </xdr:cNvSpPr>
      </xdr:nvSpPr>
      <xdr:spPr bwMode="auto">
        <a:xfrm>
          <a:off x="1524000" y="18621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09" name="AutoShape 161" descr="https://capfriendly-wlb8ng5.stackpathdns.com/assets/images/icons/general/q.svg">
          <a:extLst>
            <a:ext uri="{FF2B5EF4-FFF2-40B4-BE49-F238E27FC236}">
              <a16:creationId xmlns:a16="http://schemas.microsoft.com/office/drawing/2014/main" xmlns="" id="{00000000-0008-0000-0E00-0000A1080000}"/>
            </a:ext>
          </a:extLst>
        </xdr:cNvPr>
        <xdr:cNvSpPr>
          <a:spLocks noChangeAspect="1" noChangeArrowheads="1"/>
        </xdr:cNvSpPr>
      </xdr:nvSpPr>
      <xdr:spPr bwMode="auto">
        <a:xfrm>
          <a:off x="1524000" y="18811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10" name="AutoShape 162" descr="https://capfriendly-wlb8ng5.stackpathdns.com/assets/images/icons/general/q.svg">
          <a:extLst>
            <a:ext uri="{FF2B5EF4-FFF2-40B4-BE49-F238E27FC236}">
              <a16:creationId xmlns:a16="http://schemas.microsoft.com/office/drawing/2014/main" xmlns="" id="{00000000-0008-0000-0E00-0000A2080000}"/>
            </a:ext>
          </a:extLst>
        </xdr:cNvPr>
        <xdr:cNvSpPr>
          <a:spLocks noChangeAspect="1" noChangeArrowheads="1"/>
        </xdr:cNvSpPr>
      </xdr:nvSpPr>
      <xdr:spPr bwMode="auto">
        <a:xfrm>
          <a:off x="1524000" y="19002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11" name="AutoShape 163" descr="https://capfriendly-wlb8ng5.stackpathdns.com/assets/images/icons/general/q.svg">
          <a:extLst>
            <a:ext uri="{FF2B5EF4-FFF2-40B4-BE49-F238E27FC236}">
              <a16:creationId xmlns:a16="http://schemas.microsoft.com/office/drawing/2014/main" xmlns="" id="{00000000-0008-0000-0E00-0000A3080000}"/>
            </a:ext>
          </a:extLst>
        </xdr:cNvPr>
        <xdr:cNvSpPr>
          <a:spLocks noChangeAspect="1" noChangeArrowheads="1"/>
        </xdr:cNvSpPr>
      </xdr:nvSpPr>
      <xdr:spPr bwMode="auto">
        <a:xfrm>
          <a:off x="1524000" y="19192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12" name="AutoShape 164" descr="https://capfriendly-wlb8ng5.stackpathdns.com/assets/images/icons/general/q.svg">
          <a:extLst>
            <a:ext uri="{FF2B5EF4-FFF2-40B4-BE49-F238E27FC236}">
              <a16:creationId xmlns:a16="http://schemas.microsoft.com/office/drawing/2014/main" xmlns="" id="{00000000-0008-0000-0E00-0000A4080000}"/>
            </a:ext>
          </a:extLst>
        </xdr:cNvPr>
        <xdr:cNvSpPr>
          <a:spLocks noChangeAspect="1" noChangeArrowheads="1"/>
        </xdr:cNvSpPr>
      </xdr:nvSpPr>
      <xdr:spPr bwMode="auto">
        <a:xfrm>
          <a:off x="1524000" y="19383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13" name="AutoShape 165" descr="https://capfriendly-wlb8ng5.stackpathdns.com/assets/images/icons/general/q.svg">
          <a:extLst>
            <a:ext uri="{FF2B5EF4-FFF2-40B4-BE49-F238E27FC236}">
              <a16:creationId xmlns:a16="http://schemas.microsoft.com/office/drawing/2014/main" xmlns="" id="{00000000-0008-0000-0E00-0000A5080000}"/>
            </a:ext>
          </a:extLst>
        </xdr:cNvPr>
        <xdr:cNvSpPr>
          <a:spLocks noChangeAspect="1" noChangeArrowheads="1"/>
        </xdr:cNvSpPr>
      </xdr:nvSpPr>
      <xdr:spPr bwMode="auto">
        <a:xfrm>
          <a:off x="1524000" y="19573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14" name="AutoShape 166" descr="https://capfriendly-wlb8ng5.stackpathdns.com/assets/images/icons/general/q.svg">
          <a:extLst>
            <a:ext uri="{FF2B5EF4-FFF2-40B4-BE49-F238E27FC236}">
              <a16:creationId xmlns:a16="http://schemas.microsoft.com/office/drawing/2014/main" xmlns="" id="{00000000-0008-0000-0E00-0000A6080000}"/>
            </a:ext>
          </a:extLst>
        </xdr:cNvPr>
        <xdr:cNvSpPr>
          <a:spLocks noChangeAspect="1" noChangeArrowheads="1"/>
        </xdr:cNvSpPr>
      </xdr:nvSpPr>
      <xdr:spPr bwMode="auto">
        <a:xfrm>
          <a:off x="1524000" y="19764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15" name="AutoShape 167" descr="https://capfriendly-wlb8ng5.stackpathdns.com/assets/images/icons/general/q.svg">
          <a:extLst>
            <a:ext uri="{FF2B5EF4-FFF2-40B4-BE49-F238E27FC236}">
              <a16:creationId xmlns:a16="http://schemas.microsoft.com/office/drawing/2014/main" xmlns="" id="{00000000-0008-0000-0E00-0000A7080000}"/>
            </a:ext>
          </a:extLst>
        </xdr:cNvPr>
        <xdr:cNvSpPr>
          <a:spLocks noChangeAspect="1" noChangeArrowheads="1"/>
        </xdr:cNvSpPr>
      </xdr:nvSpPr>
      <xdr:spPr bwMode="auto">
        <a:xfrm>
          <a:off x="1524000" y="19954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16" name="AutoShape 168" descr="https://capfriendly-wlb8ng5.stackpathdns.com/assets/images/icons/general/q.svg">
          <a:extLst>
            <a:ext uri="{FF2B5EF4-FFF2-40B4-BE49-F238E27FC236}">
              <a16:creationId xmlns:a16="http://schemas.microsoft.com/office/drawing/2014/main" xmlns="" id="{00000000-0008-0000-0E00-0000A8080000}"/>
            </a:ext>
          </a:extLst>
        </xdr:cNvPr>
        <xdr:cNvSpPr>
          <a:spLocks noChangeAspect="1" noChangeArrowheads="1"/>
        </xdr:cNvSpPr>
      </xdr:nvSpPr>
      <xdr:spPr bwMode="auto">
        <a:xfrm>
          <a:off x="1524000" y="20145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17" name="AutoShape 169" descr="https://capfriendly-wlb8ng5.stackpathdns.com/assets/images/icons/general/q.svg">
          <a:extLst>
            <a:ext uri="{FF2B5EF4-FFF2-40B4-BE49-F238E27FC236}">
              <a16:creationId xmlns:a16="http://schemas.microsoft.com/office/drawing/2014/main" xmlns="" id="{00000000-0008-0000-0E00-0000A9080000}"/>
            </a:ext>
          </a:extLst>
        </xdr:cNvPr>
        <xdr:cNvSpPr>
          <a:spLocks noChangeAspect="1" noChangeArrowheads="1"/>
        </xdr:cNvSpPr>
      </xdr:nvSpPr>
      <xdr:spPr bwMode="auto">
        <a:xfrm>
          <a:off x="1524000" y="20335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18" name="AutoShape 170" descr="https://capfriendly-wlb8ng5.stackpathdns.com/assets/images/icons/general/q.svg">
          <a:extLst>
            <a:ext uri="{FF2B5EF4-FFF2-40B4-BE49-F238E27FC236}">
              <a16:creationId xmlns:a16="http://schemas.microsoft.com/office/drawing/2014/main" xmlns="" id="{00000000-0008-0000-0E00-0000AA080000}"/>
            </a:ext>
          </a:extLst>
        </xdr:cNvPr>
        <xdr:cNvSpPr>
          <a:spLocks noChangeAspect="1" noChangeArrowheads="1"/>
        </xdr:cNvSpPr>
      </xdr:nvSpPr>
      <xdr:spPr bwMode="auto">
        <a:xfrm>
          <a:off x="1524000" y="20526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918</xdr:row>
      <xdr:rowOff>0</xdr:rowOff>
    </xdr:from>
    <xdr:to>
      <xdr:col>2</xdr:col>
      <xdr:colOff>123825</xdr:colOff>
      <xdr:row>918</xdr:row>
      <xdr:rowOff>123825</xdr:rowOff>
    </xdr:to>
    <xdr:sp macro="" textlink="">
      <xdr:nvSpPr>
        <xdr:cNvPr id="2219" name="AutoShape 171" descr="Retained Salary Transaction">
          <a:extLst>
            <a:ext uri="{FF2B5EF4-FFF2-40B4-BE49-F238E27FC236}">
              <a16:creationId xmlns:a16="http://schemas.microsoft.com/office/drawing/2014/main" xmlns="" id="{00000000-0008-0000-0E00-0000AB080000}"/>
            </a:ext>
          </a:extLst>
        </xdr:cNvPr>
        <xdr:cNvSpPr>
          <a:spLocks noChangeAspect="1" noChangeArrowheads="1"/>
        </xdr:cNvSpPr>
      </xdr:nvSpPr>
      <xdr:spPr bwMode="auto">
        <a:xfrm>
          <a:off x="1524000" y="21078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918</xdr:row>
      <xdr:rowOff>0</xdr:rowOff>
    </xdr:from>
    <xdr:to>
      <xdr:col>2</xdr:col>
      <xdr:colOff>257175</xdr:colOff>
      <xdr:row>918</xdr:row>
      <xdr:rowOff>123825</xdr:rowOff>
    </xdr:to>
    <xdr:sp macro="" textlink="">
      <xdr:nvSpPr>
        <xdr:cNvPr id="2220" name="AutoShape 172" descr="Waivers Exempt">
          <a:hlinkClick xmlns:r="http://schemas.openxmlformats.org/officeDocument/2006/relationships" r:id="rId56"/>
          <a:extLst>
            <a:ext uri="{FF2B5EF4-FFF2-40B4-BE49-F238E27FC236}">
              <a16:creationId xmlns:a16="http://schemas.microsoft.com/office/drawing/2014/main" xmlns="" id="{00000000-0008-0000-0E00-0000AC080000}"/>
            </a:ext>
          </a:extLst>
        </xdr:cNvPr>
        <xdr:cNvSpPr>
          <a:spLocks noChangeAspect="1" noChangeArrowheads="1"/>
        </xdr:cNvSpPr>
      </xdr:nvSpPr>
      <xdr:spPr bwMode="auto">
        <a:xfrm>
          <a:off x="1657350" y="21078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1259</xdr:row>
      <xdr:rowOff>0</xdr:rowOff>
    </xdr:from>
    <xdr:to>
      <xdr:col>2</xdr:col>
      <xdr:colOff>123825</xdr:colOff>
      <xdr:row>1259</xdr:row>
      <xdr:rowOff>123825</xdr:rowOff>
    </xdr:to>
    <xdr:sp macro="" textlink="">
      <xdr:nvSpPr>
        <xdr:cNvPr id="2221" name="AutoShape 173" descr="Waivers Exempt">
          <a:hlinkClick xmlns:r="http://schemas.openxmlformats.org/officeDocument/2006/relationships" r:id="rId57"/>
          <a:extLst>
            <a:ext uri="{FF2B5EF4-FFF2-40B4-BE49-F238E27FC236}">
              <a16:creationId xmlns:a16="http://schemas.microsoft.com/office/drawing/2014/main" xmlns="" id="{00000000-0008-0000-0E00-0000AD080000}"/>
            </a:ext>
          </a:extLst>
        </xdr:cNvPr>
        <xdr:cNvSpPr>
          <a:spLocks noChangeAspect="1" noChangeArrowheads="1"/>
        </xdr:cNvSpPr>
      </xdr:nvSpPr>
      <xdr:spPr bwMode="auto">
        <a:xfrm>
          <a:off x="1524000" y="21269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661</xdr:row>
      <xdr:rowOff>0</xdr:rowOff>
    </xdr:from>
    <xdr:to>
      <xdr:col>2</xdr:col>
      <xdr:colOff>123825</xdr:colOff>
      <xdr:row>661</xdr:row>
      <xdr:rowOff>123825</xdr:rowOff>
    </xdr:to>
    <xdr:sp macro="" textlink="">
      <xdr:nvSpPr>
        <xdr:cNvPr id="2222" name="AutoShape 174" descr="Waivers Exempt">
          <a:hlinkClick xmlns:r="http://schemas.openxmlformats.org/officeDocument/2006/relationships" r:id="rId58"/>
          <a:extLst>
            <a:ext uri="{FF2B5EF4-FFF2-40B4-BE49-F238E27FC236}">
              <a16:creationId xmlns:a16="http://schemas.microsoft.com/office/drawing/2014/main" xmlns="" id="{00000000-0008-0000-0E00-0000AE080000}"/>
            </a:ext>
          </a:extLst>
        </xdr:cNvPr>
        <xdr:cNvSpPr>
          <a:spLocks noChangeAspect="1" noChangeArrowheads="1"/>
        </xdr:cNvSpPr>
      </xdr:nvSpPr>
      <xdr:spPr bwMode="auto">
        <a:xfrm>
          <a:off x="1524000" y="21459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790</xdr:row>
      <xdr:rowOff>0</xdr:rowOff>
    </xdr:from>
    <xdr:to>
      <xdr:col>2</xdr:col>
      <xdr:colOff>123825</xdr:colOff>
      <xdr:row>790</xdr:row>
      <xdr:rowOff>123825</xdr:rowOff>
    </xdr:to>
    <xdr:sp macro="" textlink="">
      <xdr:nvSpPr>
        <xdr:cNvPr id="2223" name="AutoShape 175" descr="Performance Bonuses">
          <a:extLst>
            <a:ext uri="{FF2B5EF4-FFF2-40B4-BE49-F238E27FC236}">
              <a16:creationId xmlns:a16="http://schemas.microsoft.com/office/drawing/2014/main" xmlns="" id="{00000000-0008-0000-0E00-0000AF080000}"/>
            </a:ext>
          </a:extLst>
        </xdr:cNvPr>
        <xdr:cNvSpPr>
          <a:spLocks noChangeAspect="1" noChangeArrowheads="1"/>
        </xdr:cNvSpPr>
      </xdr:nvSpPr>
      <xdr:spPr bwMode="auto">
        <a:xfrm>
          <a:off x="1524000" y="21650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790</xdr:row>
      <xdr:rowOff>0</xdr:rowOff>
    </xdr:from>
    <xdr:to>
      <xdr:col>2</xdr:col>
      <xdr:colOff>257175</xdr:colOff>
      <xdr:row>790</xdr:row>
      <xdr:rowOff>123825</xdr:rowOff>
    </xdr:to>
    <xdr:sp macro="" textlink="">
      <xdr:nvSpPr>
        <xdr:cNvPr id="2224" name="AutoShape 176" descr="Waivers Exempt">
          <a:hlinkClick xmlns:r="http://schemas.openxmlformats.org/officeDocument/2006/relationships" r:id="rId59"/>
          <a:extLst>
            <a:ext uri="{FF2B5EF4-FFF2-40B4-BE49-F238E27FC236}">
              <a16:creationId xmlns:a16="http://schemas.microsoft.com/office/drawing/2014/main" xmlns="" id="{00000000-0008-0000-0E00-0000B0080000}"/>
            </a:ext>
          </a:extLst>
        </xdr:cNvPr>
        <xdr:cNvSpPr>
          <a:spLocks noChangeAspect="1" noChangeArrowheads="1"/>
        </xdr:cNvSpPr>
      </xdr:nvSpPr>
      <xdr:spPr bwMode="auto">
        <a:xfrm>
          <a:off x="1657350" y="21650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226</xdr:row>
      <xdr:rowOff>0</xdr:rowOff>
    </xdr:from>
    <xdr:to>
      <xdr:col>2</xdr:col>
      <xdr:colOff>123825</xdr:colOff>
      <xdr:row>226</xdr:row>
      <xdr:rowOff>123825</xdr:rowOff>
    </xdr:to>
    <xdr:sp macro="" textlink="">
      <xdr:nvSpPr>
        <xdr:cNvPr id="2225" name="AutoShape 177" descr="Performance Bonuses">
          <a:extLst>
            <a:ext uri="{FF2B5EF4-FFF2-40B4-BE49-F238E27FC236}">
              <a16:creationId xmlns:a16="http://schemas.microsoft.com/office/drawing/2014/main" xmlns="" id="{00000000-0008-0000-0E00-0000B1080000}"/>
            </a:ext>
          </a:extLst>
        </xdr:cNvPr>
        <xdr:cNvSpPr>
          <a:spLocks noChangeAspect="1" noChangeArrowheads="1"/>
        </xdr:cNvSpPr>
      </xdr:nvSpPr>
      <xdr:spPr bwMode="auto">
        <a:xfrm>
          <a:off x="1524000" y="2184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226</xdr:row>
      <xdr:rowOff>0</xdr:rowOff>
    </xdr:from>
    <xdr:to>
      <xdr:col>2</xdr:col>
      <xdr:colOff>257175</xdr:colOff>
      <xdr:row>226</xdr:row>
      <xdr:rowOff>123825</xdr:rowOff>
    </xdr:to>
    <xdr:sp macro="" textlink="">
      <xdr:nvSpPr>
        <xdr:cNvPr id="2226" name="AutoShape 178" descr="Retained Salary Transaction">
          <a:extLst>
            <a:ext uri="{FF2B5EF4-FFF2-40B4-BE49-F238E27FC236}">
              <a16:creationId xmlns:a16="http://schemas.microsoft.com/office/drawing/2014/main" xmlns="" id="{00000000-0008-0000-0E00-0000B2080000}"/>
            </a:ext>
          </a:extLst>
        </xdr:cNvPr>
        <xdr:cNvSpPr>
          <a:spLocks noChangeAspect="1" noChangeArrowheads="1"/>
        </xdr:cNvSpPr>
      </xdr:nvSpPr>
      <xdr:spPr bwMode="auto">
        <a:xfrm>
          <a:off x="1657350" y="2184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226</xdr:row>
      <xdr:rowOff>0</xdr:rowOff>
    </xdr:from>
    <xdr:to>
      <xdr:col>2</xdr:col>
      <xdr:colOff>390525</xdr:colOff>
      <xdr:row>226</xdr:row>
      <xdr:rowOff>123825</xdr:rowOff>
    </xdr:to>
    <xdr:sp macro="" textlink="">
      <xdr:nvSpPr>
        <xdr:cNvPr id="2227" name="AutoShape 179" descr="Waivers Exempt">
          <a:hlinkClick xmlns:r="http://schemas.openxmlformats.org/officeDocument/2006/relationships" r:id="rId60"/>
          <a:extLst>
            <a:ext uri="{FF2B5EF4-FFF2-40B4-BE49-F238E27FC236}">
              <a16:creationId xmlns:a16="http://schemas.microsoft.com/office/drawing/2014/main" xmlns="" id="{00000000-0008-0000-0E00-0000B3080000}"/>
            </a:ext>
          </a:extLst>
        </xdr:cNvPr>
        <xdr:cNvSpPr>
          <a:spLocks noChangeAspect="1" noChangeArrowheads="1"/>
        </xdr:cNvSpPr>
      </xdr:nvSpPr>
      <xdr:spPr bwMode="auto">
        <a:xfrm>
          <a:off x="1790700" y="2184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226</xdr:row>
      <xdr:rowOff>0</xdr:rowOff>
    </xdr:from>
    <xdr:to>
      <xdr:col>2</xdr:col>
      <xdr:colOff>523875</xdr:colOff>
      <xdr:row>226</xdr:row>
      <xdr:rowOff>123825</xdr:rowOff>
    </xdr:to>
    <xdr:sp macro="" textlink="">
      <xdr:nvSpPr>
        <xdr:cNvPr id="2228" name="AutoShape 180" descr="Exempt from the 50 Contract Limit">
          <a:extLst>
            <a:ext uri="{FF2B5EF4-FFF2-40B4-BE49-F238E27FC236}">
              <a16:creationId xmlns:a16="http://schemas.microsoft.com/office/drawing/2014/main" xmlns="" id="{00000000-0008-0000-0E00-0000B4080000}"/>
            </a:ext>
          </a:extLst>
        </xdr:cNvPr>
        <xdr:cNvSpPr>
          <a:spLocks noChangeAspect="1" noChangeArrowheads="1"/>
        </xdr:cNvSpPr>
      </xdr:nvSpPr>
      <xdr:spPr bwMode="auto">
        <a:xfrm>
          <a:off x="1924050" y="2184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1087</xdr:row>
      <xdr:rowOff>0</xdr:rowOff>
    </xdr:from>
    <xdr:to>
      <xdr:col>2</xdr:col>
      <xdr:colOff>123825</xdr:colOff>
      <xdr:row>1087</xdr:row>
      <xdr:rowOff>123825</xdr:rowOff>
    </xdr:to>
    <xdr:sp macro="" textlink="">
      <xdr:nvSpPr>
        <xdr:cNvPr id="2229" name="AutoShape 181" descr="Performance Bonuses">
          <a:extLst>
            <a:ext uri="{FF2B5EF4-FFF2-40B4-BE49-F238E27FC236}">
              <a16:creationId xmlns:a16="http://schemas.microsoft.com/office/drawing/2014/main" xmlns="" id="{00000000-0008-0000-0E00-0000B5080000}"/>
            </a:ext>
          </a:extLst>
        </xdr:cNvPr>
        <xdr:cNvSpPr>
          <a:spLocks noChangeAspect="1" noChangeArrowheads="1"/>
        </xdr:cNvSpPr>
      </xdr:nvSpPr>
      <xdr:spPr bwMode="auto">
        <a:xfrm>
          <a:off x="1524000" y="2203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1087</xdr:row>
      <xdr:rowOff>0</xdr:rowOff>
    </xdr:from>
    <xdr:to>
      <xdr:col>2</xdr:col>
      <xdr:colOff>257175</xdr:colOff>
      <xdr:row>1087</xdr:row>
      <xdr:rowOff>123825</xdr:rowOff>
    </xdr:to>
    <xdr:sp macro="" textlink="">
      <xdr:nvSpPr>
        <xdr:cNvPr id="2230" name="AutoShape 182" descr="Retained Salary Transaction">
          <a:extLst>
            <a:ext uri="{FF2B5EF4-FFF2-40B4-BE49-F238E27FC236}">
              <a16:creationId xmlns:a16="http://schemas.microsoft.com/office/drawing/2014/main" xmlns="" id="{00000000-0008-0000-0E00-0000B6080000}"/>
            </a:ext>
          </a:extLst>
        </xdr:cNvPr>
        <xdr:cNvSpPr>
          <a:spLocks noChangeAspect="1" noChangeArrowheads="1"/>
        </xdr:cNvSpPr>
      </xdr:nvSpPr>
      <xdr:spPr bwMode="auto">
        <a:xfrm>
          <a:off x="1657350" y="2203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1087</xdr:row>
      <xdr:rowOff>0</xdr:rowOff>
    </xdr:from>
    <xdr:to>
      <xdr:col>2</xdr:col>
      <xdr:colOff>390525</xdr:colOff>
      <xdr:row>1087</xdr:row>
      <xdr:rowOff>123825</xdr:rowOff>
    </xdr:to>
    <xdr:sp macro="" textlink="">
      <xdr:nvSpPr>
        <xdr:cNvPr id="2231" name="AutoShape 183" descr="Waivers Exempt">
          <a:hlinkClick xmlns:r="http://schemas.openxmlformats.org/officeDocument/2006/relationships" r:id="rId61"/>
          <a:extLst>
            <a:ext uri="{FF2B5EF4-FFF2-40B4-BE49-F238E27FC236}">
              <a16:creationId xmlns:a16="http://schemas.microsoft.com/office/drawing/2014/main" xmlns="" id="{00000000-0008-0000-0E00-0000B7080000}"/>
            </a:ext>
          </a:extLst>
        </xdr:cNvPr>
        <xdr:cNvSpPr>
          <a:spLocks noChangeAspect="1" noChangeArrowheads="1"/>
        </xdr:cNvSpPr>
      </xdr:nvSpPr>
      <xdr:spPr bwMode="auto">
        <a:xfrm>
          <a:off x="1790700" y="2203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1322</xdr:row>
      <xdr:rowOff>0</xdr:rowOff>
    </xdr:from>
    <xdr:to>
      <xdr:col>2</xdr:col>
      <xdr:colOff>123825</xdr:colOff>
      <xdr:row>1322</xdr:row>
      <xdr:rowOff>123825</xdr:rowOff>
    </xdr:to>
    <xdr:sp macro="" textlink="">
      <xdr:nvSpPr>
        <xdr:cNvPr id="2232" name="AutoShape 184" descr="Performance Bonuses">
          <a:extLst>
            <a:ext uri="{FF2B5EF4-FFF2-40B4-BE49-F238E27FC236}">
              <a16:creationId xmlns:a16="http://schemas.microsoft.com/office/drawing/2014/main" xmlns="" id="{00000000-0008-0000-0E00-0000B8080000}"/>
            </a:ext>
          </a:extLst>
        </xdr:cNvPr>
        <xdr:cNvSpPr>
          <a:spLocks noChangeAspect="1" noChangeArrowheads="1"/>
        </xdr:cNvSpPr>
      </xdr:nvSpPr>
      <xdr:spPr bwMode="auto">
        <a:xfrm>
          <a:off x="1524000" y="2222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1322</xdr:row>
      <xdr:rowOff>0</xdr:rowOff>
    </xdr:from>
    <xdr:to>
      <xdr:col>2</xdr:col>
      <xdr:colOff>257175</xdr:colOff>
      <xdr:row>1322</xdr:row>
      <xdr:rowOff>123825</xdr:rowOff>
    </xdr:to>
    <xdr:sp macro="" textlink="">
      <xdr:nvSpPr>
        <xdr:cNvPr id="2233" name="AutoShape 185" descr="Retained Salary Transaction">
          <a:extLst>
            <a:ext uri="{FF2B5EF4-FFF2-40B4-BE49-F238E27FC236}">
              <a16:creationId xmlns:a16="http://schemas.microsoft.com/office/drawing/2014/main" xmlns="" id="{00000000-0008-0000-0E00-0000B9080000}"/>
            </a:ext>
          </a:extLst>
        </xdr:cNvPr>
        <xdr:cNvSpPr>
          <a:spLocks noChangeAspect="1" noChangeArrowheads="1"/>
        </xdr:cNvSpPr>
      </xdr:nvSpPr>
      <xdr:spPr bwMode="auto">
        <a:xfrm>
          <a:off x="1657350" y="2222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1322</xdr:row>
      <xdr:rowOff>0</xdr:rowOff>
    </xdr:from>
    <xdr:to>
      <xdr:col>2</xdr:col>
      <xdr:colOff>390525</xdr:colOff>
      <xdr:row>1322</xdr:row>
      <xdr:rowOff>123825</xdr:rowOff>
    </xdr:to>
    <xdr:sp macro="" textlink="">
      <xdr:nvSpPr>
        <xdr:cNvPr id="2234" name="AutoShape 186" descr="Waivers Exempt">
          <a:hlinkClick xmlns:r="http://schemas.openxmlformats.org/officeDocument/2006/relationships" r:id="rId62"/>
          <a:extLst>
            <a:ext uri="{FF2B5EF4-FFF2-40B4-BE49-F238E27FC236}">
              <a16:creationId xmlns:a16="http://schemas.microsoft.com/office/drawing/2014/main" xmlns="" id="{00000000-0008-0000-0E00-0000BA080000}"/>
            </a:ext>
          </a:extLst>
        </xdr:cNvPr>
        <xdr:cNvSpPr>
          <a:spLocks noChangeAspect="1" noChangeArrowheads="1"/>
        </xdr:cNvSpPr>
      </xdr:nvSpPr>
      <xdr:spPr bwMode="auto">
        <a:xfrm>
          <a:off x="1790700" y="2222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1062</xdr:row>
      <xdr:rowOff>0</xdr:rowOff>
    </xdr:from>
    <xdr:to>
      <xdr:col>2</xdr:col>
      <xdr:colOff>123825</xdr:colOff>
      <xdr:row>1062</xdr:row>
      <xdr:rowOff>123825</xdr:rowOff>
    </xdr:to>
    <xdr:sp macro="" textlink="">
      <xdr:nvSpPr>
        <xdr:cNvPr id="2235" name="AutoShape 187" descr="Performance Bonuses">
          <a:extLst>
            <a:ext uri="{FF2B5EF4-FFF2-40B4-BE49-F238E27FC236}">
              <a16:creationId xmlns:a16="http://schemas.microsoft.com/office/drawing/2014/main" xmlns="" id="{00000000-0008-0000-0E00-0000BB080000}"/>
            </a:ext>
          </a:extLst>
        </xdr:cNvPr>
        <xdr:cNvSpPr>
          <a:spLocks noChangeAspect="1" noChangeArrowheads="1"/>
        </xdr:cNvSpPr>
      </xdr:nvSpPr>
      <xdr:spPr bwMode="auto">
        <a:xfrm>
          <a:off x="1524000" y="2241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1062</xdr:row>
      <xdr:rowOff>0</xdr:rowOff>
    </xdr:from>
    <xdr:to>
      <xdr:col>2</xdr:col>
      <xdr:colOff>257175</xdr:colOff>
      <xdr:row>1062</xdr:row>
      <xdr:rowOff>123825</xdr:rowOff>
    </xdr:to>
    <xdr:sp macro="" textlink="">
      <xdr:nvSpPr>
        <xdr:cNvPr id="2236" name="AutoShape 188" descr="Waivers Exempt">
          <a:hlinkClick xmlns:r="http://schemas.openxmlformats.org/officeDocument/2006/relationships" r:id="rId63"/>
          <a:extLst>
            <a:ext uri="{FF2B5EF4-FFF2-40B4-BE49-F238E27FC236}">
              <a16:creationId xmlns:a16="http://schemas.microsoft.com/office/drawing/2014/main" xmlns="" id="{00000000-0008-0000-0E00-0000BC080000}"/>
            </a:ext>
          </a:extLst>
        </xdr:cNvPr>
        <xdr:cNvSpPr>
          <a:spLocks noChangeAspect="1" noChangeArrowheads="1"/>
        </xdr:cNvSpPr>
      </xdr:nvSpPr>
      <xdr:spPr bwMode="auto">
        <a:xfrm>
          <a:off x="1657350" y="2241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864</xdr:row>
      <xdr:rowOff>0</xdr:rowOff>
    </xdr:from>
    <xdr:to>
      <xdr:col>2</xdr:col>
      <xdr:colOff>123825</xdr:colOff>
      <xdr:row>864</xdr:row>
      <xdr:rowOff>123825</xdr:rowOff>
    </xdr:to>
    <xdr:sp macro="" textlink="">
      <xdr:nvSpPr>
        <xdr:cNvPr id="2237" name="AutoShape 189" descr="Performance Bonuses">
          <a:extLst>
            <a:ext uri="{FF2B5EF4-FFF2-40B4-BE49-F238E27FC236}">
              <a16:creationId xmlns:a16="http://schemas.microsoft.com/office/drawing/2014/main" xmlns="" id="{00000000-0008-0000-0E00-0000BD080000}"/>
            </a:ext>
          </a:extLst>
        </xdr:cNvPr>
        <xdr:cNvSpPr>
          <a:spLocks noChangeAspect="1" noChangeArrowheads="1"/>
        </xdr:cNvSpPr>
      </xdr:nvSpPr>
      <xdr:spPr bwMode="auto">
        <a:xfrm>
          <a:off x="1524000" y="2260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864</xdr:row>
      <xdr:rowOff>0</xdr:rowOff>
    </xdr:from>
    <xdr:to>
      <xdr:col>2</xdr:col>
      <xdr:colOff>257175</xdr:colOff>
      <xdr:row>864</xdr:row>
      <xdr:rowOff>123825</xdr:rowOff>
    </xdr:to>
    <xdr:sp macro="" textlink="">
      <xdr:nvSpPr>
        <xdr:cNvPr id="2238" name="AutoShape 190" descr="Waivers Exempt">
          <a:hlinkClick xmlns:r="http://schemas.openxmlformats.org/officeDocument/2006/relationships" r:id="rId64"/>
          <a:extLst>
            <a:ext uri="{FF2B5EF4-FFF2-40B4-BE49-F238E27FC236}">
              <a16:creationId xmlns:a16="http://schemas.microsoft.com/office/drawing/2014/main" xmlns="" id="{00000000-0008-0000-0E00-0000BE080000}"/>
            </a:ext>
          </a:extLst>
        </xdr:cNvPr>
        <xdr:cNvSpPr>
          <a:spLocks noChangeAspect="1" noChangeArrowheads="1"/>
        </xdr:cNvSpPr>
      </xdr:nvSpPr>
      <xdr:spPr bwMode="auto">
        <a:xfrm>
          <a:off x="1657350" y="2260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1064</xdr:row>
      <xdr:rowOff>0</xdr:rowOff>
    </xdr:from>
    <xdr:to>
      <xdr:col>2</xdr:col>
      <xdr:colOff>123825</xdr:colOff>
      <xdr:row>1064</xdr:row>
      <xdr:rowOff>123825</xdr:rowOff>
    </xdr:to>
    <xdr:sp macro="" textlink="">
      <xdr:nvSpPr>
        <xdr:cNvPr id="2239" name="AutoShape 191" descr="Waivers Exempt">
          <a:hlinkClick xmlns:r="http://schemas.openxmlformats.org/officeDocument/2006/relationships" r:id="rId65"/>
          <a:extLst>
            <a:ext uri="{FF2B5EF4-FFF2-40B4-BE49-F238E27FC236}">
              <a16:creationId xmlns:a16="http://schemas.microsoft.com/office/drawing/2014/main" xmlns="" id="{00000000-0008-0000-0E00-0000BF080000}"/>
            </a:ext>
          </a:extLst>
        </xdr:cNvPr>
        <xdr:cNvSpPr>
          <a:spLocks noChangeAspect="1" noChangeArrowheads="1"/>
        </xdr:cNvSpPr>
      </xdr:nvSpPr>
      <xdr:spPr bwMode="auto">
        <a:xfrm>
          <a:off x="1524000" y="2279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861</xdr:row>
      <xdr:rowOff>0</xdr:rowOff>
    </xdr:from>
    <xdr:to>
      <xdr:col>2</xdr:col>
      <xdr:colOff>123825</xdr:colOff>
      <xdr:row>861</xdr:row>
      <xdr:rowOff>123825</xdr:rowOff>
    </xdr:to>
    <xdr:sp macro="" textlink="">
      <xdr:nvSpPr>
        <xdr:cNvPr id="2240" name="AutoShape 192" descr="Waivers Exempt">
          <a:hlinkClick xmlns:r="http://schemas.openxmlformats.org/officeDocument/2006/relationships" r:id="rId66"/>
          <a:extLst>
            <a:ext uri="{FF2B5EF4-FFF2-40B4-BE49-F238E27FC236}">
              <a16:creationId xmlns:a16="http://schemas.microsoft.com/office/drawing/2014/main" xmlns="" id="{00000000-0008-0000-0E00-0000C0080000}"/>
            </a:ext>
          </a:extLst>
        </xdr:cNvPr>
        <xdr:cNvSpPr>
          <a:spLocks noChangeAspect="1" noChangeArrowheads="1"/>
        </xdr:cNvSpPr>
      </xdr:nvSpPr>
      <xdr:spPr bwMode="auto">
        <a:xfrm>
          <a:off x="1524000" y="2317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1002</xdr:row>
      <xdr:rowOff>0</xdr:rowOff>
    </xdr:from>
    <xdr:to>
      <xdr:col>7</xdr:col>
      <xdr:colOff>123825</xdr:colOff>
      <xdr:row>1002</xdr:row>
      <xdr:rowOff>104775</xdr:rowOff>
    </xdr:to>
    <xdr:sp macro="" textlink="">
      <xdr:nvSpPr>
        <xdr:cNvPr id="2241" name="AutoShape 193" descr="Arbitration Eligible">
          <a:hlinkClick xmlns:r="http://schemas.openxmlformats.org/officeDocument/2006/relationships" r:id="rId67"/>
          <a:extLst>
            <a:ext uri="{FF2B5EF4-FFF2-40B4-BE49-F238E27FC236}">
              <a16:creationId xmlns:a16="http://schemas.microsoft.com/office/drawing/2014/main" xmlns="" id="{00000000-0008-0000-0E00-0000C1080000}"/>
            </a:ext>
          </a:extLst>
        </xdr:cNvPr>
        <xdr:cNvSpPr>
          <a:spLocks noChangeAspect="1" noChangeArrowheads="1"/>
        </xdr:cNvSpPr>
      </xdr:nvSpPr>
      <xdr:spPr bwMode="auto">
        <a:xfrm>
          <a:off x="5334000" y="233648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474</xdr:row>
      <xdr:rowOff>0</xdr:rowOff>
    </xdr:from>
    <xdr:to>
      <xdr:col>2</xdr:col>
      <xdr:colOff>123825</xdr:colOff>
      <xdr:row>474</xdr:row>
      <xdr:rowOff>123825</xdr:rowOff>
    </xdr:to>
    <xdr:sp macro="" textlink="">
      <xdr:nvSpPr>
        <xdr:cNvPr id="2242" name="AutoShape 194" descr="Waivers Exempt">
          <a:hlinkClick xmlns:r="http://schemas.openxmlformats.org/officeDocument/2006/relationships" r:id="rId68"/>
          <a:extLst>
            <a:ext uri="{FF2B5EF4-FFF2-40B4-BE49-F238E27FC236}">
              <a16:creationId xmlns:a16="http://schemas.microsoft.com/office/drawing/2014/main" xmlns="" id="{00000000-0008-0000-0E00-0000C2080000}"/>
            </a:ext>
          </a:extLst>
        </xdr:cNvPr>
        <xdr:cNvSpPr>
          <a:spLocks noChangeAspect="1" noChangeArrowheads="1"/>
        </xdr:cNvSpPr>
      </xdr:nvSpPr>
      <xdr:spPr bwMode="auto">
        <a:xfrm>
          <a:off x="1524000" y="2355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967</xdr:row>
      <xdr:rowOff>0</xdr:rowOff>
    </xdr:from>
    <xdr:to>
      <xdr:col>2</xdr:col>
      <xdr:colOff>123825</xdr:colOff>
      <xdr:row>967</xdr:row>
      <xdr:rowOff>123825</xdr:rowOff>
    </xdr:to>
    <xdr:sp macro="" textlink="">
      <xdr:nvSpPr>
        <xdr:cNvPr id="2243" name="AutoShape 195" descr="Waivers Exempt">
          <a:hlinkClick xmlns:r="http://schemas.openxmlformats.org/officeDocument/2006/relationships" r:id="rId69"/>
          <a:extLst>
            <a:ext uri="{FF2B5EF4-FFF2-40B4-BE49-F238E27FC236}">
              <a16:creationId xmlns:a16="http://schemas.microsoft.com/office/drawing/2014/main" xmlns="" id="{00000000-0008-0000-0E00-0000C3080000}"/>
            </a:ext>
          </a:extLst>
        </xdr:cNvPr>
        <xdr:cNvSpPr>
          <a:spLocks noChangeAspect="1" noChangeArrowheads="1"/>
        </xdr:cNvSpPr>
      </xdr:nvSpPr>
      <xdr:spPr bwMode="auto">
        <a:xfrm>
          <a:off x="1524000" y="24498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642</xdr:row>
      <xdr:rowOff>0</xdr:rowOff>
    </xdr:from>
    <xdr:to>
      <xdr:col>2</xdr:col>
      <xdr:colOff>123825</xdr:colOff>
      <xdr:row>642</xdr:row>
      <xdr:rowOff>123825</xdr:rowOff>
    </xdr:to>
    <xdr:sp macro="" textlink="">
      <xdr:nvSpPr>
        <xdr:cNvPr id="2244" name="AutoShape 196" descr="Waivers Exempt">
          <a:hlinkClick xmlns:r="http://schemas.openxmlformats.org/officeDocument/2006/relationships" r:id="rId70"/>
          <a:extLst>
            <a:ext uri="{FF2B5EF4-FFF2-40B4-BE49-F238E27FC236}">
              <a16:creationId xmlns:a16="http://schemas.microsoft.com/office/drawing/2014/main" xmlns="" id="{00000000-0008-0000-0E00-0000C4080000}"/>
            </a:ext>
          </a:extLst>
        </xdr:cNvPr>
        <xdr:cNvSpPr>
          <a:spLocks noChangeAspect="1" noChangeArrowheads="1"/>
        </xdr:cNvSpPr>
      </xdr:nvSpPr>
      <xdr:spPr bwMode="auto">
        <a:xfrm>
          <a:off x="1524000" y="24688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123825</xdr:colOff>
      <xdr:row>13</xdr:row>
      <xdr:rowOff>123825</xdr:rowOff>
    </xdr:to>
    <xdr:sp macro="" textlink="">
      <xdr:nvSpPr>
        <xdr:cNvPr id="2245" name="AutoShape 197" descr="Retained Salary Transaction">
          <a:extLst>
            <a:ext uri="{FF2B5EF4-FFF2-40B4-BE49-F238E27FC236}">
              <a16:creationId xmlns:a16="http://schemas.microsoft.com/office/drawing/2014/main" xmlns="" id="{00000000-0008-0000-0E00-0000C5080000}"/>
            </a:ext>
          </a:extLst>
        </xdr:cNvPr>
        <xdr:cNvSpPr>
          <a:spLocks noChangeAspect="1" noChangeArrowheads="1"/>
        </xdr:cNvSpPr>
      </xdr:nvSpPr>
      <xdr:spPr bwMode="auto">
        <a:xfrm>
          <a:off x="1524000" y="24879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xdr:row>
      <xdr:rowOff>0</xdr:rowOff>
    </xdr:from>
    <xdr:to>
      <xdr:col>2</xdr:col>
      <xdr:colOff>257175</xdr:colOff>
      <xdr:row>13</xdr:row>
      <xdr:rowOff>123825</xdr:rowOff>
    </xdr:to>
    <xdr:sp macro="" textlink="">
      <xdr:nvSpPr>
        <xdr:cNvPr id="2246" name="AutoShape 198" descr="Waivers Exempt">
          <a:hlinkClick xmlns:r="http://schemas.openxmlformats.org/officeDocument/2006/relationships" r:id="rId71"/>
          <a:extLst>
            <a:ext uri="{FF2B5EF4-FFF2-40B4-BE49-F238E27FC236}">
              <a16:creationId xmlns:a16="http://schemas.microsoft.com/office/drawing/2014/main" xmlns="" id="{00000000-0008-0000-0E00-0000C6080000}"/>
            </a:ext>
          </a:extLst>
        </xdr:cNvPr>
        <xdr:cNvSpPr>
          <a:spLocks noChangeAspect="1" noChangeArrowheads="1"/>
        </xdr:cNvSpPr>
      </xdr:nvSpPr>
      <xdr:spPr bwMode="auto">
        <a:xfrm>
          <a:off x="1657350" y="24879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401</xdr:row>
      <xdr:rowOff>0</xdr:rowOff>
    </xdr:from>
    <xdr:to>
      <xdr:col>2</xdr:col>
      <xdr:colOff>123825</xdr:colOff>
      <xdr:row>401</xdr:row>
      <xdr:rowOff>123825</xdr:rowOff>
    </xdr:to>
    <xdr:sp macro="" textlink="">
      <xdr:nvSpPr>
        <xdr:cNvPr id="2247" name="AutoShape 199" descr="Performance Bonuses">
          <a:extLst>
            <a:ext uri="{FF2B5EF4-FFF2-40B4-BE49-F238E27FC236}">
              <a16:creationId xmlns:a16="http://schemas.microsoft.com/office/drawing/2014/main" xmlns="" id="{00000000-0008-0000-0E00-0000C7080000}"/>
            </a:ext>
          </a:extLst>
        </xdr:cNvPr>
        <xdr:cNvSpPr>
          <a:spLocks noChangeAspect="1" noChangeArrowheads="1"/>
        </xdr:cNvSpPr>
      </xdr:nvSpPr>
      <xdr:spPr bwMode="auto">
        <a:xfrm>
          <a:off x="1524000" y="25069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401</xdr:row>
      <xdr:rowOff>0</xdr:rowOff>
    </xdr:from>
    <xdr:to>
      <xdr:col>2</xdr:col>
      <xdr:colOff>257175</xdr:colOff>
      <xdr:row>401</xdr:row>
      <xdr:rowOff>123825</xdr:rowOff>
    </xdr:to>
    <xdr:sp macro="" textlink="">
      <xdr:nvSpPr>
        <xdr:cNvPr id="2248" name="AutoShape 200" descr="Retained Salary Transaction">
          <a:extLst>
            <a:ext uri="{FF2B5EF4-FFF2-40B4-BE49-F238E27FC236}">
              <a16:creationId xmlns:a16="http://schemas.microsoft.com/office/drawing/2014/main" xmlns="" id="{00000000-0008-0000-0E00-0000C8080000}"/>
            </a:ext>
          </a:extLst>
        </xdr:cNvPr>
        <xdr:cNvSpPr>
          <a:spLocks noChangeAspect="1" noChangeArrowheads="1"/>
        </xdr:cNvSpPr>
      </xdr:nvSpPr>
      <xdr:spPr bwMode="auto">
        <a:xfrm>
          <a:off x="1657350" y="25069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401</xdr:row>
      <xdr:rowOff>0</xdr:rowOff>
    </xdr:from>
    <xdr:to>
      <xdr:col>2</xdr:col>
      <xdr:colOff>390525</xdr:colOff>
      <xdr:row>401</xdr:row>
      <xdr:rowOff>123825</xdr:rowOff>
    </xdr:to>
    <xdr:sp macro="" textlink="">
      <xdr:nvSpPr>
        <xdr:cNvPr id="2249" name="AutoShape 201" descr="Waivers Exempt">
          <a:hlinkClick xmlns:r="http://schemas.openxmlformats.org/officeDocument/2006/relationships" r:id="rId72"/>
          <a:extLst>
            <a:ext uri="{FF2B5EF4-FFF2-40B4-BE49-F238E27FC236}">
              <a16:creationId xmlns:a16="http://schemas.microsoft.com/office/drawing/2014/main" xmlns="" id="{00000000-0008-0000-0E00-0000C9080000}"/>
            </a:ext>
          </a:extLst>
        </xdr:cNvPr>
        <xdr:cNvSpPr>
          <a:spLocks noChangeAspect="1" noChangeArrowheads="1"/>
        </xdr:cNvSpPr>
      </xdr:nvSpPr>
      <xdr:spPr bwMode="auto">
        <a:xfrm>
          <a:off x="1790700" y="25069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xdr:row>
      <xdr:rowOff>0</xdr:rowOff>
    </xdr:from>
    <xdr:to>
      <xdr:col>2</xdr:col>
      <xdr:colOff>123825</xdr:colOff>
      <xdr:row>103</xdr:row>
      <xdr:rowOff>123825</xdr:rowOff>
    </xdr:to>
    <xdr:sp macro="" textlink="">
      <xdr:nvSpPr>
        <xdr:cNvPr id="2250" name="AutoShape 202" descr="Performance Bonuses">
          <a:extLst>
            <a:ext uri="{FF2B5EF4-FFF2-40B4-BE49-F238E27FC236}">
              <a16:creationId xmlns:a16="http://schemas.microsoft.com/office/drawing/2014/main" xmlns="" id="{00000000-0008-0000-0E00-0000CA080000}"/>
            </a:ext>
          </a:extLst>
        </xdr:cNvPr>
        <xdr:cNvSpPr>
          <a:spLocks noChangeAspect="1" noChangeArrowheads="1"/>
        </xdr:cNvSpPr>
      </xdr:nvSpPr>
      <xdr:spPr bwMode="auto">
        <a:xfrm>
          <a:off x="1524000" y="25260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103</xdr:row>
      <xdr:rowOff>0</xdr:rowOff>
    </xdr:from>
    <xdr:to>
      <xdr:col>2</xdr:col>
      <xdr:colOff>257175</xdr:colOff>
      <xdr:row>103</xdr:row>
      <xdr:rowOff>123825</xdr:rowOff>
    </xdr:to>
    <xdr:sp macro="" textlink="">
      <xdr:nvSpPr>
        <xdr:cNvPr id="2251" name="AutoShape 203" descr="Waivers Exempt">
          <a:hlinkClick xmlns:r="http://schemas.openxmlformats.org/officeDocument/2006/relationships" r:id="rId73"/>
          <a:extLst>
            <a:ext uri="{FF2B5EF4-FFF2-40B4-BE49-F238E27FC236}">
              <a16:creationId xmlns:a16="http://schemas.microsoft.com/office/drawing/2014/main" xmlns="" id="{00000000-0008-0000-0E00-0000CB080000}"/>
            </a:ext>
          </a:extLst>
        </xdr:cNvPr>
        <xdr:cNvSpPr>
          <a:spLocks noChangeAspect="1" noChangeArrowheads="1"/>
        </xdr:cNvSpPr>
      </xdr:nvSpPr>
      <xdr:spPr bwMode="auto">
        <a:xfrm>
          <a:off x="1657350" y="25260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471</xdr:row>
      <xdr:rowOff>0</xdr:rowOff>
    </xdr:from>
    <xdr:to>
      <xdr:col>2</xdr:col>
      <xdr:colOff>123825</xdr:colOff>
      <xdr:row>471</xdr:row>
      <xdr:rowOff>123825</xdr:rowOff>
    </xdr:to>
    <xdr:sp macro="" textlink="">
      <xdr:nvSpPr>
        <xdr:cNvPr id="2252" name="AutoShape 204" descr="Performance Bonuses">
          <a:extLst>
            <a:ext uri="{FF2B5EF4-FFF2-40B4-BE49-F238E27FC236}">
              <a16:creationId xmlns:a16="http://schemas.microsoft.com/office/drawing/2014/main" xmlns="" id="{00000000-0008-0000-0E00-0000CC080000}"/>
            </a:ext>
          </a:extLst>
        </xdr:cNvPr>
        <xdr:cNvSpPr>
          <a:spLocks noChangeAspect="1" noChangeArrowheads="1"/>
        </xdr:cNvSpPr>
      </xdr:nvSpPr>
      <xdr:spPr bwMode="auto">
        <a:xfrm>
          <a:off x="1524000" y="25450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471</xdr:row>
      <xdr:rowOff>0</xdr:rowOff>
    </xdr:from>
    <xdr:to>
      <xdr:col>2</xdr:col>
      <xdr:colOff>257175</xdr:colOff>
      <xdr:row>471</xdr:row>
      <xdr:rowOff>123825</xdr:rowOff>
    </xdr:to>
    <xdr:sp macro="" textlink="">
      <xdr:nvSpPr>
        <xdr:cNvPr id="2253" name="AutoShape 205" descr="Waivers Exempt">
          <a:hlinkClick xmlns:r="http://schemas.openxmlformats.org/officeDocument/2006/relationships" r:id="rId74"/>
          <a:extLst>
            <a:ext uri="{FF2B5EF4-FFF2-40B4-BE49-F238E27FC236}">
              <a16:creationId xmlns:a16="http://schemas.microsoft.com/office/drawing/2014/main" xmlns="" id="{00000000-0008-0000-0E00-0000CD080000}"/>
            </a:ext>
          </a:extLst>
        </xdr:cNvPr>
        <xdr:cNvSpPr>
          <a:spLocks noChangeAspect="1" noChangeArrowheads="1"/>
        </xdr:cNvSpPr>
      </xdr:nvSpPr>
      <xdr:spPr bwMode="auto">
        <a:xfrm>
          <a:off x="1657350" y="25450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593</xdr:row>
      <xdr:rowOff>0</xdr:rowOff>
    </xdr:from>
    <xdr:to>
      <xdr:col>2</xdr:col>
      <xdr:colOff>123825</xdr:colOff>
      <xdr:row>593</xdr:row>
      <xdr:rowOff>123825</xdr:rowOff>
    </xdr:to>
    <xdr:sp macro="" textlink="">
      <xdr:nvSpPr>
        <xdr:cNvPr id="2254" name="AutoShape 206" descr="Performance Bonuses">
          <a:extLst>
            <a:ext uri="{FF2B5EF4-FFF2-40B4-BE49-F238E27FC236}">
              <a16:creationId xmlns:a16="http://schemas.microsoft.com/office/drawing/2014/main" xmlns="" id="{00000000-0008-0000-0E00-0000CE080000}"/>
            </a:ext>
          </a:extLst>
        </xdr:cNvPr>
        <xdr:cNvSpPr>
          <a:spLocks noChangeAspect="1" noChangeArrowheads="1"/>
        </xdr:cNvSpPr>
      </xdr:nvSpPr>
      <xdr:spPr bwMode="auto">
        <a:xfrm>
          <a:off x="1524000" y="25641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593</xdr:row>
      <xdr:rowOff>0</xdr:rowOff>
    </xdr:from>
    <xdr:to>
      <xdr:col>2</xdr:col>
      <xdr:colOff>257175</xdr:colOff>
      <xdr:row>593</xdr:row>
      <xdr:rowOff>123825</xdr:rowOff>
    </xdr:to>
    <xdr:sp macro="" textlink="">
      <xdr:nvSpPr>
        <xdr:cNvPr id="2255" name="AutoShape 207" descr="Waivers Exempt">
          <a:hlinkClick xmlns:r="http://schemas.openxmlformats.org/officeDocument/2006/relationships" r:id="rId75"/>
          <a:extLst>
            <a:ext uri="{FF2B5EF4-FFF2-40B4-BE49-F238E27FC236}">
              <a16:creationId xmlns:a16="http://schemas.microsoft.com/office/drawing/2014/main" xmlns="" id="{00000000-0008-0000-0E00-0000CF080000}"/>
            </a:ext>
          </a:extLst>
        </xdr:cNvPr>
        <xdr:cNvSpPr>
          <a:spLocks noChangeAspect="1" noChangeArrowheads="1"/>
        </xdr:cNvSpPr>
      </xdr:nvSpPr>
      <xdr:spPr bwMode="auto">
        <a:xfrm>
          <a:off x="1657350" y="25641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1445</xdr:row>
      <xdr:rowOff>0</xdr:rowOff>
    </xdr:from>
    <xdr:to>
      <xdr:col>2</xdr:col>
      <xdr:colOff>123825</xdr:colOff>
      <xdr:row>1445</xdr:row>
      <xdr:rowOff>123825</xdr:rowOff>
    </xdr:to>
    <xdr:sp macro="" textlink="">
      <xdr:nvSpPr>
        <xdr:cNvPr id="2256" name="AutoShape 208" descr="Waivers Exempt">
          <a:hlinkClick xmlns:r="http://schemas.openxmlformats.org/officeDocument/2006/relationships" r:id="rId76"/>
          <a:extLst>
            <a:ext uri="{FF2B5EF4-FFF2-40B4-BE49-F238E27FC236}">
              <a16:creationId xmlns:a16="http://schemas.microsoft.com/office/drawing/2014/main" xmlns="" id="{00000000-0008-0000-0E00-0000D0080000}"/>
            </a:ext>
          </a:extLst>
        </xdr:cNvPr>
        <xdr:cNvSpPr>
          <a:spLocks noChangeAspect="1" noChangeArrowheads="1"/>
        </xdr:cNvSpPr>
      </xdr:nvSpPr>
      <xdr:spPr bwMode="auto">
        <a:xfrm>
          <a:off x="1524000" y="25831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1445</xdr:row>
      <xdr:rowOff>0</xdr:rowOff>
    </xdr:from>
    <xdr:to>
      <xdr:col>7</xdr:col>
      <xdr:colOff>123825</xdr:colOff>
      <xdr:row>1445</xdr:row>
      <xdr:rowOff>104775</xdr:rowOff>
    </xdr:to>
    <xdr:sp macro="" textlink="">
      <xdr:nvSpPr>
        <xdr:cNvPr id="2257" name="AutoShape 209" descr="Arbitration Eligible">
          <a:hlinkClick xmlns:r="http://schemas.openxmlformats.org/officeDocument/2006/relationships" r:id="rId77"/>
          <a:extLst>
            <a:ext uri="{FF2B5EF4-FFF2-40B4-BE49-F238E27FC236}">
              <a16:creationId xmlns:a16="http://schemas.microsoft.com/office/drawing/2014/main" xmlns="" id="{00000000-0008-0000-0E00-0000D1080000}"/>
            </a:ext>
          </a:extLst>
        </xdr:cNvPr>
        <xdr:cNvSpPr>
          <a:spLocks noChangeAspect="1" noChangeArrowheads="1"/>
        </xdr:cNvSpPr>
      </xdr:nvSpPr>
      <xdr:spPr bwMode="auto">
        <a:xfrm>
          <a:off x="5334000" y="258318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808</xdr:row>
      <xdr:rowOff>0</xdr:rowOff>
    </xdr:from>
    <xdr:to>
      <xdr:col>7</xdr:col>
      <xdr:colOff>123825</xdr:colOff>
      <xdr:row>808</xdr:row>
      <xdr:rowOff>104775</xdr:rowOff>
    </xdr:to>
    <xdr:sp macro="" textlink="">
      <xdr:nvSpPr>
        <xdr:cNvPr id="2258" name="AutoShape 210" descr="Arbitration Eligible">
          <a:hlinkClick xmlns:r="http://schemas.openxmlformats.org/officeDocument/2006/relationships" r:id="rId78"/>
          <a:extLst>
            <a:ext uri="{FF2B5EF4-FFF2-40B4-BE49-F238E27FC236}">
              <a16:creationId xmlns:a16="http://schemas.microsoft.com/office/drawing/2014/main" xmlns="" id="{00000000-0008-0000-0E00-0000D2080000}"/>
            </a:ext>
          </a:extLst>
        </xdr:cNvPr>
        <xdr:cNvSpPr>
          <a:spLocks noChangeAspect="1" noChangeArrowheads="1"/>
        </xdr:cNvSpPr>
      </xdr:nvSpPr>
      <xdr:spPr bwMode="auto">
        <a:xfrm>
          <a:off x="5334000" y="260223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1174</xdr:row>
      <xdr:rowOff>0</xdr:rowOff>
    </xdr:from>
    <xdr:to>
      <xdr:col>2</xdr:col>
      <xdr:colOff>123825</xdr:colOff>
      <xdr:row>1174</xdr:row>
      <xdr:rowOff>123825</xdr:rowOff>
    </xdr:to>
    <xdr:sp macro="" textlink="">
      <xdr:nvSpPr>
        <xdr:cNvPr id="2259" name="AutoShape 211" descr="Performance Bonuses">
          <a:extLst>
            <a:ext uri="{FF2B5EF4-FFF2-40B4-BE49-F238E27FC236}">
              <a16:creationId xmlns:a16="http://schemas.microsoft.com/office/drawing/2014/main" xmlns="" id="{00000000-0008-0000-0E00-0000D3080000}"/>
            </a:ext>
          </a:extLst>
        </xdr:cNvPr>
        <xdr:cNvSpPr>
          <a:spLocks noChangeAspect="1" noChangeArrowheads="1"/>
        </xdr:cNvSpPr>
      </xdr:nvSpPr>
      <xdr:spPr bwMode="auto">
        <a:xfrm>
          <a:off x="1524000" y="26965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1174</xdr:row>
      <xdr:rowOff>0</xdr:rowOff>
    </xdr:from>
    <xdr:to>
      <xdr:col>2</xdr:col>
      <xdr:colOff>257175</xdr:colOff>
      <xdr:row>1174</xdr:row>
      <xdr:rowOff>123825</xdr:rowOff>
    </xdr:to>
    <xdr:sp macro="" textlink="">
      <xdr:nvSpPr>
        <xdr:cNvPr id="2260" name="AutoShape 212" descr="Waivers Exempt">
          <a:hlinkClick xmlns:r="http://schemas.openxmlformats.org/officeDocument/2006/relationships" r:id="rId79"/>
          <a:extLst>
            <a:ext uri="{FF2B5EF4-FFF2-40B4-BE49-F238E27FC236}">
              <a16:creationId xmlns:a16="http://schemas.microsoft.com/office/drawing/2014/main" xmlns="" id="{00000000-0008-0000-0E00-0000D4080000}"/>
            </a:ext>
          </a:extLst>
        </xdr:cNvPr>
        <xdr:cNvSpPr>
          <a:spLocks noChangeAspect="1" noChangeArrowheads="1"/>
        </xdr:cNvSpPr>
      </xdr:nvSpPr>
      <xdr:spPr bwMode="auto">
        <a:xfrm>
          <a:off x="1657350" y="26965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1386</xdr:row>
      <xdr:rowOff>0</xdr:rowOff>
    </xdr:from>
    <xdr:to>
      <xdr:col>2</xdr:col>
      <xdr:colOff>123825</xdr:colOff>
      <xdr:row>1386</xdr:row>
      <xdr:rowOff>123825</xdr:rowOff>
    </xdr:to>
    <xdr:sp macro="" textlink="">
      <xdr:nvSpPr>
        <xdr:cNvPr id="2261" name="AutoShape 213" descr="Waivers Exempt">
          <a:hlinkClick xmlns:r="http://schemas.openxmlformats.org/officeDocument/2006/relationships" r:id="rId80"/>
          <a:extLst>
            <a:ext uri="{FF2B5EF4-FFF2-40B4-BE49-F238E27FC236}">
              <a16:creationId xmlns:a16="http://schemas.microsoft.com/office/drawing/2014/main" xmlns="" id="{00000000-0008-0000-0E00-0000D5080000}"/>
            </a:ext>
          </a:extLst>
        </xdr:cNvPr>
        <xdr:cNvSpPr>
          <a:spLocks noChangeAspect="1" noChangeArrowheads="1"/>
        </xdr:cNvSpPr>
      </xdr:nvSpPr>
      <xdr:spPr bwMode="auto">
        <a:xfrm>
          <a:off x="1524000" y="27155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1121</xdr:row>
      <xdr:rowOff>0</xdr:rowOff>
    </xdr:from>
    <xdr:to>
      <xdr:col>7</xdr:col>
      <xdr:colOff>123825</xdr:colOff>
      <xdr:row>1121</xdr:row>
      <xdr:rowOff>104775</xdr:rowOff>
    </xdr:to>
    <xdr:sp macro="" textlink="">
      <xdr:nvSpPr>
        <xdr:cNvPr id="2262" name="AutoShape 214" descr="Arbitration Eligible">
          <a:hlinkClick xmlns:r="http://schemas.openxmlformats.org/officeDocument/2006/relationships" r:id="rId81"/>
          <a:extLst>
            <a:ext uri="{FF2B5EF4-FFF2-40B4-BE49-F238E27FC236}">
              <a16:creationId xmlns:a16="http://schemas.microsoft.com/office/drawing/2014/main" xmlns="" id="{00000000-0008-0000-0E00-0000D6080000}"/>
            </a:ext>
          </a:extLst>
        </xdr:cNvPr>
        <xdr:cNvSpPr>
          <a:spLocks noChangeAspect="1" noChangeArrowheads="1"/>
        </xdr:cNvSpPr>
      </xdr:nvSpPr>
      <xdr:spPr bwMode="auto">
        <a:xfrm>
          <a:off x="5334000" y="22250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1142</xdr:row>
      <xdr:rowOff>0</xdr:rowOff>
    </xdr:from>
    <xdr:to>
      <xdr:col>7</xdr:col>
      <xdr:colOff>123825</xdr:colOff>
      <xdr:row>1142</xdr:row>
      <xdr:rowOff>104775</xdr:rowOff>
    </xdr:to>
    <xdr:sp macro="" textlink="">
      <xdr:nvSpPr>
        <xdr:cNvPr id="2263" name="AutoShape 215" descr="Arbitration Eligible">
          <a:hlinkClick xmlns:r="http://schemas.openxmlformats.org/officeDocument/2006/relationships" r:id="rId82"/>
          <a:extLst>
            <a:ext uri="{FF2B5EF4-FFF2-40B4-BE49-F238E27FC236}">
              <a16:creationId xmlns:a16="http://schemas.microsoft.com/office/drawing/2014/main" xmlns="" id="{00000000-0008-0000-0E00-0000D7080000}"/>
            </a:ext>
          </a:extLst>
        </xdr:cNvPr>
        <xdr:cNvSpPr>
          <a:spLocks noChangeAspect="1" noChangeArrowheads="1"/>
        </xdr:cNvSpPr>
      </xdr:nvSpPr>
      <xdr:spPr bwMode="auto">
        <a:xfrm>
          <a:off x="5334000" y="23012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2264" name="AutoShape 216" descr="Performance Bonuses">
          <a:extLst>
            <a:ext uri="{FF2B5EF4-FFF2-40B4-BE49-F238E27FC236}">
              <a16:creationId xmlns:a16="http://schemas.microsoft.com/office/drawing/2014/main" xmlns="" id="{00000000-0008-0000-0E00-0000D8080000}"/>
            </a:ext>
          </a:extLst>
        </xdr:cNvPr>
        <xdr:cNvSpPr>
          <a:spLocks noChangeAspect="1" noChangeArrowheads="1"/>
        </xdr:cNvSpPr>
      </xdr:nvSpPr>
      <xdr:spPr bwMode="auto">
        <a:xfrm>
          <a:off x="1524000" y="23774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945</xdr:row>
      <xdr:rowOff>0</xdr:rowOff>
    </xdr:from>
    <xdr:to>
      <xdr:col>2</xdr:col>
      <xdr:colOff>257175</xdr:colOff>
      <xdr:row>945</xdr:row>
      <xdr:rowOff>123825</xdr:rowOff>
    </xdr:to>
    <xdr:sp macro="" textlink="">
      <xdr:nvSpPr>
        <xdr:cNvPr id="2265" name="AutoShape 217" descr="Waivers Exempt">
          <a:hlinkClick xmlns:r="http://schemas.openxmlformats.org/officeDocument/2006/relationships" r:id="rId83"/>
          <a:extLst>
            <a:ext uri="{FF2B5EF4-FFF2-40B4-BE49-F238E27FC236}">
              <a16:creationId xmlns:a16="http://schemas.microsoft.com/office/drawing/2014/main" xmlns="" id="{00000000-0008-0000-0E00-0000D9080000}"/>
            </a:ext>
          </a:extLst>
        </xdr:cNvPr>
        <xdr:cNvSpPr>
          <a:spLocks noChangeAspect="1" noChangeArrowheads="1"/>
        </xdr:cNvSpPr>
      </xdr:nvSpPr>
      <xdr:spPr bwMode="auto">
        <a:xfrm>
          <a:off x="1657350" y="23774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1132</xdr:row>
      <xdr:rowOff>0</xdr:rowOff>
    </xdr:from>
    <xdr:to>
      <xdr:col>7</xdr:col>
      <xdr:colOff>104775</xdr:colOff>
      <xdr:row>1132</xdr:row>
      <xdr:rowOff>104775</xdr:rowOff>
    </xdr:to>
    <xdr:sp macro="" textlink="">
      <xdr:nvSpPr>
        <xdr:cNvPr id="2266" name="AutoShape 218" descr="https://capfriendly-wlb8ng5.stackpathdns.com/assets/images/icons/general/q2.svg">
          <a:extLst>
            <a:ext uri="{FF2B5EF4-FFF2-40B4-BE49-F238E27FC236}">
              <a16:creationId xmlns:a16="http://schemas.microsoft.com/office/drawing/2014/main" xmlns="" id="{00000000-0008-0000-0E00-0000DA080000}"/>
            </a:ext>
          </a:extLst>
        </xdr:cNvPr>
        <xdr:cNvSpPr>
          <a:spLocks noChangeAspect="1" noChangeArrowheads="1"/>
        </xdr:cNvSpPr>
      </xdr:nvSpPr>
      <xdr:spPr bwMode="auto">
        <a:xfrm>
          <a:off x="5334000" y="239649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948</xdr:row>
      <xdr:rowOff>0</xdr:rowOff>
    </xdr:from>
    <xdr:to>
      <xdr:col>7</xdr:col>
      <xdr:colOff>123825</xdr:colOff>
      <xdr:row>948</xdr:row>
      <xdr:rowOff>104775</xdr:rowOff>
    </xdr:to>
    <xdr:sp macro="" textlink="">
      <xdr:nvSpPr>
        <xdr:cNvPr id="2267" name="AutoShape 219" descr="Arbitration Eligible">
          <a:hlinkClick xmlns:r="http://schemas.openxmlformats.org/officeDocument/2006/relationships" r:id="rId84"/>
          <a:extLst>
            <a:ext uri="{FF2B5EF4-FFF2-40B4-BE49-F238E27FC236}">
              <a16:creationId xmlns:a16="http://schemas.microsoft.com/office/drawing/2014/main" xmlns="" id="{00000000-0008-0000-0E00-0000DB080000}"/>
            </a:ext>
          </a:extLst>
        </xdr:cNvPr>
        <xdr:cNvSpPr>
          <a:spLocks noChangeAspect="1" noChangeArrowheads="1"/>
        </xdr:cNvSpPr>
      </xdr:nvSpPr>
      <xdr:spPr bwMode="auto">
        <a:xfrm>
          <a:off x="5334000" y="25669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273</xdr:row>
      <xdr:rowOff>0</xdr:rowOff>
    </xdr:from>
    <xdr:to>
      <xdr:col>2</xdr:col>
      <xdr:colOff>123825</xdr:colOff>
      <xdr:row>273</xdr:row>
      <xdr:rowOff>123825</xdr:rowOff>
    </xdr:to>
    <xdr:sp macro="" textlink="">
      <xdr:nvSpPr>
        <xdr:cNvPr id="2268" name="AutoShape 220" descr="Performance Bonuses">
          <a:extLst>
            <a:ext uri="{FF2B5EF4-FFF2-40B4-BE49-F238E27FC236}">
              <a16:creationId xmlns:a16="http://schemas.microsoft.com/office/drawing/2014/main" xmlns="" id="{00000000-0008-0000-0E00-0000DC080000}"/>
            </a:ext>
          </a:extLst>
        </xdr:cNvPr>
        <xdr:cNvSpPr>
          <a:spLocks noChangeAspect="1" noChangeArrowheads="1"/>
        </xdr:cNvSpPr>
      </xdr:nvSpPr>
      <xdr:spPr bwMode="auto">
        <a:xfrm>
          <a:off x="1524000" y="26241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273</xdr:row>
      <xdr:rowOff>0</xdr:rowOff>
    </xdr:from>
    <xdr:to>
      <xdr:col>2</xdr:col>
      <xdr:colOff>257175</xdr:colOff>
      <xdr:row>273</xdr:row>
      <xdr:rowOff>123825</xdr:rowOff>
    </xdr:to>
    <xdr:sp macro="" textlink="">
      <xdr:nvSpPr>
        <xdr:cNvPr id="2269" name="AutoShape 221" descr="Waivers Exempt">
          <a:hlinkClick xmlns:r="http://schemas.openxmlformats.org/officeDocument/2006/relationships" r:id="rId85"/>
          <a:extLst>
            <a:ext uri="{FF2B5EF4-FFF2-40B4-BE49-F238E27FC236}">
              <a16:creationId xmlns:a16="http://schemas.microsoft.com/office/drawing/2014/main" xmlns="" id="{00000000-0008-0000-0E00-0000DD080000}"/>
            </a:ext>
          </a:extLst>
        </xdr:cNvPr>
        <xdr:cNvSpPr>
          <a:spLocks noChangeAspect="1" noChangeArrowheads="1"/>
        </xdr:cNvSpPr>
      </xdr:nvSpPr>
      <xdr:spPr bwMode="auto">
        <a:xfrm>
          <a:off x="1657350" y="26241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1377</xdr:row>
      <xdr:rowOff>0</xdr:rowOff>
    </xdr:from>
    <xdr:to>
      <xdr:col>7</xdr:col>
      <xdr:colOff>123825</xdr:colOff>
      <xdr:row>1377</xdr:row>
      <xdr:rowOff>104775</xdr:rowOff>
    </xdr:to>
    <xdr:sp macro="" textlink="">
      <xdr:nvSpPr>
        <xdr:cNvPr id="2270" name="AutoShape 222" descr="Arbitration Eligible">
          <a:hlinkClick xmlns:r="http://schemas.openxmlformats.org/officeDocument/2006/relationships" r:id="rId86"/>
          <a:extLst>
            <a:ext uri="{FF2B5EF4-FFF2-40B4-BE49-F238E27FC236}">
              <a16:creationId xmlns:a16="http://schemas.microsoft.com/office/drawing/2014/main" xmlns="" id="{00000000-0008-0000-0E00-0000DE080000}"/>
            </a:ext>
          </a:extLst>
        </xdr:cNvPr>
        <xdr:cNvSpPr>
          <a:spLocks noChangeAspect="1" noChangeArrowheads="1"/>
        </xdr:cNvSpPr>
      </xdr:nvSpPr>
      <xdr:spPr bwMode="auto">
        <a:xfrm>
          <a:off x="5334000" y="275653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71" name="AutoShape 223" descr="https://capfriendly-wlb8ng5.stackpathdns.com/assets/images/icons/general/q.svg">
          <a:extLst>
            <a:ext uri="{FF2B5EF4-FFF2-40B4-BE49-F238E27FC236}">
              <a16:creationId xmlns:a16="http://schemas.microsoft.com/office/drawing/2014/main" xmlns="" id="{00000000-0008-0000-0E00-0000DF080000}"/>
            </a:ext>
          </a:extLst>
        </xdr:cNvPr>
        <xdr:cNvSpPr>
          <a:spLocks noChangeAspect="1" noChangeArrowheads="1"/>
        </xdr:cNvSpPr>
      </xdr:nvSpPr>
      <xdr:spPr bwMode="auto">
        <a:xfrm>
          <a:off x="1524000" y="29298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72" name="AutoShape 224" descr="https://capfriendly-wlb8ng5.stackpathdns.com/assets/images/icons/general/q.svg">
          <a:extLst>
            <a:ext uri="{FF2B5EF4-FFF2-40B4-BE49-F238E27FC236}">
              <a16:creationId xmlns:a16="http://schemas.microsoft.com/office/drawing/2014/main" xmlns="" id="{00000000-0008-0000-0E00-0000E0080000}"/>
            </a:ext>
          </a:extLst>
        </xdr:cNvPr>
        <xdr:cNvSpPr>
          <a:spLocks noChangeAspect="1" noChangeArrowheads="1"/>
        </xdr:cNvSpPr>
      </xdr:nvSpPr>
      <xdr:spPr bwMode="auto">
        <a:xfrm>
          <a:off x="1524000" y="29489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73" name="AutoShape 225" descr="https://capfriendly-wlb8ng5.stackpathdns.com/assets/images/icons/general/q.svg">
          <a:extLst>
            <a:ext uri="{FF2B5EF4-FFF2-40B4-BE49-F238E27FC236}">
              <a16:creationId xmlns:a16="http://schemas.microsoft.com/office/drawing/2014/main" xmlns="" id="{00000000-0008-0000-0E00-0000E1080000}"/>
            </a:ext>
          </a:extLst>
        </xdr:cNvPr>
        <xdr:cNvSpPr>
          <a:spLocks noChangeAspect="1" noChangeArrowheads="1"/>
        </xdr:cNvSpPr>
      </xdr:nvSpPr>
      <xdr:spPr bwMode="auto">
        <a:xfrm>
          <a:off x="1524000" y="29679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74" name="AutoShape 226" descr="https://capfriendly-wlb8ng5.stackpathdns.com/assets/images/icons/general/q.svg">
          <a:extLst>
            <a:ext uri="{FF2B5EF4-FFF2-40B4-BE49-F238E27FC236}">
              <a16:creationId xmlns:a16="http://schemas.microsoft.com/office/drawing/2014/main" xmlns="" id="{00000000-0008-0000-0E00-0000E2080000}"/>
            </a:ext>
          </a:extLst>
        </xdr:cNvPr>
        <xdr:cNvSpPr>
          <a:spLocks noChangeAspect="1" noChangeArrowheads="1"/>
        </xdr:cNvSpPr>
      </xdr:nvSpPr>
      <xdr:spPr bwMode="auto">
        <a:xfrm>
          <a:off x="1524000" y="29870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75" name="AutoShape 227" descr="https://capfriendly-wlb8ng5.stackpathdns.com/assets/images/icons/general/q.svg">
          <a:extLst>
            <a:ext uri="{FF2B5EF4-FFF2-40B4-BE49-F238E27FC236}">
              <a16:creationId xmlns:a16="http://schemas.microsoft.com/office/drawing/2014/main" xmlns="" id="{00000000-0008-0000-0E00-0000E3080000}"/>
            </a:ext>
          </a:extLst>
        </xdr:cNvPr>
        <xdr:cNvSpPr>
          <a:spLocks noChangeAspect="1" noChangeArrowheads="1"/>
        </xdr:cNvSpPr>
      </xdr:nvSpPr>
      <xdr:spPr bwMode="auto">
        <a:xfrm>
          <a:off x="1524000" y="30060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76" name="AutoShape 228" descr="https://capfriendly-wlb8ng5.stackpathdns.com/assets/images/icons/general/q.svg">
          <a:extLst>
            <a:ext uri="{FF2B5EF4-FFF2-40B4-BE49-F238E27FC236}">
              <a16:creationId xmlns:a16="http://schemas.microsoft.com/office/drawing/2014/main" xmlns="" id="{00000000-0008-0000-0E00-0000E4080000}"/>
            </a:ext>
          </a:extLst>
        </xdr:cNvPr>
        <xdr:cNvSpPr>
          <a:spLocks noChangeAspect="1" noChangeArrowheads="1"/>
        </xdr:cNvSpPr>
      </xdr:nvSpPr>
      <xdr:spPr bwMode="auto">
        <a:xfrm>
          <a:off x="1524000" y="30251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77" name="AutoShape 229" descr="https://capfriendly-wlb8ng5.stackpathdns.com/assets/images/icons/general/q.svg">
          <a:extLst>
            <a:ext uri="{FF2B5EF4-FFF2-40B4-BE49-F238E27FC236}">
              <a16:creationId xmlns:a16="http://schemas.microsoft.com/office/drawing/2014/main" xmlns="" id="{00000000-0008-0000-0E00-0000E5080000}"/>
            </a:ext>
          </a:extLst>
        </xdr:cNvPr>
        <xdr:cNvSpPr>
          <a:spLocks noChangeAspect="1" noChangeArrowheads="1"/>
        </xdr:cNvSpPr>
      </xdr:nvSpPr>
      <xdr:spPr bwMode="auto">
        <a:xfrm>
          <a:off x="1524000" y="30441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78" name="AutoShape 230" descr="https://capfriendly-wlb8ng5.stackpathdns.com/assets/images/icons/general/q.svg">
          <a:extLst>
            <a:ext uri="{FF2B5EF4-FFF2-40B4-BE49-F238E27FC236}">
              <a16:creationId xmlns:a16="http://schemas.microsoft.com/office/drawing/2014/main" xmlns="" id="{00000000-0008-0000-0E00-0000E6080000}"/>
            </a:ext>
          </a:extLst>
        </xdr:cNvPr>
        <xdr:cNvSpPr>
          <a:spLocks noChangeAspect="1" noChangeArrowheads="1"/>
        </xdr:cNvSpPr>
      </xdr:nvSpPr>
      <xdr:spPr bwMode="auto">
        <a:xfrm>
          <a:off x="1524000" y="30632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79" name="AutoShape 231" descr="https://capfriendly-wlb8ng5.stackpathdns.com/assets/images/icons/general/q.svg">
          <a:extLst>
            <a:ext uri="{FF2B5EF4-FFF2-40B4-BE49-F238E27FC236}">
              <a16:creationId xmlns:a16="http://schemas.microsoft.com/office/drawing/2014/main" xmlns="" id="{00000000-0008-0000-0E00-0000E7080000}"/>
            </a:ext>
          </a:extLst>
        </xdr:cNvPr>
        <xdr:cNvSpPr>
          <a:spLocks noChangeAspect="1" noChangeArrowheads="1"/>
        </xdr:cNvSpPr>
      </xdr:nvSpPr>
      <xdr:spPr bwMode="auto">
        <a:xfrm>
          <a:off x="1524000" y="30822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80" name="AutoShape 232" descr="https://capfriendly-wlb8ng5.stackpathdns.com/assets/images/icons/general/q.svg">
          <a:extLst>
            <a:ext uri="{FF2B5EF4-FFF2-40B4-BE49-F238E27FC236}">
              <a16:creationId xmlns:a16="http://schemas.microsoft.com/office/drawing/2014/main" xmlns="" id="{00000000-0008-0000-0E00-0000E8080000}"/>
            </a:ext>
          </a:extLst>
        </xdr:cNvPr>
        <xdr:cNvSpPr>
          <a:spLocks noChangeAspect="1" noChangeArrowheads="1"/>
        </xdr:cNvSpPr>
      </xdr:nvSpPr>
      <xdr:spPr bwMode="auto">
        <a:xfrm>
          <a:off x="1524000" y="31013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81" name="AutoShape 233" descr="https://capfriendly-wlb8ng5.stackpathdns.com/assets/images/icons/general/q.svg">
          <a:extLst>
            <a:ext uri="{FF2B5EF4-FFF2-40B4-BE49-F238E27FC236}">
              <a16:creationId xmlns:a16="http://schemas.microsoft.com/office/drawing/2014/main" xmlns="" id="{00000000-0008-0000-0E00-0000E9080000}"/>
            </a:ext>
          </a:extLst>
        </xdr:cNvPr>
        <xdr:cNvSpPr>
          <a:spLocks noChangeAspect="1" noChangeArrowheads="1"/>
        </xdr:cNvSpPr>
      </xdr:nvSpPr>
      <xdr:spPr bwMode="auto">
        <a:xfrm>
          <a:off x="1524000" y="31203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2282" name="AutoShape 234" descr="Waivers Exempt">
          <a:hlinkClick xmlns:r="http://schemas.openxmlformats.org/officeDocument/2006/relationships" r:id="rId87"/>
          <a:extLst>
            <a:ext uri="{FF2B5EF4-FFF2-40B4-BE49-F238E27FC236}">
              <a16:creationId xmlns:a16="http://schemas.microsoft.com/office/drawing/2014/main" xmlns="" id="{00000000-0008-0000-0E00-0000EA080000}"/>
            </a:ext>
          </a:extLst>
        </xdr:cNvPr>
        <xdr:cNvSpPr>
          <a:spLocks noChangeAspect="1" noChangeArrowheads="1"/>
        </xdr:cNvSpPr>
      </xdr:nvSpPr>
      <xdr:spPr bwMode="auto">
        <a:xfrm>
          <a:off x="1524000" y="31756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257</xdr:row>
      <xdr:rowOff>0</xdr:rowOff>
    </xdr:from>
    <xdr:to>
      <xdr:col>2</xdr:col>
      <xdr:colOff>123825</xdr:colOff>
      <xdr:row>257</xdr:row>
      <xdr:rowOff>123825</xdr:rowOff>
    </xdr:to>
    <xdr:sp macro="" textlink="">
      <xdr:nvSpPr>
        <xdr:cNvPr id="2283" name="AutoShape 235" descr="Performance Bonuses">
          <a:extLst>
            <a:ext uri="{FF2B5EF4-FFF2-40B4-BE49-F238E27FC236}">
              <a16:creationId xmlns:a16="http://schemas.microsoft.com/office/drawing/2014/main" xmlns="" id="{00000000-0008-0000-0E00-0000EB080000}"/>
            </a:ext>
          </a:extLst>
        </xdr:cNvPr>
        <xdr:cNvSpPr>
          <a:spLocks noChangeAspect="1" noChangeArrowheads="1"/>
        </xdr:cNvSpPr>
      </xdr:nvSpPr>
      <xdr:spPr bwMode="auto">
        <a:xfrm>
          <a:off x="1524000" y="31946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257</xdr:row>
      <xdr:rowOff>0</xdr:rowOff>
    </xdr:from>
    <xdr:to>
      <xdr:col>2</xdr:col>
      <xdr:colOff>257175</xdr:colOff>
      <xdr:row>257</xdr:row>
      <xdr:rowOff>123825</xdr:rowOff>
    </xdr:to>
    <xdr:sp macro="" textlink="">
      <xdr:nvSpPr>
        <xdr:cNvPr id="2284" name="AutoShape 236" descr="Retained Salary Transaction">
          <a:extLst>
            <a:ext uri="{FF2B5EF4-FFF2-40B4-BE49-F238E27FC236}">
              <a16:creationId xmlns:a16="http://schemas.microsoft.com/office/drawing/2014/main" xmlns="" id="{00000000-0008-0000-0E00-0000EC080000}"/>
            </a:ext>
          </a:extLst>
        </xdr:cNvPr>
        <xdr:cNvSpPr>
          <a:spLocks noChangeAspect="1" noChangeArrowheads="1"/>
        </xdr:cNvSpPr>
      </xdr:nvSpPr>
      <xdr:spPr bwMode="auto">
        <a:xfrm>
          <a:off x="1657350" y="31946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257</xdr:row>
      <xdr:rowOff>0</xdr:rowOff>
    </xdr:from>
    <xdr:to>
      <xdr:col>2</xdr:col>
      <xdr:colOff>390525</xdr:colOff>
      <xdr:row>257</xdr:row>
      <xdr:rowOff>123825</xdr:rowOff>
    </xdr:to>
    <xdr:sp macro="" textlink="">
      <xdr:nvSpPr>
        <xdr:cNvPr id="2285" name="AutoShape 237" descr="Waivers Exempt">
          <a:hlinkClick xmlns:r="http://schemas.openxmlformats.org/officeDocument/2006/relationships" r:id="rId88"/>
          <a:extLst>
            <a:ext uri="{FF2B5EF4-FFF2-40B4-BE49-F238E27FC236}">
              <a16:creationId xmlns:a16="http://schemas.microsoft.com/office/drawing/2014/main" xmlns="" id="{00000000-0008-0000-0E00-0000ED080000}"/>
            </a:ext>
          </a:extLst>
        </xdr:cNvPr>
        <xdr:cNvSpPr>
          <a:spLocks noChangeAspect="1" noChangeArrowheads="1"/>
        </xdr:cNvSpPr>
      </xdr:nvSpPr>
      <xdr:spPr bwMode="auto">
        <a:xfrm>
          <a:off x="1790700" y="31946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1156</xdr:row>
      <xdr:rowOff>0</xdr:rowOff>
    </xdr:from>
    <xdr:to>
      <xdr:col>2</xdr:col>
      <xdr:colOff>123825</xdr:colOff>
      <xdr:row>1156</xdr:row>
      <xdr:rowOff>123825</xdr:rowOff>
    </xdr:to>
    <xdr:sp macro="" textlink="">
      <xdr:nvSpPr>
        <xdr:cNvPr id="2286" name="AutoShape 238" descr="Waivers Exempt">
          <a:hlinkClick xmlns:r="http://schemas.openxmlformats.org/officeDocument/2006/relationships" r:id="rId89"/>
          <a:extLst>
            <a:ext uri="{FF2B5EF4-FFF2-40B4-BE49-F238E27FC236}">
              <a16:creationId xmlns:a16="http://schemas.microsoft.com/office/drawing/2014/main" xmlns="" id="{00000000-0008-0000-0E00-0000EE080000}"/>
            </a:ext>
          </a:extLst>
        </xdr:cNvPr>
        <xdr:cNvSpPr>
          <a:spLocks noChangeAspect="1" noChangeArrowheads="1"/>
        </xdr:cNvSpPr>
      </xdr:nvSpPr>
      <xdr:spPr bwMode="auto">
        <a:xfrm>
          <a:off x="1524000" y="32137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1347</xdr:row>
      <xdr:rowOff>0</xdr:rowOff>
    </xdr:from>
    <xdr:to>
      <xdr:col>2</xdr:col>
      <xdr:colOff>123825</xdr:colOff>
      <xdr:row>1347</xdr:row>
      <xdr:rowOff>123825</xdr:rowOff>
    </xdr:to>
    <xdr:sp macro="" textlink="">
      <xdr:nvSpPr>
        <xdr:cNvPr id="2287" name="AutoShape 239" descr="Performance Bonuses">
          <a:extLst>
            <a:ext uri="{FF2B5EF4-FFF2-40B4-BE49-F238E27FC236}">
              <a16:creationId xmlns:a16="http://schemas.microsoft.com/office/drawing/2014/main" xmlns="" id="{00000000-0008-0000-0E00-0000EF080000}"/>
            </a:ext>
          </a:extLst>
        </xdr:cNvPr>
        <xdr:cNvSpPr>
          <a:spLocks noChangeAspect="1" noChangeArrowheads="1"/>
        </xdr:cNvSpPr>
      </xdr:nvSpPr>
      <xdr:spPr bwMode="auto">
        <a:xfrm>
          <a:off x="1524000" y="32327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1347</xdr:row>
      <xdr:rowOff>0</xdr:rowOff>
    </xdr:from>
    <xdr:to>
      <xdr:col>2</xdr:col>
      <xdr:colOff>257175</xdr:colOff>
      <xdr:row>1347</xdr:row>
      <xdr:rowOff>123825</xdr:rowOff>
    </xdr:to>
    <xdr:sp macro="" textlink="">
      <xdr:nvSpPr>
        <xdr:cNvPr id="2288" name="AutoShape 240" descr="Waivers Exempt">
          <a:hlinkClick xmlns:r="http://schemas.openxmlformats.org/officeDocument/2006/relationships" r:id="rId90"/>
          <a:extLst>
            <a:ext uri="{FF2B5EF4-FFF2-40B4-BE49-F238E27FC236}">
              <a16:creationId xmlns:a16="http://schemas.microsoft.com/office/drawing/2014/main" xmlns="" id="{00000000-0008-0000-0E00-0000F0080000}"/>
            </a:ext>
          </a:extLst>
        </xdr:cNvPr>
        <xdr:cNvSpPr>
          <a:spLocks noChangeAspect="1" noChangeArrowheads="1"/>
        </xdr:cNvSpPr>
      </xdr:nvSpPr>
      <xdr:spPr bwMode="auto">
        <a:xfrm>
          <a:off x="1657350" y="32327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xdr:row>
      <xdr:rowOff>0</xdr:rowOff>
    </xdr:from>
    <xdr:to>
      <xdr:col>2</xdr:col>
      <xdr:colOff>123825</xdr:colOff>
      <xdr:row>41</xdr:row>
      <xdr:rowOff>123825</xdr:rowOff>
    </xdr:to>
    <xdr:sp macro="" textlink="">
      <xdr:nvSpPr>
        <xdr:cNvPr id="2289" name="AutoShape 241" descr="Performance Bonuses">
          <a:extLst>
            <a:ext uri="{FF2B5EF4-FFF2-40B4-BE49-F238E27FC236}">
              <a16:creationId xmlns:a16="http://schemas.microsoft.com/office/drawing/2014/main" xmlns="" id="{00000000-0008-0000-0E00-0000F1080000}"/>
            </a:ext>
          </a:extLst>
        </xdr:cNvPr>
        <xdr:cNvSpPr>
          <a:spLocks noChangeAspect="1" noChangeArrowheads="1"/>
        </xdr:cNvSpPr>
      </xdr:nvSpPr>
      <xdr:spPr bwMode="auto">
        <a:xfrm>
          <a:off x="1524000" y="32518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41</xdr:row>
      <xdr:rowOff>0</xdr:rowOff>
    </xdr:from>
    <xdr:to>
      <xdr:col>2</xdr:col>
      <xdr:colOff>257175</xdr:colOff>
      <xdr:row>41</xdr:row>
      <xdr:rowOff>123825</xdr:rowOff>
    </xdr:to>
    <xdr:sp macro="" textlink="">
      <xdr:nvSpPr>
        <xdr:cNvPr id="2290" name="AutoShape 242" descr="Waivers Exempt">
          <a:hlinkClick xmlns:r="http://schemas.openxmlformats.org/officeDocument/2006/relationships" r:id="rId91"/>
          <a:extLst>
            <a:ext uri="{FF2B5EF4-FFF2-40B4-BE49-F238E27FC236}">
              <a16:creationId xmlns:a16="http://schemas.microsoft.com/office/drawing/2014/main" xmlns="" id="{00000000-0008-0000-0E00-0000F2080000}"/>
            </a:ext>
          </a:extLst>
        </xdr:cNvPr>
        <xdr:cNvSpPr>
          <a:spLocks noChangeAspect="1" noChangeArrowheads="1"/>
        </xdr:cNvSpPr>
      </xdr:nvSpPr>
      <xdr:spPr bwMode="auto">
        <a:xfrm>
          <a:off x="1657350" y="32518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1041</xdr:row>
      <xdr:rowOff>0</xdr:rowOff>
    </xdr:from>
    <xdr:to>
      <xdr:col>2</xdr:col>
      <xdr:colOff>123825</xdr:colOff>
      <xdr:row>1041</xdr:row>
      <xdr:rowOff>123825</xdr:rowOff>
    </xdr:to>
    <xdr:sp macro="" textlink="">
      <xdr:nvSpPr>
        <xdr:cNvPr id="2291" name="AutoShape 243" descr="Performance Bonuses">
          <a:extLst>
            <a:ext uri="{FF2B5EF4-FFF2-40B4-BE49-F238E27FC236}">
              <a16:creationId xmlns:a16="http://schemas.microsoft.com/office/drawing/2014/main" xmlns="" id="{00000000-0008-0000-0E00-0000F3080000}"/>
            </a:ext>
          </a:extLst>
        </xdr:cNvPr>
        <xdr:cNvSpPr>
          <a:spLocks noChangeAspect="1" noChangeArrowheads="1"/>
        </xdr:cNvSpPr>
      </xdr:nvSpPr>
      <xdr:spPr bwMode="auto">
        <a:xfrm>
          <a:off x="1524000" y="32708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1041</xdr:row>
      <xdr:rowOff>0</xdr:rowOff>
    </xdr:from>
    <xdr:to>
      <xdr:col>2</xdr:col>
      <xdr:colOff>257175</xdr:colOff>
      <xdr:row>1041</xdr:row>
      <xdr:rowOff>123825</xdr:rowOff>
    </xdr:to>
    <xdr:sp macro="" textlink="">
      <xdr:nvSpPr>
        <xdr:cNvPr id="2292" name="AutoShape 244" descr="Retained Salary Transaction">
          <a:extLst>
            <a:ext uri="{FF2B5EF4-FFF2-40B4-BE49-F238E27FC236}">
              <a16:creationId xmlns:a16="http://schemas.microsoft.com/office/drawing/2014/main" xmlns="" id="{00000000-0008-0000-0E00-0000F4080000}"/>
            </a:ext>
          </a:extLst>
        </xdr:cNvPr>
        <xdr:cNvSpPr>
          <a:spLocks noChangeAspect="1" noChangeArrowheads="1"/>
        </xdr:cNvSpPr>
      </xdr:nvSpPr>
      <xdr:spPr bwMode="auto">
        <a:xfrm>
          <a:off x="1657350" y="32708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1041</xdr:row>
      <xdr:rowOff>0</xdr:rowOff>
    </xdr:from>
    <xdr:to>
      <xdr:col>2</xdr:col>
      <xdr:colOff>390525</xdr:colOff>
      <xdr:row>1041</xdr:row>
      <xdr:rowOff>123825</xdr:rowOff>
    </xdr:to>
    <xdr:sp macro="" textlink="">
      <xdr:nvSpPr>
        <xdr:cNvPr id="2293" name="AutoShape 245" descr="Waivers Exempt">
          <a:hlinkClick xmlns:r="http://schemas.openxmlformats.org/officeDocument/2006/relationships" r:id="rId92"/>
          <a:extLst>
            <a:ext uri="{FF2B5EF4-FFF2-40B4-BE49-F238E27FC236}">
              <a16:creationId xmlns:a16="http://schemas.microsoft.com/office/drawing/2014/main" xmlns="" id="{00000000-0008-0000-0E00-0000F5080000}"/>
            </a:ext>
          </a:extLst>
        </xdr:cNvPr>
        <xdr:cNvSpPr>
          <a:spLocks noChangeAspect="1" noChangeArrowheads="1"/>
        </xdr:cNvSpPr>
      </xdr:nvSpPr>
      <xdr:spPr bwMode="auto">
        <a:xfrm>
          <a:off x="1790700" y="32708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1011</xdr:row>
      <xdr:rowOff>0</xdr:rowOff>
    </xdr:from>
    <xdr:to>
      <xdr:col>2</xdr:col>
      <xdr:colOff>123825</xdr:colOff>
      <xdr:row>1011</xdr:row>
      <xdr:rowOff>123825</xdr:rowOff>
    </xdr:to>
    <xdr:sp macro="" textlink="">
      <xdr:nvSpPr>
        <xdr:cNvPr id="2294" name="AutoShape 246" descr="Performance Bonuses">
          <a:extLst>
            <a:ext uri="{FF2B5EF4-FFF2-40B4-BE49-F238E27FC236}">
              <a16:creationId xmlns:a16="http://schemas.microsoft.com/office/drawing/2014/main" xmlns="" id="{00000000-0008-0000-0E00-0000F6080000}"/>
            </a:ext>
          </a:extLst>
        </xdr:cNvPr>
        <xdr:cNvSpPr>
          <a:spLocks noChangeAspect="1" noChangeArrowheads="1"/>
        </xdr:cNvSpPr>
      </xdr:nvSpPr>
      <xdr:spPr bwMode="auto">
        <a:xfrm>
          <a:off x="1524000" y="32899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1011</xdr:row>
      <xdr:rowOff>0</xdr:rowOff>
    </xdr:from>
    <xdr:to>
      <xdr:col>2</xdr:col>
      <xdr:colOff>257175</xdr:colOff>
      <xdr:row>1011</xdr:row>
      <xdr:rowOff>123825</xdr:rowOff>
    </xdr:to>
    <xdr:sp macro="" textlink="">
      <xdr:nvSpPr>
        <xdr:cNvPr id="2295" name="AutoShape 247" descr="Waivers Exempt">
          <a:hlinkClick xmlns:r="http://schemas.openxmlformats.org/officeDocument/2006/relationships" r:id="rId93"/>
          <a:extLst>
            <a:ext uri="{FF2B5EF4-FFF2-40B4-BE49-F238E27FC236}">
              <a16:creationId xmlns:a16="http://schemas.microsoft.com/office/drawing/2014/main" xmlns="" id="{00000000-0008-0000-0E00-0000F7080000}"/>
            </a:ext>
          </a:extLst>
        </xdr:cNvPr>
        <xdr:cNvSpPr>
          <a:spLocks noChangeAspect="1" noChangeArrowheads="1"/>
        </xdr:cNvSpPr>
      </xdr:nvSpPr>
      <xdr:spPr bwMode="auto">
        <a:xfrm>
          <a:off x="1657350" y="32899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789</xdr:row>
      <xdr:rowOff>0</xdr:rowOff>
    </xdr:from>
    <xdr:to>
      <xdr:col>7</xdr:col>
      <xdr:colOff>123825</xdr:colOff>
      <xdr:row>789</xdr:row>
      <xdr:rowOff>104775</xdr:rowOff>
    </xdr:to>
    <xdr:sp macro="" textlink="">
      <xdr:nvSpPr>
        <xdr:cNvPr id="2296" name="AutoShape 248" descr="Arbitration Eligible">
          <a:hlinkClick xmlns:r="http://schemas.openxmlformats.org/officeDocument/2006/relationships" r:id="rId94"/>
          <a:extLst>
            <a:ext uri="{FF2B5EF4-FFF2-40B4-BE49-F238E27FC236}">
              <a16:creationId xmlns:a16="http://schemas.microsoft.com/office/drawing/2014/main" xmlns="" id="{00000000-0008-0000-0E00-0000F8080000}"/>
            </a:ext>
          </a:extLst>
        </xdr:cNvPr>
        <xdr:cNvSpPr>
          <a:spLocks noChangeAspect="1" noChangeArrowheads="1"/>
        </xdr:cNvSpPr>
      </xdr:nvSpPr>
      <xdr:spPr bwMode="auto">
        <a:xfrm>
          <a:off x="5334000" y="330898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1251</xdr:row>
      <xdr:rowOff>0</xdr:rowOff>
    </xdr:from>
    <xdr:to>
      <xdr:col>8</xdr:col>
      <xdr:colOff>123825</xdr:colOff>
      <xdr:row>1251</xdr:row>
      <xdr:rowOff>104775</xdr:rowOff>
    </xdr:to>
    <xdr:sp macro="" textlink="">
      <xdr:nvSpPr>
        <xdr:cNvPr id="2297" name="AutoShape 249" descr="Arbitration Eligible">
          <a:hlinkClick xmlns:r="http://schemas.openxmlformats.org/officeDocument/2006/relationships" r:id="rId95"/>
          <a:extLst>
            <a:ext uri="{FF2B5EF4-FFF2-40B4-BE49-F238E27FC236}">
              <a16:creationId xmlns:a16="http://schemas.microsoft.com/office/drawing/2014/main" xmlns="" id="{00000000-0008-0000-0E00-0000F9080000}"/>
            </a:ext>
          </a:extLst>
        </xdr:cNvPr>
        <xdr:cNvSpPr>
          <a:spLocks noChangeAspect="1" noChangeArrowheads="1"/>
        </xdr:cNvSpPr>
      </xdr:nvSpPr>
      <xdr:spPr bwMode="auto">
        <a:xfrm>
          <a:off x="6096000" y="334708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369</xdr:row>
      <xdr:rowOff>0</xdr:rowOff>
    </xdr:from>
    <xdr:to>
      <xdr:col>7</xdr:col>
      <xdr:colOff>123825</xdr:colOff>
      <xdr:row>369</xdr:row>
      <xdr:rowOff>104775</xdr:rowOff>
    </xdr:to>
    <xdr:sp macro="" textlink="">
      <xdr:nvSpPr>
        <xdr:cNvPr id="2298" name="AutoShape 250" descr="Arbitration Eligible">
          <a:hlinkClick xmlns:r="http://schemas.openxmlformats.org/officeDocument/2006/relationships" r:id="rId96"/>
          <a:extLst>
            <a:ext uri="{FF2B5EF4-FFF2-40B4-BE49-F238E27FC236}">
              <a16:creationId xmlns:a16="http://schemas.microsoft.com/office/drawing/2014/main" xmlns="" id="{00000000-0008-0000-0E00-0000FA080000}"/>
            </a:ext>
          </a:extLst>
        </xdr:cNvPr>
        <xdr:cNvSpPr>
          <a:spLocks noChangeAspect="1" noChangeArrowheads="1"/>
        </xdr:cNvSpPr>
      </xdr:nvSpPr>
      <xdr:spPr bwMode="auto">
        <a:xfrm>
          <a:off x="5334000" y="336613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1063</xdr:row>
      <xdr:rowOff>0</xdr:rowOff>
    </xdr:from>
    <xdr:to>
      <xdr:col>2</xdr:col>
      <xdr:colOff>123825</xdr:colOff>
      <xdr:row>1063</xdr:row>
      <xdr:rowOff>123825</xdr:rowOff>
    </xdr:to>
    <xdr:sp macro="" textlink="">
      <xdr:nvSpPr>
        <xdr:cNvPr id="2299" name="AutoShape 251" descr="Performance Bonuses">
          <a:extLst>
            <a:ext uri="{FF2B5EF4-FFF2-40B4-BE49-F238E27FC236}">
              <a16:creationId xmlns:a16="http://schemas.microsoft.com/office/drawing/2014/main" xmlns="" id="{00000000-0008-0000-0E00-0000FB080000}"/>
            </a:ext>
          </a:extLst>
        </xdr:cNvPr>
        <xdr:cNvSpPr>
          <a:spLocks noChangeAspect="1" noChangeArrowheads="1"/>
        </xdr:cNvSpPr>
      </xdr:nvSpPr>
      <xdr:spPr bwMode="auto">
        <a:xfrm>
          <a:off x="1524000" y="3460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1063</xdr:row>
      <xdr:rowOff>0</xdr:rowOff>
    </xdr:from>
    <xdr:to>
      <xdr:col>2</xdr:col>
      <xdr:colOff>257175</xdr:colOff>
      <xdr:row>1063</xdr:row>
      <xdr:rowOff>123825</xdr:rowOff>
    </xdr:to>
    <xdr:sp macro="" textlink="">
      <xdr:nvSpPr>
        <xdr:cNvPr id="2300" name="AutoShape 252" descr="Waivers Exempt">
          <a:hlinkClick xmlns:r="http://schemas.openxmlformats.org/officeDocument/2006/relationships" r:id="rId97"/>
          <a:extLst>
            <a:ext uri="{FF2B5EF4-FFF2-40B4-BE49-F238E27FC236}">
              <a16:creationId xmlns:a16="http://schemas.microsoft.com/office/drawing/2014/main" xmlns="" id="{00000000-0008-0000-0E00-0000FC080000}"/>
            </a:ext>
          </a:extLst>
        </xdr:cNvPr>
        <xdr:cNvSpPr>
          <a:spLocks noChangeAspect="1" noChangeArrowheads="1"/>
        </xdr:cNvSpPr>
      </xdr:nvSpPr>
      <xdr:spPr bwMode="auto">
        <a:xfrm>
          <a:off x="1657350" y="3460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655</xdr:row>
      <xdr:rowOff>0</xdr:rowOff>
    </xdr:from>
    <xdr:to>
      <xdr:col>2</xdr:col>
      <xdr:colOff>123825</xdr:colOff>
      <xdr:row>655</xdr:row>
      <xdr:rowOff>123825</xdr:rowOff>
    </xdr:to>
    <xdr:sp macro="" textlink="">
      <xdr:nvSpPr>
        <xdr:cNvPr id="2301" name="AutoShape 253" descr="Performance Bonuses">
          <a:extLst>
            <a:ext uri="{FF2B5EF4-FFF2-40B4-BE49-F238E27FC236}">
              <a16:creationId xmlns:a16="http://schemas.microsoft.com/office/drawing/2014/main" xmlns="" id="{00000000-0008-0000-0E00-0000FD080000}"/>
            </a:ext>
          </a:extLst>
        </xdr:cNvPr>
        <xdr:cNvSpPr>
          <a:spLocks noChangeAspect="1" noChangeArrowheads="1"/>
        </xdr:cNvSpPr>
      </xdr:nvSpPr>
      <xdr:spPr bwMode="auto">
        <a:xfrm>
          <a:off x="1524000" y="3479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655</xdr:row>
      <xdr:rowOff>0</xdr:rowOff>
    </xdr:from>
    <xdr:to>
      <xdr:col>2</xdr:col>
      <xdr:colOff>257175</xdr:colOff>
      <xdr:row>655</xdr:row>
      <xdr:rowOff>123825</xdr:rowOff>
    </xdr:to>
    <xdr:sp macro="" textlink="">
      <xdr:nvSpPr>
        <xdr:cNvPr id="2302" name="AutoShape 254" descr="Waivers Exempt">
          <a:hlinkClick xmlns:r="http://schemas.openxmlformats.org/officeDocument/2006/relationships" r:id="rId98"/>
          <a:extLst>
            <a:ext uri="{FF2B5EF4-FFF2-40B4-BE49-F238E27FC236}">
              <a16:creationId xmlns:a16="http://schemas.microsoft.com/office/drawing/2014/main" xmlns="" id="{00000000-0008-0000-0E00-0000FE080000}"/>
            </a:ext>
          </a:extLst>
        </xdr:cNvPr>
        <xdr:cNvSpPr>
          <a:spLocks noChangeAspect="1" noChangeArrowheads="1"/>
        </xdr:cNvSpPr>
      </xdr:nvSpPr>
      <xdr:spPr bwMode="auto">
        <a:xfrm>
          <a:off x="1657350" y="3479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584</xdr:row>
      <xdr:rowOff>0</xdr:rowOff>
    </xdr:from>
    <xdr:to>
      <xdr:col>2</xdr:col>
      <xdr:colOff>123825</xdr:colOff>
      <xdr:row>584</xdr:row>
      <xdr:rowOff>123825</xdr:rowOff>
    </xdr:to>
    <xdr:sp macro="" textlink="">
      <xdr:nvSpPr>
        <xdr:cNvPr id="2303" name="AutoShape 255" descr="Waivers Exempt">
          <a:hlinkClick xmlns:r="http://schemas.openxmlformats.org/officeDocument/2006/relationships" r:id="rId99"/>
          <a:extLst>
            <a:ext uri="{FF2B5EF4-FFF2-40B4-BE49-F238E27FC236}">
              <a16:creationId xmlns:a16="http://schemas.microsoft.com/office/drawing/2014/main" xmlns="" id="{00000000-0008-0000-0E00-0000FF080000}"/>
            </a:ext>
          </a:extLst>
        </xdr:cNvPr>
        <xdr:cNvSpPr>
          <a:spLocks noChangeAspect="1" noChangeArrowheads="1"/>
        </xdr:cNvSpPr>
      </xdr:nvSpPr>
      <xdr:spPr bwMode="auto">
        <a:xfrm>
          <a:off x="1524000" y="3498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170</xdr:row>
      <xdr:rowOff>0</xdr:rowOff>
    </xdr:from>
    <xdr:to>
      <xdr:col>2</xdr:col>
      <xdr:colOff>123825</xdr:colOff>
      <xdr:row>170</xdr:row>
      <xdr:rowOff>123825</xdr:rowOff>
    </xdr:to>
    <xdr:sp macro="" textlink="">
      <xdr:nvSpPr>
        <xdr:cNvPr id="2304" name="AutoShape 256" descr="Performance Bonuses">
          <a:extLst>
            <a:ext uri="{FF2B5EF4-FFF2-40B4-BE49-F238E27FC236}">
              <a16:creationId xmlns:a16="http://schemas.microsoft.com/office/drawing/2014/main" xmlns="" id="{00000000-0008-0000-0E00-000000090000}"/>
            </a:ext>
          </a:extLst>
        </xdr:cNvPr>
        <xdr:cNvSpPr>
          <a:spLocks noChangeAspect="1" noChangeArrowheads="1"/>
        </xdr:cNvSpPr>
      </xdr:nvSpPr>
      <xdr:spPr bwMode="auto">
        <a:xfrm>
          <a:off x="1524000" y="35175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170</xdr:row>
      <xdr:rowOff>0</xdr:rowOff>
    </xdr:from>
    <xdr:to>
      <xdr:col>2</xdr:col>
      <xdr:colOff>257175</xdr:colOff>
      <xdr:row>170</xdr:row>
      <xdr:rowOff>123825</xdr:rowOff>
    </xdr:to>
    <xdr:sp macro="" textlink="">
      <xdr:nvSpPr>
        <xdr:cNvPr id="2305" name="AutoShape 257" descr="Waivers Exempt">
          <a:hlinkClick xmlns:r="http://schemas.openxmlformats.org/officeDocument/2006/relationships" r:id="rId100"/>
          <a:extLst>
            <a:ext uri="{FF2B5EF4-FFF2-40B4-BE49-F238E27FC236}">
              <a16:creationId xmlns:a16="http://schemas.microsoft.com/office/drawing/2014/main" xmlns="" id="{00000000-0008-0000-0E00-000001090000}"/>
            </a:ext>
          </a:extLst>
        </xdr:cNvPr>
        <xdr:cNvSpPr>
          <a:spLocks noChangeAspect="1" noChangeArrowheads="1"/>
        </xdr:cNvSpPr>
      </xdr:nvSpPr>
      <xdr:spPr bwMode="auto">
        <a:xfrm>
          <a:off x="1657350" y="35175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xdr:row>
      <xdr:rowOff>0</xdr:rowOff>
    </xdr:from>
    <xdr:to>
      <xdr:col>2</xdr:col>
      <xdr:colOff>123825</xdr:colOff>
      <xdr:row>133</xdr:row>
      <xdr:rowOff>123825</xdr:rowOff>
    </xdr:to>
    <xdr:sp macro="" textlink="">
      <xdr:nvSpPr>
        <xdr:cNvPr id="2306" name="AutoShape 258" descr="Waivers Exempt">
          <a:hlinkClick xmlns:r="http://schemas.openxmlformats.org/officeDocument/2006/relationships" r:id="rId101"/>
          <a:extLst>
            <a:ext uri="{FF2B5EF4-FFF2-40B4-BE49-F238E27FC236}">
              <a16:creationId xmlns:a16="http://schemas.microsoft.com/office/drawing/2014/main" xmlns="" id="{00000000-0008-0000-0E00-000002090000}"/>
            </a:ext>
          </a:extLst>
        </xdr:cNvPr>
        <xdr:cNvSpPr>
          <a:spLocks noChangeAspect="1" noChangeArrowheads="1"/>
        </xdr:cNvSpPr>
      </xdr:nvSpPr>
      <xdr:spPr bwMode="auto">
        <a:xfrm>
          <a:off x="1524000" y="3536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410</xdr:row>
      <xdr:rowOff>0</xdr:rowOff>
    </xdr:from>
    <xdr:to>
      <xdr:col>2</xdr:col>
      <xdr:colOff>123825</xdr:colOff>
      <xdr:row>410</xdr:row>
      <xdr:rowOff>123825</xdr:rowOff>
    </xdr:to>
    <xdr:sp macro="" textlink="">
      <xdr:nvSpPr>
        <xdr:cNvPr id="2307" name="AutoShape 259" descr="Performance Bonuses">
          <a:extLst>
            <a:ext uri="{FF2B5EF4-FFF2-40B4-BE49-F238E27FC236}">
              <a16:creationId xmlns:a16="http://schemas.microsoft.com/office/drawing/2014/main" xmlns="" id="{00000000-0008-0000-0E00-000003090000}"/>
            </a:ext>
          </a:extLst>
        </xdr:cNvPr>
        <xdr:cNvSpPr>
          <a:spLocks noChangeAspect="1" noChangeArrowheads="1"/>
        </xdr:cNvSpPr>
      </xdr:nvSpPr>
      <xdr:spPr bwMode="auto">
        <a:xfrm>
          <a:off x="1524000" y="35556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410</xdr:row>
      <xdr:rowOff>0</xdr:rowOff>
    </xdr:from>
    <xdr:to>
      <xdr:col>2</xdr:col>
      <xdr:colOff>257175</xdr:colOff>
      <xdr:row>410</xdr:row>
      <xdr:rowOff>123825</xdr:rowOff>
    </xdr:to>
    <xdr:sp macro="" textlink="">
      <xdr:nvSpPr>
        <xdr:cNvPr id="2308" name="AutoShape 260" descr="Waivers Exempt">
          <a:hlinkClick xmlns:r="http://schemas.openxmlformats.org/officeDocument/2006/relationships" r:id="rId102"/>
          <a:extLst>
            <a:ext uri="{FF2B5EF4-FFF2-40B4-BE49-F238E27FC236}">
              <a16:creationId xmlns:a16="http://schemas.microsoft.com/office/drawing/2014/main" xmlns="" id="{00000000-0008-0000-0E00-000004090000}"/>
            </a:ext>
          </a:extLst>
        </xdr:cNvPr>
        <xdr:cNvSpPr>
          <a:spLocks noChangeAspect="1" noChangeArrowheads="1"/>
        </xdr:cNvSpPr>
      </xdr:nvSpPr>
      <xdr:spPr bwMode="auto">
        <a:xfrm>
          <a:off x="1657350" y="35556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1295</xdr:row>
      <xdr:rowOff>0</xdr:rowOff>
    </xdr:from>
    <xdr:to>
      <xdr:col>2</xdr:col>
      <xdr:colOff>123825</xdr:colOff>
      <xdr:row>1295</xdr:row>
      <xdr:rowOff>123825</xdr:rowOff>
    </xdr:to>
    <xdr:sp macro="" textlink="">
      <xdr:nvSpPr>
        <xdr:cNvPr id="2309" name="AutoShape 261" descr="Waivers Exempt">
          <a:hlinkClick xmlns:r="http://schemas.openxmlformats.org/officeDocument/2006/relationships" r:id="rId103"/>
          <a:extLst>
            <a:ext uri="{FF2B5EF4-FFF2-40B4-BE49-F238E27FC236}">
              <a16:creationId xmlns:a16="http://schemas.microsoft.com/office/drawing/2014/main" xmlns="" id="{00000000-0008-0000-0E00-000005090000}"/>
            </a:ext>
          </a:extLst>
        </xdr:cNvPr>
        <xdr:cNvSpPr>
          <a:spLocks noChangeAspect="1" noChangeArrowheads="1"/>
        </xdr:cNvSpPr>
      </xdr:nvSpPr>
      <xdr:spPr bwMode="auto">
        <a:xfrm>
          <a:off x="1524000" y="35747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846</xdr:row>
      <xdr:rowOff>0</xdr:rowOff>
    </xdr:from>
    <xdr:to>
      <xdr:col>2</xdr:col>
      <xdr:colOff>123825</xdr:colOff>
      <xdr:row>846</xdr:row>
      <xdr:rowOff>123825</xdr:rowOff>
    </xdr:to>
    <xdr:sp macro="" textlink="">
      <xdr:nvSpPr>
        <xdr:cNvPr id="2310" name="AutoShape 262" descr="Performance Bonuses">
          <a:extLst>
            <a:ext uri="{FF2B5EF4-FFF2-40B4-BE49-F238E27FC236}">
              <a16:creationId xmlns:a16="http://schemas.microsoft.com/office/drawing/2014/main" xmlns="" id="{00000000-0008-0000-0E00-000006090000}"/>
            </a:ext>
          </a:extLst>
        </xdr:cNvPr>
        <xdr:cNvSpPr>
          <a:spLocks noChangeAspect="1" noChangeArrowheads="1"/>
        </xdr:cNvSpPr>
      </xdr:nvSpPr>
      <xdr:spPr bwMode="auto">
        <a:xfrm>
          <a:off x="1524000" y="36880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846</xdr:row>
      <xdr:rowOff>0</xdr:rowOff>
    </xdr:from>
    <xdr:to>
      <xdr:col>2</xdr:col>
      <xdr:colOff>257175</xdr:colOff>
      <xdr:row>846</xdr:row>
      <xdr:rowOff>123825</xdr:rowOff>
    </xdr:to>
    <xdr:sp macro="" textlink="">
      <xdr:nvSpPr>
        <xdr:cNvPr id="2311" name="AutoShape 263" descr="Waivers Exempt">
          <a:hlinkClick xmlns:r="http://schemas.openxmlformats.org/officeDocument/2006/relationships" r:id="rId104"/>
          <a:extLst>
            <a:ext uri="{FF2B5EF4-FFF2-40B4-BE49-F238E27FC236}">
              <a16:creationId xmlns:a16="http://schemas.microsoft.com/office/drawing/2014/main" xmlns="" id="{00000000-0008-0000-0E00-000007090000}"/>
            </a:ext>
          </a:extLst>
        </xdr:cNvPr>
        <xdr:cNvSpPr>
          <a:spLocks noChangeAspect="1" noChangeArrowheads="1"/>
        </xdr:cNvSpPr>
      </xdr:nvSpPr>
      <xdr:spPr bwMode="auto">
        <a:xfrm>
          <a:off x="1657350" y="36880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644</xdr:row>
      <xdr:rowOff>0</xdr:rowOff>
    </xdr:from>
    <xdr:to>
      <xdr:col>2</xdr:col>
      <xdr:colOff>123825</xdr:colOff>
      <xdr:row>644</xdr:row>
      <xdr:rowOff>123825</xdr:rowOff>
    </xdr:to>
    <xdr:sp macro="" textlink="">
      <xdr:nvSpPr>
        <xdr:cNvPr id="2312" name="AutoShape 264" descr="Performance Bonuses">
          <a:extLst>
            <a:ext uri="{FF2B5EF4-FFF2-40B4-BE49-F238E27FC236}">
              <a16:creationId xmlns:a16="http://schemas.microsoft.com/office/drawing/2014/main" xmlns="" id="{00000000-0008-0000-0E00-000008090000}"/>
            </a:ext>
          </a:extLst>
        </xdr:cNvPr>
        <xdr:cNvSpPr>
          <a:spLocks noChangeAspect="1" noChangeArrowheads="1"/>
        </xdr:cNvSpPr>
      </xdr:nvSpPr>
      <xdr:spPr bwMode="auto">
        <a:xfrm>
          <a:off x="1524000" y="37071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644</xdr:row>
      <xdr:rowOff>0</xdr:rowOff>
    </xdr:from>
    <xdr:to>
      <xdr:col>2</xdr:col>
      <xdr:colOff>257175</xdr:colOff>
      <xdr:row>644</xdr:row>
      <xdr:rowOff>123825</xdr:rowOff>
    </xdr:to>
    <xdr:sp macro="" textlink="">
      <xdr:nvSpPr>
        <xdr:cNvPr id="2313" name="AutoShape 265" descr="Waivers Exempt">
          <a:hlinkClick xmlns:r="http://schemas.openxmlformats.org/officeDocument/2006/relationships" r:id="rId105"/>
          <a:extLst>
            <a:ext uri="{FF2B5EF4-FFF2-40B4-BE49-F238E27FC236}">
              <a16:creationId xmlns:a16="http://schemas.microsoft.com/office/drawing/2014/main" xmlns="" id="{00000000-0008-0000-0E00-000009090000}"/>
            </a:ext>
          </a:extLst>
        </xdr:cNvPr>
        <xdr:cNvSpPr>
          <a:spLocks noChangeAspect="1" noChangeArrowheads="1"/>
        </xdr:cNvSpPr>
      </xdr:nvSpPr>
      <xdr:spPr bwMode="auto">
        <a:xfrm>
          <a:off x="1657350" y="37071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900</xdr:row>
      <xdr:rowOff>0</xdr:rowOff>
    </xdr:from>
    <xdr:to>
      <xdr:col>7</xdr:col>
      <xdr:colOff>123825</xdr:colOff>
      <xdr:row>900</xdr:row>
      <xdr:rowOff>104775</xdr:rowOff>
    </xdr:to>
    <xdr:sp macro="" textlink="">
      <xdr:nvSpPr>
        <xdr:cNvPr id="2314" name="AutoShape 266" descr="Arbitration Eligible">
          <a:hlinkClick xmlns:r="http://schemas.openxmlformats.org/officeDocument/2006/relationships" r:id="rId106"/>
          <a:extLst>
            <a:ext uri="{FF2B5EF4-FFF2-40B4-BE49-F238E27FC236}">
              <a16:creationId xmlns:a16="http://schemas.microsoft.com/office/drawing/2014/main" xmlns="" id="{00000000-0008-0000-0E00-00000A090000}"/>
            </a:ext>
          </a:extLst>
        </xdr:cNvPr>
        <xdr:cNvSpPr>
          <a:spLocks noChangeAspect="1" noChangeArrowheads="1"/>
        </xdr:cNvSpPr>
      </xdr:nvSpPr>
      <xdr:spPr bwMode="auto">
        <a:xfrm>
          <a:off x="5334000" y="31775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42</xdr:row>
      <xdr:rowOff>0</xdr:rowOff>
    </xdr:from>
    <xdr:to>
      <xdr:col>8</xdr:col>
      <xdr:colOff>123825</xdr:colOff>
      <xdr:row>42</xdr:row>
      <xdr:rowOff>104775</xdr:rowOff>
    </xdr:to>
    <xdr:sp macro="" textlink="">
      <xdr:nvSpPr>
        <xdr:cNvPr id="2315" name="AutoShape 267" descr="Arbitration Eligible">
          <a:hlinkClick xmlns:r="http://schemas.openxmlformats.org/officeDocument/2006/relationships" r:id="rId107"/>
          <a:extLst>
            <a:ext uri="{FF2B5EF4-FFF2-40B4-BE49-F238E27FC236}">
              <a16:creationId xmlns:a16="http://schemas.microsoft.com/office/drawing/2014/main" xmlns="" id="{00000000-0008-0000-0E00-00000B090000}"/>
            </a:ext>
          </a:extLst>
        </xdr:cNvPr>
        <xdr:cNvSpPr>
          <a:spLocks noChangeAspect="1" noChangeArrowheads="1"/>
        </xdr:cNvSpPr>
      </xdr:nvSpPr>
      <xdr:spPr bwMode="auto">
        <a:xfrm>
          <a:off x="6096000" y="31965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672</xdr:row>
      <xdr:rowOff>0</xdr:rowOff>
    </xdr:from>
    <xdr:to>
      <xdr:col>2</xdr:col>
      <xdr:colOff>123825</xdr:colOff>
      <xdr:row>672</xdr:row>
      <xdr:rowOff>123825</xdr:rowOff>
    </xdr:to>
    <xdr:sp macro="" textlink="">
      <xdr:nvSpPr>
        <xdr:cNvPr id="2316" name="AutoShape 268" descr="Performance Bonuses">
          <a:extLst>
            <a:ext uri="{FF2B5EF4-FFF2-40B4-BE49-F238E27FC236}">
              <a16:creationId xmlns:a16="http://schemas.microsoft.com/office/drawing/2014/main" xmlns="" id="{00000000-0008-0000-0E00-00000C090000}"/>
            </a:ext>
          </a:extLst>
        </xdr:cNvPr>
        <xdr:cNvSpPr>
          <a:spLocks noChangeAspect="1" noChangeArrowheads="1"/>
        </xdr:cNvSpPr>
      </xdr:nvSpPr>
      <xdr:spPr bwMode="auto">
        <a:xfrm>
          <a:off x="1524000" y="32156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123</xdr:row>
      <xdr:rowOff>0</xdr:rowOff>
    </xdr:from>
    <xdr:to>
      <xdr:col>8</xdr:col>
      <xdr:colOff>123825</xdr:colOff>
      <xdr:row>123</xdr:row>
      <xdr:rowOff>104775</xdr:rowOff>
    </xdr:to>
    <xdr:sp macro="" textlink="">
      <xdr:nvSpPr>
        <xdr:cNvPr id="2317" name="AutoShape 269" descr="Arbitration Eligible">
          <a:hlinkClick xmlns:r="http://schemas.openxmlformats.org/officeDocument/2006/relationships" r:id="rId108"/>
          <a:extLst>
            <a:ext uri="{FF2B5EF4-FFF2-40B4-BE49-F238E27FC236}">
              <a16:creationId xmlns:a16="http://schemas.microsoft.com/office/drawing/2014/main" xmlns="" id="{00000000-0008-0000-0E00-00000D090000}"/>
            </a:ext>
          </a:extLst>
        </xdr:cNvPr>
        <xdr:cNvSpPr>
          <a:spLocks noChangeAspect="1" noChangeArrowheads="1"/>
        </xdr:cNvSpPr>
      </xdr:nvSpPr>
      <xdr:spPr bwMode="auto">
        <a:xfrm>
          <a:off x="6096000" y="32346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1238</xdr:row>
      <xdr:rowOff>0</xdr:rowOff>
    </xdr:from>
    <xdr:to>
      <xdr:col>7</xdr:col>
      <xdr:colOff>123825</xdr:colOff>
      <xdr:row>1238</xdr:row>
      <xdr:rowOff>104775</xdr:rowOff>
    </xdr:to>
    <xdr:sp macro="" textlink="">
      <xdr:nvSpPr>
        <xdr:cNvPr id="2318" name="AutoShape 270" descr="Arbitration Eligible">
          <a:hlinkClick xmlns:r="http://schemas.openxmlformats.org/officeDocument/2006/relationships" r:id="rId109"/>
          <a:extLst>
            <a:ext uri="{FF2B5EF4-FFF2-40B4-BE49-F238E27FC236}">
              <a16:creationId xmlns:a16="http://schemas.microsoft.com/office/drawing/2014/main" xmlns="" id="{00000000-0008-0000-0E00-00000E090000}"/>
            </a:ext>
          </a:extLst>
        </xdr:cNvPr>
        <xdr:cNvSpPr>
          <a:spLocks noChangeAspect="1" noChangeArrowheads="1"/>
        </xdr:cNvSpPr>
      </xdr:nvSpPr>
      <xdr:spPr bwMode="auto">
        <a:xfrm>
          <a:off x="5334000" y="32537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1130</xdr:row>
      <xdr:rowOff>0</xdr:rowOff>
    </xdr:from>
    <xdr:to>
      <xdr:col>7</xdr:col>
      <xdr:colOff>123825</xdr:colOff>
      <xdr:row>1130</xdr:row>
      <xdr:rowOff>104775</xdr:rowOff>
    </xdr:to>
    <xdr:sp macro="" textlink="">
      <xdr:nvSpPr>
        <xdr:cNvPr id="2319" name="AutoShape 271" descr="Arbitration Eligible">
          <a:hlinkClick xmlns:r="http://schemas.openxmlformats.org/officeDocument/2006/relationships" r:id="rId110"/>
          <a:extLst>
            <a:ext uri="{FF2B5EF4-FFF2-40B4-BE49-F238E27FC236}">
              <a16:creationId xmlns:a16="http://schemas.microsoft.com/office/drawing/2014/main" xmlns="" id="{00000000-0008-0000-0E00-00000F090000}"/>
            </a:ext>
          </a:extLst>
        </xdr:cNvPr>
        <xdr:cNvSpPr>
          <a:spLocks noChangeAspect="1" noChangeArrowheads="1"/>
        </xdr:cNvSpPr>
      </xdr:nvSpPr>
      <xdr:spPr bwMode="auto">
        <a:xfrm>
          <a:off x="5334000" y="34432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961</xdr:row>
      <xdr:rowOff>0</xdr:rowOff>
    </xdr:from>
    <xdr:to>
      <xdr:col>7</xdr:col>
      <xdr:colOff>123825</xdr:colOff>
      <xdr:row>961</xdr:row>
      <xdr:rowOff>104775</xdr:rowOff>
    </xdr:to>
    <xdr:sp macro="" textlink="">
      <xdr:nvSpPr>
        <xdr:cNvPr id="2320" name="AutoShape 272" descr="Arbitration Eligible">
          <a:hlinkClick xmlns:r="http://schemas.openxmlformats.org/officeDocument/2006/relationships" r:id="rId111"/>
          <a:extLst>
            <a:ext uri="{FF2B5EF4-FFF2-40B4-BE49-F238E27FC236}">
              <a16:creationId xmlns:a16="http://schemas.microsoft.com/office/drawing/2014/main" xmlns="" id="{00000000-0008-0000-0E00-000010090000}"/>
            </a:ext>
          </a:extLst>
        </xdr:cNvPr>
        <xdr:cNvSpPr>
          <a:spLocks noChangeAspect="1" noChangeArrowheads="1"/>
        </xdr:cNvSpPr>
      </xdr:nvSpPr>
      <xdr:spPr bwMode="auto">
        <a:xfrm>
          <a:off x="5334000" y="359473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21" name="AutoShape 273" descr="https://capfriendly-wlb8ng5.stackpathdns.com/assets/images/icons/general/q.svg">
          <a:extLst>
            <a:ext uri="{FF2B5EF4-FFF2-40B4-BE49-F238E27FC236}">
              <a16:creationId xmlns:a16="http://schemas.microsoft.com/office/drawing/2014/main" xmlns="" id="{00000000-0008-0000-0E00-000011090000}"/>
            </a:ext>
          </a:extLst>
        </xdr:cNvPr>
        <xdr:cNvSpPr>
          <a:spLocks noChangeAspect="1" noChangeArrowheads="1"/>
        </xdr:cNvSpPr>
      </xdr:nvSpPr>
      <xdr:spPr bwMode="auto">
        <a:xfrm>
          <a:off x="1524000" y="36718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22" name="AutoShape 274" descr="https://capfriendly-wlb8ng5.stackpathdns.com/assets/images/icons/general/q.svg">
          <a:extLst>
            <a:ext uri="{FF2B5EF4-FFF2-40B4-BE49-F238E27FC236}">
              <a16:creationId xmlns:a16="http://schemas.microsoft.com/office/drawing/2014/main" xmlns="" id="{00000000-0008-0000-0E00-000012090000}"/>
            </a:ext>
          </a:extLst>
        </xdr:cNvPr>
        <xdr:cNvSpPr>
          <a:spLocks noChangeAspect="1" noChangeArrowheads="1"/>
        </xdr:cNvSpPr>
      </xdr:nvSpPr>
      <xdr:spPr bwMode="auto">
        <a:xfrm>
          <a:off x="1524000" y="36909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23" name="AutoShape 275" descr="https://capfriendly-wlb8ng5.stackpathdns.com/assets/images/icons/general/q.svg">
          <a:extLst>
            <a:ext uri="{FF2B5EF4-FFF2-40B4-BE49-F238E27FC236}">
              <a16:creationId xmlns:a16="http://schemas.microsoft.com/office/drawing/2014/main" xmlns="" id="{00000000-0008-0000-0E00-000013090000}"/>
            </a:ext>
          </a:extLst>
        </xdr:cNvPr>
        <xdr:cNvSpPr>
          <a:spLocks noChangeAspect="1" noChangeArrowheads="1"/>
        </xdr:cNvSpPr>
      </xdr:nvSpPr>
      <xdr:spPr bwMode="auto">
        <a:xfrm>
          <a:off x="1524000" y="37099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24" name="AutoShape 276" descr="https://capfriendly-wlb8ng5.stackpathdns.com/assets/images/icons/general/q.svg">
          <a:extLst>
            <a:ext uri="{FF2B5EF4-FFF2-40B4-BE49-F238E27FC236}">
              <a16:creationId xmlns:a16="http://schemas.microsoft.com/office/drawing/2014/main" xmlns="" id="{00000000-0008-0000-0E00-000014090000}"/>
            </a:ext>
          </a:extLst>
        </xdr:cNvPr>
        <xdr:cNvSpPr>
          <a:spLocks noChangeAspect="1" noChangeArrowheads="1"/>
        </xdr:cNvSpPr>
      </xdr:nvSpPr>
      <xdr:spPr bwMode="auto">
        <a:xfrm>
          <a:off x="1524000" y="37290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25" name="AutoShape 277" descr="https://capfriendly-wlb8ng5.stackpathdns.com/assets/images/icons/general/q.svg">
          <a:extLst>
            <a:ext uri="{FF2B5EF4-FFF2-40B4-BE49-F238E27FC236}">
              <a16:creationId xmlns:a16="http://schemas.microsoft.com/office/drawing/2014/main" xmlns="" id="{00000000-0008-0000-0E00-000015090000}"/>
            </a:ext>
          </a:extLst>
        </xdr:cNvPr>
        <xdr:cNvSpPr>
          <a:spLocks noChangeAspect="1" noChangeArrowheads="1"/>
        </xdr:cNvSpPr>
      </xdr:nvSpPr>
      <xdr:spPr bwMode="auto">
        <a:xfrm>
          <a:off x="1524000" y="37480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26" name="AutoShape 278" descr="https://capfriendly-wlb8ng5.stackpathdns.com/assets/images/icons/general/q.svg">
          <a:extLst>
            <a:ext uri="{FF2B5EF4-FFF2-40B4-BE49-F238E27FC236}">
              <a16:creationId xmlns:a16="http://schemas.microsoft.com/office/drawing/2014/main" xmlns="" id="{00000000-0008-0000-0E00-000016090000}"/>
            </a:ext>
          </a:extLst>
        </xdr:cNvPr>
        <xdr:cNvSpPr>
          <a:spLocks noChangeAspect="1" noChangeArrowheads="1"/>
        </xdr:cNvSpPr>
      </xdr:nvSpPr>
      <xdr:spPr bwMode="auto">
        <a:xfrm>
          <a:off x="1524000" y="37671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27" name="AutoShape 279" descr="https://capfriendly-wlb8ng5.stackpathdns.com/assets/images/icons/general/q.svg">
          <a:extLst>
            <a:ext uri="{FF2B5EF4-FFF2-40B4-BE49-F238E27FC236}">
              <a16:creationId xmlns:a16="http://schemas.microsoft.com/office/drawing/2014/main" xmlns="" id="{00000000-0008-0000-0E00-000017090000}"/>
            </a:ext>
          </a:extLst>
        </xdr:cNvPr>
        <xdr:cNvSpPr>
          <a:spLocks noChangeAspect="1" noChangeArrowheads="1"/>
        </xdr:cNvSpPr>
      </xdr:nvSpPr>
      <xdr:spPr bwMode="auto">
        <a:xfrm>
          <a:off x="1524000" y="37861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28" name="AutoShape 280" descr="https://capfriendly-wlb8ng5.stackpathdns.com/assets/images/icons/general/q.svg">
          <a:extLst>
            <a:ext uri="{FF2B5EF4-FFF2-40B4-BE49-F238E27FC236}">
              <a16:creationId xmlns:a16="http://schemas.microsoft.com/office/drawing/2014/main" xmlns="" id="{00000000-0008-0000-0E00-000018090000}"/>
            </a:ext>
          </a:extLst>
        </xdr:cNvPr>
        <xdr:cNvSpPr>
          <a:spLocks noChangeAspect="1" noChangeArrowheads="1"/>
        </xdr:cNvSpPr>
      </xdr:nvSpPr>
      <xdr:spPr bwMode="auto">
        <a:xfrm>
          <a:off x="1524000" y="38052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29" name="AutoShape 281" descr="https://capfriendly-wlb8ng5.stackpathdns.com/assets/images/icons/general/q.svg">
          <a:extLst>
            <a:ext uri="{FF2B5EF4-FFF2-40B4-BE49-F238E27FC236}">
              <a16:creationId xmlns:a16="http://schemas.microsoft.com/office/drawing/2014/main" xmlns="" id="{00000000-0008-0000-0E00-000019090000}"/>
            </a:ext>
          </a:extLst>
        </xdr:cNvPr>
        <xdr:cNvSpPr>
          <a:spLocks noChangeAspect="1" noChangeArrowheads="1"/>
        </xdr:cNvSpPr>
      </xdr:nvSpPr>
      <xdr:spPr bwMode="auto">
        <a:xfrm>
          <a:off x="1524000" y="38242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30" name="AutoShape 282" descr="https://capfriendly-wlb8ng5.stackpathdns.com/assets/images/icons/general/q.svg">
          <a:extLst>
            <a:ext uri="{FF2B5EF4-FFF2-40B4-BE49-F238E27FC236}">
              <a16:creationId xmlns:a16="http://schemas.microsoft.com/office/drawing/2014/main" xmlns="" id="{00000000-0008-0000-0E00-00001A090000}"/>
            </a:ext>
          </a:extLst>
        </xdr:cNvPr>
        <xdr:cNvSpPr>
          <a:spLocks noChangeAspect="1" noChangeArrowheads="1"/>
        </xdr:cNvSpPr>
      </xdr:nvSpPr>
      <xdr:spPr bwMode="auto">
        <a:xfrm>
          <a:off x="1524000" y="38433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31" name="AutoShape 283" descr="https://capfriendly-wlb8ng5.stackpathdns.com/assets/images/icons/general/q.svg">
          <a:extLst>
            <a:ext uri="{FF2B5EF4-FFF2-40B4-BE49-F238E27FC236}">
              <a16:creationId xmlns:a16="http://schemas.microsoft.com/office/drawing/2014/main" xmlns="" id="{00000000-0008-0000-0E00-00001B090000}"/>
            </a:ext>
          </a:extLst>
        </xdr:cNvPr>
        <xdr:cNvSpPr>
          <a:spLocks noChangeAspect="1" noChangeArrowheads="1"/>
        </xdr:cNvSpPr>
      </xdr:nvSpPr>
      <xdr:spPr bwMode="auto">
        <a:xfrm>
          <a:off x="1524000" y="38623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2332" name="AutoShape 284" descr="Waivers Exempt">
          <a:hlinkClick xmlns:r="http://schemas.openxmlformats.org/officeDocument/2006/relationships" r:id="rId112"/>
          <a:extLst>
            <a:ext uri="{FF2B5EF4-FFF2-40B4-BE49-F238E27FC236}">
              <a16:creationId xmlns:a16="http://schemas.microsoft.com/office/drawing/2014/main" xmlns="" id="{00000000-0008-0000-0E00-00001C090000}"/>
            </a:ext>
          </a:extLst>
        </xdr:cNvPr>
        <xdr:cNvSpPr>
          <a:spLocks noChangeAspect="1" noChangeArrowheads="1"/>
        </xdr:cNvSpPr>
      </xdr:nvSpPr>
      <xdr:spPr bwMode="auto">
        <a:xfrm>
          <a:off x="1524000" y="3917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338</xdr:row>
      <xdr:rowOff>0</xdr:rowOff>
    </xdr:from>
    <xdr:to>
      <xdr:col>2</xdr:col>
      <xdr:colOff>123825</xdr:colOff>
      <xdr:row>338</xdr:row>
      <xdr:rowOff>123825</xdr:rowOff>
    </xdr:to>
    <xdr:sp macro="" textlink="">
      <xdr:nvSpPr>
        <xdr:cNvPr id="2333" name="AutoShape 285" descr="Performance Bonuses">
          <a:extLst>
            <a:ext uri="{FF2B5EF4-FFF2-40B4-BE49-F238E27FC236}">
              <a16:creationId xmlns:a16="http://schemas.microsoft.com/office/drawing/2014/main" xmlns="" id="{00000000-0008-0000-0E00-00001D090000}"/>
            </a:ext>
          </a:extLst>
        </xdr:cNvPr>
        <xdr:cNvSpPr>
          <a:spLocks noChangeAspect="1" noChangeArrowheads="1"/>
        </xdr:cNvSpPr>
      </xdr:nvSpPr>
      <xdr:spPr bwMode="auto">
        <a:xfrm>
          <a:off x="1524000" y="39366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338</xdr:row>
      <xdr:rowOff>0</xdr:rowOff>
    </xdr:from>
    <xdr:to>
      <xdr:col>2</xdr:col>
      <xdr:colOff>257175</xdr:colOff>
      <xdr:row>338</xdr:row>
      <xdr:rowOff>123825</xdr:rowOff>
    </xdr:to>
    <xdr:sp macro="" textlink="">
      <xdr:nvSpPr>
        <xdr:cNvPr id="2334" name="AutoShape 286" descr="Waivers Exempt">
          <a:hlinkClick xmlns:r="http://schemas.openxmlformats.org/officeDocument/2006/relationships" r:id="rId113"/>
          <a:extLst>
            <a:ext uri="{FF2B5EF4-FFF2-40B4-BE49-F238E27FC236}">
              <a16:creationId xmlns:a16="http://schemas.microsoft.com/office/drawing/2014/main" xmlns="" id="{00000000-0008-0000-0E00-00001E090000}"/>
            </a:ext>
          </a:extLst>
        </xdr:cNvPr>
        <xdr:cNvSpPr>
          <a:spLocks noChangeAspect="1" noChangeArrowheads="1"/>
        </xdr:cNvSpPr>
      </xdr:nvSpPr>
      <xdr:spPr bwMode="auto">
        <a:xfrm>
          <a:off x="1657350" y="39366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xdr:row>
      <xdr:rowOff>0</xdr:rowOff>
    </xdr:from>
    <xdr:to>
      <xdr:col>2</xdr:col>
      <xdr:colOff>123825</xdr:colOff>
      <xdr:row>17</xdr:row>
      <xdr:rowOff>123825</xdr:rowOff>
    </xdr:to>
    <xdr:sp macro="" textlink="">
      <xdr:nvSpPr>
        <xdr:cNvPr id="2335" name="AutoShape 287" descr="Performance Bonuses">
          <a:extLst>
            <a:ext uri="{FF2B5EF4-FFF2-40B4-BE49-F238E27FC236}">
              <a16:creationId xmlns:a16="http://schemas.microsoft.com/office/drawing/2014/main" xmlns="" id="{00000000-0008-0000-0E00-00001F090000}"/>
            </a:ext>
          </a:extLst>
        </xdr:cNvPr>
        <xdr:cNvSpPr>
          <a:spLocks noChangeAspect="1" noChangeArrowheads="1"/>
        </xdr:cNvSpPr>
      </xdr:nvSpPr>
      <xdr:spPr bwMode="auto">
        <a:xfrm>
          <a:off x="1524000" y="39557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17</xdr:row>
      <xdr:rowOff>0</xdr:rowOff>
    </xdr:from>
    <xdr:to>
      <xdr:col>2</xdr:col>
      <xdr:colOff>257175</xdr:colOff>
      <xdr:row>17</xdr:row>
      <xdr:rowOff>123825</xdr:rowOff>
    </xdr:to>
    <xdr:sp macro="" textlink="">
      <xdr:nvSpPr>
        <xdr:cNvPr id="2336" name="AutoShape 288" descr="Waivers Exempt">
          <a:hlinkClick xmlns:r="http://schemas.openxmlformats.org/officeDocument/2006/relationships" r:id="rId114"/>
          <a:extLst>
            <a:ext uri="{FF2B5EF4-FFF2-40B4-BE49-F238E27FC236}">
              <a16:creationId xmlns:a16="http://schemas.microsoft.com/office/drawing/2014/main" xmlns="" id="{00000000-0008-0000-0E00-000020090000}"/>
            </a:ext>
          </a:extLst>
        </xdr:cNvPr>
        <xdr:cNvSpPr>
          <a:spLocks noChangeAspect="1" noChangeArrowheads="1"/>
        </xdr:cNvSpPr>
      </xdr:nvSpPr>
      <xdr:spPr bwMode="auto">
        <a:xfrm>
          <a:off x="1657350" y="39557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xdr:row>
      <xdr:rowOff>0</xdr:rowOff>
    </xdr:from>
    <xdr:to>
      <xdr:col>2</xdr:col>
      <xdr:colOff>123825</xdr:colOff>
      <xdr:row>113</xdr:row>
      <xdr:rowOff>123825</xdr:rowOff>
    </xdr:to>
    <xdr:sp macro="" textlink="">
      <xdr:nvSpPr>
        <xdr:cNvPr id="2337" name="AutoShape 289" descr="Performance Bonuses">
          <a:extLst>
            <a:ext uri="{FF2B5EF4-FFF2-40B4-BE49-F238E27FC236}">
              <a16:creationId xmlns:a16="http://schemas.microsoft.com/office/drawing/2014/main" xmlns="" id="{00000000-0008-0000-0E00-000021090000}"/>
            </a:ext>
          </a:extLst>
        </xdr:cNvPr>
        <xdr:cNvSpPr>
          <a:spLocks noChangeAspect="1" noChangeArrowheads="1"/>
        </xdr:cNvSpPr>
      </xdr:nvSpPr>
      <xdr:spPr bwMode="auto">
        <a:xfrm>
          <a:off x="1524000" y="39747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113</xdr:row>
      <xdr:rowOff>0</xdr:rowOff>
    </xdr:from>
    <xdr:to>
      <xdr:col>2</xdr:col>
      <xdr:colOff>257175</xdr:colOff>
      <xdr:row>113</xdr:row>
      <xdr:rowOff>123825</xdr:rowOff>
    </xdr:to>
    <xdr:sp macro="" textlink="">
      <xdr:nvSpPr>
        <xdr:cNvPr id="2338" name="AutoShape 290" descr="Waivers Exempt">
          <a:hlinkClick xmlns:r="http://schemas.openxmlformats.org/officeDocument/2006/relationships" r:id="rId115"/>
          <a:extLst>
            <a:ext uri="{FF2B5EF4-FFF2-40B4-BE49-F238E27FC236}">
              <a16:creationId xmlns:a16="http://schemas.microsoft.com/office/drawing/2014/main" xmlns="" id="{00000000-0008-0000-0E00-000022090000}"/>
            </a:ext>
          </a:extLst>
        </xdr:cNvPr>
        <xdr:cNvSpPr>
          <a:spLocks noChangeAspect="1" noChangeArrowheads="1"/>
        </xdr:cNvSpPr>
      </xdr:nvSpPr>
      <xdr:spPr bwMode="auto">
        <a:xfrm>
          <a:off x="1657350" y="39747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838</xdr:row>
      <xdr:rowOff>0</xdr:rowOff>
    </xdr:from>
    <xdr:to>
      <xdr:col>2</xdr:col>
      <xdr:colOff>123825</xdr:colOff>
      <xdr:row>838</xdr:row>
      <xdr:rowOff>123825</xdr:rowOff>
    </xdr:to>
    <xdr:sp macro="" textlink="">
      <xdr:nvSpPr>
        <xdr:cNvPr id="2339" name="AutoShape 291" descr="Performance Bonuses">
          <a:extLst>
            <a:ext uri="{FF2B5EF4-FFF2-40B4-BE49-F238E27FC236}">
              <a16:creationId xmlns:a16="http://schemas.microsoft.com/office/drawing/2014/main" xmlns="" id="{00000000-0008-0000-0E00-000023090000}"/>
            </a:ext>
          </a:extLst>
        </xdr:cNvPr>
        <xdr:cNvSpPr>
          <a:spLocks noChangeAspect="1" noChangeArrowheads="1"/>
        </xdr:cNvSpPr>
      </xdr:nvSpPr>
      <xdr:spPr bwMode="auto">
        <a:xfrm>
          <a:off x="1524000" y="39938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838</xdr:row>
      <xdr:rowOff>0</xdr:rowOff>
    </xdr:from>
    <xdr:to>
      <xdr:col>2</xdr:col>
      <xdr:colOff>257175</xdr:colOff>
      <xdr:row>838</xdr:row>
      <xdr:rowOff>123825</xdr:rowOff>
    </xdr:to>
    <xdr:sp macro="" textlink="">
      <xdr:nvSpPr>
        <xdr:cNvPr id="2340" name="AutoShape 292" descr="Waivers Exempt">
          <a:hlinkClick xmlns:r="http://schemas.openxmlformats.org/officeDocument/2006/relationships" r:id="rId116"/>
          <a:extLst>
            <a:ext uri="{FF2B5EF4-FFF2-40B4-BE49-F238E27FC236}">
              <a16:creationId xmlns:a16="http://schemas.microsoft.com/office/drawing/2014/main" xmlns="" id="{00000000-0008-0000-0E00-000024090000}"/>
            </a:ext>
          </a:extLst>
        </xdr:cNvPr>
        <xdr:cNvSpPr>
          <a:spLocks noChangeAspect="1" noChangeArrowheads="1"/>
        </xdr:cNvSpPr>
      </xdr:nvSpPr>
      <xdr:spPr bwMode="auto">
        <a:xfrm>
          <a:off x="1657350" y="39938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1024</xdr:row>
      <xdr:rowOff>0</xdr:rowOff>
    </xdr:from>
    <xdr:to>
      <xdr:col>2</xdr:col>
      <xdr:colOff>123825</xdr:colOff>
      <xdr:row>1024</xdr:row>
      <xdr:rowOff>123825</xdr:rowOff>
    </xdr:to>
    <xdr:sp macro="" textlink="">
      <xdr:nvSpPr>
        <xdr:cNvPr id="2341" name="AutoShape 293" descr="Performance Bonuses">
          <a:extLst>
            <a:ext uri="{FF2B5EF4-FFF2-40B4-BE49-F238E27FC236}">
              <a16:creationId xmlns:a16="http://schemas.microsoft.com/office/drawing/2014/main" xmlns="" id="{00000000-0008-0000-0E00-000025090000}"/>
            </a:ext>
          </a:extLst>
        </xdr:cNvPr>
        <xdr:cNvSpPr>
          <a:spLocks noChangeAspect="1" noChangeArrowheads="1"/>
        </xdr:cNvSpPr>
      </xdr:nvSpPr>
      <xdr:spPr bwMode="auto">
        <a:xfrm>
          <a:off x="1524000" y="40128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1024</xdr:row>
      <xdr:rowOff>0</xdr:rowOff>
    </xdr:from>
    <xdr:to>
      <xdr:col>2</xdr:col>
      <xdr:colOff>257175</xdr:colOff>
      <xdr:row>1024</xdr:row>
      <xdr:rowOff>123825</xdr:rowOff>
    </xdr:to>
    <xdr:sp macro="" textlink="">
      <xdr:nvSpPr>
        <xdr:cNvPr id="2342" name="AutoShape 294" descr="Waivers Exempt">
          <a:hlinkClick xmlns:r="http://schemas.openxmlformats.org/officeDocument/2006/relationships" r:id="rId117"/>
          <a:extLst>
            <a:ext uri="{FF2B5EF4-FFF2-40B4-BE49-F238E27FC236}">
              <a16:creationId xmlns:a16="http://schemas.microsoft.com/office/drawing/2014/main" xmlns="" id="{00000000-0008-0000-0E00-000026090000}"/>
            </a:ext>
          </a:extLst>
        </xdr:cNvPr>
        <xdr:cNvSpPr>
          <a:spLocks noChangeAspect="1" noChangeArrowheads="1"/>
        </xdr:cNvSpPr>
      </xdr:nvSpPr>
      <xdr:spPr bwMode="auto">
        <a:xfrm>
          <a:off x="1657350" y="40128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548</xdr:row>
      <xdr:rowOff>0</xdr:rowOff>
    </xdr:from>
    <xdr:to>
      <xdr:col>2</xdr:col>
      <xdr:colOff>123825</xdr:colOff>
      <xdr:row>548</xdr:row>
      <xdr:rowOff>123825</xdr:rowOff>
    </xdr:to>
    <xdr:sp macro="" textlink="">
      <xdr:nvSpPr>
        <xdr:cNvPr id="2343" name="AutoShape 295" descr="Performance Bonuses">
          <a:extLst>
            <a:ext uri="{FF2B5EF4-FFF2-40B4-BE49-F238E27FC236}">
              <a16:creationId xmlns:a16="http://schemas.microsoft.com/office/drawing/2014/main" xmlns="" id="{00000000-0008-0000-0E00-000027090000}"/>
            </a:ext>
          </a:extLst>
        </xdr:cNvPr>
        <xdr:cNvSpPr>
          <a:spLocks noChangeAspect="1" noChangeArrowheads="1"/>
        </xdr:cNvSpPr>
      </xdr:nvSpPr>
      <xdr:spPr bwMode="auto">
        <a:xfrm>
          <a:off x="1524000" y="40319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548</xdr:row>
      <xdr:rowOff>0</xdr:rowOff>
    </xdr:from>
    <xdr:to>
      <xdr:col>2</xdr:col>
      <xdr:colOff>257175</xdr:colOff>
      <xdr:row>548</xdr:row>
      <xdr:rowOff>123825</xdr:rowOff>
    </xdr:to>
    <xdr:sp macro="" textlink="">
      <xdr:nvSpPr>
        <xdr:cNvPr id="2344" name="AutoShape 296" descr="Retained Salary Transaction">
          <a:extLst>
            <a:ext uri="{FF2B5EF4-FFF2-40B4-BE49-F238E27FC236}">
              <a16:creationId xmlns:a16="http://schemas.microsoft.com/office/drawing/2014/main" xmlns="" id="{00000000-0008-0000-0E00-000028090000}"/>
            </a:ext>
          </a:extLst>
        </xdr:cNvPr>
        <xdr:cNvSpPr>
          <a:spLocks noChangeAspect="1" noChangeArrowheads="1"/>
        </xdr:cNvSpPr>
      </xdr:nvSpPr>
      <xdr:spPr bwMode="auto">
        <a:xfrm>
          <a:off x="1657350" y="40319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548</xdr:row>
      <xdr:rowOff>0</xdr:rowOff>
    </xdr:from>
    <xdr:to>
      <xdr:col>2</xdr:col>
      <xdr:colOff>390525</xdr:colOff>
      <xdr:row>548</xdr:row>
      <xdr:rowOff>123825</xdr:rowOff>
    </xdr:to>
    <xdr:sp macro="" textlink="">
      <xdr:nvSpPr>
        <xdr:cNvPr id="2345" name="AutoShape 297" descr="Waivers Exempt">
          <a:hlinkClick xmlns:r="http://schemas.openxmlformats.org/officeDocument/2006/relationships" r:id="rId118"/>
          <a:extLst>
            <a:ext uri="{FF2B5EF4-FFF2-40B4-BE49-F238E27FC236}">
              <a16:creationId xmlns:a16="http://schemas.microsoft.com/office/drawing/2014/main" xmlns="" id="{00000000-0008-0000-0E00-000029090000}"/>
            </a:ext>
          </a:extLst>
        </xdr:cNvPr>
        <xdr:cNvSpPr>
          <a:spLocks noChangeAspect="1" noChangeArrowheads="1"/>
        </xdr:cNvSpPr>
      </xdr:nvSpPr>
      <xdr:spPr bwMode="auto">
        <a:xfrm>
          <a:off x="1790700" y="40319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1012</xdr:row>
      <xdr:rowOff>0</xdr:rowOff>
    </xdr:from>
    <xdr:to>
      <xdr:col>2</xdr:col>
      <xdr:colOff>123825</xdr:colOff>
      <xdr:row>1012</xdr:row>
      <xdr:rowOff>123825</xdr:rowOff>
    </xdr:to>
    <xdr:sp macro="" textlink="">
      <xdr:nvSpPr>
        <xdr:cNvPr id="2346" name="AutoShape 298" descr="Performance Bonuses">
          <a:extLst>
            <a:ext uri="{FF2B5EF4-FFF2-40B4-BE49-F238E27FC236}">
              <a16:creationId xmlns:a16="http://schemas.microsoft.com/office/drawing/2014/main" xmlns="" id="{00000000-0008-0000-0E00-00002A090000}"/>
            </a:ext>
          </a:extLst>
        </xdr:cNvPr>
        <xdr:cNvSpPr>
          <a:spLocks noChangeAspect="1" noChangeArrowheads="1"/>
        </xdr:cNvSpPr>
      </xdr:nvSpPr>
      <xdr:spPr bwMode="auto">
        <a:xfrm>
          <a:off x="1524000" y="40509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1012</xdr:row>
      <xdr:rowOff>0</xdr:rowOff>
    </xdr:from>
    <xdr:to>
      <xdr:col>2</xdr:col>
      <xdr:colOff>257175</xdr:colOff>
      <xdr:row>1012</xdr:row>
      <xdr:rowOff>123825</xdr:rowOff>
    </xdr:to>
    <xdr:sp macro="" textlink="">
      <xdr:nvSpPr>
        <xdr:cNvPr id="2347" name="AutoShape 299" descr="Waivers Exempt">
          <a:hlinkClick xmlns:r="http://schemas.openxmlformats.org/officeDocument/2006/relationships" r:id="rId119"/>
          <a:extLst>
            <a:ext uri="{FF2B5EF4-FFF2-40B4-BE49-F238E27FC236}">
              <a16:creationId xmlns:a16="http://schemas.microsoft.com/office/drawing/2014/main" xmlns="" id="{00000000-0008-0000-0E00-00002B090000}"/>
            </a:ext>
          </a:extLst>
        </xdr:cNvPr>
        <xdr:cNvSpPr>
          <a:spLocks noChangeAspect="1" noChangeArrowheads="1"/>
        </xdr:cNvSpPr>
      </xdr:nvSpPr>
      <xdr:spPr bwMode="auto">
        <a:xfrm>
          <a:off x="1657350" y="40509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770</xdr:row>
      <xdr:rowOff>0</xdr:rowOff>
    </xdr:from>
    <xdr:to>
      <xdr:col>2</xdr:col>
      <xdr:colOff>123825</xdr:colOff>
      <xdr:row>770</xdr:row>
      <xdr:rowOff>123825</xdr:rowOff>
    </xdr:to>
    <xdr:sp macro="" textlink="">
      <xdr:nvSpPr>
        <xdr:cNvPr id="2348" name="AutoShape 300" descr="Performance Bonuses">
          <a:extLst>
            <a:ext uri="{FF2B5EF4-FFF2-40B4-BE49-F238E27FC236}">
              <a16:creationId xmlns:a16="http://schemas.microsoft.com/office/drawing/2014/main" xmlns="" id="{00000000-0008-0000-0E00-00002C090000}"/>
            </a:ext>
          </a:extLst>
        </xdr:cNvPr>
        <xdr:cNvSpPr>
          <a:spLocks noChangeAspect="1" noChangeArrowheads="1"/>
        </xdr:cNvSpPr>
      </xdr:nvSpPr>
      <xdr:spPr bwMode="auto">
        <a:xfrm>
          <a:off x="1524000" y="40700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770</xdr:row>
      <xdr:rowOff>0</xdr:rowOff>
    </xdr:from>
    <xdr:to>
      <xdr:col>2</xdr:col>
      <xdr:colOff>257175</xdr:colOff>
      <xdr:row>770</xdr:row>
      <xdr:rowOff>123825</xdr:rowOff>
    </xdr:to>
    <xdr:sp macro="" textlink="">
      <xdr:nvSpPr>
        <xdr:cNvPr id="2349" name="AutoShape 301" descr="Waivers Exempt">
          <a:hlinkClick xmlns:r="http://schemas.openxmlformats.org/officeDocument/2006/relationships" r:id="rId120"/>
          <a:extLst>
            <a:ext uri="{FF2B5EF4-FFF2-40B4-BE49-F238E27FC236}">
              <a16:creationId xmlns:a16="http://schemas.microsoft.com/office/drawing/2014/main" xmlns="" id="{00000000-0008-0000-0E00-00002D090000}"/>
            </a:ext>
          </a:extLst>
        </xdr:cNvPr>
        <xdr:cNvSpPr>
          <a:spLocks noChangeAspect="1" noChangeArrowheads="1"/>
        </xdr:cNvSpPr>
      </xdr:nvSpPr>
      <xdr:spPr bwMode="auto">
        <a:xfrm>
          <a:off x="1657350" y="40700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xdr:row>
      <xdr:rowOff>0</xdr:rowOff>
    </xdr:from>
    <xdr:to>
      <xdr:col>2</xdr:col>
      <xdr:colOff>123825</xdr:colOff>
      <xdr:row>82</xdr:row>
      <xdr:rowOff>123825</xdr:rowOff>
    </xdr:to>
    <xdr:sp macro="" textlink="">
      <xdr:nvSpPr>
        <xdr:cNvPr id="2350" name="AutoShape 302" descr="Waivers Exempt">
          <a:hlinkClick xmlns:r="http://schemas.openxmlformats.org/officeDocument/2006/relationships" r:id="rId121"/>
          <a:extLst>
            <a:ext uri="{FF2B5EF4-FFF2-40B4-BE49-F238E27FC236}">
              <a16:creationId xmlns:a16="http://schemas.microsoft.com/office/drawing/2014/main" xmlns="" id="{00000000-0008-0000-0E00-00002E090000}"/>
            </a:ext>
          </a:extLst>
        </xdr:cNvPr>
        <xdr:cNvSpPr>
          <a:spLocks noChangeAspect="1" noChangeArrowheads="1"/>
        </xdr:cNvSpPr>
      </xdr:nvSpPr>
      <xdr:spPr bwMode="auto">
        <a:xfrm>
          <a:off x="1524000" y="4089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940</xdr:row>
      <xdr:rowOff>0</xdr:rowOff>
    </xdr:from>
    <xdr:to>
      <xdr:col>2</xdr:col>
      <xdr:colOff>123825</xdr:colOff>
      <xdr:row>940</xdr:row>
      <xdr:rowOff>123825</xdr:rowOff>
    </xdr:to>
    <xdr:sp macro="" textlink="">
      <xdr:nvSpPr>
        <xdr:cNvPr id="2351" name="AutoShape 303" descr="Waivers Exempt">
          <a:hlinkClick xmlns:r="http://schemas.openxmlformats.org/officeDocument/2006/relationships" r:id="rId122"/>
          <a:extLst>
            <a:ext uri="{FF2B5EF4-FFF2-40B4-BE49-F238E27FC236}">
              <a16:creationId xmlns:a16="http://schemas.microsoft.com/office/drawing/2014/main" xmlns="" id="{00000000-0008-0000-0E00-00002F090000}"/>
            </a:ext>
          </a:extLst>
        </xdr:cNvPr>
        <xdr:cNvSpPr>
          <a:spLocks noChangeAspect="1" noChangeArrowheads="1"/>
        </xdr:cNvSpPr>
      </xdr:nvSpPr>
      <xdr:spPr bwMode="auto">
        <a:xfrm>
          <a:off x="1524000" y="4108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120</xdr:row>
      <xdr:rowOff>0</xdr:rowOff>
    </xdr:from>
    <xdr:to>
      <xdr:col>7</xdr:col>
      <xdr:colOff>123825</xdr:colOff>
      <xdr:row>120</xdr:row>
      <xdr:rowOff>104775</xdr:rowOff>
    </xdr:to>
    <xdr:sp macro="" textlink="">
      <xdr:nvSpPr>
        <xdr:cNvPr id="2352" name="AutoShape 304" descr="Arbitration Eligible">
          <a:hlinkClick xmlns:r="http://schemas.openxmlformats.org/officeDocument/2006/relationships" r:id="rId123"/>
          <a:extLst>
            <a:ext uri="{FF2B5EF4-FFF2-40B4-BE49-F238E27FC236}">
              <a16:creationId xmlns:a16="http://schemas.microsoft.com/office/drawing/2014/main" xmlns="" id="{00000000-0008-0000-0E00-000030090000}"/>
            </a:ext>
          </a:extLst>
        </xdr:cNvPr>
        <xdr:cNvSpPr>
          <a:spLocks noChangeAspect="1" noChangeArrowheads="1"/>
        </xdr:cNvSpPr>
      </xdr:nvSpPr>
      <xdr:spPr bwMode="auto">
        <a:xfrm>
          <a:off x="5334000" y="412718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647</xdr:row>
      <xdr:rowOff>0</xdr:rowOff>
    </xdr:from>
    <xdr:to>
      <xdr:col>2</xdr:col>
      <xdr:colOff>123825</xdr:colOff>
      <xdr:row>647</xdr:row>
      <xdr:rowOff>123825</xdr:rowOff>
    </xdr:to>
    <xdr:sp macro="" textlink="">
      <xdr:nvSpPr>
        <xdr:cNvPr id="2353" name="AutoShape 305" descr="Waivers Exempt">
          <a:hlinkClick xmlns:r="http://schemas.openxmlformats.org/officeDocument/2006/relationships" r:id="rId124"/>
          <a:extLst>
            <a:ext uri="{FF2B5EF4-FFF2-40B4-BE49-F238E27FC236}">
              <a16:creationId xmlns:a16="http://schemas.microsoft.com/office/drawing/2014/main" xmlns="" id="{00000000-0008-0000-0E00-000031090000}"/>
            </a:ext>
          </a:extLst>
        </xdr:cNvPr>
        <xdr:cNvSpPr>
          <a:spLocks noChangeAspect="1" noChangeArrowheads="1"/>
        </xdr:cNvSpPr>
      </xdr:nvSpPr>
      <xdr:spPr bwMode="auto">
        <a:xfrm>
          <a:off x="1524000" y="4146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647</xdr:row>
      <xdr:rowOff>0</xdr:rowOff>
    </xdr:from>
    <xdr:to>
      <xdr:col>7</xdr:col>
      <xdr:colOff>123825</xdr:colOff>
      <xdr:row>647</xdr:row>
      <xdr:rowOff>104775</xdr:rowOff>
    </xdr:to>
    <xdr:sp macro="" textlink="">
      <xdr:nvSpPr>
        <xdr:cNvPr id="2354" name="AutoShape 306" descr="Arbitration Eligible">
          <a:hlinkClick xmlns:r="http://schemas.openxmlformats.org/officeDocument/2006/relationships" r:id="rId125"/>
          <a:extLst>
            <a:ext uri="{FF2B5EF4-FFF2-40B4-BE49-F238E27FC236}">
              <a16:creationId xmlns:a16="http://schemas.microsoft.com/office/drawing/2014/main" xmlns="" id="{00000000-0008-0000-0E00-000032090000}"/>
            </a:ext>
          </a:extLst>
        </xdr:cNvPr>
        <xdr:cNvSpPr>
          <a:spLocks noChangeAspect="1" noChangeArrowheads="1"/>
        </xdr:cNvSpPr>
      </xdr:nvSpPr>
      <xdr:spPr bwMode="auto">
        <a:xfrm>
          <a:off x="5334000" y="414623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316</xdr:row>
      <xdr:rowOff>0</xdr:rowOff>
    </xdr:from>
    <xdr:to>
      <xdr:col>7</xdr:col>
      <xdr:colOff>123825</xdr:colOff>
      <xdr:row>316</xdr:row>
      <xdr:rowOff>104775</xdr:rowOff>
    </xdr:to>
    <xdr:sp macro="" textlink="">
      <xdr:nvSpPr>
        <xdr:cNvPr id="2355" name="AutoShape 307" descr="Arbitration Eligible">
          <a:hlinkClick xmlns:r="http://schemas.openxmlformats.org/officeDocument/2006/relationships" r:id="rId126"/>
          <a:extLst>
            <a:ext uri="{FF2B5EF4-FFF2-40B4-BE49-F238E27FC236}">
              <a16:creationId xmlns:a16="http://schemas.microsoft.com/office/drawing/2014/main" xmlns="" id="{00000000-0008-0000-0E00-000033090000}"/>
            </a:ext>
          </a:extLst>
        </xdr:cNvPr>
        <xdr:cNvSpPr>
          <a:spLocks noChangeAspect="1" noChangeArrowheads="1"/>
        </xdr:cNvSpPr>
      </xdr:nvSpPr>
      <xdr:spPr bwMode="auto">
        <a:xfrm>
          <a:off x="5334000" y="418433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878</xdr:row>
      <xdr:rowOff>0</xdr:rowOff>
    </xdr:from>
    <xdr:to>
      <xdr:col>2</xdr:col>
      <xdr:colOff>123825</xdr:colOff>
      <xdr:row>878</xdr:row>
      <xdr:rowOff>123825</xdr:rowOff>
    </xdr:to>
    <xdr:sp macro="" textlink="">
      <xdr:nvSpPr>
        <xdr:cNvPr id="2356" name="AutoShape 308" descr="Performance Bonuses">
          <a:extLst>
            <a:ext uri="{FF2B5EF4-FFF2-40B4-BE49-F238E27FC236}">
              <a16:creationId xmlns:a16="http://schemas.microsoft.com/office/drawing/2014/main" xmlns="" id="{00000000-0008-0000-0E00-000034090000}"/>
            </a:ext>
          </a:extLst>
        </xdr:cNvPr>
        <xdr:cNvSpPr>
          <a:spLocks noChangeAspect="1" noChangeArrowheads="1"/>
        </xdr:cNvSpPr>
      </xdr:nvSpPr>
      <xdr:spPr bwMode="auto">
        <a:xfrm>
          <a:off x="1524000" y="43167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878</xdr:row>
      <xdr:rowOff>0</xdr:rowOff>
    </xdr:from>
    <xdr:to>
      <xdr:col>2</xdr:col>
      <xdr:colOff>257175</xdr:colOff>
      <xdr:row>878</xdr:row>
      <xdr:rowOff>123825</xdr:rowOff>
    </xdr:to>
    <xdr:sp macro="" textlink="">
      <xdr:nvSpPr>
        <xdr:cNvPr id="2357" name="AutoShape 309" descr="Waivers Exempt">
          <a:hlinkClick xmlns:r="http://schemas.openxmlformats.org/officeDocument/2006/relationships" r:id="rId127"/>
          <a:extLst>
            <a:ext uri="{FF2B5EF4-FFF2-40B4-BE49-F238E27FC236}">
              <a16:creationId xmlns:a16="http://schemas.microsoft.com/office/drawing/2014/main" xmlns="" id="{00000000-0008-0000-0E00-000035090000}"/>
            </a:ext>
          </a:extLst>
        </xdr:cNvPr>
        <xdr:cNvSpPr>
          <a:spLocks noChangeAspect="1" noChangeArrowheads="1"/>
        </xdr:cNvSpPr>
      </xdr:nvSpPr>
      <xdr:spPr bwMode="auto">
        <a:xfrm>
          <a:off x="1657350" y="43167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663</xdr:row>
      <xdr:rowOff>0</xdr:rowOff>
    </xdr:from>
    <xdr:to>
      <xdr:col>2</xdr:col>
      <xdr:colOff>123825</xdr:colOff>
      <xdr:row>663</xdr:row>
      <xdr:rowOff>123825</xdr:rowOff>
    </xdr:to>
    <xdr:sp macro="" textlink="">
      <xdr:nvSpPr>
        <xdr:cNvPr id="2358" name="AutoShape 310" descr="Performance Bonuses">
          <a:extLst>
            <a:ext uri="{FF2B5EF4-FFF2-40B4-BE49-F238E27FC236}">
              <a16:creationId xmlns:a16="http://schemas.microsoft.com/office/drawing/2014/main" xmlns="" id="{00000000-0008-0000-0E00-000036090000}"/>
            </a:ext>
          </a:extLst>
        </xdr:cNvPr>
        <xdr:cNvSpPr>
          <a:spLocks noChangeAspect="1" noChangeArrowheads="1"/>
        </xdr:cNvSpPr>
      </xdr:nvSpPr>
      <xdr:spPr bwMode="auto">
        <a:xfrm>
          <a:off x="1524000" y="43357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663</xdr:row>
      <xdr:rowOff>0</xdr:rowOff>
    </xdr:from>
    <xdr:to>
      <xdr:col>2</xdr:col>
      <xdr:colOff>257175</xdr:colOff>
      <xdr:row>663</xdr:row>
      <xdr:rowOff>123825</xdr:rowOff>
    </xdr:to>
    <xdr:sp macro="" textlink="">
      <xdr:nvSpPr>
        <xdr:cNvPr id="2359" name="AutoShape 311" descr="Waivers Exempt">
          <a:hlinkClick xmlns:r="http://schemas.openxmlformats.org/officeDocument/2006/relationships" r:id="rId128"/>
          <a:extLst>
            <a:ext uri="{FF2B5EF4-FFF2-40B4-BE49-F238E27FC236}">
              <a16:creationId xmlns:a16="http://schemas.microsoft.com/office/drawing/2014/main" xmlns="" id="{00000000-0008-0000-0E00-000037090000}"/>
            </a:ext>
          </a:extLst>
        </xdr:cNvPr>
        <xdr:cNvSpPr>
          <a:spLocks noChangeAspect="1" noChangeArrowheads="1"/>
        </xdr:cNvSpPr>
      </xdr:nvSpPr>
      <xdr:spPr bwMode="auto">
        <a:xfrm>
          <a:off x="1657350" y="43357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xdr:row>
      <xdr:rowOff>0</xdr:rowOff>
    </xdr:from>
    <xdr:to>
      <xdr:col>2</xdr:col>
      <xdr:colOff>123825</xdr:colOff>
      <xdr:row>16</xdr:row>
      <xdr:rowOff>123825</xdr:rowOff>
    </xdr:to>
    <xdr:sp macro="" textlink="">
      <xdr:nvSpPr>
        <xdr:cNvPr id="2360" name="AutoShape 312" descr="Performance Bonuses">
          <a:extLst>
            <a:ext uri="{FF2B5EF4-FFF2-40B4-BE49-F238E27FC236}">
              <a16:creationId xmlns:a16="http://schemas.microsoft.com/office/drawing/2014/main" xmlns="" id="{00000000-0008-0000-0E00-000038090000}"/>
            </a:ext>
          </a:extLst>
        </xdr:cNvPr>
        <xdr:cNvSpPr>
          <a:spLocks noChangeAspect="1" noChangeArrowheads="1"/>
        </xdr:cNvSpPr>
      </xdr:nvSpPr>
      <xdr:spPr bwMode="auto">
        <a:xfrm>
          <a:off x="1524000" y="43548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16</xdr:row>
      <xdr:rowOff>0</xdr:rowOff>
    </xdr:from>
    <xdr:to>
      <xdr:col>2</xdr:col>
      <xdr:colOff>257175</xdr:colOff>
      <xdr:row>16</xdr:row>
      <xdr:rowOff>123825</xdr:rowOff>
    </xdr:to>
    <xdr:sp macro="" textlink="">
      <xdr:nvSpPr>
        <xdr:cNvPr id="2361" name="AutoShape 313" descr="Waivers Exempt">
          <a:hlinkClick xmlns:r="http://schemas.openxmlformats.org/officeDocument/2006/relationships" r:id="rId129"/>
          <a:extLst>
            <a:ext uri="{FF2B5EF4-FFF2-40B4-BE49-F238E27FC236}">
              <a16:creationId xmlns:a16="http://schemas.microsoft.com/office/drawing/2014/main" xmlns="" id="{00000000-0008-0000-0E00-000039090000}"/>
            </a:ext>
          </a:extLst>
        </xdr:cNvPr>
        <xdr:cNvSpPr>
          <a:spLocks noChangeAspect="1" noChangeArrowheads="1"/>
        </xdr:cNvSpPr>
      </xdr:nvSpPr>
      <xdr:spPr bwMode="auto">
        <a:xfrm>
          <a:off x="1657350" y="43548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123825</xdr:colOff>
      <xdr:row>6</xdr:row>
      <xdr:rowOff>123825</xdr:rowOff>
    </xdr:to>
    <xdr:sp macro="" textlink="">
      <xdr:nvSpPr>
        <xdr:cNvPr id="2362" name="AutoShape 314" descr="Performance Bonuses">
          <a:extLst>
            <a:ext uri="{FF2B5EF4-FFF2-40B4-BE49-F238E27FC236}">
              <a16:creationId xmlns:a16="http://schemas.microsoft.com/office/drawing/2014/main" xmlns="" id="{00000000-0008-0000-0E00-00003A090000}"/>
            </a:ext>
          </a:extLst>
        </xdr:cNvPr>
        <xdr:cNvSpPr>
          <a:spLocks noChangeAspect="1" noChangeArrowheads="1"/>
        </xdr:cNvSpPr>
      </xdr:nvSpPr>
      <xdr:spPr bwMode="auto">
        <a:xfrm>
          <a:off x="1524000" y="43738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xdr:row>
      <xdr:rowOff>0</xdr:rowOff>
    </xdr:from>
    <xdr:to>
      <xdr:col>2</xdr:col>
      <xdr:colOff>257175</xdr:colOff>
      <xdr:row>6</xdr:row>
      <xdr:rowOff>123825</xdr:rowOff>
    </xdr:to>
    <xdr:sp macro="" textlink="">
      <xdr:nvSpPr>
        <xdr:cNvPr id="2363" name="AutoShape 315" descr="Retained Salary Transaction">
          <a:extLst>
            <a:ext uri="{FF2B5EF4-FFF2-40B4-BE49-F238E27FC236}">
              <a16:creationId xmlns:a16="http://schemas.microsoft.com/office/drawing/2014/main" xmlns="" id="{00000000-0008-0000-0E00-00003B090000}"/>
            </a:ext>
          </a:extLst>
        </xdr:cNvPr>
        <xdr:cNvSpPr>
          <a:spLocks noChangeAspect="1" noChangeArrowheads="1"/>
        </xdr:cNvSpPr>
      </xdr:nvSpPr>
      <xdr:spPr bwMode="auto">
        <a:xfrm>
          <a:off x="1657350" y="43738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6</xdr:row>
      <xdr:rowOff>0</xdr:rowOff>
    </xdr:from>
    <xdr:to>
      <xdr:col>2</xdr:col>
      <xdr:colOff>390525</xdr:colOff>
      <xdr:row>6</xdr:row>
      <xdr:rowOff>123825</xdr:rowOff>
    </xdr:to>
    <xdr:sp macro="" textlink="">
      <xdr:nvSpPr>
        <xdr:cNvPr id="2364" name="AutoShape 316" descr="Waivers Exempt">
          <a:hlinkClick xmlns:r="http://schemas.openxmlformats.org/officeDocument/2006/relationships" r:id="rId130"/>
          <a:extLst>
            <a:ext uri="{FF2B5EF4-FFF2-40B4-BE49-F238E27FC236}">
              <a16:creationId xmlns:a16="http://schemas.microsoft.com/office/drawing/2014/main" xmlns="" id="{00000000-0008-0000-0E00-00003C090000}"/>
            </a:ext>
          </a:extLst>
        </xdr:cNvPr>
        <xdr:cNvSpPr>
          <a:spLocks noChangeAspect="1" noChangeArrowheads="1"/>
        </xdr:cNvSpPr>
      </xdr:nvSpPr>
      <xdr:spPr bwMode="auto">
        <a:xfrm>
          <a:off x="1790700" y="43738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6</xdr:row>
      <xdr:rowOff>0</xdr:rowOff>
    </xdr:from>
    <xdr:to>
      <xdr:col>2</xdr:col>
      <xdr:colOff>523875</xdr:colOff>
      <xdr:row>6</xdr:row>
      <xdr:rowOff>123825</xdr:rowOff>
    </xdr:to>
    <xdr:sp macro="" textlink="">
      <xdr:nvSpPr>
        <xdr:cNvPr id="2365" name="AutoShape 317" descr="Exempt from the 50 Contract Limit">
          <a:extLst>
            <a:ext uri="{FF2B5EF4-FFF2-40B4-BE49-F238E27FC236}">
              <a16:creationId xmlns:a16="http://schemas.microsoft.com/office/drawing/2014/main" xmlns="" id="{00000000-0008-0000-0E00-00003D090000}"/>
            </a:ext>
          </a:extLst>
        </xdr:cNvPr>
        <xdr:cNvSpPr>
          <a:spLocks noChangeAspect="1" noChangeArrowheads="1"/>
        </xdr:cNvSpPr>
      </xdr:nvSpPr>
      <xdr:spPr bwMode="auto">
        <a:xfrm>
          <a:off x="1924050" y="43738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780</xdr:row>
      <xdr:rowOff>0</xdr:rowOff>
    </xdr:from>
    <xdr:to>
      <xdr:col>2</xdr:col>
      <xdr:colOff>123825</xdr:colOff>
      <xdr:row>780</xdr:row>
      <xdr:rowOff>123825</xdr:rowOff>
    </xdr:to>
    <xdr:sp macro="" textlink="">
      <xdr:nvSpPr>
        <xdr:cNvPr id="2366" name="AutoShape 318" descr="Performance Bonuses">
          <a:extLst>
            <a:ext uri="{FF2B5EF4-FFF2-40B4-BE49-F238E27FC236}">
              <a16:creationId xmlns:a16="http://schemas.microsoft.com/office/drawing/2014/main" xmlns="" id="{00000000-0008-0000-0E00-00003E090000}"/>
            </a:ext>
          </a:extLst>
        </xdr:cNvPr>
        <xdr:cNvSpPr>
          <a:spLocks noChangeAspect="1" noChangeArrowheads="1"/>
        </xdr:cNvSpPr>
      </xdr:nvSpPr>
      <xdr:spPr bwMode="auto">
        <a:xfrm>
          <a:off x="1524000" y="45062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780</xdr:row>
      <xdr:rowOff>0</xdr:rowOff>
    </xdr:from>
    <xdr:to>
      <xdr:col>2</xdr:col>
      <xdr:colOff>257175</xdr:colOff>
      <xdr:row>780</xdr:row>
      <xdr:rowOff>123825</xdr:rowOff>
    </xdr:to>
    <xdr:sp macro="" textlink="">
      <xdr:nvSpPr>
        <xdr:cNvPr id="2367" name="AutoShape 319" descr="Waivers Exempt">
          <a:hlinkClick xmlns:r="http://schemas.openxmlformats.org/officeDocument/2006/relationships" r:id="rId131"/>
          <a:extLst>
            <a:ext uri="{FF2B5EF4-FFF2-40B4-BE49-F238E27FC236}">
              <a16:creationId xmlns:a16="http://schemas.microsoft.com/office/drawing/2014/main" xmlns="" id="{00000000-0008-0000-0E00-00003F090000}"/>
            </a:ext>
          </a:extLst>
        </xdr:cNvPr>
        <xdr:cNvSpPr>
          <a:spLocks noChangeAspect="1" noChangeArrowheads="1"/>
        </xdr:cNvSpPr>
      </xdr:nvSpPr>
      <xdr:spPr bwMode="auto">
        <a:xfrm>
          <a:off x="1657350" y="45062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327</xdr:row>
      <xdr:rowOff>0</xdr:rowOff>
    </xdr:from>
    <xdr:to>
      <xdr:col>2</xdr:col>
      <xdr:colOff>123825</xdr:colOff>
      <xdr:row>327</xdr:row>
      <xdr:rowOff>123825</xdr:rowOff>
    </xdr:to>
    <xdr:sp macro="" textlink="">
      <xdr:nvSpPr>
        <xdr:cNvPr id="2368" name="AutoShape 320" descr="Waivers Exempt">
          <a:hlinkClick xmlns:r="http://schemas.openxmlformats.org/officeDocument/2006/relationships" r:id="rId132"/>
          <a:extLst>
            <a:ext uri="{FF2B5EF4-FFF2-40B4-BE49-F238E27FC236}">
              <a16:creationId xmlns:a16="http://schemas.microsoft.com/office/drawing/2014/main" xmlns="" id="{00000000-0008-0000-0E00-000040090000}"/>
            </a:ext>
          </a:extLst>
        </xdr:cNvPr>
        <xdr:cNvSpPr>
          <a:spLocks noChangeAspect="1" noChangeArrowheads="1"/>
        </xdr:cNvSpPr>
      </xdr:nvSpPr>
      <xdr:spPr bwMode="auto">
        <a:xfrm>
          <a:off x="1524000" y="45253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635</xdr:row>
      <xdr:rowOff>0</xdr:rowOff>
    </xdr:from>
    <xdr:to>
      <xdr:col>7</xdr:col>
      <xdr:colOff>123825</xdr:colOff>
      <xdr:row>635</xdr:row>
      <xdr:rowOff>104775</xdr:rowOff>
    </xdr:to>
    <xdr:sp macro="" textlink="">
      <xdr:nvSpPr>
        <xdr:cNvPr id="2369" name="AutoShape 321" descr="Arbitration Eligible">
          <a:hlinkClick xmlns:r="http://schemas.openxmlformats.org/officeDocument/2006/relationships" r:id="rId133"/>
          <a:extLst>
            <a:ext uri="{FF2B5EF4-FFF2-40B4-BE49-F238E27FC236}">
              <a16:creationId xmlns:a16="http://schemas.microsoft.com/office/drawing/2014/main" xmlns="" id="{00000000-0008-0000-0E00-000041090000}"/>
            </a:ext>
          </a:extLst>
        </xdr:cNvPr>
        <xdr:cNvSpPr>
          <a:spLocks noChangeAspect="1" noChangeArrowheads="1"/>
        </xdr:cNvSpPr>
      </xdr:nvSpPr>
      <xdr:spPr bwMode="auto">
        <a:xfrm>
          <a:off x="5334000" y="454437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588</xdr:row>
      <xdr:rowOff>0</xdr:rowOff>
    </xdr:from>
    <xdr:to>
      <xdr:col>7</xdr:col>
      <xdr:colOff>123825</xdr:colOff>
      <xdr:row>588</xdr:row>
      <xdr:rowOff>104775</xdr:rowOff>
    </xdr:to>
    <xdr:sp macro="" textlink="">
      <xdr:nvSpPr>
        <xdr:cNvPr id="2370" name="AutoShape 322" descr="Arbitration Eligible">
          <a:hlinkClick xmlns:r="http://schemas.openxmlformats.org/officeDocument/2006/relationships" r:id="rId134"/>
          <a:extLst>
            <a:ext uri="{FF2B5EF4-FFF2-40B4-BE49-F238E27FC236}">
              <a16:creationId xmlns:a16="http://schemas.microsoft.com/office/drawing/2014/main" xmlns="" id="{00000000-0008-0000-0E00-000042090000}"/>
            </a:ext>
          </a:extLst>
        </xdr:cNvPr>
        <xdr:cNvSpPr>
          <a:spLocks noChangeAspect="1" noChangeArrowheads="1"/>
        </xdr:cNvSpPr>
      </xdr:nvSpPr>
      <xdr:spPr bwMode="auto">
        <a:xfrm>
          <a:off x="5334000" y="41109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697</xdr:row>
      <xdr:rowOff>0</xdr:rowOff>
    </xdr:from>
    <xdr:to>
      <xdr:col>2</xdr:col>
      <xdr:colOff>123825</xdr:colOff>
      <xdr:row>697</xdr:row>
      <xdr:rowOff>123825</xdr:rowOff>
    </xdr:to>
    <xdr:sp macro="" textlink="">
      <xdr:nvSpPr>
        <xdr:cNvPr id="2371" name="AutoShape 323" descr="Performance Bonuses">
          <a:extLst>
            <a:ext uri="{FF2B5EF4-FFF2-40B4-BE49-F238E27FC236}">
              <a16:creationId xmlns:a16="http://schemas.microsoft.com/office/drawing/2014/main" xmlns="" id="{00000000-0008-0000-0E00-000043090000}"/>
            </a:ext>
          </a:extLst>
        </xdr:cNvPr>
        <xdr:cNvSpPr>
          <a:spLocks noChangeAspect="1" noChangeArrowheads="1"/>
        </xdr:cNvSpPr>
      </xdr:nvSpPr>
      <xdr:spPr bwMode="auto">
        <a:xfrm>
          <a:off x="1524000" y="41490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409</xdr:row>
      <xdr:rowOff>0</xdr:rowOff>
    </xdr:from>
    <xdr:to>
      <xdr:col>2</xdr:col>
      <xdr:colOff>123825</xdr:colOff>
      <xdr:row>409</xdr:row>
      <xdr:rowOff>123825</xdr:rowOff>
    </xdr:to>
    <xdr:sp macro="" textlink="">
      <xdr:nvSpPr>
        <xdr:cNvPr id="2372" name="AutoShape 324" descr="Performance Bonuses">
          <a:extLst>
            <a:ext uri="{FF2B5EF4-FFF2-40B4-BE49-F238E27FC236}">
              <a16:creationId xmlns:a16="http://schemas.microsoft.com/office/drawing/2014/main" xmlns="" id="{00000000-0008-0000-0E00-000044090000}"/>
            </a:ext>
          </a:extLst>
        </xdr:cNvPr>
        <xdr:cNvSpPr>
          <a:spLocks noChangeAspect="1" noChangeArrowheads="1"/>
        </xdr:cNvSpPr>
      </xdr:nvSpPr>
      <xdr:spPr bwMode="auto">
        <a:xfrm>
          <a:off x="1524000" y="41681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409</xdr:row>
      <xdr:rowOff>0</xdr:rowOff>
    </xdr:from>
    <xdr:to>
      <xdr:col>2</xdr:col>
      <xdr:colOff>257175</xdr:colOff>
      <xdr:row>409</xdr:row>
      <xdr:rowOff>123825</xdr:rowOff>
    </xdr:to>
    <xdr:sp macro="" textlink="">
      <xdr:nvSpPr>
        <xdr:cNvPr id="2373" name="AutoShape 325" descr="Waivers Exempt">
          <a:hlinkClick xmlns:r="http://schemas.openxmlformats.org/officeDocument/2006/relationships" r:id="rId135"/>
          <a:extLst>
            <a:ext uri="{FF2B5EF4-FFF2-40B4-BE49-F238E27FC236}">
              <a16:creationId xmlns:a16="http://schemas.microsoft.com/office/drawing/2014/main" xmlns="" id="{00000000-0008-0000-0E00-000045090000}"/>
            </a:ext>
          </a:extLst>
        </xdr:cNvPr>
        <xdr:cNvSpPr>
          <a:spLocks noChangeAspect="1" noChangeArrowheads="1"/>
        </xdr:cNvSpPr>
      </xdr:nvSpPr>
      <xdr:spPr bwMode="auto">
        <a:xfrm>
          <a:off x="1657350" y="41681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848</xdr:row>
      <xdr:rowOff>0</xdr:rowOff>
    </xdr:from>
    <xdr:to>
      <xdr:col>2</xdr:col>
      <xdr:colOff>123825</xdr:colOff>
      <xdr:row>848</xdr:row>
      <xdr:rowOff>123825</xdr:rowOff>
    </xdr:to>
    <xdr:sp macro="" textlink="">
      <xdr:nvSpPr>
        <xdr:cNvPr id="2374" name="AutoShape 326" descr="Waivers Exempt">
          <a:hlinkClick xmlns:r="http://schemas.openxmlformats.org/officeDocument/2006/relationships" r:id="rId136"/>
          <a:extLst>
            <a:ext uri="{FF2B5EF4-FFF2-40B4-BE49-F238E27FC236}">
              <a16:creationId xmlns:a16="http://schemas.microsoft.com/office/drawing/2014/main" xmlns="" id="{00000000-0008-0000-0E00-000046090000}"/>
            </a:ext>
          </a:extLst>
        </xdr:cNvPr>
        <xdr:cNvSpPr>
          <a:spLocks noChangeAspect="1" noChangeArrowheads="1"/>
        </xdr:cNvSpPr>
      </xdr:nvSpPr>
      <xdr:spPr bwMode="auto">
        <a:xfrm>
          <a:off x="1524000" y="44148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848</xdr:row>
      <xdr:rowOff>0</xdr:rowOff>
    </xdr:from>
    <xdr:to>
      <xdr:col>7</xdr:col>
      <xdr:colOff>123825</xdr:colOff>
      <xdr:row>848</xdr:row>
      <xdr:rowOff>104775</xdr:rowOff>
    </xdr:to>
    <xdr:sp macro="" textlink="">
      <xdr:nvSpPr>
        <xdr:cNvPr id="2375" name="AutoShape 327" descr="Arbitration Eligible">
          <a:hlinkClick xmlns:r="http://schemas.openxmlformats.org/officeDocument/2006/relationships" r:id="rId137"/>
          <a:extLst>
            <a:ext uri="{FF2B5EF4-FFF2-40B4-BE49-F238E27FC236}">
              <a16:creationId xmlns:a16="http://schemas.microsoft.com/office/drawing/2014/main" xmlns="" id="{00000000-0008-0000-0E00-000047090000}"/>
            </a:ext>
          </a:extLst>
        </xdr:cNvPr>
        <xdr:cNvSpPr>
          <a:spLocks noChangeAspect="1" noChangeArrowheads="1"/>
        </xdr:cNvSpPr>
      </xdr:nvSpPr>
      <xdr:spPr bwMode="auto">
        <a:xfrm>
          <a:off x="5334000" y="44148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175</xdr:row>
      <xdr:rowOff>0</xdr:rowOff>
    </xdr:from>
    <xdr:to>
      <xdr:col>4</xdr:col>
      <xdr:colOff>114300</xdr:colOff>
      <xdr:row>175</xdr:row>
      <xdr:rowOff>114300</xdr:rowOff>
    </xdr:to>
    <xdr:sp macro="" textlink="">
      <xdr:nvSpPr>
        <xdr:cNvPr id="2376" name="AutoShape 328" descr="https://capfriendly-wlb8ng5.stackpathdns.com/assets/images/icons/players/injury.svg">
          <a:extLst>
            <a:ext uri="{FF2B5EF4-FFF2-40B4-BE49-F238E27FC236}">
              <a16:creationId xmlns:a16="http://schemas.microsoft.com/office/drawing/2014/main" xmlns="" id="{00000000-0008-0000-0E00-000048090000}"/>
            </a:ext>
          </a:extLst>
        </xdr:cNvPr>
        <xdr:cNvSpPr>
          <a:spLocks noChangeAspect="1" noChangeArrowheads="1"/>
        </xdr:cNvSpPr>
      </xdr:nvSpPr>
      <xdr:spPr bwMode="auto">
        <a:xfrm>
          <a:off x="3048000" y="4622482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77" name="AutoShape 329" descr="https://capfriendly-wlb8ng5.stackpathdns.com/assets/images/icons/general/q.svg">
          <a:extLst>
            <a:ext uri="{FF2B5EF4-FFF2-40B4-BE49-F238E27FC236}">
              <a16:creationId xmlns:a16="http://schemas.microsoft.com/office/drawing/2014/main" xmlns="" id="{00000000-0008-0000-0E00-000049090000}"/>
            </a:ext>
          </a:extLst>
        </xdr:cNvPr>
        <xdr:cNvSpPr>
          <a:spLocks noChangeAspect="1" noChangeArrowheads="1"/>
        </xdr:cNvSpPr>
      </xdr:nvSpPr>
      <xdr:spPr bwMode="auto">
        <a:xfrm>
          <a:off x="1524000" y="47577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78" name="AutoShape 330" descr="https://capfriendly-wlb8ng5.stackpathdns.com/assets/images/icons/general/q.svg">
          <a:extLst>
            <a:ext uri="{FF2B5EF4-FFF2-40B4-BE49-F238E27FC236}">
              <a16:creationId xmlns:a16="http://schemas.microsoft.com/office/drawing/2014/main" xmlns="" id="{00000000-0008-0000-0E00-00004A090000}"/>
            </a:ext>
          </a:extLst>
        </xdr:cNvPr>
        <xdr:cNvSpPr>
          <a:spLocks noChangeAspect="1" noChangeArrowheads="1"/>
        </xdr:cNvSpPr>
      </xdr:nvSpPr>
      <xdr:spPr bwMode="auto">
        <a:xfrm>
          <a:off x="1524000" y="47767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79" name="AutoShape 331" descr="https://capfriendly-wlb8ng5.stackpathdns.com/assets/images/icons/general/q.svg">
          <a:extLst>
            <a:ext uri="{FF2B5EF4-FFF2-40B4-BE49-F238E27FC236}">
              <a16:creationId xmlns:a16="http://schemas.microsoft.com/office/drawing/2014/main" xmlns="" id="{00000000-0008-0000-0E00-00004B090000}"/>
            </a:ext>
          </a:extLst>
        </xdr:cNvPr>
        <xdr:cNvSpPr>
          <a:spLocks noChangeAspect="1" noChangeArrowheads="1"/>
        </xdr:cNvSpPr>
      </xdr:nvSpPr>
      <xdr:spPr bwMode="auto">
        <a:xfrm>
          <a:off x="1524000" y="47958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80" name="AutoShape 332" descr="https://capfriendly-wlb8ng5.stackpathdns.com/assets/images/icons/general/q.svg">
          <a:extLst>
            <a:ext uri="{FF2B5EF4-FFF2-40B4-BE49-F238E27FC236}">
              <a16:creationId xmlns:a16="http://schemas.microsoft.com/office/drawing/2014/main" xmlns="" id="{00000000-0008-0000-0E00-00004C090000}"/>
            </a:ext>
          </a:extLst>
        </xdr:cNvPr>
        <xdr:cNvSpPr>
          <a:spLocks noChangeAspect="1" noChangeArrowheads="1"/>
        </xdr:cNvSpPr>
      </xdr:nvSpPr>
      <xdr:spPr bwMode="auto">
        <a:xfrm>
          <a:off x="1524000" y="48148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81" name="AutoShape 333" descr="https://capfriendly-wlb8ng5.stackpathdns.com/assets/images/icons/general/q.svg">
          <a:extLst>
            <a:ext uri="{FF2B5EF4-FFF2-40B4-BE49-F238E27FC236}">
              <a16:creationId xmlns:a16="http://schemas.microsoft.com/office/drawing/2014/main" xmlns="" id="{00000000-0008-0000-0E00-00004D090000}"/>
            </a:ext>
          </a:extLst>
        </xdr:cNvPr>
        <xdr:cNvSpPr>
          <a:spLocks noChangeAspect="1" noChangeArrowheads="1"/>
        </xdr:cNvSpPr>
      </xdr:nvSpPr>
      <xdr:spPr bwMode="auto">
        <a:xfrm>
          <a:off x="1524000" y="48339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82" name="AutoShape 334" descr="https://capfriendly-wlb8ng5.stackpathdns.com/assets/images/icons/general/q.svg">
          <a:extLst>
            <a:ext uri="{FF2B5EF4-FFF2-40B4-BE49-F238E27FC236}">
              <a16:creationId xmlns:a16="http://schemas.microsoft.com/office/drawing/2014/main" xmlns="" id="{00000000-0008-0000-0E00-00004E090000}"/>
            </a:ext>
          </a:extLst>
        </xdr:cNvPr>
        <xdr:cNvSpPr>
          <a:spLocks noChangeAspect="1" noChangeArrowheads="1"/>
        </xdr:cNvSpPr>
      </xdr:nvSpPr>
      <xdr:spPr bwMode="auto">
        <a:xfrm>
          <a:off x="1524000" y="48529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83" name="AutoShape 335" descr="https://capfriendly-wlb8ng5.stackpathdns.com/assets/images/icons/general/q.svg">
          <a:extLst>
            <a:ext uri="{FF2B5EF4-FFF2-40B4-BE49-F238E27FC236}">
              <a16:creationId xmlns:a16="http://schemas.microsoft.com/office/drawing/2014/main" xmlns="" id="{00000000-0008-0000-0E00-00004F090000}"/>
            </a:ext>
          </a:extLst>
        </xdr:cNvPr>
        <xdr:cNvSpPr>
          <a:spLocks noChangeAspect="1" noChangeArrowheads="1"/>
        </xdr:cNvSpPr>
      </xdr:nvSpPr>
      <xdr:spPr bwMode="auto">
        <a:xfrm>
          <a:off x="1524000" y="48720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84" name="AutoShape 336" descr="https://capfriendly-wlb8ng5.stackpathdns.com/assets/images/icons/general/q.svg">
          <a:extLst>
            <a:ext uri="{FF2B5EF4-FFF2-40B4-BE49-F238E27FC236}">
              <a16:creationId xmlns:a16="http://schemas.microsoft.com/office/drawing/2014/main" xmlns="" id="{00000000-0008-0000-0E00-000050090000}"/>
            </a:ext>
          </a:extLst>
        </xdr:cNvPr>
        <xdr:cNvSpPr>
          <a:spLocks noChangeAspect="1" noChangeArrowheads="1"/>
        </xdr:cNvSpPr>
      </xdr:nvSpPr>
      <xdr:spPr bwMode="auto">
        <a:xfrm>
          <a:off x="1524000" y="48910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85" name="AutoShape 337" descr="https://capfriendly-wlb8ng5.stackpathdns.com/assets/images/icons/general/q.svg">
          <a:extLst>
            <a:ext uri="{FF2B5EF4-FFF2-40B4-BE49-F238E27FC236}">
              <a16:creationId xmlns:a16="http://schemas.microsoft.com/office/drawing/2014/main" xmlns="" id="{00000000-0008-0000-0E00-000051090000}"/>
            </a:ext>
          </a:extLst>
        </xdr:cNvPr>
        <xdr:cNvSpPr>
          <a:spLocks noChangeAspect="1" noChangeArrowheads="1"/>
        </xdr:cNvSpPr>
      </xdr:nvSpPr>
      <xdr:spPr bwMode="auto">
        <a:xfrm>
          <a:off x="1524000" y="49101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86" name="AutoShape 338" descr="https://capfriendly-wlb8ng5.stackpathdns.com/assets/images/icons/general/q.svg">
          <a:extLst>
            <a:ext uri="{FF2B5EF4-FFF2-40B4-BE49-F238E27FC236}">
              <a16:creationId xmlns:a16="http://schemas.microsoft.com/office/drawing/2014/main" xmlns="" id="{00000000-0008-0000-0E00-000052090000}"/>
            </a:ext>
          </a:extLst>
        </xdr:cNvPr>
        <xdr:cNvSpPr>
          <a:spLocks noChangeAspect="1" noChangeArrowheads="1"/>
        </xdr:cNvSpPr>
      </xdr:nvSpPr>
      <xdr:spPr bwMode="auto">
        <a:xfrm>
          <a:off x="1524000" y="49291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87" name="AutoShape 339" descr="https://capfriendly-wlb8ng5.stackpathdns.com/assets/images/icons/general/q.svg">
          <a:extLst>
            <a:ext uri="{FF2B5EF4-FFF2-40B4-BE49-F238E27FC236}">
              <a16:creationId xmlns:a16="http://schemas.microsoft.com/office/drawing/2014/main" xmlns="" id="{00000000-0008-0000-0E00-000053090000}"/>
            </a:ext>
          </a:extLst>
        </xdr:cNvPr>
        <xdr:cNvSpPr>
          <a:spLocks noChangeAspect="1" noChangeArrowheads="1"/>
        </xdr:cNvSpPr>
      </xdr:nvSpPr>
      <xdr:spPr bwMode="auto">
        <a:xfrm>
          <a:off x="1524000" y="49482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388" name="AutoShape 340" descr="Waivers Exempt">
          <a:hlinkClick xmlns:r="http://schemas.openxmlformats.org/officeDocument/2006/relationships" r:id="rId138"/>
          <a:extLst>
            <a:ext uri="{FF2B5EF4-FFF2-40B4-BE49-F238E27FC236}">
              <a16:creationId xmlns:a16="http://schemas.microsoft.com/office/drawing/2014/main" xmlns="" id="{00000000-0008-0000-0E00-000054090000}"/>
            </a:ext>
          </a:extLst>
        </xdr:cNvPr>
        <xdr:cNvSpPr>
          <a:spLocks noChangeAspect="1" noChangeArrowheads="1"/>
        </xdr:cNvSpPr>
      </xdr:nvSpPr>
      <xdr:spPr bwMode="auto">
        <a:xfrm>
          <a:off x="1524000" y="5003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567</xdr:row>
      <xdr:rowOff>0</xdr:rowOff>
    </xdr:from>
    <xdr:to>
      <xdr:col>2</xdr:col>
      <xdr:colOff>123825</xdr:colOff>
      <xdr:row>567</xdr:row>
      <xdr:rowOff>123825</xdr:rowOff>
    </xdr:to>
    <xdr:sp macro="" textlink="">
      <xdr:nvSpPr>
        <xdr:cNvPr id="2389" name="AutoShape 341" descr="Performance Bonuses">
          <a:extLst>
            <a:ext uri="{FF2B5EF4-FFF2-40B4-BE49-F238E27FC236}">
              <a16:creationId xmlns:a16="http://schemas.microsoft.com/office/drawing/2014/main" xmlns="" id="{00000000-0008-0000-0E00-000055090000}"/>
            </a:ext>
          </a:extLst>
        </xdr:cNvPr>
        <xdr:cNvSpPr>
          <a:spLocks noChangeAspect="1" noChangeArrowheads="1"/>
        </xdr:cNvSpPr>
      </xdr:nvSpPr>
      <xdr:spPr bwMode="auto">
        <a:xfrm>
          <a:off x="1524000" y="5022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567</xdr:row>
      <xdr:rowOff>0</xdr:rowOff>
    </xdr:from>
    <xdr:to>
      <xdr:col>2</xdr:col>
      <xdr:colOff>257175</xdr:colOff>
      <xdr:row>567</xdr:row>
      <xdr:rowOff>123825</xdr:rowOff>
    </xdr:to>
    <xdr:sp macro="" textlink="">
      <xdr:nvSpPr>
        <xdr:cNvPr id="2390" name="AutoShape 342" descr="Retained Salary Transaction">
          <a:extLst>
            <a:ext uri="{FF2B5EF4-FFF2-40B4-BE49-F238E27FC236}">
              <a16:creationId xmlns:a16="http://schemas.microsoft.com/office/drawing/2014/main" xmlns="" id="{00000000-0008-0000-0E00-000056090000}"/>
            </a:ext>
          </a:extLst>
        </xdr:cNvPr>
        <xdr:cNvSpPr>
          <a:spLocks noChangeAspect="1" noChangeArrowheads="1"/>
        </xdr:cNvSpPr>
      </xdr:nvSpPr>
      <xdr:spPr bwMode="auto">
        <a:xfrm>
          <a:off x="1657350" y="5022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567</xdr:row>
      <xdr:rowOff>0</xdr:rowOff>
    </xdr:from>
    <xdr:to>
      <xdr:col>2</xdr:col>
      <xdr:colOff>390525</xdr:colOff>
      <xdr:row>567</xdr:row>
      <xdr:rowOff>123825</xdr:rowOff>
    </xdr:to>
    <xdr:sp macro="" textlink="">
      <xdr:nvSpPr>
        <xdr:cNvPr id="2391" name="AutoShape 343" descr="Waivers Exempt">
          <a:hlinkClick xmlns:r="http://schemas.openxmlformats.org/officeDocument/2006/relationships" r:id="rId139"/>
          <a:extLst>
            <a:ext uri="{FF2B5EF4-FFF2-40B4-BE49-F238E27FC236}">
              <a16:creationId xmlns:a16="http://schemas.microsoft.com/office/drawing/2014/main" xmlns="" id="{00000000-0008-0000-0E00-000057090000}"/>
            </a:ext>
          </a:extLst>
        </xdr:cNvPr>
        <xdr:cNvSpPr>
          <a:spLocks noChangeAspect="1" noChangeArrowheads="1"/>
        </xdr:cNvSpPr>
      </xdr:nvSpPr>
      <xdr:spPr bwMode="auto">
        <a:xfrm>
          <a:off x="1790700" y="5022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567</xdr:row>
      <xdr:rowOff>0</xdr:rowOff>
    </xdr:from>
    <xdr:to>
      <xdr:col>2</xdr:col>
      <xdr:colOff>523875</xdr:colOff>
      <xdr:row>567</xdr:row>
      <xdr:rowOff>123825</xdr:rowOff>
    </xdr:to>
    <xdr:sp macro="" textlink="">
      <xdr:nvSpPr>
        <xdr:cNvPr id="2392" name="AutoShape 344" descr="Exempt from the 50 Contract Limit">
          <a:extLst>
            <a:ext uri="{FF2B5EF4-FFF2-40B4-BE49-F238E27FC236}">
              <a16:creationId xmlns:a16="http://schemas.microsoft.com/office/drawing/2014/main" xmlns="" id="{00000000-0008-0000-0E00-000058090000}"/>
            </a:ext>
          </a:extLst>
        </xdr:cNvPr>
        <xdr:cNvSpPr>
          <a:spLocks noChangeAspect="1" noChangeArrowheads="1"/>
        </xdr:cNvSpPr>
      </xdr:nvSpPr>
      <xdr:spPr bwMode="auto">
        <a:xfrm>
          <a:off x="1924050" y="5022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927</xdr:row>
      <xdr:rowOff>0</xdr:rowOff>
    </xdr:from>
    <xdr:to>
      <xdr:col>2</xdr:col>
      <xdr:colOff>123825</xdr:colOff>
      <xdr:row>927</xdr:row>
      <xdr:rowOff>123825</xdr:rowOff>
    </xdr:to>
    <xdr:sp macro="" textlink="">
      <xdr:nvSpPr>
        <xdr:cNvPr id="2393" name="AutoShape 345" descr="Performance Bonuses">
          <a:extLst>
            <a:ext uri="{FF2B5EF4-FFF2-40B4-BE49-F238E27FC236}">
              <a16:creationId xmlns:a16="http://schemas.microsoft.com/office/drawing/2014/main" xmlns="" id="{00000000-0008-0000-0E00-000059090000}"/>
            </a:ext>
          </a:extLst>
        </xdr:cNvPr>
        <xdr:cNvSpPr>
          <a:spLocks noChangeAspect="1" noChangeArrowheads="1"/>
        </xdr:cNvSpPr>
      </xdr:nvSpPr>
      <xdr:spPr bwMode="auto">
        <a:xfrm>
          <a:off x="1524000" y="50415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927</xdr:row>
      <xdr:rowOff>0</xdr:rowOff>
    </xdr:from>
    <xdr:to>
      <xdr:col>2</xdr:col>
      <xdr:colOff>257175</xdr:colOff>
      <xdr:row>927</xdr:row>
      <xdr:rowOff>123825</xdr:rowOff>
    </xdr:to>
    <xdr:sp macro="" textlink="">
      <xdr:nvSpPr>
        <xdr:cNvPr id="2394" name="AutoShape 346" descr="Waivers Exempt">
          <a:hlinkClick xmlns:r="http://schemas.openxmlformats.org/officeDocument/2006/relationships" r:id="rId140"/>
          <a:extLst>
            <a:ext uri="{FF2B5EF4-FFF2-40B4-BE49-F238E27FC236}">
              <a16:creationId xmlns:a16="http://schemas.microsoft.com/office/drawing/2014/main" xmlns="" id="{00000000-0008-0000-0E00-00005A090000}"/>
            </a:ext>
          </a:extLst>
        </xdr:cNvPr>
        <xdr:cNvSpPr>
          <a:spLocks noChangeAspect="1" noChangeArrowheads="1"/>
        </xdr:cNvSpPr>
      </xdr:nvSpPr>
      <xdr:spPr bwMode="auto">
        <a:xfrm>
          <a:off x="1657350" y="50415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638</xdr:row>
      <xdr:rowOff>0</xdr:rowOff>
    </xdr:from>
    <xdr:to>
      <xdr:col>2</xdr:col>
      <xdr:colOff>123825</xdr:colOff>
      <xdr:row>638</xdr:row>
      <xdr:rowOff>123825</xdr:rowOff>
    </xdr:to>
    <xdr:sp macro="" textlink="">
      <xdr:nvSpPr>
        <xdr:cNvPr id="2395" name="AutoShape 347" descr="Performance Bonuses">
          <a:extLst>
            <a:ext uri="{FF2B5EF4-FFF2-40B4-BE49-F238E27FC236}">
              <a16:creationId xmlns:a16="http://schemas.microsoft.com/office/drawing/2014/main" xmlns="" id="{00000000-0008-0000-0E00-00005B090000}"/>
            </a:ext>
          </a:extLst>
        </xdr:cNvPr>
        <xdr:cNvSpPr>
          <a:spLocks noChangeAspect="1" noChangeArrowheads="1"/>
        </xdr:cNvSpPr>
      </xdr:nvSpPr>
      <xdr:spPr bwMode="auto">
        <a:xfrm>
          <a:off x="1524000" y="5060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638</xdr:row>
      <xdr:rowOff>0</xdr:rowOff>
    </xdr:from>
    <xdr:to>
      <xdr:col>2</xdr:col>
      <xdr:colOff>257175</xdr:colOff>
      <xdr:row>638</xdr:row>
      <xdr:rowOff>123825</xdr:rowOff>
    </xdr:to>
    <xdr:sp macro="" textlink="">
      <xdr:nvSpPr>
        <xdr:cNvPr id="2396" name="AutoShape 348" descr="Retained Salary Transaction">
          <a:extLst>
            <a:ext uri="{FF2B5EF4-FFF2-40B4-BE49-F238E27FC236}">
              <a16:creationId xmlns:a16="http://schemas.microsoft.com/office/drawing/2014/main" xmlns="" id="{00000000-0008-0000-0E00-00005C090000}"/>
            </a:ext>
          </a:extLst>
        </xdr:cNvPr>
        <xdr:cNvSpPr>
          <a:spLocks noChangeAspect="1" noChangeArrowheads="1"/>
        </xdr:cNvSpPr>
      </xdr:nvSpPr>
      <xdr:spPr bwMode="auto">
        <a:xfrm>
          <a:off x="1657350" y="5060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638</xdr:row>
      <xdr:rowOff>0</xdr:rowOff>
    </xdr:from>
    <xdr:to>
      <xdr:col>2</xdr:col>
      <xdr:colOff>390525</xdr:colOff>
      <xdr:row>638</xdr:row>
      <xdr:rowOff>123825</xdr:rowOff>
    </xdr:to>
    <xdr:sp macro="" textlink="">
      <xdr:nvSpPr>
        <xdr:cNvPr id="2397" name="AutoShape 349" descr="Waivers Exempt">
          <a:hlinkClick xmlns:r="http://schemas.openxmlformats.org/officeDocument/2006/relationships" r:id="rId141"/>
          <a:extLst>
            <a:ext uri="{FF2B5EF4-FFF2-40B4-BE49-F238E27FC236}">
              <a16:creationId xmlns:a16="http://schemas.microsoft.com/office/drawing/2014/main" xmlns="" id="{00000000-0008-0000-0E00-00005D090000}"/>
            </a:ext>
          </a:extLst>
        </xdr:cNvPr>
        <xdr:cNvSpPr>
          <a:spLocks noChangeAspect="1" noChangeArrowheads="1"/>
        </xdr:cNvSpPr>
      </xdr:nvSpPr>
      <xdr:spPr bwMode="auto">
        <a:xfrm>
          <a:off x="1790700" y="5060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1195</xdr:row>
      <xdr:rowOff>0</xdr:rowOff>
    </xdr:from>
    <xdr:to>
      <xdr:col>2</xdr:col>
      <xdr:colOff>123825</xdr:colOff>
      <xdr:row>1195</xdr:row>
      <xdr:rowOff>123825</xdr:rowOff>
    </xdr:to>
    <xdr:sp macro="" textlink="">
      <xdr:nvSpPr>
        <xdr:cNvPr id="2398" name="AutoShape 350" descr="Performance Bonuses">
          <a:extLst>
            <a:ext uri="{FF2B5EF4-FFF2-40B4-BE49-F238E27FC236}">
              <a16:creationId xmlns:a16="http://schemas.microsoft.com/office/drawing/2014/main" xmlns="" id="{00000000-0008-0000-0E00-00005E090000}"/>
            </a:ext>
          </a:extLst>
        </xdr:cNvPr>
        <xdr:cNvSpPr>
          <a:spLocks noChangeAspect="1" noChangeArrowheads="1"/>
        </xdr:cNvSpPr>
      </xdr:nvSpPr>
      <xdr:spPr bwMode="auto">
        <a:xfrm>
          <a:off x="1524000" y="50796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1195</xdr:row>
      <xdr:rowOff>0</xdr:rowOff>
    </xdr:from>
    <xdr:to>
      <xdr:col>2</xdr:col>
      <xdr:colOff>257175</xdr:colOff>
      <xdr:row>1195</xdr:row>
      <xdr:rowOff>123825</xdr:rowOff>
    </xdr:to>
    <xdr:sp macro="" textlink="">
      <xdr:nvSpPr>
        <xdr:cNvPr id="2399" name="AutoShape 351" descr="Waivers Exempt">
          <a:hlinkClick xmlns:r="http://schemas.openxmlformats.org/officeDocument/2006/relationships" r:id="rId142"/>
          <a:extLst>
            <a:ext uri="{FF2B5EF4-FFF2-40B4-BE49-F238E27FC236}">
              <a16:creationId xmlns:a16="http://schemas.microsoft.com/office/drawing/2014/main" xmlns="" id="{00000000-0008-0000-0E00-00005F090000}"/>
            </a:ext>
          </a:extLst>
        </xdr:cNvPr>
        <xdr:cNvSpPr>
          <a:spLocks noChangeAspect="1" noChangeArrowheads="1"/>
        </xdr:cNvSpPr>
      </xdr:nvSpPr>
      <xdr:spPr bwMode="auto">
        <a:xfrm>
          <a:off x="1657350" y="50796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1292</xdr:row>
      <xdr:rowOff>0</xdr:rowOff>
    </xdr:from>
    <xdr:to>
      <xdr:col>2</xdr:col>
      <xdr:colOff>123825</xdr:colOff>
      <xdr:row>1292</xdr:row>
      <xdr:rowOff>123825</xdr:rowOff>
    </xdr:to>
    <xdr:sp macro="" textlink="">
      <xdr:nvSpPr>
        <xdr:cNvPr id="2400" name="AutoShape 352" descr="Performance Bonuses">
          <a:extLst>
            <a:ext uri="{FF2B5EF4-FFF2-40B4-BE49-F238E27FC236}">
              <a16:creationId xmlns:a16="http://schemas.microsoft.com/office/drawing/2014/main" xmlns="" id="{00000000-0008-0000-0E00-000060090000}"/>
            </a:ext>
          </a:extLst>
        </xdr:cNvPr>
        <xdr:cNvSpPr>
          <a:spLocks noChangeAspect="1" noChangeArrowheads="1"/>
        </xdr:cNvSpPr>
      </xdr:nvSpPr>
      <xdr:spPr bwMode="auto">
        <a:xfrm>
          <a:off x="1524000" y="50987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1292</xdr:row>
      <xdr:rowOff>0</xdr:rowOff>
    </xdr:from>
    <xdr:to>
      <xdr:col>2</xdr:col>
      <xdr:colOff>257175</xdr:colOff>
      <xdr:row>1292</xdr:row>
      <xdr:rowOff>123825</xdr:rowOff>
    </xdr:to>
    <xdr:sp macro="" textlink="">
      <xdr:nvSpPr>
        <xdr:cNvPr id="2401" name="AutoShape 353" descr="Waivers Exempt">
          <a:hlinkClick xmlns:r="http://schemas.openxmlformats.org/officeDocument/2006/relationships" r:id="rId143"/>
          <a:extLst>
            <a:ext uri="{FF2B5EF4-FFF2-40B4-BE49-F238E27FC236}">
              <a16:creationId xmlns:a16="http://schemas.microsoft.com/office/drawing/2014/main" xmlns="" id="{00000000-0008-0000-0E00-000061090000}"/>
            </a:ext>
          </a:extLst>
        </xdr:cNvPr>
        <xdr:cNvSpPr>
          <a:spLocks noChangeAspect="1" noChangeArrowheads="1"/>
        </xdr:cNvSpPr>
      </xdr:nvSpPr>
      <xdr:spPr bwMode="auto">
        <a:xfrm>
          <a:off x="1657350" y="50987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397</xdr:row>
      <xdr:rowOff>0</xdr:rowOff>
    </xdr:from>
    <xdr:to>
      <xdr:col>8</xdr:col>
      <xdr:colOff>123825</xdr:colOff>
      <xdr:row>397</xdr:row>
      <xdr:rowOff>104775</xdr:rowOff>
    </xdr:to>
    <xdr:sp macro="" textlink="">
      <xdr:nvSpPr>
        <xdr:cNvPr id="2402" name="AutoShape 354" descr="Arbitration Eligible">
          <a:hlinkClick xmlns:r="http://schemas.openxmlformats.org/officeDocument/2006/relationships" r:id="rId144"/>
          <a:extLst>
            <a:ext uri="{FF2B5EF4-FFF2-40B4-BE49-F238E27FC236}">
              <a16:creationId xmlns:a16="http://schemas.microsoft.com/office/drawing/2014/main" xmlns="" id="{00000000-0008-0000-0E00-000062090000}"/>
            </a:ext>
          </a:extLst>
        </xdr:cNvPr>
        <xdr:cNvSpPr>
          <a:spLocks noChangeAspect="1" noChangeArrowheads="1"/>
        </xdr:cNvSpPr>
      </xdr:nvSpPr>
      <xdr:spPr bwMode="auto">
        <a:xfrm>
          <a:off x="6096000" y="511778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173</xdr:row>
      <xdr:rowOff>0</xdr:rowOff>
    </xdr:from>
    <xdr:to>
      <xdr:col>8</xdr:col>
      <xdr:colOff>123825</xdr:colOff>
      <xdr:row>173</xdr:row>
      <xdr:rowOff>104775</xdr:rowOff>
    </xdr:to>
    <xdr:sp macro="" textlink="">
      <xdr:nvSpPr>
        <xdr:cNvPr id="2403" name="AutoShape 355" descr="Arbitration Eligible">
          <a:hlinkClick xmlns:r="http://schemas.openxmlformats.org/officeDocument/2006/relationships" r:id="rId145"/>
          <a:extLst>
            <a:ext uri="{FF2B5EF4-FFF2-40B4-BE49-F238E27FC236}">
              <a16:creationId xmlns:a16="http://schemas.microsoft.com/office/drawing/2014/main" xmlns="" id="{00000000-0008-0000-0E00-000063090000}"/>
            </a:ext>
          </a:extLst>
        </xdr:cNvPr>
        <xdr:cNvSpPr>
          <a:spLocks noChangeAspect="1" noChangeArrowheads="1"/>
        </xdr:cNvSpPr>
      </xdr:nvSpPr>
      <xdr:spPr bwMode="auto">
        <a:xfrm>
          <a:off x="6096000" y="513683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408</xdr:row>
      <xdr:rowOff>0</xdr:rowOff>
    </xdr:from>
    <xdr:to>
      <xdr:col>2</xdr:col>
      <xdr:colOff>123825</xdr:colOff>
      <xdr:row>408</xdr:row>
      <xdr:rowOff>123825</xdr:rowOff>
    </xdr:to>
    <xdr:sp macro="" textlink="">
      <xdr:nvSpPr>
        <xdr:cNvPr id="2404" name="AutoShape 356" descr="Waivers Exempt">
          <a:hlinkClick xmlns:r="http://schemas.openxmlformats.org/officeDocument/2006/relationships" r:id="rId146"/>
          <a:extLst>
            <a:ext uri="{FF2B5EF4-FFF2-40B4-BE49-F238E27FC236}">
              <a16:creationId xmlns:a16="http://schemas.microsoft.com/office/drawing/2014/main" xmlns="" id="{00000000-0008-0000-0E00-000064090000}"/>
            </a:ext>
          </a:extLst>
        </xdr:cNvPr>
        <xdr:cNvSpPr>
          <a:spLocks noChangeAspect="1" noChangeArrowheads="1"/>
        </xdr:cNvSpPr>
      </xdr:nvSpPr>
      <xdr:spPr bwMode="auto">
        <a:xfrm>
          <a:off x="1524000" y="51939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1039</xdr:row>
      <xdr:rowOff>0</xdr:rowOff>
    </xdr:from>
    <xdr:to>
      <xdr:col>2</xdr:col>
      <xdr:colOff>123825</xdr:colOff>
      <xdr:row>1039</xdr:row>
      <xdr:rowOff>123825</xdr:rowOff>
    </xdr:to>
    <xdr:sp macro="" textlink="">
      <xdr:nvSpPr>
        <xdr:cNvPr id="2405" name="AutoShape 357" descr="Waivers Exempt">
          <a:hlinkClick xmlns:r="http://schemas.openxmlformats.org/officeDocument/2006/relationships" r:id="rId147"/>
          <a:extLst>
            <a:ext uri="{FF2B5EF4-FFF2-40B4-BE49-F238E27FC236}">
              <a16:creationId xmlns:a16="http://schemas.microsoft.com/office/drawing/2014/main" xmlns="" id="{00000000-0008-0000-0E00-000065090000}"/>
            </a:ext>
          </a:extLst>
        </xdr:cNvPr>
        <xdr:cNvSpPr>
          <a:spLocks noChangeAspect="1" noChangeArrowheads="1"/>
        </xdr:cNvSpPr>
      </xdr:nvSpPr>
      <xdr:spPr bwMode="auto">
        <a:xfrm>
          <a:off x="1524000" y="52130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520</xdr:row>
      <xdr:rowOff>0</xdr:rowOff>
    </xdr:from>
    <xdr:to>
      <xdr:col>2</xdr:col>
      <xdr:colOff>123825</xdr:colOff>
      <xdr:row>520</xdr:row>
      <xdr:rowOff>123825</xdr:rowOff>
    </xdr:to>
    <xdr:sp macro="" textlink="">
      <xdr:nvSpPr>
        <xdr:cNvPr id="2406" name="AutoShape 358" descr="Performance Bonuses">
          <a:extLst>
            <a:ext uri="{FF2B5EF4-FFF2-40B4-BE49-F238E27FC236}">
              <a16:creationId xmlns:a16="http://schemas.microsoft.com/office/drawing/2014/main" xmlns="" id="{00000000-0008-0000-0E00-000066090000}"/>
            </a:ext>
          </a:extLst>
        </xdr:cNvPr>
        <xdr:cNvSpPr>
          <a:spLocks noChangeAspect="1" noChangeArrowheads="1"/>
        </xdr:cNvSpPr>
      </xdr:nvSpPr>
      <xdr:spPr bwMode="auto">
        <a:xfrm>
          <a:off x="1524000" y="53263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520</xdr:row>
      <xdr:rowOff>0</xdr:rowOff>
    </xdr:from>
    <xdr:to>
      <xdr:col>2</xdr:col>
      <xdr:colOff>257175</xdr:colOff>
      <xdr:row>520</xdr:row>
      <xdr:rowOff>123825</xdr:rowOff>
    </xdr:to>
    <xdr:sp macro="" textlink="">
      <xdr:nvSpPr>
        <xdr:cNvPr id="2407" name="AutoShape 359" descr="Waivers Exempt">
          <a:hlinkClick xmlns:r="http://schemas.openxmlformats.org/officeDocument/2006/relationships" r:id="rId148"/>
          <a:extLst>
            <a:ext uri="{FF2B5EF4-FFF2-40B4-BE49-F238E27FC236}">
              <a16:creationId xmlns:a16="http://schemas.microsoft.com/office/drawing/2014/main" xmlns="" id="{00000000-0008-0000-0E00-000067090000}"/>
            </a:ext>
          </a:extLst>
        </xdr:cNvPr>
        <xdr:cNvSpPr>
          <a:spLocks noChangeAspect="1" noChangeArrowheads="1"/>
        </xdr:cNvSpPr>
      </xdr:nvSpPr>
      <xdr:spPr bwMode="auto">
        <a:xfrm>
          <a:off x="1657350" y="53263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1265</xdr:row>
      <xdr:rowOff>0</xdr:rowOff>
    </xdr:from>
    <xdr:to>
      <xdr:col>2</xdr:col>
      <xdr:colOff>123825</xdr:colOff>
      <xdr:row>1265</xdr:row>
      <xdr:rowOff>123825</xdr:rowOff>
    </xdr:to>
    <xdr:sp macro="" textlink="">
      <xdr:nvSpPr>
        <xdr:cNvPr id="2408" name="AutoShape 360" descr="Performance Bonuses">
          <a:extLst>
            <a:ext uri="{FF2B5EF4-FFF2-40B4-BE49-F238E27FC236}">
              <a16:creationId xmlns:a16="http://schemas.microsoft.com/office/drawing/2014/main" xmlns="" id="{00000000-0008-0000-0E00-000068090000}"/>
            </a:ext>
          </a:extLst>
        </xdr:cNvPr>
        <xdr:cNvSpPr>
          <a:spLocks noChangeAspect="1" noChangeArrowheads="1"/>
        </xdr:cNvSpPr>
      </xdr:nvSpPr>
      <xdr:spPr bwMode="auto">
        <a:xfrm>
          <a:off x="1524000" y="53454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1265</xdr:row>
      <xdr:rowOff>0</xdr:rowOff>
    </xdr:from>
    <xdr:to>
      <xdr:col>2</xdr:col>
      <xdr:colOff>257175</xdr:colOff>
      <xdr:row>1265</xdr:row>
      <xdr:rowOff>123825</xdr:rowOff>
    </xdr:to>
    <xdr:sp macro="" textlink="">
      <xdr:nvSpPr>
        <xdr:cNvPr id="2409" name="AutoShape 361" descr="Retained Salary Transaction">
          <a:extLst>
            <a:ext uri="{FF2B5EF4-FFF2-40B4-BE49-F238E27FC236}">
              <a16:creationId xmlns:a16="http://schemas.microsoft.com/office/drawing/2014/main" xmlns="" id="{00000000-0008-0000-0E00-000069090000}"/>
            </a:ext>
          </a:extLst>
        </xdr:cNvPr>
        <xdr:cNvSpPr>
          <a:spLocks noChangeAspect="1" noChangeArrowheads="1"/>
        </xdr:cNvSpPr>
      </xdr:nvSpPr>
      <xdr:spPr bwMode="auto">
        <a:xfrm>
          <a:off x="1657350" y="53454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1265</xdr:row>
      <xdr:rowOff>0</xdr:rowOff>
    </xdr:from>
    <xdr:to>
      <xdr:col>2</xdr:col>
      <xdr:colOff>390525</xdr:colOff>
      <xdr:row>1265</xdr:row>
      <xdr:rowOff>123825</xdr:rowOff>
    </xdr:to>
    <xdr:sp macro="" textlink="">
      <xdr:nvSpPr>
        <xdr:cNvPr id="2410" name="AutoShape 362" descr="Waivers Exempt">
          <a:hlinkClick xmlns:r="http://schemas.openxmlformats.org/officeDocument/2006/relationships" r:id="rId149"/>
          <a:extLst>
            <a:ext uri="{FF2B5EF4-FFF2-40B4-BE49-F238E27FC236}">
              <a16:creationId xmlns:a16="http://schemas.microsoft.com/office/drawing/2014/main" xmlns="" id="{00000000-0008-0000-0E00-00006A090000}"/>
            </a:ext>
          </a:extLst>
        </xdr:cNvPr>
        <xdr:cNvSpPr>
          <a:spLocks noChangeAspect="1" noChangeArrowheads="1"/>
        </xdr:cNvSpPr>
      </xdr:nvSpPr>
      <xdr:spPr bwMode="auto">
        <a:xfrm>
          <a:off x="1790700" y="53454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xdr:row>
      <xdr:rowOff>0</xdr:rowOff>
    </xdr:from>
    <xdr:to>
      <xdr:col>2</xdr:col>
      <xdr:colOff>123825</xdr:colOff>
      <xdr:row>52</xdr:row>
      <xdr:rowOff>123825</xdr:rowOff>
    </xdr:to>
    <xdr:sp macro="" textlink="">
      <xdr:nvSpPr>
        <xdr:cNvPr id="2411" name="AutoShape 363" descr="Performance Bonuses">
          <a:extLst>
            <a:ext uri="{FF2B5EF4-FFF2-40B4-BE49-F238E27FC236}">
              <a16:creationId xmlns:a16="http://schemas.microsoft.com/office/drawing/2014/main" xmlns="" id="{00000000-0008-0000-0E00-00006B090000}"/>
            </a:ext>
          </a:extLst>
        </xdr:cNvPr>
        <xdr:cNvSpPr>
          <a:spLocks noChangeAspect="1" noChangeArrowheads="1"/>
        </xdr:cNvSpPr>
      </xdr:nvSpPr>
      <xdr:spPr bwMode="auto">
        <a:xfrm>
          <a:off x="1524000" y="53644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52</xdr:row>
      <xdr:rowOff>0</xdr:rowOff>
    </xdr:from>
    <xdr:to>
      <xdr:col>2</xdr:col>
      <xdr:colOff>257175</xdr:colOff>
      <xdr:row>52</xdr:row>
      <xdr:rowOff>123825</xdr:rowOff>
    </xdr:to>
    <xdr:sp macro="" textlink="">
      <xdr:nvSpPr>
        <xdr:cNvPr id="2412" name="AutoShape 364" descr="Retained Salary Transaction">
          <a:extLst>
            <a:ext uri="{FF2B5EF4-FFF2-40B4-BE49-F238E27FC236}">
              <a16:creationId xmlns:a16="http://schemas.microsoft.com/office/drawing/2014/main" xmlns="" id="{00000000-0008-0000-0E00-00006C090000}"/>
            </a:ext>
          </a:extLst>
        </xdr:cNvPr>
        <xdr:cNvSpPr>
          <a:spLocks noChangeAspect="1" noChangeArrowheads="1"/>
        </xdr:cNvSpPr>
      </xdr:nvSpPr>
      <xdr:spPr bwMode="auto">
        <a:xfrm>
          <a:off x="1657350" y="53644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52</xdr:row>
      <xdr:rowOff>0</xdr:rowOff>
    </xdr:from>
    <xdr:to>
      <xdr:col>2</xdr:col>
      <xdr:colOff>390525</xdr:colOff>
      <xdr:row>52</xdr:row>
      <xdr:rowOff>123825</xdr:rowOff>
    </xdr:to>
    <xdr:sp macro="" textlink="">
      <xdr:nvSpPr>
        <xdr:cNvPr id="2413" name="AutoShape 365" descr="Waivers Exempt">
          <a:hlinkClick xmlns:r="http://schemas.openxmlformats.org/officeDocument/2006/relationships" r:id="rId150"/>
          <a:extLst>
            <a:ext uri="{FF2B5EF4-FFF2-40B4-BE49-F238E27FC236}">
              <a16:creationId xmlns:a16="http://schemas.microsoft.com/office/drawing/2014/main" xmlns="" id="{00000000-0008-0000-0E00-00006D090000}"/>
            </a:ext>
          </a:extLst>
        </xdr:cNvPr>
        <xdr:cNvSpPr>
          <a:spLocks noChangeAspect="1" noChangeArrowheads="1"/>
        </xdr:cNvSpPr>
      </xdr:nvSpPr>
      <xdr:spPr bwMode="auto">
        <a:xfrm>
          <a:off x="1790700" y="53644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52</xdr:row>
      <xdr:rowOff>0</xdr:rowOff>
    </xdr:from>
    <xdr:to>
      <xdr:col>2</xdr:col>
      <xdr:colOff>523875</xdr:colOff>
      <xdr:row>52</xdr:row>
      <xdr:rowOff>123825</xdr:rowOff>
    </xdr:to>
    <xdr:sp macro="" textlink="">
      <xdr:nvSpPr>
        <xdr:cNvPr id="2414" name="AutoShape 366" descr="Exempt from the 50 Contract Limit">
          <a:extLst>
            <a:ext uri="{FF2B5EF4-FFF2-40B4-BE49-F238E27FC236}">
              <a16:creationId xmlns:a16="http://schemas.microsoft.com/office/drawing/2014/main" xmlns="" id="{00000000-0008-0000-0E00-00006E090000}"/>
            </a:ext>
          </a:extLst>
        </xdr:cNvPr>
        <xdr:cNvSpPr>
          <a:spLocks noChangeAspect="1" noChangeArrowheads="1"/>
        </xdr:cNvSpPr>
      </xdr:nvSpPr>
      <xdr:spPr bwMode="auto">
        <a:xfrm>
          <a:off x="1924050" y="53644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xdr:row>
      <xdr:rowOff>0</xdr:rowOff>
    </xdr:from>
    <xdr:to>
      <xdr:col>2</xdr:col>
      <xdr:colOff>123825</xdr:colOff>
      <xdr:row>105</xdr:row>
      <xdr:rowOff>123825</xdr:rowOff>
    </xdr:to>
    <xdr:sp macro="" textlink="">
      <xdr:nvSpPr>
        <xdr:cNvPr id="2415" name="AutoShape 367" descr="Performance Bonuses">
          <a:extLst>
            <a:ext uri="{FF2B5EF4-FFF2-40B4-BE49-F238E27FC236}">
              <a16:creationId xmlns:a16="http://schemas.microsoft.com/office/drawing/2014/main" xmlns="" id="{00000000-0008-0000-0E00-00006F090000}"/>
            </a:ext>
          </a:extLst>
        </xdr:cNvPr>
        <xdr:cNvSpPr>
          <a:spLocks noChangeAspect="1" noChangeArrowheads="1"/>
        </xdr:cNvSpPr>
      </xdr:nvSpPr>
      <xdr:spPr bwMode="auto">
        <a:xfrm>
          <a:off x="1524000" y="53835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105</xdr:row>
      <xdr:rowOff>0</xdr:rowOff>
    </xdr:from>
    <xdr:to>
      <xdr:col>2</xdr:col>
      <xdr:colOff>257175</xdr:colOff>
      <xdr:row>105</xdr:row>
      <xdr:rowOff>123825</xdr:rowOff>
    </xdr:to>
    <xdr:sp macro="" textlink="">
      <xdr:nvSpPr>
        <xdr:cNvPr id="2416" name="AutoShape 368" descr="Waivers Exempt">
          <a:hlinkClick xmlns:r="http://schemas.openxmlformats.org/officeDocument/2006/relationships" r:id="rId151"/>
          <a:extLst>
            <a:ext uri="{FF2B5EF4-FFF2-40B4-BE49-F238E27FC236}">
              <a16:creationId xmlns:a16="http://schemas.microsoft.com/office/drawing/2014/main" xmlns="" id="{00000000-0008-0000-0E00-000070090000}"/>
            </a:ext>
          </a:extLst>
        </xdr:cNvPr>
        <xdr:cNvSpPr>
          <a:spLocks noChangeAspect="1" noChangeArrowheads="1"/>
        </xdr:cNvSpPr>
      </xdr:nvSpPr>
      <xdr:spPr bwMode="auto">
        <a:xfrm>
          <a:off x="1657350" y="53835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189</xdr:row>
      <xdr:rowOff>0</xdr:rowOff>
    </xdr:from>
    <xdr:to>
      <xdr:col>2</xdr:col>
      <xdr:colOff>123825</xdr:colOff>
      <xdr:row>189</xdr:row>
      <xdr:rowOff>123825</xdr:rowOff>
    </xdr:to>
    <xdr:sp macro="" textlink="">
      <xdr:nvSpPr>
        <xdr:cNvPr id="2417" name="AutoShape 369" descr="Performance Bonuses">
          <a:extLst>
            <a:ext uri="{FF2B5EF4-FFF2-40B4-BE49-F238E27FC236}">
              <a16:creationId xmlns:a16="http://schemas.microsoft.com/office/drawing/2014/main" xmlns="" id="{00000000-0008-0000-0E00-000071090000}"/>
            </a:ext>
          </a:extLst>
        </xdr:cNvPr>
        <xdr:cNvSpPr>
          <a:spLocks noChangeAspect="1" noChangeArrowheads="1"/>
        </xdr:cNvSpPr>
      </xdr:nvSpPr>
      <xdr:spPr bwMode="auto">
        <a:xfrm>
          <a:off x="1524000" y="54025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189</xdr:row>
      <xdr:rowOff>0</xdr:rowOff>
    </xdr:from>
    <xdr:to>
      <xdr:col>2</xdr:col>
      <xdr:colOff>257175</xdr:colOff>
      <xdr:row>189</xdr:row>
      <xdr:rowOff>123825</xdr:rowOff>
    </xdr:to>
    <xdr:sp macro="" textlink="">
      <xdr:nvSpPr>
        <xdr:cNvPr id="2418" name="AutoShape 370" descr="Waivers Exempt">
          <a:hlinkClick xmlns:r="http://schemas.openxmlformats.org/officeDocument/2006/relationships" r:id="rId152"/>
          <a:extLst>
            <a:ext uri="{FF2B5EF4-FFF2-40B4-BE49-F238E27FC236}">
              <a16:creationId xmlns:a16="http://schemas.microsoft.com/office/drawing/2014/main" xmlns="" id="{00000000-0008-0000-0E00-000072090000}"/>
            </a:ext>
          </a:extLst>
        </xdr:cNvPr>
        <xdr:cNvSpPr>
          <a:spLocks noChangeAspect="1" noChangeArrowheads="1"/>
        </xdr:cNvSpPr>
      </xdr:nvSpPr>
      <xdr:spPr bwMode="auto">
        <a:xfrm>
          <a:off x="1657350" y="54025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315</xdr:row>
      <xdr:rowOff>0</xdr:rowOff>
    </xdr:from>
    <xdr:to>
      <xdr:col>2</xdr:col>
      <xdr:colOff>123825</xdr:colOff>
      <xdr:row>315</xdr:row>
      <xdr:rowOff>123825</xdr:rowOff>
    </xdr:to>
    <xdr:sp macro="" textlink="">
      <xdr:nvSpPr>
        <xdr:cNvPr id="2419" name="AutoShape 371" descr="Performance Bonuses">
          <a:extLst>
            <a:ext uri="{FF2B5EF4-FFF2-40B4-BE49-F238E27FC236}">
              <a16:creationId xmlns:a16="http://schemas.microsoft.com/office/drawing/2014/main" xmlns="" id="{00000000-0008-0000-0E00-000073090000}"/>
            </a:ext>
          </a:extLst>
        </xdr:cNvPr>
        <xdr:cNvSpPr>
          <a:spLocks noChangeAspect="1" noChangeArrowheads="1"/>
        </xdr:cNvSpPr>
      </xdr:nvSpPr>
      <xdr:spPr bwMode="auto">
        <a:xfrm>
          <a:off x="1524000" y="54216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315</xdr:row>
      <xdr:rowOff>0</xdr:rowOff>
    </xdr:from>
    <xdr:to>
      <xdr:col>2</xdr:col>
      <xdr:colOff>257175</xdr:colOff>
      <xdr:row>315</xdr:row>
      <xdr:rowOff>123825</xdr:rowOff>
    </xdr:to>
    <xdr:sp macro="" textlink="">
      <xdr:nvSpPr>
        <xdr:cNvPr id="2420" name="AutoShape 372" descr="Waivers Exempt">
          <a:hlinkClick xmlns:r="http://schemas.openxmlformats.org/officeDocument/2006/relationships" r:id="rId153"/>
          <a:extLst>
            <a:ext uri="{FF2B5EF4-FFF2-40B4-BE49-F238E27FC236}">
              <a16:creationId xmlns:a16="http://schemas.microsoft.com/office/drawing/2014/main" xmlns="" id="{00000000-0008-0000-0E00-000074090000}"/>
            </a:ext>
          </a:extLst>
        </xdr:cNvPr>
        <xdr:cNvSpPr>
          <a:spLocks noChangeAspect="1" noChangeArrowheads="1"/>
        </xdr:cNvSpPr>
      </xdr:nvSpPr>
      <xdr:spPr bwMode="auto">
        <a:xfrm>
          <a:off x="1657350" y="54216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1249</xdr:row>
      <xdr:rowOff>0</xdr:rowOff>
    </xdr:from>
    <xdr:to>
      <xdr:col>2</xdr:col>
      <xdr:colOff>123825</xdr:colOff>
      <xdr:row>1249</xdr:row>
      <xdr:rowOff>123825</xdr:rowOff>
    </xdr:to>
    <xdr:sp macro="" textlink="">
      <xdr:nvSpPr>
        <xdr:cNvPr id="2421" name="AutoShape 373" descr="Waivers Exempt">
          <a:hlinkClick xmlns:r="http://schemas.openxmlformats.org/officeDocument/2006/relationships" r:id="rId154"/>
          <a:extLst>
            <a:ext uri="{FF2B5EF4-FFF2-40B4-BE49-F238E27FC236}">
              <a16:creationId xmlns:a16="http://schemas.microsoft.com/office/drawing/2014/main" xmlns="" id="{00000000-0008-0000-0E00-000075090000}"/>
            </a:ext>
          </a:extLst>
        </xdr:cNvPr>
        <xdr:cNvSpPr>
          <a:spLocks noChangeAspect="1" noChangeArrowheads="1"/>
        </xdr:cNvSpPr>
      </xdr:nvSpPr>
      <xdr:spPr bwMode="auto">
        <a:xfrm>
          <a:off x="1524000" y="54978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674</xdr:row>
      <xdr:rowOff>0</xdr:rowOff>
    </xdr:from>
    <xdr:to>
      <xdr:col>2</xdr:col>
      <xdr:colOff>123825</xdr:colOff>
      <xdr:row>674</xdr:row>
      <xdr:rowOff>123825</xdr:rowOff>
    </xdr:to>
    <xdr:sp macro="" textlink="">
      <xdr:nvSpPr>
        <xdr:cNvPr id="2422" name="AutoShape 374" descr="Performance Bonuses">
          <a:extLst>
            <a:ext uri="{FF2B5EF4-FFF2-40B4-BE49-F238E27FC236}">
              <a16:creationId xmlns:a16="http://schemas.microsoft.com/office/drawing/2014/main" xmlns="" id="{00000000-0008-0000-0E00-000076090000}"/>
            </a:ext>
          </a:extLst>
        </xdr:cNvPr>
        <xdr:cNvSpPr>
          <a:spLocks noChangeAspect="1" noChangeArrowheads="1"/>
        </xdr:cNvSpPr>
      </xdr:nvSpPr>
      <xdr:spPr bwMode="auto">
        <a:xfrm>
          <a:off x="1524000" y="55921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674</xdr:row>
      <xdr:rowOff>0</xdr:rowOff>
    </xdr:from>
    <xdr:to>
      <xdr:col>2</xdr:col>
      <xdr:colOff>257175</xdr:colOff>
      <xdr:row>674</xdr:row>
      <xdr:rowOff>123825</xdr:rowOff>
    </xdr:to>
    <xdr:sp macro="" textlink="">
      <xdr:nvSpPr>
        <xdr:cNvPr id="2423" name="AutoShape 375" descr="Waivers Exempt">
          <a:hlinkClick xmlns:r="http://schemas.openxmlformats.org/officeDocument/2006/relationships" r:id="rId155"/>
          <a:extLst>
            <a:ext uri="{FF2B5EF4-FFF2-40B4-BE49-F238E27FC236}">
              <a16:creationId xmlns:a16="http://schemas.microsoft.com/office/drawing/2014/main" xmlns="" id="{00000000-0008-0000-0E00-000077090000}"/>
            </a:ext>
          </a:extLst>
        </xdr:cNvPr>
        <xdr:cNvSpPr>
          <a:spLocks noChangeAspect="1" noChangeArrowheads="1"/>
        </xdr:cNvSpPr>
      </xdr:nvSpPr>
      <xdr:spPr bwMode="auto">
        <a:xfrm>
          <a:off x="1657350" y="55921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1086</xdr:row>
      <xdr:rowOff>0</xdr:rowOff>
    </xdr:from>
    <xdr:to>
      <xdr:col>2</xdr:col>
      <xdr:colOff>123825</xdr:colOff>
      <xdr:row>1086</xdr:row>
      <xdr:rowOff>123825</xdr:rowOff>
    </xdr:to>
    <xdr:sp macro="" textlink="">
      <xdr:nvSpPr>
        <xdr:cNvPr id="2424" name="AutoShape 376" descr="Performance Bonuses">
          <a:extLst>
            <a:ext uri="{FF2B5EF4-FFF2-40B4-BE49-F238E27FC236}">
              <a16:creationId xmlns:a16="http://schemas.microsoft.com/office/drawing/2014/main" xmlns="" id="{00000000-0008-0000-0E00-000078090000}"/>
            </a:ext>
          </a:extLst>
        </xdr:cNvPr>
        <xdr:cNvSpPr>
          <a:spLocks noChangeAspect="1" noChangeArrowheads="1"/>
        </xdr:cNvSpPr>
      </xdr:nvSpPr>
      <xdr:spPr bwMode="auto">
        <a:xfrm>
          <a:off x="1524000" y="56111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1086</xdr:row>
      <xdr:rowOff>0</xdr:rowOff>
    </xdr:from>
    <xdr:to>
      <xdr:col>2</xdr:col>
      <xdr:colOff>257175</xdr:colOff>
      <xdr:row>1086</xdr:row>
      <xdr:rowOff>123825</xdr:rowOff>
    </xdr:to>
    <xdr:sp macro="" textlink="">
      <xdr:nvSpPr>
        <xdr:cNvPr id="2425" name="AutoShape 377" descr="Waivers Exempt">
          <a:hlinkClick xmlns:r="http://schemas.openxmlformats.org/officeDocument/2006/relationships" r:id="rId156"/>
          <a:extLst>
            <a:ext uri="{FF2B5EF4-FFF2-40B4-BE49-F238E27FC236}">
              <a16:creationId xmlns:a16="http://schemas.microsoft.com/office/drawing/2014/main" xmlns="" id="{00000000-0008-0000-0E00-000079090000}"/>
            </a:ext>
          </a:extLst>
        </xdr:cNvPr>
        <xdr:cNvSpPr>
          <a:spLocks noChangeAspect="1" noChangeArrowheads="1"/>
        </xdr:cNvSpPr>
      </xdr:nvSpPr>
      <xdr:spPr bwMode="auto">
        <a:xfrm>
          <a:off x="1657350" y="56111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857</xdr:row>
      <xdr:rowOff>0</xdr:rowOff>
    </xdr:from>
    <xdr:to>
      <xdr:col>2</xdr:col>
      <xdr:colOff>123825</xdr:colOff>
      <xdr:row>857</xdr:row>
      <xdr:rowOff>123825</xdr:rowOff>
    </xdr:to>
    <xdr:sp macro="" textlink="">
      <xdr:nvSpPr>
        <xdr:cNvPr id="2426" name="AutoShape 378" descr="Performance Bonuses">
          <a:extLst>
            <a:ext uri="{FF2B5EF4-FFF2-40B4-BE49-F238E27FC236}">
              <a16:creationId xmlns:a16="http://schemas.microsoft.com/office/drawing/2014/main" xmlns="" id="{00000000-0008-0000-0E00-00007A090000}"/>
            </a:ext>
          </a:extLst>
        </xdr:cNvPr>
        <xdr:cNvSpPr>
          <a:spLocks noChangeAspect="1" noChangeArrowheads="1"/>
        </xdr:cNvSpPr>
      </xdr:nvSpPr>
      <xdr:spPr bwMode="auto">
        <a:xfrm>
          <a:off x="1524000" y="56302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857</xdr:row>
      <xdr:rowOff>0</xdr:rowOff>
    </xdr:from>
    <xdr:to>
      <xdr:col>2</xdr:col>
      <xdr:colOff>257175</xdr:colOff>
      <xdr:row>857</xdr:row>
      <xdr:rowOff>123825</xdr:rowOff>
    </xdr:to>
    <xdr:sp macro="" textlink="">
      <xdr:nvSpPr>
        <xdr:cNvPr id="2427" name="AutoShape 379" descr="Waivers Exempt">
          <a:hlinkClick xmlns:r="http://schemas.openxmlformats.org/officeDocument/2006/relationships" r:id="rId157"/>
          <a:extLst>
            <a:ext uri="{FF2B5EF4-FFF2-40B4-BE49-F238E27FC236}">
              <a16:creationId xmlns:a16="http://schemas.microsoft.com/office/drawing/2014/main" xmlns="" id="{00000000-0008-0000-0E00-00007B090000}"/>
            </a:ext>
          </a:extLst>
        </xdr:cNvPr>
        <xdr:cNvSpPr>
          <a:spLocks noChangeAspect="1" noChangeArrowheads="1"/>
        </xdr:cNvSpPr>
      </xdr:nvSpPr>
      <xdr:spPr bwMode="auto">
        <a:xfrm>
          <a:off x="1657350" y="56302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587</xdr:row>
      <xdr:rowOff>0</xdr:rowOff>
    </xdr:from>
    <xdr:to>
      <xdr:col>2</xdr:col>
      <xdr:colOff>123825</xdr:colOff>
      <xdr:row>587</xdr:row>
      <xdr:rowOff>123825</xdr:rowOff>
    </xdr:to>
    <xdr:sp macro="" textlink="">
      <xdr:nvSpPr>
        <xdr:cNvPr id="2428" name="AutoShape 380" descr="Waivers Exempt">
          <a:hlinkClick xmlns:r="http://schemas.openxmlformats.org/officeDocument/2006/relationships" r:id="rId158"/>
          <a:extLst>
            <a:ext uri="{FF2B5EF4-FFF2-40B4-BE49-F238E27FC236}">
              <a16:creationId xmlns:a16="http://schemas.microsoft.com/office/drawing/2014/main" xmlns="" id="{00000000-0008-0000-0E00-00007C090000}"/>
            </a:ext>
          </a:extLst>
        </xdr:cNvPr>
        <xdr:cNvSpPr>
          <a:spLocks noChangeAspect="1" noChangeArrowheads="1"/>
        </xdr:cNvSpPr>
      </xdr:nvSpPr>
      <xdr:spPr bwMode="auto">
        <a:xfrm>
          <a:off x="1524000" y="56492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393</xdr:row>
      <xdr:rowOff>0</xdr:rowOff>
    </xdr:from>
    <xdr:to>
      <xdr:col>7</xdr:col>
      <xdr:colOff>123825</xdr:colOff>
      <xdr:row>393</xdr:row>
      <xdr:rowOff>104775</xdr:rowOff>
    </xdr:to>
    <xdr:sp macro="" textlink="">
      <xdr:nvSpPr>
        <xdr:cNvPr id="2429" name="AutoShape 381" descr="Arbitration Eligible">
          <a:hlinkClick xmlns:r="http://schemas.openxmlformats.org/officeDocument/2006/relationships" r:id="rId159"/>
          <a:extLst>
            <a:ext uri="{FF2B5EF4-FFF2-40B4-BE49-F238E27FC236}">
              <a16:creationId xmlns:a16="http://schemas.microsoft.com/office/drawing/2014/main" xmlns="" id="{00000000-0008-0000-0E00-00007D090000}"/>
            </a:ext>
          </a:extLst>
        </xdr:cNvPr>
        <xdr:cNvSpPr>
          <a:spLocks noChangeAspect="1" noChangeArrowheads="1"/>
        </xdr:cNvSpPr>
      </xdr:nvSpPr>
      <xdr:spPr bwMode="auto">
        <a:xfrm>
          <a:off x="5334000" y="50634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1047</xdr:row>
      <xdr:rowOff>0</xdr:rowOff>
    </xdr:from>
    <xdr:to>
      <xdr:col>2</xdr:col>
      <xdr:colOff>123825</xdr:colOff>
      <xdr:row>1047</xdr:row>
      <xdr:rowOff>123825</xdr:rowOff>
    </xdr:to>
    <xdr:sp macro="" textlink="">
      <xdr:nvSpPr>
        <xdr:cNvPr id="2430" name="AutoShape 382" descr="Performance Bonuses">
          <a:extLst>
            <a:ext uri="{FF2B5EF4-FFF2-40B4-BE49-F238E27FC236}">
              <a16:creationId xmlns:a16="http://schemas.microsoft.com/office/drawing/2014/main" xmlns="" id="{00000000-0008-0000-0E00-00007E090000}"/>
            </a:ext>
          </a:extLst>
        </xdr:cNvPr>
        <xdr:cNvSpPr>
          <a:spLocks noChangeAspect="1" noChangeArrowheads="1"/>
        </xdr:cNvSpPr>
      </xdr:nvSpPr>
      <xdr:spPr bwMode="auto">
        <a:xfrm>
          <a:off x="1524000" y="50825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312</xdr:row>
      <xdr:rowOff>0</xdr:rowOff>
    </xdr:from>
    <xdr:to>
      <xdr:col>8</xdr:col>
      <xdr:colOff>123825</xdr:colOff>
      <xdr:row>312</xdr:row>
      <xdr:rowOff>104775</xdr:rowOff>
    </xdr:to>
    <xdr:sp macro="" textlink="">
      <xdr:nvSpPr>
        <xdr:cNvPr id="2431" name="AutoShape 383" descr="Arbitration Eligible">
          <a:hlinkClick xmlns:r="http://schemas.openxmlformats.org/officeDocument/2006/relationships" r:id="rId160"/>
          <a:extLst>
            <a:ext uri="{FF2B5EF4-FFF2-40B4-BE49-F238E27FC236}">
              <a16:creationId xmlns:a16="http://schemas.microsoft.com/office/drawing/2014/main" xmlns="" id="{00000000-0008-0000-0E00-00007F090000}"/>
            </a:ext>
          </a:extLst>
        </xdr:cNvPr>
        <xdr:cNvSpPr>
          <a:spLocks noChangeAspect="1" noChangeArrowheads="1"/>
        </xdr:cNvSpPr>
      </xdr:nvSpPr>
      <xdr:spPr bwMode="auto">
        <a:xfrm>
          <a:off x="6096000" y="51015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589</xdr:row>
      <xdr:rowOff>0</xdr:rowOff>
    </xdr:from>
    <xdr:to>
      <xdr:col>2</xdr:col>
      <xdr:colOff>123825</xdr:colOff>
      <xdr:row>589</xdr:row>
      <xdr:rowOff>123825</xdr:rowOff>
    </xdr:to>
    <xdr:sp macro="" textlink="">
      <xdr:nvSpPr>
        <xdr:cNvPr id="2432" name="AutoShape 384" descr="Waivers Exempt">
          <a:hlinkClick xmlns:r="http://schemas.openxmlformats.org/officeDocument/2006/relationships" r:id="rId161"/>
          <a:extLst>
            <a:ext uri="{FF2B5EF4-FFF2-40B4-BE49-F238E27FC236}">
              <a16:creationId xmlns:a16="http://schemas.microsoft.com/office/drawing/2014/main" xmlns="" id="{00000000-0008-0000-0E00-000080090000}"/>
            </a:ext>
          </a:extLst>
        </xdr:cNvPr>
        <xdr:cNvSpPr>
          <a:spLocks noChangeAspect="1" noChangeArrowheads="1"/>
        </xdr:cNvSpPr>
      </xdr:nvSpPr>
      <xdr:spPr bwMode="auto">
        <a:xfrm>
          <a:off x="1524000" y="51206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1207</xdr:row>
      <xdr:rowOff>0</xdr:rowOff>
    </xdr:from>
    <xdr:to>
      <xdr:col>2</xdr:col>
      <xdr:colOff>123825</xdr:colOff>
      <xdr:row>1207</xdr:row>
      <xdr:rowOff>123825</xdr:rowOff>
    </xdr:to>
    <xdr:sp macro="" textlink="">
      <xdr:nvSpPr>
        <xdr:cNvPr id="2433" name="AutoShape 385" descr="Performance Bonuses">
          <a:extLst>
            <a:ext uri="{FF2B5EF4-FFF2-40B4-BE49-F238E27FC236}">
              <a16:creationId xmlns:a16="http://schemas.microsoft.com/office/drawing/2014/main" xmlns="" id="{00000000-0008-0000-0E00-000081090000}"/>
            </a:ext>
          </a:extLst>
        </xdr:cNvPr>
        <xdr:cNvSpPr>
          <a:spLocks noChangeAspect="1" noChangeArrowheads="1"/>
        </xdr:cNvSpPr>
      </xdr:nvSpPr>
      <xdr:spPr bwMode="auto">
        <a:xfrm>
          <a:off x="1524000" y="53101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574</xdr:row>
      <xdr:rowOff>0</xdr:rowOff>
    </xdr:from>
    <xdr:to>
      <xdr:col>2</xdr:col>
      <xdr:colOff>123825</xdr:colOff>
      <xdr:row>574</xdr:row>
      <xdr:rowOff>123825</xdr:rowOff>
    </xdr:to>
    <xdr:sp macro="" textlink="">
      <xdr:nvSpPr>
        <xdr:cNvPr id="2434" name="AutoShape 386" descr="Performance Bonuses">
          <a:extLst>
            <a:ext uri="{FF2B5EF4-FFF2-40B4-BE49-F238E27FC236}">
              <a16:creationId xmlns:a16="http://schemas.microsoft.com/office/drawing/2014/main" xmlns="" id="{00000000-0008-0000-0E00-000082090000}"/>
            </a:ext>
          </a:extLst>
        </xdr:cNvPr>
        <xdr:cNvSpPr>
          <a:spLocks noChangeAspect="1" noChangeArrowheads="1"/>
        </xdr:cNvSpPr>
      </xdr:nvSpPr>
      <xdr:spPr bwMode="auto">
        <a:xfrm>
          <a:off x="1524000" y="53292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574</xdr:row>
      <xdr:rowOff>0</xdr:rowOff>
    </xdr:from>
    <xdr:to>
      <xdr:col>2</xdr:col>
      <xdr:colOff>257175</xdr:colOff>
      <xdr:row>574</xdr:row>
      <xdr:rowOff>123825</xdr:rowOff>
    </xdr:to>
    <xdr:sp macro="" textlink="">
      <xdr:nvSpPr>
        <xdr:cNvPr id="2435" name="AutoShape 387" descr="Waivers Exempt">
          <a:hlinkClick xmlns:r="http://schemas.openxmlformats.org/officeDocument/2006/relationships" r:id="rId162"/>
          <a:extLst>
            <a:ext uri="{FF2B5EF4-FFF2-40B4-BE49-F238E27FC236}">
              <a16:creationId xmlns:a16="http://schemas.microsoft.com/office/drawing/2014/main" xmlns="" id="{00000000-0008-0000-0E00-000083090000}"/>
            </a:ext>
          </a:extLst>
        </xdr:cNvPr>
        <xdr:cNvSpPr>
          <a:spLocks noChangeAspect="1" noChangeArrowheads="1"/>
        </xdr:cNvSpPr>
      </xdr:nvSpPr>
      <xdr:spPr bwMode="auto">
        <a:xfrm>
          <a:off x="1657350" y="53292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646</xdr:row>
      <xdr:rowOff>0</xdr:rowOff>
    </xdr:from>
    <xdr:to>
      <xdr:col>4</xdr:col>
      <xdr:colOff>114300</xdr:colOff>
      <xdr:row>646</xdr:row>
      <xdr:rowOff>114300</xdr:rowOff>
    </xdr:to>
    <xdr:sp macro="" textlink="">
      <xdr:nvSpPr>
        <xdr:cNvPr id="2436" name="AutoShape 388" descr="https://capfriendly-wlb8ng5.stackpathdns.com/assets/images/icons/players/injury.svg">
          <a:extLst>
            <a:ext uri="{FF2B5EF4-FFF2-40B4-BE49-F238E27FC236}">
              <a16:creationId xmlns:a16="http://schemas.microsoft.com/office/drawing/2014/main" xmlns="" id="{00000000-0008-0000-0E00-000084090000}"/>
            </a:ext>
          </a:extLst>
        </xdr:cNvPr>
        <xdr:cNvSpPr>
          <a:spLocks noChangeAspect="1" noChangeArrowheads="1"/>
        </xdr:cNvSpPr>
      </xdr:nvSpPr>
      <xdr:spPr bwMode="auto">
        <a:xfrm>
          <a:off x="3048000" y="5574982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37" name="AutoShape 389" descr="https://capfriendly-wlb8ng5.stackpathdns.com/assets/images/icons/general/q.svg">
          <a:extLst>
            <a:ext uri="{FF2B5EF4-FFF2-40B4-BE49-F238E27FC236}">
              <a16:creationId xmlns:a16="http://schemas.microsoft.com/office/drawing/2014/main" xmlns="" id="{00000000-0008-0000-0E00-000085090000}"/>
            </a:ext>
          </a:extLst>
        </xdr:cNvPr>
        <xdr:cNvSpPr>
          <a:spLocks noChangeAspect="1" noChangeArrowheads="1"/>
        </xdr:cNvSpPr>
      </xdr:nvSpPr>
      <xdr:spPr bwMode="auto">
        <a:xfrm>
          <a:off x="1524000" y="57102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38" name="AutoShape 390" descr="https://capfriendly-wlb8ng5.stackpathdns.com/assets/images/icons/general/q.svg">
          <a:extLst>
            <a:ext uri="{FF2B5EF4-FFF2-40B4-BE49-F238E27FC236}">
              <a16:creationId xmlns:a16="http://schemas.microsoft.com/office/drawing/2014/main" xmlns="" id="{00000000-0008-0000-0E00-000086090000}"/>
            </a:ext>
          </a:extLst>
        </xdr:cNvPr>
        <xdr:cNvSpPr>
          <a:spLocks noChangeAspect="1" noChangeArrowheads="1"/>
        </xdr:cNvSpPr>
      </xdr:nvSpPr>
      <xdr:spPr bwMode="auto">
        <a:xfrm>
          <a:off x="1524000" y="57292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39" name="AutoShape 391" descr="https://capfriendly-wlb8ng5.stackpathdns.com/assets/images/icons/general/q.svg">
          <a:extLst>
            <a:ext uri="{FF2B5EF4-FFF2-40B4-BE49-F238E27FC236}">
              <a16:creationId xmlns:a16="http://schemas.microsoft.com/office/drawing/2014/main" xmlns="" id="{00000000-0008-0000-0E00-000087090000}"/>
            </a:ext>
          </a:extLst>
        </xdr:cNvPr>
        <xdr:cNvSpPr>
          <a:spLocks noChangeAspect="1" noChangeArrowheads="1"/>
        </xdr:cNvSpPr>
      </xdr:nvSpPr>
      <xdr:spPr bwMode="auto">
        <a:xfrm>
          <a:off x="1524000" y="57483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40" name="AutoShape 392" descr="https://capfriendly-wlb8ng5.stackpathdns.com/assets/images/icons/general/q.svg">
          <a:extLst>
            <a:ext uri="{FF2B5EF4-FFF2-40B4-BE49-F238E27FC236}">
              <a16:creationId xmlns:a16="http://schemas.microsoft.com/office/drawing/2014/main" xmlns="" id="{00000000-0008-0000-0E00-000088090000}"/>
            </a:ext>
          </a:extLst>
        </xdr:cNvPr>
        <xdr:cNvSpPr>
          <a:spLocks noChangeAspect="1" noChangeArrowheads="1"/>
        </xdr:cNvSpPr>
      </xdr:nvSpPr>
      <xdr:spPr bwMode="auto">
        <a:xfrm>
          <a:off x="1524000" y="57673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41" name="AutoShape 393" descr="https://capfriendly-wlb8ng5.stackpathdns.com/assets/images/icons/general/q.svg">
          <a:extLst>
            <a:ext uri="{FF2B5EF4-FFF2-40B4-BE49-F238E27FC236}">
              <a16:creationId xmlns:a16="http://schemas.microsoft.com/office/drawing/2014/main" xmlns="" id="{00000000-0008-0000-0E00-000089090000}"/>
            </a:ext>
          </a:extLst>
        </xdr:cNvPr>
        <xdr:cNvSpPr>
          <a:spLocks noChangeAspect="1" noChangeArrowheads="1"/>
        </xdr:cNvSpPr>
      </xdr:nvSpPr>
      <xdr:spPr bwMode="auto">
        <a:xfrm>
          <a:off x="1524000" y="57864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42" name="AutoShape 394" descr="https://capfriendly-wlb8ng5.stackpathdns.com/assets/images/icons/general/q.svg">
          <a:extLst>
            <a:ext uri="{FF2B5EF4-FFF2-40B4-BE49-F238E27FC236}">
              <a16:creationId xmlns:a16="http://schemas.microsoft.com/office/drawing/2014/main" xmlns="" id="{00000000-0008-0000-0E00-00008A090000}"/>
            </a:ext>
          </a:extLst>
        </xdr:cNvPr>
        <xdr:cNvSpPr>
          <a:spLocks noChangeAspect="1" noChangeArrowheads="1"/>
        </xdr:cNvSpPr>
      </xdr:nvSpPr>
      <xdr:spPr bwMode="auto">
        <a:xfrm>
          <a:off x="1524000" y="58054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43" name="AutoShape 395" descr="https://capfriendly-wlb8ng5.stackpathdns.com/assets/images/icons/general/q.svg">
          <a:extLst>
            <a:ext uri="{FF2B5EF4-FFF2-40B4-BE49-F238E27FC236}">
              <a16:creationId xmlns:a16="http://schemas.microsoft.com/office/drawing/2014/main" xmlns="" id="{00000000-0008-0000-0E00-00008B090000}"/>
            </a:ext>
          </a:extLst>
        </xdr:cNvPr>
        <xdr:cNvSpPr>
          <a:spLocks noChangeAspect="1" noChangeArrowheads="1"/>
        </xdr:cNvSpPr>
      </xdr:nvSpPr>
      <xdr:spPr bwMode="auto">
        <a:xfrm>
          <a:off x="1524000" y="58245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44" name="AutoShape 396" descr="https://capfriendly-wlb8ng5.stackpathdns.com/assets/images/icons/general/q.svg">
          <a:extLst>
            <a:ext uri="{FF2B5EF4-FFF2-40B4-BE49-F238E27FC236}">
              <a16:creationId xmlns:a16="http://schemas.microsoft.com/office/drawing/2014/main" xmlns="" id="{00000000-0008-0000-0E00-00008C090000}"/>
            </a:ext>
          </a:extLst>
        </xdr:cNvPr>
        <xdr:cNvSpPr>
          <a:spLocks noChangeAspect="1" noChangeArrowheads="1"/>
        </xdr:cNvSpPr>
      </xdr:nvSpPr>
      <xdr:spPr bwMode="auto">
        <a:xfrm>
          <a:off x="1524000" y="58435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45" name="AutoShape 397" descr="https://capfriendly-wlb8ng5.stackpathdns.com/assets/images/icons/general/q.svg">
          <a:extLst>
            <a:ext uri="{FF2B5EF4-FFF2-40B4-BE49-F238E27FC236}">
              <a16:creationId xmlns:a16="http://schemas.microsoft.com/office/drawing/2014/main" xmlns="" id="{00000000-0008-0000-0E00-00008D090000}"/>
            </a:ext>
          </a:extLst>
        </xdr:cNvPr>
        <xdr:cNvSpPr>
          <a:spLocks noChangeAspect="1" noChangeArrowheads="1"/>
        </xdr:cNvSpPr>
      </xdr:nvSpPr>
      <xdr:spPr bwMode="auto">
        <a:xfrm>
          <a:off x="1524000" y="58626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46" name="AutoShape 398" descr="https://capfriendly-wlb8ng5.stackpathdns.com/assets/images/icons/general/q.svg">
          <a:extLst>
            <a:ext uri="{FF2B5EF4-FFF2-40B4-BE49-F238E27FC236}">
              <a16:creationId xmlns:a16="http://schemas.microsoft.com/office/drawing/2014/main" xmlns="" id="{00000000-0008-0000-0E00-00008E090000}"/>
            </a:ext>
          </a:extLst>
        </xdr:cNvPr>
        <xdr:cNvSpPr>
          <a:spLocks noChangeAspect="1" noChangeArrowheads="1"/>
        </xdr:cNvSpPr>
      </xdr:nvSpPr>
      <xdr:spPr bwMode="auto">
        <a:xfrm>
          <a:off x="1524000" y="58816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47" name="AutoShape 399" descr="https://capfriendly-wlb8ng5.stackpathdns.com/assets/images/icons/general/q.svg">
          <a:extLst>
            <a:ext uri="{FF2B5EF4-FFF2-40B4-BE49-F238E27FC236}">
              <a16:creationId xmlns:a16="http://schemas.microsoft.com/office/drawing/2014/main" xmlns="" id="{00000000-0008-0000-0E00-00008F090000}"/>
            </a:ext>
          </a:extLst>
        </xdr:cNvPr>
        <xdr:cNvSpPr>
          <a:spLocks noChangeAspect="1" noChangeArrowheads="1"/>
        </xdr:cNvSpPr>
      </xdr:nvSpPr>
      <xdr:spPr bwMode="auto">
        <a:xfrm>
          <a:off x="1524000" y="59007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2448" name="AutoShape 400" descr="Waivers Exempt">
          <a:hlinkClick xmlns:r="http://schemas.openxmlformats.org/officeDocument/2006/relationships" r:id="rId163"/>
          <a:extLst>
            <a:ext uri="{FF2B5EF4-FFF2-40B4-BE49-F238E27FC236}">
              <a16:creationId xmlns:a16="http://schemas.microsoft.com/office/drawing/2014/main" xmlns="" id="{00000000-0008-0000-0E00-000090090000}"/>
            </a:ext>
          </a:extLst>
        </xdr:cNvPr>
        <xdr:cNvSpPr>
          <a:spLocks noChangeAspect="1" noChangeArrowheads="1"/>
        </xdr:cNvSpPr>
      </xdr:nvSpPr>
      <xdr:spPr bwMode="auto">
        <a:xfrm>
          <a:off x="1524000" y="59559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457</xdr:row>
      <xdr:rowOff>0</xdr:rowOff>
    </xdr:from>
    <xdr:to>
      <xdr:col>2</xdr:col>
      <xdr:colOff>123825</xdr:colOff>
      <xdr:row>457</xdr:row>
      <xdr:rowOff>123825</xdr:rowOff>
    </xdr:to>
    <xdr:sp macro="" textlink="">
      <xdr:nvSpPr>
        <xdr:cNvPr id="2449" name="AutoShape 401" descr="Waivers Exempt">
          <a:hlinkClick xmlns:r="http://schemas.openxmlformats.org/officeDocument/2006/relationships" r:id="rId164"/>
          <a:extLst>
            <a:ext uri="{FF2B5EF4-FFF2-40B4-BE49-F238E27FC236}">
              <a16:creationId xmlns:a16="http://schemas.microsoft.com/office/drawing/2014/main" xmlns="" id="{00000000-0008-0000-0E00-000091090000}"/>
            </a:ext>
          </a:extLst>
        </xdr:cNvPr>
        <xdr:cNvSpPr>
          <a:spLocks noChangeAspect="1" noChangeArrowheads="1"/>
        </xdr:cNvSpPr>
      </xdr:nvSpPr>
      <xdr:spPr bwMode="auto">
        <a:xfrm>
          <a:off x="1524000" y="59750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402</xdr:row>
      <xdr:rowOff>0</xdr:rowOff>
    </xdr:from>
    <xdr:to>
      <xdr:col>2</xdr:col>
      <xdr:colOff>123825</xdr:colOff>
      <xdr:row>402</xdr:row>
      <xdr:rowOff>123825</xdr:rowOff>
    </xdr:to>
    <xdr:sp macro="" textlink="">
      <xdr:nvSpPr>
        <xdr:cNvPr id="2450" name="AutoShape 402" descr="Waivers Exempt">
          <a:hlinkClick xmlns:r="http://schemas.openxmlformats.org/officeDocument/2006/relationships" r:id="rId165"/>
          <a:extLst>
            <a:ext uri="{FF2B5EF4-FFF2-40B4-BE49-F238E27FC236}">
              <a16:creationId xmlns:a16="http://schemas.microsoft.com/office/drawing/2014/main" xmlns="" id="{00000000-0008-0000-0E00-000092090000}"/>
            </a:ext>
          </a:extLst>
        </xdr:cNvPr>
        <xdr:cNvSpPr>
          <a:spLocks noChangeAspect="1" noChangeArrowheads="1"/>
        </xdr:cNvSpPr>
      </xdr:nvSpPr>
      <xdr:spPr bwMode="auto">
        <a:xfrm>
          <a:off x="1524000" y="5994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1370</xdr:row>
      <xdr:rowOff>0</xdr:rowOff>
    </xdr:from>
    <xdr:to>
      <xdr:col>2</xdr:col>
      <xdr:colOff>123825</xdr:colOff>
      <xdr:row>1370</xdr:row>
      <xdr:rowOff>123825</xdr:rowOff>
    </xdr:to>
    <xdr:sp macro="" textlink="">
      <xdr:nvSpPr>
        <xdr:cNvPr id="2451" name="AutoShape 403" descr="Waivers Exempt">
          <a:hlinkClick xmlns:r="http://schemas.openxmlformats.org/officeDocument/2006/relationships" r:id="rId166"/>
          <a:extLst>
            <a:ext uri="{FF2B5EF4-FFF2-40B4-BE49-F238E27FC236}">
              <a16:creationId xmlns:a16="http://schemas.microsoft.com/office/drawing/2014/main" xmlns="" id="{00000000-0008-0000-0E00-000093090000}"/>
            </a:ext>
          </a:extLst>
        </xdr:cNvPr>
        <xdr:cNvSpPr>
          <a:spLocks noChangeAspect="1" noChangeArrowheads="1"/>
        </xdr:cNvSpPr>
      </xdr:nvSpPr>
      <xdr:spPr bwMode="auto">
        <a:xfrm>
          <a:off x="1524000" y="6013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924</xdr:row>
      <xdr:rowOff>0</xdr:rowOff>
    </xdr:from>
    <xdr:to>
      <xdr:col>2</xdr:col>
      <xdr:colOff>123825</xdr:colOff>
      <xdr:row>924</xdr:row>
      <xdr:rowOff>123825</xdr:rowOff>
    </xdr:to>
    <xdr:sp macro="" textlink="">
      <xdr:nvSpPr>
        <xdr:cNvPr id="2452" name="AutoShape 404" descr="Waivers Exempt">
          <a:hlinkClick xmlns:r="http://schemas.openxmlformats.org/officeDocument/2006/relationships" r:id="rId167"/>
          <a:extLst>
            <a:ext uri="{FF2B5EF4-FFF2-40B4-BE49-F238E27FC236}">
              <a16:creationId xmlns:a16="http://schemas.microsoft.com/office/drawing/2014/main" xmlns="" id="{00000000-0008-0000-0E00-000094090000}"/>
            </a:ext>
          </a:extLst>
        </xdr:cNvPr>
        <xdr:cNvSpPr>
          <a:spLocks noChangeAspect="1" noChangeArrowheads="1"/>
        </xdr:cNvSpPr>
      </xdr:nvSpPr>
      <xdr:spPr bwMode="auto">
        <a:xfrm>
          <a:off x="1524000" y="6032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299</xdr:row>
      <xdr:rowOff>0</xdr:rowOff>
    </xdr:from>
    <xdr:to>
      <xdr:col>2</xdr:col>
      <xdr:colOff>123825</xdr:colOff>
      <xdr:row>299</xdr:row>
      <xdr:rowOff>123825</xdr:rowOff>
    </xdr:to>
    <xdr:sp macro="" textlink="">
      <xdr:nvSpPr>
        <xdr:cNvPr id="2453" name="AutoShape 405" descr="Performance Bonuses">
          <a:extLst>
            <a:ext uri="{FF2B5EF4-FFF2-40B4-BE49-F238E27FC236}">
              <a16:creationId xmlns:a16="http://schemas.microsoft.com/office/drawing/2014/main" xmlns="" id="{00000000-0008-0000-0E00-000095090000}"/>
            </a:ext>
          </a:extLst>
        </xdr:cNvPr>
        <xdr:cNvSpPr>
          <a:spLocks noChangeAspect="1" noChangeArrowheads="1"/>
        </xdr:cNvSpPr>
      </xdr:nvSpPr>
      <xdr:spPr bwMode="auto">
        <a:xfrm>
          <a:off x="1524000" y="6051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299</xdr:row>
      <xdr:rowOff>0</xdr:rowOff>
    </xdr:from>
    <xdr:to>
      <xdr:col>2</xdr:col>
      <xdr:colOff>257175</xdr:colOff>
      <xdr:row>299</xdr:row>
      <xdr:rowOff>123825</xdr:rowOff>
    </xdr:to>
    <xdr:sp macro="" textlink="">
      <xdr:nvSpPr>
        <xdr:cNvPr id="2454" name="AutoShape 406" descr="Retained Salary Transaction">
          <a:extLst>
            <a:ext uri="{FF2B5EF4-FFF2-40B4-BE49-F238E27FC236}">
              <a16:creationId xmlns:a16="http://schemas.microsoft.com/office/drawing/2014/main" xmlns="" id="{00000000-0008-0000-0E00-000096090000}"/>
            </a:ext>
          </a:extLst>
        </xdr:cNvPr>
        <xdr:cNvSpPr>
          <a:spLocks noChangeAspect="1" noChangeArrowheads="1"/>
        </xdr:cNvSpPr>
      </xdr:nvSpPr>
      <xdr:spPr bwMode="auto">
        <a:xfrm>
          <a:off x="1657350" y="6051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299</xdr:row>
      <xdr:rowOff>0</xdr:rowOff>
    </xdr:from>
    <xdr:to>
      <xdr:col>2</xdr:col>
      <xdr:colOff>390525</xdr:colOff>
      <xdr:row>299</xdr:row>
      <xdr:rowOff>123825</xdr:rowOff>
    </xdr:to>
    <xdr:sp macro="" textlink="">
      <xdr:nvSpPr>
        <xdr:cNvPr id="2455" name="AutoShape 407" descr="Waivers Exempt">
          <a:hlinkClick xmlns:r="http://schemas.openxmlformats.org/officeDocument/2006/relationships" r:id="rId168"/>
          <a:extLst>
            <a:ext uri="{FF2B5EF4-FFF2-40B4-BE49-F238E27FC236}">
              <a16:creationId xmlns:a16="http://schemas.microsoft.com/office/drawing/2014/main" xmlns="" id="{00000000-0008-0000-0E00-000097090000}"/>
            </a:ext>
          </a:extLst>
        </xdr:cNvPr>
        <xdr:cNvSpPr>
          <a:spLocks noChangeAspect="1" noChangeArrowheads="1"/>
        </xdr:cNvSpPr>
      </xdr:nvSpPr>
      <xdr:spPr bwMode="auto">
        <a:xfrm>
          <a:off x="1790700" y="6051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299</xdr:row>
      <xdr:rowOff>0</xdr:rowOff>
    </xdr:from>
    <xdr:to>
      <xdr:col>2</xdr:col>
      <xdr:colOff>523875</xdr:colOff>
      <xdr:row>299</xdr:row>
      <xdr:rowOff>123825</xdr:rowOff>
    </xdr:to>
    <xdr:sp macro="" textlink="">
      <xdr:nvSpPr>
        <xdr:cNvPr id="2456" name="AutoShape 408" descr="Exempt from the 50 Contract Limit">
          <a:extLst>
            <a:ext uri="{FF2B5EF4-FFF2-40B4-BE49-F238E27FC236}">
              <a16:creationId xmlns:a16="http://schemas.microsoft.com/office/drawing/2014/main" xmlns="" id="{00000000-0008-0000-0E00-000098090000}"/>
            </a:ext>
          </a:extLst>
        </xdr:cNvPr>
        <xdr:cNvSpPr>
          <a:spLocks noChangeAspect="1" noChangeArrowheads="1"/>
        </xdr:cNvSpPr>
      </xdr:nvSpPr>
      <xdr:spPr bwMode="auto">
        <a:xfrm>
          <a:off x="1924050" y="6051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530</xdr:row>
      <xdr:rowOff>0</xdr:rowOff>
    </xdr:from>
    <xdr:to>
      <xdr:col>2</xdr:col>
      <xdr:colOff>123825</xdr:colOff>
      <xdr:row>530</xdr:row>
      <xdr:rowOff>123825</xdr:rowOff>
    </xdr:to>
    <xdr:sp macro="" textlink="">
      <xdr:nvSpPr>
        <xdr:cNvPr id="2457" name="AutoShape 409" descr="Performance Bonuses">
          <a:extLst>
            <a:ext uri="{FF2B5EF4-FFF2-40B4-BE49-F238E27FC236}">
              <a16:creationId xmlns:a16="http://schemas.microsoft.com/office/drawing/2014/main" xmlns="" id="{00000000-0008-0000-0E00-000099090000}"/>
            </a:ext>
          </a:extLst>
        </xdr:cNvPr>
        <xdr:cNvSpPr>
          <a:spLocks noChangeAspect="1" noChangeArrowheads="1"/>
        </xdr:cNvSpPr>
      </xdr:nvSpPr>
      <xdr:spPr bwMode="auto">
        <a:xfrm>
          <a:off x="1524000" y="6070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530</xdr:row>
      <xdr:rowOff>0</xdr:rowOff>
    </xdr:from>
    <xdr:to>
      <xdr:col>2</xdr:col>
      <xdr:colOff>257175</xdr:colOff>
      <xdr:row>530</xdr:row>
      <xdr:rowOff>123825</xdr:rowOff>
    </xdr:to>
    <xdr:sp macro="" textlink="">
      <xdr:nvSpPr>
        <xdr:cNvPr id="2458" name="AutoShape 410" descr="Waivers Exempt">
          <a:hlinkClick xmlns:r="http://schemas.openxmlformats.org/officeDocument/2006/relationships" r:id="rId169"/>
          <a:extLst>
            <a:ext uri="{FF2B5EF4-FFF2-40B4-BE49-F238E27FC236}">
              <a16:creationId xmlns:a16="http://schemas.microsoft.com/office/drawing/2014/main" xmlns="" id="{00000000-0008-0000-0E00-00009A090000}"/>
            </a:ext>
          </a:extLst>
        </xdr:cNvPr>
        <xdr:cNvSpPr>
          <a:spLocks noChangeAspect="1" noChangeArrowheads="1"/>
        </xdr:cNvSpPr>
      </xdr:nvSpPr>
      <xdr:spPr bwMode="auto">
        <a:xfrm>
          <a:off x="1657350" y="6070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278</xdr:row>
      <xdr:rowOff>0</xdr:rowOff>
    </xdr:from>
    <xdr:to>
      <xdr:col>2</xdr:col>
      <xdr:colOff>123825</xdr:colOff>
      <xdr:row>278</xdr:row>
      <xdr:rowOff>123825</xdr:rowOff>
    </xdr:to>
    <xdr:sp macro="" textlink="">
      <xdr:nvSpPr>
        <xdr:cNvPr id="2459" name="AutoShape 411" descr="Performance Bonuses">
          <a:extLst>
            <a:ext uri="{FF2B5EF4-FFF2-40B4-BE49-F238E27FC236}">
              <a16:creationId xmlns:a16="http://schemas.microsoft.com/office/drawing/2014/main" xmlns="" id="{00000000-0008-0000-0E00-00009B090000}"/>
            </a:ext>
          </a:extLst>
        </xdr:cNvPr>
        <xdr:cNvSpPr>
          <a:spLocks noChangeAspect="1" noChangeArrowheads="1"/>
        </xdr:cNvSpPr>
      </xdr:nvSpPr>
      <xdr:spPr bwMode="auto">
        <a:xfrm>
          <a:off x="1524000" y="6089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278</xdr:row>
      <xdr:rowOff>0</xdr:rowOff>
    </xdr:from>
    <xdr:to>
      <xdr:col>2</xdr:col>
      <xdr:colOff>257175</xdr:colOff>
      <xdr:row>278</xdr:row>
      <xdr:rowOff>123825</xdr:rowOff>
    </xdr:to>
    <xdr:sp macro="" textlink="">
      <xdr:nvSpPr>
        <xdr:cNvPr id="2460" name="AutoShape 412" descr="Retained Salary Transaction">
          <a:extLst>
            <a:ext uri="{FF2B5EF4-FFF2-40B4-BE49-F238E27FC236}">
              <a16:creationId xmlns:a16="http://schemas.microsoft.com/office/drawing/2014/main" xmlns="" id="{00000000-0008-0000-0E00-00009C090000}"/>
            </a:ext>
          </a:extLst>
        </xdr:cNvPr>
        <xdr:cNvSpPr>
          <a:spLocks noChangeAspect="1" noChangeArrowheads="1"/>
        </xdr:cNvSpPr>
      </xdr:nvSpPr>
      <xdr:spPr bwMode="auto">
        <a:xfrm>
          <a:off x="1657350" y="6089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278</xdr:row>
      <xdr:rowOff>0</xdr:rowOff>
    </xdr:from>
    <xdr:to>
      <xdr:col>2</xdr:col>
      <xdr:colOff>390525</xdr:colOff>
      <xdr:row>278</xdr:row>
      <xdr:rowOff>123825</xdr:rowOff>
    </xdr:to>
    <xdr:sp macro="" textlink="">
      <xdr:nvSpPr>
        <xdr:cNvPr id="2461" name="AutoShape 413" descr="Waivers Exempt">
          <a:hlinkClick xmlns:r="http://schemas.openxmlformats.org/officeDocument/2006/relationships" r:id="rId170"/>
          <a:extLst>
            <a:ext uri="{FF2B5EF4-FFF2-40B4-BE49-F238E27FC236}">
              <a16:creationId xmlns:a16="http://schemas.microsoft.com/office/drawing/2014/main" xmlns="" id="{00000000-0008-0000-0E00-00009D090000}"/>
            </a:ext>
          </a:extLst>
        </xdr:cNvPr>
        <xdr:cNvSpPr>
          <a:spLocks noChangeAspect="1" noChangeArrowheads="1"/>
        </xdr:cNvSpPr>
      </xdr:nvSpPr>
      <xdr:spPr bwMode="auto">
        <a:xfrm>
          <a:off x="1790700" y="6089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278</xdr:row>
      <xdr:rowOff>0</xdr:rowOff>
    </xdr:from>
    <xdr:to>
      <xdr:col>2</xdr:col>
      <xdr:colOff>523875</xdr:colOff>
      <xdr:row>278</xdr:row>
      <xdr:rowOff>123825</xdr:rowOff>
    </xdr:to>
    <xdr:sp macro="" textlink="">
      <xdr:nvSpPr>
        <xdr:cNvPr id="2462" name="AutoShape 414" descr="Exempt from the 50 Contract Limit">
          <a:extLst>
            <a:ext uri="{FF2B5EF4-FFF2-40B4-BE49-F238E27FC236}">
              <a16:creationId xmlns:a16="http://schemas.microsoft.com/office/drawing/2014/main" xmlns="" id="{00000000-0008-0000-0E00-00009E090000}"/>
            </a:ext>
          </a:extLst>
        </xdr:cNvPr>
        <xdr:cNvSpPr>
          <a:spLocks noChangeAspect="1" noChangeArrowheads="1"/>
        </xdr:cNvSpPr>
      </xdr:nvSpPr>
      <xdr:spPr bwMode="auto">
        <a:xfrm>
          <a:off x="1924050" y="6089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1136</xdr:row>
      <xdr:rowOff>0</xdr:rowOff>
    </xdr:from>
    <xdr:to>
      <xdr:col>2</xdr:col>
      <xdr:colOff>123825</xdr:colOff>
      <xdr:row>1136</xdr:row>
      <xdr:rowOff>123825</xdr:rowOff>
    </xdr:to>
    <xdr:sp macro="" textlink="">
      <xdr:nvSpPr>
        <xdr:cNvPr id="2463" name="AutoShape 415" descr="Performance Bonuses">
          <a:extLst>
            <a:ext uri="{FF2B5EF4-FFF2-40B4-BE49-F238E27FC236}">
              <a16:creationId xmlns:a16="http://schemas.microsoft.com/office/drawing/2014/main" xmlns="" id="{00000000-0008-0000-0E00-00009F090000}"/>
            </a:ext>
          </a:extLst>
        </xdr:cNvPr>
        <xdr:cNvSpPr>
          <a:spLocks noChangeAspect="1" noChangeArrowheads="1"/>
        </xdr:cNvSpPr>
      </xdr:nvSpPr>
      <xdr:spPr bwMode="auto">
        <a:xfrm>
          <a:off x="1524000" y="6108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1136</xdr:row>
      <xdr:rowOff>0</xdr:rowOff>
    </xdr:from>
    <xdr:to>
      <xdr:col>2</xdr:col>
      <xdr:colOff>257175</xdr:colOff>
      <xdr:row>1136</xdr:row>
      <xdr:rowOff>123825</xdr:rowOff>
    </xdr:to>
    <xdr:sp macro="" textlink="">
      <xdr:nvSpPr>
        <xdr:cNvPr id="2464" name="AutoShape 416" descr="Waivers Exempt">
          <a:hlinkClick xmlns:r="http://schemas.openxmlformats.org/officeDocument/2006/relationships" r:id="rId171"/>
          <a:extLst>
            <a:ext uri="{FF2B5EF4-FFF2-40B4-BE49-F238E27FC236}">
              <a16:creationId xmlns:a16="http://schemas.microsoft.com/office/drawing/2014/main" xmlns="" id="{00000000-0008-0000-0E00-0000A0090000}"/>
            </a:ext>
          </a:extLst>
        </xdr:cNvPr>
        <xdr:cNvSpPr>
          <a:spLocks noChangeAspect="1" noChangeArrowheads="1"/>
        </xdr:cNvSpPr>
      </xdr:nvSpPr>
      <xdr:spPr bwMode="auto">
        <a:xfrm>
          <a:off x="1657350" y="6108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889</xdr:row>
      <xdr:rowOff>0</xdr:rowOff>
    </xdr:from>
    <xdr:to>
      <xdr:col>2</xdr:col>
      <xdr:colOff>123825</xdr:colOff>
      <xdr:row>889</xdr:row>
      <xdr:rowOff>123825</xdr:rowOff>
    </xdr:to>
    <xdr:sp macro="" textlink="">
      <xdr:nvSpPr>
        <xdr:cNvPr id="2465" name="AutoShape 417" descr="Performance Bonuses">
          <a:extLst>
            <a:ext uri="{FF2B5EF4-FFF2-40B4-BE49-F238E27FC236}">
              <a16:creationId xmlns:a16="http://schemas.microsoft.com/office/drawing/2014/main" xmlns="" id="{00000000-0008-0000-0E00-0000A1090000}"/>
            </a:ext>
          </a:extLst>
        </xdr:cNvPr>
        <xdr:cNvSpPr>
          <a:spLocks noChangeAspect="1" noChangeArrowheads="1"/>
        </xdr:cNvSpPr>
      </xdr:nvSpPr>
      <xdr:spPr bwMode="auto">
        <a:xfrm>
          <a:off x="1524000" y="6127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889</xdr:row>
      <xdr:rowOff>0</xdr:rowOff>
    </xdr:from>
    <xdr:to>
      <xdr:col>2</xdr:col>
      <xdr:colOff>257175</xdr:colOff>
      <xdr:row>889</xdr:row>
      <xdr:rowOff>123825</xdr:rowOff>
    </xdr:to>
    <xdr:sp macro="" textlink="">
      <xdr:nvSpPr>
        <xdr:cNvPr id="2466" name="AutoShape 418" descr="Waivers Exempt">
          <a:hlinkClick xmlns:r="http://schemas.openxmlformats.org/officeDocument/2006/relationships" r:id="rId172"/>
          <a:extLst>
            <a:ext uri="{FF2B5EF4-FFF2-40B4-BE49-F238E27FC236}">
              <a16:creationId xmlns:a16="http://schemas.microsoft.com/office/drawing/2014/main" xmlns="" id="{00000000-0008-0000-0E00-0000A2090000}"/>
            </a:ext>
          </a:extLst>
        </xdr:cNvPr>
        <xdr:cNvSpPr>
          <a:spLocks noChangeAspect="1" noChangeArrowheads="1"/>
        </xdr:cNvSpPr>
      </xdr:nvSpPr>
      <xdr:spPr bwMode="auto">
        <a:xfrm>
          <a:off x="1657350" y="6127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184</xdr:row>
      <xdr:rowOff>0</xdr:rowOff>
    </xdr:from>
    <xdr:to>
      <xdr:col>2</xdr:col>
      <xdr:colOff>123825</xdr:colOff>
      <xdr:row>184</xdr:row>
      <xdr:rowOff>123825</xdr:rowOff>
    </xdr:to>
    <xdr:sp macro="" textlink="">
      <xdr:nvSpPr>
        <xdr:cNvPr id="2467" name="AutoShape 419" descr="Performance Bonuses">
          <a:extLst>
            <a:ext uri="{FF2B5EF4-FFF2-40B4-BE49-F238E27FC236}">
              <a16:creationId xmlns:a16="http://schemas.microsoft.com/office/drawing/2014/main" xmlns="" id="{00000000-0008-0000-0E00-0000A3090000}"/>
            </a:ext>
          </a:extLst>
        </xdr:cNvPr>
        <xdr:cNvSpPr>
          <a:spLocks noChangeAspect="1" noChangeArrowheads="1"/>
        </xdr:cNvSpPr>
      </xdr:nvSpPr>
      <xdr:spPr bwMode="auto">
        <a:xfrm>
          <a:off x="1524000" y="6146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184</xdr:row>
      <xdr:rowOff>0</xdr:rowOff>
    </xdr:from>
    <xdr:to>
      <xdr:col>2</xdr:col>
      <xdr:colOff>257175</xdr:colOff>
      <xdr:row>184</xdr:row>
      <xdr:rowOff>123825</xdr:rowOff>
    </xdr:to>
    <xdr:sp macro="" textlink="">
      <xdr:nvSpPr>
        <xdr:cNvPr id="2468" name="AutoShape 420" descr="Waivers Exempt">
          <a:hlinkClick xmlns:r="http://schemas.openxmlformats.org/officeDocument/2006/relationships" r:id="rId173"/>
          <a:extLst>
            <a:ext uri="{FF2B5EF4-FFF2-40B4-BE49-F238E27FC236}">
              <a16:creationId xmlns:a16="http://schemas.microsoft.com/office/drawing/2014/main" xmlns="" id="{00000000-0008-0000-0E00-0000A4090000}"/>
            </a:ext>
          </a:extLst>
        </xdr:cNvPr>
        <xdr:cNvSpPr>
          <a:spLocks noChangeAspect="1" noChangeArrowheads="1"/>
        </xdr:cNvSpPr>
      </xdr:nvSpPr>
      <xdr:spPr bwMode="auto">
        <a:xfrm>
          <a:off x="1657350" y="6146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182</xdr:row>
      <xdr:rowOff>0</xdr:rowOff>
    </xdr:from>
    <xdr:to>
      <xdr:col>2</xdr:col>
      <xdr:colOff>123825</xdr:colOff>
      <xdr:row>182</xdr:row>
      <xdr:rowOff>123825</xdr:rowOff>
    </xdr:to>
    <xdr:sp macro="" textlink="">
      <xdr:nvSpPr>
        <xdr:cNvPr id="2469" name="AutoShape 421" descr="Waivers Exempt">
          <a:hlinkClick xmlns:r="http://schemas.openxmlformats.org/officeDocument/2006/relationships" r:id="rId174"/>
          <a:extLst>
            <a:ext uri="{FF2B5EF4-FFF2-40B4-BE49-F238E27FC236}">
              <a16:creationId xmlns:a16="http://schemas.microsoft.com/office/drawing/2014/main" xmlns="" id="{00000000-0008-0000-0E00-0000A5090000}"/>
            </a:ext>
          </a:extLst>
        </xdr:cNvPr>
        <xdr:cNvSpPr>
          <a:spLocks noChangeAspect="1" noChangeArrowheads="1"/>
        </xdr:cNvSpPr>
      </xdr:nvSpPr>
      <xdr:spPr bwMode="auto">
        <a:xfrm>
          <a:off x="1524000" y="6165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803</xdr:row>
      <xdr:rowOff>0</xdr:rowOff>
    </xdr:from>
    <xdr:to>
      <xdr:col>2</xdr:col>
      <xdr:colOff>123825</xdr:colOff>
      <xdr:row>803</xdr:row>
      <xdr:rowOff>123825</xdr:rowOff>
    </xdr:to>
    <xdr:sp macro="" textlink="">
      <xdr:nvSpPr>
        <xdr:cNvPr id="2470" name="AutoShape 422" descr="Waivers Exempt">
          <a:hlinkClick xmlns:r="http://schemas.openxmlformats.org/officeDocument/2006/relationships" r:id="rId175"/>
          <a:extLst>
            <a:ext uri="{FF2B5EF4-FFF2-40B4-BE49-F238E27FC236}">
              <a16:creationId xmlns:a16="http://schemas.microsoft.com/office/drawing/2014/main" xmlns="" id="{00000000-0008-0000-0E00-0000A6090000}"/>
            </a:ext>
          </a:extLst>
        </xdr:cNvPr>
        <xdr:cNvSpPr>
          <a:spLocks noChangeAspect="1" noChangeArrowheads="1"/>
        </xdr:cNvSpPr>
      </xdr:nvSpPr>
      <xdr:spPr bwMode="auto">
        <a:xfrm>
          <a:off x="1524000" y="6203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206</xdr:row>
      <xdr:rowOff>0</xdr:rowOff>
    </xdr:from>
    <xdr:to>
      <xdr:col>2</xdr:col>
      <xdr:colOff>123825</xdr:colOff>
      <xdr:row>206</xdr:row>
      <xdr:rowOff>123825</xdr:rowOff>
    </xdr:to>
    <xdr:sp macro="" textlink="">
      <xdr:nvSpPr>
        <xdr:cNvPr id="2471" name="AutoShape 423" descr="Performance Bonuses">
          <a:extLst>
            <a:ext uri="{FF2B5EF4-FFF2-40B4-BE49-F238E27FC236}">
              <a16:creationId xmlns:a16="http://schemas.microsoft.com/office/drawing/2014/main" xmlns="" id="{00000000-0008-0000-0E00-0000A7090000}"/>
            </a:ext>
          </a:extLst>
        </xdr:cNvPr>
        <xdr:cNvSpPr>
          <a:spLocks noChangeAspect="1" noChangeArrowheads="1"/>
        </xdr:cNvSpPr>
      </xdr:nvSpPr>
      <xdr:spPr bwMode="auto">
        <a:xfrm>
          <a:off x="1524000" y="63169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206</xdr:row>
      <xdr:rowOff>0</xdr:rowOff>
    </xdr:from>
    <xdr:to>
      <xdr:col>2</xdr:col>
      <xdr:colOff>257175</xdr:colOff>
      <xdr:row>206</xdr:row>
      <xdr:rowOff>123825</xdr:rowOff>
    </xdr:to>
    <xdr:sp macro="" textlink="">
      <xdr:nvSpPr>
        <xdr:cNvPr id="2472" name="AutoShape 424" descr="Waivers Exempt">
          <a:hlinkClick xmlns:r="http://schemas.openxmlformats.org/officeDocument/2006/relationships" r:id="rId176"/>
          <a:extLst>
            <a:ext uri="{FF2B5EF4-FFF2-40B4-BE49-F238E27FC236}">
              <a16:creationId xmlns:a16="http://schemas.microsoft.com/office/drawing/2014/main" xmlns="" id="{00000000-0008-0000-0E00-0000A8090000}"/>
            </a:ext>
          </a:extLst>
        </xdr:cNvPr>
        <xdr:cNvSpPr>
          <a:spLocks noChangeAspect="1" noChangeArrowheads="1"/>
        </xdr:cNvSpPr>
      </xdr:nvSpPr>
      <xdr:spPr bwMode="auto">
        <a:xfrm>
          <a:off x="1657350" y="63169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2473" name="AutoShape 425" descr="Waivers Exempt">
          <a:hlinkClick xmlns:r="http://schemas.openxmlformats.org/officeDocument/2006/relationships" r:id="rId177"/>
          <a:extLst>
            <a:ext uri="{FF2B5EF4-FFF2-40B4-BE49-F238E27FC236}">
              <a16:creationId xmlns:a16="http://schemas.microsoft.com/office/drawing/2014/main" xmlns="" id="{00000000-0008-0000-0E00-0000A9090000}"/>
            </a:ext>
          </a:extLst>
        </xdr:cNvPr>
        <xdr:cNvSpPr>
          <a:spLocks noChangeAspect="1" noChangeArrowheads="1"/>
        </xdr:cNvSpPr>
      </xdr:nvSpPr>
      <xdr:spPr bwMode="auto">
        <a:xfrm>
          <a:off x="1524000" y="63360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489</xdr:row>
      <xdr:rowOff>0</xdr:rowOff>
    </xdr:from>
    <xdr:to>
      <xdr:col>2</xdr:col>
      <xdr:colOff>123825</xdr:colOff>
      <xdr:row>489</xdr:row>
      <xdr:rowOff>123825</xdr:rowOff>
    </xdr:to>
    <xdr:sp macro="" textlink="">
      <xdr:nvSpPr>
        <xdr:cNvPr id="2474" name="AutoShape 426" descr="Waivers Exempt">
          <a:hlinkClick xmlns:r="http://schemas.openxmlformats.org/officeDocument/2006/relationships" r:id="rId178"/>
          <a:extLst>
            <a:ext uri="{FF2B5EF4-FFF2-40B4-BE49-F238E27FC236}">
              <a16:creationId xmlns:a16="http://schemas.microsoft.com/office/drawing/2014/main" xmlns="" id="{00000000-0008-0000-0E00-0000AA090000}"/>
            </a:ext>
          </a:extLst>
        </xdr:cNvPr>
        <xdr:cNvSpPr>
          <a:spLocks noChangeAspect="1" noChangeArrowheads="1"/>
        </xdr:cNvSpPr>
      </xdr:nvSpPr>
      <xdr:spPr bwMode="auto">
        <a:xfrm>
          <a:off x="1524000" y="63550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997</xdr:row>
      <xdr:rowOff>0</xdr:rowOff>
    </xdr:from>
    <xdr:to>
      <xdr:col>2</xdr:col>
      <xdr:colOff>123825</xdr:colOff>
      <xdr:row>997</xdr:row>
      <xdr:rowOff>123825</xdr:rowOff>
    </xdr:to>
    <xdr:sp macro="" textlink="">
      <xdr:nvSpPr>
        <xdr:cNvPr id="2475" name="AutoShape 427" descr="Waivers Exempt">
          <a:hlinkClick xmlns:r="http://schemas.openxmlformats.org/officeDocument/2006/relationships" r:id="rId179"/>
          <a:extLst>
            <a:ext uri="{FF2B5EF4-FFF2-40B4-BE49-F238E27FC236}">
              <a16:creationId xmlns:a16="http://schemas.microsoft.com/office/drawing/2014/main" xmlns="" id="{00000000-0008-0000-0E00-0000AB090000}"/>
            </a:ext>
          </a:extLst>
        </xdr:cNvPr>
        <xdr:cNvSpPr>
          <a:spLocks noChangeAspect="1" noChangeArrowheads="1"/>
        </xdr:cNvSpPr>
      </xdr:nvSpPr>
      <xdr:spPr bwMode="auto">
        <a:xfrm>
          <a:off x="1524000" y="63741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1380</xdr:row>
      <xdr:rowOff>0</xdr:rowOff>
    </xdr:from>
    <xdr:to>
      <xdr:col>2</xdr:col>
      <xdr:colOff>123825</xdr:colOff>
      <xdr:row>1380</xdr:row>
      <xdr:rowOff>123825</xdr:rowOff>
    </xdr:to>
    <xdr:sp macro="" textlink="">
      <xdr:nvSpPr>
        <xdr:cNvPr id="2476" name="AutoShape 428" descr="Waivers Exempt">
          <a:hlinkClick xmlns:r="http://schemas.openxmlformats.org/officeDocument/2006/relationships" r:id="rId180"/>
          <a:extLst>
            <a:ext uri="{FF2B5EF4-FFF2-40B4-BE49-F238E27FC236}">
              <a16:creationId xmlns:a16="http://schemas.microsoft.com/office/drawing/2014/main" xmlns="" id="{00000000-0008-0000-0E00-0000AC090000}"/>
            </a:ext>
          </a:extLst>
        </xdr:cNvPr>
        <xdr:cNvSpPr>
          <a:spLocks noChangeAspect="1" noChangeArrowheads="1"/>
        </xdr:cNvSpPr>
      </xdr:nvSpPr>
      <xdr:spPr bwMode="auto">
        <a:xfrm>
          <a:off x="1524000" y="63931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xdr:row>
      <xdr:rowOff>0</xdr:rowOff>
    </xdr:from>
    <xdr:to>
      <xdr:col>2</xdr:col>
      <xdr:colOff>123825</xdr:colOff>
      <xdr:row>70</xdr:row>
      <xdr:rowOff>123825</xdr:rowOff>
    </xdr:to>
    <xdr:sp macro="" textlink="">
      <xdr:nvSpPr>
        <xdr:cNvPr id="2477" name="AutoShape 429" descr="Waivers Exempt">
          <a:hlinkClick xmlns:r="http://schemas.openxmlformats.org/officeDocument/2006/relationships" r:id="rId181"/>
          <a:extLst>
            <a:ext uri="{FF2B5EF4-FFF2-40B4-BE49-F238E27FC236}">
              <a16:creationId xmlns:a16="http://schemas.microsoft.com/office/drawing/2014/main" xmlns="" id="{00000000-0008-0000-0E00-0000AD090000}"/>
            </a:ext>
          </a:extLst>
        </xdr:cNvPr>
        <xdr:cNvSpPr>
          <a:spLocks noChangeAspect="1" noChangeArrowheads="1"/>
        </xdr:cNvSpPr>
      </xdr:nvSpPr>
      <xdr:spPr bwMode="auto">
        <a:xfrm>
          <a:off x="1524000" y="64122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70</xdr:row>
      <xdr:rowOff>0</xdr:rowOff>
    </xdr:from>
    <xdr:to>
      <xdr:col>7</xdr:col>
      <xdr:colOff>123825</xdr:colOff>
      <xdr:row>70</xdr:row>
      <xdr:rowOff>104775</xdr:rowOff>
    </xdr:to>
    <xdr:sp macro="" textlink="">
      <xdr:nvSpPr>
        <xdr:cNvPr id="2478" name="AutoShape 430" descr="Arbitration Eligible">
          <a:hlinkClick xmlns:r="http://schemas.openxmlformats.org/officeDocument/2006/relationships" r:id="rId182"/>
          <a:extLst>
            <a:ext uri="{FF2B5EF4-FFF2-40B4-BE49-F238E27FC236}">
              <a16:creationId xmlns:a16="http://schemas.microsoft.com/office/drawing/2014/main" xmlns="" id="{00000000-0008-0000-0E00-0000AE090000}"/>
            </a:ext>
          </a:extLst>
        </xdr:cNvPr>
        <xdr:cNvSpPr>
          <a:spLocks noChangeAspect="1" noChangeArrowheads="1"/>
        </xdr:cNvSpPr>
      </xdr:nvSpPr>
      <xdr:spPr bwMode="auto">
        <a:xfrm>
          <a:off x="5334000" y="641223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568</xdr:row>
      <xdr:rowOff>0</xdr:rowOff>
    </xdr:from>
    <xdr:to>
      <xdr:col>7</xdr:col>
      <xdr:colOff>123825</xdr:colOff>
      <xdr:row>568</xdr:row>
      <xdr:rowOff>104775</xdr:rowOff>
    </xdr:to>
    <xdr:sp macro="" textlink="">
      <xdr:nvSpPr>
        <xdr:cNvPr id="2479" name="AutoShape 431" descr="Arbitration Eligible">
          <a:hlinkClick xmlns:r="http://schemas.openxmlformats.org/officeDocument/2006/relationships" r:id="rId183"/>
          <a:extLst>
            <a:ext uri="{FF2B5EF4-FFF2-40B4-BE49-F238E27FC236}">
              <a16:creationId xmlns:a16="http://schemas.microsoft.com/office/drawing/2014/main" xmlns="" id="{00000000-0008-0000-0E00-0000AF090000}"/>
            </a:ext>
          </a:extLst>
        </xdr:cNvPr>
        <xdr:cNvSpPr>
          <a:spLocks noChangeAspect="1" noChangeArrowheads="1"/>
        </xdr:cNvSpPr>
      </xdr:nvSpPr>
      <xdr:spPr bwMode="auto">
        <a:xfrm>
          <a:off x="5334000" y="643128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1072</xdr:row>
      <xdr:rowOff>0</xdr:rowOff>
    </xdr:from>
    <xdr:to>
      <xdr:col>2</xdr:col>
      <xdr:colOff>123825</xdr:colOff>
      <xdr:row>1072</xdr:row>
      <xdr:rowOff>123825</xdr:rowOff>
    </xdr:to>
    <xdr:sp macro="" textlink="">
      <xdr:nvSpPr>
        <xdr:cNvPr id="2480" name="AutoShape 432" descr="Waivers Exempt">
          <a:hlinkClick xmlns:r="http://schemas.openxmlformats.org/officeDocument/2006/relationships" r:id="rId184"/>
          <a:extLst>
            <a:ext uri="{FF2B5EF4-FFF2-40B4-BE49-F238E27FC236}">
              <a16:creationId xmlns:a16="http://schemas.microsoft.com/office/drawing/2014/main" xmlns="" id="{00000000-0008-0000-0E00-0000B0090000}"/>
            </a:ext>
          </a:extLst>
        </xdr:cNvPr>
        <xdr:cNvSpPr>
          <a:spLocks noChangeAspect="1" noChangeArrowheads="1"/>
        </xdr:cNvSpPr>
      </xdr:nvSpPr>
      <xdr:spPr bwMode="auto">
        <a:xfrm>
          <a:off x="1524000" y="65636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1005</xdr:row>
      <xdr:rowOff>0</xdr:rowOff>
    </xdr:from>
    <xdr:to>
      <xdr:col>2</xdr:col>
      <xdr:colOff>123825</xdr:colOff>
      <xdr:row>1005</xdr:row>
      <xdr:rowOff>123825</xdr:rowOff>
    </xdr:to>
    <xdr:sp macro="" textlink="">
      <xdr:nvSpPr>
        <xdr:cNvPr id="2481" name="AutoShape 433" descr="Performance Bonuses">
          <a:extLst>
            <a:ext uri="{FF2B5EF4-FFF2-40B4-BE49-F238E27FC236}">
              <a16:creationId xmlns:a16="http://schemas.microsoft.com/office/drawing/2014/main" xmlns="" id="{00000000-0008-0000-0E00-0000B1090000}"/>
            </a:ext>
          </a:extLst>
        </xdr:cNvPr>
        <xdr:cNvSpPr>
          <a:spLocks noChangeAspect="1" noChangeArrowheads="1"/>
        </xdr:cNvSpPr>
      </xdr:nvSpPr>
      <xdr:spPr bwMode="auto">
        <a:xfrm>
          <a:off x="1524000" y="65827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1005</xdr:row>
      <xdr:rowOff>0</xdr:rowOff>
    </xdr:from>
    <xdr:to>
      <xdr:col>2</xdr:col>
      <xdr:colOff>257175</xdr:colOff>
      <xdr:row>1005</xdr:row>
      <xdr:rowOff>123825</xdr:rowOff>
    </xdr:to>
    <xdr:sp macro="" textlink="">
      <xdr:nvSpPr>
        <xdr:cNvPr id="2482" name="AutoShape 434" descr="Waivers Exempt">
          <a:hlinkClick xmlns:r="http://schemas.openxmlformats.org/officeDocument/2006/relationships" r:id="rId185"/>
          <a:extLst>
            <a:ext uri="{FF2B5EF4-FFF2-40B4-BE49-F238E27FC236}">
              <a16:creationId xmlns:a16="http://schemas.microsoft.com/office/drawing/2014/main" xmlns="" id="{00000000-0008-0000-0E00-0000B2090000}"/>
            </a:ext>
          </a:extLst>
        </xdr:cNvPr>
        <xdr:cNvSpPr>
          <a:spLocks noChangeAspect="1" noChangeArrowheads="1"/>
        </xdr:cNvSpPr>
      </xdr:nvSpPr>
      <xdr:spPr bwMode="auto">
        <a:xfrm>
          <a:off x="1657350" y="65827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xdr:row>
      <xdr:rowOff>0</xdr:rowOff>
    </xdr:from>
    <xdr:to>
      <xdr:col>2</xdr:col>
      <xdr:colOff>123825</xdr:colOff>
      <xdr:row>142</xdr:row>
      <xdr:rowOff>123825</xdr:rowOff>
    </xdr:to>
    <xdr:sp macro="" textlink="">
      <xdr:nvSpPr>
        <xdr:cNvPr id="2483" name="AutoShape 435" descr="Waivers Exempt">
          <a:hlinkClick xmlns:r="http://schemas.openxmlformats.org/officeDocument/2006/relationships" r:id="rId186"/>
          <a:extLst>
            <a:ext uri="{FF2B5EF4-FFF2-40B4-BE49-F238E27FC236}">
              <a16:creationId xmlns:a16="http://schemas.microsoft.com/office/drawing/2014/main" xmlns="" id="{00000000-0008-0000-0E00-0000B3090000}"/>
            </a:ext>
          </a:extLst>
        </xdr:cNvPr>
        <xdr:cNvSpPr>
          <a:spLocks noChangeAspect="1" noChangeArrowheads="1"/>
        </xdr:cNvSpPr>
      </xdr:nvSpPr>
      <xdr:spPr bwMode="auto">
        <a:xfrm>
          <a:off x="1524000" y="66017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142</xdr:row>
      <xdr:rowOff>0</xdr:rowOff>
    </xdr:from>
    <xdr:to>
      <xdr:col>7</xdr:col>
      <xdr:colOff>123825</xdr:colOff>
      <xdr:row>142</xdr:row>
      <xdr:rowOff>104775</xdr:rowOff>
    </xdr:to>
    <xdr:sp macro="" textlink="">
      <xdr:nvSpPr>
        <xdr:cNvPr id="2484" name="AutoShape 436" descr="Arbitration Eligible">
          <a:hlinkClick xmlns:r="http://schemas.openxmlformats.org/officeDocument/2006/relationships" r:id="rId187"/>
          <a:extLst>
            <a:ext uri="{FF2B5EF4-FFF2-40B4-BE49-F238E27FC236}">
              <a16:creationId xmlns:a16="http://schemas.microsoft.com/office/drawing/2014/main" xmlns="" id="{00000000-0008-0000-0E00-0000B4090000}"/>
            </a:ext>
          </a:extLst>
        </xdr:cNvPr>
        <xdr:cNvSpPr>
          <a:spLocks noChangeAspect="1" noChangeArrowheads="1"/>
        </xdr:cNvSpPr>
      </xdr:nvSpPr>
      <xdr:spPr bwMode="auto">
        <a:xfrm>
          <a:off x="5334000" y="660177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171</xdr:row>
      <xdr:rowOff>0</xdr:rowOff>
    </xdr:from>
    <xdr:to>
      <xdr:col>8</xdr:col>
      <xdr:colOff>123825</xdr:colOff>
      <xdr:row>171</xdr:row>
      <xdr:rowOff>104775</xdr:rowOff>
    </xdr:to>
    <xdr:sp macro="" textlink="">
      <xdr:nvSpPr>
        <xdr:cNvPr id="2485" name="AutoShape 437" descr="Arbitration Eligible">
          <a:hlinkClick xmlns:r="http://schemas.openxmlformats.org/officeDocument/2006/relationships" r:id="rId188"/>
          <a:extLst>
            <a:ext uri="{FF2B5EF4-FFF2-40B4-BE49-F238E27FC236}">
              <a16:creationId xmlns:a16="http://schemas.microsoft.com/office/drawing/2014/main" xmlns="" id="{00000000-0008-0000-0E00-0000B5090000}"/>
            </a:ext>
          </a:extLst>
        </xdr:cNvPr>
        <xdr:cNvSpPr>
          <a:spLocks noChangeAspect="1" noChangeArrowheads="1"/>
        </xdr:cNvSpPr>
      </xdr:nvSpPr>
      <xdr:spPr bwMode="auto">
        <a:xfrm>
          <a:off x="6096000" y="59397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1308</xdr:row>
      <xdr:rowOff>0</xdr:rowOff>
    </xdr:from>
    <xdr:to>
      <xdr:col>7</xdr:col>
      <xdr:colOff>123825</xdr:colOff>
      <xdr:row>1308</xdr:row>
      <xdr:rowOff>104775</xdr:rowOff>
    </xdr:to>
    <xdr:sp macro="" textlink="">
      <xdr:nvSpPr>
        <xdr:cNvPr id="2486" name="AutoShape 438" descr="Arbitration Eligible">
          <a:hlinkClick xmlns:r="http://schemas.openxmlformats.org/officeDocument/2006/relationships" r:id="rId189"/>
          <a:extLst>
            <a:ext uri="{FF2B5EF4-FFF2-40B4-BE49-F238E27FC236}">
              <a16:creationId xmlns:a16="http://schemas.microsoft.com/office/drawing/2014/main" xmlns="" id="{00000000-0008-0000-0E00-0000B6090000}"/>
            </a:ext>
          </a:extLst>
        </xdr:cNvPr>
        <xdr:cNvSpPr>
          <a:spLocks noChangeAspect="1" noChangeArrowheads="1"/>
        </xdr:cNvSpPr>
      </xdr:nvSpPr>
      <xdr:spPr bwMode="auto">
        <a:xfrm>
          <a:off x="5334000" y="59588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673</xdr:row>
      <xdr:rowOff>0</xdr:rowOff>
    </xdr:from>
    <xdr:to>
      <xdr:col>2</xdr:col>
      <xdr:colOff>123825</xdr:colOff>
      <xdr:row>673</xdr:row>
      <xdr:rowOff>123825</xdr:rowOff>
    </xdr:to>
    <xdr:sp macro="" textlink="">
      <xdr:nvSpPr>
        <xdr:cNvPr id="2487" name="AutoShape 439" descr="Performance Bonuses">
          <a:extLst>
            <a:ext uri="{FF2B5EF4-FFF2-40B4-BE49-F238E27FC236}">
              <a16:creationId xmlns:a16="http://schemas.microsoft.com/office/drawing/2014/main" xmlns="" id="{00000000-0008-0000-0E00-0000B7090000}"/>
            </a:ext>
          </a:extLst>
        </xdr:cNvPr>
        <xdr:cNvSpPr>
          <a:spLocks noChangeAspect="1" noChangeArrowheads="1"/>
        </xdr:cNvSpPr>
      </xdr:nvSpPr>
      <xdr:spPr bwMode="auto">
        <a:xfrm>
          <a:off x="1524000" y="60159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673</xdr:row>
      <xdr:rowOff>0</xdr:rowOff>
    </xdr:from>
    <xdr:to>
      <xdr:col>2</xdr:col>
      <xdr:colOff>257175</xdr:colOff>
      <xdr:row>673</xdr:row>
      <xdr:rowOff>123825</xdr:rowOff>
    </xdr:to>
    <xdr:sp macro="" textlink="">
      <xdr:nvSpPr>
        <xdr:cNvPr id="2488" name="AutoShape 440" descr="Retained Salary Transaction">
          <a:extLst>
            <a:ext uri="{FF2B5EF4-FFF2-40B4-BE49-F238E27FC236}">
              <a16:creationId xmlns:a16="http://schemas.microsoft.com/office/drawing/2014/main" xmlns="" id="{00000000-0008-0000-0E00-0000B8090000}"/>
            </a:ext>
          </a:extLst>
        </xdr:cNvPr>
        <xdr:cNvSpPr>
          <a:spLocks noChangeAspect="1" noChangeArrowheads="1"/>
        </xdr:cNvSpPr>
      </xdr:nvSpPr>
      <xdr:spPr bwMode="auto">
        <a:xfrm>
          <a:off x="1657350" y="60159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673</xdr:row>
      <xdr:rowOff>0</xdr:rowOff>
    </xdr:from>
    <xdr:to>
      <xdr:col>2</xdr:col>
      <xdr:colOff>390525</xdr:colOff>
      <xdr:row>673</xdr:row>
      <xdr:rowOff>123825</xdr:rowOff>
    </xdr:to>
    <xdr:sp macro="" textlink="">
      <xdr:nvSpPr>
        <xdr:cNvPr id="2489" name="AutoShape 441" descr="Waivers Exempt">
          <a:hlinkClick xmlns:r="http://schemas.openxmlformats.org/officeDocument/2006/relationships" r:id="rId190"/>
          <a:extLst>
            <a:ext uri="{FF2B5EF4-FFF2-40B4-BE49-F238E27FC236}">
              <a16:creationId xmlns:a16="http://schemas.microsoft.com/office/drawing/2014/main" xmlns="" id="{00000000-0008-0000-0E00-0000B9090000}"/>
            </a:ext>
          </a:extLst>
        </xdr:cNvPr>
        <xdr:cNvSpPr>
          <a:spLocks noChangeAspect="1" noChangeArrowheads="1"/>
        </xdr:cNvSpPr>
      </xdr:nvSpPr>
      <xdr:spPr bwMode="auto">
        <a:xfrm>
          <a:off x="1790700" y="60159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673</xdr:row>
      <xdr:rowOff>0</xdr:rowOff>
    </xdr:from>
    <xdr:to>
      <xdr:col>2</xdr:col>
      <xdr:colOff>523875</xdr:colOff>
      <xdr:row>673</xdr:row>
      <xdr:rowOff>123825</xdr:rowOff>
    </xdr:to>
    <xdr:sp macro="" textlink="">
      <xdr:nvSpPr>
        <xdr:cNvPr id="2490" name="AutoShape 442" descr="Exempt from the 50 Contract Limit">
          <a:extLst>
            <a:ext uri="{FF2B5EF4-FFF2-40B4-BE49-F238E27FC236}">
              <a16:creationId xmlns:a16="http://schemas.microsoft.com/office/drawing/2014/main" xmlns="" id="{00000000-0008-0000-0E00-0000BA090000}"/>
            </a:ext>
          </a:extLst>
        </xdr:cNvPr>
        <xdr:cNvSpPr>
          <a:spLocks noChangeAspect="1" noChangeArrowheads="1"/>
        </xdr:cNvSpPr>
      </xdr:nvSpPr>
      <xdr:spPr bwMode="auto">
        <a:xfrm>
          <a:off x="1924050" y="60159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2491" name="AutoShape 443" descr="Performance Bonuses">
          <a:extLst>
            <a:ext uri="{FF2B5EF4-FFF2-40B4-BE49-F238E27FC236}">
              <a16:creationId xmlns:a16="http://schemas.microsoft.com/office/drawing/2014/main" xmlns="" id="{00000000-0008-0000-0E00-0000BB090000}"/>
            </a:ext>
          </a:extLst>
        </xdr:cNvPr>
        <xdr:cNvSpPr>
          <a:spLocks noChangeAspect="1" noChangeArrowheads="1"/>
        </xdr:cNvSpPr>
      </xdr:nvSpPr>
      <xdr:spPr bwMode="auto">
        <a:xfrm>
          <a:off x="1524000" y="60350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222</xdr:row>
      <xdr:rowOff>0</xdr:rowOff>
    </xdr:from>
    <xdr:to>
      <xdr:col>2</xdr:col>
      <xdr:colOff>257175</xdr:colOff>
      <xdr:row>222</xdr:row>
      <xdr:rowOff>123825</xdr:rowOff>
    </xdr:to>
    <xdr:sp macro="" textlink="">
      <xdr:nvSpPr>
        <xdr:cNvPr id="2492" name="AutoShape 444" descr="Waivers Exempt">
          <a:hlinkClick xmlns:r="http://schemas.openxmlformats.org/officeDocument/2006/relationships" r:id="rId191"/>
          <a:extLst>
            <a:ext uri="{FF2B5EF4-FFF2-40B4-BE49-F238E27FC236}">
              <a16:creationId xmlns:a16="http://schemas.microsoft.com/office/drawing/2014/main" xmlns="" id="{00000000-0008-0000-0E00-0000BC090000}"/>
            </a:ext>
          </a:extLst>
        </xdr:cNvPr>
        <xdr:cNvSpPr>
          <a:spLocks noChangeAspect="1" noChangeArrowheads="1"/>
        </xdr:cNvSpPr>
      </xdr:nvSpPr>
      <xdr:spPr bwMode="auto">
        <a:xfrm>
          <a:off x="1657350" y="60350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123825</xdr:colOff>
      <xdr:row>31</xdr:row>
      <xdr:rowOff>123825</xdr:rowOff>
    </xdr:to>
    <xdr:sp macro="" textlink="">
      <xdr:nvSpPr>
        <xdr:cNvPr id="2493" name="AutoShape 445" descr="Performance Bonuses">
          <a:extLst>
            <a:ext uri="{FF2B5EF4-FFF2-40B4-BE49-F238E27FC236}">
              <a16:creationId xmlns:a16="http://schemas.microsoft.com/office/drawing/2014/main" xmlns="" id="{00000000-0008-0000-0E00-0000BD090000}"/>
            </a:ext>
          </a:extLst>
        </xdr:cNvPr>
        <xdr:cNvSpPr>
          <a:spLocks noChangeAspect="1" noChangeArrowheads="1"/>
        </xdr:cNvSpPr>
      </xdr:nvSpPr>
      <xdr:spPr bwMode="auto">
        <a:xfrm>
          <a:off x="1524000" y="60540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31</xdr:row>
      <xdr:rowOff>0</xdr:rowOff>
    </xdr:from>
    <xdr:to>
      <xdr:col>2</xdr:col>
      <xdr:colOff>257175</xdr:colOff>
      <xdr:row>31</xdr:row>
      <xdr:rowOff>123825</xdr:rowOff>
    </xdr:to>
    <xdr:sp macro="" textlink="">
      <xdr:nvSpPr>
        <xdr:cNvPr id="2494" name="AutoShape 446" descr="Waivers Exempt">
          <a:hlinkClick xmlns:r="http://schemas.openxmlformats.org/officeDocument/2006/relationships" r:id="rId192"/>
          <a:extLst>
            <a:ext uri="{FF2B5EF4-FFF2-40B4-BE49-F238E27FC236}">
              <a16:creationId xmlns:a16="http://schemas.microsoft.com/office/drawing/2014/main" xmlns="" id="{00000000-0008-0000-0E00-0000BE090000}"/>
            </a:ext>
          </a:extLst>
        </xdr:cNvPr>
        <xdr:cNvSpPr>
          <a:spLocks noChangeAspect="1" noChangeArrowheads="1"/>
        </xdr:cNvSpPr>
      </xdr:nvSpPr>
      <xdr:spPr bwMode="auto">
        <a:xfrm>
          <a:off x="1657350" y="60540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609</xdr:row>
      <xdr:rowOff>0</xdr:rowOff>
    </xdr:from>
    <xdr:to>
      <xdr:col>2</xdr:col>
      <xdr:colOff>123825</xdr:colOff>
      <xdr:row>609</xdr:row>
      <xdr:rowOff>123825</xdr:rowOff>
    </xdr:to>
    <xdr:sp macro="" textlink="">
      <xdr:nvSpPr>
        <xdr:cNvPr id="2495" name="AutoShape 447" descr="Waivers Exempt">
          <a:hlinkClick xmlns:r="http://schemas.openxmlformats.org/officeDocument/2006/relationships" r:id="rId193"/>
          <a:extLst>
            <a:ext uri="{FF2B5EF4-FFF2-40B4-BE49-F238E27FC236}">
              <a16:creationId xmlns:a16="http://schemas.microsoft.com/office/drawing/2014/main" xmlns="" id="{00000000-0008-0000-0E00-0000BF090000}"/>
            </a:ext>
          </a:extLst>
        </xdr:cNvPr>
        <xdr:cNvSpPr>
          <a:spLocks noChangeAspect="1" noChangeArrowheads="1"/>
        </xdr:cNvSpPr>
      </xdr:nvSpPr>
      <xdr:spPr bwMode="auto">
        <a:xfrm>
          <a:off x="1524000" y="60731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982</xdr:row>
      <xdr:rowOff>0</xdr:rowOff>
    </xdr:from>
    <xdr:to>
      <xdr:col>7</xdr:col>
      <xdr:colOff>123825</xdr:colOff>
      <xdr:row>982</xdr:row>
      <xdr:rowOff>104775</xdr:rowOff>
    </xdr:to>
    <xdr:sp macro="" textlink="">
      <xdr:nvSpPr>
        <xdr:cNvPr id="2496" name="AutoShape 448" descr="Arbitration Eligible">
          <a:hlinkClick xmlns:r="http://schemas.openxmlformats.org/officeDocument/2006/relationships" r:id="rId194"/>
          <a:extLst>
            <a:ext uri="{FF2B5EF4-FFF2-40B4-BE49-F238E27FC236}">
              <a16:creationId xmlns:a16="http://schemas.microsoft.com/office/drawing/2014/main" xmlns="" id="{00000000-0008-0000-0E00-0000C0090000}"/>
            </a:ext>
          </a:extLst>
        </xdr:cNvPr>
        <xdr:cNvSpPr>
          <a:spLocks noChangeAspect="1" noChangeArrowheads="1"/>
        </xdr:cNvSpPr>
      </xdr:nvSpPr>
      <xdr:spPr bwMode="auto">
        <a:xfrm>
          <a:off x="5334000" y="61112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437</xdr:row>
      <xdr:rowOff>0</xdr:rowOff>
    </xdr:from>
    <xdr:to>
      <xdr:col>2</xdr:col>
      <xdr:colOff>123825</xdr:colOff>
      <xdr:row>437</xdr:row>
      <xdr:rowOff>123825</xdr:rowOff>
    </xdr:to>
    <xdr:sp macro="" textlink="">
      <xdr:nvSpPr>
        <xdr:cNvPr id="2497" name="AutoShape 449" descr="Performance Bonuses">
          <a:extLst>
            <a:ext uri="{FF2B5EF4-FFF2-40B4-BE49-F238E27FC236}">
              <a16:creationId xmlns:a16="http://schemas.microsoft.com/office/drawing/2014/main" xmlns="" id="{00000000-0008-0000-0E00-0000C1090000}"/>
            </a:ext>
          </a:extLst>
        </xdr:cNvPr>
        <xdr:cNvSpPr>
          <a:spLocks noChangeAspect="1" noChangeArrowheads="1"/>
        </xdr:cNvSpPr>
      </xdr:nvSpPr>
      <xdr:spPr bwMode="auto">
        <a:xfrm>
          <a:off x="1524000" y="63007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437</xdr:row>
      <xdr:rowOff>0</xdr:rowOff>
    </xdr:from>
    <xdr:to>
      <xdr:col>2</xdr:col>
      <xdr:colOff>257175</xdr:colOff>
      <xdr:row>437</xdr:row>
      <xdr:rowOff>123825</xdr:rowOff>
    </xdr:to>
    <xdr:sp macro="" textlink="">
      <xdr:nvSpPr>
        <xdr:cNvPr id="2498" name="AutoShape 450" descr="Waivers Exempt">
          <a:hlinkClick xmlns:r="http://schemas.openxmlformats.org/officeDocument/2006/relationships" r:id="rId195"/>
          <a:extLst>
            <a:ext uri="{FF2B5EF4-FFF2-40B4-BE49-F238E27FC236}">
              <a16:creationId xmlns:a16="http://schemas.microsoft.com/office/drawing/2014/main" xmlns="" id="{00000000-0008-0000-0E00-0000C2090000}"/>
            </a:ext>
          </a:extLst>
        </xdr:cNvPr>
        <xdr:cNvSpPr>
          <a:spLocks noChangeAspect="1" noChangeArrowheads="1"/>
        </xdr:cNvSpPr>
      </xdr:nvSpPr>
      <xdr:spPr bwMode="auto">
        <a:xfrm>
          <a:off x="1657350" y="63007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542</xdr:row>
      <xdr:rowOff>0</xdr:rowOff>
    </xdr:from>
    <xdr:to>
      <xdr:col>2</xdr:col>
      <xdr:colOff>123825</xdr:colOff>
      <xdr:row>542</xdr:row>
      <xdr:rowOff>123825</xdr:rowOff>
    </xdr:to>
    <xdr:sp macro="" textlink="">
      <xdr:nvSpPr>
        <xdr:cNvPr id="2499" name="AutoShape 451" descr="Waivers Exempt">
          <a:hlinkClick xmlns:r="http://schemas.openxmlformats.org/officeDocument/2006/relationships" r:id="rId196"/>
          <a:extLst>
            <a:ext uri="{FF2B5EF4-FFF2-40B4-BE49-F238E27FC236}">
              <a16:creationId xmlns:a16="http://schemas.microsoft.com/office/drawing/2014/main" xmlns="" id="{00000000-0008-0000-0E00-0000C3090000}"/>
            </a:ext>
          </a:extLst>
        </xdr:cNvPr>
        <xdr:cNvSpPr>
          <a:spLocks noChangeAspect="1" noChangeArrowheads="1"/>
        </xdr:cNvSpPr>
      </xdr:nvSpPr>
      <xdr:spPr bwMode="auto">
        <a:xfrm>
          <a:off x="1524000" y="63198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472</xdr:row>
      <xdr:rowOff>0</xdr:rowOff>
    </xdr:from>
    <xdr:to>
      <xdr:col>2</xdr:col>
      <xdr:colOff>123825</xdr:colOff>
      <xdr:row>472</xdr:row>
      <xdr:rowOff>123825</xdr:rowOff>
    </xdr:to>
    <xdr:sp macro="" textlink="">
      <xdr:nvSpPr>
        <xdr:cNvPr id="2500" name="AutoShape 452" descr="Performance Bonuses">
          <a:extLst>
            <a:ext uri="{FF2B5EF4-FFF2-40B4-BE49-F238E27FC236}">
              <a16:creationId xmlns:a16="http://schemas.microsoft.com/office/drawing/2014/main" xmlns="" id="{00000000-0008-0000-0E00-0000C4090000}"/>
            </a:ext>
          </a:extLst>
        </xdr:cNvPr>
        <xdr:cNvSpPr>
          <a:spLocks noChangeAspect="1" noChangeArrowheads="1"/>
        </xdr:cNvSpPr>
      </xdr:nvSpPr>
      <xdr:spPr bwMode="auto">
        <a:xfrm>
          <a:off x="1524000" y="64522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472</xdr:row>
      <xdr:rowOff>0</xdr:rowOff>
    </xdr:from>
    <xdr:to>
      <xdr:col>2</xdr:col>
      <xdr:colOff>257175</xdr:colOff>
      <xdr:row>472</xdr:row>
      <xdr:rowOff>123825</xdr:rowOff>
    </xdr:to>
    <xdr:sp macro="" textlink="">
      <xdr:nvSpPr>
        <xdr:cNvPr id="2501" name="AutoShape 453" descr="Waivers Exempt">
          <a:hlinkClick xmlns:r="http://schemas.openxmlformats.org/officeDocument/2006/relationships" r:id="rId197"/>
          <a:extLst>
            <a:ext uri="{FF2B5EF4-FFF2-40B4-BE49-F238E27FC236}">
              <a16:creationId xmlns:a16="http://schemas.microsoft.com/office/drawing/2014/main" xmlns="" id="{00000000-0008-0000-0E00-0000C5090000}"/>
            </a:ext>
          </a:extLst>
        </xdr:cNvPr>
        <xdr:cNvSpPr>
          <a:spLocks noChangeAspect="1" noChangeArrowheads="1"/>
        </xdr:cNvSpPr>
      </xdr:nvSpPr>
      <xdr:spPr bwMode="auto">
        <a:xfrm>
          <a:off x="1657350" y="64522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02" name="AutoShape 454" descr="https://capfriendly-wlb8ng5.stackpathdns.com/assets/images/icons/general/q.svg">
          <a:extLst>
            <a:ext uri="{FF2B5EF4-FFF2-40B4-BE49-F238E27FC236}">
              <a16:creationId xmlns:a16="http://schemas.microsoft.com/office/drawing/2014/main" xmlns="" id="{00000000-0008-0000-0E00-0000C6090000}"/>
            </a:ext>
          </a:extLst>
        </xdr:cNvPr>
        <xdr:cNvSpPr>
          <a:spLocks noChangeAspect="1" noChangeArrowheads="1"/>
        </xdr:cNvSpPr>
      </xdr:nvSpPr>
      <xdr:spPr bwMode="auto">
        <a:xfrm>
          <a:off x="1524000" y="66446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03" name="AutoShape 455" descr="https://capfriendly-wlb8ng5.stackpathdns.com/assets/images/icons/general/q.svg">
          <a:extLst>
            <a:ext uri="{FF2B5EF4-FFF2-40B4-BE49-F238E27FC236}">
              <a16:creationId xmlns:a16="http://schemas.microsoft.com/office/drawing/2014/main" xmlns="" id="{00000000-0008-0000-0E00-0000C7090000}"/>
            </a:ext>
          </a:extLst>
        </xdr:cNvPr>
        <xdr:cNvSpPr>
          <a:spLocks noChangeAspect="1" noChangeArrowheads="1"/>
        </xdr:cNvSpPr>
      </xdr:nvSpPr>
      <xdr:spPr bwMode="auto">
        <a:xfrm>
          <a:off x="1524000" y="66636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04" name="AutoShape 456" descr="https://capfriendly-wlb8ng5.stackpathdns.com/assets/images/icons/general/q.svg">
          <a:extLst>
            <a:ext uri="{FF2B5EF4-FFF2-40B4-BE49-F238E27FC236}">
              <a16:creationId xmlns:a16="http://schemas.microsoft.com/office/drawing/2014/main" xmlns="" id="{00000000-0008-0000-0E00-0000C8090000}"/>
            </a:ext>
          </a:extLst>
        </xdr:cNvPr>
        <xdr:cNvSpPr>
          <a:spLocks noChangeAspect="1" noChangeArrowheads="1"/>
        </xdr:cNvSpPr>
      </xdr:nvSpPr>
      <xdr:spPr bwMode="auto">
        <a:xfrm>
          <a:off x="1524000" y="66827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05" name="AutoShape 457" descr="https://capfriendly-wlb8ng5.stackpathdns.com/assets/images/icons/general/q.svg">
          <a:extLst>
            <a:ext uri="{FF2B5EF4-FFF2-40B4-BE49-F238E27FC236}">
              <a16:creationId xmlns:a16="http://schemas.microsoft.com/office/drawing/2014/main" xmlns="" id="{00000000-0008-0000-0E00-0000C9090000}"/>
            </a:ext>
          </a:extLst>
        </xdr:cNvPr>
        <xdr:cNvSpPr>
          <a:spLocks noChangeAspect="1" noChangeArrowheads="1"/>
        </xdr:cNvSpPr>
      </xdr:nvSpPr>
      <xdr:spPr bwMode="auto">
        <a:xfrm>
          <a:off x="1524000" y="67017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06" name="AutoShape 458" descr="https://capfriendly-wlb8ng5.stackpathdns.com/assets/images/icons/general/q.svg">
          <a:extLst>
            <a:ext uri="{FF2B5EF4-FFF2-40B4-BE49-F238E27FC236}">
              <a16:creationId xmlns:a16="http://schemas.microsoft.com/office/drawing/2014/main" xmlns="" id="{00000000-0008-0000-0E00-0000CA090000}"/>
            </a:ext>
          </a:extLst>
        </xdr:cNvPr>
        <xdr:cNvSpPr>
          <a:spLocks noChangeAspect="1" noChangeArrowheads="1"/>
        </xdr:cNvSpPr>
      </xdr:nvSpPr>
      <xdr:spPr bwMode="auto">
        <a:xfrm>
          <a:off x="1524000" y="67208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07" name="AutoShape 459" descr="https://capfriendly-wlb8ng5.stackpathdns.com/assets/images/icons/general/q.svg">
          <a:extLst>
            <a:ext uri="{FF2B5EF4-FFF2-40B4-BE49-F238E27FC236}">
              <a16:creationId xmlns:a16="http://schemas.microsoft.com/office/drawing/2014/main" xmlns="" id="{00000000-0008-0000-0E00-0000CB090000}"/>
            </a:ext>
          </a:extLst>
        </xdr:cNvPr>
        <xdr:cNvSpPr>
          <a:spLocks noChangeAspect="1" noChangeArrowheads="1"/>
        </xdr:cNvSpPr>
      </xdr:nvSpPr>
      <xdr:spPr bwMode="auto">
        <a:xfrm>
          <a:off x="1524000" y="67398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08" name="AutoShape 460" descr="https://capfriendly-wlb8ng5.stackpathdns.com/assets/images/icons/general/q.svg">
          <a:extLst>
            <a:ext uri="{FF2B5EF4-FFF2-40B4-BE49-F238E27FC236}">
              <a16:creationId xmlns:a16="http://schemas.microsoft.com/office/drawing/2014/main" xmlns="" id="{00000000-0008-0000-0E00-0000CC090000}"/>
            </a:ext>
          </a:extLst>
        </xdr:cNvPr>
        <xdr:cNvSpPr>
          <a:spLocks noChangeAspect="1" noChangeArrowheads="1"/>
        </xdr:cNvSpPr>
      </xdr:nvSpPr>
      <xdr:spPr bwMode="auto">
        <a:xfrm>
          <a:off x="1524000" y="67589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09" name="AutoShape 461" descr="https://capfriendly-wlb8ng5.stackpathdns.com/assets/images/icons/general/q.svg">
          <a:extLst>
            <a:ext uri="{FF2B5EF4-FFF2-40B4-BE49-F238E27FC236}">
              <a16:creationId xmlns:a16="http://schemas.microsoft.com/office/drawing/2014/main" xmlns="" id="{00000000-0008-0000-0E00-0000CD090000}"/>
            </a:ext>
          </a:extLst>
        </xdr:cNvPr>
        <xdr:cNvSpPr>
          <a:spLocks noChangeAspect="1" noChangeArrowheads="1"/>
        </xdr:cNvSpPr>
      </xdr:nvSpPr>
      <xdr:spPr bwMode="auto">
        <a:xfrm>
          <a:off x="1524000" y="67779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10" name="AutoShape 462" descr="https://capfriendly-wlb8ng5.stackpathdns.com/assets/images/icons/general/q.svg">
          <a:extLst>
            <a:ext uri="{FF2B5EF4-FFF2-40B4-BE49-F238E27FC236}">
              <a16:creationId xmlns:a16="http://schemas.microsoft.com/office/drawing/2014/main" xmlns="" id="{00000000-0008-0000-0E00-0000CE090000}"/>
            </a:ext>
          </a:extLst>
        </xdr:cNvPr>
        <xdr:cNvSpPr>
          <a:spLocks noChangeAspect="1" noChangeArrowheads="1"/>
        </xdr:cNvSpPr>
      </xdr:nvSpPr>
      <xdr:spPr bwMode="auto">
        <a:xfrm>
          <a:off x="1524000" y="67970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11" name="AutoShape 463" descr="https://capfriendly-wlb8ng5.stackpathdns.com/assets/images/icons/general/q.svg">
          <a:extLst>
            <a:ext uri="{FF2B5EF4-FFF2-40B4-BE49-F238E27FC236}">
              <a16:creationId xmlns:a16="http://schemas.microsoft.com/office/drawing/2014/main" xmlns="" id="{00000000-0008-0000-0E00-0000CF090000}"/>
            </a:ext>
          </a:extLst>
        </xdr:cNvPr>
        <xdr:cNvSpPr>
          <a:spLocks noChangeAspect="1" noChangeArrowheads="1"/>
        </xdr:cNvSpPr>
      </xdr:nvSpPr>
      <xdr:spPr bwMode="auto">
        <a:xfrm>
          <a:off x="1524000" y="68160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12" name="AutoShape 464" descr="https://capfriendly-wlb8ng5.stackpathdns.com/assets/images/icons/general/q.svg">
          <a:extLst>
            <a:ext uri="{FF2B5EF4-FFF2-40B4-BE49-F238E27FC236}">
              <a16:creationId xmlns:a16="http://schemas.microsoft.com/office/drawing/2014/main" xmlns="" id="{00000000-0008-0000-0E00-0000D0090000}"/>
            </a:ext>
          </a:extLst>
        </xdr:cNvPr>
        <xdr:cNvSpPr>
          <a:spLocks noChangeAspect="1" noChangeArrowheads="1"/>
        </xdr:cNvSpPr>
      </xdr:nvSpPr>
      <xdr:spPr bwMode="auto">
        <a:xfrm>
          <a:off x="1524000" y="68351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933</xdr:row>
      <xdr:rowOff>0</xdr:rowOff>
    </xdr:from>
    <xdr:to>
      <xdr:col>2</xdr:col>
      <xdr:colOff>123825</xdr:colOff>
      <xdr:row>933</xdr:row>
      <xdr:rowOff>123825</xdr:rowOff>
    </xdr:to>
    <xdr:sp macro="" textlink="">
      <xdr:nvSpPr>
        <xdr:cNvPr id="2513" name="AutoShape 465" descr="Performance Bonuses">
          <a:extLst>
            <a:ext uri="{FF2B5EF4-FFF2-40B4-BE49-F238E27FC236}">
              <a16:creationId xmlns:a16="http://schemas.microsoft.com/office/drawing/2014/main" xmlns="" id="{00000000-0008-0000-0E00-0000D1090000}"/>
            </a:ext>
          </a:extLst>
        </xdr:cNvPr>
        <xdr:cNvSpPr>
          <a:spLocks noChangeAspect="1" noChangeArrowheads="1"/>
        </xdr:cNvSpPr>
      </xdr:nvSpPr>
      <xdr:spPr bwMode="auto">
        <a:xfrm>
          <a:off x="1524000" y="68903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933</xdr:row>
      <xdr:rowOff>0</xdr:rowOff>
    </xdr:from>
    <xdr:to>
      <xdr:col>2</xdr:col>
      <xdr:colOff>257175</xdr:colOff>
      <xdr:row>933</xdr:row>
      <xdr:rowOff>123825</xdr:rowOff>
    </xdr:to>
    <xdr:sp macro="" textlink="">
      <xdr:nvSpPr>
        <xdr:cNvPr id="2514" name="AutoShape 466" descr="Waivers Exempt">
          <a:hlinkClick xmlns:r="http://schemas.openxmlformats.org/officeDocument/2006/relationships" r:id="rId198"/>
          <a:extLst>
            <a:ext uri="{FF2B5EF4-FFF2-40B4-BE49-F238E27FC236}">
              <a16:creationId xmlns:a16="http://schemas.microsoft.com/office/drawing/2014/main" xmlns="" id="{00000000-0008-0000-0E00-0000D2090000}"/>
            </a:ext>
          </a:extLst>
        </xdr:cNvPr>
        <xdr:cNvSpPr>
          <a:spLocks noChangeAspect="1" noChangeArrowheads="1"/>
        </xdr:cNvSpPr>
      </xdr:nvSpPr>
      <xdr:spPr bwMode="auto">
        <a:xfrm>
          <a:off x="1657350" y="68903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744</xdr:row>
      <xdr:rowOff>0</xdr:rowOff>
    </xdr:from>
    <xdr:to>
      <xdr:col>2</xdr:col>
      <xdr:colOff>123825</xdr:colOff>
      <xdr:row>744</xdr:row>
      <xdr:rowOff>123825</xdr:rowOff>
    </xdr:to>
    <xdr:sp macro="" textlink="">
      <xdr:nvSpPr>
        <xdr:cNvPr id="2515" name="AutoShape 467" descr="Performance Bonuses">
          <a:extLst>
            <a:ext uri="{FF2B5EF4-FFF2-40B4-BE49-F238E27FC236}">
              <a16:creationId xmlns:a16="http://schemas.microsoft.com/office/drawing/2014/main" xmlns="" id="{00000000-0008-0000-0E00-0000D3090000}"/>
            </a:ext>
          </a:extLst>
        </xdr:cNvPr>
        <xdr:cNvSpPr>
          <a:spLocks noChangeAspect="1" noChangeArrowheads="1"/>
        </xdr:cNvSpPr>
      </xdr:nvSpPr>
      <xdr:spPr bwMode="auto">
        <a:xfrm>
          <a:off x="1524000" y="69094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744</xdr:row>
      <xdr:rowOff>0</xdr:rowOff>
    </xdr:from>
    <xdr:to>
      <xdr:col>2</xdr:col>
      <xdr:colOff>257175</xdr:colOff>
      <xdr:row>744</xdr:row>
      <xdr:rowOff>123825</xdr:rowOff>
    </xdr:to>
    <xdr:sp macro="" textlink="">
      <xdr:nvSpPr>
        <xdr:cNvPr id="2516" name="AutoShape 468" descr="Waivers Exempt">
          <a:hlinkClick xmlns:r="http://schemas.openxmlformats.org/officeDocument/2006/relationships" r:id="rId199"/>
          <a:extLst>
            <a:ext uri="{FF2B5EF4-FFF2-40B4-BE49-F238E27FC236}">
              <a16:creationId xmlns:a16="http://schemas.microsoft.com/office/drawing/2014/main" xmlns="" id="{00000000-0008-0000-0E00-0000D4090000}"/>
            </a:ext>
          </a:extLst>
        </xdr:cNvPr>
        <xdr:cNvSpPr>
          <a:spLocks noChangeAspect="1" noChangeArrowheads="1"/>
        </xdr:cNvSpPr>
      </xdr:nvSpPr>
      <xdr:spPr bwMode="auto">
        <a:xfrm>
          <a:off x="1657350" y="69094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2517" name="AutoShape 469" descr="Performance Bonuses">
          <a:extLst>
            <a:ext uri="{FF2B5EF4-FFF2-40B4-BE49-F238E27FC236}">
              <a16:creationId xmlns:a16="http://schemas.microsoft.com/office/drawing/2014/main" xmlns="" id="{00000000-0008-0000-0E00-0000D5090000}"/>
            </a:ext>
          </a:extLst>
        </xdr:cNvPr>
        <xdr:cNvSpPr>
          <a:spLocks noChangeAspect="1" noChangeArrowheads="1"/>
        </xdr:cNvSpPr>
      </xdr:nvSpPr>
      <xdr:spPr bwMode="auto">
        <a:xfrm>
          <a:off x="1524000" y="69284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374</xdr:row>
      <xdr:rowOff>0</xdr:rowOff>
    </xdr:from>
    <xdr:to>
      <xdr:col>2</xdr:col>
      <xdr:colOff>257175</xdr:colOff>
      <xdr:row>374</xdr:row>
      <xdr:rowOff>123825</xdr:rowOff>
    </xdr:to>
    <xdr:sp macro="" textlink="">
      <xdr:nvSpPr>
        <xdr:cNvPr id="2518" name="AutoShape 470" descr="Waivers Exempt">
          <a:hlinkClick xmlns:r="http://schemas.openxmlformats.org/officeDocument/2006/relationships" r:id="rId200"/>
          <a:extLst>
            <a:ext uri="{FF2B5EF4-FFF2-40B4-BE49-F238E27FC236}">
              <a16:creationId xmlns:a16="http://schemas.microsoft.com/office/drawing/2014/main" xmlns="" id="{00000000-0008-0000-0E00-0000D6090000}"/>
            </a:ext>
          </a:extLst>
        </xdr:cNvPr>
        <xdr:cNvSpPr>
          <a:spLocks noChangeAspect="1" noChangeArrowheads="1"/>
        </xdr:cNvSpPr>
      </xdr:nvSpPr>
      <xdr:spPr bwMode="auto">
        <a:xfrm>
          <a:off x="1657350" y="69284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518</xdr:row>
      <xdr:rowOff>0</xdr:rowOff>
    </xdr:from>
    <xdr:to>
      <xdr:col>2</xdr:col>
      <xdr:colOff>123825</xdr:colOff>
      <xdr:row>518</xdr:row>
      <xdr:rowOff>123825</xdr:rowOff>
    </xdr:to>
    <xdr:sp macro="" textlink="">
      <xdr:nvSpPr>
        <xdr:cNvPr id="2519" name="AutoShape 471" descr="Waivers Exempt">
          <a:hlinkClick xmlns:r="http://schemas.openxmlformats.org/officeDocument/2006/relationships" r:id="rId201"/>
          <a:extLst>
            <a:ext uri="{FF2B5EF4-FFF2-40B4-BE49-F238E27FC236}">
              <a16:creationId xmlns:a16="http://schemas.microsoft.com/office/drawing/2014/main" xmlns="" id="{00000000-0008-0000-0E00-0000D7090000}"/>
            </a:ext>
          </a:extLst>
        </xdr:cNvPr>
        <xdr:cNvSpPr>
          <a:spLocks noChangeAspect="1" noChangeArrowheads="1"/>
        </xdr:cNvSpPr>
      </xdr:nvSpPr>
      <xdr:spPr bwMode="auto">
        <a:xfrm>
          <a:off x="1524000" y="69475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977</xdr:row>
      <xdr:rowOff>0</xdr:rowOff>
    </xdr:from>
    <xdr:to>
      <xdr:col>2</xdr:col>
      <xdr:colOff>123825</xdr:colOff>
      <xdr:row>977</xdr:row>
      <xdr:rowOff>123825</xdr:rowOff>
    </xdr:to>
    <xdr:sp macro="" textlink="">
      <xdr:nvSpPr>
        <xdr:cNvPr id="2520" name="AutoShape 472" descr="Performance Bonuses">
          <a:extLst>
            <a:ext uri="{FF2B5EF4-FFF2-40B4-BE49-F238E27FC236}">
              <a16:creationId xmlns:a16="http://schemas.microsoft.com/office/drawing/2014/main" xmlns="" id="{00000000-0008-0000-0E00-0000D8090000}"/>
            </a:ext>
          </a:extLst>
        </xdr:cNvPr>
        <xdr:cNvSpPr>
          <a:spLocks noChangeAspect="1" noChangeArrowheads="1"/>
        </xdr:cNvSpPr>
      </xdr:nvSpPr>
      <xdr:spPr bwMode="auto">
        <a:xfrm>
          <a:off x="1524000" y="69665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977</xdr:row>
      <xdr:rowOff>0</xdr:rowOff>
    </xdr:from>
    <xdr:to>
      <xdr:col>2</xdr:col>
      <xdr:colOff>257175</xdr:colOff>
      <xdr:row>977</xdr:row>
      <xdr:rowOff>123825</xdr:rowOff>
    </xdr:to>
    <xdr:sp macro="" textlink="">
      <xdr:nvSpPr>
        <xdr:cNvPr id="2521" name="AutoShape 473" descr="Waivers Exempt">
          <a:hlinkClick xmlns:r="http://schemas.openxmlformats.org/officeDocument/2006/relationships" r:id="rId202"/>
          <a:extLst>
            <a:ext uri="{FF2B5EF4-FFF2-40B4-BE49-F238E27FC236}">
              <a16:creationId xmlns:a16="http://schemas.microsoft.com/office/drawing/2014/main" xmlns="" id="{00000000-0008-0000-0E00-0000D9090000}"/>
            </a:ext>
          </a:extLst>
        </xdr:cNvPr>
        <xdr:cNvSpPr>
          <a:spLocks noChangeAspect="1" noChangeArrowheads="1"/>
        </xdr:cNvSpPr>
      </xdr:nvSpPr>
      <xdr:spPr bwMode="auto">
        <a:xfrm>
          <a:off x="1657350" y="69665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1144</xdr:row>
      <xdr:rowOff>0</xdr:rowOff>
    </xdr:from>
    <xdr:to>
      <xdr:col>2</xdr:col>
      <xdr:colOff>123825</xdr:colOff>
      <xdr:row>1144</xdr:row>
      <xdr:rowOff>123825</xdr:rowOff>
    </xdr:to>
    <xdr:sp macro="" textlink="">
      <xdr:nvSpPr>
        <xdr:cNvPr id="2522" name="AutoShape 474" descr="Waivers Exempt">
          <a:hlinkClick xmlns:r="http://schemas.openxmlformats.org/officeDocument/2006/relationships" r:id="rId203"/>
          <a:extLst>
            <a:ext uri="{FF2B5EF4-FFF2-40B4-BE49-F238E27FC236}">
              <a16:creationId xmlns:a16="http://schemas.microsoft.com/office/drawing/2014/main" xmlns="" id="{00000000-0008-0000-0E00-0000DA090000}"/>
            </a:ext>
          </a:extLst>
        </xdr:cNvPr>
        <xdr:cNvSpPr>
          <a:spLocks noChangeAspect="1" noChangeArrowheads="1"/>
        </xdr:cNvSpPr>
      </xdr:nvSpPr>
      <xdr:spPr bwMode="auto">
        <a:xfrm>
          <a:off x="1524000" y="69856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793</xdr:row>
      <xdr:rowOff>0</xdr:rowOff>
    </xdr:from>
    <xdr:to>
      <xdr:col>2</xdr:col>
      <xdr:colOff>123825</xdr:colOff>
      <xdr:row>793</xdr:row>
      <xdr:rowOff>123825</xdr:rowOff>
    </xdr:to>
    <xdr:sp macro="" textlink="">
      <xdr:nvSpPr>
        <xdr:cNvPr id="2523" name="AutoShape 475" descr="Performance Bonuses">
          <a:extLst>
            <a:ext uri="{FF2B5EF4-FFF2-40B4-BE49-F238E27FC236}">
              <a16:creationId xmlns:a16="http://schemas.microsoft.com/office/drawing/2014/main" xmlns="" id="{00000000-0008-0000-0E00-0000DB090000}"/>
            </a:ext>
          </a:extLst>
        </xdr:cNvPr>
        <xdr:cNvSpPr>
          <a:spLocks noChangeAspect="1" noChangeArrowheads="1"/>
        </xdr:cNvSpPr>
      </xdr:nvSpPr>
      <xdr:spPr bwMode="auto">
        <a:xfrm>
          <a:off x="1524000" y="70046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793</xdr:row>
      <xdr:rowOff>0</xdr:rowOff>
    </xdr:from>
    <xdr:to>
      <xdr:col>2</xdr:col>
      <xdr:colOff>257175</xdr:colOff>
      <xdr:row>793</xdr:row>
      <xdr:rowOff>123825</xdr:rowOff>
    </xdr:to>
    <xdr:sp macro="" textlink="">
      <xdr:nvSpPr>
        <xdr:cNvPr id="2524" name="AutoShape 476" descr="Waivers Exempt">
          <a:hlinkClick xmlns:r="http://schemas.openxmlformats.org/officeDocument/2006/relationships" r:id="rId204"/>
          <a:extLst>
            <a:ext uri="{FF2B5EF4-FFF2-40B4-BE49-F238E27FC236}">
              <a16:creationId xmlns:a16="http://schemas.microsoft.com/office/drawing/2014/main" xmlns="" id="{00000000-0008-0000-0E00-0000DC090000}"/>
            </a:ext>
          </a:extLst>
        </xdr:cNvPr>
        <xdr:cNvSpPr>
          <a:spLocks noChangeAspect="1" noChangeArrowheads="1"/>
        </xdr:cNvSpPr>
      </xdr:nvSpPr>
      <xdr:spPr bwMode="auto">
        <a:xfrm>
          <a:off x="1657350" y="70046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423</xdr:row>
      <xdr:rowOff>0</xdr:rowOff>
    </xdr:from>
    <xdr:to>
      <xdr:col>2</xdr:col>
      <xdr:colOff>123825</xdr:colOff>
      <xdr:row>423</xdr:row>
      <xdr:rowOff>123825</xdr:rowOff>
    </xdr:to>
    <xdr:sp macro="" textlink="">
      <xdr:nvSpPr>
        <xdr:cNvPr id="2525" name="AutoShape 477" descr="Waivers Exempt">
          <a:hlinkClick xmlns:r="http://schemas.openxmlformats.org/officeDocument/2006/relationships" r:id="rId205"/>
          <a:extLst>
            <a:ext uri="{FF2B5EF4-FFF2-40B4-BE49-F238E27FC236}">
              <a16:creationId xmlns:a16="http://schemas.microsoft.com/office/drawing/2014/main" xmlns="" id="{00000000-0008-0000-0E00-0000DD090000}"/>
            </a:ext>
          </a:extLst>
        </xdr:cNvPr>
        <xdr:cNvSpPr>
          <a:spLocks noChangeAspect="1" noChangeArrowheads="1"/>
        </xdr:cNvSpPr>
      </xdr:nvSpPr>
      <xdr:spPr bwMode="auto">
        <a:xfrm>
          <a:off x="1524000" y="70237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475</xdr:row>
      <xdr:rowOff>0</xdr:rowOff>
    </xdr:from>
    <xdr:to>
      <xdr:col>2</xdr:col>
      <xdr:colOff>123825</xdr:colOff>
      <xdr:row>475</xdr:row>
      <xdr:rowOff>123825</xdr:rowOff>
    </xdr:to>
    <xdr:sp macro="" textlink="">
      <xdr:nvSpPr>
        <xdr:cNvPr id="2526" name="AutoShape 478" descr="Waivers Exempt">
          <a:hlinkClick xmlns:r="http://schemas.openxmlformats.org/officeDocument/2006/relationships" r:id="rId206"/>
          <a:extLst>
            <a:ext uri="{FF2B5EF4-FFF2-40B4-BE49-F238E27FC236}">
              <a16:creationId xmlns:a16="http://schemas.microsoft.com/office/drawing/2014/main" xmlns="" id="{00000000-0008-0000-0E00-0000DE090000}"/>
            </a:ext>
          </a:extLst>
        </xdr:cNvPr>
        <xdr:cNvSpPr>
          <a:spLocks noChangeAspect="1" noChangeArrowheads="1"/>
        </xdr:cNvSpPr>
      </xdr:nvSpPr>
      <xdr:spPr bwMode="auto">
        <a:xfrm>
          <a:off x="1524000" y="70427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311</xdr:row>
      <xdr:rowOff>0</xdr:rowOff>
    </xdr:from>
    <xdr:to>
      <xdr:col>7</xdr:col>
      <xdr:colOff>123825</xdr:colOff>
      <xdr:row>311</xdr:row>
      <xdr:rowOff>104775</xdr:rowOff>
    </xdr:to>
    <xdr:sp macro="" textlink="">
      <xdr:nvSpPr>
        <xdr:cNvPr id="2527" name="AutoShape 479" descr="Arbitration Eligible">
          <a:hlinkClick xmlns:r="http://schemas.openxmlformats.org/officeDocument/2006/relationships" r:id="rId207"/>
          <a:extLst>
            <a:ext uri="{FF2B5EF4-FFF2-40B4-BE49-F238E27FC236}">
              <a16:creationId xmlns:a16="http://schemas.microsoft.com/office/drawing/2014/main" xmlns="" id="{00000000-0008-0000-0E00-0000DF090000}"/>
            </a:ext>
          </a:extLst>
        </xdr:cNvPr>
        <xdr:cNvSpPr>
          <a:spLocks noChangeAspect="1" noChangeArrowheads="1"/>
        </xdr:cNvSpPr>
      </xdr:nvSpPr>
      <xdr:spPr bwMode="auto">
        <a:xfrm>
          <a:off x="5334000" y="706183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806</xdr:row>
      <xdr:rowOff>0</xdr:rowOff>
    </xdr:from>
    <xdr:to>
      <xdr:col>2</xdr:col>
      <xdr:colOff>123825</xdr:colOff>
      <xdr:row>806</xdr:row>
      <xdr:rowOff>123825</xdr:rowOff>
    </xdr:to>
    <xdr:sp macro="" textlink="">
      <xdr:nvSpPr>
        <xdr:cNvPr id="2528" name="AutoShape 480" descr="Waivers Exempt">
          <a:hlinkClick xmlns:r="http://schemas.openxmlformats.org/officeDocument/2006/relationships" r:id="rId208"/>
          <a:extLst>
            <a:ext uri="{FF2B5EF4-FFF2-40B4-BE49-F238E27FC236}">
              <a16:creationId xmlns:a16="http://schemas.microsoft.com/office/drawing/2014/main" xmlns="" id="{00000000-0008-0000-0E00-0000E0090000}"/>
            </a:ext>
          </a:extLst>
        </xdr:cNvPr>
        <xdr:cNvSpPr>
          <a:spLocks noChangeAspect="1" noChangeArrowheads="1"/>
        </xdr:cNvSpPr>
      </xdr:nvSpPr>
      <xdr:spPr bwMode="auto">
        <a:xfrm>
          <a:off x="1524000" y="70999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806</xdr:row>
      <xdr:rowOff>0</xdr:rowOff>
    </xdr:from>
    <xdr:to>
      <xdr:col>7</xdr:col>
      <xdr:colOff>123825</xdr:colOff>
      <xdr:row>806</xdr:row>
      <xdr:rowOff>104775</xdr:rowOff>
    </xdr:to>
    <xdr:sp macro="" textlink="">
      <xdr:nvSpPr>
        <xdr:cNvPr id="2529" name="AutoShape 481" descr="Arbitration Eligible">
          <a:hlinkClick xmlns:r="http://schemas.openxmlformats.org/officeDocument/2006/relationships" r:id="rId209"/>
          <a:extLst>
            <a:ext uri="{FF2B5EF4-FFF2-40B4-BE49-F238E27FC236}">
              <a16:creationId xmlns:a16="http://schemas.microsoft.com/office/drawing/2014/main" xmlns="" id="{00000000-0008-0000-0E00-0000E1090000}"/>
            </a:ext>
          </a:extLst>
        </xdr:cNvPr>
        <xdr:cNvSpPr>
          <a:spLocks noChangeAspect="1" noChangeArrowheads="1"/>
        </xdr:cNvSpPr>
      </xdr:nvSpPr>
      <xdr:spPr bwMode="auto">
        <a:xfrm>
          <a:off x="5334000" y="709993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1013</xdr:row>
      <xdr:rowOff>0</xdr:rowOff>
    </xdr:from>
    <xdr:to>
      <xdr:col>7</xdr:col>
      <xdr:colOff>123825</xdr:colOff>
      <xdr:row>1013</xdr:row>
      <xdr:rowOff>104775</xdr:rowOff>
    </xdr:to>
    <xdr:sp macro="" textlink="">
      <xdr:nvSpPr>
        <xdr:cNvPr id="2530" name="AutoShape 482" descr="Arbitration Eligible">
          <a:hlinkClick xmlns:r="http://schemas.openxmlformats.org/officeDocument/2006/relationships" r:id="rId210"/>
          <a:extLst>
            <a:ext uri="{FF2B5EF4-FFF2-40B4-BE49-F238E27FC236}">
              <a16:creationId xmlns:a16="http://schemas.microsoft.com/office/drawing/2014/main" xmlns="" id="{00000000-0008-0000-0E00-0000E2090000}"/>
            </a:ext>
          </a:extLst>
        </xdr:cNvPr>
        <xdr:cNvSpPr>
          <a:spLocks noChangeAspect="1" noChangeArrowheads="1"/>
        </xdr:cNvSpPr>
      </xdr:nvSpPr>
      <xdr:spPr bwMode="auto">
        <a:xfrm>
          <a:off x="5334000" y="711898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1166</xdr:row>
      <xdr:rowOff>0</xdr:rowOff>
    </xdr:from>
    <xdr:to>
      <xdr:col>2</xdr:col>
      <xdr:colOff>123825</xdr:colOff>
      <xdr:row>1166</xdr:row>
      <xdr:rowOff>123825</xdr:rowOff>
    </xdr:to>
    <xdr:sp macro="" textlink="">
      <xdr:nvSpPr>
        <xdr:cNvPr id="2531" name="AutoShape 483" descr="Waivers Exempt">
          <a:hlinkClick xmlns:r="http://schemas.openxmlformats.org/officeDocument/2006/relationships" r:id="rId211"/>
          <a:extLst>
            <a:ext uri="{FF2B5EF4-FFF2-40B4-BE49-F238E27FC236}">
              <a16:creationId xmlns:a16="http://schemas.microsoft.com/office/drawing/2014/main" xmlns="" id="{00000000-0008-0000-0E00-0000E3090000}"/>
            </a:ext>
          </a:extLst>
        </xdr:cNvPr>
        <xdr:cNvSpPr>
          <a:spLocks noChangeAspect="1" noChangeArrowheads="1"/>
        </xdr:cNvSpPr>
      </xdr:nvSpPr>
      <xdr:spPr bwMode="auto">
        <a:xfrm>
          <a:off x="1524000" y="7213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819</xdr:row>
      <xdr:rowOff>0</xdr:rowOff>
    </xdr:from>
    <xdr:to>
      <xdr:col>2</xdr:col>
      <xdr:colOff>123825</xdr:colOff>
      <xdr:row>819</xdr:row>
      <xdr:rowOff>123825</xdr:rowOff>
    </xdr:to>
    <xdr:sp macro="" textlink="">
      <xdr:nvSpPr>
        <xdr:cNvPr id="2532" name="AutoShape 484" descr="Performance Bonuses">
          <a:extLst>
            <a:ext uri="{FF2B5EF4-FFF2-40B4-BE49-F238E27FC236}">
              <a16:creationId xmlns:a16="http://schemas.microsoft.com/office/drawing/2014/main" xmlns="" id="{00000000-0008-0000-0E00-0000E4090000}"/>
            </a:ext>
          </a:extLst>
        </xdr:cNvPr>
        <xdr:cNvSpPr>
          <a:spLocks noChangeAspect="1" noChangeArrowheads="1"/>
        </xdr:cNvSpPr>
      </xdr:nvSpPr>
      <xdr:spPr bwMode="auto">
        <a:xfrm>
          <a:off x="1524000" y="7232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819</xdr:row>
      <xdr:rowOff>0</xdr:rowOff>
    </xdr:from>
    <xdr:to>
      <xdr:col>2</xdr:col>
      <xdr:colOff>257175</xdr:colOff>
      <xdr:row>819</xdr:row>
      <xdr:rowOff>123825</xdr:rowOff>
    </xdr:to>
    <xdr:sp macro="" textlink="">
      <xdr:nvSpPr>
        <xdr:cNvPr id="2533" name="AutoShape 485" descr="Waivers Exempt">
          <a:hlinkClick xmlns:r="http://schemas.openxmlformats.org/officeDocument/2006/relationships" r:id="rId212"/>
          <a:extLst>
            <a:ext uri="{FF2B5EF4-FFF2-40B4-BE49-F238E27FC236}">
              <a16:creationId xmlns:a16="http://schemas.microsoft.com/office/drawing/2014/main" xmlns="" id="{00000000-0008-0000-0E00-0000E5090000}"/>
            </a:ext>
          </a:extLst>
        </xdr:cNvPr>
        <xdr:cNvSpPr>
          <a:spLocks noChangeAspect="1" noChangeArrowheads="1"/>
        </xdr:cNvSpPr>
      </xdr:nvSpPr>
      <xdr:spPr bwMode="auto">
        <a:xfrm>
          <a:off x="1657350" y="7232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1126</xdr:row>
      <xdr:rowOff>0</xdr:rowOff>
    </xdr:from>
    <xdr:to>
      <xdr:col>2</xdr:col>
      <xdr:colOff>123825</xdr:colOff>
      <xdr:row>1126</xdr:row>
      <xdr:rowOff>123825</xdr:rowOff>
    </xdr:to>
    <xdr:sp macro="" textlink="">
      <xdr:nvSpPr>
        <xdr:cNvPr id="2534" name="AutoShape 486" descr="Performance Bonuses">
          <a:extLst>
            <a:ext uri="{FF2B5EF4-FFF2-40B4-BE49-F238E27FC236}">
              <a16:creationId xmlns:a16="http://schemas.microsoft.com/office/drawing/2014/main" xmlns="" id="{00000000-0008-0000-0E00-0000E6090000}"/>
            </a:ext>
          </a:extLst>
        </xdr:cNvPr>
        <xdr:cNvSpPr>
          <a:spLocks noChangeAspect="1" noChangeArrowheads="1"/>
        </xdr:cNvSpPr>
      </xdr:nvSpPr>
      <xdr:spPr bwMode="auto">
        <a:xfrm>
          <a:off x="1524000" y="7251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1126</xdr:row>
      <xdr:rowOff>0</xdr:rowOff>
    </xdr:from>
    <xdr:to>
      <xdr:col>2</xdr:col>
      <xdr:colOff>257175</xdr:colOff>
      <xdr:row>1126</xdr:row>
      <xdr:rowOff>123825</xdr:rowOff>
    </xdr:to>
    <xdr:sp macro="" textlink="">
      <xdr:nvSpPr>
        <xdr:cNvPr id="2535" name="AutoShape 487" descr="Waivers Exempt">
          <a:hlinkClick xmlns:r="http://schemas.openxmlformats.org/officeDocument/2006/relationships" r:id="rId213"/>
          <a:extLst>
            <a:ext uri="{FF2B5EF4-FFF2-40B4-BE49-F238E27FC236}">
              <a16:creationId xmlns:a16="http://schemas.microsoft.com/office/drawing/2014/main" xmlns="" id="{00000000-0008-0000-0E00-0000E7090000}"/>
            </a:ext>
          </a:extLst>
        </xdr:cNvPr>
        <xdr:cNvSpPr>
          <a:spLocks noChangeAspect="1" noChangeArrowheads="1"/>
        </xdr:cNvSpPr>
      </xdr:nvSpPr>
      <xdr:spPr bwMode="auto">
        <a:xfrm>
          <a:off x="1657350" y="7251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693</xdr:row>
      <xdr:rowOff>0</xdr:rowOff>
    </xdr:from>
    <xdr:to>
      <xdr:col>2</xdr:col>
      <xdr:colOff>123825</xdr:colOff>
      <xdr:row>693</xdr:row>
      <xdr:rowOff>123825</xdr:rowOff>
    </xdr:to>
    <xdr:sp macro="" textlink="">
      <xdr:nvSpPr>
        <xdr:cNvPr id="2536" name="AutoShape 488" descr="Performance Bonuses">
          <a:extLst>
            <a:ext uri="{FF2B5EF4-FFF2-40B4-BE49-F238E27FC236}">
              <a16:creationId xmlns:a16="http://schemas.microsoft.com/office/drawing/2014/main" xmlns="" id="{00000000-0008-0000-0E00-0000E8090000}"/>
            </a:ext>
          </a:extLst>
        </xdr:cNvPr>
        <xdr:cNvSpPr>
          <a:spLocks noChangeAspect="1" noChangeArrowheads="1"/>
        </xdr:cNvSpPr>
      </xdr:nvSpPr>
      <xdr:spPr bwMode="auto">
        <a:xfrm>
          <a:off x="1524000" y="7270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693</xdr:row>
      <xdr:rowOff>0</xdr:rowOff>
    </xdr:from>
    <xdr:to>
      <xdr:col>2</xdr:col>
      <xdr:colOff>257175</xdr:colOff>
      <xdr:row>693</xdr:row>
      <xdr:rowOff>123825</xdr:rowOff>
    </xdr:to>
    <xdr:sp macro="" textlink="">
      <xdr:nvSpPr>
        <xdr:cNvPr id="2537" name="AutoShape 489" descr="Waivers Exempt">
          <a:hlinkClick xmlns:r="http://schemas.openxmlformats.org/officeDocument/2006/relationships" r:id="rId214"/>
          <a:extLst>
            <a:ext uri="{FF2B5EF4-FFF2-40B4-BE49-F238E27FC236}">
              <a16:creationId xmlns:a16="http://schemas.microsoft.com/office/drawing/2014/main" xmlns="" id="{00000000-0008-0000-0E00-0000E9090000}"/>
            </a:ext>
          </a:extLst>
        </xdr:cNvPr>
        <xdr:cNvSpPr>
          <a:spLocks noChangeAspect="1" noChangeArrowheads="1"/>
        </xdr:cNvSpPr>
      </xdr:nvSpPr>
      <xdr:spPr bwMode="auto">
        <a:xfrm>
          <a:off x="1657350" y="7270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261</xdr:row>
      <xdr:rowOff>0</xdr:rowOff>
    </xdr:from>
    <xdr:to>
      <xdr:col>2</xdr:col>
      <xdr:colOff>123825</xdr:colOff>
      <xdr:row>261</xdr:row>
      <xdr:rowOff>123825</xdr:rowOff>
    </xdr:to>
    <xdr:sp macro="" textlink="">
      <xdr:nvSpPr>
        <xdr:cNvPr id="2538" name="AutoShape 490" descr="Performance Bonuses">
          <a:extLst>
            <a:ext uri="{FF2B5EF4-FFF2-40B4-BE49-F238E27FC236}">
              <a16:creationId xmlns:a16="http://schemas.microsoft.com/office/drawing/2014/main" xmlns="" id="{00000000-0008-0000-0E00-0000EA090000}"/>
            </a:ext>
          </a:extLst>
        </xdr:cNvPr>
        <xdr:cNvSpPr>
          <a:spLocks noChangeAspect="1" noChangeArrowheads="1"/>
        </xdr:cNvSpPr>
      </xdr:nvSpPr>
      <xdr:spPr bwMode="auto">
        <a:xfrm>
          <a:off x="1524000" y="7289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261</xdr:row>
      <xdr:rowOff>0</xdr:rowOff>
    </xdr:from>
    <xdr:to>
      <xdr:col>2</xdr:col>
      <xdr:colOff>257175</xdr:colOff>
      <xdr:row>261</xdr:row>
      <xdr:rowOff>123825</xdr:rowOff>
    </xdr:to>
    <xdr:sp macro="" textlink="">
      <xdr:nvSpPr>
        <xdr:cNvPr id="2539" name="AutoShape 491" descr="Waivers Exempt">
          <a:hlinkClick xmlns:r="http://schemas.openxmlformats.org/officeDocument/2006/relationships" r:id="rId215"/>
          <a:extLst>
            <a:ext uri="{FF2B5EF4-FFF2-40B4-BE49-F238E27FC236}">
              <a16:creationId xmlns:a16="http://schemas.microsoft.com/office/drawing/2014/main" xmlns="" id="{00000000-0008-0000-0E00-0000EB090000}"/>
            </a:ext>
          </a:extLst>
        </xdr:cNvPr>
        <xdr:cNvSpPr>
          <a:spLocks noChangeAspect="1" noChangeArrowheads="1"/>
        </xdr:cNvSpPr>
      </xdr:nvSpPr>
      <xdr:spPr bwMode="auto">
        <a:xfrm>
          <a:off x="1657350" y="7289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287</xdr:row>
      <xdr:rowOff>0</xdr:rowOff>
    </xdr:from>
    <xdr:to>
      <xdr:col>2</xdr:col>
      <xdr:colOff>123825</xdr:colOff>
      <xdr:row>287</xdr:row>
      <xdr:rowOff>123825</xdr:rowOff>
    </xdr:to>
    <xdr:sp macro="" textlink="">
      <xdr:nvSpPr>
        <xdr:cNvPr id="2540" name="AutoShape 492" descr="Performance Bonuses">
          <a:extLst>
            <a:ext uri="{FF2B5EF4-FFF2-40B4-BE49-F238E27FC236}">
              <a16:creationId xmlns:a16="http://schemas.microsoft.com/office/drawing/2014/main" xmlns="" id="{00000000-0008-0000-0E00-0000EC090000}"/>
            </a:ext>
          </a:extLst>
        </xdr:cNvPr>
        <xdr:cNvSpPr>
          <a:spLocks noChangeAspect="1" noChangeArrowheads="1"/>
        </xdr:cNvSpPr>
      </xdr:nvSpPr>
      <xdr:spPr bwMode="auto">
        <a:xfrm>
          <a:off x="1524000" y="7308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287</xdr:row>
      <xdr:rowOff>0</xdr:rowOff>
    </xdr:from>
    <xdr:to>
      <xdr:col>2</xdr:col>
      <xdr:colOff>257175</xdr:colOff>
      <xdr:row>287</xdr:row>
      <xdr:rowOff>123825</xdr:rowOff>
    </xdr:to>
    <xdr:sp macro="" textlink="">
      <xdr:nvSpPr>
        <xdr:cNvPr id="2541" name="AutoShape 493" descr="Waivers Exempt">
          <a:hlinkClick xmlns:r="http://schemas.openxmlformats.org/officeDocument/2006/relationships" r:id="rId216"/>
          <a:extLst>
            <a:ext uri="{FF2B5EF4-FFF2-40B4-BE49-F238E27FC236}">
              <a16:creationId xmlns:a16="http://schemas.microsoft.com/office/drawing/2014/main" xmlns="" id="{00000000-0008-0000-0E00-0000ED090000}"/>
            </a:ext>
          </a:extLst>
        </xdr:cNvPr>
        <xdr:cNvSpPr>
          <a:spLocks noChangeAspect="1" noChangeArrowheads="1"/>
        </xdr:cNvSpPr>
      </xdr:nvSpPr>
      <xdr:spPr bwMode="auto">
        <a:xfrm>
          <a:off x="1657350" y="7308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1102</xdr:row>
      <xdr:rowOff>0</xdr:rowOff>
    </xdr:from>
    <xdr:to>
      <xdr:col>2</xdr:col>
      <xdr:colOff>123825</xdr:colOff>
      <xdr:row>1102</xdr:row>
      <xdr:rowOff>123825</xdr:rowOff>
    </xdr:to>
    <xdr:sp macro="" textlink="">
      <xdr:nvSpPr>
        <xdr:cNvPr id="2542" name="AutoShape 494" descr="Waivers Exempt">
          <a:hlinkClick xmlns:r="http://schemas.openxmlformats.org/officeDocument/2006/relationships" r:id="rId217"/>
          <a:extLst>
            <a:ext uri="{FF2B5EF4-FFF2-40B4-BE49-F238E27FC236}">
              <a16:creationId xmlns:a16="http://schemas.microsoft.com/office/drawing/2014/main" xmlns="" id="{00000000-0008-0000-0E00-0000EE090000}"/>
            </a:ext>
          </a:extLst>
        </xdr:cNvPr>
        <xdr:cNvSpPr>
          <a:spLocks noChangeAspect="1" noChangeArrowheads="1"/>
        </xdr:cNvSpPr>
      </xdr:nvSpPr>
      <xdr:spPr bwMode="auto">
        <a:xfrm>
          <a:off x="1524000" y="73275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620</xdr:row>
      <xdr:rowOff>0</xdr:rowOff>
    </xdr:from>
    <xdr:to>
      <xdr:col>2</xdr:col>
      <xdr:colOff>123825</xdr:colOff>
      <xdr:row>620</xdr:row>
      <xdr:rowOff>123825</xdr:rowOff>
    </xdr:to>
    <xdr:sp macro="" textlink="">
      <xdr:nvSpPr>
        <xdr:cNvPr id="2543" name="AutoShape 495" descr="Waivers Exempt">
          <a:hlinkClick xmlns:r="http://schemas.openxmlformats.org/officeDocument/2006/relationships" r:id="rId218"/>
          <a:extLst>
            <a:ext uri="{FF2B5EF4-FFF2-40B4-BE49-F238E27FC236}">
              <a16:creationId xmlns:a16="http://schemas.microsoft.com/office/drawing/2014/main" xmlns="" id="{00000000-0008-0000-0E00-0000EF090000}"/>
            </a:ext>
          </a:extLst>
        </xdr:cNvPr>
        <xdr:cNvSpPr>
          <a:spLocks noChangeAspect="1" noChangeArrowheads="1"/>
        </xdr:cNvSpPr>
      </xdr:nvSpPr>
      <xdr:spPr bwMode="auto">
        <a:xfrm>
          <a:off x="1524000" y="74218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2544" name="AutoShape 496" descr="Performance Bonuses">
          <a:extLst>
            <a:ext uri="{FF2B5EF4-FFF2-40B4-BE49-F238E27FC236}">
              <a16:creationId xmlns:a16="http://schemas.microsoft.com/office/drawing/2014/main" xmlns="" id="{00000000-0008-0000-0E00-0000F0090000}"/>
            </a:ext>
          </a:extLst>
        </xdr:cNvPr>
        <xdr:cNvSpPr>
          <a:spLocks noChangeAspect="1" noChangeArrowheads="1"/>
        </xdr:cNvSpPr>
      </xdr:nvSpPr>
      <xdr:spPr bwMode="auto">
        <a:xfrm>
          <a:off x="1524000" y="74409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1226</xdr:row>
      <xdr:rowOff>0</xdr:rowOff>
    </xdr:from>
    <xdr:to>
      <xdr:col>2</xdr:col>
      <xdr:colOff>257175</xdr:colOff>
      <xdr:row>1226</xdr:row>
      <xdr:rowOff>123825</xdr:rowOff>
    </xdr:to>
    <xdr:sp macro="" textlink="">
      <xdr:nvSpPr>
        <xdr:cNvPr id="2545" name="AutoShape 497" descr="Waivers Exempt">
          <a:hlinkClick xmlns:r="http://schemas.openxmlformats.org/officeDocument/2006/relationships" r:id="rId219"/>
          <a:extLst>
            <a:ext uri="{FF2B5EF4-FFF2-40B4-BE49-F238E27FC236}">
              <a16:creationId xmlns:a16="http://schemas.microsoft.com/office/drawing/2014/main" xmlns="" id="{00000000-0008-0000-0E00-0000F1090000}"/>
            </a:ext>
          </a:extLst>
        </xdr:cNvPr>
        <xdr:cNvSpPr>
          <a:spLocks noChangeAspect="1" noChangeArrowheads="1"/>
        </xdr:cNvSpPr>
      </xdr:nvSpPr>
      <xdr:spPr bwMode="auto">
        <a:xfrm>
          <a:off x="1657350" y="74409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203</xdr:row>
      <xdr:rowOff>0</xdr:rowOff>
    </xdr:from>
    <xdr:to>
      <xdr:col>7</xdr:col>
      <xdr:colOff>123825</xdr:colOff>
      <xdr:row>203</xdr:row>
      <xdr:rowOff>104775</xdr:rowOff>
    </xdr:to>
    <xdr:sp macro="" textlink="">
      <xdr:nvSpPr>
        <xdr:cNvPr id="2546" name="AutoShape 498" descr="Arbitration Eligible">
          <a:hlinkClick xmlns:r="http://schemas.openxmlformats.org/officeDocument/2006/relationships" r:id="rId220"/>
          <a:extLst>
            <a:ext uri="{FF2B5EF4-FFF2-40B4-BE49-F238E27FC236}">
              <a16:creationId xmlns:a16="http://schemas.microsoft.com/office/drawing/2014/main" xmlns="" id="{00000000-0008-0000-0E00-0000F2090000}"/>
            </a:ext>
          </a:extLst>
        </xdr:cNvPr>
        <xdr:cNvSpPr>
          <a:spLocks noChangeAspect="1" noChangeArrowheads="1"/>
        </xdr:cNvSpPr>
      </xdr:nvSpPr>
      <xdr:spPr bwMode="auto">
        <a:xfrm>
          <a:off x="5334000" y="69684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1477</xdr:row>
      <xdr:rowOff>0</xdr:rowOff>
    </xdr:from>
    <xdr:to>
      <xdr:col>7</xdr:col>
      <xdr:colOff>123825</xdr:colOff>
      <xdr:row>1477</xdr:row>
      <xdr:rowOff>104775</xdr:rowOff>
    </xdr:to>
    <xdr:sp macro="" textlink="">
      <xdr:nvSpPr>
        <xdr:cNvPr id="2547" name="AutoShape 499" descr="Arbitration Eligible">
          <a:hlinkClick xmlns:r="http://schemas.openxmlformats.org/officeDocument/2006/relationships" r:id="rId221"/>
          <a:extLst>
            <a:ext uri="{FF2B5EF4-FFF2-40B4-BE49-F238E27FC236}">
              <a16:creationId xmlns:a16="http://schemas.microsoft.com/office/drawing/2014/main" xmlns="" id="{00000000-0008-0000-0E00-0000F3090000}"/>
            </a:ext>
          </a:extLst>
        </xdr:cNvPr>
        <xdr:cNvSpPr>
          <a:spLocks noChangeAspect="1" noChangeArrowheads="1"/>
        </xdr:cNvSpPr>
      </xdr:nvSpPr>
      <xdr:spPr bwMode="auto">
        <a:xfrm>
          <a:off x="5334000" y="69875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378</xdr:row>
      <xdr:rowOff>0</xdr:rowOff>
    </xdr:from>
    <xdr:to>
      <xdr:col>2</xdr:col>
      <xdr:colOff>123825</xdr:colOff>
      <xdr:row>378</xdr:row>
      <xdr:rowOff>123825</xdr:rowOff>
    </xdr:to>
    <xdr:sp macro="" textlink="">
      <xdr:nvSpPr>
        <xdr:cNvPr id="2548" name="AutoShape 500" descr="Performance Bonuses">
          <a:extLst>
            <a:ext uri="{FF2B5EF4-FFF2-40B4-BE49-F238E27FC236}">
              <a16:creationId xmlns:a16="http://schemas.microsoft.com/office/drawing/2014/main" xmlns="" id="{00000000-0008-0000-0E00-0000F4090000}"/>
            </a:ext>
          </a:extLst>
        </xdr:cNvPr>
        <xdr:cNvSpPr>
          <a:spLocks noChangeAspect="1" noChangeArrowheads="1"/>
        </xdr:cNvSpPr>
      </xdr:nvSpPr>
      <xdr:spPr bwMode="auto">
        <a:xfrm>
          <a:off x="1524000" y="71770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1313</xdr:row>
      <xdr:rowOff>0</xdr:rowOff>
    </xdr:from>
    <xdr:to>
      <xdr:col>7</xdr:col>
      <xdr:colOff>123825</xdr:colOff>
      <xdr:row>1313</xdr:row>
      <xdr:rowOff>104775</xdr:rowOff>
    </xdr:to>
    <xdr:sp macro="" textlink="">
      <xdr:nvSpPr>
        <xdr:cNvPr id="2549" name="AutoShape 501" descr="Arbitration Eligible">
          <a:hlinkClick xmlns:r="http://schemas.openxmlformats.org/officeDocument/2006/relationships" r:id="rId222"/>
          <a:extLst>
            <a:ext uri="{FF2B5EF4-FFF2-40B4-BE49-F238E27FC236}">
              <a16:creationId xmlns:a16="http://schemas.microsoft.com/office/drawing/2014/main" xmlns="" id="{00000000-0008-0000-0E00-0000F5090000}"/>
            </a:ext>
          </a:extLst>
        </xdr:cNvPr>
        <xdr:cNvSpPr>
          <a:spLocks noChangeAspect="1" noChangeArrowheads="1"/>
        </xdr:cNvSpPr>
      </xdr:nvSpPr>
      <xdr:spPr bwMode="auto">
        <a:xfrm>
          <a:off x="5334000" y="729043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50" name="AutoShape 502" descr="https://capfriendly-wlb8ng5.stackpathdns.com/assets/images/icons/general/q.svg">
          <a:extLst>
            <a:ext uri="{FF2B5EF4-FFF2-40B4-BE49-F238E27FC236}">
              <a16:creationId xmlns:a16="http://schemas.microsoft.com/office/drawing/2014/main" xmlns="" id="{00000000-0008-0000-0E00-0000F6090000}"/>
            </a:ext>
          </a:extLst>
        </xdr:cNvPr>
        <xdr:cNvSpPr>
          <a:spLocks noChangeAspect="1" noChangeArrowheads="1"/>
        </xdr:cNvSpPr>
      </xdr:nvSpPr>
      <xdr:spPr bwMode="auto">
        <a:xfrm>
          <a:off x="1524000" y="74428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51" name="AutoShape 503" descr="https://capfriendly-wlb8ng5.stackpathdns.com/assets/images/icons/general/q.svg">
          <a:extLst>
            <a:ext uri="{FF2B5EF4-FFF2-40B4-BE49-F238E27FC236}">
              <a16:creationId xmlns:a16="http://schemas.microsoft.com/office/drawing/2014/main" xmlns="" id="{00000000-0008-0000-0E00-0000F7090000}"/>
            </a:ext>
          </a:extLst>
        </xdr:cNvPr>
        <xdr:cNvSpPr>
          <a:spLocks noChangeAspect="1" noChangeArrowheads="1"/>
        </xdr:cNvSpPr>
      </xdr:nvSpPr>
      <xdr:spPr bwMode="auto">
        <a:xfrm>
          <a:off x="1524000" y="74618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52" name="AutoShape 504" descr="https://capfriendly-wlb8ng5.stackpathdns.com/assets/images/icons/general/q.svg">
          <a:extLst>
            <a:ext uri="{FF2B5EF4-FFF2-40B4-BE49-F238E27FC236}">
              <a16:creationId xmlns:a16="http://schemas.microsoft.com/office/drawing/2014/main" xmlns="" id="{00000000-0008-0000-0E00-0000F8090000}"/>
            </a:ext>
          </a:extLst>
        </xdr:cNvPr>
        <xdr:cNvSpPr>
          <a:spLocks noChangeAspect="1" noChangeArrowheads="1"/>
        </xdr:cNvSpPr>
      </xdr:nvSpPr>
      <xdr:spPr bwMode="auto">
        <a:xfrm>
          <a:off x="1524000" y="74809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53" name="AutoShape 505" descr="https://capfriendly-wlb8ng5.stackpathdns.com/assets/images/icons/general/q.svg">
          <a:extLst>
            <a:ext uri="{FF2B5EF4-FFF2-40B4-BE49-F238E27FC236}">
              <a16:creationId xmlns:a16="http://schemas.microsoft.com/office/drawing/2014/main" xmlns="" id="{00000000-0008-0000-0E00-0000F9090000}"/>
            </a:ext>
          </a:extLst>
        </xdr:cNvPr>
        <xdr:cNvSpPr>
          <a:spLocks noChangeAspect="1" noChangeArrowheads="1"/>
        </xdr:cNvSpPr>
      </xdr:nvSpPr>
      <xdr:spPr bwMode="auto">
        <a:xfrm>
          <a:off x="1524000" y="74999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54" name="AutoShape 506" descr="https://capfriendly-wlb8ng5.stackpathdns.com/assets/images/icons/general/q.svg">
          <a:extLst>
            <a:ext uri="{FF2B5EF4-FFF2-40B4-BE49-F238E27FC236}">
              <a16:creationId xmlns:a16="http://schemas.microsoft.com/office/drawing/2014/main" xmlns="" id="{00000000-0008-0000-0E00-0000FA090000}"/>
            </a:ext>
          </a:extLst>
        </xdr:cNvPr>
        <xdr:cNvSpPr>
          <a:spLocks noChangeAspect="1" noChangeArrowheads="1"/>
        </xdr:cNvSpPr>
      </xdr:nvSpPr>
      <xdr:spPr bwMode="auto">
        <a:xfrm>
          <a:off x="1524000" y="75190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55" name="AutoShape 507" descr="https://capfriendly-wlb8ng5.stackpathdns.com/assets/images/icons/general/q.svg">
          <a:extLst>
            <a:ext uri="{FF2B5EF4-FFF2-40B4-BE49-F238E27FC236}">
              <a16:creationId xmlns:a16="http://schemas.microsoft.com/office/drawing/2014/main" xmlns="" id="{00000000-0008-0000-0E00-0000FB090000}"/>
            </a:ext>
          </a:extLst>
        </xdr:cNvPr>
        <xdr:cNvSpPr>
          <a:spLocks noChangeAspect="1" noChangeArrowheads="1"/>
        </xdr:cNvSpPr>
      </xdr:nvSpPr>
      <xdr:spPr bwMode="auto">
        <a:xfrm>
          <a:off x="1524000" y="75380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56" name="AutoShape 508" descr="https://capfriendly-wlb8ng5.stackpathdns.com/assets/images/icons/general/q.svg">
          <a:extLst>
            <a:ext uri="{FF2B5EF4-FFF2-40B4-BE49-F238E27FC236}">
              <a16:creationId xmlns:a16="http://schemas.microsoft.com/office/drawing/2014/main" xmlns="" id="{00000000-0008-0000-0E00-0000FC090000}"/>
            </a:ext>
          </a:extLst>
        </xdr:cNvPr>
        <xdr:cNvSpPr>
          <a:spLocks noChangeAspect="1" noChangeArrowheads="1"/>
        </xdr:cNvSpPr>
      </xdr:nvSpPr>
      <xdr:spPr bwMode="auto">
        <a:xfrm>
          <a:off x="1524000" y="75571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57" name="AutoShape 509" descr="https://capfriendly-wlb8ng5.stackpathdns.com/assets/images/icons/general/q.svg">
          <a:extLst>
            <a:ext uri="{FF2B5EF4-FFF2-40B4-BE49-F238E27FC236}">
              <a16:creationId xmlns:a16="http://schemas.microsoft.com/office/drawing/2014/main" xmlns="" id="{00000000-0008-0000-0E00-0000FD090000}"/>
            </a:ext>
          </a:extLst>
        </xdr:cNvPr>
        <xdr:cNvSpPr>
          <a:spLocks noChangeAspect="1" noChangeArrowheads="1"/>
        </xdr:cNvSpPr>
      </xdr:nvSpPr>
      <xdr:spPr bwMode="auto">
        <a:xfrm>
          <a:off x="1524000" y="75761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58" name="AutoShape 510" descr="https://capfriendly-wlb8ng5.stackpathdns.com/assets/images/icons/general/q.svg">
          <a:extLst>
            <a:ext uri="{FF2B5EF4-FFF2-40B4-BE49-F238E27FC236}">
              <a16:creationId xmlns:a16="http://schemas.microsoft.com/office/drawing/2014/main" xmlns="" id="{00000000-0008-0000-0E00-0000FE090000}"/>
            </a:ext>
          </a:extLst>
        </xdr:cNvPr>
        <xdr:cNvSpPr>
          <a:spLocks noChangeAspect="1" noChangeArrowheads="1"/>
        </xdr:cNvSpPr>
      </xdr:nvSpPr>
      <xdr:spPr bwMode="auto">
        <a:xfrm>
          <a:off x="1524000" y="75952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59" name="AutoShape 511" descr="https://capfriendly-wlb8ng5.stackpathdns.com/assets/images/icons/general/q.svg">
          <a:extLst>
            <a:ext uri="{FF2B5EF4-FFF2-40B4-BE49-F238E27FC236}">
              <a16:creationId xmlns:a16="http://schemas.microsoft.com/office/drawing/2014/main" xmlns="" id="{00000000-0008-0000-0E00-0000FF090000}"/>
            </a:ext>
          </a:extLst>
        </xdr:cNvPr>
        <xdr:cNvSpPr>
          <a:spLocks noChangeAspect="1" noChangeArrowheads="1"/>
        </xdr:cNvSpPr>
      </xdr:nvSpPr>
      <xdr:spPr bwMode="auto">
        <a:xfrm>
          <a:off x="1524000" y="76142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60" name="AutoShape 512" descr="https://capfriendly-wlb8ng5.stackpathdns.com/assets/images/icons/general/q.svg">
          <a:extLst>
            <a:ext uri="{FF2B5EF4-FFF2-40B4-BE49-F238E27FC236}">
              <a16:creationId xmlns:a16="http://schemas.microsoft.com/office/drawing/2014/main" xmlns="" id="{00000000-0008-0000-0E00-0000000A0000}"/>
            </a:ext>
          </a:extLst>
        </xdr:cNvPr>
        <xdr:cNvSpPr>
          <a:spLocks noChangeAspect="1" noChangeArrowheads="1"/>
        </xdr:cNvSpPr>
      </xdr:nvSpPr>
      <xdr:spPr bwMode="auto">
        <a:xfrm>
          <a:off x="1524000" y="76333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123825</xdr:colOff>
      <xdr:row>488</xdr:row>
      <xdr:rowOff>123825</xdr:rowOff>
    </xdr:to>
    <xdr:sp macro="" textlink="">
      <xdr:nvSpPr>
        <xdr:cNvPr id="2561" name="AutoShape 513" descr="Performance Bonuses">
          <a:extLst>
            <a:ext uri="{FF2B5EF4-FFF2-40B4-BE49-F238E27FC236}">
              <a16:creationId xmlns:a16="http://schemas.microsoft.com/office/drawing/2014/main" xmlns="" id="{00000000-0008-0000-0E00-0000010A0000}"/>
            </a:ext>
          </a:extLst>
        </xdr:cNvPr>
        <xdr:cNvSpPr>
          <a:spLocks noChangeAspect="1" noChangeArrowheads="1"/>
        </xdr:cNvSpPr>
      </xdr:nvSpPr>
      <xdr:spPr bwMode="auto">
        <a:xfrm>
          <a:off x="1524000" y="76885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488</xdr:row>
      <xdr:rowOff>0</xdr:rowOff>
    </xdr:from>
    <xdr:to>
      <xdr:col>2</xdr:col>
      <xdr:colOff>257175</xdr:colOff>
      <xdr:row>488</xdr:row>
      <xdr:rowOff>123825</xdr:rowOff>
    </xdr:to>
    <xdr:sp macro="" textlink="">
      <xdr:nvSpPr>
        <xdr:cNvPr id="2562" name="AutoShape 514" descr="Waivers Exempt">
          <a:hlinkClick xmlns:r="http://schemas.openxmlformats.org/officeDocument/2006/relationships" r:id="rId223"/>
          <a:extLst>
            <a:ext uri="{FF2B5EF4-FFF2-40B4-BE49-F238E27FC236}">
              <a16:creationId xmlns:a16="http://schemas.microsoft.com/office/drawing/2014/main" xmlns="" id="{00000000-0008-0000-0E00-0000020A0000}"/>
            </a:ext>
          </a:extLst>
        </xdr:cNvPr>
        <xdr:cNvSpPr>
          <a:spLocks noChangeAspect="1" noChangeArrowheads="1"/>
        </xdr:cNvSpPr>
      </xdr:nvSpPr>
      <xdr:spPr bwMode="auto">
        <a:xfrm>
          <a:off x="1657350" y="76885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1143</xdr:row>
      <xdr:rowOff>0</xdr:rowOff>
    </xdr:from>
    <xdr:to>
      <xdr:col>2</xdr:col>
      <xdr:colOff>123825</xdr:colOff>
      <xdr:row>1143</xdr:row>
      <xdr:rowOff>123825</xdr:rowOff>
    </xdr:to>
    <xdr:sp macro="" textlink="">
      <xdr:nvSpPr>
        <xdr:cNvPr id="2563" name="AutoShape 515" descr="Performance Bonuses">
          <a:extLst>
            <a:ext uri="{FF2B5EF4-FFF2-40B4-BE49-F238E27FC236}">
              <a16:creationId xmlns:a16="http://schemas.microsoft.com/office/drawing/2014/main" xmlns="" id="{00000000-0008-0000-0E00-0000030A0000}"/>
            </a:ext>
          </a:extLst>
        </xdr:cNvPr>
        <xdr:cNvSpPr>
          <a:spLocks noChangeAspect="1" noChangeArrowheads="1"/>
        </xdr:cNvSpPr>
      </xdr:nvSpPr>
      <xdr:spPr bwMode="auto">
        <a:xfrm>
          <a:off x="1524000" y="77076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1143</xdr:row>
      <xdr:rowOff>0</xdr:rowOff>
    </xdr:from>
    <xdr:to>
      <xdr:col>2</xdr:col>
      <xdr:colOff>257175</xdr:colOff>
      <xdr:row>1143</xdr:row>
      <xdr:rowOff>123825</xdr:rowOff>
    </xdr:to>
    <xdr:sp macro="" textlink="">
      <xdr:nvSpPr>
        <xdr:cNvPr id="2564" name="AutoShape 516" descr="Waivers Exempt">
          <a:hlinkClick xmlns:r="http://schemas.openxmlformats.org/officeDocument/2006/relationships" r:id="rId224"/>
          <a:extLst>
            <a:ext uri="{FF2B5EF4-FFF2-40B4-BE49-F238E27FC236}">
              <a16:creationId xmlns:a16="http://schemas.microsoft.com/office/drawing/2014/main" xmlns="" id="{00000000-0008-0000-0E00-0000040A0000}"/>
            </a:ext>
          </a:extLst>
        </xdr:cNvPr>
        <xdr:cNvSpPr>
          <a:spLocks noChangeAspect="1" noChangeArrowheads="1"/>
        </xdr:cNvSpPr>
      </xdr:nvSpPr>
      <xdr:spPr bwMode="auto">
        <a:xfrm>
          <a:off x="1657350" y="77076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675</xdr:row>
      <xdr:rowOff>0</xdr:rowOff>
    </xdr:from>
    <xdr:to>
      <xdr:col>2</xdr:col>
      <xdr:colOff>123825</xdr:colOff>
      <xdr:row>675</xdr:row>
      <xdr:rowOff>123825</xdr:rowOff>
    </xdr:to>
    <xdr:sp macro="" textlink="">
      <xdr:nvSpPr>
        <xdr:cNvPr id="2565" name="AutoShape 517" descr="Retained Salary Transaction">
          <a:extLst>
            <a:ext uri="{FF2B5EF4-FFF2-40B4-BE49-F238E27FC236}">
              <a16:creationId xmlns:a16="http://schemas.microsoft.com/office/drawing/2014/main" xmlns="" id="{00000000-0008-0000-0E00-0000050A0000}"/>
            </a:ext>
          </a:extLst>
        </xdr:cNvPr>
        <xdr:cNvSpPr>
          <a:spLocks noChangeAspect="1" noChangeArrowheads="1"/>
        </xdr:cNvSpPr>
      </xdr:nvSpPr>
      <xdr:spPr bwMode="auto">
        <a:xfrm>
          <a:off x="1524000" y="77266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675</xdr:row>
      <xdr:rowOff>0</xdr:rowOff>
    </xdr:from>
    <xdr:to>
      <xdr:col>2</xdr:col>
      <xdr:colOff>257175</xdr:colOff>
      <xdr:row>675</xdr:row>
      <xdr:rowOff>123825</xdr:rowOff>
    </xdr:to>
    <xdr:sp macro="" textlink="">
      <xdr:nvSpPr>
        <xdr:cNvPr id="2566" name="AutoShape 518" descr="Waivers Exempt">
          <a:hlinkClick xmlns:r="http://schemas.openxmlformats.org/officeDocument/2006/relationships" r:id="rId225"/>
          <a:extLst>
            <a:ext uri="{FF2B5EF4-FFF2-40B4-BE49-F238E27FC236}">
              <a16:creationId xmlns:a16="http://schemas.microsoft.com/office/drawing/2014/main" xmlns="" id="{00000000-0008-0000-0E00-0000060A0000}"/>
            </a:ext>
          </a:extLst>
        </xdr:cNvPr>
        <xdr:cNvSpPr>
          <a:spLocks noChangeAspect="1" noChangeArrowheads="1"/>
        </xdr:cNvSpPr>
      </xdr:nvSpPr>
      <xdr:spPr bwMode="auto">
        <a:xfrm>
          <a:off x="1657350" y="77266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801</xdr:row>
      <xdr:rowOff>0</xdr:rowOff>
    </xdr:from>
    <xdr:to>
      <xdr:col>2</xdr:col>
      <xdr:colOff>123825</xdr:colOff>
      <xdr:row>801</xdr:row>
      <xdr:rowOff>123825</xdr:rowOff>
    </xdr:to>
    <xdr:sp macro="" textlink="">
      <xdr:nvSpPr>
        <xdr:cNvPr id="2567" name="AutoShape 519" descr="Performance Bonuses">
          <a:extLst>
            <a:ext uri="{FF2B5EF4-FFF2-40B4-BE49-F238E27FC236}">
              <a16:creationId xmlns:a16="http://schemas.microsoft.com/office/drawing/2014/main" xmlns="" id="{00000000-0008-0000-0E00-0000070A0000}"/>
            </a:ext>
          </a:extLst>
        </xdr:cNvPr>
        <xdr:cNvSpPr>
          <a:spLocks noChangeAspect="1" noChangeArrowheads="1"/>
        </xdr:cNvSpPr>
      </xdr:nvSpPr>
      <xdr:spPr bwMode="auto">
        <a:xfrm>
          <a:off x="1524000" y="77457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801</xdr:row>
      <xdr:rowOff>0</xdr:rowOff>
    </xdr:from>
    <xdr:to>
      <xdr:col>2</xdr:col>
      <xdr:colOff>257175</xdr:colOff>
      <xdr:row>801</xdr:row>
      <xdr:rowOff>123825</xdr:rowOff>
    </xdr:to>
    <xdr:sp macro="" textlink="">
      <xdr:nvSpPr>
        <xdr:cNvPr id="2568" name="AutoShape 520" descr="Waivers Exempt">
          <a:hlinkClick xmlns:r="http://schemas.openxmlformats.org/officeDocument/2006/relationships" r:id="rId226"/>
          <a:extLst>
            <a:ext uri="{FF2B5EF4-FFF2-40B4-BE49-F238E27FC236}">
              <a16:creationId xmlns:a16="http://schemas.microsoft.com/office/drawing/2014/main" xmlns="" id="{00000000-0008-0000-0E00-0000080A0000}"/>
            </a:ext>
          </a:extLst>
        </xdr:cNvPr>
        <xdr:cNvSpPr>
          <a:spLocks noChangeAspect="1" noChangeArrowheads="1"/>
        </xdr:cNvSpPr>
      </xdr:nvSpPr>
      <xdr:spPr bwMode="auto">
        <a:xfrm>
          <a:off x="1657350" y="77457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376</xdr:row>
      <xdr:rowOff>0</xdr:rowOff>
    </xdr:from>
    <xdr:to>
      <xdr:col>2</xdr:col>
      <xdr:colOff>123825</xdr:colOff>
      <xdr:row>376</xdr:row>
      <xdr:rowOff>123825</xdr:rowOff>
    </xdr:to>
    <xdr:sp macro="" textlink="">
      <xdr:nvSpPr>
        <xdr:cNvPr id="2569" name="AutoShape 521" descr="Performance Bonuses">
          <a:extLst>
            <a:ext uri="{FF2B5EF4-FFF2-40B4-BE49-F238E27FC236}">
              <a16:creationId xmlns:a16="http://schemas.microsoft.com/office/drawing/2014/main" xmlns="" id="{00000000-0008-0000-0E00-0000090A0000}"/>
            </a:ext>
          </a:extLst>
        </xdr:cNvPr>
        <xdr:cNvSpPr>
          <a:spLocks noChangeAspect="1" noChangeArrowheads="1"/>
        </xdr:cNvSpPr>
      </xdr:nvSpPr>
      <xdr:spPr bwMode="auto">
        <a:xfrm>
          <a:off x="1524000" y="77647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376</xdr:row>
      <xdr:rowOff>0</xdr:rowOff>
    </xdr:from>
    <xdr:to>
      <xdr:col>2</xdr:col>
      <xdr:colOff>257175</xdr:colOff>
      <xdr:row>376</xdr:row>
      <xdr:rowOff>123825</xdr:rowOff>
    </xdr:to>
    <xdr:sp macro="" textlink="">
      <xdr:nvSpPr>
        <xdr:cNvPr id="2570" name="AutoShape 522" descr="Waivers Exempt">
          <a:hlinkClick xmlns:r="http://schemas.openxmlformats.org/officeDocument/2006/relationships" r:id="rId227"/>
          <a:extLst>
            <a:ext uri="{FF2B5EF4-FFF2-40B4-BE49-F238E27FC236}">
              <a16:creationId xmlns:a16="http://schemas.microsoft.com/office/drawing/2014/main" xmlns="" id="{00000000-0008-0000-0E00-00000A0A0000}"/>
            </a:ext>
          </a:extLst>
        </xdr:cNvPr>
        <xdr:cNvSpPr>
          <a:spLocks noChangeAspect="1" noChangeArrowheads="1"/>
        </xdr:cNvSpPr>
      </xdr:nvSpPr>
      <xdr:spPr bwMode="auto">
        <a:xfrm>
          <a:off x="1657350" y="77647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346</xdr:row>
      <xdr:rowOff>0</xdr:rowOff>
    </xdr:from>
    <xdr:to>
      <xdr:col>2</xdr:col>
      <xdr:colOff>123825</xdr:colOff>
      <xdr:row>346</xdr:row>
      <xdr:rowOff>123825</xdr:rowOff>
    </xdr:to>
    <xdr:sp macro="" textlink="">
      <xdr:nvSpPr>
        <xdr:cNvPr id="2571" name="AutoShape 523" descr="Performance Bonuses">
          <a:extLst>
            <a:ext uri="{FF2B5EF4-FFF2-40B4-BE49-F238E27FC236}">
              <a16:creationId xmlns:a16="http://schemas.microsoft.com/office/drawing/2014/main" xmlns="" id="{00000000-0008-0000-0E00-00000B0A0000}"/>
            </a:ext>
          </a:extLst>
        </xdr:cNvPr>
        <xdr:cNvSpPr>
          <a:spLocks noChangeAspect="1" noChangeArrowheads="1"/>
        </xdr:cNvSpPr>
      </xdr:nvSpPr>
      <xdr:spPr bwMode="auto">
        <a:xfrm>
          <a:off x="1524000" y="77838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346</xdr:row>
      <xdr:rowOff>0</xdr:rowOff>
    </xdr:from>
    <xdr:to>
      <xdr:col>2</xdr:col>
      <xdr:colOff>257175</xdr:colOff>
      <xdr:row>346</xdr:row>
      <xdr:rowOff>123825</xdr:rowOff>
    </xdr:to>
    <xdr:sp macro="" textlink="">
      <xdr:nvSpPr>
        <xdr:cNvPr id="2572" name="AutoShape 524" descr="Waivers Exempt">
          <a:hlinkClick xmlns:r="http://schemas.openxmlformats.org/officeDocument/2006/relationships" r:id="rId228"/>
          <a:extLst>
            <a:ext uri="{FF2B5EF4-FFF2-40B4-BE49-F238E27FC236}">
              <a16:creationId xmlns:a16="http://schemas.microsoft.com/office/drawing/2014/main" xmlns="" id="{00000000-0008-0000-0E00-00000C0A0000}"/>
            </a:ext>
          </a:extLst>
        </xdr:cNvPr>
        <xdr:cNvSpPr>
          <a:spLocks noChangeAspect="1" noChangeArrowheads="1"/>
        </xdr:cNvSpPr>
      </xdr:nvSpPr>
      <xdr:spPr bwMode="auto">
        <a:xfrm>
          <a:off x="1657350" y="77838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252</xdr:row>
      <xdr:rowOff>0</xdr:rowOff>
    </xdr:from>
    <xdr:to>
      <xdr:col>2</xdr:col>
      <xdr:colOff>123825</xdr:colOff>
      <xdr:row>252</xdr:row>
      <xdr:rowOff>123825</xdr:rowOff>
    </xdr:to>
    <xdr:sp macro="" textlink="">
      <xdr:nvSpPr>
        <xdr:cNvPr id="2573" name="AutoShape 525" descr="Performance Bonuses">
          <a:extLst>
            <a:ext uri="{FF2B5EF4-FFF2-40B4-BE49-F238E27FC236}">
              <a16:creationId xmlns:a16="http://schemas.microsoft.com/office/drawing/2014/main" xmlns="" id="{00000000-0008-0000-0E00-00000D0A0000}"/>
            </a:ext>
          </a:extLst>
        </xdr:cNvPr>
        <xdr:cNvSpPr>
          <a:spLocks noChangeAspect="1" noChangeArrowheads="1"/>
        </xdr:cNvSpPr>
      </xdr:nvSpPr>
      <xdr:spPr bwMode="auto">
        <a:xfrm>
          <a:off x="1524000" y="78028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252</xdr:row>
      <xdr:rowOff>0</xdr:rowOff>
    </xdr:from>
    <xdr:to>
      <xdr:col>2</xdr:col>
      <xdr:colOff>257175</xdr:colOff>
      <xdr:row>252</xdr:row>
      <xdr:rowOff>123825</xdr:rowOff>
    </xdr:to>
    <xdr:sp macro="" textlink="">
      <xdr:nvSpPr>
        <xdr:cNvPr id="2574" name="AutoShape 526" descr="Retained Salary Transaction">
          <a:extLst>
            <a:ext uri="{FF2B5EF4-FFF2-40B4-BE49-F238E27FC236}">
              <a16:creationId xmlns:a16="http://schemas.microsoft.com/office/drawing/2014/main" xmlns="" id="{00000000-0008-0000-0E00-00000E0A0000}"/>
            </a:ext>
          </a:extLst>
        </xdr:cNvPr>
        <xdr:cNvSpPr>
          <a:spLocks noChangeAspect="1" noChangeArrowheads="1"/>
        </xdr:cNvSpPr>
      </xdr:nvSpPr>
      <xdr:spPr bwMode="auto">
        <a:xfrm>
          <a:off x="1657350" y="78028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252</xdr:row>
      <xdr:rowOff>0</xdr:rowOff>
    </xdr:from>
    <xdr:to>
      <xdr:col>2</xdr:col>
      <xdr:colOff>390525</xdr:colOff>
      <xdr:row>252</xdr:row>
      <xdr:rowOff>123825</xdr:rowOff>
    </xdr:to>
    <xdr:sp macro="" textlink="">
      <xdr:nvSpPr>
        <xdr:cNvPr id="2575" name="AutoShape 527" descr="Waivers Exempt">
          <a:hlinkClick xmlns:r="http://schemas.openxmlformats.org/officeDocument/2006/relationships" r:id="rId229"/>
          <a:extLst>
            <a:ext uri="{FF2B5EF4-FFF2-40B4-BE49-F238E27FC236}">
              <a16:creationId xmlns:a16="http://schemas.microsoft.com/office/drawing/2014/main" xmlns="" id="{00000000-0008-0000-0E00-00000F0A0000}"/>
            </a:ext>
          </a:extLst>
        </xdr:cNvPr>
        <xdr:cNvSpPr>
          <a:spLocks noChangeAspect="1" noChangeArrowheads="1"/>
        </xdr:cNvSpPr>
      </xdr:nvSpPr>
      <xdr:spPr bwMode="auto">
        <a:xfrm>
          <a:off x="1790700" y="78028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656</xdr:row>
      <xdr:rowOff>0</xdr:rowOff>
    </xdr:from>
    <xdr:to>
      <xdr:col>2</xdr:col>
      <xdr:colOff>123825</xdr:colOff>
      <xdr:row>656</xdr:row>
      <xdr:rowOff>123825</xdr:rowOff>
    </xdr:to>
    <xdr:sp macro="" textlink="">
      <xdr:nvSpPr>
        <xdr:cNvPr id="2576" name="AutoShape 528" descr="Waivers Exempt">
          <a:hlinkClick xmlns:r="http://schemas.openxmlformats.org/officeDocument/2006/relationships" r:id="rId230"/>
          <a:extLst>
            <a:ext uri="{FF2B5EF4-FFF2-40B4-BE49-F238E27FC236}">
              <a16:creationId xmlns:a16="http://schemas.microsoft.com/office/drawing/2014/main" xmlns="" id="{00000000-0008-0000-0E00-0000100A0000}"/>
            </a:ext>
          </a:extLst>
        </xdr:cNvPr>
        <xdr:cNvSpPr>
          <a:spLocks noChangeAspect="1" noChangeArrowheads="1"/>
        </xdr:cNvSpPr>
      </xdr:nvSpPr>
      <xdr:spPr bwMode="auto">
        <a:xfrm>
          <a:off x="1524000" y="78219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1153</xdr:row>
      <xdr:rowOff>0</xdr:rowOff>
    </xdr:from>
    <xdr:to>
      <xdr:col>2</xdr:col>
      <xdr:colOff>123825</xdr:colOff>
      <xdr:row>1153</xdr:row>
      <xdr:rowOff>123825</xdr:rowOff>
    </xdr:to>
    <xdr:sp macro="" textlink="">
      <xdr:nvSpPr>
        <xdr:cNvPr id="2577" name="AutoShape 529" descr="Performance Bonuses">
          <a:extLst>
            <a:ext uri="{FF2B5EF4-FFF2-40B4-BE49-F238E27FC236}">
              <a16:creationId xmlns:a16="http://schemas.microsoft.com/office/drawing/2014/main" xmlns="" id="{00000000-0008-0000-0E00-0000110A0000}"/>
            </a:ext>
          </a:extLst>
        </xdr:cNvPr>
        <xdr:cNvSpPr>
          <a:spLocks noChangeAspect="1" noChangeArrowheads="1"/>
        </xdr:cNvSpPr>
      </xdr:nvSpPr>
      <xdr:spPr bwMode="auto">
        <a:xfrm>
          <a:off x="1524000" y="78409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1153</xdr:row>
      <xdr:rowOff>0</xdr:rowOff>
    </xdr:from>
    <xdr:to>
      <xdr:col>2</xdr:col>
      <xdr:colOff>257175</xdr:colOff>
      <xdr:row>1153</xdr:row>
      <xdr:rowOff>123825</xdr:rowOff>
    </xdr:to>
    <xdr:sp macro="" textlink="">
      <xdr:nvSpPr>
        <xdr:cNvPr id="2578" name="AutoShape 530" descr="Waivers Exempt">
          <a:hlinkClick xmlns:r="http://schemas.openxmlformats.org/officeDocument/2006/relationships" r:id="rId231"/>
          <a:extLst>
            <a:ext uri="{FF2B5EF4-FFF2-40B4-BE49-F238E27FC236}">
              <a16:creationId xmlns:a16="http://schemas.microsoft.com/office/drawing/2014/main" xmlns="" id="{00000000-0008-0000-0E00-0000120A0000}"/>
            </a:ext>
          </a:extLst>
        </xdr:cNvPr>
        <xdr:cNvSpPr>
          <a:spLocks noChangeAspect="1" noChangeArrowheads="1"/>
        </xdr:cNvSpPr>
      </xdr:nvSpPr>
      <xdr:spPr bwMode="auto">
        <a:xfrm>
          <a:off x="1657350" y="78409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1100</xdr:row>
      <xdr:rowOff>0</xdr:rowOff>
    </xdr:from>
    <xdr:to>
      <xdr:col>2</xdr:col>
      <xdr:colOff>123825</xdr:colOff>
      <xdr:row>1100</xdr:row>
      <xdr:rowOff>123825</xdr:rowOff>
    </xdr:to>
    <xdr:sp macro="" textlink="">
      <xdr:nvSpPr>
        <xdr:cNvPr id="2579" name="AutoShape 531" descr="Waivers Exempt">
          <a:hlinkClick xmlns:r="http://schemas.openxmlformats.org/officeDocument/2006/relationships" r:id="rId232"/>
          <a:extLst>
            <a:ext uri="{FF2B5EF4-FFF2-40B4-BE49-F238E27FC236}">
              <a16:creationId xmlns:a16="http://schemas.microsoft.com/office/drawing/2014/main" xmlns="" id="{00000000-0008-0000-0E00-0000130A0000}"/>
            </a:ext>
          </a:extLst>
        </xdr:cNvPr>
        <xdr:cNvSpPr>
          <a:spLocks noChangeAspect="1" noChangeArrowheads="1"/>
        </xdr:cNvSpPr>
      </xdr:nvSpPr>
      <xdr:spPr bwMode="auto">
        <a:xfrm>
          <a:off x="1524000" y="78600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728</xdr:row>
      <xdr:rowOff>0</xdr:rowOff>
    </xdr:from>
    <xdr:to>
      <xdr:col>2</xdr:col>
      <xdr:colOff>123825</xdr:colOff>
      <xdr:row>728</xdr:row>
      <xdr:rowOff>123825</xdr:rowOff>
    </xdr:to>
    <xdr:sp macro="" textlink="">
      <xdr:nvSpPr>
        <xdr:cNvPr id="2580" name="AutoShape 532" descr="Performance Bonuses">
          <a:extLst>
            <a:ext uri="{FF2B5EF4-FFF2-40B4-BE49-F238E27FC236}">
              <a16:creationId xmlns:a16="http://schemas.microsoft.com/office/drawing/2014/main" xmlns="" id="{00000000-0008-0000-0E00-0000140A0000}"/>
            </a:ext>
          </a:extLst>
        </xdr:cNvPr>
        <xdr:cNvSpPr>
          <a:spLocks noChangeAspect="1" noChangeArrowheads="1"/>
        </xdr:cNvSpPr>
      </xdr:nvSpPr>
      <xdr:spPr bwMode="auto">
        <a:xfrm>
          <a:off x="1524000" y="78790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728</xdr:row>
      <xdr:rowOff>0</xdr:rowOff>
    </xdr:from>
    <xdr:to>
      <xdr:col>2</xdr:col>
      <xdr:colOff>257175</xdr:colOff>
      <xdr:row>728</xdr:row>
      <xdr:rowOff>123825</xdr:rowOff>
    </xdr:to>
    <xdr:sp macro="" textlink="">
      <xdr:nvSpPr>
        <xdr:cNvPr id="2581" name="AutoShape 533" descr="Waivers Exempt">
          <a:hlinkClick xmlns:r="http://schemas.openxmlformats.org/officeDocument/2006/relationships" r:id="rId233"/>
          <a:extLst>
            <a:ext uri="{FF2B5EF4-FFF2-40B4-BE49-F238E27FC236}">
              <a16:creationId xmlns:a16="http://schemas.microsoft.com/office/drawing/2014/main" xmlns="" id="{00000000-0008-0000-0E00-0000150A0000}"/>
            </a:ext>
          </a:extLst>
        </xdr:cNvPr>
        <xdr:cNvSpPr>
          <a:spLocks noChangeAspect="1" noChangeArrowheads="1"/>
        </xdr:cNvSpPr>
      </xdr:nvSpPr>
      <xdr:spPr bwMode="auto">
        <a:xfrm>
          <a:off x="1657350" y="78790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1439</xdr:row>
      <xdr:rowOff>0</xdr:rowOff>
    </xdr:from>
    <xdr:to>
      <xdr:col>2</xdr:col>
      <xdr:colOff>123825</xdr:colOff>
      <xdr:row>1439</xdr:row>
      <xdr:rowOff>123825</xdr:rowOff>
    </xdr:to>
    <xdr:sp macro="" textlink="">
      <xdr:nvSpPr>
        <xdr:cNvPr id="2582" name="AutoShape 534" descr="Performance Bonuses">
          <a:extLst>
            <a:ext uri="{FF2B5EF4-FFF2-40B4-BE49-F238E27FC236}">
              <a16:creationId xmlns:a16="http://schemas.microsoft.com/office/drawing/2014/main" xmlns="" id="{00000000-0008-0000-0E00-0000160A0000}"/>
            </a:ext>
          </a:extLst>
        </xdr:cNvPr>
        <xdr:cNvSpPr>
          <a:spLocks noChangeAspect="1" noChangeArrowheads="1"/>
        </xdr:cNvSpPr>
      </xdr:nvSpPr>
      <xdr:spPr bwMode="auto">
        <a:xfrm>
          <a:off x="1524000" y="80114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1439</xdr:row>
      <xdr:rowOff>0</xdr:rowOff>
    </xdr:from>
    <xdr:to>
      <xdr:col>2</xdr:col>
      <xdr:colOff>257175</xdr:colOff>
      <xdr:row>1439</xdr:row>
      <xdr:rowOff>123825</xdr:rowOff>
    </xdr:to>
    <xdr:sp macro="" textlink="">
      <xdr:nvSpPr>
        <xdr:cNvPr id="2583" name="AutoShape 535" descr="Waivers Exempt">
          <a:hlinkClick xmlns:r="http://schemas.openxmlformats.org/officeDocument/2006/relationships" r:id="rId234"/>
          <a:extLst>
            <a:ext uri="{FF2B5EF4-FFF2-40B4-BE49-F238E27FC236}">
              <a16:creationId xmlns:a16="http://schemas.microsoft.com/office/drawing/2014/main" xmlns="" id="{00000000-0008-0000-0E00-0000170A0000}"/>
            </a:ext>
          </a:extLst>
        </xdr:cNvPr>
        <xdr:cNvSpPr>
          <a:spLocks noChangeAspect="1" noChangeArrowheads="1"/>
        </xdr:cNvSpPr>
      </xdr:nvSpPr>
      <xdr:spPr bwMode="auto">
        <a:xfrm>
          <a:off x="1657350" y="80114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104775</xdr:colOff>
      <xdr:row>1</xdr:row>
      <xdr:rowOff>104775</xdr:rowOff>
    </xdr:to>
    <xdr:sp macro="" textlink="">
      <xdr:nvSpPr>
        <xdr:cNvPr id="2584" name="AutoShape 536" descr="https://capfriendly-wlb8ng5.stackpathdns.com/assets/images/icons/general/q2.svg">
          <a:extLst>
            <a:ext uri="{FF2B5EF4-FFF2-40B4-BE49-F238E27FC236}">
              <a16:creationId xmlns:a16="http://schemas.microsoft.com/office/drawing/2014/main" xmlns="" id="{00000000-0008-0000-0E00-0000180A0000}"/>
            </a:ext>
          </a:extLst>
        </xdr:cNvPr>
        <xdr:cNvSpPr>
          <a:spLocks noChangeAspect="1" noChangeArrowheads="1"/>
        </xdr:cNvSpPr>
      </xdr:nvSpPr>
      <xdr:spPr bwMode="auto">
        <a:xfrm>
          <a:off x="5334000" y="8030527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540</xdr:row>
      <xdr:rowOff>0</xdr:rowOff>
    </xdr:from>
    <xdr:to>
      <xdr:col>2</xdr:col>
      <xdr:colOff>123825</xdr:colOff>
      <xdr:row>540</xdr:row>
      <xdr:rowOff>123825</xdr:rowOff>
    </xdr:to>
    <xdr:sp macro="" textlink="">
      <xdr:nvSpPr>
        <xdr:cNvPr id="2585" name="AutoShape 537" descr="Performance Bonuses">
          <a:extLst>
            <a:ext uri="{FF2B5EF4-FFF2-40B4-BE49-F238E27FC236}">
              <a16:creationId xmlns:a16="http://schemas.microsoft.com/office/drawing/2014/main" xmlns="" id="{00000000-0008-0000-0E00-0000190A0000}"/>
            </a:ext>
          </a:extLst>
        </xdr:cNvPr>
        <xdr:cNvSpPr>
          <a:spLocks noChangeAspect="1" noChangeArrowheads="1"/>
        </xdr:cNvSpPr>
      </xdr:nvSpPr>
      <xdr:spPr bwMode="auto">
        <a:xfrm>
          <a:off x="1524000" y="80495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540</xdr:row>
      <xdr:rowOff>0</xdr:rowOff>
    </xdr:from>
    <xdr:to>
      <xdr:col>2</xdr:col>
      <xdr:colOff>257175</xdr:colOff>
      <xdr:row>540</xdr:row>
      <xdr:rowOff>123825</xdr:rowOff>
    </xdr:to>
    <xdr:sp macro="" textlink="">
      <xdr:nvSpPr>
        <xdr:cNvPr id="2586" name="AutoShape 538" descr="Waivers Exempt">
          <a:hlinkClick xmlns:r="http://schemas.openxmlformats.org/officeDocument/2006/relationships" r:id="rId235"/>
          <a:extLst>
            <a:ext uri="{FF2B5EF4-FFF2-40B4-BE49-F238E27FC236}">
              <a16:creationId xmlns:a16="http://schemas.microsoft.com/office/drawing/2014/main" xmlns="" id="{00000000-0008-0000-0E00-00001A0A0000}"/>
            </a:ext>
          </a:extLst>
        </xdr:cNvPr>
        <xdr:cNvSpPr>
          <a:spLocks noChangeAspect="1" noChangeArrowheads="1"/>
        </xdr:cNvSpPr>
      </xdr:nvSpPr>
      <xdr:spPr bwMode="auto">
        <a:xfrm>
          <a:off x="1657350" y="80495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xdr:row>
      <xdr:rowOff>0</xdr:rowOff>
    </xdr:from>
    <xdr:to>
      <xdr:col>2</xdr:col>
      <xdr:colOff>123825</xdr:colOff>
      <xdr:row>106</xdr:row>
      <xdr:rowOff>123825</xdr:rowOff>
    </xdr:to>
    <xdr:sp macro="" textlink="">
      <xdr:nvSpPr>
        <xdr:cNvPr id="2587" name="AutoShape 539" descr="Waivers Exempt">
          <a:hlinkClick xmlns:r="http://schemas.openxmlformats.org/officeDocument/2006/relationships" r:id="rId236"/>
          <a:extLst>
            <a:ext uri="{FF2B5EF4-FFF2-40B4-BE49-F238E27FC236}">
              <a16:creationId xmlns:a16="http://schemas.microsoft.com/office/drawing/2014/main" xmlns="" id="{00000000-0008-0000-0E00-00001B0A0000}"/>
            </a:ext>
          </a:extLst>
        </xdr:cNvPr>
        <xdr:cNvSpPr>
          <a:spLocks noChangeAspect="1" noChangeArrowheads="1"/>
        </xdr:cNvSpPr>
      </xdr:nvSpPr>
      <xdr:spPr bwMode="auto">
        <a:xfrm>
          <a:off x="1524000" y="80686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233</xdr:row>
      <xdr:rowOff>0</xdr:rowOff>
    </xdr:from>
    <xdr:to>
      <xdr:col>2</xdr:col>
      <xdr:colOff>123825</xdr:colOff>
      <xdr:row>233</xdr:row>
      <xdr:rowOff>123825</xdr:rowOff>
    </xdr:to>
    <xdr:sp macro="" textlink="">
      <xdr:nvSpPr>
        <xdr:cNvPr id="2588" name="AutoShape 540" descr="Waivers Exempt">
          <a:hlinkClick xmlns:r="http://schemas.openxmlformats.org/officeDocument/2006/relationships" r:id="rId237"/>
          <a:extLst>
            <a:ext uri="{FF2B5EF4-FFF2-40B4-BE49-F238E27FC236}">
              <a16:creationId xmlns:a16="http://schemas.microsoft.com/office/drawing/2014/main" xmlns="" id="{00000000-0008-0000-0E00-00001C0A0000}"/>
            </a:ext>
          </a:extLst>
        </xdr:cNvPr>
        <xdr:cNvSpPr>
          <a:spLocks noChangeAspect="1" noChangeArrowheads="1"/>
        </xdr:cNvSpPr>
      </xdr:nvSpPr>
      <xdr:spPr bwMode="auto">
        <a:xfrm>
          <a:off x="1524000" y="80876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1198</xdr:row>
      <xdr:rowOff>0</xdr:rowOff>
    </xdr:from>
    <xdr:to>
      <xdr:col>2</xdr:col>
      <xdr:colOff>123825</xdr:colOff>
      <xdr:row>1198</xdr:row>
      <xdr:rowOff>123825</xdr:rowOff>
    </xdr:to>
    <xdr:sp macro="" textlink="">
      <xdr:nvSpPr>
        <xdr:cNvPr id="2589" name="AutoShape 541" descr="Waivers Exempt">
          <a:hlinkClick xmlns:r="http://schemas.openxmlformats.org/officeDocument/2006/relationships" r:id="rId238"/>
          <a:extLst>
            <a:ext uri="{FF2B5EF4-FFF2-40B4-BE49-F238E27FC236}">
              <a16:creationId xmlns:a16="http://schemas.microsoft.com/office/drawing/2014/main" xmlns="" id="{00000000-0008-0000-0E00-00001D0A0000}"/>
            </a:ext>
          </a:extLst>
        </xdr:cNvPr>
        <xdr:cNvSpPr>
          <a:spLocks noChangeAspect="1" noChangeArrowheads="1"/>
        </xdr:cNvSpPr>
      </xdr:nvSpPr>
      <xdr:spPr bwMode="auto">
        <a:xfrm>
          <a:off x="1524000" y="81448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xdr:row>
      <xdr:rowOff>0</xdr:rowOff>
    </xdr:from>
    <xdr:to>
      <xdr:col>6</xdr:col>
      <xdr:colOff>104775</xdr:colOff>
      <xdr:row>1</xdr:row>
      <xdr:rowOff>104775</xdr:rowOff>
    </xdr:to>
    <xdr:sp macro="" textlink="">
      <xdr:nvSpPr>
        <xdr:cNvPr id="2590" name="AutoShape 542" descr="https://capfriendly-wlb8ng5.stackpathdns.com/assets/images/icons/general/q2.svg">
          <a:extLst>
            <a:ext uri="{FF2B5EF4-FFF2-40B4-BE49-F238E27FC236}">
              <a16:creationId xmlns:a16="http://schemas.microsoft.com/office/drawing/2014/main" xmlns="" id="{00000000-0008-0000-0E00-00001E0A0000}"/>
            </a:ext>
          </a:extLst>
        </xdr:cNvPr>
        <xdr:cNvSpPr>
          <a:spLocks noChangeAspect="1" noChangeArrowheads="1"/>
        </xdr:cNvSpPr>
      </xdr:nvSpPr>
      <xdr:spPr bwMode="auto">
        <a:xfrm>
          <a:off x="4572000" y="8163877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403</xdr:row>
      <xdr:rowOff>0</xdr:rowOff>
    </xdr:from>
    <xdr:to>
      <xdr:col>2</xdr:col>
      <xdr:colOff>123825</xdr:colOff>
      <xdr:row>403</xdr:row>
      <xdr:rowOff>123825</xdr:rowOff>
    </xdr:to>
    <xdr:sp macro="" textlink="">
      <xdr:nvSpPr>
        <xdr:cNvPr id="2591" name="AutoShape 543" descr="Waivers Exempt">
          <a:hlinkClick xmlns:r="http://schemas.openxmlformats.org/officeDocument/2006/relationships" r:id="rId239"/>
          <a:extLst>
            <a:ext uri="{FF2B5EF4-FFF2-40B4-BE49-F238E27FC236}">
              <a16:creationId xmlns:a16="http://schemas.microsoft.com/office/drawing/2014/main" xmlns="" id="{00000000-0008-0000-0E00-00001F0A0000}"/>
            </a:ext>
          </a:extLst>
        </xdr:cNvPr>
        <xdr:cNvSpPr>
          <a:spLocks noChangeAspect="1" noChangeArrowheads="1"/>
        </xdr:cNvSpPr>
      </xdr:nvSpPr>
      <xdr:spPr bwMode="auto">
        <a:xfrm>
          <a:off x="1524000" y="82772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281</xdr:row>
      <xdr:rowOff>0</xdr:rowOff>
    </xdr:from>
    <xdr:to>
      <xdr:col>7</xdr:col>
      <xdr:colOff>123825</xdr:colOff>
      <xdr:row>281</xdr:row>
      <xdr:rowOff>104775</xdr:rowOff>
    </xdr:to>
    <xdr:sp macro="" textlink="">
      <xdr:nvSpPr>
        <xdr:cNvPr id="2592" name="AutoShape 544" descr="Arbitration Eligible">
          <a:hlinkClick xmlns:r="http://schemas.openxmlformats.org/officeDocument/2006/relationships" r:id="rId240"/>
          <a:extLst>
            <a:ext uri="{FF2B5EF4-FFF2-40B4-BE49-F238E27FC236}">
              <a16:creationId xmlns:a16="http://schemas.microsoft.com/office/drawing/2014/main" xmlns="" id="{00000000-0008-0000-0E00-0000200A0000}"/>
            </a:ext>
          </a:extLst>
        </xdr:cNvPr>
        <xdr:cNvSpPr>
          <a:spLocks noChangeAspect="1" noChangeArrowheads="1"/>
        </xdr:cNvSpPr>
      </xdr:nvSpPr>
      <xdr:spPr bwMode="auto">
        <a:xfrm>
          <a:off x="5334000" y="829627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1179</xdr:row>
      <xdr:rowOff>0</xdr:rowOff>
    </xdr:from>
    <xdr:to>
      <xdr:col>8</xdr:col>
      <xdr:colOff>123825</xdr:colOff>
      <xdr:row>1179</xdr:row>
      <xdr:rowOff>104775</xdr:rowOff>
    </xdr:to>
    <xdr:sp macro="" textlink="">
      <xdr:nvSpPr>
        <xdr:cNvPr id="2593" name="AutoShape 545" descr="Arbitration Eligible">
          <a:hlinkClick xmlns:r="http://schemas.openxmlformats.org/officeDocument/2006/relationships" r:id="rId241"/>
          <a:extLst>
            <a:ext uri="{FF2B5EF4-FFF2-40B4-BE49-F238E27FC236}">
              <a16:creationId xmlns:a16="http://schemas.microsoft.com/office/drawing/2014/main" xmlns="" id="{00000000-0008-0000-0E00-0000210A0000}"/>
            </a:ext>
          </a:extLst>
        </xdr:cNvPr>
        <xdr:cNvSpPr>
          <a:spLocks noChangeAspect="1" noChangeArrowheads="1"/>
        </xdr:cNvSpPr>
      </xdr:nvSpPr>
      <xdr:spPr bwMode="auto">
        <a:xfrm>
          <a:off x="6096000" y="80533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391</xdr:row>
      <xdr:rowOff>0</xdr:rowOff>
    </xdr:from>
    <xdr:to>
      <xdr:col>2</xdr:col>
      <xdr:colOff>123825</xdr:colOff>
      <xdr:row>391</xdr:row>
      <xdr:rowOff>123825</xdr:rowOff>
    </xdr:to>
    <xdr:sp macro="" textlink="">
      <xdr:nvSpPr>
        <xdr:cNvPr id="2594" name="AutoShape 546" descr="Performance Bonuses">
          <a:extLst>
            <a:ext uri="{FF2B5EF4-FFF2-40B4-BE49-F238E27FC236}">
              <a16:creationId xmlns:a16="http://schemas.microsoft.com/office/drawing/2014/main" xmlns="" id="{00000000-0008-0000-0E00-0000220A0000}"/>
            </a:ext>
          </a:extLst>
        </xdr:cNvPr>
        <xdr:cNvSpPr>
          <a:spLocks noChangeAspect="1" noChangeArrowheads="1"/>
        </xdr:cNvSpPr>
      </xdr:nvSpPr>
      <xdr:spPr bwMode="auto">
        <a:xfrm>
          <a:off x="1524000" y="80914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391</xdr:row>
      <xdr:rowOff>0</xdr:rowOff>
    </xdr:from>
    <xdr:to>
      <xdr:col>2</xdr:col>
      <xdr:colOff>257175</xdr:colOff>
      <xdr:row>391</xdr:row>
      <xdr:rowOff>123825</xdr:rowOff>
    </xdr:to>
    <xdr:sp macro="" textlink="">
      <xdr:nvSpPr>
        <xdr:cNvPr id="2595" name="AutoShape 547" descr="Waivers Exempt">
          <a:hlinkClick xmlns:r="http://schemas.openxmlformats.org/officeDocument/2006/relationships" r:id="rId242"/>
          <a:extLst>
            <a:ext uri="{FF2B5EF4-FFF2-40B4-BE49-F238E27FC236}">
              <a16:creationId xmlns:a16="http://schemas.microsoft.com/office/drawing/2014/main" xmlns="" id="{00000000-0008-0000-0E00-0000230A0000}"/>
            </a:ext>
          </a:extLst>
        </xdr:cNvPr>
        <xdr:cNvSpPr>
          <a:spLocks noChangeAspect="1" noChangeArrowheads="1"/>
        </xdr:cNvSpPr>
      </xdr:nvSpPr>
      <xdr:spPr bwMode="auto">
        <a:xfrm>
          <a:off x="1657350" y="80914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1180</xdr:row>
      <xdr:rowOff>0</xdr:rowOff>
    </xdr:from>
    <xdr:to>
      <xdr:col>8</xdr:col>
      <xdr:colOff>123825</xdr:colOff>
      <xdr:row>1180</xdr:row>
      <xdr:rowOff>104775</xdr:rowOff>
    </xdr:to>
    <xdr:sp macro="" textlink="">
      <xdr:nvSpPr>
        <xdr:cNvPr id="2596" name="AutoShape 548" descr="Arbitration Eligible">
          <a:hlinkClick xmlns:r="http://schemas.openxmlformats.org/officeDocument/2006/relationships" r:id="rId243"/>
          <a:extLst>
            <a:ext uri="{FF2B5EF4-FFF2-40B4-BE49-F238E27FC236}">
              <a16:creationId xmlns:a16="http://schemas.microsoft.com/office/drawing/2014/main" xmlns="" id="{00000000-0008-0000-0E00-0000240A0000}"/>
            </a:ext>
          </a:extLst>
        </xdr:cNvPr>
        <xdr:cNvSpPr>
          <a:spLocks noChangeAspect="1" noChangeArrowheads="1"/>
        </xdr:cNvSpPr>
      </xdr:nvSpPr>
      <xdr:spPr bwMode="auto">
        <a:xfrm>
          <a:off x="6096000" y="824293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597" name="AutoShape 549" descr="https://capfriendly-wlb8ng5.stackpathdns.com/assets/images/icons/general/q.svg">
          <a:extLst>
            <a:ext uri="{FF2B5EF4-FFF2-40B4-BE49-F238E27FC236}">
              <a16:creationId xmlns:a16="http://schemas.microsoft.com/office/drawing/2014/main" xmlns="" id="{00000000-0008-0000-0E00-0000250A0000}"/>
            </a:ext>
          </a:extLst>
        </xdr:cNvPr>
        <xdr:cNvSpPr>
          <a:spLocks noChangeAspect="1" noChangeArrowheads="1"/>
        </xdr:cNvSpPr>
      </xdr:nvSpPr>
      <xdr:spPr bwMode="auto">
        <a:xfrm>
          <a:off x="1524000" y="83010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598" name="AutoShape 550" descr="https://capfriendly-wlb8ng5.stackpathdns.com/assets/images/icons/general/q.svg">
          <a:extLst>
            <a:ext uri="{FF2B5EF4-FFF2-40B4-BE49-F238E27FC236}">
              <a16:creationId xmlns:a16="http://schemas.microsoft.com/office/drawing/2014/main" xmlns="" id="{00000000-0008-0000-0E00-0000260A0000}"/>
            </a:ext>
          </a:extLst>
        </xdr:cNvPr>
        <xdr:cNvSpPr>
          <a:spLocks noChangeAspect="1" noChangeArrowheads="1"/>
        </xdr:cNvSpPr>
      </xdr:nvSpPr>
      <xdr:spPr bwMode="auto">
        <a:xfrm>
          <a:off x="1524000" y="83200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599" name="AutoShape 551" descr="https://capfriendly-wlb8ng5.stackpathdns.com/assets/images/icons/general/q.svg">
          <a:extLst>
            <a:ext uri="{FF2B5EF4-FFF2-40B4-BE49-F238E27FC236}">
              <a16:creationId xmlns:a16="http://schemas.microsoft.com/office/drawing/2014/main" xmlns="" id="{00000000-0008-0000-0E00-0000270A0000}"/>
            </a:ext>
          </a:extLst>
        </xdr:cNvPr>
        <xdr:cNvSpPr>
          <a:spLocks noChangeAspect="1" noChangeArrowheads="1"/>
        </xdr:cNvSpPr>
      </xdr:nvSpPr>
      <xdr:spPr bwMode="auto">
        <a:xfrm>
          <a:off x="1524000" y="83391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600" name="AutoShape 552" descr="https://capfriendly-wlb8ng5.stackpathdns.com/assets/images/icons/general/q.svg">
          <a:extLst>
            <a:ext uri="{FF2B5EF4-FFF2-40B4-BE49-F238E27FC236}">
              <a16:creationId xmlns:a16="http://schemas.microsoft.com/office/drawing/2014/main" xmlns="" id="{00000000-0008-0000-0E00-0000280A0000}"/>
            </a:ext>
          </a:extLst>
        </xdr:cNvPr>
        <xdr:cNvSpPr>
          <a:spLocks noChangeAspect="1" noChangeArrowheads="1"/>
        </xdr:cNvSpPr>
      </xdr:nvSpPr>
      <xdr:spPr bwMode="auto">
        <a:xfrm>
          <a:off x="1524000" y="83581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601" name="AutoShape 553" descr="https://capfriendly-wlb8ng5.stackpathdns.com/assets/images/icons/general/q.svg">
          <a:extLst>
            <a:ext uri="{FF2B5EF4-FFF2-40B4-BE49-F238E27FC236}">
              <a16:creationId xmlns:a16="http://schemas.microsoft.com/office/drawing/2014/main" xmlns="" id="{00000000-0008-0000-0E00-0000290A0000}"/>
            </a:ext>
          </a:extLst>
        </xdr:cNvPr>
        <xdr:cNvSpPr>
          <a:spLocks noChangeAspect="1" noChangeArrowheads="1"/>
        </xdr:cNvSpPr>
      </xdr:nvSpPr>
      <xdr:spPr bwMode="auto">
        <a:xfrm>
          <a:off x="1524000" y="83772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602" name="AutoShape 554" descr="https://capfriendly-wlb8ng5.stackpathdns.com/assets/images/icons/general/q.svg">
          <a:extLst>
            <a:ext uri="{FF2B5EF4-FFF2-40B4-BE49-F238E27FC236}">
              <a16:creationId xmlns:a16="http://schemas.microsoft.com/office/drawing/2014/main" xmlns="" id="{00000000-0008-0000-0E00-00002A0A0000}"/>
            </a:ext>
          </a:extLst>
        </xdr:cNvPr>
        <xdr:cNvSpPr>
          <a:spLocks noChangeAspect="1" noChangeArrowheads="1"/>
        </xdr:cNvSpPr>
      </xdr:nvSpPr>
      <xdr:spPr bwMode="auto">
        <a:xfrm>
          <a:off x="1524000" y="83962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603" name="AutoShape 555" descr="https://capfriendly-wlb8ng5.stackpathdns.com/assets/images/icons/general/q.svg">
          <a:extLst>
            <a:ext uri="{FF2B5EF4-FFF2-40B4-BE49-F238E27FC236}">
              <a16:creationId xmlns:a16="http://schemas.microsoft.com/office/drawing/2014/main" xmlns="" id="{00000000-0008-0000-0E00-00002B0A0000}"/>
            </a:ext>
          </a:extLst>
        </xdr:cNvPr>
        <xdr:cNvSpPr>
          <a:spLocks noChangeAspect="1" noChangeArrowheads="1"/>
        </xdr:cNvSpPr>
      </xdr:nvSpPr>
      <xdr:spPr bwMode="auto">
        <a:xfrm>
          <a:off x="1524000" y="84153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604" name="AutoShape 556" descr="https://capfriendly-wlb8ng5.stackpathdns.com/assets/images/icons/general/q.svg">
          <a:extLst>
            <a:ext uri="{FF2B5EF4-FFF2-40B4-BE49-F238E27FC236}">
              <a16:creationId xmlns:a16="http://schemas.microsoft.com/office/drawing/2014/main" xmlns="" id="{00000000-0008-0000-0E00-00002C0A0000}"/>
            </a:ext>
          </a:extLst>
        </xdr:cNvPr>
        <xdr:cNvSpPr>
          <a:spLocks noChangeAspect="1" noChangeArrowheads="1"/>
        </xdr:cNvSpPr>
      </xdr:nvSpPr>
      <xdr:spPr bwMode="auto">
        <a:xfrm>
          <a:off x="1524000" y="84343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605" name="AutoShape 557" descr="https://capfriendly-wlb8ng5.stackpathdns.com/assets/images/icons/general/q.svg">
          <a:extLst>
            <a:ext uri="{FF2B5EF4-FFF2-40B4-BE49-F238E27FC236}">
              <a16:creationId xmlns:a16="http://schemas.microsoft.com/office/drawing/2014/main" xmlns="" id="{00000000-0008-0000-0E00-00002D0A0000}"/>
            </a:ext>
          </a:extLst>
        </xdr:cNvPr>
        <xdr:cNvSpPr>
          <a:spLocks noChangeAspect="1" noChangeArrowheads="1"/>
        </xdr:cNvSpPr>
      </xdr:nvSpPr>
      <xdr:spPr bwMode="auto">
        <a:xfrm>
          <a:off x="1524000" y="84534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606" name="AutoShape 558" descr="https://capfriendly-wlb8ng5.stackpathdns.com/assets/images/icons/general/q.svg">
          <a:extLst>
            <a:ext uri="{FF2B5EF4-FFF2-40B4-BE49-F238E27FC236}">
              <a16:creationId xmlns:a16="http://schemas.microsoft.com/office/drawing/2014/main" xmlns="" id="{00000000-0008-0000-0E00-00002E0A0000}"/>
            </a:ext>
          </a:extLst>
        </xdr:cNvPr>
        <xdr:cNvSpPr>
          <a:spLocks noChangeAspect="1" noChangeArrowheads="1"/>
        </xdr:cNvSpPr>
      </xdr:nvSpPr>
      <xdr:spPr bwMode="auto">
        <a:xfrm>
          <a:off x="1524000" y="84724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607" name="AutoShape 559" descr="https://capfriendly-wlb8ng5.stackpathdns.com/assets/images/icons/general/q.svg">
          <a:extLst>
            <a:ext uri="{FF2B5EF4-FFF2-40B4-BE49-F238E27FC236}">
              <a16:creationId xmlns:a16="http://schemas.microsoft.com/office/drawing/2014/main" xmlns="" id="{00000000-0008-0000-0E00-00002F0A0000}"/>
            </a:ext>
          </a:extLst>
        </xdr:cNvPr>
        <xdr:cNvSpPr>
          <a:spLocks noChangeAspect="1" noChangeArrowheads="1"/>
        </xdr:cNvSpPr>
      </xdr:nvSpPr>
      <xdr:spPr bwMode="auto">
        <a:xfrm>
          <a:off x="1524000" y="84915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2608" name="AutoShape 560" descr="Waivers Exempt">
          <a:hlinkClick xmlns:r="http://schemas.openxmlformats.org/officeDocument/2006/relationships" r:id="rId244"/>
          <a:extLst>
            <a:ext uri="{FF2B5EF4-FFF2-40B4-BE49-F238E27FC236}">
              <a16:creationId xmlns:a16="http://schemas.microsoft.com/office/drawing/2014/main" xmlns="" id="{00000000-0008-0000-0E00-0000300A0000}"/>
            </a:ext>
          </a:extLst>
        </xdr:cNvPr>
        <xdr:cNvSpPr>
          <a:spLocks noChangeAspect="1" noChangeArrowheads="1"/>
        </xdr:cNvSpPr>
      </xdr:nvSpPr>
      <xdr:spPr bwMode="auto">
        <a:xfrm>
          <a:off x="1524000" y="85467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104775</xdr:colOff>
      <xdr:row>1</xdr:row>
      <xdr:rowOff>104775</xdr:rowOff>
    </xdr:to>
    <xdr:sp macro="" textlink="">
      <xdr:nvSpPr>
        <xdr:cNvPr id="2609" name="AutoShape 561" descr="https://capfriendly-wlb8ng5.stackpathdns.com/assets/images/icons/general/q2.svg">
          <a:extLst>
            <a:ext uri="{FF2B5EF4-FFF2-40B4-BE49-F238E27FC236}">
              <a16:creationId xmlns:a16="http://schemas.microsoft.com/office/drawing/2014/main" xmlns="" id="{00000000-0008-0000-0E00-0000310A0000}"/>
            </a:ext>
          </a:extLst>
        </xdr:cNvPr>
        <xdr:cNvSpPr>
          <a:spLocks noChangeAspect="1" noChangeArrowheads="1"/>
        </xdr:cNvSpPr>
      </xdr:nvSpPr>
      <xdr:spPr bwMode="auto">
        <a:xfrm>
          <a:off x="5334000" y="856583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258</xdr:row>
      <xdr:rowOff>0</xdr:rowOff>
    </xdr:from>
    <xdr:to>
      <xdr:col>2</xdr:col>
      <xdr:colOff>123825</xdr:colOff>
      <xdr:row>258</xdr:row>
      <xdr:rowOff>123825</xdr:rowOff>
    </xdr:to>
    <xdr:sp macro="" textlink="">
      <xdr:nvSpPr>
        <xdr:cNvPr id="2610" name="AutoShape 562" descr="Waivers Exempt">
          <a:hlinkClick xmlns:r="http://schemas.openxmlformats.org/officeDocument/2006/relationships" r:id="rId245"/>
          <a:extLst>
            <a:ext uri="{FF2B5EF4-FFF2-40B4-BE49-F238E27FC236}">
              <a16:creationId xmlns:a16="http://schemas.microsoft.com/office/drawing/2014/main" xmlns="" id="{00000000-0008-0000-0E00-0000320A0000}"/>
            </a:ext>
          </a:extLst>
        </xdr:cNvPr>
        <xdr:cNvSpPr>
          <a:spLocks noChangeAspect="1" noChangeArrowheads="1"/>
        </xdr:cNvSpPr>
      </xdr:nvSpPr>
      <xdr:spPr bwMode="auto">
        <a:xfrm>
          <a:off x="1524000" y="85848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1443</xdr:row>
      <xdr:rowOff>0</xdr:rowOff>
    </xdr:from>
    <xdr:to>
      <xdr:col>2</xdr:col>
      <xdr:colOff>123825</xdr:colOff>
      <xdr:row>1443</xdr:row>
      <xdr:rowOff>123825</xdr:rowOff>
    </xdr:to>
    <xdr:sp macro="" textlink="">
      <xdr:nvSpPr>
        <xdr:cNvPr id="2611" name="AutoShape 563" descr="Waivers Exempt">
          <a:hlinkClick xmlns:r="http://schemas.openxmlformats.org/officeDocument/2006/relationships" r:id="rId246"/>
          <a:extLst>
            <a:ext uri="{FF2B5EF4-FFF2-40B4-BE49-F238E27FC236}">
              <a16:creationId xmlns:a16="http://schemas.microsoft.com/office/drawing/2014/main" xmlns="" id="{00000000-0008-0000-0E00-0000330A0000}"/>
            </a:ext>
          </a:extLst>
        </xdr:cNvPr>
        <xdr:cNvSpPr>
          <a:spLocks noChangeAspect="1" noChangeArrowheads="1"/>
        </xdr:cNvSpPr>
      </xdr:nvSpPr>
      <xdr:spPr bwMode="auto">
        <a:xfrm>
          <a:off x="1524000" y="86039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1360</xdr:row>
      <xdr:rowOff>0</xdr:rowOff>
    </xdr:from>
    <xdr:to>
      <xdr:col>2</xdr:col>
      <xdr:colOff>123825</xdr:colOff>
      <xdr:row>1360</xdr:row>
      <xdr:rowOff>123825</xdr:rowOff>
    </xdr:to>
    <xdr:sp macro="" textlink="">
      <xdr:nvSpPr>
        <xdr:cNvPr id="2612" name="AutoShape 564" descr="Performance Bonuses">
          <a:extLst>
            <a:ext uri="{FF2B5EF4-FFF2-40B4-BE49-F238E27FC236}">
              <a16:creationId xmlns:a16="http://schemas.microsoft.com/office/drawing/2014/main" xmlns="" id="{00000000-0008-0000-0E00-0000340A0000}"/>
            </a:ext>
          </a:extLst>
        </xdr:cNvPr>
        <xdr:cNvSpPr>
          <a:spLocks noChangeAspect="1" noChangeArrowheads="1"/>
        </xdr:cNvSpPr>
      </xdr:nvSpPr>
      <xdr:spPr bwMode="auto">
        <a:xfrm>
          <a:off x="1524000" y="86229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1360</xdr:row>
      <xdr:rowOff>0</xdr:rowOff>
    </xdr:from>
    <xdr:to>
      <xdr:col>2</xdr:col>
      <xdr:colOff>257175</xdr:colOff>
      <xdr:row>1360</xdr:row>
      <xdr:rowOff>123825</xdr:rowOff>
    </xdr:to>
    <xdr:sp macro="" textlink="">
      <xdr:nvSpPr>
        <xdr:cNvPr id="2613" name="AutoShape 565" descr="Waivers Exempt">
          <a:hlinkClick xmlns:r="http://schemas.openxmlformats.org/officeDocument/2006/relationships" r:id="rId247"/>
          <a:extLst>
            <a:ext uri="{FF2B5EF4-FFF2-40B4-BE49-F238E27FC236}">
              <a16:creationId xmlns:a16="http://schemas.microsoft.com/office/drawing/2014/main" xmlns="" id="{00000000-0008-0000-0E00-0000350A0000}"/>
            </a:ext>
          </a:extLst>
        </xdr:cNvPr>
        <xdr:cNvSpPr>
          <a:spLocks noChangeAspect="1" noChangeArrowheads="1"/>
        </xdr:cNvSpPr>
      </xdr:nvSpPr>
      <xdr:spPr bwMode="auto">
        <a:xfrm>
          <a:off x="1657350" y="86229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859</xdr:row>
      <xdr:rowOff>0</xdr:rowOff>
    </xdr:from>
    <xdr:to>
      <xdr:col>2</xdr:col>
      <xdr:colOff>123825</xdr:colOff>
      <xdr:row>859</xdr:row>
      <xdr:rowOff>123825</xdr:rowOff>
    </xdr:to>
    <xdr:sp macro="" textlink="">
      <xdr:nvSpPr>
        <xdr:cNvPr id="2614" name="AutoShape 566" descr="Waivers Exempt">
          <a:hlinkClick xmlns:r="http://schemas.openxmlformats.org/officeDocument/2006/relationships" r:id="rId248"/>
          <a:extLst>
            <a:ext uri="{FF2B5EF4-FFF2-40B4-BE49-F238E27FC236}">
              <a16:creationId xmlns:a16="http://schemas.microsoft.com/office/drawing/2014/main" xmlns="" id="{00000000-0008-0000-0E00-0000360A0000}"/>
            </a:ext>
          </a:extLst>
        </xdr:cNvPr>
        <xdr:cNvSpPr>
          <a:spLocks noChangeAspect="1" noChangeArrowheads="1"/>
        </xdr:cNvSpPr>
      </xdr:nvSpPr>
      <xdr:spPr bwMode="auto">
        <a:xfrm>
          <a:off x="1524000" y="86420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1363</xdr:row>
      <xdr:rowOff>0</xdr:rowOff>
    </xdr:from>
    <xdr:to>
      <xdr:col>2</xdr:col>
      <xdr:colOff>123825</xdr:colOff>
      <xdr:row>1363</xdr:row>
      <xdr:rowOff>123825</xdr:rowOff>
    </xdr:to>
    <xdr:sp macro="" textlink="">
      <xdr:nvSpPr>
        <xdr:cNvPr id="2615" name="AutoShape 567" descr="Performance Bonuses">
          <a:extLst>
            <a:ext uri="{FF2B5EF4-FFF2-40B4-BE49-F238E27FC236}">
              <a16:creationId xmlns:a16="http://schemas.microsoft.com/office/drawing/2014/main" xmlns="" id="{00000000-0008-0000-0E00-0000370A0000}"/>
            </a:ext>
          </a:extLst>
        </xdr:cNvPr>
        <xdr:cNvSpPr>
          <a:spLocks noChangeAspect="1" noChangeArrowheads="1"/>
        </xdr:cNvSpPr>
      </xdr:nvSpPr>
      <xdr:spPr bwMode="auto">
        <a:xfrm>
          <a:off x="1524000" y="8661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1363</xdr:row>
      <xdr:rowOff>0</xdr:rowOff>
    </xdr:from>
    <xdr:to>
      <xdr:col>2</xdr:col>
      <xdr:colOff>257175</xdr:colOff>
      <xdr:row>1363</xdr:row>
      <xdr:rowOff>123825</xdr:rowOff>
    </xdr:to>
    <xdr:sp macro="" textlink="">
      <xdr:nvSpPr>
        <xdr:cNvPr id="2616" name="AutoShape 568" descr="Waivers Exempt">
          <a:hlinkClick xmlns:r="http://schemas.openxmlformats.org/officeDocument/2006/relationships" r:id="rId249"/>
          <a:extLst>
            <a:ext uri="{FF2B5EF4-FFF2-40B4-BE49-F238E27FC236}">
              <a16:creationId xmlns:a16="http://schemas.microsoft.com/office/drawing/2014/main" xmlns="" id="{00000000-0008-0000-0E00-0000380A0000}"/>
            </a:ext>
          </a:extLst>
        </xdr:cNvPr>
        <xdr:cNvSpPr>
          <a:spLocks noChangeAspect="1" noChangeArrowheads="1"/>
        </xdr:cNvSpPr>
      </xdr:nvSpPr>
      <xdr:spPr bwMode="auto">
        <a:xfrm>
          <a:off x="1657350" y="8661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1009</xdr:row>
      <xdr:rowOff>0</xdr:rowOff>
    </xdr:from>
    <xdr:to>
      <xdr:col>2</xdr:col>
      <xdr:colOff>123825</xdr:colOff>
      <xdr:row>1009</xdr:row>
      <xdr:rowOff>123825</xdr:rowOff>
    </xdr:to>
    <xdr:sp macro="" textlink="">
      <xdr:nvSpPr>
        <xdr:cNvPr id="2617" name="AutoShape 569" descr="Waivers Exempt">
          <a:hlinkClick xmlns:r="http://schemas.openxmlformats.org/officeDocument/2006/relationships" r:id="rId250"/>
          <a:extLst>
            <a:ext uri="{FF2B5EF4-FFF2-40B4-BE49-F238E27FC236}">
              <a16:creationId xmlns:a16="http://schemas.microsoft.com/office/drawing/2014/main" xmlns="" id="{00000000-0008-0000-0E00-0000390A0000}"/>
            </a:ext>
          </a:extLst>
        </xdr:cNvPr>
        <xdr:cNvSpPr>
          <a:spLocks noChangeAspect="1" noChangeArrowheads="1"/>
        </xdr:cNvSpPr>
      </xdr:nvSpPr>
      <xdr:spPr bwMode="auto">
        <a:xfrm>
          <a:off x="1524000" y="8680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637</xdr:row>
      <xdr:rowOff>0</xdr:rowOff>
    </xdr:from>
    <xdr:to>
      <xdr:col>2</xdr:col>
      <xdr:colOff>123825</xdr:colOff>
      <xdr:row>637</xdr:row>
      <xdr:rowOff>123825</xdr:rowOff>
    </xdr:to>
    <xdr:sp macro="" textlink="">
      <xdr:nvSpPr>
        <xdr:cNvPr id="2618" name="AutoShape 570" descr="Waivers Exempt">
          <a:hlinkClick xmlns:r="http://schemas.openxmlformats.org/officeDocument/2006/relationships" r:id="rId251"/>
          <a:extLst>
            <a:ext uri="{FF2B5EF4-FFF2-40B4-BE49-F238E27FC236}">
              <a16:creationId xmlns:a16="http://schemas.microsoft.com/office/drawing/2014/main" xmlns="" id="{00000000-0008-0000-0E00-00003A0A0000}"/>
            </a:ext>
          </a:extLst>
        </xdr:cNvPr>
        <xdr:cNvSpPr>
          <a:spLocks noChangeAspect="1" noChangeArrowheads="1"/>
        </xdr:cNvSpPr>
      </xdr:nvSpPr>
      <xdr:spPr bwMode="auto">
        <a:xfrm>
          <a:off x="1524000" y="8699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282</xdr:row>
      <xdr:rowOff>0</xdr:rowOff>
    </xdr:from>
    <xdr:to>
      <xdr:col>7</xdr:col>
      <xdr:colOff>123825</xdr:colOff>
      <xdr:row>282</xdr:row>
      <xdr:rowOff>104775</xdr:rowOff>
    </xdr:to>
    <xdr:sp macro="" textlink="">
      <xdr:nvSpPr>
        <xdr:cNvPr id="2619" name="AutoShape 571" descr="Arbitration Eligible">
          <a:hlinkClick xmlns:r="http://schemas.openxmlformats.org/officeDocument/2006/relationships" r:id="rId252"/>
          <a:extLst>
            <a:ext uri="{FF2B5EF4-FFF2-40B4-BE49-F238E27FC236}">
              <a16:creationId xmlns:a16="http://schemas.microsoft.com/office/drawing/2014/main" xmlns="" id="{00000000-0008-0000-0E00-00003B0A0000}"/>
            </a:ext>
          </a:extLst>
        </xdr:cNvPr>
        <xdr:cNvSpPr>
          <a:spLocks noChangeAspect="1" noChangeArrowheads="1"/>
        </xdr:cNvSpPr>
      </xdr:nvSpPr>
      <xdr:spPr bwMode="auto">
        <a:xfrm>
          <a:off x="5334000" y="873728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285</xdr:row>
      <xdr:rowOff>0</xdr:rowOff>
    </xdr:from>
    <xdr:to>
      <xdr:col>2</xdr:col>
      <xdr:colOff>123825</xdr:colOff>
      <xdr:row>285</xdr:row>
      <xdr:rowOff>123825</xdr:rowOff>
    </xdr:to>
    <xdr:sp macro="" textlink="">
      <xdr:nvSpPr>
        <xdr:cNvPr id="2620" name="AutoShape 572" descr="Performance Bonuses">
          <a:extLst>
            <a:ext uri="{FF2B5EF4-FFF2-40B4-BE49-F238E27FC236}">
              <a16:creationId xmlns:a16="http://schemas.microsoft.com/office/drawing/2014/main" xmlns="" id="{00000000-0008-0000-0E00-00003C0A0000}"/>
            </a:ext>
          </a:extLst>
        </xdr:cNvPr>
        <xdr:cNvSpPr>
          <a:spLocks noChangeAspect="1" noChangeArrowheads="1"/>
        </xdr:cNvSpPr>
      </xdr:nvSpPr>
      <xdr:spPr bwMode="auto">
        <a:xfrm>
          <a:off x="1524000" y="88696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285</xdr:row>
      <xdr:rowOff>0</xdr:rowOff>
    </xdr:from>
    <xdr:to>
      <xdr:col>2</xdr:col>
      <xdr:colOff>257175</xdr:colOff>
      <xdr:row>285</xdr:row>
      <xdr:rowOff>123825</xdr:rowOff>
    </xdr:to>
    <xdr:sp macro="" textlink="">
      <xdr:nvSpPr>
        <xdr:cNvPr id="2621" name="AutoShape 573" descr="Waivers Exempt">
          <a:hlinkClick xmlns:r="http://schemas.openxmlformats.org/officeDocument/2006/relationships" r:id="rId253"/>
          <a:extLst>
            <a:ext uri="{FF2B5EF4-FFF2-40B4-BE49-F238E27FC236}">
              <a16:creationId xmlns:a16="http://schemas.microsoft.com/office/drawing/2014/main" xmlns="" id="{00000000-0008-0000-0E00-00003D0A0000}"/>
            </a:ext>
          </a:extLst>
        </xdr:cNvPr>
        <xdr:cNvSpPr>
          <a:spLocks noChangeAspect="1" noChangeArrowheads="1"/>
        </xdr:cNvSpPr>
      </xdr:nvSpPr>
      <xdr:spPr bwMode="auto">
        <a:xfrm>
          <a:off x="1657350" y="88696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434</xdr:row>
      <xdr:rowOff>0</xdr:rowOff>
    </xdr:from>
    <xdr:to>
      <xdr:col>2</xdr:col>
      <xdr:colOff>123825</xdr:colOff>
      <xdr:row>434</xdr:row>
      <xdr:rowOff>123825</xdr:rowOff>
    </xdr:to>
    <xdr:sp macro="" textlink="">
      <xdr:nvSpPr>
        <xdr:cNvPr id="2622" name="AutoShape 574" descr="Performance Bonuses">
          <a:extLst>
            <a:ext uri="{FF2B5EF4-FFF2-40B4-BE49-F238E27FC236}">
              <a16:creationId xmlns:a16="http://schemas.microsoft.com/office/drawing/2014/main" xmlns="" id="{00000000-0008-0000-0E00-00003E0A0000}"/>
            </a:ext>
          </a:extLst>
        </xdr:cNvPr>
        <xdr:cNvSpPr>
          <a:spLocks noChangeAspect="1" noChangeArrowheads="1"/>
        </xdr:cNvSpPr>
      </xdr:nvSpPr>
      <xdr:spPr bwMode="auto">
        <a:xfrm>
          <a:off x="1524000" y="88887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434</xdr:row>
      <xdr:rowOff>0</xdr:rowOff>
    </xdr:from>
    <xdr:to>
      <xdr:col>2</xdr:col>
      <xdr:colOff>257175</xdr:colOff>
      <xdr:row>434</xdr:row>
      <xdr:rowOff>123825</xdr:rowOff>
    </xdr:to>
    <xdr:sp macro="" textlink="">
      <xdr:nvSpPr>
        <xdr:cNvPr id="2623" name="AutoShape 575" descr="Waivers Exempt">
          <a:hlinkClick xmlns:r="http://schemas.openxmlformats.org/officeDocument/2006/relationships" r:id="rId254"/>
          <a:extLst>
            <a:ext uri="{FF2B5EF4-FFF2-40B4-BE49-F238E27FC236}">
              <a16:creationId xmlns:a16="http://schemas.microsoft.com/office/drawing/2014/main" xmlns="" id="{00000000-0008-0000-0E00-00003F0A0000}"/>
            </a:ext>
          </a:extLst>
        </xdr:cNvPr>
        <xdr:cNvSpPr>
          <a:spLocks noChangeAspect="1" noChangeArrowheads="1"/>
        </xdr:cNvSpPr>
      </xdr:nvSpPr>
      <xdr:spPr bwMode="auto">
        <a:xfrm>
          <a:off x="1657350" y="88887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123825</xdr:colOff>
      <xdr:row>14</xdr:row>
      <xdr:rowOff>123825</xdr:rowOff>
    </xdr:to>
    <xdr:sp macro="" textlink="">
      <xdr:nvSpPr>
        <xdr:cNvPr id="2624" name="AutoShape 576" descr="Performance Bonuses">
          <a:extLst>
            <a:ext uri="{FF2B5EF4-FFF2-40B4-BE49-F238E27FC236}">
              <a16:creationId xmlns:a16="http://schemas.microsoft.com/office/drawing/2014/main" xmlns="" id="{00000000-0008-0000-0E00-0000400A0000}"/>
            </a:ext>
          </a:extLst>
        </xdr:cNvPr>
        <xdr:cNvSpPr>
          <a:spLocks noChangeAspect="1" noChangeArrowheads="1"/>
        </xdr:cNvSpPr>
      </xdr:nvSpPr>
      <xdr:spPr bwMode="auto">
        <a:xfrm>
          <a:off x="1524000" y="89077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xdr:row>
      <xdr:rowOff>0</xdr:rowOff>
    </xdr:from>
    <xdr:to>
      <xdr:col>2</xdr:col>
      <xdr:colOff>257175</xdr:colOff>
      <xdr:row>14</xdr:row>
      <xdr:rowOff>123825</xdr:rowOff>
    </xdr:to>
    <xdr:sp macro="" textlink="">
      <xdr:nvSpPr>
        <xdr:cNvPr id="2625" name="AutoShape 577" descr="Waivers Exempt">
          <a:hlinkClick xmlns:r="http://schemas.openxmlformats.org/officeDocument/2006/relationships" r:id="rId255"/>
          <a:extLst>
            <a:ext uri="{FF2B5EF4-FFF2-40B4-BE49-F238E27FC236}">
              <a16:creationId xmlns:a16="http://schemas.microsoft.com/office/drawing/2014/main" xmlns="" id="{00000000-0008-0000-0E00-0000410A0000}"/>
            </a:ext>
          </a:extLst>
        </xdr:cNvPr>
        <xdr:cNvSpPr>
          <a:spLocks noChangeAspect="1" noChangeArrowheads="1"/>
        </xdr:cNvSpPr>
      </xdr:nvSpPr>
      <xdr:spPr bwMode="auto">
        <a:xfrm>
          <a:off x="1657350" y="89077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1435</xdr:row>
      <xdr:rowOff>0</xdr:rowOff>
    </xdr:from>
    <xdr:to>
      <xdr:col>2</xdr:col>
      <xdr:colOff>123825</xdr:colOff>
      <xdr:row>1435</xdr:row>
      <xdr:rowOff>123825</xdr:rowOff>
    </xdr:to>
    <xdr:sp macro="" textlink="">
      <xdr:nvSpPr>
        <xdr:cNvPr id="2626" name="AutoShape 578" descr="Performance Bonuses">
          <a:extLst>
            <a:ext uri="{FF2B5EF4-FFF2-40B4-BE49-F238E27FC236}">
              <a16:creationId xmlns:a16="http://schemas.microsoft.com/office/drawing/2014/main" xmlns="" id="{00000000-0008-0000-0E00-0000420A0000}"/>
            </a:ext>
          </a:extLst>
        </xdr:cNvPr>
        <xdr:cNvSpPr>
          <a:spLocks noChangeAspect="1" noChangeArrowheads="1"/>
        </xdr:cNvSpPr>
      </xdr:nvSpPr>
      <xdr:spPr bwMode="auto">
        <a:xfrm>
          <a:off x="1524000" y="90592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1435</xdr:row>
      <xdr:rowOff>0</xdr:rowOff>
    </xdr:from>
    <xdr:to>
      <xdr:col>2</xdr:col>
      <xdr:colOff>257175</xdr:colOff>
      <xdr:row>1435</xdr:row>
      <xdr:rowOff>123825</xdr:rowOff>
    </xdr:to>
    <xdr:sp macro="" textlink="">
      <xdr:nvSpPr>
        <xdr:cNvPr id="2627" name="AutoShape 579" descr="Waivers Exempt">
          <a:hlinkClick xmlns:r="http://schemas.openxmlformats.org/officeDocument/2006/relationships" r:id="rId256"/>
          <a:extLst>
            <a:ext uri="{FF2B5EF4-FFF2-40B4-BE49-F238E27FC236}">
              <a16:creationId xmlns:a16="http://schemas.microsoft.com/office/drawing/2014/main" xmlns="" id="{00000000-0008-0000-0E00-0000430A0000}"/>
            </a:ext>
          </a:extLst>
        </xdr:cNvPr>
        <xdr:cNvSpPr>
          <a:spLocks noChangeAspect="1" noChangeArrowheads="1"/>
        </xdr:cNvSpPr>
      </xdr:nvSpPr>
      <xdr:spPr bwMode="auto">
        <a:xfrm>
          <a:off x="1657350" y="90592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628</xdr:row>
      <xdr:rowOff>0</xdr:rowOff>
    </xdr:from>
    <xdr:to>
      <xdr:col>2</xdr:col>
      <xdr:colOff>123825</xdr:colOff>
      <xdr:row>628</xdr:row>
      <xdr:rowOff>123825</xdr:rowOff>
    </xdr:to>
    <xdr:sp macro="" textlink="">
      <xdr:nvSpPr>
        <xdr:cNvPr id="2628" name="AutoShape 580" descr="Performance Bonuses">
          <a:extLst>
            <a:ext uri="{FF2B5EF4-FFF2-40B4-BE49-F238E27FC236}">
              <a16:creationId xmlns:a16="http://schemas.microsoft.com/office/drawing/2014/main" xmlns="" id="{00000000-0008-0000-0E00-0000440A0000}"/>
            </a:ext>
          </a:extLst>
        </xdr:cNvPr>
        <xdr:cNvSpPr>
          <a:spLocks noChangeAspect="1" noChangeArrowheads="1"/>
        </xdr:cNvSpPr>
      </xdr:nvSpPr>
      <xdr:spPr bwMode="auto">
        <a:xfrm>
          <a:off x="1524000" y="90782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628</xdr:row>
      <xdr:rowOff>0</xdr:rowOff>
    </xdr:from>
    <xdr:to>
      <xdr:col>2</xdr:col>
      <xdr:colOff>257175</xdr:colOff>
      <xdr:row>628</xdr:row>
      <xdr:rowOff>123825</xdr:rowOff>
    </xdr:to>
    <xdr:sp macro="" textlink="">
      <xdr:nvSpPr>
        <xdr:cNvPr id="2629" name="AutoShape 581" descr="Waivers Exempt">
          <a:hlinkClick xmlns:r="http://schemas.openxmlformats.org/officeDocument/2006/relationships" r:id="rId257"/>
          <a:extLst>
            <a:ext uri="{FF2B5EF4-FFF2-40B4-BE49-F238E27FC236}">
              <a16:creationId xmlns:a16="http://schemas.microsoft.com/office/drawing/2014/main" xmlns="" id="{00000000-0008-0000-0E00-0000450A0000}"/>
            </a:ext>
          </a:extLst>
        </xdr:cNvPr>
        <xdr:cNvSpPr>
          <a:spLocks noChangeAspect="1" noChangeArrowheads="1"/>
        </xdr:cNvSpPr>
      </xdr:nvSpPr>
      <xdr:spPr bwMode="auto">
        <a:xfrm>
          <a:off x="1657350" y="90782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1177</xdr:row>
      <xdr:rowOff>0</xdr:rowOff>
    </xdr:from>
    <xdr:to>
      <xdr:col>8</xdr:col>
      <xdr:colOff>123825</xdr:colOff>
      <xdr:row>1177</xdr:row>
      <xdr:rowOff>104775</xdr:rowOff>
    </xdr:to>
    <xdr:sp macro="" textlink="">
      <xdr:nvSpPr>
        <xdr:cNvPr id="2630" name="AutoShape 582" descr="Arbitration Eligible">
          <a:hlinkClick xmlns:r="http://schemas.openxmlformats.org/officeDocument/2006/relationships" r:id="rId258"/>
          <a:extLst>
            <a:ext uri="{FF2B5EF4-FFF2-40B4-BE49-F238E27FC236}">
              <a16:creationId xmlns:a16="http://schemas.microsoft.com/office/drawing/2014/main" xmlns="" id="{00000000-0008-0000-0E00-0000460A0000}"/>
            </a:ext>
          </a:extLst>
        </xdr:cNvPr>
        <xdr:cNvSpPr>
          <a:spLocks noChangeAspect="1" noChangeArrowheads="1"/>
        </xdr:cNvSpPr>
      </xdr:nvSpPr>
      <xdr:spPr bwMode="auto">
        <a:xfrm>
          <a:off x="6096000" y="86829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1344</xdr:row>
      <xdr:rowOff>0</xdr:rowOff>
    </xdr:from>
    <xdr:to>
      <xdr:col>2</xdr:col>
      <xdr:colOff>123825</xdr:colOff>
      <xdr:row>1344</xdr:row>
      <xdr:rowOff>123825</xdr:rowOff>
    </xdr:to>
    <xdr:sp macro="" textlink="">
      <xdr:nvSpPr>
        <xdr:cNvPr id="2631" name="AutoShape 583" descr="Performance Bonuses">
          <a:extLst>
            <a:ext uri="{FF2B5EF4-FFF2-40B4-BE49-F238E27FC236}">
              <a16:creationId xmlns:a16="http://schemas.microsoft.com/office/drawing/2014/main" xmlns="" id="{00000000-0008-0000-0E00-0000470A0000}"/>
            </a:ext>
          </a:extLst>
        </xdr:cNvPr>
        <xdr:cNvSpPr>
          <a:spLocks noChangeAspect="1" noChangeArrowheads="1"/>
        </xdr:cNvSpPr>
      </xdr:nvSpPr>
      <xdr:spPr bwMode="auto">
        <a:xfrm>
          <a:off x="1524000" y="87210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1344</xdr:row>
      <xdr:rowOff>0</xdr:rowOff>
    </xdr:from>
    <xdr:to>
      <xdr:col>2</xdr:col>
      <xdr:colOff>257175</xdr:colOff>
      <xdr:row>1344</xdr:row>
      <xdr:rowOff>123825</xdr:rowOff>
    </xdr:to>
    <xdr:sp macro="" textlink="">
      <xdr:nvSpPr>
        <xdr:cNvPr id="2632" name="AutoShape 584" descr="Waivers Exempt">
          <a:hlinkClick xmlns:r="http://schemas.openxmlformats.org/officeDocument/2006/relationships" r:id="rId259"/>
          <a:extLst>
            <a:ext uri="{FF2B5EF4-FFF2-40B4-BE49-F238E27FC236}">
              <a16:creationId xmlns:a16="http://schemas.microsoft.com/office/drawing/2014/main" xmlns="" id="{00000000-0008-0000-0E00-0000480A0000}"/>
            </a:ext>
          </a:extLst>
        </xdr:cNvPr>
        <xdr:cNvSpPr>
          <a:spLocks noChangeAspect="1" noChangeArrowheads="1"/>
        </xdr:cNvSpPr>
      </xdr:nvSpPr>
      <xdr:spPr bwMode="auto">
        <a:xfrm>
          <a:off x="1657350" y="87210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853</xdr:row>
      <xdr:rowOff>0</xdr:rowOff>
    </xdr:from>
    <xdr:to>
      <xdr:col>7</xdr:col>
      <xdr:colOff>123825</xdr:colOff>
      <xdr:row>853</xdr:row>
      <xdr:rowOff>104775</xdr:rowOff>
    </xdr:to>
    <xdr:sp macro="" textlink="">
      <xdr:nvSpPr>
        <xdr:cNvPr id="2633" name="AutoShape 585" descr="Arbitration Eligible">
          <a:hlinkClick xmlns:r="http://schemas.openxmlformats.org/officeDocument/2006/relationships" r:id="rId260"/>
          <a:extLst>
            <a:ext uri="{FF2B5EF4-FFF2-40B4-BE49-F238E27FC236}">
              <a16:creationId xmlns:a16="http://schemas.microsoft.com/office/drawing/2014/main" xmlns="" id="{00000000-0008-0000-0E00-0000490A0000}"/>
            </a:ext>
          </a:extLst>
        </xdr:cNvPr>
        <xdr:cNvSpPr>
          <a:spLocks noChangeAspect="1" noChangeArrowheads="1"/>
        </xdr:cNvSpPr>
      </xdr:nvSpPr>
      <xdr:spPr bwMode="auto">
        <a:xfrm>
          <a:off x="5334000" y="87591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xdr:row>
      <xdr:rowOff>0</xdr:rowOff>
    </xdr:from>
    <xdr:to>
      <xdr:col>2</xdr:col>
      <xdr:colOff>123825</xdr:colOff>
      <xdr:row>141</xdr:row>
      <xdr:rowOff>123825</xdr:rowOff>
    </xdr:to>
    <xdr:sp macro="" textlink="">
      <xdr:nvSpPr>
        <xdr:cNvPr id="2634" name="AutoShape 586" descr="Performance Bonuses">
          <a:extLst>
            <a:ext uri="{FF2B5EF4-FFF2-40B4-BE49-F238E27FC236}">
              <a16:creationId xmlns:a16="http://schemas.microsoft.com/office/drawing/2014/main" xmlns="" id="{00000000-0008-0000-0E00-00004A0A0000}"/>
            </a:ext>
          </a:extLst>
        </xdr:cNvPr>
        <xdr:cNvSpPr>
          <a:spLocks noChangeAspect="1" noChangeArrowheads="1"/>
        </xdr:cNvSpPr>
      </xdr:nvSpPr>
      <xdr:spPr bwMode="auto">
        <a:xfrm>
          <a:off x="1524000" y="89106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350</xdr:row>
      <xdr:rowOff>0</xdr:rowOff>
    </xdr:from>
    <xdr:to>
      <xdr:col>2</xdr:col>
      <xdr:colOff>123825</xdr:colOff>
      <xdr:row>350</xdr:row>
      <xdr:rowOff>123825</xdr:rowOff>
    </xdr:to>
    <xdr:sp macro="" textlink="">
      <xdr:nvSpPr>
        <xdr:cNvPr id="2635" name="AutoShape 587" descr="Performance Bonuses">
          <a:extLst>
            <a:ext uri="{FF2B5EF4-FFF2-40B4-BE49-F238E27FC236}">
              <a16:creationId xmlns:a16="http://schemas.microsoft.com/office/drawing/2014/main" xmlns="" id="{00000000-0008-0000-0E00-00004B0A0000}"/>
            </a:ext>
          </a:extLst>
        </xdr:cNvPr>
        <xdr:cNvSpPr>
          <a:spLocks noChangeAspect="1" noChangeArrowheads="1"/>
        </xdr:cNvSpPr>
      </xdr:nvSpPr>
      <xdr:spPr bwMode="auto">
        <a:xfrm>
          <a:off x="1524000" y="89868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1079</xdr:row>
      <xdr:rowOff>0</xdr:rowOff>
    </xdr:from>
    <xdr:to>
      <xdr:col>7</xdr:col>
      <xdr:colOff>123825</xdr:colOff>
      <xdr:row>1079</xdr:row>
      <xdr:rowOff>104775</xdr:rowOff>
    </xdr:to>
    <xdr:sp macro="" textlink="">
      <xdr:nvSpPr>
        <xdr:cNvPr id="2636" name="AutoShape 588" descr="Arbitration Eligible">
          <a:hlinkClick xmlns:r="http://schemas.openxmlformats.org/officeDocument/2006/relationships" r:id="rId261"/>
          <a:extLst>
            <a:ext uri="{FF2B5EF4-FFF2-40B4-BE49-F238E27FC236}">
              <a16:creationId xmlns:a16="http://schemas.microsoft.com/office/drawing/2014/main" xmlns="" id="{00000000-0008-0000-0E00-00004C0A0000}"/>
            </a:ext>
          </a:extLst>
        </xdr:cNvPr>
        <xdr:cNvSpPr>
          <a:spLocks noChangeAspect="1" noChangeArrowheads="1"/>
        </xdr:cNvSpPr>
      </xdr:nvSpPr>
      <xdr:spPr bwMode="auto">
        <a:xfrm>
          <a:off x="5334000" y="90058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37" name="AutoShape 589" descr="https://capfriendly-wlb8ng5.stackpathdns.com/assets/images/icons/general/q.svg">
          <a:extLst>
            <a:ext uri="{FF2B5EF4-FFF2-40B4-BE49-F238E27FC236}">
              <a16:creationId xmlns:a16="http://schemas.microsoft.com/office/drawing/2014/main" xmlns="" id="{00000000-0008-0000-0E00-00004D0A0000}"/>
            </a:ext>
          </a:extLst>
        </xdr:cNvPr>
        <xdr:cNvSpPr>
          <a:spLocks noChangeAspect="1" noChangeArrowheads="1"/>
        </xdr:cNvSpPr>
      </xdr:nvSpPr>
      <xdr:spPr bwMode="auto">
        <a:xfrm>
          <a:off x="1524000" y="91773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38" name="AutoShape 590" descr="https://capfriendly-wlb8ng5.stackpathdns.com/assets/images/icons/general/q.svg">
          <a:extLst>
            <a:ext uri="{FF2B5EF4-FFF2-40B4-BE49-F238E27FC236}">
              <a16:creationId xmlns:a16="http://schemas.microsoft.com/office/drawing/2014/main" xmlns="" id="{00000000-0008-0000-0E00-00004E0A0000}"/>
            </a:ext>
          </a:extLst>
        </xdr:cNvPr>
        <xdr:cNvSpPr>
          <a:spLocks noChangeAspect="1" noChangeArrowheads="1"/>
        </xdr:cNvSpPr>
      </xdr:nvSpPr>
      <xdr:spPr bwMode="auto">
        <a:xfrm>
          <a:off x="1524000" y="91963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39" name="AutoShape 591" descr="https://capfriendly-wlb8ng5.stackpathdns.com/assets/images/icons/general/q.svg">
          <a:extLst>
            <a:ext uri="{FF2B5EF4-FFF2-40B4-BE49-F238E27FC236}">
              <a16:creationId xmlns:a16="http://schemas.microsoft.com/office/drawing/2014/main" xmlns="" id="{00000000-0008-0000-0E00-00004F0A0000}"/>
            </a:ext>
          </a:extLst>
        </xdr:cNvPr>
        <xdr:cNvSpPr>
          <a:spLocks noChangeAspect="1" noChangeArrowheads="1"/>
        </xdr:cNvSpPr>
      </xdr:nvSpPr>
      <xdr:spPr bwMode="auto">
        <a:xfrm>
          <a:off x="1524000" y="92154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40" name="AutoShape 592" descr="https://capfriendly-wlb8ng5.stackpathdns.com/assets/images/icons/general/q.svg">
          <a:extLst>
            <a:ext uri="{FF2B5EF4-FFF2-40B4-BE49-F238E27FC236}">
              <a16:creationId xmlns:a16="http://schemas.microsoft.com/office/drawing/2014/main" xmlns="" id="{00000000-0008-0000-0E00-0000500A0000}"/>
            </a:ext>
          </a:extLst>
        </xdr:cNvPr>
        <xdr:cNvSpPr>
          <a:spLocks noChangeAspect="1" noChangeArrowheads="1"/>
        </xdr:cNvSpPr>
      </xdr:nvSpPr>
      <xdr:spPr bwMode="auto">
        <a:xfrm>
          <a:off x="1524000" y="92344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41" name="AutoShape 593" descr="https://capfriendly-wlb8ng5.stackpathdns.com/assets/images/icons/general/q.svg">
          <a:extLst>
            <a:ext uri="{FF2B5EF4-FFF2-40B4-BE49-F238E27FC236}">
              <a16:creationId xmlns:a16="http://schemas.microsoft.com/office/drawing/2014/main" xmlns="" id="{00000000-0008-0000-0E00-0000510A0000}"/>
            </a:ext>
          </a:extLst>
        </xdr:cNvPr>
        <xdr:cNvSpPr>
          <a:spLocks noChangeAspect="1" noChangeArrowheads="1"/>
        </xdr:cNvSpPr>
      </xdr:nvSpPr>
      <xdr:spPr bwMode="auto">
        <a:xfrm>
          <a:off x="1524000" y="92535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42" name="AutoShape 594" descr="https://capfriendly-wlb8ng5.stackpathdns.com/assets/images/icons/general/q.svg">
          <a:extLst>
            <a:ext uri="{FF2B5EF4-FFF2-40B4-BE49-F238E27FC236}">
              <a16:creationId xmlns:a16="http://schemas.microsoft.com/office/drawing/2014/main" xmlns="" id="{00000000-0008-0000-0E00-0000520A0000}"/>
            </a:ext>
          </a:extLst>
        </xdr:cNvPr>
        <xdr:cNvSpPr>
          <a:spLocks noChangeAspect="1" noChangeArrowheads="1"/>
        </xdr:cNvSpPr>
      </xdr:nvSpPr>
      <xdr:spPr bwMode="auto">
        <a:xfrm>
          <a:off x="1524000" y="92725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43" name="AutoShape 595" descr="https://capfriendly-wlb8ng5.stackpathdns.com/assets/images/icons/general/q.svg">
          <a:extLst>
            <a:ext uri="{FF2B5EF4-FFF2-40B4-BE49-F238E27FC236}">
              <a16:creationId xmlns:a16="http://schemas.microsoft.com/office/drawing/2014/main" xmlns="" id="{00000000-0008-0000-0E00-0000530A0000}"/>
            </a:ext>
          </a:extLst>
        </xdr:cNvPr>
        <xdr:cNvSpPr>
          <a:spLocks noChangeAspect="1" noChangeArrowheads="1"/>
        </xdr:cNvSpPr>
      </xdr:nvSpPr>
      <xdr:spPr bwMode="auto">
        <a:xfrm>
          <a:off x="1524000" y="92916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44" name="AutoShape 596" descr="https://capfriendly-wlb8ng5.stackpathdns.com/assets/images/icons/general/q.svg">
          <a:extLst>
            <a:ext uri="{FF2B5EF4-FFF2-40B4-BE49-F238E27FC236}">
              <a16:creationId xmlns:a16="http://schemas.microsoft.com/office/drawing/2014/main" xmlns="" id="{00000000-0008-0000-0E00-0000540A0000}"/>
            </a:ext>
          </a:extLst>
        </xdr:cNvPr>
        <xdr:cNvSpPr>
          <a:spLocks noChangeAspect="1" noChangeArrowheads="1"/>
        </xdr:cNvSpPr>
      </xdr:nvSpPr>
      <xdr:spPr bwMode="auto">
        <a:xfrm>
          <a:off x="1524000" y="93106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45" name="AutoShape 597" descr="https://capfriendly-wlb8ng5.stackpathdns.com/assets/images/icons/general/q.svg">
          <a:extLst>
            <a:ext uri="{FF2B5EF4-FFF2-40B4-BE49-F238E27FC236}">
              <a16:creationId xmlns:a16="http://schemas.microsoft.com/office/drawing/2014/main" xmlns="" id="{00000000-0008-0000-0E00-0000550A0000}"/>
            </a:ext>
          </a:extLst>
        </xdr:cNvPr>
        <xdr:cNvSpPr>
          <a:spLocks noChangeAspect="1" noChangeArrowheads="1"/>
        </xdr:cNvSpPr>
      </xdr:nvSpPr>
      <xdr:spPr bwMode="auto">
        <a:xfrm>
          <a:off x="1524000" y="93297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46" name="AutoShape 598" descr="https://capfriendly-wlb8ng5.stackpathdns.com/assets/images/icons/general/q.svg">
          <a:extLst>
            <a:ext uri="{FF2B5EF4-FFF2-40B4-BE49-F238E27FC236}">
              <a16:creationId xmlns:a16="http://schemas.microsoft.com/office/drawing/2014/main" xmlns="" id="{00000000-0008-0000-0E00-0000560A0000}"/>
            </a:ext>
          </a:extLst>
        </xdr:cNvPr>
        <xdr:cNvSpPr>
          <a:spLocks noChangeAspect="1" noChangeArrowheads="1"/>
        </xdr:cNvSpPr>
      </xdr:nvSpPr>
      <xdr:spPr bwMode="auto">
        <a:xfrm>
          <a:off x="1524000" y="93487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47" name="AutoShape 599" descr="https://capfriendly-wlb8ng5.stackpathdns.com/assets/images/icons/general/q.svg">
          <a:extLst>
            <a:ext uri="{FF2B5EF4-FFF2-40B4-BE49-F238E27FC236}">
              <a16:creationId xmlns:a16="http://schemas.microsoft.com/office/drawing/2014/main" xmlns="" id="{00000000-0008-0000-0E00-0000570A0000}"/>
            </a:ext>
          </a:extLst>
        </xdr:cNvPr>
        <xdr:cNvSpPr>
          <a:spLocks noChangeAspect="1" noChangeArrowheads="1"/>
        </xdr:cNvSpPr>
      </xdr:nvSpPr>
      <xdr:spPr bwMode="auto">
        <a:xfrm>
          <a:off x="1524000" y="93678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2648" name="AutoShape 600" descr="Waivers Exempt">
          <a:hlinkClick xmlns:r="http://schemas.openxmlformats.org/officeDocument/2006/relationships" r:id="rId262"/>
          <a:extLst>
            <a:ext uri="{FF2B5EF4-FFF2-40B4-BE49-F238E27FC236}">
              <a16:creationId xmlns:a16="http://schemas.microsoft.com/office/drawing/2014/main" xmlns="" id="{00000000-0008-0000-0E00-0000580A0000}"/>
            </a:ext>
          </a:extLst>
        </xdr:cNvPr>
        <xdr:cNvSpPr>
          <a:spLocks noChangeAspect="1" noChangeArrowheads="1"/>
        </xdr:cNvSpPr>
      </xdr:nvSpPr>
      <xdr:spPr bwMode="auto">
        <a:xfrm>
          <a:off x="1524000" y="9423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xdr:row>
      <xdr:rowOff>0</xdr:rowOff>
    </xdr:from>
    <xdr:to>
      <xdr:col>2</xdr:col>
      <xdr:colOff>123825</xdr:colOff>
      <xdr:row>128</xdr:row>
      <xdr:rowOff>123825</xdr:rowOff>
    </xdr:to>
    <xdr:sp macro="" textlink="">
      <xdr:nvSpPr>
        <xdr:cNvPr id="2649" name="AutoShape 601" descr="Retained Salary Transaction">
          <a:extLst>
            <a:ext uri="{FF2B5EF4-FFF2-40B4-BE49-F238E27FC236}">
              <a16:creationId xmlns:a16="http://schemas.microsoft.com/office/drawing/2014/main" xmlns="" id="{00000000-0008-0000-0E00-0000590A0000}"/>
            </a:ext>
          </a:extLst>
        </xdr:cNvPr>
        <xdr:cNvSpPr>
          <a:spLocks noChangeAspect="1" noChangeArrowheads="1"/>
        </xdr:cNvSpPr>
      </xdr:nvSpPr>
      <xdr:spPr bwMode="auto">
        <a:xfrm>
          <a:off x="1524000" y="9442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128</xdr:row>
      <xdr:rowOff>0</xdr:rowOff>
    </xdr:from>
    <xdr:to>
      <xdr:col>2</xdr:col>
      <xdr:colOff>257175</xdr:colOff>
      <xdr:row>128</xdr:row>
      <xdr:rowOff>123825</xdr:rowOff>
    </xdr:to>
    <xdr:sp macro="" textlink="">
      <xdr:nvSpPr>
        <xdr:cNvPr id="2650" name="AutoShape 602" descr="Waivers Exempt">
          <a:hlinkClick xmlns:r="http://schemas.openxmlformats.org/officeDocument/2006/relationships" r:id="rId263"/>
          <a:extLst>
            <a:ext uri="{FF2B5EF4-FFF2-40B4-BE49-F238E27FC236}">
              <a16:creationId xmlns:a16="http://schemas.microsoft.com/office/drawing/2014/main" xmlns="" id="{00000000-0008-0000-0E00-00005A0A0000}"/>
            </a:ext>
          </a:extLst>
        </xdr:cNvPr>
        <xdr:cNvSpPr>
          <a:spLocks noChangeAspect="1" noChangeArrowheads="1"/>
        </xdr:cNvSpPr>
      </xdr:nvSpPr>
      <xdr:spPr bwMode="auto">
        <a:xfrm>
          <a:off x="1657350" y="9442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739</xdr:row>
      <xdr:rowOff>0</xdr:rowOff>
    </xdr:from>
    <xdr:to>
      <xdr:col>2</xdr:col>
      <xdr:colOff>123825</xdr:colOff>
      <xdr:row>739</xdr:row>
      <xdr:rowOff>123825</xdr:rowOff>
    </xdr:to>
    <xdr:sp macro="" textlink="">
      <xdr:nvSpPr>
        <xdr:cNvPr id="2651" name="AutoShape 603" descr="Waivers Exempt">
          <a:hlinkClick xmlns:r="http://schemas.openxmlformats.org/officeDocument/2006/relationships" r:id="rId264"/>
          <a:extLst>
            <a:ext uri="{FF2B5EF4-FFF2-40B4-BE49-F238E27FC236}">
              <a16:creationId xmlns:a16="http://schemas.microsoft.com/office/drawing/2014/main" xmlns="" id="{00000000-0008-0000-0E00-00005B0A0000}"/>
            </a:ext>
          </a:extLst>
        </xdr:cNvPr>
        <xdr:cNvSpPr>
          <a:spLocks noChangeAspect="1" noChangeArrowheads="1"/>
        </xdr:cNvSpPr>
      </xdr:nvSpPr>
      <xdr:spPr bwMode="auto">
        <a:xfrm>
          <a:off x="1524000" y="9461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123825</xdr:colOff>
      <xdr:row>12</xdr:row>
      <xdr:rowOff>123825</xdr:rowOff>
    </xdr:to>
    <xdr:sp macro="" textlink="">
      <xdr:nvSpPr>
        <xdr:cNvPr id="2652" name="AutoShape 604" descr="Performance Bonuses">
          <a:extLst>
            <a:ext uri="{FF2B5EF4-FFF2-40B4-BE49-F238E27FC236}">
              <a16:creationId xmlns:a16="http://schemas.microsoft.com/office/drawing/2014/main" xmlns="" id="{00000000-0008-0000-0E00-00005C0A0000}"/>
            </a:ext>
          </a:extLst>
        </xdr:cNvPr>
        <xdr:cNvSpPr>
          <a:spLocks noChangeAspect="1" noChangeArrowheads="1"/>
        </xdr:cNvSpPr>
      </xdr:nvSpPr>
      <xdr:spPr bwMode="auto">
        <a:xfrm>
          <a:off x="1524000" y="9480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xdr:row>
      <xdr:rowOff>0</xdr:rowOff>
    </xdr:from>
    <xdr:to>
      <xdr:col>2</xdr:col>
      <xdr:colOff>257175</xdr:colOff>
      <xdr:row>12</xdr:row>
      <xdr:rowOff>123825</xdr:rowOff>
    </xdr:to>
    <xdr:sp macro="" textlink="">
      <xdr:nvSpPr>
        <xdr:cNvPr id="2653" name="AutoShape 605" descr="Retained Salary Transaction">
          <a:extLst>
            <a:ext uri="{FF2B5EF4-FFF2-40B4-BE49-F238E27FC236}">
              <a16:creationId xmlns:a16="http://schemas.microsoft.com/office/drawing/2014/main" xmlns="" id="{00000000-0008-0000-0E00-00005D0A0000}"/>
            </a:ext>
          </a:extLst>
        </xdr:cNvPr>
        <xdr:cNvSpPr>
          <a:spLocks noChangeAspect="1" noChangeArrowheads="1"/>
        </xdr:cNvSpPr>
      </xdr:nvSpPr>
      <xdr:spPr bwMode="auto">
        <a:xfrm>
          <a:off x="1657350" y="9480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12</xdr:row>
      <xdr:rowOff>0</xdr:rowOff>
    </xdr:from>
    <xdr:to>
      <xdr:col>2</xdr:col>
      <xdr:colOff>390525</xdr:colOff>
      <xdr:row>12</xdr:row>
      <xdr:rowOff>123825</xdr:rowOff>
    </xdr:to>
    <xdr:sp macro="" textlink="">
      <xdr:nvSpPr>
        <xdr:cNvPr id="2654" name="AutoShape 606" descr="Waivers Exempt">
          <a:hlinkClick xmlns:r="http://schemas.openxmlformats.org/officeDocument/2006/relationships" r:id="rId265"/>
          <a:extLst>
            <a:ext uri="{FF2B5EF4-FFF2-40B4-BE49-F238E27FC236}">
              <a16:creationId xmlns:a16="http://schemas.microsoft.com/office/drawing/2014/main" xmlns="" id="{00000000-0008-0000-0E00-00005E0A0000}"/>
            </a:ext>
          </a:extLst>
        </xdr:cNvPr>
        <xdr:cNvSpPr>
          <a:spLocks noChangeAspect="1" noChangeArrowheads="1"/>
        </xdr:cNvSpPr>
      </xdr:nvSpPr>
      <xdr:spPr bwMode="auto">
        <a:xfrm>
          <a:off x="1790700" y="9480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664</xdr:row>
      <xdr:rowOff>0</xdr:rowOff>
    </xdr:from>
    <xdr:to>
      <xdr:col>2</xdr:col>
      <xdr:colOff>123825</xdr:colOff>
      <xdr:row>664</xdr:row>
      <xdr:rowOff>123825</xdr:rowOff>
    </xdr:to>
    <xdr:sp macro="" textlink="">
      <xdr:nvSpPr>
        <xdr:cNvPr id="2655" name="AutoShape 607" descr="Performance Bonuses">
          <a:extLst>
            <a:ext uri="{FF2B5EF4-FFF2-40B4-BE49-F238E27FC236}">
              <a16:creationId xmlns:a16="http://schemas.microsoft.com/office/drawing/2014/main" xmlns="" id="{00000000-0008-0000-0E00-00005F0A0000}"/>
            </a:ext>
          </a:extLst>
        </xdr:cNvPr>
        <xdr:cNvSpPr>
          <a:spLocks noChangeAspect="1" noChangeArrowheads="1"/>
        </xdr:cNvSpPr>
      </xdr:nvSpPr>
      <xdr:spPr bwMode="auto">
        <a:xfrm>
          <a:off x="1524000" y="9499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664</xdr:row>
      <xdr:rowOff>0</xdr:rowOff>
    </xdr:from>
    <xdr:to>
      <xdr:col>2</xdr:col>
      <xdr:colOff>257175</xdr:colOff>
      <xdr:row>664</xdr:row>
      <xdr:rowOff>123825</xdr:rowOff>
    </xdr:to>
    <xdr:sp macro="" textlink="">
      <xdr:nvSpPr>
        <xdr:cNvPr id="2656" name="AutoShape 608" descr="Waivers Exempt">
          <a:hlinkClick xmlns:r="http://schemas.openxmlformats.org/officeDocument/2006/relationships" r:id="rId266"/>
          <a:extLst>
            <a:ext uri="{FF2B5EF4-FFF2-40B4-BE49-F238E27FC236}">
              <a16:creationId xmlns:a16="http://schemas.microsoft.com/office/drawing/2014/main" xmlns="" id="{00000000-0008-0000-0E00-0000600A0000}"/>
            </a:ext>
          </a:extLst>
        </xdr:cNvPr>
        <xdr:cNvSpPr>
          <a:spLocks noChangeAspect="1" noChangeArrowheads="1"/>
        </xdr:cNvSpPr>
      </xdr:nvSpPr>
      <xdr:spPr bwMode="auto">
        <a:xfrm>
          <a:off x="1657350" y="9499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1362</xdr:row>
      <xdr:rowOff>0</xdr:rowOff>
    </xdr:from>
    <xdr:to>
      <xdr:col>2</xdr:col>
      <xdr:colOff>123825</xdr:colOff>
      <xdr:row>1362</xdr:row>
      <xdr:rowOff>123825</xdr:rowOff>
    </xdr:to>
    <xdr:sp macro="" textlink="">
      <xdr:nvSpPr>
        <xdr:cNvPr id="2657" name="AutoShape 609" descr="Performance Bonuses">
          <a:extLst>
            <a:ext uri="{FF2B5EF4-FFF2-40B4-BE49-F238E27FC236}">
              <a16:creationId xmlns:a16="http://schemas.microsoft.com/office/drawing/2014/main" xmlns="" id="{00000000-0008-0000-0E00-0000610A0000}"/>
            </a:ext>
          </a:extLst>
        </xdr:cNvPr>
        <xdr:cNvSpPr>
          <a:spLocks noChangeAspect="1" noChangeArrowheads="1"/>
        </xdr:cNvSpPr>
      </xdr:nvSpPr>
      <xdr:spPr bwMode="auto">
        <a:xfrm>
          <a:off x="1524000" y="9518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1362</xdr:row>
      <xdr:rowOff>0</xdr:rowOff>
    </xdr:from>
    <xdr:to>
      <xdr:col>2</xdr:col>
      <xdr:colOff>257175</xdr:colOff>
      <xdr:row>1362</xdr:row>
      <xdr:rowOff>123825</xdr:rowOff>
    </xdr:to>
    <xdr:sp macro="" textlink="">
      <xdr:nvSpPr>
        <xdr:cNvPr id="2658" name="AutoShape 610" descr="Waivers Exempt">
          <a:hlinkClick xmlns:r="http://schemas.openxmlformats.org/officeDocument/2006/relationships" r:id="rId267"/>
          <a:extLst>
            <a:ext uri="{FF2B5EF4-FFF2-40B4-BE49-F238E27FC236}">
              <a16:creationId xmlns:a16="http://schemas.microsoft.com/office/drawing/2014/main" xmlns="" id="{00000000-0008-0000-0E00-0000620A0000}"/>
            </a:ext>
          </a:extLst>
        </xdr:cNvPr>
        <xdr:cNvSpPr>
          <a:spLocks noChangeAspect="1" noChangeArrowheads="1"/>
        </xdr:cNvSpPr>
      </xdr:nvSpPr>
      <xdr:spPr bwMode="auto">
        <a:xfrm>
          <a:off x="1657350" y="9518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765</xdr:row>
      <xdr:rowOff>0</xdr:rowOff>
    </xdr:from>
    <xdr:to>
      <xdr:col>2</xdr:col>
      <xdr:colOff>123825</xdr:colOff>
      <xdr:row>765</xdr:row>
      <xdr:rowOff>123825</xdr:rowOff>
    </xdr:to>
    <xdr:sp macro="" textlink="">
      <xdr:nvSpPr>
        <xdr:cNvPr id="2659" name="AutoShape 611" descr="Performance Bonuses">
          <a:extLst>
            <a:ext uri="{FF2B5EF4-FFF2-40B4-BE49-F238E27FC236}">
              <a16:creationId xmlns:a16="http://schemas.microsoft.com/office/drawing/2014/main" xmlns="" id="{00000000-0008-0000-0E00-0000630A0000}"/>
            </a:ext>
          </a:extLst>
        </xdr:cNvPr>
        <xdr:cNvSpPr>
          <a:spLocks noChangeAspect="1" noChangeArrowheads="1"/>
        </xdr:cNvSpPr>
      </xdr:nvSpPr>
      <xdr:spPr bwMode="auto">
        <a:xfrm>
          <a:off x="1524000" y="9537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765</xdr:row>
      <xdr:rowOff>0</xdr:rowOff>
    </xdr:from>
    <xdr:to>
      <xdr:col>2</xdr:col>
      <xdr:colOff>257175</xdr:colOff>
      <xdr:row>765</xdr:row>
      <xdr:rowOff>123825</xdr:rowOff>
    </xdr:to>
    <xdr:sp macro="" textlink="">
      <xdr:nvSpPr>
        <xdr:cNvPr id="2660" name="AutoShape 612" descr="Waivers Exempt">
          <a:hlinkClick xmlns:r="http://schemas.openxmlformats.org/officeDocument/2006/relationships" r:id="rId268"/>
          <a:extLst>
            <a:ext uri="{FF2B5EF4-FFF2-40B4-BE49-F238E27FC236}">
              <a16:creationId xmlns:a16="http://schemas.microsoft.com/office/drawing/2014/main" xmlns="" id="{00000000-0008-0000-0E00-0000640A0000}"/>
            </a:ext>
          </a:extLst>
        </xdr:cNvPr>
        <xdr:cNvSpPr>
          <a:spLocks noChangeAspect="1" noChangeArrowheads="1"/>
        </xdr:cNvSpPr>
      </xdr:nvSpPr>
      <xdr:spPr bwMode="auto">
        <a:xfrm>
          <a:off x="1657350" y="9537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1074</xdr:row>
      <xdr:rowOff>0</xdr:rowOff>
    </xdr:from>
    <xdr:to>
      <xdr:col>2</xdr:col>
      <xdr:colOff>123825</xdr:colOff>
      <xdr:row>1074</xdr:row>
      <xdr:rowOff>123825</xdr:rowOff>
    </xdr:to>
    <xdr:sp macro="" textlink="">
      <xdr:nvSpPr>
        <xdr:cNvPr id="2661" name="AutoShape 613" descr="Waivers Exempt">
          <a:hlinkClick xmlns:r="http://schemas.openxmlformats.org/officeDocument/2006/relationships" r:id="rId269"/>
          <a:extLst>
            <a:ext uri="{FF2B5EF4-FFF2-40B4-BE49-F238E27FC236}">
              <a16:creationId xmlns:a16="http://schemas.microsoft.com/office/drawing/2014/main" xmlns="" id="{00000000-0008-0000-0E00-0000650A0000}"/>
            </a:ext>
          </a:extLst>
        </xdr:cNvPr>
        <xdr:cNvSpPr>
          <a:spLocks noChangeAspect="1" noChangeArrowheads="1"/>
        </xdr:cNvSpPr>
      </xdr:nvSpPr>
      <xdr:spPr bwMode="auto">
        <a:xfrm>
          <a:off x="1524000" y="9556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1070</xdr:row>
      <xdr:rowOff>0</xdr:rowOff>
    </xdr:from>
    <xdr:to>
      <xdr:col>2</xdr:col>
      <xdr:colOff>123825</xdr:colOff>
      <xdr:row>1070</xdr:row>
      <xdr:rowOff>123825</xdr:rowOff>
    </xdr:to>
    <xdr:sp macro="" textlink="">
      <xdr:nvSpPr>
        <xdr:cNvPr id="2662" name="AutoShape 614" descr="Waivers Exempt">
          <a:hlinkClick xmlns:r="http://schemas.openxmlformats.org/officeDocument/2006/relationships" r:id="rId270"/>
          <a:extLst>
            <a:ext uri="{FF2B5EF4-FFF2-40B4-BE49-F238E27FC236}">
              <a16:creationId xmlns:a16="http://schemas.microsoft.com/office/drawing/2014/main" xmlns="" id="{00000000-0008-0000-0E00-0000660A0000}"/>
            </a:ext>
          </a:extLst>
        </xdr:cNvPr>
        <xdr:cNvSpPr>
          <a:spLocks noChangeAspect="1" noChangeArrowheads="1"/>
        </xdr:cNvSpPr>
      </xdr:nvSpPr>
      <xdr:spPr bwMode="auto">
        <a:xfrm>
          <a:off x="1524000" y="9575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689</xdr:row>
      <xdr:rowOff>0</xdr:rowOff>
    </xdr:from>
    <xdr:to>
      <xdr:col>2</xdr:col>
      <xdr:colOff>123825</xdr:colOff>
      <xdr:row>689</xdr:row>
      <xdr:rowOff>123825</xdr:rowOff>
    </xdr:to>
    <xdr:sp macro="" textlink="">
      <xdr:nvSpPr>
        <xdr:cNvPr id="2663" name="AutoShape 615" descr="Performance Bonuses">
          <a:extLst>
            <a:ext uri="{FF2B5EF4-FFF2-40B4-BE49-F238E27FC236}">
              <a16:creationId xmlns:a16="http://schemas.microsoft.com/office/drawing/2014/main" xmlns="" id="{00000000-0008-0000-0E00-0000670A0000}"/>
            </a:ext>
          </a:extLst>
        </xdr:cNvPr>
        <xdr:cNvSpPr>
          <a:spLocks noChangeAspect="1" noChangeArrowheads="1"/>
        </xdr:cNvSpPr>
      </xdr:nvSpPr>
      <xdr:spPr bwMode="auto">
        <a:xfrm>
          <a:off x="1524000" y="9594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689</xdr:row>
      <xdr:rowOff>0</xdr:rowOff>
    </xdr:from>
    <xdr:to>
      <xdr:col>2</xdr:col>
      <xdr:colOff>257175</xdr:colOff>
      <xdr:row>689</xdr:row>
      <xdr:rowOff>123825</xdr:rowOff>
    </xdr:to>
    <xdr:sp macro="" textlink="">
      <xdr:nvSpPr>
        <xdr:cNvPr id="2664" name="AutoShape 616" descr="Waivers Exempt">
          <a:hlinkClick xmlns:r="http://schemas.openxmlformats.org/officeDocument/2006/relationships" r:id="rId271"/>
          <a:extLst>
            <a:ext uri="{FF2B5EF4-FFF2-40B4-BE49-F238E27FC236}">
              <a16:creationId xmlns:a16="http://schemas.microsoft.com/office/drawing/2014/main" xmlns="" id="{00000000-0008-0000-0E00-0000680A0000}"/>
            </a:ext>
          </a:extLst>
        </xdr:cNvPr>
        <xdr:cNvSpPr>
          <a:spLocks noChangeAspect="1" noChangeArrowheads="1"/>
        </xdr:cNvSpPr>
      </xdr:nvSpPr>
      <xdr:spPr bwMode="auto">
        <a:xfrm>
          <a:off x="1657350" y="9594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1298</xdr:row>
      <xdr:rowOff>0</xdr:rowOff>
    </xdr:from>
    <xdr:to>
      <xdr:col>2</xdr:col>
      <xdr:colOff>123825</xdr:colOff>
      <xdr:row>1298</xdr:row>
      <xdr:rowOff>123825</xdr:rowOff>
    </xdr:to>
    <xdr:sp macro="" textlink="">
      <xdr:nvSpPr>
        <xdr:cNvPr id="2665" name="AutoShape 617" descr="Waivers Exempt">
          <a:hlinkClick xmlns:r="http://schemas.openxmlformats.org/officeDocument/2006/relationships" r:id="rId272"/>
          <a:extLst>
            <a:ext uri="{FF2B5EF4-FFF2-40B4-BE49-F238E27FC236}">
              <a16:creationId xmlns:a16="http://schemas.microsoft.com/office/drawing/2014/main" xmlns="" id="{00000000-0008-0000-0E00-0000690A0000}"/>
            </a:ext>
          </a:extLst>
        </xdr:cNvPr>
        <xdr:cNvSpPr>
          <a:spLocks noChangeAspect="1" noChangeArrowheads="1"/>
        </xdr:cNvSpPr>
      </xdr:nvSpPr>
      <xdr:spPr bwMode="auto">
        <a:xfrm>
          <a:off x="1524000" y="96707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2666" name="AutoShape 618" descr="Waivers Exempt">
          <a:hlinkClick xmlns:r="http://schemas.openxmlformats.org/officeDocument/2006/relationships" r:id="rId273"/>
          <a:extLst>
            <a:ext uri="{FF2B5EF4-FFF2-40B4-BE49-F238E27FC236}">
              <a16:creationId xmlns:a16="http://schemas.microsoft.com/office/drawing/2014/main" xmlns="" id="{00000000-0008-0000-0E00-00006A0A0000}"/>
            </a:ext>
          </a:extLst>
        </xdr:cNvPr>
        <xdr:cNvSpPr>
          <a:spLocks noChangeAspect="1" noChangeArrowheads="1"/>
        </xdr:cNvSpPr>
      </xdr:nvSpPr>
      <xdr:spPr bwMode="auto">
        <a:xfrm>
          <a:off x="1524000" y="97840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938</xdr:row>
      <xdr:rowOff>0</xdr:rowOff>
    </xdr:from>
    <xdr:to>
      <xdr:col>2</xdr:col>
      <xdr:colOff>123825</xdr:colOff>
      <xdr:row>938</xdr:row>
      <xdr:rowOff>123825</xdr:rowOff>
    </xdr:to>
    <xdr:sp macro="" textlink="">
      <xdr:nvSpPr>
        <xdr:cNvPr id="2667" name="AutoShape 619" descr="Performance Bonuses">
          <a:extLst>
            <a:ext uri="{FF2B5EF4-FFF2-40B4-BE49-F238E27FC236}">
              <a16:creationId xmlns:a16="http://schemas.microsoft.com/office/drawing/2014/main" xmlns="" id="{00000000-0008-0000-0E00-00006B0A0000}"/>
            </a:ext>
          </a:extLst>
        </xdr:cNvPr>
        <xdr:cNvSpPr>
          <a:spLocks noChangeAspect="1" noChangeArrowheads="1"/>
        </xdr:cNvSpPr>
      </xdr:nvSpPr>
      <xdr:spPr bwMode="auto">
        <a:xfrm>
          <a:off x="1524000" y="98031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938</xdr:row>
      <xdr:rowOff>0</xdr:rowOff>
    </xdr:from>
    <xdr:to>
      <xdr:col>2</xdr:col>
      <xdr:colOff>257175</xdr:colOff>
      <xdr:row>938</xdr:row>
      <xdr:rowOff>123825</xdr:rowOff>
    </xdr:to>
    <xdr:sp macro="" textlink="">
      <xdr:nvSpPr>
        <xdr:cNvPr id="2668" name="AutoShape 620" descr="Waivers Exempt">
          <a:hlinkClick xmlns:r="http://schemas.openxmlformats.org/officeDocument/2006/relationships" r:id="rId274"/>
          <a:extLst>
            <a:ext uri="{FF2B5EF4-FFF2-40B4-BE49-F238E27FC236}">
              <a16:creationId xmlns:a16="http://schemas.microsoft.com/office/drawing/2014/main" xmlns="" id="{00000000-0008-0000-0E00-00006C0A0000}"/>
            </a:ext>
          </a:extLst>
        </xdr:cNvPr>
        <xdr:cNvSpPr>
          <a:spLocks noChangeAspect="1" noChangeArrowheads="1"/>
        </xdr:cNvSpPr>
      </xdr:nvSpPr>
      <xdr:spPr bwMode="auto">
        <a:xfrm>
          <a:off x="1657350" y="98031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1122</xdr:row>
      <xdr:rowOff>0</xdr:rowOff>
    </xdr:from>
    <xdr:to>
      <xdr:col>2</xdr:col>
      <xdr:colOff>123825</xdr:colOff>
      <xdr:row>1122</xdr:row>
      <xdr:rowOff>123825</xdr:rowOff>
    </xdr:to>
    <xdr:sp macro="" textlink="">
      <xdr:nvSpPr>
        <xdr:cNvPr id="2669" name="AutoShape 621" descr="Waivers Exempt">
          <a:hlinkClick xmlns:r="http://schemas.openxmlformats.org/officeDocument/2006/relationships" r:id="rId275"/>
          <a:extLst>
            <a:ext uri="{FF2B5EF4-FFF2-40B4-BE49-F238E27FC236}">
              <a16:creationId xmlns:a16="http://schemas.microsoft.com/office/drawing/2014/main" xmlns="" id="{00000000-0008-0000-0E00-00006D0A0000}"/>
            </a:ext>
          </a:extLst>
        </xdr:cNvPr>
        <xdr:cNvSpPr>
          <a:spLocks noChangeAspect="1" noChangeArrowheads="1"/>
        </xdr:cNvSpPr>
      </xdr:nvSpPr>
      <xdr:spPr bwMode="auto">
        <a:xfrm>
          <a:off x="1524000" y="98221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330</xdr:row>
      <xdr:rowOff>0</xdr:rowOff>
    </xdr:from>
    <xdr:to>
      <xdr:col>7</xdr:col>
      <xdr:colOff>123825</xdr:colOff>
      <xdr:row>330</xdr:row>
      <xdr:rowOff>104775</xdr:rowOff>
    </xdr:to>
    <xdr:sp macro="" textlink="">
      <xdr:nvSpPr>
        <xdr:cNvPr id="2670" name="AutoShape 622" descr="Arbitration Eligible">
          <a:hlinkClick xmlns:r="http://schemas.openxmlformats.org/officeDocument/2006/relationships" r:id="rId276"/>
          <a:extLst>
            <a:ext uri="{FF2B5EF4-FFF2-40B4-BE49-F238E27FC236}">
              <a16:creationId xmlns:a16="http://schemas.microsoft.com/office/drawing/2014/main" xmlns="" id="{00000000-0008-0000-0E00-00006E0A0000}"/>
            </a:ext>
          </a:extLst>
        </xdr:cNvPr>
        <xdr:cNvSpPr>
          <a:spLocks noChangeAspect="1" noChangeArrowheads="1"/>
        </xdr:cNvSpPr>
      </xdr:nvSpPr>
      <xdr:spPr bwMode="auto">
        <a:xfrm>
          <a:off x="5334000" y="984123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xdr:row>
      <xdr:rowOff>0</xdr:rowOff>
    </xdr:from>
    <xdr:to>
      <xdr:col>2</xdr:col>
      <xdr:colOff>123825</xdr:colOff>
      <xdr:row>134</xdr:row>
      <xdr:rowOff>123825</xdr:rowOff>
    </xdr:to>
    <xdr:sp macro="" textlink="">
      <xdr:nvSpPr>
        <xdr:cNvPr id="2671" name="AutoShape 623" descr="Waivers Exempt">
          <a:hlinkClick xmlns:r="http://schemas.openxmlformats.org/officeDocument/2006/relationships" r:id="rId277"/>
          <a:extLst>
            <a:ext uri="{FF2B5EF4-FFF2-40B4-BE49-F238E27FC236}">
              <a16:creationId xmlns:a16="http://schemas.microsoft.com/office/drawing/2014/main" xmlns="" id="{00000000-0008-0000-0E00-00006F0A0000}"/>
            </a:ext>
          </a:extLst>
        </xdr:cNvPr>
        <xdr:cNvSpPr>
          <a:spLocks noChangeAspect="1" noChangeArrowheads="1"/>
        </xdr:cNvSpPr>
      </xdr:nvSpPr>
      <xdr:spPr bwMode="auto">
        <a:xfrm>
          <a:off x="1524000" y="98602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134</xdr:row>
      <xdr:rowOff>0</xdr:rowOff>
    </xdr:from>
    <xdr:to>
      <xdr:col>7</xdr:col>
      <xdr:colOff>123825</xdr:colOff>
      <xdr:row>134</xdr:row>
      <xdr:rowOff>104775</xdr:rowOff>
    </xdr:to>
    <xdr:sp macro="" textlink="">
      <xdr:nvSpPr>
        <xdr:cNvPr id="2672" name="AutoShape 624" descr="Arbitration Eligible">
          <a:hlinkClick xmlns:r="http://schemas.openxmlformats.org/officeDocument/2006/relationships" r:id="rId278"/>
          <a:extLst>
            <a:ext uri="{FF2B5EF4-FFF2-40B4-BE49-F238E27FC236}">
              <a16:creationId xmlns:a16="http://schemas.microsoft.com/office/drawing/2014/main" xmlns="" id="{00000000-0008-0000-0E00-0000700A0000}"/>
            </a:ext>
          </a:extLst>
        </xdr:cNvPr>
        <xdr:cNvSpPr>
          <a:spLocks noChangeAspect="1" noChangeArrowheads="1"/>
        </xdr:cNvSpPr>
      </xdr:nvSpPr>
      <xdr:spPr bwMode="auto">
        <a:xfrm>
          <a:off x="5334000" y="986028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594</xdr:row>
      <xdr:rowOff>0</xdr:rowOff>
    </xdr:from>
    <xdr:to>
      <xdr:col>2</xdr:col>
      <xdr:colOff>123825</xdr:colOff>
      <xdr:row>594</xdr:row>
      <xdr:rowOff>123825</xdr:rowOff>
    </xdr:to>
    <xdr:sp macro="" textlink="">
      <xdr:nvSpPr>
        <xdr:cNvPr id="2673" name="AutoShape 625" descr="Performance Bonuses">
          <a:extLst>
            <a:ext uri="{FF2B5EF4-FFF2-40B4-BE49-F238E27FC236}">
              <a16:creationId xmlns:a16="http://schemas.microsoft.com/office/drawing/2014/main" xmlns="" id="{00000000-0008-0000-0E00-0000710A0000}"/>
            </a:ext>
          </a:extLst>
        </xdr:cNvPr>
        <xdr:cNvSpPr>
          <a:spLocks noChangeAspect="1" noChangeArrowheads="1"/>
        </xdr:cNvSpPr>
      </xdr:nvSpPr>
      <xdr:spPr bwMode="auto">
        <a:xfrm>
          <a:off x="1524000" y="99736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594</xdr:row>
      <xdr:rowOff>0</xdr:rowOff>
    </xdr:from>
    <xdr:to>
      <xdr:col>2</xdr:col>
      <xdr:colOff>257175</xdr:colOff>
      <xdr:row>594</xdr:row>
      <xdr:rowOff>123825</xdr:rowOff>
    </xdr:to>
    <xdr:sp macro="" textlink="">
      <xdr:nvSpPr>
        <xdr:cNvPr id="2674" name="AutoShape 626" descr="Retained Salary Transaction">
          <a:extLst>
            <a:ext uri="{FF2B5EF4-FFF2-40B4-BE49-F238E27FC236}">
              <a16:creationId xmlns:a16="http://schemas.microsoft.com/office/drawing/2014/main" xmlns="" id="{00000000-0008-0000-0E00-0000720A0000}"/>
            </a:ext>
          </a:extLst>
        </xdr:cNvPr>
        <xdr:cNvSpPr>
          <a:spLocks noChangeAspect="1" noChangeArrowheads="1"/>
        </xdr:cNvSpPr>
      </xdr:nvSpPr>
      <xdr:spPr bwMode="auto">
        <a:xfrm>
          <a:off x="1657350" y="99736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594</xdr:row>
      <xdr:rowOff>0</xdr:rowOff>
    </xdr:from>
    <xdr:to>
      <xdr:col>2</xdr:col>
      <xdr:colOff>390525</xdr:colOff>
      <xdr:row>594</xdr:row>
      <xdr:rowOff>123825</xdr:rowOff>
    </xdr:to>
    <xdr:sp macro="" textlink="">
      <xdr:nvSpPr>
        <xdr:cNvPr id="2675" name="AutoShape 627" descr="Waivers Exempt">
          <a:hlinkClick xmlns:r="http://schemas.openxmlformats.org/officeDocument/2006/relationships" r:id="rId279"/>
          <a:extLst>
            <a:ext uri="{FF2B5EF4-FFF2-40B4-BE49-F238E27FC236}">
              <a16:creationId xmlns:a16="http://schemas.microsoft.com/office/drawing/2014/main" xmlns="" id="{00000000-0008-0000-0E00-0000730A0000}"/>
            </a:ext>
          </a:extLst>
        </xdr:cNvPr>
        <xdr:cNvSpPr>
          <a:spLocks noChangeAspect="1" noChangeArrowheads="1"/>
        </xdr:cNvSpPr>
      </xdr:nvSpPr>
      <xdr:spPr bwMode="auto">
        <a:xfrm>
          <a:off x="1790700" y="99736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412</xdr:row>
      <xdr:rowOff>0</xdr:rowOff>
    </xdr:from>
    <xdr:to>
      <xdr:col>2</xdr:col>
      <xdr:colOff>123825</xdr:colOff>
      <xdr:row>412</xdr:row>
      <xdr:rowOff>123825</xdr:rowOff>
    </xdr:to>
    <xdr:sp macro="" textlink="">
      <xdr:nvSpPr>
        <xdr:cNvPr id="2676" name="AutoShape 628" descr="Performance Bonuses">
          <a:extLst>
            <a:ext uri="{FF2B5EF4-FFF2-40B4-BE49-F238E27FC236}">
              <a16:creationId xmlns:a16="http://schemas.microsoft.com/office/drawing/2014/main" xmlns="" id="{00000000-0008-0000-0E00-0000740A0000}"/>
            </a:ext>
          </a:extLst>
        </xdr:cNvPr>
        <xdr:cNvSpPr>
          <a:spLocks noChangeAspect="1" noChangeArrowheads="1"/>
        </xdr:cNvSpPr>
      </xdr:nvSpPr>
      <xdr:spPr bwMode="auto">
        <a:xfrm>
          <a:off x="1524000" y="99926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412</xdr:row>
      <xdr:rowOff>0</xdr:rowOff>
    </xdr:from>
    <xdr:to>
      <xdr:col>2</xdr:col>
      <xdr:colOff>257175</xdr:colOff>
      <xdr:row>412</xdr:row>
      <xdr:rowOff>123825</xdr:rowOff>
    </xdr:to>
    <xdr:sp macro="" textlink="">
      <xdr:nvSpPr>
        <xdr:cNvPr id="2677" name="AutoShape 629" descr="Waivers Exempt">
          <a:hlinkClick xmlns:r="http://schemas.openxmlformats.org/officeDocument/2006/relationships" r:id="rId280"/>
          <a:extLst>
            <a:ext uri="{FF2B5EF4-FFF2-40B4-BE49-F238E27FC236}">
              <a16:creationId xmlns:a16="http://schemas.microsoft.com/office/drawing/2014/main" xmlns="" id="{00000000-0008-0000-0E00-0000750A0000}"/>
            </a:ext>
          </a:extLst>
        </xdr:cNvPr>
        <xdr:cNvSpPr>
          <a:spLocks noChangeAspect="1" noChangeArrowheads="1"/>
        </xdr:cNvSpPr>
      </xdr:nvSpPr>
      <xdr:spPr bwMode="auto">
        <a:xfrm>
          <a:off x="1657350" y="99926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621</xdr:row>
      <xdr:rowOff>0</xdr:rowOff>
    </xdr:from>
    <xdr:to>
      <xdr:col>2</xdr:col>
      <xdr:colOff>123825</xdr:colOff>
      <xdr:row>621</xdr:row>
      <xdr:rowOff>123825</xdr:rowOff>
    </xdr:to>
    <xdr:sp macro="" textlink="">
      <xdr:nvSpPr>
        <xdr:cNvPr id="2678" name="AutoShape 630" descr="Waivers Exempt">
          <a:hlinkClick xmlns:r="http://schemas.openxmlformats.org/officeDocument/2006/relationships" r:id="rId281"/>
          <a:extLst>
            <a:ext uri="{FF2B5EF4-FFF2-40B4-BE49-F238E27FC236}">
              <a16:creationId xmlns:a16="http://schemas.microsoft.com/office/drawing/2014/main" xmlns="" id="{00000000-0008-0000-0E00-0000760A0000}"/>
            </a:ext>
          </a:extLst>
        </xdr:cNvPr>
        <xdr:cNvSpPr>
          <a:spLocks noChangeAspect="1" noChangeArrowheads="1"/>
        </xdr:cNvSpPr>
      </xdr:nvSpPr>
      <xdr:spPr bwMode="auto">
        <a:xfrm>
          <a:off x="1524000" y="100117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621</xdr:row>
      <xdr:rowOff>0</xdr:rowOff>
    </xdr:from>
    <xdr:to>
      <xdr:col>7</xdr:col>
      <xdr:colOff>123825</xdr:colOff>
      <xdr:row>621</xdr:row>
      <xdr:rowOff>104775</xdr:rowOff>
    </xdr:to>
    <xdr:sp macro="" textlink="">
      <xdr:nvSpPr>
        <xdr:cNvPr id="2679" name="AutoShape 631" descr="Arbitration Eligible">
          <a:hlinkClick xmlns:r="http://schemas.openxmlformats.org/officeDocument/2006/relationships" r:id="rId282"/>
          <a:extLst>
            <a:ext uri="{FF2B5EF4-FFF2-40B4-BE49-F238E27FC236}">
              <a16:creationId xmlns:a16="http://schemas.microsoft.com/office/drawing/2014/main" xmlns="" id="{00000000-0008-0000-0E00-0000770A0000}"/>
            </a:ext>
          </a:extLst>
        </xdr:cNvPr>
        <xdr:cNvSpPr>
          <a:spLocks noChangeAspect="1" noChangeArrowheads="1"/>
        </xdr:cNvSpPr>
      </xdr:nvSpPr>
      <xdr:spPr bwMode="auto">
        <a:xfrm>
          <a:off x="5334000" y="1001172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135</xdr:row>
      <xdr:rowOff>0</xdr:rowOff>
    </xdr:from>
    <xdr:to>
      <xdr:col>2</xdr:col>
      <xdr:colOff>123825</xdr:colOff>
      <xdr:row>135</xdr:row>
      <xdr:rowOff>123825</xdr:rowOff>
    </xdr:to>
    <xdr:sp macro="" textlink="">
      <xdr:nvSpPr>
        <xdr:cNvPr id="2680" name="AutoShape 632" descr="Performance Bonuses">
          <a:extLst>
            <a:ext uri="{FF2B5EF4-FFF2-40B4-BE49-F238E27FC236}">
              <a16:creationId xmlns:a16="http://schemas.microsoft.com/office/drawing/2014/main" xmlns="" id="{00000000-0008-0000-0E00-0000780A0000}"/>
            </a:ext>
          </a:extLst>
        </xdr:cNvPr>
        <xdr:cNvSpPr>
          <a:spLocks noChangeAspect="1" noChangeArrowheads="1"/>
        </xdr:cNvSpPr>
      </xdr:nvSpPr>
      <xdr:spPr bwMode="auto">
        <a:xfrm>
          <a:off x="1524000" y="96354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135</xdr:row>
      <xdr:rowOff>0</xdr:rowOff>
    </xdr:from>
    <xdr:to>
      <xdr:col>2</xdr:col>
      <xdr:colOff>257175</xdr:colOff>
      <xdr:row>135</xdr:row>
      <xdr:rowOff>123825</xdr:rowOff>
    </xdr:to>
    <xdr:sp macro="" textlink="">
      <xdr:nvSpPr>
        <xdr:cNvPr id="2681" name="AutoShape 633" descr="Waivers Exempt">
          <a:hlinkClick xmlns:r="http://schemas.openxmlformats.org/officeDocument/2006/relationships" r:id="rId283"/>
          <a:extLst>
            <a:ext uri="{FF2B5EF4-FFF2-40B4-BE49-F238E27FC236}">
              <a16:creationId xmlns:a16="http://schemas.microsoft.com/office/drawing/2014/main" xmlns="" id="{00000000-0008-0000-0E00-0000790A0000}"/>
            </a:ext>
          </a:extLst>
        </xdr:cNvPr>
        <xdr:cNvSpPr>
          <a:spLocks noChangeAspect="1" noChangeArrowheads="1"/>
        </xdr:cNvSpPr>
      </xdr:nvSpPr>
      <xdr:spPr bwMode="auto">
        <a:xfrm>
          <a:off x="1657350" y="96354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104775</xdr:colOff>
      <xdr:row>1</xdr:row>
      <xdr:rowOff>104775</xdr:rowOff>
    </xdr:to>
    <xdr:sp macro="" textlink="">
      <xdr:nvSpPr>
        <xdr:cNvPr id="2682" name="AutoShape 634" descr="https://capfriendly-wlb8ng5.stackpathdns.com/assets/images/icons/general/q2.svg">
          <a:extLst>
            <a:ext uri="{FF2B5EF4-FFF2-40B4-BE49-F238E27FC236}">
              <a16:creationId xmlns:a16="http://schemas.microsoft.com/office/drawing/2014/main" xmlns="" id="{00000000-0008-0000-0E00-00007A0A0000}"/>
            </a:ext>
          </a:extLst>
        </xdr:cNvPr>
        <xdr:cNvSpPr>
          <a:spLocks noChangeAspect="1" noChangeArrowheads="1"/>
        </xdr:cNvSpPr>
      </xdr:nvSpPr>
      <xdr:spPr bwMode="auto">
        <a:xfrm>
          <a:off x="5334000" y="965454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1428</xdr:row>
      <xdr:rowOff>0</xdr:rowOff>
    </xdr:from>
    <xdr:to>
      <xdr:col>7</xdr:col>
      <xdr:colOff>123825</xdr:colOff>
      <xdr:row>1428</xdr:row>
      <xdr:rowOff>104775</xdr:rowOff>
    </xdr:to>
    <xdr:sp macro="" textlink="">
      <xdr:nvSpPr>
        <xdr:cNvPr id="2683" name="AutoShape 635" descr="Arbitration Eligible">
          <a:hlinkClick xmlns:r="http://schemas.openxmlformats.org/officeDocument/2006/relationships" r:id="rId284"/>
          <a:extLst>
            <a:ext uri="{FF2B5EF4-FFF2-40B4-BE49-F238E27FC236}">
              <a16:creationId xmlns:a16="http://schemas.microsoft.com/office/drawing/2014/main" xmlns="" id="{00000000-0008-0000-0E00-00007B0A0000}"/>
            </a:ext>
          </a:extLst>
        </xdr:cNvPr>
        <xdr:cNvSpPr>
          <a:spLocks noChangeAspect="1" noChangeArrowheads="1"/>
        </xdr:cNvSpPr>
      </xdr:nvSpPr>
      <xdr:spPr bwMode="auto">
        <a:xfrm>
          <a:off x="5334000" y="98631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903</xdr:row>
      <xdr:rowOff>0</xdr:rowOff>
    </xdr:from>
    <xdr:to>
      <xdr:col>7</xdr:col>
      <xdr:colOff>123825</xdr:colOff>
      <xdr:row>903</xdr:row>
      <xdr:rowOff>104775</xdr:rowOff>
    </xdr:to>
    <xdr:sp macro="" textlink="">
      <xdr:nvSpPr>
        <xdr:cNvPr id="2684" name="AutoShape 636" descr="Arbitration Eligible">
          <a:hlinkClick xmlns:r="http://schemas.openxmlformats.org/officeDocument/2006/relationships" r:id="rId285"/>
          <a:extLst>
            <a:ext uri="{FF2B5EF4-FFF2-40B4-BE49-F238E27FC236}">
              <a16:creationId xmlns:a16="http://schemas.microsoft.com/office/drawing/2014/main" xmlns="" id="{00000000-0008-0000-0E00-00007C0A0000}"/>
            </a:ext>
          </a:extLst>
        </xdr:cNvPr>
        <xdr:cNvSpPr>
          <a:spLocks noChangeAspect="1" noChangeArrowheads="1"/>
        </xdr:cNvSpPr>
      </xdr:nvSpPr>
      <xdr:spPr bwMode="auto">
        <a:xfrm>
          <a:off x="5334000" y="98821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167</xdr:row>
      <xdr:rowOff>0</xdr:rowOff>
    </xdr:from>
    <xdr:to>
      <xdr:col>7</xdr:col>
      <xdr:colOff>123825</xdr:colOff>
      <xdr:row>167</xdr:row>
      <xdr:rowOff>104775</xdr:rowOff>
    </xdr:to>
    <xdr:sp macro="" textlink="">
      <xdr:nvSpPr>
        <xdr:cNvPr id="2685" name="AutoShape 637" descr="Arbitration Eligible">
          <a:hlinkClick xmlns:r="http://schemas.openxmlformats.org/officeDocument/2006/relationships" r:id="rId286"/>
          <a:extLst>
            <a:ext uri="{FF2B5EF4-FFF2-40B4-BE49-F238E27FC236}">
              <a16:creationId xmlns:a16="http://schemas.microsoft.com/office/drawing/2014/main" xmlns="" id="{00000000-0008-0000-0E00-00007D0A0000}"/>
            </a:ext>
          </a:extLst>
        </xdr:cNvPr>
        <xdr:cNvSpPr>
          <a:spLocks noChangeAspect="1" noChangeArrowheads="1"/>
        </xdr:cNvSpPr>
      </xdr:nvSpPr>
      <xdr:spPr bwMode="auto">
        <a:xfrm>
          <a:off x="5334000" y="99012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947</xdr:row>
      <xdr:rowOff>0</xdr:rowOff>
    </xdr:from>
    <xdr:to>
      <xdr:col>2</xdr:col>
      <xdr:colOff>123825</xdr:colOff>
      <xdr:row>947</xdr:row>
      <xdr:rowOff>123825</xdr:rowOff>
    </xdr:to>
    <xdr:sp macro="" textlink="">
      <xdr:nvSpPr>
        <xdr:cNvPr id="2686" name="AutoShape 638" descr="Waivers Exempt">
          <a:hlinkClick xmlns:r="http://schemas.openxmlformats.org/officeDocument/2006/relationships" r:id="rId287"/>
          <a:extLst>
            <a:ext uri="{FF2B5EF4-FFF2-40B4-BE49-F238E27FC236}">
              <a16:creationId xmlns:a16="http://schemas.microsoft.com/office/drawing/2014/main" xmlns="" id="{00000000-0008-0000-0E00-00007E0A0000}"/>
            </a:ext>
          </a:extLst>
        </xdr:cNvPr>
        <xdr:cNvSpPr>
          <a:spLocks noChangeAspect="1" noChangeArrowheads="1"/>
        </xdr:cNvSpPr>
      </xdr:nvSpPr>
      <xdr:spPr bwMode="auto">
        <a:xfrm>
          <a:off x="1524000" y="100145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87" name="AutoShape 639" descr="https://capfriendly-wlb8ng5.stackpathdns.com/assets/images/icons/general/q.svg">
          <a:extLst>
            <a:ext uri="{FF2B5EF4-FFF2-40B4-BE49-F238E27FC236}">
              <a16:creationId xmlns:a16="http://schemas.microsoft.com/office/drawing/2014/main" xmlns="" id="{00000000-0008-0000-0E00-00007F0A0000}"/>
            </a:ext>
          </a:extLst>
        </xdr:cNvPr>
        <xdr:cNvSpPr>
          <a:spLocks noChangeAspect="1" noChangeArrowheads="1"/>
        </xdr:cNvSpPr>
      </xdr:nvSpPr>
      <xdr:spPr bwMode="auto">
        <a:xfrm>
          <a:off x="1524000" y="103384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88" name="AutoShape 640" descr="https://capfriendly-wlb8ng5.stackpathdns.com/assets/images/icons/general/q.svg">
          <a:extLst>
            <a:ext uri="{FF2B5EF4-FFF2-40B4-BE49-F238E27FC236}">
              <a16:creationId xmlns:a16="http://schemas.microsoft.com/office/drawing/2014/main" xmlns="" id="{00000000-0008-0000-0E00-0000800A0000}"/>
            </a:ext>
          </a:extLst>
        </xdr:cNvPr>
        <xdr:cNvSpPr>
          <a:spLocks noChangeAspect="1" noChangeArrowheads="1"/>
        </xdr:cNvSpPr>
      </xdr:nvSpPr>
      <xdr:spPr bwMode="auto">
        <a:xfrm>
          <a:off x="1524000" y="103574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89" name="AutoShape 641" descr="https://capfriendly-wlb8ng5.stackpathdns.com/assets/images/icons/general/q.svg">
          <a:extLst>
            <a:ext uri="{FF2B5EF4-FFF2-40B4-BE49-F238E27FC236}">
              <a16:creationId xmlns:a16="http://schemas.microsoft.com/office/drawing/2014/main" xmlns="" id="{00000000-0008-0000-0E00-0000810A0000}"/>
            </a:ext>
          </a:extLst>
        </xdr:cNvPr>
        <xdr:cNvSpPr>
          <a:spLocks noChangeAspect="1" noChangeArrowheads="1"/>
        </xdr:cNvSpPr>
      </xdr:nvSpPr>
      <xdr:spPr bwMode="auto">
        <a:xfrm>
          <a:off x="1524000" y="103765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90" name="AutoShape 642" descr="https://capfriendly-wlb8ng5.stackpathdns.com/assets/images/icons/general/q.svg">
          <a:extLst>
            <a:ext uri="{FF2B5EF4-FFF2-40B4-BE49-F238E27FC236}">
              <a16:creationId xmlns:a16="http://schemas.microsoft.com/office/drawing/2014/main" xmlns="" id="{00000000-0008-0000-0E00-0000820A0000}"/>
            </a:ext>
          </a:extLst>
        </xdr:cNvPr>
        <xdr:cNvSpPr>
          <a:spLocks noChangeAspect="1" noChangeArrowheads="1"/>
        </xdr:cNvSpPr>
      </xdr:nvSpPr>
      <xdr:spPr bwMode="auto">
        <a:xfrm>
          <a:off x="1524000" y="103955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91" name="AutoShape 643" descr="https://capfriendly-wlb8ng5.stackpathdns.com/assets/images/icons/general/q.svg">
          <a:extLst>
            <a:ext uri="{FF2B5EF4-FFF2-40B4-BE49-F238E27FC236}">
              <a16:creationId xmlns:a16="http://schemas.microsoft.com/office/drawing/2014/main" xmlns="" id="{00000000-0008-0000-0E00-0000830A0000}"/>
            </a:ext>
          </a:extLst>
        </xdr:cNvPr>
        <xdr:cNvSpPr>
          <a:spLocks noChangeAspect="1" noChangeArrowheads="1"/>
        </xdr:cNvSpPr>
      </xdr:nvSpPr>
      <xdr:spPr bwMode="auto">
        <a:xfrm>
          <a:off x="1524000" y="104146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92" name="AutoShape 644" descr="https://capfriendly-wlb8ng5.stackpathdns.com/assets/images/icons/general/q.svg">
          <a:extLst>
            <a:ext uri="{FF2B5EF4-FFF2-40B4-BE49-F238E27FC236}">
              <a16:creationId xmlns:a16="http://schemas.microsoft.com/office/drawing/2014/main" xmlns="" id="{00000000-0008-0000-0E00-0000840A0000}"/>
            </a:ext>
          </a:extLst>
        </xdr:cNvPr>
        <xdr:cNvSpPr>
          <a:spLocks noChangeAspect="1" noChangeArrowheads="1"/>
        </xdr:cNvSpPr>
      </xdr:nvSpPr>
      <xdr:spPr bwMode="auto">
        <a:xfrm>
          <a:off x="1524000" y="104336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93" name="AutoShape 645" descr="https://capfriendly-wlb8ng5.stackpathdns.com/assets/images/icons/general/q.svg">
          <a:extLst>
            <a:ext uri="{FF2B5EF4-FFF2-40B4-BE49-F238E27FC236}">
              <a16:creationId xmlns:a16="http://schemas.microsoft.com/office/drawing/2014/main" xmlns="" id="{00000000-0008-0000-0E00-0000850A0000}"/>
            </a:ext>
          </a:extLst>
        </xdr:cNvPr>
        <xdr:cNvSpPr>
          <a:spLocks noChangeAspect="1" noChangeArrowheads="1"/>
        </xdr:cNvSpPr>
      </xdr:nvSpPr>
      <xdr:spPr bwMode="auto">
        <a:xfrm>
          <a:off x="1524000" y="104527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94" name="AutoShape 646" descr="https://capfriendly-wlb8ng5.stackpathdns.com/assets/images/icons/general/q.svg">
          <a:extLst>
            <a:ext uri="{FF2B5EF4-FFF2-40B4-BE49-F238E27FC236}">
              <a16:creationId xmlns:a16="http://schemas.microsoft.com/office/drawing/2014/main" xmlns="" id="{00000000-0008-0000-0E00-0000860A0000}"/>
            </a:ext>
          </a:extLst>
        </xdr:cNvPr>
        <xdr:cNvSpPr>
          <a:spLocks noChangeAspect="1" noChangeArrowheads="1"/>
        </xdr:cNvSpPr>
      </xdr:nvSpPr>
      <xdr:spPr bwMode="auto">
        <a:xfrm>
          <a:off x="1524000" y="104717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95" name="AutoShape 647" descr="https://capfriendly-wlb8ng5.stackpathdns.com/assets/images/icons/general/q.svg">
          <a:extLst>
            <a:ext uri="{FF2B5EF4-FFF2-40B4-BE49-F238E27FC236}">
              <a16:creationId xmlns:a16="http://schemas.microsoft.com/office/drawing/2014/main" xmlns="" id="{00000000-0008-0000-0E00-0000870A0000}"/>
            </a:ext>
          </a:extLst>
        </xdr:cNvPr>
        <xdr:cNvSpPr>
          <a:spLocks noChangeAspect="1" noChangeArrowheads="1"/>
        </xdr:cNvSpPr>
      </xdr:nvSpPr>
      <xdr:spPr bwMode="auto">
        <a:xfrm>
          <a:off x="1524000" y="104908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96" name="AutoShape 648" descr="https://capfriendly-wlb8ng5.stackpathdns.com/assets/images/icons/general/q.svg">
          <a:extLst>
            <a:ext uri="{FF2B5EF4-FFF2-40B4-BE49-F238E27FC236}">
              <a16:creationId xmlns:a16="http://schemas.microsoft.com/office/drawing/2014/main" xmlns="" id="{00000000-0008-0000-0E00-0000880A0000}"/>
            </a:ext>
          </a:extLst>
        </xdr:cNvPr>
        <xdr:cNvSpPr>
          <a:spLocks noChangeAspect="1" noChangeArrowheads="1"/>
        </xdr:cNvSpPr>
      </xdr:nvSpPr>
      <xdr:spPr bwMode="auto">
        <a:xfrm>
          <a:off x="1524000" y="105098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97" name="AutoShape 649" descr="https://capfriendly-wlb8ng5.stackpathdns.com/assets/images/icons/general/q.svg">
          <a:extLst>
            <a:ext uri="{FF2B5EF4-FFF2-40B4-BE49-F238E27FC236}">
              <a16:creationId xmlns:a16="http://schemas.microsoft.com/office/drawing/2014/main" xmlns="" id="{00000000-0008-0000-0E00-0000890A0000}"/>
            </a:ext>
          </a:extLst>
        </xdr:cNvPr>
        <xdr:cNvSpPr>
          <a:spLocks noChangeAspect="1" noChangeArrowheads="1"/>
        </xdr:cNvSpPr>
      </xdr:nvSpPr>
      <xdr:spPr bwMode="auto">
        <a:xfrm>
          <a:off x="1524000" y="105289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2698" name="AutoShape 650" descr="Performance Bonuses">
          <a:extLst>
            <a:ext uri="{FF2B5EF4-FFF2-40B4-BE49-F238E27FC236}">
              <a16:creationId xmlns:a16="http://schemas.microsoft.com/office/drawing/2014/main" xmlns="" id="{00000000-0008-0000-0E00-00008A0A0000}"/>
            </a:ext>
          </a:extLst>
        </xdr:cNvPr>
        <xdr:cNvSpPr>
          <a:spLocks noChangeAspect="1" noChangeArrowheads="1"/>
        </xdr:cNvSpPr>
      </xdr:nvSpPr>
      <xdr:spPr bwMode="auto">
        <a:xfrm>
          <a:off x="1524000" y="105841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581</xdr:row>
      <xdr:rowOff>0</xdr:rowOff>
    </xdr:from>
    <xdr:to>
      <xdr:col>2</xdr:col>
      <xdr:colOff>257175</xdr:colOff>
      <xdr:row>581</xdr:row>
      <xdr:rowOff>123825</xdr:rowOff>
    </xdr:to>
    <xdr:sp macro="" textlink="">
      <xdr:nvSpPr>
        <xdr:cNvPr id="2699" name="AutoShape 651" descr="Waivers Exempt">
          <a:hlinkClick xmlns:r="http://schemas.openxmlformats.org/officeDocument/2006/relationships" r:id="rId288"/>
          <a:extLst>
            <a:ext uri="{FF2B5EF4-FFF2-40B4-BE49-F238E27FC236}">
              <a16:creationId xmlns:a16="http://schemas.microsoft.com/office/drawing/2014/main" xmlns="" id="{00000000-0008-0000-0E00-00008B0A0000}"/>
            </a:ext>
          </a:extLst>
        </xdr:cNvPr>
        <xdr:cNvSpPr>
          <a:spLocks noChangeAspect="1" noChangeArrowheads="1"/>
        </xdr:cNvSpPr>
      </xdr:nvSpPr>
      <xdr:spPr bwMode="auto">
        <a:xfrm>
          <a:off x="1657350" y="105841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988</xdr:row>
      <xdr:rowOff>0</xdr:rowOff>
    </xdr:from>
    <xdr:to>
      <xdr:col>2</xdr:col>
      <xdr:colOff>123825</xdr:colOff>
      <xdr:row>988</xdr:row>
      <xdr:rowOff>123825</xdr:rowOff>
    </xdr:to>
    <xdr:sp macro="" textlink="">
      <xdr:nvSpPr>
        <xdr:cNvPr id="2700" name="AutoShape 652" descr="Retained Salary Transaction">
          <a:extLst>
            <a:ext uri="{FF2B5EF4-FFF2-40B4-BE49-F238E27FC236}">
              <a16:creationId xmlns:a16="http://schemas.microsoft.com/office/drawing/2014/main" xmlns="" id="{00000000-0008-0000-0E00-00008C0A0000}"/>
            </a:ext>
          </a:extLst>
        </xdr:cNvPr>
        <xdr:cNvSpPr>
          <a:spLocks noChangeAspect="1" noChangeArrowheads="1"/>
        </xdr:cNvSpPr>
      </xdr:nvSpPr>
      <xdr:spPr bwMode="auto">
        <a:xfrm>
          <a:off x="1524000" y="106032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988</xdr:row>
      <xdr:rowOff>0</xdr:rowOff>
    </xdr:from>
    <xdr:to>
      <xdr:col>2</xdr:col>
      <xdr:colOff>257175</xdr:colOff>
      <xdr:row>988</xdr:row>
      <xdr:rowOff>123825</xdr:rowOff>
    </xdr:to>
    <xdr:sp macro="" textlink="">
      <xdr:nvSpPr>
        <xdr:cNvPr id="2701" name="AutoShape 653" descr="Waivers Exempt">
          <a:hlinkClick xmlns:r="http://schemas.openxmlformats.org/officeDocument/2006/relationships" r:id="rId289"/>
          <a:extLst>
            <a:ext uri="{FF2B5EF4-FFF2-40B4-BE49-F238E27FC236}">
              <a16:creationId xmlns:a16="http://schemas.microsoft.com/office/drawing/2014/main" xmlns="" id="{00000000-0008-0000-0E00-00008D0A0000}"/>
            </a:ext>
          </a:extLst>
        </xdr:cNvPr>
        <xdr:cNvSpPr>
          <a:spLocks noChangeAspect="1" noChangeArrowheads="1"/>
        </xdr:cNvSpPr>
      </xdr:nvSpPr>
      <xdr:spPr bwMode="auto">
        <a:xfrm>
          <a:off x="1657350" y="106032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988</xdr:row>
      <xdr:rowOff>0</xdr:rowOff>
    </xdr:from>
    <xdr:to>
      <xdr:col>2</xdr:col>
      <xdr:colOff>390525</xdr:colOff>
      <xdr:row>988</xdr:row>
      <xdr:rowOff>123825</xdr:rowOff>
    </xdr:to>
    <xdr:sp macro="" textlink="">
      <xdr:nvSpPr>
        <xdr:cNvPr id="2702" name="AutoShape 654" descr="Exempt from the 50 Contract Limit">
          <a:extLst>
            <a:ext uri="{FF2B5EF4-FFF2-40B4-BE49-F238E27FC236}">
              <a16:creationId xmlns:a16="http://schemas.microsoft.com/office/drawing/2014/main" xmlns="" id="{00000000-0008-0000-0E00-00008E0A0000}"/>
            </a:ext>
          </a:extLst>
        </xdr:cNvPr>
        <xdr:cNvSpPr>
          <a:spLocks noChangeAspect="1" noChangeArrowheads="1"/>
        </xdr:cNvSpPr>
      </xdr:nvSpPr>
      <xdr:spPr bwMode="auto">
        <a:xfrm>
          <a:off x="1790700" y="106032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1354</xdr:row>
      <xdr:rowOff>0</xdr:rowOff>
    </xdr:from>
    <xdr:to>
      <xdr:col>2</xdr:col>
      <xdr:colOff>123825</xdr:colOff>
      <xdr:row>1354</xdr:row>
      <xdr:rowOff>123825</xdr:rowOff>
    </xdr:to>
    <xdr:sp macro="" textlink="">
      <xdr:nvSpPr>
        <xdr:cNvPr id="2703" name="AutoShape 655" descr="Performance Bonuses">
          <a:extLst>
            <a:ext uri="{FF2B5EF4-FFF2-40B4-BE49-F238E27FC236}">
              <a16:creationId xmlns:a16="http://schemas.microsoft.com/office/drawing/2014/main" xmlns="" id="{00000000-0008-0000-0E00-00008F0A0000}"/>
            </a:ext>
          </a:extLst>
        </xdr:cNvPr>
        <xdr:cNvSpPr>
          <a:spLocks noChangeAspect="1" noChangeArrowheads="1"/>
        </xdr:cNvSpPr>
      </xdr:nvSpPr>
      <xdr:spPr bwMode="auto">
        <a:xfrm>
          <a:off x="1524000" y="106413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1354</xdr:row>
      <xdr:rowOff>0</xdr:rowOff>
    </xdr:from>
    <xdr:to>
      <xdr:col>2</xdr:col>
      <xdr:colOff>257175</xdr:colOff>
      <xdr:row>1354</xdr:row>
      <xdr:rowOff>123825</xdr:rowOff>
    </xdr:to>
    <xdr:sp macro="" textlink="">
      <xdr:nvSpPr>
        <xdr:cNvPr id="2704" name="AutoShape 656" descr="Waivers Exempt">
          <a:hlinkClick xmlns:r="http://schemas.openxmlformats.org/officeDocument/2006/relationships" r:id="rId290"/>
          <a:extLst>
            <a:ext uri="{FF2B5EF4-FFF2-40B4-BE49-F238E27FC236}">
              <a16:creationId xmlns:a16="http://schemas.microsoft.com/office/drawing/2014/main" xmlns="" id="{00000000-0008-0000-0E00-0000900A0000}"/>
            </a:ext>
          </a:extLst>
        </xdr:cNvPr>
        <xdr:cNvSpPr>
          <a:spLocks noChangeAspect="1" noChangeArrowheads="1"/>
        </xdr:cNvSpPr>
      </xdr:nvSpPr>
      <xdr:spPr bwMode="auto">
        <a:xfrm>
          <a:off x="1657350" y="106413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123825</xdr:colOff>
      <xdr:row>3</xdr:row>
      <xdr:rowOff>123825</xdr:rowOff>
    </xdr:to>
    <xdr:sp macro="" textlink="">
      <xdr:nvSpPr>
        <xdr:cNvPr id="2705" name="AutoShape 657" descr="Performance Bonuses">
          <a:extLst>
            <a:ext uri="{FF2B5EF4-FFF2-40B4-BE49-F238E27FC236}">
              <a16:creationId xmlns:a16="http://schemas.microsoft.com/office/drawing/2014/main" xmlns="" id="{00000000-0008-0000-0E00-0000910A0000}"/>
            </a:ext>
          </a:extLst>
        </xdr:cNvPr>
        <xdr:cNvSpPr>
          <a:spLocks noChangeAspect="1" noChangeArrowheads="1"/>
        </xdr:cNvSpPr>
      </xdr:nvSpPr>
      <xdr:spPr bwMode="auto">
        <a:xfrm>
          <a:off x="1524000" y="106794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xdr:row>
      <xdr:rowOff>0</xdr:rowOff>
    </xdr:from>
    <xdr:to>
      <xdr:col>2</xdr:col>
      <xdr:colOff>257175</xdr:colOff>
      <xdr:row>3</xdr:row>
      <xdr:rowOff>123825</xdr:rowOff>
    </xdr:to>
    <xdr:sp macro="" textlink="">
      <xdr:nvSpPr>
        <xdr:cNvPr id="2706" name="AutoShape 658" descr="Waivers Exempt">
          <a:hlinkClick xmlns:r="http://schemas.openxmlformats.org/officeDocument/2006/relationships" r:id="rId291"/>
          <a:extLst>
            <a:ext uri="{FF2B5EF4-FFF2-40B4-BE49-F238E27FC236}">
              <a16:creationId xmlns:a16="http://schemas.microsoft.com/office/drawing/2014/main" xmlns="" id="{00000000-0008-0000-0E00-0000920A0000}"/>
            </a:ext>
          </a:extLst>
        </xdr:cNvPr>
        <xdr:cNvSpPr>
          <a:spLocks noChangeAspect="1" noChangeArrowheads="1"/>
        </xdr:cNvSpPr>
      </xdr:nvSpPr>
      <xdr:spPr bwMode="auto">
        <a:xfrm>
          <a:off x="1657350" y="106794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xdr:row>
      <xdr:rowOff>0</xdr:rowOff>
    </xdr:from>
    <xdr:to>
      <xdr:col>2</xdr:col>
      <xdr:colOff>123825</xdr:colOff>
      <xdr:row>55</xdr:row>
      <xdr:rowOff>123825</xdr:rowOff>
    </xdr:to>
    <xdr:sp macro="" textlink="">
      <xdr:nvSpPr>
        <xdr:cNvPr id="2707" name="AutoShape 659" descr="Performance Bonuses">
          <a:extLst>
            <a:ext uri="{FF2B5EF4-FFF2-40B4-BE49-F238E27FC236}">
              <a16:creationId xmlns:a16="http://schemas.microsoft.com/office/drawing/2014/main" xmlns="" id="{00000000-0008-0000-0E00-0000930A0000}"/>
            </a:ext>
          </a:extLst>
        </xdr:cNvPr>
        <xdr:cNvSpPr>
          <a:spLocks noChangeAspect="1" noChangeArrowheads="1"/>
        </xdr:cNvSpPr>
      </xdr:nvSpPr>
      <xdr:spPr bwMode="auto">
        <a:xfrm>
          <a:off x="1524000" y="106984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55</xdr:row>
      <xdr:rowOff>0</xdr:rowOff>
    </xdr:from>
    <xdr:to>
      <xdr:col>2</xdr:col>
      <xdr:colOff>257175</xdr:colOff>
      <xdr:row>55</xdr:row>
      <xdr:rowOff>123825</xdr:rowOff>
    </xdr:to>
    <xdr:sp macro="" textlink="">
      <xdr:nvSpPr>
        <xdr:cNvPr id="2708" name="AutoShape 660" descr="Waivers Exempt">
          <a:hlinkClick xmlns:r="http://schemas.openxmlformats.org/officeDocument/2006/relationships" r:id="rId292"/>
          <a:extLst>
            <a:ext uri="{FF2B5EF4-FFF2-40B4-BE49-F238E27FC236}">
              <a16:creationId xmlns:a16="http://schemas.microsoft.com/office/drawing/2014/main" xmlns="" id="{00000000-0008-0000-0E00-0000940A0000}"/>
            </a:ext>
          </a:extLst>
        </xdr:cNvPr>
        <xdr:cNvSpPr>
          <a:spLocks noChangeAspect="1" noChangeArrowheads="1"/>
        </xdr:cNvSpPr>
      </xdr:nvSpPr>
      <xdr:spPr bwMode="auto">
        <a:xfrm>
          <a:off x="1657350" y="106984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1361</xdr:row>
      <xdr:rowOff>0</xdr:rowOff>
    </xdr:from>
    <xdr:to>
      <xdr:col>2</xdr:col>
      <xdr:colOff>123825</xdr:colOff>
      <xdr:row>1361</xdr:row>
      <xdr:rowOff>123825</xdr:rowOff>
    </xdr:to>
    <xdr:sp macro="" textlink="">
      <xdr:nvSpPr>
        <xdr:cNvPr id="2709" name="AutoShape 661" descr="Waivers Exempt">
          <a:hlinkClick xmlns:r="http://schemas.openxmlformats.org/officeDocument/2006/relationships" r:id="rId293"/>
          <a:extLst>
            <a:ext uri="{FF2B5EF4-FFF2-40B4-BE49-F238E27FC236}">
              <a16:creationId xmlns:a16="http://schemas.microsoft.com/office/drawing/2014/main" xmlns="" id="{00000000-0008-0000-0E00-0000950A0000}"/>
            </a:ext>
          </a:extLst>
        </xdr:cNvPr>
        <xdr:cNvSpPr>
          <a:spLocks noChangeAspect="1" noChangeArrowheads="1"/>
        </xdr:cNvSpPr>
      </xdr:nvSpPr>
      <xdr:spPr bwMode="auto">
        <a:xfrm>
          <a:off x="1524000" y="107175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1361</xdr:row>
      <xdr:rowOff>0</xdr:rowOff>
    </xdr:from>
    <xdr:to>
      <xdr:col>7</xdr:col>
      <xdr:colOff>123825</xdr:colOff>
      <xdr:row>1361</xdr:row>
      <xdr:rowOff>104775</xdr:rowOff>
    </xdr:to>
    <xdr:sp macro="" textlink="">
      <xdr:nvSpPr>
        <xdr:cNvPr id="2710" name="AutoShape 662" descr="Arbitration Eligible">
          <a:hlinkClick xmlns:r="http://schemas.openxmlformats.org/officeDocument/2006/relationships" r:id="rId294"/>
          <a:extLst>
            <a:ext uri="{FF2B5EF4-FFF2-40B4-BE49-F238E27FC236}">
              <a16:creationId xmlns:a16="http://schemas.microsoft.com/office/drawing/2014/main" xmlns="" id="{00000000-0008-0000-0E00-0000960A0000}"/>
            </a:ext>
          </a:extLst>
        </xdr:cNvPr>
        <xdr:cNvSpPr>
          <a:spLocks noChangeAspect="1" noChangeArrowheads="1"/>
        </xdr:cNvSpPr>
      </xdr:nvSpPr>
      <xdr:spPr bwMode="auto">
        <a:xfrm>
          <a:off x="5334000" y="1071753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123825</xdr:colOff>
      <xdr:row>34</xdr:row>
      <xdr:rowOff>123825</xdr:rowOff>
    </xdr:to>
    <xdr:sp macro="" textlink="">
      <xdr:nvSpPr>
        <xdr:cNvPr id="2711" name="AutoShape 663" descr="Performance Bonuses">
          <a:extLst>
            <a:ext uri="{FF2B5EF4-FFF2-40B4-BE49-F238E27FC236}">
              <a16:creationId xmlns:a16="http://schemas.microsoft.com/office/drawing/2014/main" xmlns="" id="{00000000-0008-0000-0E00-0000970A0000}"/>
            </a:ext>
          </a:extLst>
        </xdr:cNvPr>
        <xdr:cNvSpPr>
          <a:spLocks noChangeAspect="1" noChangeArrowheads="1"/>
        </xdr:cNvSpPr>
      </xdr:nvSpPr>
      <xdr:spPr bwMode="auto">
        <a:xfrm>
          <a:off x="1524000" y="107365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34</xdr:row>
      <xdr:rowOff>0</xdr:rowOff>
    </xdr:from>
    <xdr:to>
      <xdr:col>2</xdr:col>
      <xdr:colOff>257175</xdr:colOff>
      <xdr:row>34</xdr:row>
      <xdr:rowOff>123825</xdr:rowOff>
    </xdr:to>
    <xdr:sp macro="" textlink="">
      <xdr:nvSpPr>
        <xdr:cNvPr id="2712" name="AutoShape 664" descr="Waivers Exempt">
          <a:hlinkClick xmlns:r="http://schemas.openxmlformats.org/officeDocument/2006/relationships" r:id="rId295"/>
          <a:extLst>
            <a:ext uri="{FF2B5EF4-FFF2-40B4-BE49-F238E27FC236}">
              <a16:creationId xmlns:a16="http://schemas.microsoft.com/office/drawing/2014/main" xmlns="" id="{00000000-0008-0000-0E00-0000980A0000}"/>
            </a:ext>
          </a:extLst>
        </xdr:cNvPr>
        <xdr:cNvSpPr>
          <a:spLocks noChangeAspect="1" noChangeArrowheads="1"/>
        </xdr:cNvSpPr>
      </xdr:nvSpPr>
      <xdr:spPr bwMode="auto">
        <a:xfrm>
          <a:off x="1657350" y="107365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1091</xdr:row>
      <xdr:rowOff>0</xdr:rowOff>
    </xdr:from>
    <xdr:to>
      <xdr:col>2</xdr:col>
      <xdr:colOff>123825</xdr:colOff>
      <xdr:row>1091</xdr:row>
      <xdr:rowOff>123825</xdr:rowOff>
    </xdr:to>
    <xdr:sp macro="" textlink="">
      <xdr:nvSpPr>
        <xdr:cNvPr id="2713" name="AutoShape 665" descr="Performance Bonuses">
          <a:extLst>
            <a:ext uri="{FF2B5EF4-FFF2-40B4-BE49-F238E27FC236}">
              <a16:creationId xmlns:a16="http://schemas.microsoft.com/office/drawing/2014/main" xmlns="" id="{00000000-0008-0000-0E00-0000990A0000}"/>
            </a:ext>
          </a:extLst>
        </xdr:cNvPr>
        <xdr:cNvSpPr>
          <a:spLocks noChangeAspect="1" noChangeArrowheads="1"/>
        </xdr:cNvSpPr>
      </xdr:nvSpPr>
      <xdr:spPr bwMode="auto">
        <a:xfrm>
          <a:off x="1524000" y="107556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1091</xdr:row>
      <xdr:rowOff>0</xdr:rowOff>
    </xdr:from>
    <xdr:to>
      <xdr:col>2</xdr:col>
      <xdr:colOff>257175</xdr:colOff>
      <xdr:row>1091</xdr:row>
      <xdr:rowOff>123825</xdr:rowOff>
    </xdr:to>
    <xdr:sp macro="" textlink="">
      <xdr:nvSpPr>
        <xdr:cNvPr id="2714" name="AutoShape 666" descr="Waivers Exempt">
          <a:hlinkClick xmlns:r="http://schemas.openxmlformats.org/officeDocument/2006/relationships" r:id="rId296"/>
          <a:extLst>
            <a:ext uri="{FF2B5EF4-FFF2-40B4-BE49-F238E27FC236}">
              <a16:creationId xmlns:a16="http://schemas.microsoft.com/office/drawing/2014/main" xmlns="" id="{00000000-0008-0000-0E00-00009A0A0000}"/>
            </a:ext>
          </a:extLst>
        </xdr:cNvPr>
        <xdr:cNvSpPr>
          <a:spLocks noChangeAspect="1" noChangeArrowheads="1"/>
        </xdr:cNvSpPr>
      </xdr:nvSpPr>
      <xdr:spPr bwMode="auto">
        <a:xfrm>
          <a:off x="1657350" y="107556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1125</xdr:row>
      <xdr:rowOff>0</xdr:rowOff>
    </xdr:from>
    <xdr:to>
      <xdr:col>2</xdr:col>
      <xdr:colOff>123825</xdr:colOff>
      <xdr:row>1125</xdr:row>
      <xdr:rowOff>123825</xdr:rowOff>
    </xdr:to>
    <xdr:sp macro="" textlink="">
      <xdr:nvSpPr>
        <xdr:cNvPr id="2715" name="AutoShape 667" descr="Waivers Exempt">
          <a:hlinkClick xmlns:r="http://schemas.openxmlformats.org/officeDocument/2006/relationships" r:id="rId297"/>
          <a:extLst>
            <a:ext uri="{FF2B5EF4-FFF2-40B4-BE49-F238E27FC236}">
              <a16:creationId xmlns:a16="http://schemas.microsoft.com/office/drawing/2014/main" xmlns="" id="{00000000-0008-0000-0E00-00009B0A0000}"/>
            </a:ext>
          </a:extLst>
        </xdr:cNvPr>
        <xdr:cNvSpPr>
          <a:spLocks noChangeAspect="1" noChangeArrowheads="1"/>
        </xdr:cNvSpPr>
      </xdr:nvSpPr>
      <xdr:spPr bwMode="auto">
        <a:xfrm>
          <a:off x="1524000" y="107746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507</xdr:row>
      <xdr:rowOff>0</xdr:rowOff>
    </xdr:from>
    <xdr:to>
      <xdr:col>7</xdr:col>
      <xdr:colOff>123825</xdr:colOff>
      <xdr:row>507</xdr:row>
      <xdr:rowOff>104775</xdr:rowOff>
    </xdr:to>
    <xdr:sp macro="" textlink="">
      <xdr:nvSpPr>
        <xdr:cNvPr id="2716" name="AutoShape 668" descr="Arbitration Eligible">
          <a:hlinkClick xmlns:r="http://schemas.openxmlformats.org/officeDocument/2006/relationships" r:id="rId298"/>
          <a:extLst>
            <a:ext uri="{FF2B5EF4-FFF2-40B4-BE49-F238E27FC236}">
              <a16:creationId xmlns:a16="http://schemas.microsoft.com/office/drawing/2014/main" xmlns="" id="{00000000-0008-0000-0E00-00009C0A0000}"/>
            </a:ext>
          </a:extLst>
        </xdr:cNvPr>
        <xdr:cNvSpPr>
          <a:spLocks noChangeAspect="1" noChangeArrowheads="1"/>
        </xdr:cNvSpPr>
      </xdr:nvSpPr>
      <xdr:spPr bwMode="auto">
        <a:xfrm>
          <a:off x="5334000" y="1081278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694</xdr:row>
      <xdr:rowOff>0</xdr:rowOff>
    </xdr:from>
    <xdr:to>
      <xdr:col>2</xdr:col>
      <xdr:colOff>123825</xdr:colOff>
      <xdr:row>694</xdr:row>
      <xdr:rowOff>123825</xdr:rowOff>
    </xdr:to>
    <xdr:sp macro="" textlink="">
      <xdr:nvSpPr>
        <xdr:cNvPr id="2717" name="AutoShape 669" descr="Performance Bonuses">
          <a:extLst>
            <a:ext uri="{FF2B5EF4-FFF2-40B4-BE49-F238E27FC236}">
              <a16:creationId xmlns:a16="http://schemas.microsoft.com/office/drawing/2014/main" xmlns="" id="{00000000-0008-0000-0E00-00009D0A0000}"/>
            </a:ext>
          </a:extLst>
        </xdr:cNvPr>
        <xdr:cNvSpPr>
          <a:spLocks noChangeAspect="1" noChangeArrowheads="1"/>
        </xdr:cNvSpPr>
      </xdr:nvSpPr>
      <xdr:spPr bwMode="auto">
        <a:xfrm>
          <a:off x="1524000" y="109451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694</xdr:row>
      <xdr:rowOff>0</xdr:rowOff>
    </xdr:from>
    <xdr:to>
      <xdr:col>2</xdr:col>
      <xdr:colOff>257175</xdr:colOff>
      <xdr:row>694</xdr:row>
      <xdr:rowOff>123825</xdr:rowOff>
    </xdr:to>
    <xdr:sp macro="" textlink="">
      <xdr:nvSpPr>
        <xdr:cNvPr id="2718" name="AutoShape 670" descr="Waivers Exempt">
          <a:hlinkClick xmlns:r="http://schemas.openxmlformats.org/officeDocument/2006/relationships" r:id="rId299"/>
          <a:extLst>
            <a:ext uri="{FF2B5EF4-FFF2-40B4-BE49-F238E27FC236}">
              <a16:creationId xmlns:a16="http://schemas.microsoft.com/office/drawing/2014/main" xmlns="" id="{00000000-0008-0000-0E00-00009E0A0000}"/>
            </a:ext>
          </a:extLst>
        </xdr:cNvPr>
        <xdr:cNvSpPr>
          <a:spLocks noChangeAspect="1" noChangeArrowheads="1"/>
        </xdr:cNvSpPr>
      </xdr:nvSpPr>
      <xdr:spPr bwMode="auto">
        <a:xfrm>
          <a:off x="1657350" y="109451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104775</xdr:colOff>
      <xdr:row>1</xdr:row>
      <xdr:rowOff>104775</xdr:rowOff>
    </xdr:to>
    <xdr:sp macro="" textlink="">
      <xdr:nvSpPr>
        <xdr:cNvPr id="2719" name="AutoShape 671" descr="https://capfriendly-wlb8ng5.stackpathdns.com/assets/images/icons/general/q2.svg">
          <a:extLst>
            <a:ext uri="{FF2B5EF4-FFF2-40B4-BE49-F238E27FC236}">
              <a16:creationId xmlns:a16="http://schemas.microsoft.com/office/drawing/2014/main" xmlns="" id="{00000000-0008-0000-0E00-00009F0A0000}"/>
            </a:ext>
          </a:extLst>
        </xdr:cNvPr>
        <xdr:cNvSpPr>
          <a:spLocks noChangeAspect="1" noChangeArrowheads="1"/>
        </xdr:cNvSpPr>
      </xdr:nvSpPr>
      <xdr:spPr bwMode="auto">
        <a:xfrm>
          <a:off x="5334000" y="10964227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1299</xdr:row>
      <xdr:rowOff>0</xdr:rowOff>
    </xdr:from>
    <xdr:to>
      <xdr:col>2</xdr:col>
      <xdr:colOff>123825</xdr:colOff>
      <xdr:row>1299</xdr:row>
      <xdr:rowOff>123825</xdr:rowOff>
    </xdr:to>
    <xdr:sp macro="" textlink="">
      <xdr:nvSpPr>
        <xdr:cNvPr id="2720" name="AutoShape 672" descr="Performance Bonuses">
          <a:extLst>
            <a:ext uri="{FF2B5EF4-FFF2-40B4-BE49-F238E27FC236}">
              <a16:creationId xmlns:a16="http://schemas.microsoft.com/office/drawing/2014/main" xmlns="" id="{00000000-0008-0000-0E00-0000A00A0000}"/>
            </a:ext>
          </a:extLst>
        </xdr:cNvPr>
        <xdr:cNvSpPr>
          <a:spLocks noChangeAspect="1" noChangeArrowheads="1"/>
        </xdr:cNvSpPr>
      </xdr:nvSpPr>
      <xdr:spPr bwMode="auto">
        <a:xfrm>
          <a:off x="1524000" y="109832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1299</xdr:row>
      <xdr:rowOff>0</xdr:rowOff>
    </xdr:from>
    <xdr:to>
      <xdr:col>2</xdr:col>
      <xdr:colOff>257175</xdr:colOff>
      <xdr:row>1299</xdr:row>
      <xdr:rowOff>123825</xdr:rowOff>
    </xdr:to>
    <xdr:sp macro="" textlink="">
      <xdr:nvSpPr>
        <xdr:cNvPr id="2721" name="AutoShape 673" descr="Waivers Exempt">
          <a:hlinkClick xmlns:r="http://schemas.openxmlformats.org/officeDocument/2006/relationships" r:id="rId300"/>
          <a:extLst>
            <a:ext uri="{FF2B5EF4-FFF2-40B4-BE49-F238E27FC236}">
              <a16:creationId xmlns:a16="http://schemas.microsoft.com/office/drawing/2014/main" xmlns="" id="{00000000-0008-0000-0E00-0000A10A0000}"/>
            </a:ext>
          </a:extLst>
        </xdr:cNvPr>
        <xdr:cNvSpPr>
          <a:spLocks noChangeAspect="1" noChangeArrowheads="1"/>
        </xdr:cNvSpPr>
      </xdr:nvSpPr>
      <xdr:spPr bwMode="auto">
        <a:xfrm>
          <a:off x="1657350" y="1098327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891</xdr:row>
      <xdr:rowOff>0</xdr:rowOff>
    </xdr:from>
    <xdr:to>
      <xdr:col>2</xdr:col>
      <xdr:colOff>123825</xdr:colOff>
      <xdr:row>891</xdr:row>
      <xdr:rowOff>123825</xdr:rowOff>
    </xdr:to>
    <xdr:sp macro="" textlink="">
      <xdr:nvSpPr>
        <xdr:cNvPr id="2722" name="AutoShape 674" descr="Waivers Exempt">
          <a:hlinkClick xmlns:r="http://schemas.openxmlformats.org/officeDocument/2006/relationships" r:id="rId301"/>
          <a:extLst>
            <a:ext uri="{FF2B5EF4-FFF2-40B4-BE49-F238E27FC236}">
              <a16:creationId xmlns:a16="http://schemas.microsoft.com/office/drawing/2014/main" xmlns="" id="{00000000-0008-0000-0E00-0000A20A0000}"/>
            </a:ext>
          </a:extLst>
        </xdr:cNvPr>
        <xdr:cNvSpPr>
          <a:spLocks noChangeAspect="1" noChangeArrowheads="1"/>
        </xdr:cNvSpPr>
      </xdr:nvSpPr>
      <xdr:spPr bwMode="auto">
        <a:xfrm>
          <a:off x="1524000" y="1100232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xdr:row>
      <xdr:rowOff>0</xdr:rowOff>
    </xdr:from>
    <xdr:to>
      <xdr:col>2</xdr:col>
      <xdr:colOff>123825</xdr:colOff>
      <xdr:row>79</xdr:row>
      <xdr:rowOff>123825</xdr:rowOff>
    </xdr:to>
    <xdr:sp macro="" textlink="">
      <xdr:nvSpPr>
        <xdr:cNvPr id="2723" name="AutoShape 675" descr="Performance Bonuses">
          <a:extLst>
            <a:ext uri="{FF2B5EF4-FFF2-40B4-BE49-F238E27FC236}">
              <a16:creationId xmlns:a16="http://schemas.microsoft.com/office/drawing/2014/main" xmlns="" id="{00000000-0008-0000-0E00-0000A30A0000}"/>
            </a:ext>
          </a:extLst>
        </xdr:cNvPr>
        <xdr:cNvSpPr>
          <a:spLocks noChangeAspect="1" noChangeArrowheads="1"/>
        </xdr:cNvSpPr>
      </xdr:nvSpPr>
      <xdr:spPr bwMode="auto">
        <a:xfrm>
          <a:off x="1524000" y="111728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79</xdr:row>
      <xdr:rowOff>0</xdr:rowOff>
    </xdr:from>
    <xdr:to>
      <xdr:col>2</xdr:col>
      <xdr:colOff>257175</xdr:colOff>
      <xdr:row>79</xdr:row>
      <xdr:rowOff>123825</xdr:rowOff>
    </xdr:to>
    <xdr:sp macro="" textlink="">
      <xdr:nvSpPr>
        <xdr:cNvPr id="2724" name="AutoShape 676" descr="Waivers Exempt">
          <a:hlinkClick xmlns:r="http://schemas.openxmlformats.org/officeDocument/2006/relationships" r:id="rId302"/>
          <a:extLst>
            <a:ext uri="{FF2B5EF4-FFF2-40B4-BE49-F238E27FC236}">
              <a16:creationId xmlns:a16="http://schemas.microsoft.com/office/drawing/2014/main" xmlns="" id="{00000000-0008-0000-0E00-0000A40A0000}"/>
            </a:ext>
          </a:extLst>
        </xdr:cNvPr>
        <xdr:cNvSpPr>
          <a:spLocks noChangeAspect="1" noChangeArrowheads="1"/>
        </xdr:cNvSpPr>
      </xdr:nvSpPr>
      <xdr:spPr bwMode="auto">
        <a:xfrm>
          <a:off x="1657350" y="111728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309</xdr:row>
      <xdr:rowOff>0</xdr:rowOff>
    </xdr:from>
    <xdr:to>
      <xdr:col>7</xdr:col>
      <xdr:colOff>123825</xdr:colOff>
      <xdr:row>309</xdr:row>
      <xdr:rowOff>104775</xdr:rowOff>
    </xdr:to>
    <xdr:sp macro="" textlink="">
      <xdr:nvSpPr>
        <xdr:cNvPr id="2725" name="AutoShape 677" descr="Arbitration Eligible">
          <a:hlinkClick xmlns:r="http://schemas.openxmlformats.org/officeDocument/2006/relationships" r:id="rId303"/>
          <a:extLst>
            <a:ext uri="{FF2B5EF4-FFF2-40B4-BE49-F238E27FC236}">
              <a16:creationId xmlns:a16="http://schemas.microsoft.com/office/drawing/2014/main" xmlns="" id="{00000000-0008-0000-0E00-0000A50A0000}"/>
            </a:ext>
          </a:extLst>
        </xdr:cNvPr>
        <xdr:cNvSpPr>
          <a:spLocks noChangeAspect="1" noChangeArrowheads="1"/>
        </xdr:cNvSpPr>
      </xdr:nvSpPr>
      <xdr:spPr bwMode="auto">
        <a:xfrm>
          <a:off x="5334000" y="1119187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708</xdr:row>
      <xdr:rowOff>0</xdr:rowOff>
    </xdr:from>
    <xdr:to>
      <xdr:col>8</xdr:col>
      <xdr:colOff>123825</xdr:colOff>
      <xdr:row>708</xdr:row>
      <xdr:rowOff>104775</xdr:rowOff>
    </xdr:to>
    <xdr:sp macro="" textlink="">
      <xdr:nvSpPr>
        <xdr:cNvPr id="2" name="AutoShape 1" descr="Éligible à l'arbitrage">
          <a:hlinkClick xmlns:r="http://schemas.openxmlformats.org/officeDocument/2006/relationships" r:id="rId304"/>
          <a:extLst>
            <a:ext uri="{FF2B5EF4-FFF2-40B4-BE49-F238E27FC236}">
              <a16:creationId xmlns:a16="http://schemas.microsoft.com/office/drawing/2014/main" xmlns="" id="{00000000-0008-0000-0E00-000002000000}"/>
            </a:ext>
          </a:extLst>
        </xdr:cNvPr>
        <xdr:cNvSpPr>
          <a:spLocks noChangeAspect="1" noChangeArrowheads="1"/>
        </xdr:cNvSpPr>
      </xdr:nvSpPr>
      <xdr:spPr bwMode="auto">
        <a:xfrm>
          <a:off x="6096000" y="105308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998</xdr:row>
      <xdr:rowOff>0</xdr:rowOff>
    </xdr:from>
    <xdr:to>
      <xdr:col>2</xdr:col>
      <xdr:colOff>123825</xdr:colOff>
      <xdr:row>998</xdr:row>
      <xdr:rowOff>123825</xdr:rowOff>
    </xdr:to>
    <xdr:sp macro="" textlink="">
      <xdr:nvSpPr>
        <xdr:cNvPr id="3" name="AutoShape 2" descr="Exempté du ballottage">
          <a:hlinkClick xmlns:r="http://schemas.openxmlformats.org/officeDocument/2006/relationships" r:id="rId305"/>
          <a:extLst>
            <a:ext uri="{FF2B5EF4-FFF2-40B4-BE49-F238E27FC236}">
              <a16:creationId xmlns:a16="http://schemas.microsoft.com/office/drawing/2014/main" xmlns="" id="{00000000-0008-0000-0E00-000003000000}"/>
            </a:ext>
          </a:extLst>
        </xdr:cNvPr>
        <xdr:cNvSpPr>
          <a:spLocks noChangeAspect="1" noChangeArrowheads="1"/>
        </xdr:cNvSpPr>
      </xdr:nvSpPr>
      <xdr:spPr bwMode="auto">
        <a:xfrm>
          <a:off x="1524000" y="105879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205</xdr:row>
      <xdr:rowOff>0</xdr:rowOff>
    </xdr:from>
    <xdr:to>
      <xdr:col>7</xdr:col>
      <xdr:colOff>123825</xdr:colOff>
      <xdr:row>205</xdr:row>
      <xdr:rowOff>104775</xdr:rowOff>
    </xdr:to>
    <xdr:sp macro="" textlink="">
      <xdr:nvSpPr>
        <xdr:cNvPr id="4" name="AutoShape 3" descr="Éligible à l'arbitrage">
          <a:hlinkClick xmlns:r="http://schemas.openxmlformats.org/officeDocument/2006/relationships" r:id="rId306"/>
          <a:extLst>
            <a:ext uri="{FF2B5EF4-FFF2-40B4-BE49-F238E27FC236}">
              <a16:creationId xmlns:a16="http://schemas.microsoft.com/office/drawing/2014/main" xmlns="" id="{00000000-0008-0000-0E00-000004000000}"/>
            </a:ext>
          </a:extLst>
        </xdr:cNvPr>
        <xdr:cNvSpPr>
          <a:spLocks noChangeAspect="1" noChangeArrowheads="1"/>
        </xdr:cNvSpPr>
      </xdr:nvSpPr>
      <xdr:spPr bwMode="auto">
        <a:xfrm>
          <a:off x="5334000" y="106260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995</xdr:row>
      <xdr:rowOff>0</xdr:rowOff>
    </xdr:from>
    <xdr:to>
      <xdr:col>7</xdr:col>
      <xdr:colOff>123825</xdr:colOff>
      <xdr:row>995</xdr:row>
      <xdr:rowOff>104775</xdr:rowOff>
    </xdr:to>
    <xdr:sp macro="" textlink="">
      <xdr:nvSpPr>
        <xdr:cNvPr id="5" name="AutoShape 4" descr="Éligible à l'arbitrage">
          <a:hlinkClick xmlns:r="http://schemas.openxmlformats.org/officeDocument/2006/relationships" r:id="rId307"/>
          <a:extLst>
            <a:ext uri="{FF2B5EF4-FFF2-40B4-BE49-F238E27FC236}">
              <a16:creationId xmlns:a16="http://schemas.microsoft.com/office/drawing/2014/main" xmlns="" id="{00000000-0008-0000-0E00-000005000000}"/>
            </a:ext>
          </a:extLst>
        </xdr:cNvPr>
        <xdr:cNvSpPr>
          <a:spLocks noChangeAspect="1" noChangeArrowheads="1"/>
        </xdr:cNvSpPr>
      </xdr:nvSpPr>
      <xdr:spPr bwMode="auto">
        <a:xfrm>
          <a:off x="5334000" y="107965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91</xdr:row>
      <xdr:rowOff>0</xdr:rowOff>
    </xdr:from>
    <xdr:to>
      <xdr:col>7</xdr:col>
      <xdr:colOff>123825</xdr:colOff>
      <xdr:row>91</xdr:row>
      <xdr:rowOff>104775</xdr:rowOff>
    </xdr:to>
    <xdr:sp macro="" textlink="">
      <xdr:nvSpPr>
        <xdr:cNvPr id="6" name="AutoShape 5" descr="Éligible à l'arbitrage">
          <a:hlinkClick xmlns:r="http://schemas.openxmlformats.org/officeDocument/2006/relationships" r:id="rId308"/>
          <a:extLst>
            <a:ext uri="{FF2B5EF4-FFF2-40B4-BE49-F238E27FC236}">
              <a16:creationId xmlns:a16="http://schemas.microsoft.com/office/drawing/2014/main" xmlns="" id="{00000000-0008-0000-0E00-000006000000}"/>
            </a:ext>
          </a:extLst>
        </xdr:cNvPr>
        <xdr:cNvSpPr>
          <a:spLocks noChangeAspect="1" noChangeArrowheads="1"/>
        </xdr:cNvSpPr>
      </xdr:nvSpPr>
      <xdr:spPr bwMode="auto">
        <a:xfrm>
          <a:off x="5334000" y="108346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1048</xdr:row>
      <xdr:rowOff>0</xdr:rowOff>
    </xdr:from>
    <xdr:to>
      <xdr:col>2</xdr:col>
      <xdr:colOff>123825</xdr:colOff>
      <xdr:row>1048</xdr:row>
      <xdr:rowOff>123825</xdr:rowOff>
    </xdr:to>
    <xdr:sp macro="" textlink="">
      <xdr:nvSpPr>
        <xdr:cNvPr id="7" name="AutoShape 6" descr="Exempté du ballottage">
          <a:hlinkClick xmlns:r="http://schemas.openxmlformats.org/officeDocument/2006/relationships" r:id="rId309"/>
          <a:extLst>
            <a:ext uri="{FF2B5EF4-FFF2-40B4-BE49-F238E27FC236}">
              <a16:creationId xmlns:a16="http://schemas.microsoft.com/office/drawing/2014/main" xmlns="" id="{00000000-0008-0000-0E00-000007000000}"/>
            </a:ext>
          </a:extLst>
        </xdr:cNvPr>
        <xdr:cNvSpPr>
          <a:spLocks noChangeAspect="1" noChangeArrowheads="1"/>
        </xdr:cNvSpPr>
      </xdr:nvSpPr>
      <xdr:spPr bwMode="auto">
        <a:xfrm>
          <a:off x="1524000" y="108537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1048</xdr:row>
      <xdr:rowOff>0</xdr:rowOff>
    </xdr:from>
    <xdr:to>
      <xdr:col>7</xdr:col>
      <xdr:colOff>123825</xdr:colOff>
      <xdr:row>1048</xdr:row>
      <xdr:rowOff>104775</xdr:rowOff>
    </xdr:to>
    <xdr:sp macro="" textlink="">
      <xdr:nvSpPr>
        <xdr:cNvPr id="8" name="AutoShape 7" descr="Éligible à l'arbitrage">
          <a:hlinkClick xmlns:r="http://schemas.openxmlformats.org/officeDocument/2006/relationships" r:id="rId310"/>
          <a:extLst>
            <a:ext uri="{FF2B5EF4-FFF2-40B4-BE49-F238E27FC236}">
              <a16:creationId xmlns:a16="http://schemas.microsoft.com/office/drawing/2014/main" xmlns="" id="{00000000-0008-0000-0E00-000008000000}"/>
            </a:ext>
          </a:extLst>
        </xdr:cNvPr>
        <xdr:cNvSpPr>
          <a:spLocks noChangeAspect="1" noChangeArrowheads="1"/>
        </xdr:cNvSpPr>
      </xdr:nvSpPr>
      <xdr:spPr bwMode="auto">
        <a:xfrm>
          <a:off x="5334000" y="108537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1255</xdr:row>
      <xdr:rowOff>0</xdr:rowOff>
    </xdr:from>
    <xdr:to>
      <xdr:col>2</xdr:col>
      <xdr:colOff>123825</xdr:colOff>
      <xdr:row>1255</xdr:row>
      <xdr:rowOff>123825</xdr:rowOff>
    </xdr:to>
    <xdr:sp macro="" textlink="">
      <xdr:nvSpPr>
        <xdr:cNvPr id="9" name="AutoShape 8" descr="Bonis de performance">
          <a:extLst>
            <a:ext uri="{FF2B5EF4-FFF2-40B4-BE49-F238E27FC236}">
              <a16:creationId xmlns:a16="http://schemas.microsoft.com/office/drawing/2014/main" xmlns="" id="{00000000-0008-0000-0E00-000009000000}"/>
            </a:ext>
          </a:extLst>
        </xdr:cNvPr>
        <xdr:cNvSpPr>
          <a:spLocks noChangeAspect="1" noChangeArrowheads="1"/>
        </xdr:cNvSpPr>
      </xdr:nvSpPr>
      <xdr:spPr bwMode="auto">
        <a:xfrm>
          <a:off x="1524000" y="109670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10" name="AutoShape 9" descr="https://capfriendly-wlb8ng5.stackpathdns.com/assets/images/icons/general/q.svg">
          <a:extLst>
            <a:ext uri="{FF2B5EF4-FFF2-40B4-BE49-F238E27FC236}">
              <a16:creationId xmlns:a16="http://schemas.microsoft.com/office/drawing/2014/main" xmlns="" id="{00000000-0008-0000-0E00-00000A000000}"/>
            </a:ext>
          </a:extLst>
        </xdr:cNvPr>
        <xdr:cNvSpPr>
          <a:spLocks noChangeAspect="1" noChangeArrowheads="1"/>
        </xdr:cNvSpPr>
      </xdr:nvSpPr>
      <xdr:spPr bwMode="auto">
        <a:xfrm>
          <a:off x="1524000" y="113061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11" name="AutoShape 10" descr="https://capfriendly-wlb8ng5.stackpathdns.com/assets/images/icons/general/q.svg">
          <a:extLst>
            <a:ext uri="{FF2B5EF4-FFF2-40B4-BE49-F238E27FC236}">
              <a16:creationId xmlns:a16="http://schemas.microsoft.com/office/drawing/2014/main" xmlns="" id="{00000000-0008-0000-0E00-00000B000000}"/>
            </a:ext>
          </a:extLst>
        </xdr:cNvPr>
        <xdr:cNvSpPr>
          <a:spLocks noChangeAspect="1" noChangeArrowheads="1"/>
        </xdr:cNvSpPr>
      </xdr:nvSpPr>
      <xdr:spPr bwMode="auto">
        <a:xfrm>
          <a:off x="1524000" y="113252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12" name="AutoShape 11" descr="https://capfriendly-wlb8ng5.stackpathdns.com/assets/images/icons/general/q.svg">
          <a:extLst>
            <a:ext uri="{FF2B5EF4-FFF2-40B4-BE49-F238E27FC236}">
              <a16:creationId xmlns:a16="http://schemas.microsoft.com/office/drawing/2014/main" xmlns="" id="{00000000-0008-0000-0E00-00000C000000}"/>
            </a:ext>
          </a:extLst>
        </xdr:cNvPr>
        <xdr:cNvSpPr>
          <a:spLocks noChangeAspect="1" noChangeArrowheads="1"/>
        </xdr:cNvSpPr>
      </xdr:nvSpPr>
      <xdr:spPr bwMode="auto">
        <a:xfrm>
          <a:off x="1524000" y="113442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13" name="AutoShape 12" descr="https://capfriendly-wlb8ng5.stackpathdns.com/assets/images/icons/general/q.svg">
          <a:extLst>
            <a:ext uri="{FF2B5EF4-FFF2-40B4-BE49-F238E27FC236}">
              <a16:creationId xmlns:a16="http://schemas.microsoft.com/office/drawing/2014/main" xmlns="" id="{00000000-0008-0000-0E00-00000D000000}"/>
            </a:ext>
          </a:extLst>
        </xdr:cNvPr>
        <xdr:cNvSpPr>
          <a:spLocks noChangeAspect="1" noChangeArrowheads="1"/>
        </xdr:cNvSpPr>
      </xdr:nvSpPr>
      <xdr:spPr bwMode="auto">
        <a:xfrm>
          <a:off x="1524000" y="113633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14" name="AutoShape 13" descr="https://capfriendly-wlb8ng5.stackpathdns.com/assets/images/icons/general/q.svg">
          <a:extLst>
            <a:ext uri="{FF2B5EF4-FFF2-40B4-BE49-F238E27FC236}">
              <a16:creationId xmlns:a16="http://schemas.microsoft.com/office/drawing/2014/main" xmlns="" id="{00000000-0008-0000-0E00-00000E000000}"/>
            </a:ext>
          </a:extLst>
        </xdr:cNvPr>
        <xdr:cNvSpPr>
          <a:spLocks noChangeAspect="1" noChangeArrowheads="1"/>
        </xdr:cNvSpPr>
      </xdr:nvSpPr>
      <xdr:spPr bwMode="auto">
        <a:xfrm>
          <a:off x="1524000" y="113823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15" name="AutoShape 14" descr="https://capfriendly-wlb8ng5.stackpathdns.com/assets/images/icons/general/q.svg">
          <a:extLst>
            <a:ext uri="{FF2B5EF4-FFF2-40B4-BE49-F238E27FC236}">
              <a16:creationId xmlns:a16="http://schemas.microsoft.com/office/drawing/2014/main" xmlns="" id="{00000000-0008-0000-0E00-00000F000000}"/>
            </a:ext>
          </a:extLst>
        </xdr:cNvPr>
        <xdr:cNvSpPr>
          <a:spLocks noChangeAspect="1" noChangeArrowheads="1"/>
        </xdr:cNvSpPr>
      </xdr:nvSpPr>
      <xdr:spPr bwMode="auto">
        <a:xfrm>
          <a:off x="1524000" y="114014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16" name="AutoShape 15" descr="https://capfriendly-wlb8ng5.stackpathdns.com/assets/images/icons/general/q.svg">
          <a:extLst>
            <a:ext uri="{FF2B5EF4-FFF2-40B4-BE49-F238E27FC236}">
              <a16:creationId xmlns:a16="http://schemas.microsoft.com/office/drawing/2014/main" xmlns="" id="{00000000-0008-0000-0E00-000010000000}"/>
            </a:ext>
          </a:extLst>
        </xdr:cNvPr>
        <xdr:cNvSpPr>
          <a:spLocks noChangeAspect="1" noChangeArrowheads="1"/>
        </xdr:cNvSpPr>
      </xdr:nvSpPr>
      <xdr:spPr bwMode="auto">
        <a:xfrm>
          <a:off x="1524000" y="114204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17" name="AutoShape 16" descr="https://capfriendly-wlb8ng5.stackpathdns.com/assets/images/icons/general/q.svg">
          <a:extLst>
            <a:ext uri="{FF2B5EF4-FFF2-40B4-BE49-F238E27FC236}">
              <a16:creationId xmlns:a16="http://schemas.microsoft.com/office/drawing/2014/main" xmlns="" id="{00000000-0008-0000-0E00-000011000000}"/>
            </a:ext>
          </a:extLst>
        </xdr:cNvPr>
        <xdr:cNvSpPr>
          <a:spLocks noChangeAspect="1" noChangeArrowheads="1"/>
        </xdr:cNvSpPr>
      </xdr:nvSpPr>
      <xdr:spPr bwMode="auto">
        <a:xfrm>
          <a:off x="1524000" y="114395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18" name="AutoShape 17" descr="https://capfriendly-wlb8ng5.stackpathdns.com/assets/images/icons/general/q.svg">
          <a:extLst>
            <a:ext uri="{FF2B5EF4-FFF2-40B4-BE49-F238E27FC236}">
              <a16:creationId xmlns:a16="http://schemas.microsoft.com/office/drawing/2014/main" xmlns="" id="{00000000-0008-0000-0E00-000012000000}"/>
            </a:ext>
          </a:extLst>
        </xdr:cNvPr>
        <xdr:cNvSpPr>
          <a:spLocks noChangeAspect="1" noChangeArrowheads="1"/>
        </xdr:cNvSpPr>
      </xdr:nvSpPr>
      <xdr:spPr bwMode="auto">
        <a:xfrm>
          <a:off x="1524000" y="114585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19" name="AutoShape 18" descr="https://capfriendly-wlb8ng5.stackpathdns.com/assets/images/icons/general/q.svg">
          <a:extLst>
            <a:ext uri="{FF2B5EF4-FFF2-40B4-BE49-F238E27FC236}">
              <a16:creationId xmlns:a16="http://schemas.microsoft.com/office/drawing/2014/main" xmlns="" id="{00000000-0008-0000-0E00-000013000000}"/>
            </a:ext>
          </a:extLst>
        </xdr:cNvPr>
        <xdr:cNvSpPr>
          <a:spLocks noChangeAspect="1" noChangeArrowheads="1"/>
        </xdr:cNvSpPr>
      </xdr:nvSpPr>
      <xdr:spPr bwMode="auto">
        <a:xfrm>
          <a:off x="1524000" y="114776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20" name="AutoShape 19" descr="https://capfriendly-wlb8ng5.stackpathdns.com/assets/images/icons/general/q.svg">
          <a:extLst>
            <a:ext uri="{FF2B5EF4-FFF2-40B4-BE49-F238E27FC236}">
              <a16:creationId xmlns:a16="http://schemas.microsoft.com/office/drawing/2014/main" xmlns="" id="{00000000-0008-0000-0E00-000014000000}"/>
            </a:ext>
          </a:extLst>
        </xdr:cNvPr>
        <xdr:cNvSpPr>
          <a:spLocks noChangeAspect="1" noChangeArrowheads="1"/>
        </xdr:cNvSpPr>
      </xdr:nvSpPr>
      <xdr:spPr bwMode="auto">
        <a:xfrm>
          <a:off x="1524000" y="114966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123825</xdr:colOff>
      <xdr:row>535</xdr:row>
      <xdr:rowOff>123825</xdr:rowOff>
    </xdr:to>
    <xdr:sp macro="" textlink="">
      <xdr:nvSpPr>
        <xdr:cNvPr id="21" name="AutoShape 20" descr="Bonis de performance">
          <a:extLst>
            <a:ext uri="{FF2B5EF4-FFF2-40B4-BE49-F238E27FC236}">
              <a16:creationId xmlns:a16="http://schemas.microsoft.com/office/drawing/2014/main" xmlns="" id="{00000000-0008-0000-0E00-000015000000}"/>
            </a:ext>
          </a:extLst>
        </xdr:cNvPr>
        <xdr:cNvSpPr>
          <a:spLocks noChangeAspect="1" noChangeArrowheads="1"/>
        </xdr:cNvSpPr>
      </xdr:nvSpPr>
      <xdr:spPr bwMode="auto">
        <a:xfrm>
          <a:off x="1524000" y="11583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535</xdr:row>
      <xdr:rowOff>0</xdr:rowOff>
    </xdr:from>
    <xdr:to>
      <xdr:col>2</xdr:col>
      <xdr:colOff>257175</xdr:colOff>
      <xdr:row>535</xdr:row>
      <xdr:rowOff>123825</xdr:rowOff>
    </xdr:to>
    <xdr:sp macro="" textlink="">
      <xdr:nvSpPr>
        <xdr:cNvPr id="22" name="AutoShape 21" descr="Exempté du ballottage">
          <a:hlinkClick xmlns:r="http://schemas.openxmlformats.org/officeDocument/2006/relationships" r:id="rId311"/>
          <a:extLst>
            <a:ext uri="{FF2B5EF4-FFF2-40B4-BE49-F238E27FC236}">
              <a16:creationId xmlns:a16="http://schemas.microsoft.com/office/drawing/2014/main" xmlns="" id="{00000000-0008-0000-0E00-000016000000}"/>
            </a:ext>
          </a:extLst>
        </xdr:cNvPr>
        <xdr:cNvSpPr>
          <a:spLocks noChangeAspect="1" noChangeArrowheads="1"/>
        </xdr:cNvSpPr>
      </xdr:nvSpPr>
      <xdr:spPr bwMode="auto">
        <a:xfrm>
          <a:off x="1657350" y="11583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882</xdr:row>
      <xdr:rowOff>0</xdr:rowOff>
    </xdr:from>
    <xdr:to>
      <xdr:col>2</xdr:col>
      <xdr:colOff>123825</xdr:colOff>
      <xdr:row>882</xdr:row>
      <xdr:rowOff>123825</xdr:rowOff>
    </xdr:to>
    <xdr:sp macro="" textlink="">
      <xdr:nvSpPr>
        <xdr:cNvPr id="23" name="AutoShape 22" descr="Bonis de performance">
          <a:extLst>
            <a:ext uri="{FF2B5EF4-FFF2-40B4-BE49-F238E27FC236}">
              <a16:creationId xmlns:a16="http://schemas.microsoft.com/office/drawing/2014/main" xmlns="" id="{00000000-0008-0000-0E00-000017000000}"/>
            </a:ext>
          </a:extLst>
        </xdr:cNvPr>
        <xdr:cNvSpPr>
          <a:spLocks noChangeAspect="1" noChangeArrowheads="1"/>
        </xdr:cNvSpPr>
      </xdr:nvSpPr>
      <xdr:spPr bwMode="auto">
        <a:xfrm>
          <a:off x="1524000" y="116024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882</xdr:row>
      <xdr:rowOff>0</xdr:rowOff>
    </xdr:from>
    <xdr:to>
      <xdr:col>2</xdr:col>
      <xdr:colOff>257175</xdr:colOff>
      <xdr:row>882</xdr:row>
      <xdr:rowOff>123825</xdr:rowOff>
    </xdr:to>
    <xdr:sp macro="" textlink="">
      <xdr:nvSpPr>
        <xdr:cNvPr id="24" name="AutoShape 23" descr="Exempté du ballottage">
          <a:hlinkClick xmlns:r="http://schemas.openxmlformats.org/officeDocument/2006/relationships" r:id="rId312"/>
          <a:extLst>
            <a:ext uri="{FF2B5EF4-FFF2-40B4-BE49-F238E27FC236}">
              <a16:creationId xmlns:a16="http://schemas.microsoft.com/office/drawing/2014/main" xmlns="" id="{00000000-0008-0000-0E00-000018000000}"/>
            </a:ext>
          </a:extLst>
        </xdr:cNvPr>
        <xdr:cNvSpPr>
          <a:spLocks noChangeAspect="1" noChangeArrowheads="1"/>
        </xdr:cNvSpPr>
      </xdr:nvSpPr>
      <xdr:spPr bwMode="auto">
        <a:xfrm>
          <a:off x="1657350" y="116024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1458</xdr:row>
      <xdr:rowOff>0</xdr:rowOff>
    </xdr:from>
    <xdr:to>
      <xdr:col>2</xdr:col>
      <xdr:colOff>123825</xdr:colOff>
      <xdr:row>1458</xdr:row>
      <xdr:rowOff>123825</xdr:rowOff>
    </xdr:to>
    <xdr:sp macro="" textlink="">
      <xdr:nvSpPr>
        <xdr:cNvPr id="25" name="AutoShape 24" descr="Bonis de performance">
          <a:extLst>
            <a:ext uri="{FF2B5EF4-FFF2-40B4-BE49-F238E27FC236}">
              <a16:creationId xmlns:a16="http://schemas.microsoft.com/office/drawing/2014/main" xmlns="" id="{00000000-0008-0000-0E00-000019000000}"/>
            </a:ext>
          </a:extLst>
        </xdr:cNvPr>
        <xdr:cNvSpPr>
          <a:spLocks noChangeAspect="1" noChangeArrowheads="1"/>
        </xdr:cNvSpPr>
      </xdr:nvSpPr>
      <xdr:spPr bwMode="auto">
        <a:xfrm>
          <a:off x="1524000" y="11621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1458</xdr:row>
      <xdr:rowOff>0</xdr:rowOff>
    </xdr:from>
    <xdr:to>
      <xdr:col>2</xdr:col>
      <xdr:colOff>257175</xdr:colOff>
      <xdr:row>1458</xdr:row>
      <xdr:rowOff>123825</xdr:rowOff>
    </xdr:to>
    <xdr:sp macro="" textlink="">
      <xdr:nvSpPr>
        <xdr:cNvPr id="26" name="AutoShape 25" descr="Exempté du ballottage">
          <a:hlinkClick xmlns:r="http://schemas.openxmlformats.org/officeDocument/2006/relationships" r:id="rId313"/>
          <a:extLst>
            <a:ext uri="{FF2B5EF4-FFF2-40B4-BE49-F238E27FC236}">
              <a16:creationId xmlns:a16="http://schemas.microsoft.com/office/drawing/2014/main" xmlns="" id="{00000000-0008-0000-0E00-00001A000000}"/>
            </a:ext>
          </a:extLst>
        </xdr:cNvPr>
        <xdr:cNvSpPr>
          <a:spLocks noChangeAspect="1" noChangeArrowheads="1"/>
        </xdr:cNvSpPr>
      </xdr:nvSpPr>
      <xdr:spPr bwMode="auto">
        <a:xfrm>
          <a:off x="1657350" y="11621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917</xdr:row>
      <xdr:rowOff>0</xdr:rowOff>
    </xdr:from>
    <xdr:to>
      <xdr:col>2</xdr:col>
      <xdr:colOff>123825</xdr:colOff>
      <xdr:row>917</xdr:row>
      <xdr:rowOff>123825</xdr:rowOff>
    </xdr:to>
    <xdr:sp macro="" textlink="">
      <xdr:nvSpPr>
        <xdr:cNvPr id="27" name="AutoShape 26" descr="Bonis de performance">
          <a:extLst>
            <a:ext uri="{FF2B5EF4-FFF2-40B4-BE49-F238E27FC236}">
              <a16:creationId xmlns:a16="http://schemas.microsoft.com/office/drawing/2014/main" xmlns="" id="{00000000-0008-0000-0E00-00001B000000}"/>
            </a:ext>
          </a:extLst>
        </xdr:cNvPr>
        <xdr:cNvSpPr>
          <a:spLocks noChangeAspect="1" noChangeArrowheads="1"/>
        </xdr:cNvSpPr>
      </xdr:nvSpPr>
      <xdr:spPr bwMode="auto">
        <a:xfrm>
          <a:off x="1524000" y="11640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917</xdr:row>
      <xdr:rowOff>0</xdr:rowOff>
    </xdr:from>
    <xdr:to>
      <xdr:col>2</xdr:col>
      <xdr:colOff>257175</xdr:colOff>
      <xdr:row>917</xdr:row>
      <xdr:rowOff>123825</xdr:rowOff>
    </xdr:to>
    <xdr:sp macro="" textlink="">
      <xdr:nvSpPr>
        <xdr:cNvPr id="28" name="AutoShape 27" descr="Exempté du ballottage">
          <a:hlinkClick xmlns:r="http://schemas.openxmlformats.org/officeDocument/2006/relationships" r:id="rId314"/>
          <a:extLst>
            <a:ext uri="{FF2B5EF4-FFF2-40B4-BE49-F238E27FC236}">
              <a16:creationId xmlns:a16="http://schemas.microsoft.com/office/drawing/2014/main" xmlns="" id="{00000000-0008-0000-0E00-00001C000000}"/>
            </a:ext>
          </a:extLst>
        </xdr:cNvPr>
        <xdr:cNvSpPr>
          <a:spLocks noChangeAspect="1" noChangeArrowheads="1"/>
        </xdr:cNvSpPr>
      </xdr:nvSpPr>
      <xdr:spPr bwMode="auto">
        <a:xfrm>
          <a:off x="1657350" y="11640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1401</xdr:row>
      <xdr:rowOff>0</xdr:rowOff>
    </xdr:from>
    <xdr:to>
      <xdr:col>2</xdr:col>
      <xdr:colOff>123825</xdr:colOff>
      <xdr:row>1401</xdr:row>
      <xdr:rowOff>123825</xdr:rowOff>
    </xdr:to>
    <xdr:sp macro="" textlink="">
      <xdr:nvSpPr>
        <xdr:cNvPr id="29" name="AutoShape 28" descr="Bonis de performance">
          <a:extLst>
            <a:ext uri="{FF2B5EF4-FFF2-40B4-BE49-F238E27FC236}">
              <a16:creationId xmlns:a16="http://schemas.microsoft.com/office/drawing/2014/main" xmlns="" id="{00000000-0008-0000-0E00-00001D000000}"/>
            </a:ext>
          </a:extLst>
        </xdr:cNvPr>
        <xdr:cNvSpPr>
          <a:spLocks noChangeAspect="1" noChangeArrowheads="1"/>
        </xdr:cNvSpPr>
      </xdr:nvSpPr>
      <xdr:spPr bwMode="auto">
        <a:xfrm>
          <a:off x="1524000" y="11659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1401</xdr:row>
      <xdr:rowOff>0</xdr:rowOff>
    </xdr:from>
    <xdr:to>
      <xdr:col>2</xdr:col>
      <xdr:colOff>257175</xdr:colOff>
      <xdr:row>1401</xdr:row>
      <xdr:rowOff>123825</xdr:rowOff>
    </xdr:to>
    <xdr:sp macro="" textlink="">
      <xdr:nvSpPr>
        <xdr:cNvPr id="30" name="AutoShape 29" descr="Exempté du ballottage">
          <a:hlinkClick xmlns:r="http://schemas.openxmlformats.org/officeDocument/2006/relationships" r:id="rId315"/>
          <a:extLst>
            <a:ext uri="{FF2B5EF4-FFF2-40B4-BE49-F238E27FC236}">
              <a16:creationId xmlns:a16="http://schemas.microsoft.com/office/drawing/2014/main" xmlns="" id="{00000000-0008-0000-0E00-00001E000000}"/>
            </a:ext>
          </a:extLst>
        </xdr:cNvPr>
        <xdr:cNvSpPr>
          <a:spLocks noChangeAspect="1" noChangeArrowheads="1"/>
        </xdr:cNvSpPr>
      </xdr:nvSpPr>
      <xdr:spPr bwMode="auto">
        <a:xfrm>
          <a:off x="1657350" y="11659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xdr:row>
      <xdr:rowOff>0</xdr:rowOff>
    </xdr:from>
    <xdr:to>
      <xdr:col>2</xdr:col>
      <xdr:colOff>123825</xdr:colOff>
      <xdr:row>93</xdr:row>
      <xdr:rowOff>123825</xdr:rowOff>
    </xdr:to>
    <xdr:sp macro="" textlink="">
      <xdr:nvSpPr>
        <xdr:cNvPr id="31" name="AutoShape 30" descr="Bonis de performance">
          <a:extLst>
            <a:ext uri="{FF2B5EF4-FFF2-40B4-BE49-F238E27FC236}">
              <a16:creationId xmlns:a16="http://schemas.microsoft.com/office/drawing/2014/main" xmlns="" id="{00000000-0008-0000-0E00-00001F000000}"/>
            </a:ext>
          </a:extLst>
        </xdr:cNvPr>
        <xdr:cNvSpPr>
          <a:spLocks noChangeAspect="1" noChangeArrowheads="1"/>
        </xdr:cNvSpPr>
      </xdr:nvSpPr>
      <xdr:spPr bwMode="auto">
        <a:xfrm>
          <a:off x="1524000" y="11678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93</xdr:row>
      <xdr:rowOff>0</xdr:rowOff>
    </xdr:from>
    <xdr:to>
      <xdr:col>2</xdr:col>
      <xdr:colOff>257175</xdr:colOff>
      <xdr:row>93</xdr:row>
      <xdr:rowOff>123825</xdr:rowOff>
    </xdr:to>
    <xdr:sp macro="" textlink="">
      <xdr:nvSpPr>
        <xdr:cNvPr id="2048" name="AutoShape 31" descr="Exempté du ballottage">
          <a:hlinkClick xmlns:r="http://schemas.openxmlformats.org/officeDocument/2006/relationships" r:id="rId316"/>
          <a:extLst>
            <a:ext uri="{FF2B5EF4-FFF2-40B4-BE49-F238E27FC236}">
              <a16:creationId xmlns:a16="http://schemas.microsoft.com/office/drawing/2014/main" xmlns="" id="{00000000-0008-0000-0E00-000000080000}"/>
            </a:ext>
          </a:extLst>
        </xdr:cNvPr>
        <xdr:cNvSpPr>
          <a:spLocks noChangeAspect="1" noChangeArrowheads="1"/>
        </xdr:cNvSpPr>
      </xdr:nvSpPr>
      <xdr:spPr bwMode="auto">
        <a:xfrm>
          <a:off x="1657350" y="11678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863</xdr:row>
      <xdr:rowOff>0</xdr:rowOff>
    </xdr:from>
    <xdr:to>
      <xdr:col>2</xdr:col>
      <xdr:colOff>123825</xdr:colOff>
      <xdr:row>863</xdr:row>
      <xdr:rowOff>123825</xdr:rowOff>
    </xdr:to>
    <xdr:sp macro="" textlink="">
      <xdr:nvSpPr>
        <xdr:cNvPr id="4096" name="AutoShape 32" descr="Bonis de performance">
          <a:extLst>
            <a:ext uri="{FF2B5EF4-FFF2-40B4-BE49-F238E27FC236}">
              <a16:creationId xmlns:a16="http://schemas.microsoft.com/office/drawing/2014/main" xmlns="" id="{00000000-0008-0000-0E00-000000100000}"/>
            </a:ext>
          </a:extLst>
        </xdr:cNvPr>
        <xdr:cNvSpPr>
          <a:spLocks noChangeAspect="1" noChangeArrowheads="1"/>
        </xdr:cNvSpPr>
      </xdr:nvSpPr>
      <xdr:spPr bwMode="auto">
        <a:xfrm>
          <a:off x="1524000" y="116976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863</xdr:row>
      <xdr:rowOff>0</xdr:rowOff>
    </xdr:from>
    <xdr:to>
      <xdr:col>2</xdr:col>
      <xdr:colOff>257175</xdr:colOff>
      <xdr:row>863</xdr:row>
      <xdr:rowOff>123825</xdr:rowOff>
    </xdr:to>
    <xdr:sp macro="" textlink="">
      <xdr:nvSpPr>
        <xdr:cNvPr id="4163" name="AutoShape 33" descr="Exempté du ballottage">
          <a:hlinkClick xmlns:r="http://schemas.openxmlformats.org/officeDocument/2006/relationships" r:id="rId317"/>
          <a:extLst>
            <a:ext uri="{FF2B5EF4-FFF2-40B4-BE49-F238E27FC236}">
              <a16:creationId xmlns:a16="http://schemas.microsoft.com/office/drawing/2014/main" xmlns="" id="{00000000-0008-0000-0E00-000043100000}"/>
            </a:ext>
          </a:extLst>
        </xdr:cNvPr>
        <xdr:cNvSpPr>
          <a:spLocks noChangeAspect="1" noChangeArrowheads="1"/>
        </xdr:cNvSpPr>
      </xdr:nvSpPr>
      <xdr:spPr bwMode="auto">
        <a:xfrm>
          <a:off x="1657350" y="116976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1171</xdr:row>
      <xdr:rowOff>0</xdr:rowOff>
    </xdr:from>
    <xdr:to>
      <xdr:col>2</xdr:col>
      <xdr:colOff>123825</xdr:colOff>
      <xdr:row>1171</xdr:row>
      <xdr:rowOff>123825</xdr:rowOff>
    </xdr:to>
    <xdr:sp macro="" textlink="">
      <xdr:nvSpPr>
        <xdr:cNvPr id="4164" name="AutoShape 34" descr="Bonis de performance">
          <a:extLst>
            <a:ext uri="{FF2B5EF4-FFF2-40B4-BE49-F238E27FC236}">
              <a16:creationId xmlns:a16="http://schemas.microsoft.com/office/drawing/2014/main" xmlns="" id="{00000000-0008-0000-0E00-000044100000}"/>
            </a:ext>
          </a:extLst>
        </xdr:cNvPr>
        <xdr:cNvSpPr>
          <a:spLocks noChangeAspect="1" noChangeArrowheads="1"/>
        </xdr:cNvSpPr>
      </xdr:nvSpPr>
      <xdr:spPr bwMode="auto">
        <a:xfrm>
          <a:off x="1524000" y="117167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1171</xdr:row>
      <xdr:rowOff>0</xdr:rowOff>
    </xdr:from>
    <xdr:to>
      <xdr:col>2</xdr:col>
      <xdr:colOff>257175</xdr:colOff>
      <xdr:row>1171</xdr:row>
      <xdr:rowOff>123825</xdr:rowOff>
    </xdr:to>
    <xdr:sp macro="" textlink="">
      <xdr:nvSpPr>
        <xdr:cNvPr id="4165" name="AutoShape 35" descr="Exempté du ballottage">
          <a:hlinkClick xmlns:r="http://schemas.openxmlformats.org/officeDocument/2006/relationships" r:id="rId318"/>
          <a:extLst>
            <a:ext uri="{FF2B5EF4-FFF2-40B4-BE49-F238E27FC236}">
              <a16:creationId xmlns:a16="http://schemas.microsoft.com/office/drawing/2014/main" xmlns="" id="{00000000-0008-0000-0E00-000045100000}"/>
            </a:ext>
          </a:extLst>
        </xdr:cNvPr>
        <xdr:cNvSpPr>
          <a:spLocks noChangeAspect="1" noChangeArrowheads="1"/>
        </xdr:cNvSpPr>
      </xdr:nvSpPr>
      <xdr:spPr bwMode="auto">
        <a:xfrm>
          <a:off x="1657350" y="117167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569</xdr:row>
      <xdr:rowOff>0</xdr:rowOff>
    </xdr:from>
    <xdr:to>
      <xdr:col>2</xdr:col>
      <xdr:colOff>123825</xdr:colOff>
      <xdr:row>569</xdr:row>
      <xdr:rowOff>123825</xdr:rowOff>
    </xdr:to>
    <xdr:sp macro="" textlink="">
      <xdr:nvSpPr>
        <xdr:cNvPr id="4166" name="AutoShape 36" descr="Bonis de performance">
          <a:extLst>
            <a:ext uri="{FF2B5EF4-FFF2-40B4-BE49-F238E27FC236}">
              <a16:creationId xmlns:a16="http://schemas.microsoft.com/office/drawing/2014/main" xmlns="" id="{00000000-0008-0000-0E00-000046100000}"/>
            </a:ext>
          </a:extLst>
        </xdr:cNvPr>
        <xdr:cNvSpPr>
          <a:spLocks noChangeAspect="1" noChangeArrowheads="1"/>
        </xdr:cNvSpPr>
      </xdr:nvSpPr>
      <xdr:spPr bwMode="auto">
        <a:xfrm>
          <a:off x="1524000" y="117357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569</xdr:row>
      <xdr:rowOff>0</xdr:rowOff>
    </xdr:from>
    <xdr:to>
      <xdr:col>2</xdr:col>
      <xdr:colOff>257175</xdr:colOff>
      <xdr:row>569</xdr:row>
      <xdr:rowOff>123825</xdr:rowOff>
    </xdr:to>
    <xdr:sp macro="" textlink="">
      <xdr:nvSpPr>
        <xdr:cNvPr id="4167" name="AutoShape 37" descr="Exempté du ballottage">
          <a:hlinkClick xmlns:r="http://schemas.openxmlformats.org/officeDocument/2006/relationships" r:id="rId319"/>
          <a:extLst>
            <a:ext uri="{FF2B5EF4-FFF2-40B4-BE49-F238E27FC236}">
              <a16:creationId xmlns:a16="http://schemas.microsoft.com/office/drawing/2014/main" xmlns="" id="{00000000-0008-0000-0E00-000047100000}"/>
            </a:ext>
          </a:extLst>
        </xdr:cNvPr>
        <xdr:cNvSpPr>
          <a:spLocks noChangeAspect="1" noChangeArrowheads="1"/>
        </xdr:cNvSpPr>
      </xdr:nvSpPr>
      <xdr:spPr bwMode="auto">
        <a:xfrm>
          <a:off x="1657350" y="117357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156</xdr:row>
      <xdr:rowOff>0</xdr:rowOff>
    </xdr:from>
    <xdr:to>
      <xdr:col>2</xdr:col>
      <xdr:colOff>123825</xdr:colOff>
      <xdr:row>156</xdr:row>
      <xdr:rowOff>123825</xdr:rowOff>
    </xdr:to>
    <xdr:sp macro="" textlink="">
      <xdr:nvSpPr>
        <xdr:cNvPr id="4168" name="AutoShape 38" descr="Bonis de performance">
          <a:extLst>
            <a:ext uri="{FF2B5EF4-FFF2-40B4-BE49-F238E27FC236}">
              <a16:creationId xmlns:a16="http://schemas.microsoft.com/office/drawing/2014/main" xmlns="" id="{00000000-0008-0000-0E00-000048100000}"/>
            </a:ext>
          </a:extLst>
        </xdr:cNvPr>
        <xdr:cNvSpPr>
          <a:spLocks noChangeAspect="1" noChangeArrowheads="1"/>
        </xdr:cNvSpPr>
      </xdr:nvSpPr>
      <xdr:spPr bwMode="auto">
        <a:xfrm>
          <a:off x="1524000" y="119243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156</xdr:row>
      <xdr:rowOff>0</xdr:rowOff>
    </xdr:from>
    <xdr:to>
      <xdr:col>2</xdr:col>
      <xdr:colOff>257175</xdr:colOff>
      <xdr:row>156</xdr:row>
      <xdr:rowOff>123825</xdr:rowOff>
    </xdr:to>
    <xdr:sp macro="" textlink="">
      <xdr:nvSpPr>
        <xdr:cNvPr id="4169" name="AutoShape 39" descr="Transaction avec retenue de salaire">
          <a:extLst>
            <a:ext uri="{FF2B5EF4-FFF2-40B4-BE49-F238E27FC236}">
              <a16:creationId xmlns:a16="http://schemas.microsoft.com/office/drawing/2014/main" xmlns="" id="{00000000-0008-0000-0E00-000049100000}"/>
            </a:ext>
          </a:extLst>
        </xdr:cNvPr>
        <xdr:cNvSpPr>
          <a:spLocks noChangeAspect="1" noChangeArrowheads="1"/>
        </xdr:cNvSpPr>
      </xdr:nvSpPr>
      <xdr:spPr bwMode="auto">
        <a:xfrm>
          <a:off x="1657350" y="119243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156</xdr:row>
      <xdr:rowOff>0</xdr:rowOff>
    </xdr:from>
    <xdr:to>
      <xdr:col>2</xdr:col>
      <xdr:colOff>390525</xdr:colOff>
      <xdr:row>156</xdr:row>
      <xdr:rowOff>123825</xdr:rowOff>
    </xdr:to>
    <xdr:sp macro="" textlink="">
      <xdr:nvSpPr>
        <xdr:cNvPr id="4170" name="AutoShape 40" descr="Exempté du ballottage">
          <a:hlinkClick xmlns:r="http://schemas.openxmlformats.org/officeDocument/2006/relationships" r:id="rId320"/>
          <a:extLst>
            <a:ext uri="{FF2B5EF4-FFF2-40B4-BE49-F238E27FC236}">
              <a16:creationId xmlns:a16="http://schemas.microsoft.com/office/drawing/2014/main" xmlns="" id="{00000000-0008-0000-0E00-00004A100000}"/>
            </a:ext>
          </a:extLst>
        </xdr:cNvPr>
        <xdr:cNvSpPr>
          <a:spLocks noChangeAspect="1" noChangeArrowheads="1"/>
        </xdr:cNvSpPr>
      </xdr:nvSpPr>
      <xdr:spPr bwMode="auto">
        <a:xfrm>
          <a:off x="1790700" y="119243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156</xdr:row>
      <xdr:rowOff>0</xdr:rowOff>
    </xdr:from>
    <xdr:to>
      <xdr:col>2</xdr:col>
      <xdr:colOff>523875</xdr:colOff>
      <xdr:row>156</xdr:row>
      <xdr:rowOff>123825</xdr:rowOff>
    </xdr:to>
    <xdr:sp macro="" textlink="">
      <xdr:nvSpPr>
        <xdr:cNvPr id="4171" name="AutoShape 41" descr="Exempté de la limite des 50 contrats">
          <a:extLst>
            <a:ext uri="{FF2B5EF4-FFF2-40B4-BE49-F238E27FC236}">
              <a16:creationId xmlns:a16="http://schemas.microsoft.com/office/drawing/2014/main" xmlns="" id="{00000000-0008-0000-0E00-00004B100000}"/>
            </a:ext>
          </a:extLst>
        </xdr:cNvPr>
        <xdr:cNvSpPr>
          <a:spLocks noChangeAspect="1" noChangeArrowheads="1"/>
        </xdr:cNvSpPr>
      </xdr:nvSpPr>
      <xdr:spPr bwMode="auto">
        <a:xfrm>
          <a:off x="1924050" y="119243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xdr:row>
      <xdr:rowOff>0</xdr:rowOff>
    </xdr:from>
    <xdr:to>
      <xdr:col>2</xdr:col>
      <xdr:colOff>123825</xdr:colOff>
      <xdr:row>138</xdr:row>
      <xdr:rowOff>123825</xdr:rowOff>
    </xdr:to>
    <xdr:sp macro="" textlink="">
      <xdr:nvSpPr>
        <xdr:cNvPr id="4172" name="AutoShape 42" descr="Bonis de performance">
          <a:extLst>
            <a:ext uri="{FF2B5EF4-FFF2-40B4-BE49-F238E27FC236}">
              <a16:creationId xmlns:a16="http://schemas.microsoft.com/office/drawing/2014/main" xmlns="" id="{00000000-0008-0000-0E00-00004C100000}"/>
            </a:ext>
          </a:extLst>
        </xdr:cNvPr>
        <xdr:cNvSpPr>
          <a:spLocks noChangeAspect="1" noChangeArrowheads="1"/>
        </xdr:cNvSpPr>
      </xdr:nvSpPr>
      <xdr:spPr bwMode="auto">
        <a:xfrm>
          <a:off x="1524000" y="119433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138</xdr:row>
      <xdr:rowOff>0</xdr:rowOff>
    </xdr:from>
    <xdr:to>
      <xdr:col>2</xdr:col>
      <xdr:colOff>257175</xdr:colOff>
      <xdr:row>138</xdr:row>
      <xdr:rowOff>123825</xdr:rowOff>
    </xdr:to>
    <xdr:sp macro="" textlink="">
      <xdr:nvSpPr>
        <xdr:cNvPr id="4173" name="AutoShape 43" descr="Transaction avec retenue de salaire">
          <a:extLst>
            <a:ext uri="{FF2B5EF4-FFF2-40B4-BE49-F238E27FC236}">
              <a16:creationId xmlns:a16="http://schemas.microsoft.com/office/drawing/2014/main" xmlns="" id="{00000000-0008-0000-0E00-00004D100000}"/>
            </a:ext>
          </a:extLst>
        </xdr:cNvPr>
        <xdr:cNvSpPr>
          <a:spLocks noChangeAspect="1" noChangeArrowheads="1"/>
        </xdr:cNvSpPr>
      </xdr:nvSpPr>
      <xdr:spPr bwMode="auto">
        <a:xfrm>
          <a:off x="1657350" y="119433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138</xdr:row>
      <xdr:rowOff>0</xdr:rowOff>
    </xdr:from>
    <xdr:to>
      <xdr:col>2</xdr:col>
      <xdr:colOff>390525</xdr:colOff>
      <xdr:row>138</xdr:row>
      <xdr:rowOff>123825</xdr:rowOff>
    </xdr:to>
    <xdr:sp macro="" textlink="">
      <xdr:nvSpPr>
        <xdr:cNvPr id="4174" name="AutoShape 44" descr="Exempté du ballottage">
          <a:hlinkClick xmlns:r="http://schemas.openxmlformats.org/officeDocument/2006/relationships" r:id="rId321"/>
          <a:extLst>
            <a:ext uri="{FF2B5EF4-FFF2-40B4-BE49-F238E27FC236}">
              <a16:creationId xmlns:a16="http://schemas.microsoft.com/office/drawing/2014/main" xmlns="" id="{00000000-0008-0000-0E00-00004E100000}"/>
            </a:ext>
          </a:extLst>
        </xdr:cNvPr>
        <xdr:cNvSpPr>
          <a:spLocks noChangeAspect="1" noChangeArrowheads="1"/>
        </xdr:cNvSpPr>
      </xdr:nvSpPr>
      <xdr:spPr bwMode="auto">
        <a:xfrm>
          <a:off x="1790700" y="119433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873</xdr:row>
      <xdr:rowOff>0</xdr:rowOff>
    </xdr:from>
    <xdr:to>
      <xdr:col>2</xdr:col>
      <xdr:colOff>123825</xdr:colOff>
      <xdr:row>873</xdr:row>
      <xdr:rowOff>123825</xdr:rowOff>
    </xdr:to>
    <xdr:sp macro="" textlink="">
      <xdr:nvSpPr>
        <xdr:cNvPr id="4175" name="AutoShape 45" descr="Exempté du ballottage">
          <a:hlinkClick xmlns:r="http://schemas.openxmlformats.org/officeDocument/2006/relationships" r:id="rId322"/>
          <a:extLst>
            <a:ext uri="{FF2B5EF4-FFF2-40B4-BE49-F238E27FC236}">
              <a16:creationId xmlns:a16="http://schemas.microsoft.com/office/drawing/2014/main" xmlns="" id="{00000000-0008-0000-0E00-00004F100000}"/>
            </a:ext>
          </a:extLst>
        </xdr:cNvPr>
        <xdr:cNvSpPr>
          <a:spLocks noChangeAspect="1" noChangeArrowheads="1"/>
        </xdr:cNvSpPr>
      </xdr:nvSpPr>
      <xdr:spPr bwMode="auto">
        <a:xfrm>
          <a:off x="1524000" y="119624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1173</xdr:row>
      <xdr:rowOff>0</xdr:rowOff>
    </xdr:from>
    <xdr:to>
      <xdr:col>2</xdr:col>
      <xdr:colOff>123825</xdr:colOff>
      <xdr:row>1173</xdr:row>
      <xdr:rowOff>123825</xdr:rowOff>
    </xdr:to>
    <xdr:sp macro="" textlink="">
      <xdr:nvSpPr>
        <xdr:cNvPr id="4176" name="AutoShape 46" descr="Bonis de performance">
          <a:extLst>
            <a:ext uri="{FF2B5EF4-FFF2-40B4-BE49-F238E27FC236}">
              <a16:creationId xmlns:a16="http://schemas.microsoft.com/office/drawing/2014/main" xmlns="" id="{00000000-0008-0000-0E00-000050100000}"/>
            </a:ext>
          </a:extLst>
        </xdr:cNvPr>
        <xdr:cNvSpPr>
          <a:spLocks noChangeAspect="1" noChangeArrowheads="1"/>
        </xdr:cNvSpPr>
      </xdr:nvSpPr>
      <xdr:spPr bwMode="auto">
        <a:xfrm>
          <a:off x="1524000" y="119814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1173</xdr:row>
      <xdr:rowOff>0</xdr:rowOff>
    </xdr:from>
    <xdr:to>
      <xdr:col>2</xdr:col>
      <xdr:colOff>257175</xdr:colOff>
      <xdr:row>1173</xdr:row>
      <xdr:rowOff>123825</xdr:rowOff>
    </xdr:to>
    <xdr:sp macro="" textlink="">
      <xdr:nvSpPr>
        <xdr:cNvPr id="4177" name="AutoShape 47" descr="Exempté du ballottage">
          <a:hlinkClick xmlns:r="http://schemas.openxmlformats.org/officeDocument/2006/relationships" r:id="rId323"/>
          <a:extLst>
            <a:ext uri="{FF2B5EF4-FFF2-40B4-BE49-F238E27FC236}">
              <a16:creationId xmlns:a16="http://schemas.microsoft.com/office/drawing/2014/main" xmlns="" id="{00000000-0008-0000-0E00-000051100000}"/>
            </a:ext>
          </a:extLst>
        </xdr:cNvPr>
        <xdr:cNvSpPr>
          <a:spLocks noChangeAspect="1" noChangeArrowheads="1"/>
        </xdr:cNvSpPr>
      </xdr:nvSpPr>
      <xdr:spPr bwMode="auto">
        <a:xfrm>
          <a:off x="1657350" y="119814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286</xdr:row>
      <xdr:rowOff>0</xdr:rowOff>
    </xdr:from>
    <xdr:to>
      <xdr:col>2</xdr:col>
      <xdr:colOff>123825</xdr:colOff>
      <xdr:row>286</xdr:row>
      <xdr:rowOff>123825</xdr:rowOff>
    </xdr:to>
    <xdr:sp macro="" textlink="">
      <xdr:nvSpPr>
        <xdr:cNvPr id="4178" name="AutoShape 48" descr="Exempté du ballottage">
          <a:hlinkClick xmlns:r="http://schemas.openxmlformats.org/officeDocument/2006/relationships" r:id="rId324"/>
          <a:extLst>
            <a:ext uri="{FF2B5EF4-FFF2-40B4-BE49-F238E27FC236}">
              <a16:creationId xmlns:a16="http://schemas.microsoft.com/office/drawing/2014/main" xmlns="" id="{00000000-0008-0000-0E00-000052100000}"/>
            </a:ext>
          </a:extLst>
        </xdr:cNvPr>
        <xdr:cNvSpPr>
          <a:spLocks noChangeAspect="1" noChangeArrowheads="1"/>
        </xdr:cNvSpPr>
      </xdr:nvSpPr>
      <xdr:spPr bwMode="auto">
        <a:xfrm>
          <a:off x="1524000" y="120005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772</xdr:row>
      <xdr:rowOff>0</xdr:rowOff>
    </xdr:from>
    <xdr:to>
      <xdr:col>2</xdr:col>
      <xdr:colOff>123825</xdr:colOff>
      <xdr:row>772</xdr:row>
      <xdr:rowOff>123825</xdr:rowOff>
    </xdr:to>
    <xdr:sp macro="" textlink="">
      <xdr:nvSpPr>
        <xdr:cNvPr id="4179" name="AutoShape 49" descr="Exempté du ballottage">
          <a:hlinkClick xmlns:r="http://schemas.openxmlformats.org/officeDocument/2006/relationships" r:id="rId325"/>
          <a:extLst>
            <a:ext uri="{FF2B5EF4-FFF2-40B4-BE49-F238E27FC236}">
              <a16:creationId xmlns:a16="http://schemas.microsoft.com/office/drawing/2014/main" xmlns="" id="{00000000-0008-0000-0E00-000053100000}"/>
            </a:ext>
          </a:extLst>
        </xdr:cNvPr>
        <xdr:cNvSpPr>
          <a:spLocks noChangeAspect="1" noChangeArrowheads="1"/>
        </xdr:cNvSpPr>
      </xdr:nvSpPr>
      <xdr:spPr bwMode="auto">
        <a:xfrm>
          <a:off x="1524000" y="120195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657</xdr:row>
      <xdr:rowOff>0</xdr:rowOff>
    </xdr:from>
    <xdr:to>
      <xdr:col>2</xdr:col>
      <xdr:colOff>123825</xdr:colOff>
      <xdr:row>657</xdr:row>
      <xdr:rowOff>123825</xdr:rowOff>
    </xdr:to>
    <xdr:sp macro="" textlink="">
      <xdr:nvSpPr>
        <xdr:cNvPr id="4180" name="AutoShape 50" descr="Bonis de performance">
          <a:extLst>
            <a:ext uri="{FF2B5EF4-FFF2-40B4-BE49-F238E27FC236}">
              <a16:creationId xmlns:a16="http://schemas.microsoft.com/office/drawing/2014/main" xmlns="" id="{00000000-0008-0000-0E00-000054100000}"/>
            </a:ext>
          </a:extLst>
        </xdr:cNvPr>
        <xdr:cNvSpPr>
          <a:spLocks noChangeAspect="1" noChangeArrowheads="1"/>
        </xdr:cNvSpPr>
      </xdr:nvSpPr>
      <xdr:spPr bwMode="auto">
        <a:xfrm>
          <a:off x="1524000" y="120386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657</xdr:row>
      <xdr:rowOff>0</xdr:rowOff>
    </xdr:from>
    <xdr:to>
      <xdr:col>2</xdr:col>
      <xdr:colOff>257175</xdr:colOff>
      <xdr:row>657</xdr:row>
      <xdr:rowOff>123825</xdr:rowOff>
    </xdr:to>
    <xdr:sp macro="" textlink="">
      <xdr:nvSpPr>
        <xdr:cNvPr id="4181" name="AutoShape 51" descr="Exempté du ballottage">
          <a:hlinkClick xmlns:r="http://schemas.openxmlformats.org/officeDocument/2006/relationships" r:id="rId326"/>
          <a:extLst>
            <a:ext uri="{FF2B5EF4-FFF2-40B4-BE49-F238E27FC236}">
              <a16:creationId xmlns:a16="http://schemas.microsoft.com/office/drawing/2014/main" xmlns="" id="{00000000-0008-0000-0E00-000055100000}"/>
            </a:ext>
          </a:extLst>
        </xdr:cNvPr>
        <xdr:cNvSpPr>
          <a:spLocks noChangeAspect="1" noChangeArrowheads="1"/>
        </xdr:cNvSpPr>
      </xdr:nvSpPr>
      <xdr:spPr bwMode="auto">
        <a:xfrm>
          <a:off x="1657350" y="120386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xdr:row>
      <xdr:rowOff>0</xdr:rowOff>
    </xdr:from>
    <xdr:to>
      <xdr:col>2</xdr:col>
      <xdr:colOff>123825</xdr:colOff>
      <xdr:row>73</xdr:row>
      <xdr:rowOff>123825</xdr:rowOff>
    </xdr:to>
    <xdr:sp macro="" textlink="">
      <xdr:nvSpPr>
        <xdr:cNvPr id="4182" name="AutoShape 52" descr="Bonis de performance">
          <a:extLst>
            <a:ext uri="{FF2B5EF4-FFF2-40B4-BE49-F238E27FC236}">
              <a16:creationId xmlns:a16="http://schemas.microsoft.com/office/drawing/2014/main" xmlns="" id="{00000000-0008-0000-0E00-000056100000}"/>
            </a:ext>
          </a:extLst>
        </xdr:cNvPr>
        <xdr:cNvSpPr>
          <a:spLocks noChangeAspect="1" noChangeArrowheads="1"/>
        </xdr:cNvSpPr>
      </xdr:nvSpPr>
      <xdr:spPr bwMode="auto">
        <a:xfrm>
          <a:off x="1524000" y="120576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73</xdr:row>
      <xdr:rowOff>0</xdr:rowOff>
    </xdr:from>
    <xdr:to>
      <xdr:col>2</xdr:col>
      <xdr:colOff>257175</xdr:colOff>
      <xdr:row>73</xdr:row>
      <xdr:rowOff>123825</xdr:rowOff>
    </xdr:to>
    <xdr:sp macro="" textlink="">
      <xdr:nvSpPr>
        <xdr:cNvPr id="4183" name="AutoShape 53" descr="Exempté du ballottage">
          <a:hlinkClick xmlns:r="http://schemas.openxmlformats.org/officeDocument/2006/relationships" r:id="rId327"/>
          <a:extLst>
            <a:ext uri="{FF2B5EF4-FFF2-40B4-BE49-F238E27FC236}">
              <a16:creationId xmlns:a16="http://schemas.microsoft.com/office/drawing/2014/main" xmlns="" id="{00000000-0008-0000-0E00-000057100000}"/>
            </a:ext>
          </a:extLst>
        </xdr:cNvPr>
        <xdr:cNvSpPr>
          <a:spLocks noChangeAspect="1" noChangeArrowheads="1"/>
        </xdr:cNvSpPr>
      </xdr:nvSpPr>
      <xdr:spPr bwMode="auto">
        <a:xfrm>
          <a:off x="1657350" y="120576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1141</xdr:row>
      <xdr:rowOff>0</xdr:rowOff>
    </xdr:from>
    <xdr:to>
      <xdr:col>2</xdr:col>
      <xdr:colOff>123825</xdr:colOff>
      <xdr:row>1141</xdr:row>
      <xdr:rowOff>123825</xdr:rowOff>
    </xdr:to>
    <xdr:sp macro="" textlink="">
      <xdr:nvSpPr>
        <xdr:cNvPr id="4184" name="AutoShape 54" descr="Bonis de performance">
          <a:extLst>
            <a:ext uri="{FF2B5EF4-FFF2-40B4-BE49-F238E27FC236}">
              <a16:creationId xmlns:a16="http://schemas.microsoft.com/office/drawing/2014/main" xmlns="" id="{00000000-0008-0000-0E00-000058100000}"/>
            </a:ext>
          </a:extLst>
        </xdr:cNvPr>
        <xdr:cNvSpPr>
          <a:spLocks noChangeAspect="1" noChangeArrowheads="1"/>
        </xdr:cNvSpPr>
      </xdr:nvSpPr>
      <xdr:spPr bwMode="auto">
        <a:xfrm>
          <a:off x="1524000" y="1217104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1141</xdr:row>
      <xdr:rowOff>0</xdr:rowOff>
    </xdr:from>
    <xdr:to>
      <xdr:col>2</xdr:col>
      <xdr:colOff>257175</xdr:colOff>
      <xdr:row>1141</xdr:row>
      <xdr:rowOff>123825</xdr:rowOff>
    </xdr:to>
    <xdr:sp macro="" textlink="">
      <xdr:nvSpPr>
        <xdr:cNvPr id="4185" name="AutoShape 55" descr="Transaction avec retenue de salaire">
          <a:extLst>
            <a:ext uri="{FF2B5EF4-FFF2-40B4-BE49-F238E27FC236}">
              <a16:creationId xmlns:a16="http://schemas.microsoft.com/office/drawing/2014/main" xmlns="" id="{00000000-0008-0000-0E00-000059100000}"/>
            </a:ext>
          </a:extLst>
        </xdr:cNvPr>
        <xdr:cNvSpPr>
          <a:spLocks noChangeAspect="1" noChangeArrowheads="1"/>
        </xdr:cNvSpPr>
      </xdr:nvSpPr>
      <xdr:spPr bwMode="auto">
        <a:xfrm>
          <a:off x="1657350" y="1217104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1141</xdr:row>
      <xdr:rowOff>0</xdr:rowOff>
    </xdr:from>
    <xdr:to>
      <xdr:col>2</xdr:col>
      <xdr:colOff>390525</xdr:colOff>
      <xdr:row>1141</xdr:row>
      <xdr:rowOff>123825</xdr:rowOff>
    </xdr:to>
    <xdr:sp macro="" textlink="">
      <xdr:nvSpPr>
        <xdr:cNvPr id="4186" name="AutoShape 56" descr="Exempté du ballottage">
          <a:hlinkClick xmlns:r="http://schemas.openxmlformats.org/officeDocument/2006/relationships" r:id="rId328"/>
          <a:extLst>
            <a:ext uri="{FF2B5EF4-FFF2-40B4-BE49-F238E27FC236}">
              <a16:creationId xmlns:a16="http://schemas.microsoft.com/office/drawing/2014/main" xmlns="" id="{00000000-0008-0000-0E00-00005A100000}"/>
            </a:ext>
          </a:extLst>
        </xdr:cNvPr>
        <xdr:cNvSpPr>
          <a:spLocks noChangeAspect="1" noChangeArrowheads="1"/>
        </xdr:cNvSpPr>
      </xdr:nvSpPr>
      <xdr:spPr bwMode="auto">
        <a:xfrm>
          <a:off x="1790700" y="1217104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1141</xdr:row>
      <xdr:rowOff>0</xdr:rowOff>
    </xdr:from>
    <xdr:to>
      <xdr:col>2</xdr:col>
      <xdr:colOff>523875</xdr:colOff>
      <xdr:row>1141</xdr:row>
      <xdr:rowOff>123825</xdr:rowOff>
    </xdr:to>
    <xdr:sp macro="" textlink="">
      <xdr:nvSpPr>
        <xdr:cNvPr id="4187" name="AutoShape 57" descr="Exempté de la limite des 50 contrats">
          <a:extLst>
            <a:ext uri="{FF2B5EF4-FFF2-40B4-BE49-F238E27FC236}">
              <a16:creationId xmlns:a16="http://schemas.microsoft.com/office/drawing/2014/main" xmlns="" id="{00000000-0008-0000-0E00-00005B100000}"/>
            </a:ext>
          </a:extLst>
        </xdr:cNvPr>
        <xdr:cNvSpPr>
          <a:spLocks noChangeAspect="1" noChangeArrowheads="1"/>
        </xdr:cNvSpPr>
      </xdr:nvSpPr>
      <xdr:spPr bwMode="auto">
        <a:xfrm>
          <a:off x="1924050" y="1217104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1244</xdr:row>
      <xdr:rowOff>0</xdr:rowOff>
    </xdr:from>
    <xdr:to>
      <xdr:col>2</xdr:col>
      <xdr:colOff>123825</xdr:colOff>
      <xdr:row>1244</xdr:row>
      <xdr:rowOff>123825</xdr:rowOff>
    </xdr:to>
    <xdr:sp macro="" textlink="">
      <xdr:nvSpPr>
        <xdr:cNvPr id="4188" name="AutoShape 58" descr="Bonis de performance">
          <a:extLst>
            <a:ext uri="{FF2B5EF4-FFF2-40B4-BE49-F238E27FC236}">
              <a16:creationId xmlns:a16="http://schemas.microsoft.com/office/drawing/2014/main" xmlns="" id="{00000000-0008-0000-0E00-00005C100000}"/>
            </a:ext>
          </a:extLst>
        </xdr:cNvPr>
        <xdr:cNvSpPr>
          <a:spLocks noChangeAspect="1" noChangeArrowheads="1"/>
        </xdr:cNvSpPr>
      </xdr:nvSpPr>
      <xdr:spPr bwMode="auto">
        <a:xfrm>
          <a:off x="1524000" y="1219009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1244</xdr:row>
      <xdr:rowOff>0</xdr:rowOff>
    </xdr:from>
    <xdr:to>
      <xdr:col>2</xdr:col>
      <xdr:colOff>257175</xdr:colOff>
      <xdr:row>1244</xdr:row>
      <xdr:rowOff>123825</xdr:rowOff>
    </xdr:to>
    <xdr:sp macro="" textlink="">
      <xdr:nvSpPr>
        <xdr:cNvPr id="4189" name="AutoShape 59" descr="Exempté du ballottage">
          <a:hlinkClick xmlns:r="http://schemas.openxmlformats.org/officeDocument/2006/relationships" r:id="rId329"/>
          <a:extLst>
            <a:ext uri="{FF2B5EF4-FFF2-40B4-BE49-F238E27FC236}">
              <a16:creationId xmlns:a16="http://schemas.microsoft.com/office/drawing/2014/main" xmlns="" id="{00000000-0008-0000-0E00-00005D100000}"/>
            </a:ext>
          </a:extLst>
        </xdr:cNvPr>
        <xdr:cNvSpPr>
          <a:spLocks noChangeAspect="1" noChangeArrowheads="1"/>
        </xdr:cNvSpPr>
      </xdr:nvSpPr>
      <xdr:spPr bwMode="auto">
        <a:xfrm>
          <a:off x="1657350" y="1219009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1431</xdr:row>
      <xdr:rowOff>0</xdr:rowOff>
    </xdr:from>
    <xdr:to>
      <xdr:col>2</xdr:col>
      <xdr:colOff>123825</xdr:colOff>
      <xdr:row>1431</xdr:row>
      <xdr:rowOff>123825</xdr:rowOff>
    </xdr:to>
    <xdr:sp macro="" textlink="">
      <xdr:nvSpPr>
        <xdr:cNvPr id="4190" name="AutoShape 60" descr="Bonis de performance">
          <a:extLst>
            <a:ext uri="{FF2B5EF4-FFF2-40B4-BE49-F238E27FC236}">
              <a16:creationId xmlns:a16="http://schemas.microsoft.com/office/drawing/2014/main" xmlns="" id="{00000000-0008-0000-0E00-00005E100000}"/>
            </a:ext>
          </a:extLst>
        </xdr:cNvPr>
        <xdr:cNvSpPr>
          <a:spLocks noChangeAspect="1" noChangeArrowheads="1"/>
        </xdr:cNvSpPr>
      </xdr:nvSpPr>
      <xdr:spPr bwMode="auto">
        <a:xfrm>
          <a:off x="1524000" y="1220914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1431</xdr:row>
      <xdr:rowOff>0</xdr:rowOff>
    </xdr:from>
    <xdr:to>
      <xdr:col>2</xdr:col>
      <xdr:colOff>257175</xdr:colOff>
      <xdr:row>1431</xdr:row>
      <xdr:rowOff>123825</xdr:rowOff>
    </xdr:to>
    <xdr:sp macro="" textlink="">
      <xdr:nvSpPr>
        <xdr:cNvPr id="4191" name="AutoShape 61" descr="Exempté du ballottage">
          <a:hlinkClick xmlns:r="http://schemas.openxmlformats.org/officeDocument/2006/relationships" r:id="rId330"/>
          <a:extLst>
            <a:ext uri="{FF2B5EF4-FFF2-40B4-BE49-F238E27FC236}">
              <a16:creationId xmlns:a16="http://schemas.microsoft.com/office/drawing/2014/main" xmlns="" id="{00000000-0008-0000-0E00-00005F100000}"/>
            </a:ext>
          </a:extLst>
        </xdr:cNvPr>
        <xdr:cNvSpPr>
          <a:spLocks noChangeAspect="1" noChangeArrowheads="1"/>
        </xdr:cNvSpPr>
      </xdr:nvSpPr>
      <xdr:spPr bwMode="auto">
        <a:xfrm>
          <a:off x="1657350" y="1220914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1286</xdr:row>
      <xdr:rowOff>0</xdr:rowOff>
    </xdr:from>
    <xdr:to>
      <xdr:col>2</xdr:col>
      <xdr:colOff>123825</xdr:colOff>
      <xdr:row>1286</xdr:row>
      <xdr:rowOff>123825</xdr:rowOff>
    </xdr:to>
    <xdr:sp macro="" textlink="">
      <xdr:nvSpPr>
        <xdr:cNvPr id="2726" name="AutoShape 62" descr="Exempté du ballottage">
          <a:hlinkClick xmlns:r="http://schemas.openxmlformats.org/officeDocument/2006/relationships" r:id="rId331"/>
          <a:extLst>
            <a:ext uri="{FF2B5EF4-FFF2-40B4-BE49-F238E27FC236}">
              <a16:creationId xmlns:a16="http://schemas.microsoft.com/office/drawing/2014/main" xmlns="" id="{00000000-0008-0000-0E00-0000A60A0000}"/>
            </a:ext>
          </a:extLst>
        </xdr:cNvPr>
        <xdr:cNvSpPr>
          <a:spLocks noChangeAspect="1" noChangeArrowheads="1"/>
        </xdr:cNvSpPr>
      </xdr:nvSpPr>
      <xdr:spPr bwMode="auto">
        <a:xfrm>
          <a:off x="1524000" y="1222819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1286</xdr:row>
      <xdr:rowOff>0</xdr:rowOff>
    </xdr:from>
    <xdr:to>
      <xdr:col>7</xdr:col>
      <xdr:colOff>123825</xdr:colOff>
      <xdr:row>1286</xdr:row>
      <xdr:rowOff>104775</xdr:rowOff>
    </xdr:to>
    <xdr:sp macro="" textlink="">
      <xdr:nvSpPr>
        <xdr:cNvPr id="2727" name="AutoShape 63" descr="Éligible à l'arbitrage">
          <a:hlinkClick xmlns:r="http://schemas.openxmlformats.org/officeDocument/2006/relationships" r:id="rId332"/>
          <a:extLst>
            <a:ext uri="{FF2B5EF4-FFF2-40B4-BE49-F238E27FC236}">
              <a16:creationId xmlns:a16="http://schemas.microsoft.com/office/drawing/2014/main" xmlns="" id="{00000000-0008-0000-0E00-0000A70A0000}"/>
            </a:ext>
          </a:extLst>
        </xdr:cNvPr>
        <xdr:cNvSpPr>
          <a:spLocks noChangeAspect="1" noChangeArrowheads="1"/>
        </xdr:cNvSpPr>
      </xdr:nvSpPr>
      <xdr:spPr bwMode="auto">
        <a:xfrm>
          <a:off x="5334000" y="1222819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1324</xdr:row>
      <xdr:rowOff>0</xdr:rowOff>
    </xdr:from>
    <xdr:to>
      <xdr:col>2</xdr:col>
      <xdr:colOff>123825</xdr:colOff>
      <xdr:row>1324</xdr:row>
      <xdr:rowOff>123825</xdr:rowOff>
    </xdr:to>
    <xdr:sp macro="" textlink="">
      <xdr:nvSpPr>
        <xdr:cNvPr id="2728" name="AutoShape 64" descr="Bonis de performance">
          <a:extLst>
            <a:ext uri="{FF2B5EF4-FFF2-40B4-BE49-F238E27FC236}">
              <a16:creationId xmlns:a16="http://schemas.microsoft.com/office/drawing/2014/main" xmlns="" id="{00000000-0008-0000-0E00-0000A80A0000}"/>
            </a:ext>
          </a:extLst>
        </xdr:cNvPr>
        <xdr:cNvSpPr>
          <a:spLocks noChangeAspect="1" noChangeArrowheads="1"/>
        </xdr:cNvSpPr>
      </xdr:nvSpPr>
      <xdr:spPr bwMode="auto">
        <a:xfrm>
          <a:off x="1524000" y="114833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1324</xdr:row>
      <xdr:rowOff>0</xdr:rowOff>
    </xdr:from>
    <xdr:to>
      <xdr:col>2</xdr:col>
      <xdr:colOff>257175</xdr:colOff>
      <xdr:row>1324</xdr:row>
      <xdr:rowOff>123825</xdr:rowOff>
    </xdr:to>
    <xdr:sp macro="" textlink="">
      <xdr:nvSpPr>
        <xdr:cNvPr id="2729" name="AutoShape 65" descr="Exempté du ballottage">
          <a:hlinkClick xmlns:r="http://schemas.openxmlformats.org/officeDocument/2006/relationships" r:id="rId333"/>
          <a:extLst>
            <a:ext uri="{FF2B5EF4-FFF2-40B4-BE49-F238E27FC236}">
              <a16:creationId xmlns:a16="http://schemas.microsoft.com/office/drawing/2014/main" xmlns="" id="{00000000-0008-0000-0E00-0000A90A0000}"/>
            </a:ext>
          </a:extLst>
        </xdr:cNvPr>
        <xdr:cNvSpPr>
          <a:spLocks noChangeAspect="1" noChangeArrowheads="1"/>
        </xdr:cNvSpPr>
      </xdr:nvSpPr>
      <xdr:spPr bwMode="auto">
        <a:xfrm>
          <a:off x="1657350" y="114833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970</xdr:row>
      <xdr:rowOff>0</xdr:rowOff>
    </xdr:from>
    <xdr:to>
      <xdr:col>2</xdr:col>
      <xdr:colOff>123825</xdr:colOff>
      <xdr:row>970</xdr:row>
      <xdr:rowOff>123825</xdr:rowOff>
    </xdr:to>
    <xdr:sp macro="" textlink="">
      <xdr:nvSpPr>
        <xdr:cNvPr id="2730" name="AutoShape 66" descr="Bonis de performance">
          <a:extLst>
            <a:ext uri="{FF2B5EF4-FFF2-40B4-BE49-F238E27FC236}">
              <a16:creationId xmlns:a16="http://schemas.microsoft.com/office/drawing/2014/main" xmlns="" id="{00000000-0008-0000-0E00-0000AA0A0000}"/>
            </a:ext>
          </a:extLst>
        </xdr:cNvPr>
        <xdr:cNvSpPr>
          <a:spLocks noChangeAspect="1" noChangeArrowheads="1"/>
        </xdr:cNvSpPr>
      </xdr:nvSpPr>
      <xdr:spPr bwMode="auto">
        <a:xfrm>
          <a:off x="1524000" y="115023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970</xdr:row>
      <xdr:rowOff>0</xdr:rowOff>
    </xdr:from>
    <xdr:to>
      <xdr:col>2</xdr:col>
      <xdr:colOff>257175</xdr:colOff>
      <xdr:row>970</xdr:row>
      <xdr:rowOff>123825</xdr:rowOff>
    </xdr:to>
    <xdr:sp macro="" textlink="">
      <xdr:nvSpPr>
        <xdr:cNvPr id="2731" name="AutoShape 67" descr="Exempté du ballottage">
          <a:hlinkClick xmlns:r="http://schemas.openxmlformats.org/officeDocument/2006/relationships" r:id="rId334"/>
          <a:extLst>
            <a:ext uri="{FF2B5EF4-FFF2-40B4-BE49-F238E27FC236}">
              <a16:creationId xmlns:a16="http://schemas.microsoft.com/office/drawing/2014/main" xmlns="" id="{00000000-0008-0000-0E00-0000AB0A0000}"/>
            </a:ext>
          </a:extLst>
        </xdr:cNvPr>
        <xdr:cNvSpPr>
          <a:spLocks noChangeAspect="1" noChangeArrowheads="1"/>
        </xdr:cNvSpPr>
      </xdr:nvSpPr>
      <xdr:spPr bwMode="auto">
        <a:xfrm>
          <a:off x="1657350" y="115023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417</xdr:row>
      <xdr:rowOff>0</xdr:rowOff>
    </xdr:from>
    <xdr:to>
      <xdr:col>2</xdr:col>
      <xdr:colOff>123825</xdr:colOff>
      <xdr:row>417</xdr:row>
      <xdr:rowOff>123825</xdr:rowOff>
    </xdr:to>
    <xdr:sp macro="" textlink="">
      <xdr:nvSpPr>
        <xdr:cNvPr id="2732" name="AutoShape 68" descr="Bonis de performance">
          <a:extLst>
            <a:ext uri="{FF2B5EF4-FFF2-40B4-BE49-F238E27FC236}">
              <a16:creationId xmlns:a16="http://schemas.microsoft.com/office/drawing/2014/main" xmlns="" id="{00000000-0008-0000-0E00-0000AC0A0000}"/>
            </a:ext>
          </a:extLst>
        </xdr:cNvPr>
        <xdr:cNvSpPr>
          <a:spLocks noChangeAspect="1" noChangeArrowheads="1"/>
        </xdr:cNvSpPr>
      </xdr:nvSpPr>
      <xdr:spPr bwMode="auto">
        <a:xfrm>
          <a:off x="1524000" y="115214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1418</xdr:row>
      <xdr:rowOff>0</xdr:rowOff>
    </xdr:from>
    <xdr:to>
      <xdr:col>7</xdr:col>
      <xdr:colOff>123825</xdr:colOff>
      <xdr:row>1418</xdr:row>
      <xdr:rowOff>104775</xdr:rowOff>
    </xdr:to>
    <xdr:sp macro="" textlink="">
      <xdr:nvSpPr>
        <xdr:cNvPr id="2733" name="AutoShape 69" descr="Éligible à l'arbitrage">
          <a:hlinkClick xmlns:r="http://schemas.openxmlformats.org/officeDocument/2006/relationships" r:id="rId335"/>
          <a:extLst>
            <a:ext uri="{FF2B5EF4-FFF2-40B4-BE49-F238E27FC236}">
              <a16:creationId xmlns:a16="http://schemas.microsoft.com/office/drawing/2014/main" xmlns="" id="{00000000-0008-0000-0E00-0000AD0A0000}"/>
            </a:ext>
          </a:extLst>
        </xdr:cNvPr>
        <xdr:cNvSpPr>
          <a:spLocks noChangeAspect="1" noChangeArrowheads="1"/>
        </xdr:cNvSpPr>
      </xdr:nvSpPr>
      <xdr:spPr bwMode="auto">
        <a:xfrm>
          <a:off x="5334000" y="115785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34" name="AutoShape 70" descr="https://capfriendly-wlb8ng5.stackpathdns.com/assets/images/icons/general/q.svg">
          <a:extLst>
            <a:ext uri="{FF2B5EF4-FFF2-40B4-BE49-F238E27FC236}">
              <a16:creationId xmlns:a16="http://schemas.microsoft.com/office/drawing/2014/main" xmlns="" id="{00000000-0008-0000-0E00-0000AE0A0000}"/>
            </a:ext>
          </a:extLst>
        </xdr:cNvPr>
        <xdr:cNvSpPr>
          <a:spLocks noChangeAspect="1" noChangeArrowheads="1"/>
        </xdr:cNvSpPr>
      </xdr:nvSpPr>
      <xdr:spPr bwMode="auto">
        <a:xfrm>
          <a:off x="1524000" y="12090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35" name="AutoShape 71" descr="https://capfriendly-wlb8ng5.stackpathdns.com/assets/images/icons/general/q.svg">
          <a:extLst>
            <a:ext uri="{FF2B5EF4-FFF2-40B4-BE49-F238E27FC236}">
              <a16:creationId xmlns:a16="http://schemas.microsoft.com/office/drawing/2014/main" xmlns="" id="{00000000-0008-0000-0E00-0000AF0A0000}"/>
            </a:ext>
          </a:extLst>
        </xdr:cNvPr>
        <xdr:cNvSpPr>
          <a:spLocks noChangeAspect="1" noChangeArrowheads="1"/>
        </xdr:cNvSpPr>
      </xdr:nvSpPr>
      <xdr:spPr bwMode="auto">
        <a:xfrm>
          <a:off x="1524000" y="12109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36" name="AutoShape 72" descr="https://capfriendly-wlb8ng5.stackpathdns.com/assets/images/icons/general/q.svg">
          <a:extLst>
            <a:ext uri="{FF2B5EF4-FFF2-40B4-BE49-F238E27FC236}">
              <a16:creationId xmlns:a16="http://schemas.microsoft.com/office/drawing/2014/main" xmlns="" id="{00000000-0008-0000-0E00-0000B00A0000}"/>
            </a:ext>
          </a:extLst>
        </xdr:cNvPr>
        <xdr:cNvSpPr>
          <a:spLocks noChangeAspect="1" noChangeArrowheads="1"/>
        </xdr:cNvSpPr>
      </xdr:nvSpPr>
      <xdr:spPr bwMode="auto">
        <a:xfrm>
          <a:off x="1524000" y="12128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37" name="AutoShape 73" descr="https://capfriendly-wlb8ng5.stackpathdns.com/assets/images/icons/general/q.svg">
          <a:extLst>
            <a:ext uri="{FF2B5EF4-FFF2-40B4-BE49-F238E27FC236}">
              <a16:creationId xmlns:a16="http://schemas.microsoft.com/office/drawing/2014/main" xmlns="" id="{00000000-0008-0000-0E00-0000B10A0000}"/>
            </a:ext>
          </a:extLst>
        </xdr:cNvPr>
        <xdr:cNvSpPr>
          <a:spLocks noChangeAspect="1" noChangeArrowheads="1"/>
        </xdr:cNvSpPr>
      </xdr:nvSpPr>
      <xdr:spPr bwMode="auto">
        <a:xfrm>
          <a:off x="1524000" y="12147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38" name="AutoShape 74" descr="https://capfriendly-wlb8ng5.stackpathdns.com/assets/images/icons/general/q.svg">
          <a:extLst>
            <a:ext uri="{FF2B5EF4-FFF2-40B4-BE49-F238E27FC236}">
              <a16:creationId xmlns:a16="http://schemas.microsoft.com/office/drawing/2014/main" xmlns="" id="{00000000-0008-0000-0E00-0000B20A0000}"/>
            </a:ext>
          </a:extLst>
        </xdr:cNvPr>
        <xdr:cNvSpPr>
          <a:spLocks noChangeAspect="1" noChangeArrowheads="1"/>
        </xdr:cNvSpPr>
      </xdr:nvSpPr>
      <xdr:spPr bwMode="auto">
        <a:xfrm>
          <a:off x="1524000" y="12166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39" name="AutoShape 75" descr="https://capfriendly-wlb8ng5.stackpathdns.com/assets/images/icons/general/q.svg">
          <a:extLst>
            <a:ext uri="{FF2B5EF4-FFF2-40B4-BE49-F238E27FC236}">
              <a16:creationId xmlns:a16="http://schemas.microsoft.com/office/drawing/2014/main" xmlns="" id="{00000000-0008-0000-0E00-0000B30A0000}"/>
            </a:ext>
          </a:extLst>
        </xdr:cNvPr>
        <xdr:cNvSpPr>
          <a:spLocks noChangeAspect="1" noChangeArrowheads="1"/>
        </xdr:cNvSpPr>
      </xdr:nvSpPr>
      <xdr:spPr bwMode="auto">
        <a:xfrm>
          <a:off x="1524000" y="12185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40" name="AutoShape 76" descr="https://capfriendly-wlb8ng5.stackpathdns.com/assets/images/icons/general/q.svg">
          <a:extLst>
            <a:ext uri="{FF2B5EF4-FFF2-40B4-BE49-F238E27FC236}">
              <a16:creationId xmlns:a16="http://schemas.microsoft.com/office/drawing/2014/main" xmlns="" id="{00000000-0008-0000-0E00-0000B40A0000}"/>
            </a:ext>
          </a:extLst>
        </xdr:cNvPr>
        <xdr:cNvSpPr>
          <a:spLocks noChangeAspect="1" noChangeArrowheads="1"/>
        </xdr:cNvSpPr>
      </xdr:nvSpPr>
      <xdr:spPr bwMode="auto">
        <a:xfrm>
          <a:off x="1524000" y="12204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41" name="AutoShape 77" descr="https://capfriendly-wlb8ng5.stackpathdns.com/assets/images/icons/general/q.svg">
          <a:extLst>
            <a:ext uri="{FF2B5EF4-FFF2-40B4-BE49-F238E27FC236}">
              <a16:creationId xmlns:a16="http://schemas.microsoft.com/office/drawing/2014/main" xmlns="" id="{00000000-0008-0000-0E00-0000B50A0000}"/>
            </a:ext>
          </a:extLst>
        </xdr:cNvPr>
        <xdr:cNvSpPr>
          <a:spLocks noChangeAspect="1" noChangeArrowheads="1"/>
        </xdr:cNvSpPr>
      </xdr:nvSpPr>
      <xdr:spPr bwMode="auto">
        <a:xfrm>
          <a:off x="1524000" y="12223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42" name="AutoShape 78" descr="https://capfriendly-wlb8ng5.stackpathdns.com/assets/images/icons/general/q.svg">
          <a:extLst>
            <a:ext uri="{FF2B5EF4-FFF2-40B4-BE49-F238E27FC236}">
              <a16:creationId xmlns:a16="http://schemas.microsoft.com/office/drawing/2014/main" xmlns="" id="{00000000-0008-0000-0E00-0000B60A0000}"/>
            </a:ext>
          </a:extLst>
        </xdr:cNvPr>
        <xdr:cNvSpPr>
          <a:spLocks noChangeAspect="1" noChangeArrowheads="1"/>
        </xdr:cNvSpPr>
      </xdr:nvSpPr>
      <xdr:spPr bwMode="auto">
        <a:xfrm>
          <a:off x="1524000" y="12242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43" name="AutoShape 79" descr="https://capfriendly-wlb8ng5.stackpathdns.com/assets/images/icons/general/q.svg">
          <a:extLst>
            <a:ext uri="{FF2B5EF4-FFF2-40B4-BE49-F238E27FC236}">
              <a16:creationId xmlns:a16="http://schemas.microsoft.com/office/drawing/2014/main" xmlns="" id="{00000000-0008-0000-0E00-0000B70A0000}"/>
            </a:ext>
          </a:extLst>
        </xdr:cNvPr>
        <xdr:cNvSpPr>
          <a:spLocks noChangeAspect="1" noChangeArrowheads="1"/>
        </xdr:cNvSpPr>
      </xdr:nvSpPr>
      <xdr:spPr bwMode="auto">
        <a:xfrm>
          <a:off x="1524000" y="12261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44" name="AutoShape 80" descr="https://capfriendly-wlb8ng5.stackpathdns.com/assets/images/icons/general/q.svg">
          <a:extLst>
            <a:ext uri="{FF2B5EF4-FFF2-40B4-BE49-F238E27FC236}">
              <a16:creationId xmlns:a16="http://schemas.microsoft.com/office/drawing/2014/main" xmlns="" id="{00000000-0008-0000-0E00-0000B80A0000}"/>
            </a:ext>
          </a:extLst>
        </xdr:cNvPr>
        <xdr:cNvSpPr>
          <a:spLocks noChangeAspect="1" noChangeArrowheads="1"/>
        </xdr:cNvSpPr>
      </xdr:nvSpPr>
      <xdr:spPr bwMode="auto">
        <a:xfrm>
          <a:off x="1524000" y="122805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2745" name="AutoShape 81" descr="Bonis de performance">
          <a:extLst>
            <a:ext uri="{FF2B5EF4-FFF2-40B4-BE49-F238E27FC236}">
              <a16:creationId xmlns:a16="http://schemas.microsoft.com/office/drawing/2014/main" xmlns="" id="{00000000-0008-0000-0E00-0000B90A0000}"/>
            </a:ext>
          </a:extLst>
        </xdr:cNvPr>
        <xdr:cNvSpPr>
          <a:spLocks noChangeAspect="1" noChangeArrowheads="1"/>
        </xdr:cNvSpPr>
      </xdr:nvSpPr>
      <xdr:spPr bwMode="auto">
        <a:xfrm>
          <a:off x="1524000" y="12367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844</xdr:row>
      <xdr:rowOff>0</xdr:rowOff>
    </xdr:from>
    <xdr:to>
      <xdr:col>2</xdr:col>
      <xdr:colOff>257175</xdr:colOff>
      <xdr:row>844</xdr:row>
      <xdr:rowOff>123825</xdr:rowOff>
    </xdr:to>
    <xdr:sp macro="" textlink="">
      <xdr:nvSpPr>
        <xdr:cNvPr id="2746" name="AutoShape 82" descr="Exempté du ballottage">
          <a:hlinkClick xmlns:r="http://schemas.openxmlformats.org/officeDocument/2006/relationships" r:id="rId336"/>
          <a:extLst>
            <a:ext uri="{FF2B5EF4-FFF2-40B4-BE49-F238E27FC236}">
              <a16:creationId xmlns:a16="http://schemas.microsoft.com/office/drawing/2014/main" xmlns="" id="{00000000-0008-0000-0E00-0000BA0A0000}"/>
            </a:ext>
          </a:extLst>
        </xdr:cNvPr>
        <xdr:cNvSpPr>
          <a:spLocks noChangeAspect="1" noChangeArrowheads="1"/>
        </xdr:cNvSpPr>
      </xdr:nvSpPr>
      <xdr:spPr bwMode="auto">
        <a:xfrm>
          <a:off x="1657350" y="12367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466</xdr:row>
      <xdr:rowOff>0</xdr:rowOff>
    </xdr:from>
    <xdr:to>
      <xdr:col>2</xdr:col>
      <xdr:colOff>123825</xdr:colOff>
      <xdr:row>466</xdr:row>
      <xdr:rowOff>123825</xdr:rowOff>
    </xdr:to>
    <xdr:sp macro="" textlink="">
      <xdr:nvSpPr>
        <xdr:cNvPr id="2747" name="AutoShape 83" descr="Bonis de performance">
          <a:extLst>
            <a:ext uri="{FF2B5EF4-FFF2-40B4-BE49-F238E27FC236}">
              <a16:creationId xmlns:a16="http://schemas.microsoft.com/office/drawing/2014/main" xmlns="" id="{00000000-0008-0000-0E00-0000BB0A0000}"/>
            </a:ext>
          </a:extLst>
        </xdr:cNvPr>
        <xdr:cNvSpPr>
          <a:spLocks noChangeAspect="1" noChangeArrowheads="1"/>
        </xdr:cNvSpPr>
      </xdr:nvSpPr>
      <xdr:spPr bwMode="auto">
        <a:xfrm>
          <a:off x="1524000" y="12386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466</xdr:row>
      <xdr:rowOff>0</xdr:rowOff>
    </xdr:from>
    <xdr:to>
      <xdr:col>2</xdr:col>
      <xdr:colOff>257175</xdr:colOff>
      <xdr:row>466</xdr:row>
      <xdr:rowOff>123825</xdr:rowOff>
    </xdr:to>
    <xdr:sp macro="" textlink="">
      <xdr:nvSpPr>
        <xdr:cNvPr id="2748" name="AutoShape 84" descr="Exempté du ballottage">
          <a:hlinkClick xmlns:r="http://schemas.openxmlformats.org/officeDocument/2006/relationships" r:id="rId337"/>
          <a:extLst>
            <a:ext uri="{FF2B5EF4-FFF2-40B4-BE49-F238E27FC236}">
              <a16:creationId xmlns:a16="http://schemas.microsoft.com/office/drawing/2014/main" xmlns="" id="{00000000-0008-0000-0E00-0000BC0A0000}"/>
            </a:ext>
          </a:extLst>
        </xdr:cNvPr>
        <xdr:cNvSpPr>
          <a:spLocks noChangeAspect="1" noChangeArrowheads="1"/>
        </xdr:cNvSpPr>
      </xdr:nvSpPr>
      <xdr:spPr bwMode="auto">
        <a:xfrm>
          <a:off x="1657350" y="12386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1083</xdr:row>
      <xdr:rowOff>0</xdr:rowOff>
    </xdr:from>
    <xdr:to>
      <xdr:col>2</xdr:col>
      <xdr:colOff>123825</xdr:colOff>
      <xdr:row>1083</xdr:row>
      <xdr:rowOff>123825</xdr:rowOff>
    </xdr:to>
    <xdr:sp macro="" textlink="">
      <xdr:nvSpPr>
        <xdr:cNvPr id="2749" name="AutoShape 85" descr="Bonis de performance">
          <a:extLst>
            <a:ext uri="{FF2B5EF4-FFF2-40B4-BE49-F238E27FC236}">
              <a16:creationId xmlns:a16="http://schemas.microsoft.com/office/drawing/2014/main" xmlns="" id="{00000000-0008-0000-0E00-0000BD0A0000}"/>
            </a:ext>
          </a:extLst>
        </xdr:cNvPr>
        <xdr:cNvSpPr>
          <a:spLocks noChangeAspect="1" noChangeArrowheads="1"/>
        </xdr:cNvSpPr>
      </xdr:nvSpPr>
      <xdr:spPr bwMode="auto">
        <a:xfrm>
          <a:off x="1524000" y="12405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1083</xdr:row>
      <xdr:rowOff>0</xdr:rowOff>
    </xdr:from>
    <xdr:to>
      <xdr:col>2</xdr:col>
      <xdr:colOff>257175</xdr:colOff>
      <xdr:row>1083</xdr:row>
      <xdr:rowOff>123825</xdr:rowOff>
    </xdr:to>
    <xdr:sp macro="" textlink="">
      <xdr:nvSpPr>
        <xdr:cNvPr id="2750" name="AutoShape 86" descr="Exempté du ballottage">
          <a:hlinkClick xmlns:r="http://schemas.openxmlformats.org/officeDocument/2006/relationships" r:id="rId338"/>
          <a:extLst>
            <a:ext uri="{FF2B5EF4-FFF2-40B4-BE49-F238E27FC236}">
              <a16:creationId xmlns:a16="http://schemas.microsoft.com/office/drawing/2014/main" xmlns="" id="{00000000-0008-0000-0E00-0000BE0A0000}"/>
            </a:ext>
          </a:extLst>
        </xdr:cNvPr>
        <xdr:cNvSpPr>
          <a:spLocks noChangeAspect="1" noChangeArrowheads="1"/>
        </xdr:cNvSpPr>
      </xdr:nvSpPr>
      <xdr:spPr bwMode="auto">
        <a:xfrm>
          <a:off x="1657350" y="12405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759</xdr:row>
      <xdr:rowOff>0</xdr:rowOff>
    </xdr:from>
    <xdr:to>
      <xdr:col>2</xdr:col>
      <xdr:colOff>123825</xdr:colOff>
      <xdr:row>759</xdr:row>
      <xdr:rowOff>123825</xdr:rowOff>
    </xdr:to>
    <xdr:sp macro="" textlink="">
      <xdr:nvSpPr>
        <xdr:cNvPr id="2751" name="AutoShape 87" descr="Bonis de performance">
          <a:extLst>
            <a:ext uri="{FF2B5EF4-FFF2-40B4-BE49-F238E27FC236}">
              <a16:creationId xmlns:a16="http://schemas.microsoft.com/office/drawing/2014/main" xmlns="" id="{00000000-0008-0000-0E00-0000BF0A0000}"/>
            </a:ext>
          </a:extLst>
        </xdr:cNvPr>
        <xdr:cNvSpPr>
          <a:spLocks noChangeAspect="1" noChangeArrowheads="1"/>
        </xdr:cNvSpPr>
      </xdr:nvSpPr>
      <xdr:spPr bwMode="auto">
        <a:xfrm>
          <a:off x="1524000" y="12424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759</xdr:row>
      <xdr:rowOff>0</xdr:rowOff>
    </xdr:from>
    <xdr:to>
      <xdr:col>2</xdr:col>
      <xdr:colOff>257175</xdr:colOff>
      <xdr:row>759</xdr:row>
      <xdr:rowOff>123825</xdr:rowOff>
    </xdr:to>
    <xdr:sp macro="" textlink="">
      <xdr:nvSpPr>
        <xdr:cNvPr id="4192" name="AutoShape 88" descr="Exempté du ballottage">
          <a:hlinkClick xmlns:r="http://schemas.openxmlformats.org/officeDocument/2006/relationships" r:id="rId339"/>
          <a:extLst>
            <a:ext uri="{FF2B5EF4-FFF2-40B4-BE49-F238E27FC236}">
              <a16:creationId xmlns:a16="http://schemas.microsoft.com/office/drawing/2014/main" xmlns="" id="{00000000-0008-0000-0E00-000060100000}"/>
            </a:ext>
          </a:extLst>
        </xdr:cNvPr>
        <xdr:cNvSpPr>
          <a:spLocks noChangeAspect="1" noChangeArrowheads="1"/>
        </xdr:cNvSpPr>
      </xdr:nvSpPr>
      <xdr:spPr bwMode="auto">
        <a:xfrm>
          <a:off x="1657350" y="12424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893</xdr:row>
      <xdr:rowOff>0</xdr:rowOff>
    </xdr:from>
    <xdr:to>
      <xdr:col>2</xdr:col>
      <xdr:colOff>123825</xdr:colOff>
      <xdr:row>893</xdr:row>
      <xdr:rowOff>123825</xdr:rowOff>
    </xdr:to>
    <xdr:sp macro="" textlink="">
      <xdr:nvSpPr>
        <xdr:cNvPr id="4193" name="AutoShape 89" descr="Bonis de performance">
          <a:extLst>
            <a:ext uri="{FF2B5EF4-FFF2-40B4-BE49-F238E27FC236}">
              <a16:creationId xmlns:a16="http://schemas.microsoft.com/office/drawing/2014/main" xmlns="" id="{00000000-0008-0000-0E00-000061100000}"/>
            </a:ext>
          </a:extLst>
        </xdr:cNvPr>
        <xdr:cNvSpPr>
          <a:spLocks noChangeAspect="1" noChangeArrowheads="1"/>
        </xdr:cNvSpPr>
      </xdr:nvSpPr>
      <xdr:spPr bwMode="auto">
        <a:xfrm>
          <a:off x="1524000" y="12443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893</xdr:row>
      <xdr:rowOff>0</xdr:rowOff>
    </xdr:from>
    <xdr:to>
      <xdr:col>2</xdr:col>
      <xdr:colOff>257175</xdr:colOff>
      <xdr:row>893</xdr:row>
      <xdr:rowOff>123825</xdr:rowOff>
    </xdr:to>
    <xdr:sp macro="" textlink="">
      <xdr:nvSpPr>
        <xdr:cNvPr id="4194" name="AutoShape 90" descr="Exempté du ballottage">
          <a:hlinkClick xmlns:r="http://schemas.openxmlformats.org/officeDocument/2006/relationships" r:id="rId340"/>
          <a:extLst>
            <a:ext uri="{FF2B5EF4-FFF2-40B4-BE49-F238E27FC236}">
              <a16:creationId xmlns:a16="http://schemas.microsoft.com/office/drawing/2014/main" xmlns="" id="{00000000-0008-0000-0E00-000062100000}"/>
            </a:ext>
          </a:extLst>
        </xdr:cNvPr>
        <xdr:cNvSpPr>
          <a:spLocks noChangeAspect="1" noChangeArrowheads="1"/>
        </xdr:cNvSpPr>
      </xdr:nvSpPr>
      <xdr:spPr bwMode="auto">
        <a:xfrm>
          <a:off x="1657350" y="12443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470</xdr:row>
      <xdr:rowOff>0</xdr:rowOff>
    </xdr:from>
    <xdr:to>
      <xdr:col>2</xdr:col>
      <xdr:colOff>123825</xdr:colOff>
      <xdr:row>470</xdr:row>
      <xdr:rowOff>123825</xdr:rowOff>
    </xdr:to>
    <xdr:sp macro="" textlink="">
      <xdr:nvSpPr>
        <xdr:cNvPr id="4195" name="AutoShape 91" descr="Bonis de performance">
          <a:extLst>
            <a:ext uri="{FF2B5EF4-FFF2-40B4-BE49-F238E27FC236}">
              <a16:creationId xmlns:a16="http://schemas.microsoft.com/office/drawing/2014/main" xmlns="" id="{00000000-0008-0000-0E00-000063100000}"/>
            </a:ext>
          </a:extLst>
        </xdr:cNvPr>
        <xdr:cNvSpPr>
          <a:spLocks noChangeAspect="1" noChangeArrowheads="1"/>
        </xdr:cNvSpPr>
      </xdr:nvSpPr>
      <xdr:spPr bwMode="auto">
        <a:xfrm>
          <a:off x="1524000" y="12462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470</xdr:row>
      <xdr:rowOff>0</xdr:rowOff>
    </xdr:from>
    <xdr:to>
      <xdr:col>2</xdr:col>
      <xdr:colOff>257175</xdr:colOff>
      <xdr:row>470</xdr:row>
      <xdr:rowOff>123825</xdr:rowOff>
    </xdr:to>
    <xdr:sp macro="" textlink="">
      <xdr:nvSpPr>
        <xdr:cNvPr id="4196" name="AutoShape 92" descr="Exempté du ballottage">
          <a:hlinkClick xmlns:r="http://schemas.openxmlformats.org/officeDocument/2006/relationships" r:id="rId341"/>
          <a:extLst>
            <a:ext uri="{FF2B5EF4-FFF2-40B4-BE49-F238E27FC236}">
              <a16:creationId xmlns:a16="http://schemas.microsoft.com/office/drawing/2014/main" xmlns="" id="{00000000-0008-0000-0E00-000064100000}"/>
            </a:ext>
          </a:extLst>
        </xdr:cNvPr>
        <xdr:cNvSpPr>
          <a:spLocks noChangeAspect="1" noChangeArrowheads="1"/>
        </xdr:cNvSpPr>
      </xdr:nvSpPr>
      <xdr:spPr bwMode="auto">
        <a:xfrm>
          <a:off x="1657350" y="12462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1248</xdr:row>
      <xdr:rowOff>0</xdr:rowOff>
    </xdr:from>
    <xdr:to>
      <xdr:col>2</xdr:col>
      <xdr:colOff>123825</xdr:colOff>
      <xdr:row>1248</xdr:row>
      <xdr:rowOff>123825</xdr:rowOff>
    </xdr:to>
    <xdr:sp macro="" textlink="">
      <xdr:nvSpPr>
        <xdr:cNvPr id="4197" name="AutoShape 93" descr="Exempté du ballottage">
          <a:hlinkClick xmlns:r="http://schemas.openxmlformats.org/officeDocument/2006/relationships" r:id="rId342"/>
          <a:extLst>
            <a:ext uri="{FF2B5EF4-FFF2-40B4-BE49-F238E27FC236}">
              <a16:creationId xmlns:a16="http://schemas.microsoft.com/office/drawing/2014/main" xmlns="" id="{00000000-0008-0000-0E00-000065100000}"/>
            </a:ext>
          </a:extLst>
        </xdr:cNvPr>
        <xdr:cNvSpPr>
          <a:spLocks noChangeAspect="1" noChangeArrowheads="1"/>
        </xdr:cNvSpPr>
      </xdr:nvSpPr>
      <xdr:spPr bwMode="auto">
        <a:xfrm>
          <a:off x="1524000" y="12481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833</xdr:row>
      <xdr:rowOff>0</xdr:rowOff>
    </xdr:from>
    <xdr:to>
      <xdr:col>2</xdr:col>
      <xdr:colOff>123825</xdr:colOff>
      <xdr:row>833</xdr:row>
      <xdr:rowOff>123825</xdr:rowOff>
    </xdr:to>
    <xdr:sp macro="" textlink="">
      <xdr:nvSpPr>
        <xdr:cNvPr id="4198" name="AutoShape 94" descr="Exempté du ballottage">
          <a:hlinkClick xmlns:r="http://schemas.openxmlformats.org/officeDocument/2006/relationships" r:id="rId343"/>
          <a:extLst>
            <a:ext uri="{FF2B5EF4-FFF2-40B4-BE49-F238E27FC236}">
              <a16:creationId xmlns:a16="http://schemas.microsoft.com/office/drawing/2014/main" xmlns="" id="{00000000-0008-0000-0E00-000066100000}"/>
            </a:ext>
          </a:extLst>
        </xdr:cNvPr>
        <xdr:cNvSpPr>
          <a:spLocks noChangeAspect="1" noChangeArrowheads="1"/>
        </xdr:cNvSpPr>
      </xdr:nvSpPr>
      <xdr:spPr bwMode="auto">
        <a:xfrm>
          <a:off x="1524000" y="12500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858</xdr:row>
      <xdr:rowOff>0</xdr:rowOff>
    </xdr:from>
    <xdr:to>
      <xdr:col>2</xdr:col>
      <xdr:colOff>123825</xdr:colOff>
      <xdr:row>858</xdr:row>
      <xdr:rowOff>123825</xdr:rowOff>
    </xdr:to>
    <xdr:sp macro="" textlink="">
      <xdr:nvSpPr>
        <xdr:cNvPr id="4199" name="AutoShape 95" descr="Exempté du ballottage">
          <a:hlinkClick xmlns:r="http://schemas.openxmlformats.org/officeDocument/2006/relationships" r:id="rId344"/>
          <a:extLst>
            <a:ext uri="{FF2B5EF4-FFF2-40B4-BE49-F238E27FC236}">
              <a16:creationId xmlns:a16="http://schemas.microsoft.com/office/drawing/2014/main" xmlns="" id="{00000000-0008-0000-0E00-000067100000}"/>
            </a:ext>
          </a:extLst>
        </xdr:cNvPr>
        <xdr:cNvSpPr>
          <a:spLocks noChangeAspect="1" noChangeArrowheads="1"/>
        </xdr:cNvSpPr>
      </xdr:nvSpPr>
      <xdr:spPr bwMode="auto">
        <a:xfrm>
          <a:off x="1524000" y="12538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858</xdr:row>
      <xdr:rowOff>0</xdr:rowOff>
    </xdr:from>
    <xdr:to>
      <xdr:col>6</xdr:col>
      <xdr:colOff>123825</xdr:colOff>
      <xdr:row>858</xdr:row>
      <xdr:rowOff>104775</xdr:rowOff>
    </xdr:to>
    <xdr:sp macro="" textlink="">
      <xdr:nvSpPr>
        <xdr:cNvPr id="4200" name="AutoShape 96" descr="Éligible à l'arbitrage">
          <a:hlinkClick xmlns:r="http://schemas.openxmlformats.org/officeDocument/2006/relationships" r:id="rId345"/>
          <a:extLst>
            <a:ext uri="{FF2B5EF4-FFF2-40B4-BE49-F238E27FC236}">
              <a16:creationId xmlns:a16="http://schemas.microsoft.com/office/drawing/2014/main" xmlns="" id="{00000000-0008-0000-0E00-000068100000}"/>
            </a:ext>
          </a:extLst>
        </xdr:cNvPr>
        <xdr:cNvSpPr>
          <a:spLocks noChangeAspect="1" noChangeArrowheads="1"/>
        </xdr:cNvSpPr>
      </xdr:nvSpPr>
      <xdr:spPr bwMode="auto">
        <a:xfrm>
          <a:off x="4572000" y="125387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xdr:row>
      <xdr:rowOff>0</xdr:rowOff>
    </xdr:from>
    <xdr:to>
      <xdr:col>2</xdr:col>
      <xdr:colOff>123825</xdr:colOff>
      <xdr:row>72</xdr:row>
      <xdr:rowOff>123825</xdr:rowOff>
    </xdr:to>
    <xdr:sp macro="" textlink="">
      <xdr:nvSpPr>
        <xdr:cNvPr id="4201" name="AutoShape 97" descr="Bonis de performance">
          <a:extLst>
            <a:ext uri="{FF2B5EF4-FFF2-40B4-BE49-F238E27FC236}">
              <a16:creationId xmlns:a16="http://schemas.microsoft.com/office/drawing/2014/main" xmlns="" id="{00000000-0008-0000-0E00-000069100000}"/>
            </a:ext>
          </a:extLst>
        </xdr:cNvPr>
        <xdr:cNvSpPr>
          <a:spLocks noChangeAspect="1" noChangeArrowheads="1"/>
        </xdr:cNvSpPr>
      </xdr:nvSpPr>
      <xdr:spPr bwMode="auto">
        <a:xfrm>
          <a:off x="1524000" y="126511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72</xdr:row>
      <xdr:rowOff>0</xdr:rowOff>
    </xdr:from>
    <xdr:to>
      <xdr:col>2</xdr:col>
      <xdr:colOff>257175</xdr:colOff>
      <xdr:row>72</xdr:row>
      <xdr:rowOff>123825</xdr:rowOff>
    </xdr:to>
    <xdr:sp macro="" textlink="">
      <xdr:nvSpPr>
        <xdr:cNvPr id="4202" name="AutoShape 98" descr="Exempté du ballottage">
          <a:hlinkClick xmlns:r="http://schemas.openxmlformats.org/officeDocument/2006/relationships" r:id="rId346"/>
          <a:extLst>
            <a:ext uri="{FF2B5EF4-FFF2-40B4-BE49-F238E27FC236}">
              <a16:creationId xmlns:a16="http://schemas.microsoft.com/office/drawing/2014/main" xmlns="" id="{00000000-0008-0000-0E00-00006A100000}"/>
            </a:ext>
          </a:extLst>
        </xdr:cNvPr>
        <xdr:cNvSpPr>
          <a:spLocks noChangeAspect="1" noChangeArrowheads="1"/>
        </xdr:cNvSpPr>
      </xdr:nvSpPr>
      <xdr:spPr bwMode="auto">
        <a:xfrm>
          <a:off x="1657350" y="126511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1208</xdr:row>
      <xdr:rowOff>0</xdr:rowOff>
    </xdr:from>
    <xdr:to>
      <xdr:col>2</xdr:col>
      <xdr:colOff>123825</xdr:colOff>
      <xdr:row>1208</xdr:row>
      <xdr:rowOff>123825</xdr:rowOff>
    </xdr:to>
    <xdr:sp macro="" textlink="">
      <xdr:nvSpPr>
        <xdr:cNvPr id="4203" name="AutoShape 99" descr="Exempté du ballottage">
          <a:hlinkClick xmlns:r="http://schemas.openxmlformats.org/officeDocument/2006/relationships" r:id="rId347"/>
          <a:extLst>
            <a:ext uri="{FF2B5EF4-FFF2-40B4-BE49-F238E27FC236}">
              <a16:creationId xmlns:a16="http://schemas.microsoft.com/office/drawing/2014/main" xmlns="" id="{00000000-0008-0000-0E00-00006B100000}"/>
            </a:ext>
          </a:extLst>
        </xdr:cNvPr>
        <xdr:cNvSpPr>
          <a:spLocks noChangeAspect="1" noChangeArrowheads="1"/>
        </xdr:cNvSpPr>
      </xdr:nvSpPr>
      <xdr:spPr bwMode="auto">
        <a:xfrm>
          <a:off x="1524000" y="126701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825</xdr:row>
      <xdr:rowOff>0</xdr:rowOff>
    </xdr:from>
    <xdr:to>
      <xdr:col>7</xdr:col>
      <xdr:colOff>123825</xdr:colOff>
      <xdr:row>825</xdr:row>
      <xdr:rowOff>104775</xdr:rowOff>
    </xdr:to>
    <xdr:sp macro="" textlink="">
      <xdr:nvSpPr>
        <xdr:cNvPr id="4204" name="AutoShape 100" descr="Éligible à l'arbitrage">
          <a:hlinkClick xmlns:r="http://schemas.openxmlformats.org/officeDocument/2006/relationships" r:id="rId348"/>
          <a:extLst>
            <a:ext uri="{FF2B5EF4-FFF2-40B4-BE49-F238E27FC236}">
              <a16:creationId xmlns:a16="http://schemas.microsoft.com/office/drawing/2014/main" xmlns="" id="{00000000-0008-0000-0E00-00006C100000}"/>
            </a:ext>
          </a:extLst>
        </xdr:cNvPr>
        <xdr:cNvSpPr>
          <a:spLocks noChangeAspect="1" noChangeArrowheads="1"/>
        </xdr:cNvSpPr>
      </xdr:nvSpPr>
      <xdr:spPr bwMode="auto">
        <a:xfrm>
          <a:off x="5334000" y="1270825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578</xdr:row>
      <xdr:rowOff>0</xdr:rowOff>
    </xdr:from>
    <xdr:to>
      <xdr:col>2</xdr:col>
      <xdr:colOff>123825</xdr:colOff>
      <xdr:row>578</xdr:row>
      <xdr:rowOff>123825</xdr:rowOff>
    </xdr:to>
    <xdr:sp macro="" textlink="">
      <xdr:nvSpPr>
        <xdr:cNvPr id="4205" name="AutoShape 101" descr="Exempté du ballottage">
          <a:hlinkClick xmlns:r="http://schemas.openxmlformats.org/officeDocument/2006/relationships" r:id="rId349"/>
          <a:extLst>
            <a:ext uri="{FF2B5EF4-FFF2-40B4-BE49-F238E27FC236}">
              <a16:creationId xmlns:a16="http://schemas.microsoft.com/office/drawing/2014/main" xmlns="" id="{00000000-0008-0000-0E00-00006D100000}"/>
            </a:ext>
          </a:extLst>
        </xdr:cNvPr>
        <xdr:cNvSpPr>
          <a:spLocks noChangeAspect="1" noChangeArrowheads="1"/>
        </xdr:cNvSpPr>
      </xdr:nvSpPr>
      <xdr:spPr bwMode="auto">
        <a:xfrm>
          <a:off x="1524000" y="128406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130</xdr:row>
      <xdr:rowOff>0</xdr:rowOff>
    </xdr:from>
    <xdr:to>
      <xdr:col>2</xdr:col>
      <xdr:colOff>123825</xdr:colOff>
      <xdr:row>130</xdr:row>
      <xdr:rowOff>123825</xdr:rowOff>
    </xdr:to>
    <xdr:sp macro="" textlink="">
      <xdr:nvSpPr>
        <xdr:cNvPr id="4206" name="AutoShape 102" descr="Exempté du ballottage">
          <a:hlinkClick xmlns:r="http://schemas.openxmlformats.org/officeDocument/2006/relationships" r:id="rId350"/>
          <a:extLst>
            <a:ext uri="{FF2B5EF4-FFF2-40B4-BE49-F238E27FC236}">
              <a16:creationId xmlns:a16="http://schemas.microsoft.com/office/drawing/2014/main" xmlns="" id="{00000000-0008-0000-0E00-00006E100000}"/>
            </a:ext>
          </a:extLst>
        </xdr:cNvPr>
        <xdr:cNvSpPr>
          <a:spLocks noChangeAspect="1" noChangeArrowheads="1"/>
        </xdr:cNvSpPr>
      </xdr:nvSpPr>
      <xdr:spPr bwMode="auto">
        <a:xfrm>
          <a:off x="1524000" y="128597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971</xdr:row>
      <xdr:rowOff>0</xdr:rowOff>
    </xdr:from>
    <xdr:to>
      <xdr:col>2</xdr:col>
      <xdr:colOff>123825</xdr:colOff>
      <xdr:row>971</xdr:row>
      <xdr:rowOff>123825</xdr:rowOff>
    </xdr:to>
    <xdr:sp macro="" textlink="">
      <xdr:nvSpPr>
        <xdr:cNvPr id="4207" name="AutoShape 103" descr="Exempté du ballottage">
          <a:hlinkClick xmlns:r="http://schemas.openxmlformats.org/officeDocument/2006/relationships" r:id="rId351"/>
          <a:extLst>
            <a:ext uri="{FF2B5EF4-FFF2-40B4-BE49-F238E27FC236}">
              <a16:creationId xmlns:a16="http://schemas.microsoft.com/office/drawing/2014/main" xmlns="" id="{00000000-0008-0000-0E00-00006F100000}"/>
            </a:ext>
          </a:extLst>
        </xdr:cNvPr>
        <xdr:cNvSpPr>
          <a:spLocks noChangeAspect="1" noChangeArrowheads="1"/>
        </xdr:cNvSpPr>
      </xdr:nvSpPr>
      <xdr:spPr bwMode="auto">
        <a:xfrm>
          <a:off x="1524000" y="128787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183</xdr:row>
      <xdr:rowOff>0</xdr:rowOff>
    </xdr:from>
    <xdr:to>
      <xdr:col>7</xdr:col>
      <xdr:colOff>123825</xdr:colOff>
      <xdr:row>183</xdr:row>
      <xdr:rowOff>104775</xdr:rowOff>
    </xdr:to>
    <xdr:sp macro="" textlink="">
      <xdr:nvSpPr>
        <xdr:cNvPr id="4208" name="AutoShape 104" descr="Éligible à l'arbitrage">
          <a:hlinkClick xmlns:r="http://schemas.openxmlformats.org/officeDocument/2006/relationships" r:id="rId352"/>
          <a:extLst>
            <a:ext uri="{FF2B5EF4-FFF2-40B4-BE49-F238E27FC236}">
              <a16:creationId xmlns:a16="http://schemas.microsoft.com/office/drawing/2014/main" xmlns="" id="{00000000-0008-0000-0E00-000070100000}"/>
            </a:ext>
          </a:extLst>
        </xdr:cNvPr>
        <xdr:cNvSpPr>
          <a:spLocks noChangeAspect="1" noChangeArrowheads="1"/>
        </xdr:cNvSpPr>
      </xdr:nvSpPr>
      <xdr:spPr bwMode="auto">
        <a:xfrm>
          <a:off x="5334000" y="122643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677</xdr:row>
      <xdr:rowOff>0</xdr:rowOff>
    </xdr:from>
    <xdr:to>
      <xdr:col>8</xdr:col>
      <xdr:colOff>123825</xdr:colOff>
      <xdr:row>677</xdr:row>
      <xdr:rowOff>104775</xdr:rowOff>
    </xdr:to>
    <xdr:sp macro="" textlink="">
      <xdr:nvSpPr>
        <xdr:cNvPr id="4209" name="AutoShape 105" descr="Éligible à l'arbitrage">
          <a:hlinkClick xmlns:r="http://schemas.openxmlformats.org/officeDocument/2006/relationships" r:id="rId353"/>
          <a:extLst>
            <a:ext uri="{FF2B5EF4-FFF2-40B4-BE49-F238E27FC236}">
              <a16:creationId xmlns:a16="http://schemas.microsoft.com/office/drawing/2014/main" xmlns="" id="{00000000-0008-0000-0E00-000071100000}"/>
            </a:ext>
          </a:extLst>
        </xdr:cNvPr>
        <xdr:cNvSpPr>
          <a:spLocks noChangeAspect="1" noChangeArrowheads="1"/>
        </xdr:cNvSpPr>
      </xdr:nvSpPr>
      <xdr:spPr bwMode="auto">
        <a:xfrm>
          <a:off x="6096000" y="123024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1306</xdr:row>
      <xdr:rowOff>0</xdr:rowOff>
    </xdr:from>
    <xdr:to>
      <xdr:col>2</xdr:col>
      <xdr:colOff>123825</xdr:colOff>
      <xdr:row>1306</xdr:row>
      <xdr:rowOff>123825</xdr:rowOff>
    </xdr:to>
    <xdr:sp macro="" textlink="">
      <xdr:nvSpPr>
        <xdr:cNvPr id="4210" name="AutoShape 106" descr="Bonis de performance">
          <a:extLst>
            <a:ext uri="{FF2B5EF4-FFF2-40B4-BE49-F238E27FC236}">
              <a16:creationId xmlns:a16="http://schemas.microsoft.com/office/drawing/2014/main" xmlns="" id="{00000000-0008-0000-0E00-000072100000}"/>
            </a:ext>
          </a:extLst>
        </xdr:cNvPr>
        <xdr:cNvSpPr>
          <a:spLocks noChangeAspect="1" noChangeArrowheads="1"/>
        </xdr:cNvSpPr>
      </xdr:nvSpPr>
      <xdr:spPr bwMode="auto">
        <a:xfrm>
          <a:off x="1524000" y="123215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1306</xdr:row>
      <xdr:rowOff>0</xdr:rowOff>
    </xdr:from>
    <xdr:to>
      <xdr:col>2</xdr:col>
      <xdr:colOff>257175</xdr:colOff>
      <xdr:row>1306</xdr:row>
      <xdr:rowOff>123825</xdr:rowOff>
    </xdr:to>
    <xdr:sp macro="" textlink="">
      <xdr:nvSpPr>
        <xdr:cNvPr id="4211" name="AutoShape 107" descr="Exempté du ballottage">
          <a:hlinkClick xmlns:r="http://schemas.openxmlformats.org/officeDocument/2006/relationships" r:id="rId354"/>
          <a:extLst>
            <a:ext uri="{FF2B5EF4-FFF2-40B4-BE49-F238E27FC236}">
              <a16:creationId xmlns:a16="http://schemas.microsoft.com/office/drawing/2014/main" xmlns="" id="{00000000-0008-0000-0E00-000073100000}"/>
            </a:ext>
          </a:extLst>
        </xdr:cNvPr>
        <xdr:cNvSpPr>
          <a:spLocks noChangeAspect="1" noChangeArrowheads="1"/>
        </xdr:cNvSpPr>
      </xdr:nvSpPr>
      <xdr:spPr bwMode="auto">
        <a:xfrm>
          <a:off x="1657350" y="123215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293</xdr:row>
      <xdr:rowOff>0</xdr:rowOff>
    </xdr:from>
    <xdr:to>
      <xdr:col>2</xdr:col>
      <xdr:colOff>123825</xdr:colOff>
      <xdr:row>293</xdr:row>
      <xdr:rowOff>123825</xdr:rowOff>
    </xdr:to>
    <xdr:sp macro="" textlink="">
      <xdr:nvSpPr>
        <xdr:cNvPr id="4212" name="AutoShape 108" descr="Bonis de performance">
          <a:extLst>
            <a:ext uri="{FF2B5EF4-FFF2-40B4-BE49-F238E27FC236}">
              <a16:creationId xmlns:a16="http://schemas.microsoft.com/office/drawing/2014/main" xmlns="" id="{00000000-0008-0000-0E00-000074100000}"/>
            </a:ext>
          </a:extLst>
        </xdr:cNvPr>
        <xdr:cNvSpPr>
          <a:spLocks noChangeAspect="1" noChangeArrowheads="1"/>
        </xdr:cNvSpPr>
      </xdr:nvSpPr>
      <xdr:spPr bwMode="auto">
        <a:xfrm>
          <a:off x="1524000" y="123405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725</xdr:row>
      <xdr:rowOff>0</xdr:rowOff>
    </xdr:from>
    <xdr:to>
      <xdr:col>7</xdr:col>
      <xdr:colOff>123825</xdr:colOff>
      <xdr:row>725</xdr:row>
      <xdr:rowOff>104775</xdr:rowOff>
    </xdr:to>
    <xdr:sp macro="" textlink="">
      <xdr:nvSpPr>
        <xdr:cNvPr id="4213" name="AutoShape 109" descr="Éligible à l'arbitrage">
          <a:hlinkClick xmlns:r="http://schemas.openxmlformats.org/officeDocument/2006/relationships" r:id="rId355"/>
          <a:extLst>
            <a:ext uri="{FF2B5EF4-FFF2-40B4-BE49-F238E27FC236}">
              <a16:creationId xmlns:a16="http://schemas.microsoft.com/office/drawing/2014/main" xmlns="" id="{00000000-0008-0000-0E00-000075100000}"/>
            </a:ext>
          </a:extLst>
        </xdr:cNvPr>
        <xdr:cNvSpPr>
          <a:spLocks noChangeAspect="1" noChangeArrowheads="1"/>
        </xdr:cNvSpPr>
      </xdr:nvSpPr>
      <xdr:spPr bwMode="auto">
        <a:xfrm>
          <a:off x="5334000" y="125682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274</xdr:row>
      <xdr:rowOff>0</xdr:rowOff>
    </xdr:from>
    <xdr:to>
      <xdr:col>8</xdr:col>
      <xdr:colOff>123825</xdr:colOff>
      <xdr:row>274</xdr:row>
      <xdr:rowOff>104775</xdr:rowOff>
    </xdr:to>
    <xdr:sp macro="" textlink="">
      <xdr:nvSpPr>
        <xdr:cNvPr id="4214" name="AutoShape 110" descr="Éligible à l'arbitrage">
          <a:hlinkClick xmlns:r="http://schemas.openxmlformats.org/officeDocument/2006/relationships" r:id="rId356"/>
          <a:extLst>
            <a:ext uri="{FF2B5EF4-FFF2-40B4-BE49-F238E27FC236}">
              <a16:creationId xmlns:a16="http://schemas.microsoft.com/office/drawing/2014/main" xmlns="" id="{00000000-0008-0000-0E00-000076100000}"/>
            </a:ext>
          </a:extLst>
        </xdr:cNvPr>
        <xdr:cNvSpPr>
          <a:spLocks noChangeAspect="1" noChangeArrowheads="1"/>
        </xdr:cNvSpPr>
      </xdr:nvSpPr>
      <xdr:spPr bwMode="auto">
        <a:xfrm>
          <a:off x="6096000" y="125872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15" name="AutoShape 111" descr="https://capfriendly-wlb8ng5.stackpathdns.com/assets/images/icons/general/q.svg">
          <a:extLst>
            <a:ext uri="{FF2B5EF4-FFF2-40B4-BE49-F238E27FC236}">
              <a16:creationId xmlns:a16="http://schemas.microsoft.com/office/drawing/2014/main" xmlns="" id="{00000000-0008-0000-0E00-000077100000}"/>
            </a:ext>
          </a:extLst>
        </xdr:cNvPr>
        <xdr:cNvSpPr>
          <a:spLocks noChangeAspect="1" noChangeArrowheads="1"/>
        </xdr:cNvSpPr>
      </xdr:nvSpPr>
      <xdr:spPr bwMode="auto">
        <a:xfrm>
          <a:off x="1524000" y="127587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16" name="AutoShape 112" descr="https://capfriendly-wlb8ng5.stackpathdns.com/assets/images/icons/general/q.svg">
          <a:extLst>
            <a:ext uri="{FF2B5EF4-FFF2-40B4-BE49-F238E27FC236}">
              <a16:creationId xmlns:a16="http://schemas.microsoft.com/office/drawing/2014/main" xmlns="" id="{00000000-0008-0000-0E00-000078100000}"/>
            </a:ext>
          </a:extLst>
        </xdr:cNvPr>
        <xdr:cNvSpPr>
          <a:spLocks noChangeAspect="1" noChangeArrowheads="1"/>
        </xdr:cNvSpPr>
      </xdr:nvSpPr>
      <xdr:spPr bwMode="auto">
        <a:xfrm>
          <a:off x="1524000" y="127777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17" name="AutoShape 113" descr="https://capfriendly-wlb8ng5.stackpathdns.com/assets/images/icons/general/q.svg">
          <a:extLst>
            <a:ext uri="{FF2B5EF4-FFF2-40B4-BE49-F238E27FC236}">
              <a16:creationId xmlns:a16="http://schemas.microsoft.com/office/drawing/2014/main" xmlns="" id="{00000000-0008-0000-0E00-000079100000}"/>
            </a:ext>
          </a:extLst>
        </xdr:cNvPr>
        <xdr:cNvSpPr>
          <a:spLocks noChangeAspect="1" noChangeArrowheads="1"/>
        </xdr:cNvSpPr>
      </xdr:nvSpPr>
      <xdr:spPr bwMode="auto">
        <a:xfrm>
          <a:off x="1524000" y="127968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18" name="AutoShape 114" descr="https://capfriendly-wlb8ng5.stackpathdns.com/assets/images/icons/general/q.svg">
          <a:extLst>
            <a:ext uri="{FF2B5EF4-FFF2-40B4-BE49-F238E27FC236}">
              <a16:creationId xmlns:a16="http://schemas.microsoft.com/office/drawing/2014/main" xmlns="" id="{00000000-0008-0000-0E00-00007A100000}"/>
            </a:ext>
          </a:extLst>
        </xdr:cNvPr>
        <xdr:cNvSpPr>
          <a:spLocks noChangeAspect="1" noChangeArrowheads="1"/>
        </xdr:cNvSpPr>
      </xdr:nvSpPr>
      <xdr:spPr bwMode="auto">
        <a:xfrm>
          <a:off x="1524000" y="128158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19" name="AutoShape 115" descr="https://capfriendly-wlb8ng5.stackpathdns.com/assets/images/icons/general/q.svg">
          <a:extLst>
            <a:ext uri="{FF2B5EF4-FFF2-40B4-BE49-F238E27FC236}">
              <a16:creationId xmlns:a16="http://schemas.microsoft.com/office/drawing/2014/main" xmlns="" id="{00000000-0008-0000-0E00-00007B100000}"/>
            </a:ext>
          </a:extLst>
        </xdr:cNvPr>
        <xdr:cNvSpPr>
          <a:spLocks noChangeAspect="1" noChangeArrowheads="1"/>
        </xdr:cNvSpPr>
      </xdr:nvSpPr>
      <xdr:spPr bwMode="auto">
        <a:xfrm>
          <a:off x="1524000" y="128349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20" name="AutoShape 116" descr="https://capfriendly-wlb8ng5.stackpathdns.com/assets/images/icons/general/q.svg">
          <a:extLst>
            <a:ext uri="{FF2B5EF4-FFF2-40B4-BE49-F238E27FC236}">
              <a16:creationId xmlns:a16="http://schemas.microsoft.com/office/drawing/2014/main" xmlns="" id="{00000000-0008-0000-0E00-00007C100000}"/>
            </a:ext>
          </a:extLst>
        </xdr:cNvPr>
        <xdr:cNvSpPr>
          <a:spLocks noChangeAspect="1" noChangeArrowheads="1"/>
        </xdr:cNvSpPr>
      </xdr:nvSpPr>
      <xdr:spPr bwMode="auto">
        <a:xfrm>
          <a:off x="1524000" y="128539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21" name="AutoShape 117" descr="https://capfriendly-wlb8ng5.stackpathdns.com/assets/images/icons/general/q.svg">
          <a:extLst>
            <a:ext uri="{FF2B5EF4-FFF2-40B4-BE49-F238E27FC236}">
              <a16:creationId xmlns:a16="http://schemas.microsoft.com/office/drawing/2014/main" xmlns="" id="{00000000-0008-0000-0E00-00007D100000}"/>
            </a:ext>
          </a:extLst>
        </xdr:cNvPr>
        <xdr:cNvSpPr>
          <a:spLocks noChangeAspect="1" noChangeArrowheads="1"/>
        </xdr:cNvSpPr>
      </xdr:nvSpPr>
      <xdr:spPr bwMode="auto">
        <a:xfrm>
          <a:off x="1524000" y="128730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22" name="AutoShape 118" descr="https://capfriendly-wlb8ng5.stackpathdns.com/assets/images/icons/general/q.svg">
          <a:extLst>
            <a:ext uri="{FF2B5EF4-FFF2-40B4-BE49-F238E27FC236}">
              <a16:creationId xmlns:a16="http://schemas.microsoft.com/office/drawing/2014/main" xmlns="" id="{00000000-0008-0000-0E00-00007E100000}"/>
            </a:ext>
          </a:extLst>
        </xdr:cNvPr>
        <xdr:cNvSpPr>
          <a:spLocks noChangeAspect="1" noChangeArrowheads="1"/>
        </xdr:cNvSpPr>
      </xdr:nvSpPr>
      <xdr:spPr bwMode="auto">
        <a:xfrm>
          <a:off x="1524000" y="128920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23" name="AutoShape 119" descr="https://capfriendly-wlb8ng5.stackpathdns.com/assets/images/icons/general/q.svg">
          <a:extLst>
            <a:ext uri="{FF2B5EF4-FFF2-40B4-BE49-F238E27FC236}">
              <a16:creationId xmlns:a16="http://schemas.microsoft.com/office/drawing/2014/main" xmlns="" id="{00000000-0008-0000-0E00-00007F100000}"/>
            </a:ext>
          </a:extLst>
        </xdr:cNvPr>
        <xdr:cNvSpPr>
          <a:spLocks noChangeAspect="1" noChangeArrowheads="1"/>
        </xdr:cNvSpPr>
      </xdr:nvSpPr>
      <xdr:spPr bwMode="auto">
        <a:xfrm>
          <a:off x="1524000" y="129111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24" name="AutoShape 120" descr="https://capfriendly-wlb8ng5.stackpathdns.com/assets/images/icons/general/q.svg">
          <a:extLst>
            <a:ext uri="{FF2B5EF4-FFF2-40B4-BE49-F238E27FC236}">
              <a16:creationId xmlns:a16="http://schemas.microsoft.com/office/drawing/2014/main" xmlns="" id="{00000000-0008-0000-0E00-000080100000}"/>
            </a:ext>
          </a:extLst>
        </xdr:cNvPr>
        <xdr:cNvSpPr>
          <a:spLocks noChangeAspect="1" noChangeArrowheads="1"/>
        </xdr:cNvSpPr>
      </xdr:nvSpPr>
      <xdr:spPr bwMode="auto">
        <a:xfrm>
          <a:off x="1524000" y="129301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25" name="AutoShape 121" descr="https://capfriendly-wlb8ng5.stackpathdns.com/assets/images/icons/general/q.svg">
          <a:extLst>
            <a:ext uri="{FF2B5EF4-FFF2-40B4-BE49-F238E27FC236}">
              <a16:creationId xmlns:a16="http://schemas.microsoft.com/office/drawing/2014/main" xmlns="" id="{00000000-0008-0000-0E00-000081100000}"/>
            </a:ext>
          </a:extLst>
        </xdr:cNvPr>
        <xdr:cNvSpPr>
          <a:spLocks noChangeAspect="1" noChangeArrowheads="1"/>
        </xdr:cNvSpPr>
      </xdr:nvSpPr>
      <xdr:spPr bwMode="auto">
        <a:xfrm>
          <a:off x="1524000" y="129492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4226" name="AutoShape 122" descr="Exempté du ballottage">
          <a:hlinkClick xmlns:r="http://schemas.openxmlformats.org/officeDocument/2006/relationships" r:id="rId357"/>
          <a:extLst>
            <a:ext uri="{FF2B5EF4-FFF2-40B4-BE49-F238E27FC236}">
              <a16:creationId xmlns:a16="http://schemas.microsoft.com/office/drawing/2014/main" xmlns="" id="{00000000-0008-0000-0E00-000082100000}"/>
            </a:ext>
          </a:extLst>
        </xdr:cNvPr>
        <xdr:cNvSpPr>
          <a:spLocks noChangeAspect="1" noChangeArrowheads="1"/>
        </xdr:cNvSpPr>
      </xdr:nvSpPr>
      <xdr:spPr bwMode="auto">
        <a:xfrm>
          <a:off x="1524000" y="130359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270</xdr:row>
      <xdr:rowOff>0</xdr:rowOff>
    </xdr:from>
    <xdr:to>
      <xdr:col>2</xdr:col>
      <xdr:colOff>123825</xdr:colOff>
      <xdr:row>270</xdr:row>
      <xdr:rowOff>123825</xdr:rowOff>
    </xdr:to>
    <xdr:sp macro="" textlink="">
      <xdr:nvSpPr>
        <xdr:cNvPr id="4227" name="AutoShape 123" descr="Bonis de performance">
          <a:extLst>
            <a:ext uri="{FF2B5EF4-FFF2-40B4-BE49-F238E27FC236}">
              <a16:creationId xmlns:a16="http://schemas.microsoft.com/office/drawing/2014/main" xmlns="" id="{00000000-0008-0000-0E00-000083100000}"/>
            </a:ext>
          </a:extLst>
        </xdr:cNvPr>
        <xdr:cNvSpPr>
          <a:spLocks noChangeAspect="1" noChangeArrowheads="1"/>
        </xdr:cNvSpPr>
      </xdr:nvSpPr>
      <xdr:spPr bwMode="auto">
        <a:xfrm>
          <a:off x="1524000" y="130549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270</xdr:row>
      <xdr:rowOff>0</xdr:rowOff>
    </xdr:from>
    <xdr:to>
      <xdr:col>2</xdr:col>
      <xdr:colOff>257175</xdr:colOff>
      <xdr:row>270</xdr:row>
      <xdr:rowOff>123825</xdr:rowOff>
    </xdr:to>
    <xdr:sp macro="" textlink="">
      <xdr:nvSpPr>
        <xdr:cNvPr id="4228" name="AutoShape 124" descr="Transaction avec retenue de salaire">
          <a:extLst>
            <a:ext uri="{FF2B5EF4-FFF2-40B4-BE49-F238E27FC236}">
              <a16:creationId xmlns:a16="http://schemas.microsoft.com/office/drawing/2014/main" xmlns="" id="{00000000-0008-0000-0E00-000084100000}"/>
            </a:ext>
          </a:extLst>
        </xdr:cNvPr>
        <xdr:cNvSpPr>
          <a:spLocks noChangeAspect="1" noChangeArrowheads="1"/>
        </xdr:cNvSpPr>
      </xdr:nvSpPr>
      <xdr:spPr bwMode="auto">
        <a:xfrm>
          <a:off x="1657350" y="130549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270</xdr:row>
      <xdr:rowOff>0</xdr:rowOff>
    </xdr:from>
    <xdr:to>
      <xdr:col>2</xdr:col>
      <xdr:colOff>390525</xdr:colOff>
      <xdr:row>270</xdr:row>
      <xdr:rowOff>123825</xdr:rowOff>
    </xdr:to>
    <xdr:sp macro="" textlink="">
      <xdr:nvSpPr>
        <xdr:cNvPr id="4229" name="AutoShape 125" descr="Exempté du ballottage">
          <a:hlinkClick xmlns:r="http://schemas.openxmlformats.org/officeDocument/2006/relationships" r:id="rId358"/>
          <a:extLst>
            <a:ext uri="{FF2B5EF4-FFF2-40B4-BE49-F238E27FC236}">
              <a16:creationId xmlns:a16="http://schemas.microsoft.com/office/drawing/2014/main" xmlns="" id="{00000000-0008-0000-0E00-000085100000}"/>
            </a:ext>
          </a:extLst>
        </xdr:cNvPr>
        <xdr:cNvSpPr>
          <a:spLocks noChangeAspect="1" noChangeArrowheads="1"/>
        </xdr:cNvSpPr>
      </xdr:nvSpPr>
      <xdr:spPr bwMode="auto">
        <a:xfrm>
          <a:off x="1790700" y="130549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749</xdr:row>
      <xdr:rowOff>0</xdr:rowOff>
    </xdr:from>
    <xdr:to>
      <xdr:col>2</xdr:col>
      <xdr:colOff>123825</xdr:colOff>
      <xdr:row>749</xdr:row>
      <xdr:rowOff>123825</xdr:rowOff>
    </xdr:to>
    <xdr:sp macro="" textlink="">
      <xdr:nvSpPr>
        <xdr:cNvPr id="4230" name="AutoShape 126" descr="Bonis de performance">
          <a:extLst>
            <a:ext uri="{FF2B5EF4-FFF2-40B4-BE49-F238E27FC236}">
              <a16:creationId xmlns:a16="http://schemas.microsoft.com/office/drawing/2014/main" xmlns="" id="{00000000-0008-0000-0E00-000086100000}"/>
            </a:ext>
          </a:extLst>
        </xdr:cNvPr>
        <xdr:cNvSpPr>
          <a:spLocks noChangeAspect="1" noChangeArrowheads="1"/>
        </xdr:cNvSpPr>
      </xdr:nvSpPr>
      <xdr:spPr bwMode="auto">
        <a:xfrm>
          <a:off x="1524000" y="13074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749</xdr:row>
      <xdr:rowOff>0</xdr:rowOff>
    </xdr:from>
    <xdr:to>
      <xdr:col>2</xdr:col>
      <xdr:colOff>257175</xdr:colOff>
      <xdr:row>749</xdr:row>
      <xdr:rowOff>123825</xdr:rowOff>
    </xdr:to>
    <xdr:sp macro="" textlink="">
      <xdr:nvSpPr>
        <xdr:cNvPr id="4231" name="AutoShape 127" descr="Exempté du ballottage">
          <a:hlinkClick xmlns:r="http://schemas.openxmlformats.org/officeDocument/2006/relationships" r:id="rId359"/>
          <a:extLst>
            <a:ext uri="{FF2B5EF4-FFF2-40B4-BE49-F238E27FC236}">
              <a16:creationId xmlns:a16="http://schemas.microsoft.com/office/drawing/2014/main" xmlns="" id="{00000000-0008-0000-0E00-000087100000}"/>
            </a:ext>
          </a:extLst>
        </xdr:cNvPr>
        <xdr:cNvSpPr>
          <a:spLocks noChangeAspect="1" noChangeArrowheads="1"/>
        </xdr:cNvSpPr>
      </xdr:nvSpPr>
      <xdr:spPr bwMode="auto">
        <a:xfrm>
          <a:off x="1657350" y="13074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536</xdr:row>
      <xdr:rowOff>0</xdr:rowOff>
    </xdr:from>
    <xdr:to>
      <xdr:col>2</xdr:col>
      <xdr:colOff>123825</xdr:colOff>
      <xdr:row>536</xdr:row>
      <xdr:rowOff>123825</xdr:rowOff>
    </xdr:to>
    <xdr:sp macro="" textlink="">
      <xdr:nvSpPr>
        <xdr:cNvPr id="4232" name="AutoShape 128" descr="Exempté du ballottage">
          <a:hlinkClick xmlns:r="http://schemas.openxmlformats.org/officeDocument/2006/relationships" r:id="rId360"/>
          <a:extLst>
            <a:ext uri="{FF2B5EF4-FFF2-40B4-BE49-F238E27FC236}">
              <a16:creationId xmlns:a16="http://schemas.microsoft.com/office/drawing/2014/main" xmlns="" id="{00000000-0008-0000-0E00-000088100000}"/>
            </a:ext>
          </a:extLst>
        </xdr:cNvPr>
        <xdr:cNvSpPr>
          <a:spLocks noChangeAspect="1" noChangeArrowheads="1"/>
        </xdr:cNvSpPr>
      </xdr:nvSpPr>
      <xdr:spPr bwMode="auto">
        <a:xfrm>
          <a:off x="1524000" y="130930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651</xdr:row>
      <xdr:rowOff>0</xdr:rowOff>
    </xdr:from>
    <xdr:to>
      <xdr:col>2</xdr:col>
      <xdr:colOff>123825</xdr:colOff>
      <xdr:row>651</xdr:row>
      <xdr:rowOff>123825</xdr:rowOff>
    </xdr:to>
    <xdr:sp macro="" textlink="">
      <xdr:nvSpPr>
        <xdr:cNvPr id="4233" name="AutoShape 129" descr="Bonis de performance">
          <a:extLst>
            <a:ext uri="{FF2B5EF4-FFF2-40B4-BE49-F238E27FC236}">
              <a16:creationId xmlns:a16="http://schemas.microsoft.com/office/drawing/2014/main" xmlns="" id="{00000000-0008-0000-0E00-000089100000}"/>
            </a:ext>
          </a:extLst>
        </xdr:cNvPr>
        <xdr:cNvSpPr>
          <a:spLocks noChangeAspect="1" noChangeArrowheads="1"/>
        </xdr:cNvSpPr>
      </xdr:nvSpPr>
      <xdr:spPr bwMode="auto">
        <a:xfrm>
          <a:off x="1524000" y="13112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651</xdr:row>
      <xdr:rowOff>0</xdr:rowOff>
    </xdr:from>
    <xdr:to>
      <xdr:col>2</xdr:col>
      <xdr:colOff>257175</xdr:colOff>
      <xdr:row>651</xdr:row>
      <xdr:rowOff>123825</xdr:rowOff>
    </xdr:to>
    <xdr:sp macro="" textlink="">
      <xdr:nvSpPr>
        <xdr:cNvPr id="4234" name="AutoShape 130" descr="Exempté du ballottage">
          <a:hlinkClick xmlns:r="http://schemas.openxmlformats.org/officeDocument/2006/relationships" r:id="rId361"/>
          <a:extLst>
            <a:ext uri="{FF2B5EF4-FFF2-40B4-BE49-F238E27FC236}">
              <a16:creationId xmlns:a16="http://schemas.microsoft.com/office/drawing/2014/main" xmlns="" id="{00000000-0008-0000-0E00-00008A100000}"/>
            </a:ext>
          </a:extLst>
        </xdr:cNvPr>
        <xdr:cNvSpPr>
          <a:spLocks noChangeAspect="1" noChangeArrowheads="1"/>
        </xdr:cNvSpPr>
      </xdr:nvSpPr>
      <xdr:spPr bwMode="auto">
        <a:xfrm>
          <a:off x="1657350" y="13112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999</xdr:row>
      <xdr:rowOff>0</xdr:rowOff>
    </xdr:from>
    <xdr:to>
      <xdr:col>2</xdr:col>
      <xdr:colOff>123825</xdr:colOff>
      <xdr:row>999</xdr:row>
      <xdr:rowOff>123825</xdr:rowOff>
    </xdr:to>
    <xdr:sp macro="" textlink="">
      <xdr:nvSpPr>
        <xdr:cNvPr id="4235" name="AutoShape 131" descr="Bonis de performance">
          <a:extLst>
            <a:ext uri="{FF2B5EF4-FFF2-40B4-BE49-F238E27FC236}">
              <a16:creationId xmlns:a16="http://schemas.microsoft.com/office/drawing/2014/main" xmlns="" id="{00000000-0008-0000-0E00-00008B100000}"/>
            </a:ext>
          </a:extLst>
        </xdr:cNvPr>
        <xdr:cNvSpPr>
          <a:spLocks noChangeAspect="1" noChangeArrowheads="1"/>
        </xdr:cNvSpPr>
      </xdr:nvSpPr>
      <xdr:spPr bwMode="auto">
        <a:xfrm>
          <a:off x="1524000" y="13131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999</xdr:row>
      <xdr:rowOff>0</xdr:rowOff>
    </xdr:from>
    <xdr:to>
      <xdr:col>2</xdr:col>
      <xdr:colOff>257175</xdr:colOff>
      <xdr:row>999</xdr:row>
      <xdr:rowOff>123825</xdr:rowOff>
    </xdr:to>
    <xdr:sp macro="" textlink="">
      <xdr:nvSpPr>
        <xdr:cNvPr id="4236" name="AutoShape 132" descr="Exempté du ballottage">
          <a:hlinkClick xmlns:r="http://schemas.openxmlformats.org/officeDocument/2006/relationships" r:id="rId362"/>
          <a:extLst>
            <a:ext uri="{FF2B5EF4-FFF2-40B4-BE49-F238E27FC236}">
              <a16:creationId xmlns:a16="http://schemas.microsoft.com/office/drawing/2014/main" xmlns="" id="{00000000-0008-0000-0E00-00008C100000}"/>
            </a:ext>
          </a:extLst>
        </xdr:cNvPr>
        <xdr:cNvSpPr>
          <a:spLocks noChangeAspect="1" noChangeArrowheads="1"/>
        </xdr:cNvSpPr>
      </xdr:nvSpPr>
      <xdr:spPr bwMode="auto">
        <a:xfrm>
          <a:off x="1657350" y="13131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762</xdr:row>
      <xdr:rowOff>0</xdr:rowOff>
    </xdr:from>
    <xdr:to>
      <xdr:col>2</xdr:col>
      <xdr:colOff>123825</xdr:colOff>
      <xdr:row>762</xdr:row>
      <xdr:rowOff>123825</xdr:rowOff>
    </xdr:to>
    <xdr:sp macro="" textlink="">
      <xdr:nvSpPr>
        <xdr:cNvPr id="4237" name="AutoShape 133" descr="Bonis de performance">
          <a:extLst>
            <a:ext uri="{FF2B5EF4-FFF2-40B4-BE49-F238E27FC236}">
              <a16:creationId xmlns:a16="http://schemas.microsoft.com/office/drawing/2014/main" xmlns="" id="{00000000-0008-0000-0E00-00008D100000}"/>
            </a:ext>
          </a:extLst>
        </xdr:cNvPr>
        <xdr:cNvSpPr>
          <a:spLocks noChangeAspect="1" noChangeArrowheads="1"/>
        </xdr:cNvSpPr>
      </xdr:nvSpPr>
      <xdr:spPr bwMode="auto">
        <a:xfrm>
          <a:off x="1524000" y="131502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762</xdr:row>
      <xdr:rowOff>0</xdr:rowOff>
    </xdr:from>
    <xdr:to>
      <xdr:col>2</xdr:col>
      <xdr:colOff>257175</xdr:colOff>
      <xdr:row>762</xdr:row>
      <xdr:rowOff>123825</xdr:rowOff>
    </xdr:to>
    <xdr:sp macro="" textlink="">
      <xdr:nvSpPr>
        <xdr:cNvPr id="4238" name="AutoShape 134" descr="Exempté du ballottage">
          <a:hlinkClick xmlns:r="http://schemas.openxmlformats.org/officeDocument/2006/relationships" r:id="rId363"/>
          <a:extLst>
            <a:ext uri="{FF2B5EF4-FFF2-40B4-BE49-F238E27FC236}">
              <a16:creationId xmlns:a16="http://schemas.microsoft.com/office/drawing/2014/main" xmlns="" id="{00000000-0008-0000-0E00-00008E100000}"/>
            </a:ext>
          </a:extLst>
        </xdr:cNvPr>
        <xdr:cNvSpPr>
          <a:spLocks noChangeAspect="1" noChangeArrowheads="1"/>
        </xdr:cNvSpPr>
      </xdr:nvSpPr>
      <xdr:spPr bwMode="auto">
        <a:xfrm>
          <a:off x="1657350" y="131502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1263</xdr:row>
      <xdr:rowOff>0</xdr:rowOff>
    </xdr:from>
    <xdr:to>
      <xdr:col>2</xdr:col>
      <xdr:colOff>123825</xdr:colOff>
      <xdr:row>1263</xdr:row>
      <xdr:rowOff>123825</xdr:rowOff>
    </xdr:to>
    <xdr:sp macro="" textlink="">
      <xdr:nvSpPr>
        <xdr:cNvPr id="4239" name="AutoShape 135" descr="Bonis de performance">
          <a:extLst>
            <a:ext uri="{FF2B5EF4-FFF2-40B4-BE49-F238E27FC236}">
              <a16:creationId xmlns:a16="http://schemas.microsoft.com/office/drawing/2014/main" xmlns="" id="{00000000-0008-0000-0E00-00008F100000}"/>
            </a:ext>
          </a:extLst>
        </xdr:cNvPr>
        <xdr:cNvSpPr>
          <a:spLocks noChangeAspect="1" noChangeArrowheads="1"/>
        </xdr:cNvSpPr>
      </xdr:nvSpPr>
      <xdr:spPr bwMode="auto">
        <a:xfrm>
          <a:off x="1524000" y="13169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1263</xdr:row>
      <xdr:rowOff>0</xdr:rowOff>
    </xdr:from>
    <xdr:to>
      <xdr:col>2</xdr:col>
      <xdr:colOff>257175</xdr:colOff>
      <xdr:row>1263</xdr:row>
      <xdr:rowOff>123825</xdr:rowOff>
    </xdr:to>
    <xdr:sp macro="" textlink="">
      <xdr:nvSpPr>
        <xdr:cNvPr id="4240" name="AutoShape 136" descr="Exempté du ballottage">
          <a:hlinkClick xmlns:r="http://schemas.openxmlformats.org/officeDocument/2006/relationships" r:id="rId364"/>
          <a:extLst>
            <a:ext uri="{FF2B5EF4-FFF2-40B4-BE49-F238E27FC236}">
              <a16:creationId xmlns:a16="http://schemas.microsoft.com/office/drawing/2014/main" xmlns="" id="{00000000-0008-0000-0E00-000090100000}"/>
            </a:ext>
          </a:extLst>
        </xdr:cNvPr>
        <xdr:cNvSpPr>
          <a:spLocks noChangeAspect="1" noChangeArrowheads="1"/>
        </xdr:cNvSpPr>
      </xdr:nvSpPr>
      <xdr:spPr bwMode="auto">
        <a:xfrm>
          <a:off x="1657350" y="13169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544</xdr:row>
      <xdr:rowOff>0</xdr:rowOff>
    </xdr:from>
    <xdr:to>
      <xdr:col>2</xdr:col>
      <xdr:colOff>123825</xdr:colOff>
      <xdr:row>544</xdr:row>
      <xdr:rowOff>123825</xdr:rowOff>
    </xdr:to>
    <xdr:sp macro="" textlink="">
      <xdr:nvSpPr>
        <xdr:cNvPr id="4241" name="AutoShape 137" descr="Bonis de performance">
          <a:extLst>
            <a:ext uri="{FF2B5EF4-FFF2-40B4-BE49-F238E27FC236}">
              <a16:creationId xmlns:a16="http://schemas.microsoft.com/office/drawing/2014/main" xmlns="" id="{00000000-0008-0000-0E00-000091100000}"/>
            </a:ext>
          </a:extLst>
        </xdr:cNvPr>
        <xdr:cNvSpPr>
          <a:spLocks noChangeAspect="1" noChangeArrowheads="1"/>
        </xdr:cNvSpPr>
      </xdr:nvSpPr>
      <xdr:spPr bwMode="auto">
        <a:xfrm>
          <a:off x="1524000" y="131883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544</xdr:row>
      <xdr:rowOff>0</xdr:rowOff>
    </xdr:from>
    <xdr:to>
      <xdr:col>2</xdr:col>
      <xdr:colOff>257175</xdr:colOff>
      <xdr:row>544</xdr:row>
      <xdr:rowOff>123825</xdr:rowOff>
    </xdr:to>
    <xdr:sp macro="" textlink="">
      <xdr:nvSpPr>
        <xdr:cNvPr id="4242" name="AutoShape 138" descr="Exempté du ballottage">
          <a:hlinkClick xmlns:r="http://schemas.openxmlformats.org/officeDocument/2006/relationships" r:id="rId365"/>
          <a:extLst>
            <a:ext uri="{FF2B5EF4-FFF2-40B4-BE49-F238E27FC236}">
              <a16:creationId xmlns:a16="http://schemas.microsoft.com/office/drawing/2014/main" xmlns="" id="{00000000-0008-0000-0E00-000092100000}"/>
            </a:ext>
          </a:extLst>
        </xdr:cNvPr>
        <xdr:cNvSpPr>
          <a:spLocks noChangeAspect="1" noChangeArrowheads="1"/>
        </xdr:cNvSpPr>
      </xdr:nvSpPr>
      <xdr:spPr bwMode="auto">
        <a:xfrm>
          <a:off x="1657350" y="131883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382</xdr:row>
      <xdr:rowOff>0</xdr:rowOff>
    </xdr:from>
    <xdr:to>
      <xdr:col>2</xdr:col>
      <xdr:colOff>123825</xdr:colOff>
      <xdr:row>382</xdr:row>
      <xdr:rowOff>123825</xdr:rowOff>
    </xdr:to>
    <xdr:sp macro="" textlink="">
      <xdr:nvSpPr>
        <xdr:cNvPr id="4243" name="AutoShape 139" descr="Bonis de performance">
          <a:extLst>
            <a:ext uri="{FF2B5EF4-FFF2-40B4-BE49-F238E27FC236}">
              <a16:creationId xmlns:a16="http://schemas.microsoft.com/office/drawing/2014/main" xmlns="" id="{00000000-0008-0000-0E00-000093100000}"/>
            </a:ext>
          </a:extLst>
        </xdr:cNvPr>
        <xdr:cNvSpPr>
          <a:spLocks noChangeAspect="1" noChangeArrowheads="1"/>
        </xdr:cNvSpPr>
      </xdr:nvSpPr>
      <xdr:spPr bwMode="auto">
        <a:xfrm>
          <a:off x="1524000" y="132073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382</xdr:row>
      <xdr:rowOff>0</xdr:rowOff>
    </xdr:from>
    <xdr:to>
      <xdr:col>2</xdr:col>
      <xdr:colOff>257175</xdr:colOff>
      <xdr:row>382</xdr:row>
      <xdr:rowOff>123825</xdr:rowOff>
    </xdr:to>
    <xdr:sp macro="" textlink="">
      <xdr:nvSpPr>
        <xdr:cNvPr id="4244" name="AutoShape 140" descr="Exempté du ballottage">
          <a:hlinkClick xmlns:r="http://schemas.openxmlformats.org/officeDocument/2006/relationships" r:id="rId366"/>
          <a:extLst>
            <a:ext uri="{FF2B5EF4-FFF2-40B4-BE49-F238E27FC236}">
              <a16:creationId xmlns:a16="http://schemas.microsoft.com/office/drawing/2014/main" xmlns="" id="{00000000-0008-0000-0E00-000094100000}"/>
            </a:ext>
          </a:extLst>
        </xdr:cNvPr>
        <xdr:cNvSpPr>
          <a:spLocks noChangeAspect="1" noChangeArrowheads="1"/>
        </xdr:cNvSpPr>
      </xdr:nvSpPr>
      <xdr:spPr bwMode="auto">
        <a:xfrm>
          <a:off x="1657350" y="132073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586</xdr:row>
      <xdr:rowOff>0</xdr:rowOff>
    </xdr:from>
    <xdr:to>
      <xdr:col>2</xdr:col>
      <xdr:colOff>123825</xdr:colOff>
      <xdr:row>586</xdr:row>
      <xdr:rowOff>123825</xdr:rowOff>
    </xdr:to>
    <xdr:sp macro="" textlink="">
      <xdr:nvSpPr>
        <xdr:cNvPr id="4245" name="AutoShape 141" descr="Bonis de performance">
          <a:extLst>
            <a:ext uri="{FF2B5EF4-FFF2-40B4-BE49-F238E27FC236}">
              <a16:creationId xmlns:a16="http://schemas.microsoft.com/office/drawing/2014/main" xmlns="" id="{00000000-0008-0000-0E00-000095100000}"/>
            </a:ext>
          </a:extLst>
        </xdr:cNvPr>
        <xdr:cNvSpPr>
          <a:spLocks noChangeAspect="1" noChangeArrowheads="1"/>
        </xdr:cNvSpPr>
      </xdr:nvSpPr>
      <xdr:spPr bwMode="auto">
        <a:xfrm>
          <a:off x="1524000" y="132264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586</xdr:row>
      <xdr:rowOff>0</xdr:rowOff>
    </xdr:from>
    <xdr:to>
      <xdr:col>2</xdr:col>
      <xdr:colOff>257175</xdr:colOff>
      <xdr:row>586</xdr:row>
      <xdr:rowOff>123825</xdr:rowOff>
    </xdr:to>
    <xdr:sp macro="" textlink="">
      <xdr:nvSpPr>
        <xdr:cNvPr id="4246" name="AutoShape 142" descr="Exempté du ballottage">
          <a:hlinkClick xmlns:r="http://schemas.openxmlformats.org/officeDocument/2006/relationships" r:id="rId367"/>
          <a:extLst>
            <a:ext uri="{FF2B5EF4-FFF2-40B4-BE49-F238E27FC236}">
              <a16:creationId xmlns:a16="http://schemas.microsoft.com/office/drawing/2014/main" xmlns="" id="{00000000-0008-0000-0E00-000096100000}"/>
            </a:ext>
          </a:extLst>
        </xdr:cNvPr>
        <xdr:cNvSpPr>
          <a:spLocks noChangeAspect="1" noChangeArrowheads="1"/>
        </xdr:cNvSpPr>
      </xdr:nvSpPr>
      <xdr:spPr bwMode="auto">
        <a:xfrm>
          <a:off x="1657350" y="132264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987</xdr:row>
      <xdr:rowOff>0</xdr:rowOff>
    </xdr:from>
    <xdr:to>
      <xdr:col>2</xdr:col>
      <xdr:colOff>123825</xdr:colOff>
      <xdr:row>987</xdr:row>
      <xdr:rowOff>123825</xdr:rowOff>
    </xdr:to>
    <xdr:sp macro="" textlink="">
      <xdr:nvSpPr>
        <xdr:cNvPr id="4247" name="AutoShape 143" descr="Bonis de performance">
          <a:extLst>
            <a:ext uri="{FF2B5EF4-FFF2-40B4-BE49-F238E27FC236}">
              <a16:creationId xmlns:a16="http://schemas.microsoft.com/office/drawing/2014/main" xmlns="" id="{00000000-0008-0000-0E00-000097100000}"/>
            </a:ext>
          </a:extLst>
        </xdr:cNvPr>
        <xdr:cNvSpPr>
          <a:spLocks noChangeAspect="1" noChangeArrowheads="1"/>
        </xdr:cNvSpPr>
      </xdr:nvSpPr>
      <xdr:spPr bwMode="auto">
        <a:xfrm>
          <a:off x="1524000" y="132454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987</xdr:row>
      <xdr:rowOff>0</xdr:rowOff>
    </xdr:from>
    <xdr:to>
      <xdr:col>2</xdr:col>
      <xdr:colOff>257175</xdr:colOff>
      <xdr:row>987</xdr:row>
      <xdr:rowOff>123825</xdr:rowOff>
    </xdr:to>
    <xdr:sp macro="" textlink="">
      <xdr:nvSpPr>
        <xdr:cNvPr id="4248" name="AutoShape 144" descr="Exempté du ballottage">
          <a:hlinkClick xmlns:r="http://schemas.openxmlformats.org/officeDocument/2006/relationships" r:id="rId368"/>
          <a:extLst>
            <a:ext uri="{FF2B5EF4-FFF2-40B4-BE49-F238E27FC236}">
              <a16:creationId xmlns:a16="http://schemas.microsoft.com/office/drawing/2014/main" xmlns="" id="{00000000-0008-0000-0E00-000098100000}"/>
            </a:ext>
          </a:extLst>
        </xdr:cNvPr>
        <xdr:cNvSpPr>
          <a:spLocks noChangeAspect="1" noChangeArrowheads="1"/>
        </xdr:cNvSpPr>
      </xdr:nvSpPr>
      <xdr:spPr bwMode="auto">
        <a:xfrm>
          <a:off x="1657350" y="132454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1169</xdr:row>
      <xdr:rowOff>0</xdr:rowOff>
    </xdr:from>
    <xdr:to>
      <xdr:col>2</xdr:col>
      <xdr:colOff>123825</xdr:colOff>
      <xdr:row>1169</xdr:row>
      <xdr:rowOff>123825</xdr:rowOff>
    </xdr:to>
    <xdr:sp macro="" textlink="">
      <xdr:nvSpPr>
        <xdr:cNvPr id="4249" name="AutoShape 145" descr="Bonis de performance">
          <a:extLst>
            <a:ext uri="{FF2B5EF4-FFF2-40B4-BE49-F238E27FC236}">
              <a16:creationId xmlns:a16="http://schemas.microsoft.com/office/drawing/2014/main" xmlns="" id="{00000000-0008-0000-0E00-000099100000}"/>
            </a:ext>
          </a:extLst>
        </xdr:cNvPr>
        <xdr:cNvSpPr>
          <a:spLocks noChangeAspect="1" noChangeArrowheads="1"/>
        </xdr:cNvSpPr>
      </xdr:nvSpPr>
      <xdr:spPr bwMode="auto">
        <a:xfrm>
          <a:off x="1524000" y="13264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1169</xdr:row>
      <xdr:rowOff>0</xdr:rowOff>
    </xdr:from>
    <xdr:to>
      <xdr:col>2</xdr:col>
      <xdr:colOff>257175</xdr:colOff>
      <xdr:row>1169</xdr:row>
      <xdr:rowOff>123825</xdr:rowOff>
    </xdr:to>
    <xdr:sp macro="" textlink="">
      <xdr:nvSpPr>
        <xdr:cNvPr id="4250" name="AutoShape 146" descr="Exempté du ballottage">
          <a:hlinkClick xmlns:r="http://schemas.openxmlformats.org/officeDocument/2006/relationships" r:id="rId369"/>
          <a:extLst>
            <a:ext uri="{FF2B5EF4-FFF2-40B4-BE49-F238E27FC236}">
              <a16:creationId xmlns:a16="http://schemas.microsoft.com/office/drawing/2014/main" xmlns="" id="{00000000-0008-0000-0E00-00009A100000}"/>
            </a:ext>
          </a:extLst>
        </xdr:cNvPr>
        <xdr:cNvSpPr>
          <a:spLocks noChangeAspect="1" noChangeArrowheads="1"/>
        </xdr:cNvSpPr>
      </xdr:nvSpPr>
      <xdr:spPr bwMode="auto">
        <a:xfrm>
          <a:off x="1657350" y="13264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1234</xdr:row>
      <xdr:rowOff>0</xdr:rowOff>
    </xdr:from>
    <xdr:to>
      <xdr:col>2</xdr:col>
      <xdr:colOff>123825</xdr:colOff>
      <xdr:row>1234</xdr:row>
      <xdr:rowOff>123825</xdr:rowOff>
    </xdr:to>
    <xdr:sp macro="" textlink="">
      <xdr:nvSpPr>
        <xdr:cNvPr id="4251" name="AutoShape 147" descr="Exempté du ballottage">
          <a:hlinkClick xmlns:r="http://schemas.openxmlformats.org/officeDocument/2006/relationships" r:id="rId370"/>
          <a:extLst>
            <a:ext uri="{FF2B5EF4-FFF2-40B4-BE49-F238E27FC236}">
              <a16:creationId xmlns:a16="http://schemas.microsoft.com/office/drawing/2014/main" xmlns="" id="{00000000-0008-0000-0E00-00009B100000}"/>
            </a:ext>
          </a:extLst>
        </xdr:cNvPr>
        <xdr:cNvSpPr>
          <a:spLocks noChangeAspect="1" noChangeArrowheads="1"/>
        </xdr:cNvSpPr>
      </xdr:nvSpPr>
      <xdr:spPr bwMode="auto">
        <a:xfrm>
          <a:off x="1524000" y="133026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722</xdr:row>
      <xdr:rowOff>0</xdr:rowOff>
    </xdr:from>
    <xdr:to>
      <xdr:col>2</xdr:col>
      <xdr:colOff>123825</xdr:colOff>
      <xdr:row>722</xdr:row>
      <xdr:rowOff>123825</xdr:rowOff>
    </xdr:to>
    <xdr:sp macro="" textlink="">
      <xdr:nvSpPr>
        <xdr:cNvPr id="4252" name="AutoShape 148" descr="Bonis de performance">
          <a:extLst>
            <a:ext uri="{FF2B5EF4-FFF2-40B4-BE49-F238E27FC236}">
              <a16:creationId xmlns:a16="http://schemas.microsoft.com/office/drawing/2014/main" xmlns="" id="{00000000-0008-0000-0E00-00009C100000}"/>
            </a:ext>
          </a:extLst>
        </xdr:cNvPr>
        <xdr:cNvSpPr>
          <a:spLocks noChangeAspect="1" noChangeArrowheads="1"/>
        </xdr:cNvSpPr>
      </xdr:nvSpPr>
      <xdr:spPr bwMode="auto">
        <a:xfrm>
          <a:off x="1524000" y="13321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722</xdr:row>
      <xdr:rowOff>0</xdr:rowOff>
    </xdr:from>
    <xdr:to>
      <xdr:col>2</xdr:col>
      <xdr:colOff>257175</xdr:colOff>
      <xdr:row>722</xdr:row>
      <xdr:rowOff>123825</xdr:rowOff>
    </xdr:to>
    <xdr:sp macro="" textlink="">
      <xdr:nvSpPr>
        <xdr:cNvPr id="4253" name="AutoShape 149" descr="Exempté du ballottage">
          <a:hlinkClick xmlns:r="http://schemas.openxmlformats.org/officeDocument/2006/relationships" r:id="rId371"/>
          <a:extLst>
            <a:ext uri="{FF2B5EF4-FFF2-40B4-BE49-F238E27FC236}">
              <a16:creationId xmlns:a16="http://schemas.microsoft.com/office/drawing/2014/main" xmlns="" id="{00000000-0008-0000-0E00-00009D100000}"/>
            </a:ext>
          </a:extLst>
        </xdr:cNvPr>
        <xdr:cNvSpPr>
          <a:spLocks noChangeAspect="1" noChangeArrowheads="1"/>
        </xdr:cNvSpPr>
      </xdr:nvSpPr>
      <xdr:spPr bwMode="auto">
        <a:xfrm>
          <a:off x="1657350" y="13321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433</xdr:row>
      <xdr:rowOff>0</xdr:rowOff>
    </xdr:from>
    <xdr:to>
      <xdr:col>2</xdr:col>
      <xdr:colOff>123825</xdr:colOff>
      <xdr:row>433</xdr:row>
      <xdr:rowOff>123825</xdr:rowOff>
    </xdr:to>
    <xdr:sp macro="" textlink="">
      <xdr:nvSpPr>
        <xdr:cNvPr id="4254" name="AutoShape 150" descr="Exempté du ballottage">
          <a:hlinkClick xmlns:r="http://schemas.openxmlformats.org/officeDocument/2006/relationships" r:id="rId372"/>
          <a:extLst>
            <a:ext uri="{FF2B5EF4-FFF2-40B4-BE49-F238E27FC236}">
              <a16:creationId xmlns:a16="http://schemas.microsoft.com/office/drawing/2014/main" xmlns="" id="{00000000-0008-0000-0E00-00009E100000}"/>
            </a:ext>
          </a:extLst>
        </xdr:cNvPr>
        <xdr:cNvSpPr>
          <a:spLocks noChangeAspect="1" noChangeArrowheads="1"/>
        </xdr:cNvSpPr>
      </xdr:nvSpPr>
      <xdr:spPr bwMode="auto">
        <a:xfrm>
          <a:off x="1524000" y="13340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985</xdr:row>
      <xdr:rowOff>0</xdr:rowOff>
    </xdr:from>
    <xdr:to>
      <xdr:col>7</xdr:col>
      <xdr:colOff>123825</xdr:colOff>
      <xdr:row>985</xdr:row>
      <xdr:rowOff>104775</xdr:rowOff>
    </xdr:to>
    <xdr:sp macro="" textlink="">
      <xdr:nvSpPr>
        <xdr:cNvPr id="4255" name="AutoShape 151" descr="Éligible à l'arbitrage">
          <a:hlinkClick xmlns:r="http://schemas.openxmlformats.org/officeDocument/2006/relationships" r:id="rId373"/>
          <a:extLst>
            <a:ext uri="{FF2B5EF4-FFF2-40B4-BE49-F238E27FC236}">
              <a16:creationId xmlns:a16="http://schemas.microsoft.com/office/drawing/2014/main" xmlns="" id="{00000000-0008-0000-0E00-00009F100000}"/>
            </a:ext>
          </a:extLst>
        </xdr:cNvPr>
        <xdr:cNvSpPr>
          <a:spLocks noChangeAspect="1" noChangeArrowheads="1"/>
        </xdr:cNvSpPr>
      </xdr:nvSpPr>
      <xdr:spPr bwMode="auto">
        <a:xfrm>
          <a:off x="5334000" y="133597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481</xdr:row>
      <xdr:rowOff>0</xdr:rowOff>
    </xdr:from>
    <xdr:to>
      <xdr:col>2</xdr:col>
      <xdr:colOff>123825</xdr:colOff>
      <xdr:row>481</xdr:row>
      <xdr:rowOff>123825</xdr:rowOff>
    </xdr:to>
    <xdr:sp macro="" textlink="">
      <xdr:nvSpPr>
        <xdr:cNvPr id="4256" name="AutoShape 152" descr="Exempté du ballottage">
          <a:hlinkClick xmlns:r="http://schemas.openxmlformats.org/officeDocument/2006/relationships" r:id="rId374"/>
          <a:extLst>
            <a:ext uri="{FF2B5EF4-FFF2-40B4-BE49-F238E27FC236}">
              <a16:creationId xmlns:a16="http://schemas.microsoft.com/office/drawing/2014/main" xmlns="" id="{00000000-0008-0000-0E00-0000A0100000}"/>
            </a:ext>
          </a:extLst>
        </xdr:cNvPr>
        <xdr:cNvSpPr>
          <a:spLocks noChangeAspect="1" noChangeArrowheads="1"/>
        </xdr:cNvSpPr>
      </xdr:nvSpPr>
      <xdr:spPr bwMode="auto">
        <a:xfrm>
          <a:off x="1524000" y="13472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xdr:row>
      <xdr:rowOff>0</xdr:rowOff>
    </xdr:from>
    <xdr:to>
      <xdr:col>2</xdr:col>
      <xdr:colOff>123825</xdr:colOff>
      <xdr:row>75</xdr:row>
      <xdr:rowOff>123825</xdr:rowOff>
    </xdr:to>
    <xdr:sp macro="" textlink="">
      <xdr:nvSpPr>
        <xdr:cNvPr id="4257" name="AutoShape 153" descr="Transaction avec retenue de salaire">
          <a:extLst>
            <a:ext uri="{FF2B5EF4-FFF2-40B4-BE49-F238E27FC236}">
              <a16:creationId xmlns:a16="http://schemas.microsoft.com/office/drawing/2014/main" xmlns="" id="{00000000-0008-0000-0E00-0000A1100000}"/>
            </a:ext>
          </a:extLst>
        </xdr:cNvPr>
        <xdr:cNvSpPr>
          <a:spLocks noChangeAspect="1" noChangeArrowheads="1"/>
        </xdr:cNvSpPr>
      </xdr:nvSpPr>
      <xdr:spPr bwMode="auto">
        <a:xfrm>
          <a:off x="1524000" y="13491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75</xdr:row>
      <xdr:rowOff>0</xdr:rowOff>
    </xdr:from>
    <xdr:to>
      <xdr:col>2</xdr:col>
      <xdr:colOff>257175</xdr:colOff>
      <xdr:row>75</xdr:row>
      <xdr:rowOff>123825</xdr:rowOff>
    </xdr:to>
    <xdr:sp macro="" textlink="">
      <xdr:nvSpPr>
        <xdr:cNvPr id="4258" name="AutoShape 154" descr="Exempté du ballottage">
          <a:hlinkClick xmlns:r="http://schemas.openxmlformats.org/officeDocument/2006/relationships" r:id="rId375"/>
          <a:extLst>
            <a:ext uri="{FF2B5EF4-FFF2-40B4-BE49-F238E27FC236}">
              <a16:creationId xmlns:a16="http://schemas.microsoft.com/office/drawing/2014/main" xmlns="" id="{00000000-0008-0000-0E00-0000A2100000}"/>
            </a:ext>
          </a:extLst>
        </xdr:cNvPr>
        <xdr:cNvSpPr>
          <a:spLocks noChangeAspect="1" noChangeArrowheads="1"/>
        </xdr:cNvSpPr>
      </xdr:nvSpPr>
      <xdr:spPr bwMode="auto">
        <a:xfrm>
          <a:off x="1657350" y="13491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75</xdr:row>
      <xdr:rowOff>0</xdr:rowOff>
    </xdr:from>
    <xdr:to>
      <xdr:col>2</xdr:col>
      <xdr:colOff>390525</xdr:colOff>
      <xdr:row>75</xdr:row>
      <xdr:rowOff>123825</xdr:rowOff>
    </xdr:to>
    <xdr:sp macro="" textlink="">
      <xdr:nvSpPr>
        <xdr:cNvPr id="4259" name="AutoShape 155" descr="Exempté de la limite des 50 contrats">
          <a:extLst>
            <a:ext uri="{FF2B5EF4-FFF2-40B4-BE49-F238E27FC236}">
              <a16:creationId xmlns:a16="http://schemas.microsoft.com/office/drawing/2014/main" xmlns="" id="{00000000-0008-0000-0E00-0000A3100000}"/>
            </a:ext>
          </a:extLst>
        </xdr:cNvPr>
        <xdr:cNvSpPr>
          <a:spLocks noChangeAspect="1" noChangeArrowheads="1"/>
        </xdr:cNvSpPr>
      </xdr:nvSpPr>
      <xdr:spPr bwMode="auto">
        <a:xfrm>
          <a:off x="1790700" y="13491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xdr:row>
      <xdr:rowOff>0</xdr:rowOff>
    </xdr:from>
    <xdr:to>
      <xdr:col>2</xdr:col>
      <xdr:colOff>123825</xdr:colOff>
      <xdr:row>131</xdr:row>
      <xdr:rowOff>123825</xdr:rowOff>
    </xdr:to>
    <xdr:sp macro="" textlink="">
      <xdr:nvSpPr>
        <xdr:cNvPr id="4260" name="AutoShape 156" descr="Bonis de performance">
          <a:extLst>
            <a:ext uri="{FF2B5EF4-FFF2-40B4-BE49-F238E27FC236}">
              <a16:creationId xmlns:a16="http://schemas.microsoft.com/office/drawing/2014/main" xmlns="" id="{00000000-0008-0000-0E00-0000A4100000}"/>
            </a:ext>
          </a:extLst>
        </xdr:cNvPr>
        <xdr:cNvSpPr>
          <a:spLocks noChangeAspect="1" noChangeArrowheads="1"/>
        </xdr:cNvSpPr>
      </xdr:nvSpPr>
      <xdr:spPr bwMode="auto">
        <a:xfrm>
          <a:off x="1524000" y="13510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131</xdr:row>
      <xdr:rowOff>0</xdr:rowOff>
    </xdr:from>
    <xdr:to>
      <xdr:col>2</xdr:col>
      <xdr:colOff>257175</xdr:colOff>
      <xdr:row>131</xdr:row>
      <xdr:rowOff>123825</xdr:rowOff>
    </xdr:to>
    <xdr:sp macro="" textlink="">
      <xdr:nvSpPr>
        <xdr:cNvPr id="4261" name="AutoShape 157" descr="Transaction avec retenue de salaire">
          <a:extLst>
            <a:ext uri="{FF2B5EF4-FFF2-40B4-BE49-F238E27FC236}">
              <a16:creationId xmlns:a16="http://schemas.microsoft.com/office/drawing/2014/main" xmlns="" id="{00000000-0008-0000-0E00-0000A5100000}"/>
            </a:ext>
          </a:extLst>
        </xdr:cNvPr>
        <xdr:cNvSpPr>
          <a:spLocks noChangeAspect="1" noChangeArrowheads="1"/>
        </xdr:cNvSpPr>
      </xdr:nvSpPr>
      <xdr:spPr bwMode="auto">
        <a:xfrm>
          <a:off x="1657350" y="13510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131</xdr:row>
      <xdr:rowOff>0</xdr:rowOff>
    </xdr:from>
    <xdr:to>
      <xdr:col>2</xdr:col>
      <xdr:colOff>390525</xdr:colOff>
      <xdr:row>131</xdr:row>
      <xdr:rowOff>123825</xdr:rowOff>
    </xdr:to>
    <xdr:sp macro="" textlink="">
      <xdr:nvSpPr>
        <xdr:cNvPr id="4262" name="AutoShape 158" descr="Exempté du ballottage">
          <a:hlinkClick xmlns:r="http://schemas.openxmlformats.org/officeDocument/2006/relationships" r:id="rId376"/>
          <a:extLst>
            <a:ext uri="{FF2B5EF4-FFF2-40B4-BE49-F238E27FC236}">
              <a16:creationId xmlns:a16="http://schemas.microsoft.com/office/drawing/2014/main" xmlns="" id="{00000000-0008-0000-0E00-0000A6100000}"/>
            </a:ext>
          </a:extLst>
        </xdr:cNvPr>
        <xdr:cNvSpPr>
          <a:spLocks noChangeAspect="1" noChangeArrowheads="1"/>
        </xdr:cNvSpPr>
      </xdr:nvSpPr>
      <xdr:spPr bwMode="auto">
        <a:xfrm>
          <a:off x="1790700" y="13510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131</xdr:row>
      <xdr:rowOff>0</xdr:rowOff>
    </xdr:from>
    <xdr:to>
      <xdr:col>2</xdr:col>
      <xdr:colOff>523875</xdr:colOff>
      <xdr:row>131</xdr:row>
      <xdr:rowOff>123825</xdr:rowOff>
    </xdr:to>
    <xdr:sp macro="" textlink="">
      <xdr:nvSpPr>
        <xdr:cNvPr id="4263" name="AutoShape 159" descr="Exempté de la limite des 50 contrats">
          <a:extLst>
            <a:ext uri="{FF2B5EF4-FFF2-40B4-BE49-F238E27FC236}">
              <a16:creationId xmlns:a16="http://schemas.microsoft.com/office/drawing/2014/main" xmlns="" id="{00000000-0008-0000-0E00-0000A7100000}"/>
            </a:ext>
          </a:extLst>
        </xdr:cNvPr>
        <xdr:cNvSpPr>
          <a:spLocks noChangeAspect="1" noChangeArrowheads="1"/>
        </xdr:cNvSpPr>
      </xdr:nvSpPr>
      <xdr:spPr bwMode="auto">
        <a:xfrm>
          <a:off x="1924050" y="13510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748</xdr:row>
      <xdr:rowOff>0</xdr:rowOff>
    </xdr:from>
    <xdr:to>
      <xdr:col>2</xdr:col>
      <xdr:colOff>123825</xdr:colOff>
      <xdr:row>748</xdr:row>
      <xdr:rowOff>123825</xdr:rowOff>
    </xdr:to>
    <xdr:sp macro="" textlink="">
      <xdr:nvSpPr>
        <xdr:cNvPr id="4264" name="AutoShape 160" descr="Bonis de performance">
          <a:extLst>
            <a:ext uri="{FF2B5EF4-FFF2-40B4-BE49-F238E27FC236}">
              <a16:creationId xmlns:a16="http://schemas.microsoft.com/office/drawing/2014/main" xmlns="" id="{00000000-0008-0000-0E00-0000A8100000}"/>
            </a:ext>
          </a:extLst>
        </xdr:cNvPr>
        <xdr:cNvSpPr>
          <a:spLocks noChangeAspect="1" noChangeArrowheads="1"/>
        </xdr:cNvSpPr>
      </xdr:nvSpPr>
      <xdr:spPr bwMode="auto">
        <a:xfrm>
          <a:off x="1524000" y="13529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748</xdr:row>
      <xdr:rowOff>0</xdr:rowOff>
    </xdr:from>
    <xdr:to>
      <xdr:col>2</xdr:col>
      <xdr:colOff>257175</xdr:colOff>
      <xdr:row>748</xdr:row>
      <xdr:rowOff>123825</xdr:rowOff>
    </xdr:to>
    <xdr:sp macro="" textlink="">
      <xdr:nvSpPr>
        <xdr:cNvPr id="4265" name="AutoShape 161" descr="Exempté du ballottage">
          <a:hlinkClick xmlns:r="http://schemas.openxmlformats.org/officeDocument/2006/relationships" r:id="rId377"/>
          <a:extLst>
            <a:ext uri="{FF2B5EF4-FFF2-40B4-BE49-F238E27FC236}">
              <a16:creationId xmlns:a16="http://schemas.microsoft.com/office/drawing/2014/main" xmlns="" id="{00000000-0008-0000-0E00-0000A9100000}"/>
            </a:ext>
          </a:extLst>
        </xdr:cNvPr>
        <xdr:cNvSpPr>
          <a:spLocks noChangeAspect="1" noChangeArrowheads="1"/>
        </xdr:cNvSpPr>
      </xdr:nvSpPr>
      <xdr:spPr bwMode="auto">
        <a:xfrm>
          <a:off x="1657350" y="13529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195</xdr:row>
      <xdr:rowOff>0</xdr:rowOff>
    </xdr:from>
    <xdr:to>
      <xdr:col>2</xdr:col>
      <xdr:colOff>123825</xdr:colOff>
      <xdr:row>195</xdr:row>
      <xdr:rowOff>123825</xdr:rowOff>
    </xdr:to>
    <xdr:sp macro="" textlink="">
      <xdr:nvSpPr>
        <xdr:cNvPr id="4266" name="AutoShape 162" descr="Bonis de performance">
          <a:extLst>
            <a:ext uri="{FF2B5EF4-FFF2-40B4-BE49-F238E27FC236}">
              <a16:creationId xmlns:a16="http://schemas.microsoft.com/office/drawing/2014/main" xmlns="" id="{00000000-0008-0000-0E00-0000AA100000}"/>
            </a:ext>
          </a:extLst>
        </xdr:cNvPr>
        <xdr:cNvSpPr>
          <a:spLocks noChangeAspect="1" noChangeArrowheads="1"/>
        </xdr:cNvSpPr>
      </xdr:nvSpPr>
      <xdr:spPr bwMode="auto">
        <a:xfrm>
          <a:off x="1524000" y="13548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195</xdr:row>
      <xdr:rowOff>0</xdr:rowOff>
    </xdr:from>
    <xdr:to>
      <xdr:col>2</xdr:col>
      <xdr:colOff>257175</xdr:colOff>
      <xdr:row>195</xdr:row>
      <xdr:rowOff>123825</xdr:rowOff>
    </xdr:to>
    <xdr:sp macro="" textlink="">
      <xdr:nvSpPr>
        <xdr:cNvPr id="4267" name="AutoShape 163" descr="Exempté du ballottage">
          <a:hlinkClick xmlns:r="http://schemas.openxmlformats.org/officeDocument/2006/relationships" r:id="rId378"/>
          <a:extLst>
            <a:ext uri="{FF2B5EF4-FFF2-40B4-BE49-F238E27FC236}">
              <a16:creationId xmlns:a16="http://schemas.microsoft.com/office/drawing/2014/main" xmlns="" id="{00000000-0008-0000-0E00-0000AB100000}"/>
            </a:ext>
          </a:extLst>
        </xdr:cNvPr>
        <xdr:cNvSpPr>
          <a:spLocks noChangeAspect="1" noChangeArrowheads="1"/>
        </xdr:cNvSpPr>
      </xdr:nvSpPr>
      <xdr:spPr bwMode="auto">
        <a:xfrm>
          <a:off x="1657350" y="13548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1374</xdr:row>
      <xdr:rowOff>0</xdr:rowOff>
    </xdr:from>
    <xdr:to>
      <xdr:col>2</xdr:col>
      <xdr:colOff>123825</xdr:colOff>
      <xdr:row>1374</xdr:row>
      <xdr:rowOff>123825</xdr:rowOff>
    </xdr:to>
    <xdr:sp macro="" textlink="">
      <xdr:nvSpPr>
        <xdr:cNvPr id="4268" name="AutoShape 164" descr="Bonis de performance">
          <a:extLst>
            <a:ext uri="{FF2B5EF4-FFF2-40B4-BE49-F238E27FC236}">
              <a16:creationId xmlns:a16="http://schemas.microsoft.com/office/drawing/2014/main" xmlns="" id="{00000000-0008-0000-0E00-0000AC100000}"/>
            </a:ext>
          </a:extLst>
        </xdr:cNvPr>
        <xdr:cNvSpPr>
          <a:spLocks noChangeAspect="1" noChangeArrowheads="1"/>
        </xdr:cNvSpPr>
      </xdr:nvSpPr>
      <xdr:spPr bwMode="auto">
        <a:xfrm>
          <a:off x="1524000" y="13567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1374</xdr:row>
      <xdr:rowOff>0</xdr:rowOff>
    </xdr:from>
    <xdr:to>
      <xdr:col>2</xdr:col>
      <xdr:colOff>257175</xdr:colOff>
      <xdr:row>1374</xdr:row>
      <xdr:rowOff>123825</xdr:rowOff>
    </xdr:to>
    <xdr:sp macro="" textlink="">
      <xdr:nvSpPr>
        <xdr:cNvPr id="4269" name="AutoShape 165" descr="Exempté du ballottage">
          <a:hlinkClick xmlns:r="http://schemas.openxmlformats.org/officeDocument/2006/relationships" r:id="rId379"/>
          <a:extLst>
            <a:ext uri="{FF2B5EF4-FFF2-40B4-BE49-F238E27FC236}">
              <a16:creationId xmlns:a16="http://schemas.microsoft.com/office/drawing/2014/main" xmlns="" id="{00000000-0008-0000-0E00-0000AD100000}"/>
            </a:ext>
          </a:extLst>
        </xdr:cNvPr>
        <xdr:cNvSpPr>
          <a:spLocks noChangeAspect="1" noChangeArrowheads="1"/>
        </xdr:cNvSpPr>
      </xdr:nvSpPr>
      <xdr:spPr bwMode="auto">
        <a:xfrm>
          <a:off x="1657350" y="13567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297</xdr:row>
      <xdr:rowOff>0</xdr:rowOff>
    </xdr:from>
    <xdr:to>
      <xdr:col>2</xdr:col>
      <xdr:colOff>123825</xdr:colOff>
      <xdr:row>297</xdr:row>
      <xdr:rowOff>123825</xdr:rowOff>
    </xdr:to>
    <xdr:sp macro="" textlink="">
      <xdr:nvSpPr>
        <xdr:cNvPr id="4270" name="AutoShape 166" descr="Exempté du ballottage">
          <a:hlinkClick xmlns:r="http://schemas.openxmlformats.org/officeDocument/2006/relationships" r:id="rId380"/>
          <a:extLst>
            <a:ext uri="{FF2B5EF4-FFF2-40B4-BE49-F238E27FC236}">
              <a16:creationId xmlns:a16="http://schemas.microsoft.com/office/drawing/2014/main" xmlns="" id="{00000000-0008-0000-0E00-0000AE100000}"/>
            </a:ext>
          </a:extLst>
        </xdr:cNvPr>
        <xdr:cNvSpPr>
          <a:spLocks noChangeAspect="1" noChangeArrowheads="1"/>
        </xdr:cNvSpPr>
      </xdr:nvSpPr>
      <xdr:spPr bwMode="auto">
        <a:xfrm>
          <a:off x="1524000" y="13661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777</xdr:row>
      <xdr:rowOff>0</xdr:rowOff>
    </xdr:from>
    <xdr:to>
      <xdr:col>2</xdr:col>
      <xdr:colOff>123825</xdr:colOff>
      <xdr:row>777</xdr:row>
      <xdr:rowOff>123825</xdr:rowOff>
    </xdr:to>
    <xdr:sp macro="" textlink="">
      <xdr:nvSpPr>
        <xdr:cNvPr id="4271" name="AutoShape 167" descr="Bonis de performance">
          <a:extLst>
            <a:ext uri="{FF2B5EF4-FFF2-40B4-BE49-F238E27FC236}">
              <a16:creationId xmlns:a16="http://schemas.microsoft.com/office/drawing/2014/main" xmlns="" id="{00000000-0008-0000-0E00-0000AF100000}"/>
            </a:ext>
          </a:extLst>
        </xdr:cNvPr>
        <xdr:cNvSpPr>
          <a:spLocks noChangeAspect="1" noChangeArrowheads="1"/>
        </xdr:cNvSpPr>
      </xdr:nvSpPr>
      <xdr:spPr bwMode="auto">
        <a:xfrm>
          <a:off x="1524000" y="136807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777</xdr:row>
      <xdr:rowOff>0</xdr:rowOff>
    </xdr:from>
    <xdr:to>
      <xdr:col>2</xdr:col>
      <xdr:colOff>257175</xdr:colOff>
      <xdr:row>777</xdr:row>
      <xdr:rowOff>123825</xdr:rowOff>
    </xdr:to>
    <xdr:sp macro="" textlink="">
      <xdr:nvSpPr>
        <xdr:cNvPr id="4272" name="AutoShape 168" descr="Exempté du ballottage">
          <a:hlinkClick xmlns:r="http://schemas.openxmlformats.org/officeDocument/2006/relationships" r:id="rId381"/>
          <a:extLst>
            <a:ext uri="{FF2B5EF4-FFF2-40B4-BE49-F238E27FC236}">
              <a16:creationId xmlns:a16="http://schemas.microsoft.com/office/drawing/2014/main" xmlns="" id="{00000000-0008-0000-0E00-0000B0100000}"/>
            </a:ext>
          </a:extLst>
        </xdr:cNvPr>
        <xdr:cNvSpPr>
          <a:spLocks noChangeAspect="1" noChangeArrowheads="1"/>
        </xdr:cNvSpPr>
      </xdr:nvSpPr>
      <xdr:spPr bwMode="auto">
        <a:xfrm>
          <a:off x="1657350" y="136807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321</xdr:row>
      <xdr:rowOff>0</xdr:rowOff>
    </xdr:from>
    <xdr:to>
      <xdr:col>7</xdr:col>
      <xdr:colOff>123825</xdr:colOff>
      <xdr:row>321</xdr:row>
      <xdr:rowOff>104775</xdr:rowOff>
    </xdr:to>
    <xdr:sp macro="" textlink="">
      <xdr:nvSpPr>
        <xdr:cNvPr id="4273" name="AutoShape 169" descr="Éligible à l'arbitrage">
          <a:hlinkClick xmlns:r="http://schemas.openxmlformats.org/officeDocument/2006/relationships" r:id="rId382"/>
          <a:extLst>
            <a:ext uri="{FF2B5EF4-FFF2-40B4-BE49-F238E27FC236}">
              <a16:creationId xmlns:a16="http://schemas.microsoft.com/office/drawing/2014/main" xmlns="" id="{00000000-0008-0000-0E00-0000B1100000}"/>
            </a:ext>
          </a:extLst>
        </xdr:cNvPr>
        <xdr:cNvSpPr>
          <a:spLocks noChangeAspect="1" noChangeArrowheads="1"/>
        </xdr:cNvSpPr>
      </xdr:nvSpPr>
      <xdr:spPr bwMode="auto">
        <a:xfrm>
          <a:off x="5334000" y="131406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794</xdr:row>
      <xdr:rowOff>0</xdr:rowOff>
    </xdr:from>
    <xdr:to>
      <xdr:col>8</xdr:col>
      <xdr:colOff>123825</xdr:colOff>
      <xdr:row>794</xdr:row>
      <xdr:rowOff>104775</xdr:rowOff>
    </xdr:to>
    <xdr:sp macro="" textlink="">
      <xdr:nvSpPr>
        <xdr:cNvPr id="4274" name="AutoShape 170" descr="Éligible à l'arbitrage">
          <a:hlinkClick xmlns:r="http://schemas.openxmlformats.org/officeDocument/2006/relationships" r:id="rId383"/>
          <a:extLst>
            <a:ext uri="{FF2B5EF4-FFF2-40B4-BE49-F238E27FC236}">
              <a16:creationId xmlns:a16="http://schemas.microsoft.com/office/drawing/2014/main" xmlns="" id="{00000000-0008-0000-0E00-0000B2100000}"/>
            </a:ext>
          </a:extLst>
        </xdr:cNvPr>
        <xdr:cNvSpPr>
          <a:spLocks noChangeAspect="1" noChangeArrowheads="1"/>
        </xdr:cNvSpPr>
      </xdr:nvSpPr>
      <xdr:spPr bwMode="auto">
        <a:xfrm>
          <a:off x="6096000" y="131978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253</xdr:row>
      <xdr:rowOff>0</xdr:rowOff>
    </xdr:from>
    <xdr:to>
      <xdr:col>7</xdr:col>
      <xdr:colOff>123825</xdr:colOff>
      <xdr:row>253</xdr:row>
      <xdr:rowOff>104775</xdr:rowOff>
    </xdr:to>
    <xdr:sp macro="" textlink="">
      <xdr:nvSpPr>
        <xdr:cNvPr id="4275" name="AutoShape 171" descr="Éligible à l'arbitrage">
          <a:hlinkClick xmlns:r="http://schemas.openxmlformats.org/officeDocument/2006/relationships" r:id="rId384"/>
          <a:extLst>
            <a:ext uri="{FF2B5EF4-FFF2-40B4-BE49-F238E27FC236}">
              <a16:creationId xmlns:a16="http://schemas.microsoft.com/office/drawing/2014/main" xmlns="" id="{00000000-0008-0000-0E00-0000B3100000}"/>
            </a:ext>
          </a:extLst>
        </xdr:cNvPr>
        <xdr:cNvSpPr>
          <a:spLocks noChangeAspect="1" noChangeArrowheads="1"/>
        </xdr:cNvSpPr>
      </xdr:nvSpPr>
      <xdr:spPr bwMode="auto">
        <a:xfrm>
          <a:off x="5334000" y="132930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740</xdr:row>
      <xdr:rowOff>0</xdr:rowOff>
    </xdr:from>
    <xdr:to>
      <xdr:col>2</xdr:col>
      <xdr:colOff>123825</xdr:colOff>
      <xdr:row>740</xdr:row>
      <xdr:rowOff>123825</xdr:rowOff>
    </xdr:to>
    <xdr:sp macro="" textlink="">
      <xdr:nvSpPr>
        <xdr:cNvPr id="4276" name="AutoShape 172" descr="Bonis de performance">
          <a:extLst>
            <a:ext uri="{FF2B5EF4-FFF2-40B4-BE49-F238E27FC236}">
              <a16:creationId xmlns:a16="http://schemas.microsoft.com/office/drawing/2014/main" xmlns="" id="{00000000-0008-0000-0E00-0000B4100000}"/>
            </a:ext>
          </a:extLst>
        </xdr:cNvPr>
        <xdr:cNvSpPr>
          <a:spLocks noChangeAspect="1" noChangeArrowheads="1"/>
        </xdr:cNvSpPr>
      </xdr:nvSpPr>
      <xdr:spPr bwMode="auto">
        <a:xfrm>
          <a:off x="1524000" y="133121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740</xdr:row>
      <xdr:rowOff>0</xdr:rowOff>
    </xdr:from>
    <xdr:to>
      <xdr:col>2</xdr:col>
      <xdr:colOff>257175</xdr:colOff>
      <xdr:row>740</xdr:row>
      <xdr:rowOff>123825</xdr:rowOff>
    </xdr:to>
    <xdr:sp macro="" textlink="">
      <xdr:nvSpPr>
        <xdr:cNvPr id="4277" name="AutoShape 173" descr="Exempté du ballottage">
          <a:hlinkClick xmlns:r="http://schemas.openxmlformats.org/officeDocument/2006/relationships" r:id="rId385"/>
          <a:extLst>
            <a:ext uri="{FF2B5EF4-FFF2-40B4-BE49-F238E27FC236}">
              <a16:creationId xmlns:a16="http://schemas.microsoft.com/office/drawing/2014/main" xmlns="" id="{00000000-0008-0000-0E00-0000B5100000}"/>
            </a:ext>
          </a:extLst>
        </xdr:cNvPr>
        <xdr:cNvSpPr>
          <a:spLocks noChangeAspect="1" noChangeArrowheads="1"/>
        </xdr:cNvSpPr>
      </xdr:nvSpPr>
      <xdr:spPr bwMode="auto">
        <a:xfrm>
          <a:off x="1657350" y="133121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612</xdr:row>
      <xdr:rowOff>0</xdr:rowOff>
    </xdr:from>
    <xdr:to>
      <xdr:col>7</xdr:col>
      <xdr:colOff>123825</xdr:colOff>
      <xdr:row>612</xdr:row>
      <xdr:rowOff>104775</xdr:rowOff>
    </xdr:to>
    <xdr:sp macro="" textlink="">
      <xdr:nvSpPr>
        <xdr:cNvPr id="4278" name="AutoShape 174" descr="Éligible à l'arbitrage">
          <a:hlinkClick xmlns:r="http://schemas.openxmlformats.org/officeDocument/2006/relationships" r:id="rId386"/>
          <a:extLst>
            <a:ext uri="{FF2B5EF4-FFF2-40B4-BE49-F238E27FC236}">
              <a16:creationId xmlns:a16="http://schemas.microsoft.com/office/drawing/2014/main" xmlns="" id="{00000000-0008-0000-0E00-0000B6100000}"/>
            </a:ext>
          </a:extLst>
        </xdr:cNvPr>
        <xdr:cNvSpPr>
          <a:spLocks noChangeAspect="1" noChangeArrowheads="1"/>
        </xdr:cNvSpPr>
      </xdr:nvSpPr>
      <xdr:spPr bwMode="auto">
        <a:xfrm>
          <a:off x="5334000" y="133311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934</xdr:row>
      <xdr:rowOff>0</xdr:rowOff>
    </xdr:from>
    <xdr:to>
      <xdr:col>2</xdr:col>
      <xdr:colOff>123825</xdr:colOff>
      <xdr:row>934</xdr:row>
      <xdr:rowOff>123825</xdr:rowOff>
    </xdr:to>
    <xdr:sp macro="" textlink="">
      <xdr:nvSpPr>
        <xdr:cNvPr id="4279" name="AutoShape 175" descr="Exempté du ballottage">
          <a:hlinkClick xmlns:r="http://schemas.openxmlformats.org/officeDocument/2006/relationships" r:id="rId387"/>
          <a:extLst>
            <a:ext uri="{FF2B5EF4-FFF2-40B4-BE49-F238E27FC236}">
              <a16:creationId xmlns:a16="http://schemas.microsoft.com/office/drawing/2014/main" xmlns="" id="{00000000-0008-0000-0E00-0000B7100000}"/>
            </a:ext>
          </a:extLst>
        </xdr:cNvPr>
        <xdr:cNvSpPr>
          <a:spLocks noChangeAspect="1" noChangeArrowheads="1"/>
        </xdr:cNvSpPr>
      </xdr:nvSpPr>
      <xdr:spPr bwMode="auto">
        <a:xfrm>
          <a:off x="1524000" y="135588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80" name="AutoShape 176" descr="https://capfriendly-wlb8ng5.stackpathdns.com/assets/images/icons/general/q.svg">
          <a:extLst>
            <a:ext uri="{FF2B5EF4-FFF2-40B4-BE49-F238E27FC236}">
              <a16:creationId xmlns:a16="http://schemas.microsoft.com/office/drawing/2014/main" xmlns="" id="{00000000-0008-0000-0E00-0000B8100000}"/>
            </a:ext>
          </a:extLst>
        </xdr:cNvPr>
        <xdr:cNvSpPr>
          <a:spLocks noChangeAspect="1" noChangeArrowheads="1"/>
        </xdr:cNvSpPr>
      </xdr:nvSpPr>
      <xdr:spPr bwMode="auto">
        <a:xfrm>
          <a:off x="1524000" y="138426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81" name="AutoShape 177" descr="https://capfriendly-wlb8ng5.stackpathdns.com/assets/images/icons/general/q.svg">
          <a:extLst>
            <a:ext uri="{FF2B5EF4-FFF2-40B4-BE49-F238E27FC236}">
              <a16:creationId xmlns:a16="http://schemas.microsoft.com/office/drawing/2014/main" xmlns="" id="{00000000-0008-0000-0E00-0000B9100000}"/>
            </a:ext>
          </a:extLst>
        </xdr:cNvPr>
        <xdr:cNvSpPr>
          <a:spLocks noChangeAspect="1" noChangeArrowheads="1"/>
        </xdr:cNvSpPr>
      </xdr:nvSpPr>
      <xdr:spPr bwMode="auto">
        <a:xfrm>
          <a:off x="1524000" y="138617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82" name="AutoShape 178" descr="https://capfriendly-wlb8ng5.stackpathdns.com/assets/images/icons/general/q.svg">
          <a:extLst>
            <a:ext uri="{FF2B5EF4-FFF2-40B4-BE49-F238E27FC236}">
              <a16:creationId xmlns:a16="http://schemas.microsoft.com/office/drawing/2014/main" xmlns="" id="{00000000-0008-0000-0E00-0000BA100000}"/>
            </a:ext>
          </a:extLst>
        </xdr:cNvPr>
        <xdr:cNvSpPr>
          <a:spLocks noChangeAspect="1" noChangeArrowheads="1"/>
        </xdr:cNvSpPr>
      </xdr:nvSpPr>
      <xdr:spPr bwMode="auto">
        <a:xfrm>
          <a:off x="1524000" y="138807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83" name="AutoShape 179" descr="https://capfriendly-wlb8ng5.stackpathdns.com/assets/images/icons/general/q.svg">
          <a:extLst>
            <a:ext uri="{FF2B5EF4-FFF2-40B4-BE49-F238E27FC236}">
              <a16:creationId xmlns:a16="http://schemas.microsoft.com/office/drawing/2014/main" xmlns="" id="{00000000-0008-0000-0E00-0000BB100000}"/>
            </a:ext>
          </a:extLst>
        </xdr:cNvPr>
        <xdr:cNvSpPr>
          <a:spLocks noChangeAspect="1" noChangeArrowheads="1"/>
        </xdr:cNvSpPr>
      </xdr:nvSpPr>
      <xdr:spPr bwMode="auto">
        <a:xfrm>
          <a:off x="1524000" y="138998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84" name="AutoShape 180" descr="https://capfriendly-wlb8ng5.stackpathdns.com/assets/images/icons/general/q.svg">
          <a:extLst>
            <a:ext uri="{FF2B5EF4-FFF2-40B4-BE49-F238E27FC236}">
              <a16:creationId xmlns:a16="http://schemas.microsoft.com/office/drawing/2014/main" xmlns="" id="{00000000-0008-0000-0E00-0000BC100000}"/>
            </a:ext>
          </a:extLst>
        </xdr:cNvPr>
        <xdr:cNvSpPr>
          <a:spLocks noChangeAspect="1" noChangeArrowheads="1"/>
        </xdr:cNvSpPr>
      </xdr:nvSpPr>
      <xdr:spPr bwMode="auto">
        <a:xfrm>
          <a:off x="1524000" y="139188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85" name="AutoShape 181" descr="https://capfriendly-wlb8ng5.stackpathdns.com/assets/images/icons/general/q.svg">
          <a:extLst>
            <a:ext uri="{FF2B5EF4-FFF2-40B4-BE49-F238E27FC236}">
              <a16:creationId xmlns:a16="http://schemas.microsoft.com/office/drawing/2014/main" xmlns="" id="{00000000-0008-0000-0E00-0000BD100000}"/>
            </a:ext>
          </a:extLst>
        </xdr:cNvPr>
        <xdr:cNvSpPr>
          <a:spLocks noChangeAspect="1" noChangeArrowheads="1"/>
        </xdr:cNvSpPr>
      </xdr:nvSpPr>
      <xdr:spPr bwMode="auto">
        <a:xfrm>
          <a:off x="1524000" y="139379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86" name="AutoShape 182" descr="https://capfriendly-wlb8ng5.stackpathdns.com/assets/images/icons/general/q.svg">
          <a:extLst>
            <a:ext uri="{FF2B5EF4-FFF2-40B4-BE49-F238E27FC236}">
              <a16:creationId xmlns:a16="http://schemas.microsoft.com/office/drawing/2014/main" xmlns="" id="{00000000-0008-0000-0E00-0000BE100000}"/>
            </a:ext>
          </a:extLst>
        </xdr:cNvPr>
        <xdr:cNvSpPr>
          <a:spLocks noChangeAspect="1" noChangeArrowheads="1"/>
        </xdr:cNvSpPr>
      </xdr:nvSpPr>
      <xdr:spPr bwMode="auto">
        <a:xfrm>
          <a:off x="1524000" y="139569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87" name="AutoShape 183" descr="https://capfriendly-wlb8ng5.stackpathdns.com/assets/images/icons/general/q.svg">
          <a:extLst>
            <a:ext uri="{FF2B5EF4-FFF2-40B4-BE49-F238E27FC236}">
              <a16:creationId xmlns:a16="http://schemas.microsoft.com/office/drawing/2014/main" xmlns="" id="{00000000-0008-0000-0E00-0000BF100000}"/>
            </a:ext>
          </a:extLst>
        </xdr:cNvPr>
        <xdr:cNvSpPr>
          <a:spLocks noChangeAspect="1" noChangeArrowheads="1"/>
        </xdr:cNvSpPr>
      </xdr:nvSpPr>
      <xdr:spPr bwMode="auto">
        <a:xfrm>
          <a:off x="1524000" y="139760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88" name="AutoShape 184" descr="https://capfriendly-wlb8ng5.stackpathdns.com/assets/images/icons/general/q.svg">
          <a:extLst>
            <a:ext uri="{FF2B5EF4-FFF2-40B4-BE49-F238E27FC236}">
              <a16:creationId xmlns:a16="http://schemas.microsoft.com/office/drawing/2014/main" xmlns="" id="{00000000-0008-0000-0E00-0000C0100000}"/>
            </a:ext>
          </a:extLst>
        </xdr:cNvPr>
        <xdr:cNvSpPr>
          <a:spLocks noChangeAspect="1" noChangeArrowheads="1"/>
        </xdr:cNvSpPr>
      </xdr:nvSpPr>
      <xdr:spPr bwMode="auto">
        <a:xfrm>
          <a:off x="1524000" y="13995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89" name="AutoShape 185" descr="https://capfriendly-wlb8ng5.stackpathdns.com/assets/images/icons/general/q.svg">
          <a:extLst>
            <a:ext uri="{FF2B5EF4-FFF2-40B4-BE49-F238E27FC236}">
              <a16:creationId xmlns:a16="http://schemas.microsoft.com/office/drawing/2014/main" xmlns="" id="{00000000-0008-0000-0E00-0000C1100000}"/>
            </a:ext>
          </a:extLst>
        </xdr:cNvPr>
        <xdr:cNvSpPr>
          <a:spLocks noChangeAspect="1" noChangeArrowheads="1"/>
        </xdr:cNvSpPr>
      </xdr:nvSpPr>
      <xdr:spPr bwMode="auto">
        <a:xfrm>
          <a:off x="1524000" y="14014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90" name="AutoShape 186" descr="https://capfriendly-wlb8ng5.stackpathdns.com/assets/images/icons/general/q.svg">
          <a:extLst>
            <a:ext uri="{FF2B5EF4-FFF2-40B4-BE49-F238E27FC236}">
              <a16:creationId xmlns:a16="http://schemas.microsoft.com/office/drawing/2014/main" xmlns="" id="{00000000-0008-0000-0E00-0000C2100000}"/>
            </a:ext>
          </a:extLst>
        </xdr:cNvPr>
        <xdr:cNvSpPr>
          <a:spLocks noChangeAspect="1" noChangeArrowheads="1"/>
        </xdr:cNvSpPr>
      </xdr:nvSpPr>
      <xdr:spPr bwMode="auto">
        <a:xfrm>
          <a:off x="1524000" y="14033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1069</xdr:row>
      <xdr:rowOff>0</xdr:rowOff>
    </xdr:from>
    <xdr:to>
      <xdr:col>2</xdr:col>
      <xdr:colOff>123825</xdr:colOff>
      <xdr:row>1069</xdr:row>
      <xdr:rowOff>123825</xdr:rowOff>
    </xdr:to>
    <xdr:sp macro="" textlink="">
      <xdr:nvSpPr>
        <xdr:cNvPr id="4291" name="AutoShape 187" descr="Bonis de performance">
          <a:extLst>
            <a:ext uri="{FF2B5EF4-FFF2-40B4-BE49-F238E27FC236}">
              <a16:creationId xmlns:a16="http://schemas.microsoft.com/office/drawing/2014/main" xmlns="" id="{00000000-0008-0000-0E00-0000C3100000}"/>
            </a:ext>
          </a:extLst>
        </xdr:cNvPr>
        <xdr:cNvSpPr>
          <a:spLocks noChangeAspect="1" noChangeArrowheads="1"/>
        </xdr:cNvSpPr>
      </xdr:nvSpPr>
      <xdr:spPr bwMode="auto">
        <a:xfrm>
          <a:off x="1524000" y="14119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1069</xdr:row>
      <xdr:rowOff>0</xdr:rowOff>
    </xdr:from>
    <xdr:to>
      <xdr:col>2</xdr:col>
      <xdr:colOff>257175</xdr:colOff>
      <xdr:row>1069</xdr:row>
      <xdr:rowOff>123825</xdr:rowOff>
    </xdr:to>
    <xdr:sp macro="" textlink="">
      <xdr:nvSpPr>
        <xdr:cNvPr id="4292" name="AutoShape 188" descr="Exempté du ballottage">
          <a:hlinkClick xmlns:r="http://schemas.openxmlformats.org/officeDocument/2006/relationships" r:id="rId388"/>
          <a:extLst>
            <a:ext uri="{FF2B5EF4-FFF2-40B4-BE49-F238E27FC236}">
              <a16:creationId xmlns:a16="http://schemas.microsoft.com/office/drawing/2014/main" xmlns="" id="{00000000-0008-0000-0E00-0000C4100000}"/>
            </a:ext>
          </a:extLst>
        </xdr:cNvPr>
        <xdr:cNvSpPr>
          <a:spLocks noChangeAspect="1" noChangeArrowheads="1"/>
        </xdr:cNvSpPr>
      </xdr:nvSpPr>
      <xdr:spPr bwMode="auto">
        <a:xfrm>
          <a:off x="1657350" y="14119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xdr:row>
      <xdr:rowOff>0</xdr:rowOff>
    </xdr:from>
    <xdr:to>
      <xdr:col>8</xdr:col>
      <xdr:colOff>104775</xdr:colOff>
      <xdr:row>1</xdr:row>
      <xdr:rowOff>104775</xdr:rowOff>
    </xdr:to>
    <xdr:sp macro="" textlink="">
      <xdr:nvSpPr>
        <xdr:cNvPr id="4293" name="AutoShape 189" descr="https://capfriendly-wlb8ng5.stackpathdns.com/assets/images/icons/general/q2.svg">
          <a:extLst>
            <a:ext uri="{FF2B5EF4-FFF2-40B4-BE49-F238E27FC236}">
              <a16:creationId xmlns:a16="http://schemas.microsoft.com/office/drawing/2014/main" xmlns="" id="{00000000-0008-0000-0E00-0000C5100000}"/>
            </a:ext>
          </a:extLst>
        </xdr:cNvPr>
        <xdr:cNvSpPr>
          <a:spLocks noChangeAspect="1" noChangeArrowheads="1"/>
        </xdr:cNvSpPr>
      </xdr:nvSpPr>
      <xdr:spPr bwMode="auto">
        <a:xfrm>
          <a:off x="6096000" y="1413891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388</xdr:row>
      <xdr:rowOff>0</xdr:rowOff>
    </xdr:from>
    <xdr:to>
      <xdr:col>2</xdr:col>
      <xdr:colOff>123825</xdr:colOff>
      <xdr:row>388</xdr:row>
      <xdr:rowOff>123825</xdr:rowOff>
    </xdr:to>
    <xdr:sp macro="" textlink="">
      <xdr:nvSpPr>
        <xdr:cNvPr id="4294" name="AutoShape 190" descr="Bonis de performance">
          <a:extLst>
            <a:ext uri="{FF2B5EF4-FFF2-40B4-BE49-F238E27FC236}">
              <a16:creationId xmlns:a16="http://schemas.microsoft.com/office/drawing/2014/main" xmlns="" id="{00000000-0008-0000-0E00-0000C6100000}"/>
            </a:ext>
          </a:extLst>
        </xdr:cNvPr>
        <xdr:cNvSpPr>
          <a:spLocks noChangeAspect="1" noChangeArrowheads="1"/>
        </xdr:cNvSpPr>
      </xdr:nvSpPr>
      <xdr:spPr bwMode="auto">
        <a:xfrm>
          <a:off x="1524000" y="14157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388</xdr:row>
      <xdr:rowOff>0</xdr:rowOff>
    </xdr:from>
    <xdr:to>
      <xdr:col>2</xdr:col>
      <xdr:colOff>257175</xdr:colOff>
      <xdr:row>388</xdr:row>
      <xdr:rowOff>123825</xdr:rowOff>
    </xdr:to>
    <xdr:sp macro="" textlink="">
      <xdr:nvSpPr>
        <xdr:cNvPr id="4295" name="AutoShape 191" descr="Exempté du ballottage">
          <a:hlinkClick xmlns:r="http://schemas.openxmlformats.org/officeDocument/2006/relationships" r:id="rId389"/>
          <a:extLst>
            <a:ext uri="{FF2B5EF4-FFF2-40B4-BE49-F238E27FC236}">
              <a16:creationId xmlns:a16="http://schemas.microsoft.com/office/drawing/2014/main" xmlns="" id="{00000000-0008-0000-0E00-0000C7100000}"/>
            </a:ext>
          </a:extLst>
        </xdr:cNvPr>
        <xdr:cNvSpPr>
          <a:spLocks noChangeAspect="1" noChangeArrowheads="1"/>
        </xdr:cNvSpPr>
      </xdr:nvSpPr>
      <xdr:spPr bwMode="auto">
        <a:xfrm>
          <a:off x="1657350" y="14157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1323</xdr:row>
      <xdr:rowOff>0</xdr:rowOff>
    </xdr:from>
    <xdr:to>
      <xdr:col>2</xdr:col>
      <xdr:colOff>123825</xdr:colOff>
      <xdr:row>1323</xdr:row>
      <xdr:rowOff>123825</xdr:rowOff>
    </xdr:to>
    <xdr:sp macro="" textlink="">
      <xdr:nvSpPr>
        <xdr:cNvPr id="4296" name="AutoShape 192" descr="Bonis de performance">
          <a:extLst>
            <a:ext uri="{FF2B5EF4-FFF2-40B4-BE49-F238E27FC236}">
              <a16:creationId xmlns:a16="http://schemas.microsoft.com/office/drawing/2014/main" xmlns="" id="{00000000-0008-0000-0E00-0000C8100000}"/>
            </a:ext>
          </a:extLst>
        </xdr:cNvPr>
        <xdr:cNvSpPr>
          <a:spLocks noChangeAspect="1" noChangeArrowheads="1"/>
        </xdr:cNvSpPr>
      </xdr:nvSpPr>
      <xdr:spPr bwMode="auto">
        <a:xfrm>
          <a:off x="1524000" y="14177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1323</xdr:row>
      <xdr:rowOff>0</xdr:rowOff>
    </xdr:from>
    <xdr:to>
      <xdr:col>2</xdr:col>
      <xdr:colOff>257175</xdr:colOff>
      <xdr:row>1323</xdr:row>
      <xdr:rowOff>123825</xdr:rowOff>
    </xdr:to>
    <xdr:sp macro="" textlink="">
      <xdr:nvSpPr>
        <xdr:cNvPr id="4297" name="AutoShape 193" descr="Exempté du ballottage">
          <a:hlinkClick xmlns:r="http://schemas.openxmlformats.org/officeDocument/2006/relationships" r:id="rId390"/>
          <a:extLst>
            <a:ext uri="{FF2B5EF4-FFF2-40B4-BE49-F238E27FC236}">
              <a16:creationId xmlns:a16="http://schemas.microsoft.com/office/drawing/2014/main" xmlns="" id="{00000000-0008-0000-0E00-0000C9100000}"/>
            </a:ext>
          </a:extLst>
        </xdr:cNvPr>
        <xdr:cNvSpPr>
          <a:spLocks noChangeAspect="1" noChangeArrowheads="1"/>
        </xdr:cNvSpPr>
      </xdr:nvSpPr>
      <xdr:spPr bwMode="auto">
        <a:xfrm>
          <a:off x="1657350" y="14177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1394</xdr:row>
      <xdr:rowOff>0</xdr:rowOff>
    </xdr:from>
    <xdr:to>
      <xdr:col>2</xdr:col>
      <xdr:colOff>123825</xdr:colOff>
      <xdr:row>1394</xdr:row>
      <xdr:rowOff>123825</xdr:rowOff>
    </xdr:to>
    <xdr:sp macro="" textlink="">
      <xdr:nvSpPr>
        <xdr:cNvPr id="4298" name="AutoShape 194" descr="Bonis de performance">
          <a:extLst>
            <a:ext uri="{FF2B5EF4-FFF2-40B4-BE49-F238E27FC236}">
              <a16:creationId xmlns:a16="http://schemas.microsoft.com/office/drawing/2014/main" xmlns="" id="{00000000-0008-0000-0E00-0000CA100000}"/>
            </a:ext>
          </a:extLst>
        </xdr:cNvPr>
        <xdr:cNvSpPr>
          <a:spLocks noChangeAspect="1" noChangeArrowheads="1"/>
        </xdr:cNvSpPr>
      </xdr:nvSpPr>
      <xdr:spPr bwMode="auto">
        <a:xfrm>
          <a:off x="1524000" y="14196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1394</xdr:row>
      <xdr:rowOff>0</xdr:rowOff>
    </xdr:from>
    <xdr:to>
      <xdr:col>2</xdr:col>
      <xdr:colOff>257175</xdr:colOff>
      <xdr:row>1394</xdr:row>
      <xdr:rowOff>123825</xdr:rowOff>
    </xdr:to>
    <xdr:sp macro="" textlink="">
      <xdr:nvSpPr>
        <xdr:cNvPr id="4299" name="AutoShape 195" descr="Exempté du ballottage">
          <a:hlinkClick xmlns:r="http://schemas.openxmlformats.org/officeDocument/2006/relationships" r:id="rId391"/>
          <a:extLst>
            <a:ext uri="{FF2B5EF4-FFF2-40B4-BE49-F238E27FC236}">
              <a16:creationId xmlns:a16="http://schemas.microsoft.com/office/drawing/2014/main" xmlns="" id="{00000000-0008-0000-0E00-0000CB100000}"/>
            </a:ext>
          </a:extLst>
        </xdr:cNvPr>
        <xdr:cNvSpPr>
          <a:spLocks noChangeAspect="1" noChangeArrowheads="1"/>
        </xdr:cNvSpPr>
      </xdr:nvSpPr>
      <xdr:spPr bwMode="auto">
        <a:xfrm>
          <a:off x="1657350" y="14196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1334</xdr:row>
      <xdr:rowOff>0</xdr:rowOff>
    </xdr:from>
    <xdr:to>
      <xdr:col>2</xdr:col>
      <xdr:colOff>123825</xdr:colOff>
      <xdr:row>1334</xdr:row>
      <xdr:rowOff>123825</xdr:rowOff>
    </xdr:to>
    <xdr:sp macro="" textlink="">
      <xdr:nvSpPr>
        <xdr:cNvPr id="4300" name="AutoShape 196" descr="Bonis de performance">
          <a:extLst>
            <a:ext uri="{FF2B5EF4-FFF2-40B4-BE49-F238E27FC236}">
              <a16:creationId xmlns:a16="http://schemas.microsoft.com/office/drawing/2014/main" xmlns="" id="{00000000-0008-0000-0E00-0000CC100000}"/>
            </a:ext>
          </a:extLst>
        </xdr:cNvPr>
        <xdr:cNvSpPr>
          <a:spLocks noChangeAspect="1" noChangeArrowheads="1"/>
        </xdr:cNvSpPr>
      </xdr:nvSpPr>
      <xdr:spPr bwMode="auto">
        <a:xfrm>
          <a:off x="1524000" y="14215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1334</xdr:row>
      <xdr:rowOff>0</xdr:rowOff>
    </xdr:from>
    <xdr:to>
      <xdr:col>2</xdr:col>
      <xdr:colOff>257175</xdr:colOff>
      <xdr:row>1334</xdr:row>
      <xdr:rowOff>123825</xdr:rowOff>
    </xdr:to>
    <xdr:sp macro="" textlink="">
      <xdr:nvSpPr>
        <xdr:cNvPr id="4301" name="AutoShape 197" descr="Exempté du ballottage">
          <a:hlinkClick xmlns:r="http://schemas.openxmlformats.org/officeDocument/2006/relationships" r:id="rId392"/>
          <a:extLst>
            <a:ext uri="{FF2B5EF4-FFF2-40B4-BE49-F238E27FC236}">
              <a16:creationId xmlns:a16="http://schemas.microsoft.com/office/drawing/2014/main" xmlns="" id="{00000000-0008-0000-0E00-0000CD100000}"/>
            </a:ext>
          </a:extLst>
        </xdr:cNvPr>
        <xdr:cNvSpPr>
          <a:spLocks noChangeAspect="1" noChangeArrowheads="1"/>
        </xdr:cNvSpPr>
      </xdr:nvSpPr>
      <xdr:spPr bwMode="auto">
        <a:xfrm>
          <a:off x="1657350" y="14215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1396</xdr:row>
      <xdr:rowOff>0</xdr:rowOff>
    </xdr:from>
    <xdr:to>
      <xdr:col>2</xdr:col>
      <xdr:colOff>123825</xdr:colOff>
      <xdr:row>1396</xdr:row>
      <xdr:rowOff>123825</xdr:rowOff>
    </xdr:to>
    <xdr:sp macro="" textlink="">
      <xdr:nvSpPr>
        <xdr:cNvPr id="4302" name="AutoShape 198" descr="Exempté du ballottage">
          <a:hlinkClick xmlns:r="http://schemas.openxmlformats.org/officeDocument/2006/relationships" r:id="rId393"/>
          <a:extLst>
            <a:ext uri="{FF2B5EF4-FFF2-40B4-BE49-F238E27FC236}">
              <a16:creationId xmlns:a16="http://schemas.microsoft.com/office/drawing/2014/main" xmlns="" id="{00000000-0008-0000-0E00-0000CE100000}"/>
            </a:ext>
          </a:extLst>
        </xdr:cNvPr>
        <xdr:cNvSpPr>
          <a:spLocks noChangeAspect="1" noChangeArrowheads="1"/>
        </xdr:cNvSpPr>
      </xdr:nvSpPr>
      <xdr:spPr bwMode="auto">
        <a:xfrm>
          <a:off x="1524000" y="14234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123825</xdr:colOff>
      <xdr:row>11</xdr:row>
      <xdr:rowOff>123825</xdr:rowOff>
    </xdr:to>
    <xdr:sp macro="" textlink="">
      <xdr:nvSpPr>
        <xdr:cNvPr id="4303" name="AutoShape 199" descr="Exempté du ballottage">
          <a:hlinkClick xmlns:r="http://schemas.openxmlformats.org/officeDocument/2006/relationships" r:id="rId394"/>
          <a:extLst>
            <a:ext uri="{FF2B5EF4-FFF2-40B4-BE49-F238E27FC236}">
              <a16:creationId xmlns:a16="http://schemas.microsoft.com/office/drawing/2014/main" xmlns="" id="{00000000-0008-0000-0E00-0000CF100000}"/>
            </a:ext>
          </a:extLst>
        </xdr:cNvPr>
        <xdr:cNvSpPr>
          <a:spLocks noChangeAspect="1" noChangeArrowheads="1"/>
        </xdr:cNvSpPr>
      </xdr:nvSpPr>
      <xdr:spPr bwMode="auto">
        <a:xfrm>
          <a:off x="1524000" y="14253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1055</xdr:row>
      <xdr:rowOff>0</xdr:rowOff>
    </xdr:from>
    <xdr:to>
      <xdr:col>2</xdr:col>
      <xdr:colOff>123825</xdr:colOff>
      <xdr:row>1055</xdr:row>
      <xdr:rowOff>123825</xdr:rowOff>
    </xdr:to>
    <xdr:sp macro="" textlink="">
      <xdr:nvSpPr>
        <xdr:cNvPr id="4304" name="AutoShape 200" descr="Exempté du ballottage">
          <a:hlinkClick xmlns:r="http://schemas.openxmlformats.org/officeDocument/2006/relationships" r:id="rId395"/>
          <a:extLst>
            <a:ext uri="{FF2B5EF4-FFF2-40B4-BE49-F238E27FC236}">
              <a16:creationId xmlns:a16="http://schemas.microsoft.com/office/drawing/2014/main" xmlns="" id="{00000000-0008-0000-0E00-0000D0100000}"/>
            </a:ext>
          </a:extLst>
        </xdr:cNvPr>
        <xdr:cNvSpPr>
          <a:spLocks noChangeAspect="1" noChangeArrowheads="1"/>
        </xdr:cNvSpPr>
      </xdr:nvSpPr>
      <xdr:spPr bwMode="auto">
        <a:xfrm>
          <a:off x="1524000" y="14272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1414</xdr:row>
      <xdr:rowOff>0</xdr:rowOff>
    </xdr:from>
    <xdr:to>
      <xdr:col>2</xdr:col>
      <xdr:colOff>123825</xdr:colOff>
      <xdr:row>1414</xdr:row>
      <xdr:rowOff>123825</xdr:rowOff>
    </xdr:to>
    <xdr:sp macro="" textlink="">
      <xdr:nvSpPr>
        <xdr:cNvPr id="4305" name="AutoShape 201" descr="Exempté du ballottage">
          <a:hlinkClick xmlns:r="http://schemas.openxmlformats.org/officeDocument/2006/relationships" r:id="rId396"/>
          <a:extLst>
            <a:ext uri="{FF2B5EF4-FFF2-40B4-BE49-F238E27FC236}">
              <a16:creationId xmlns:a16="http://schemas.microsoft.com/office/drawing/2014/main" xmlns="" id="{00000000-0008-0000-0E00-0000D1100000}"/>
            </a:ext>
          </a:extLst>
        </xdr:cNvPr>
        <xdr:cNvSpPr>
          <a:spLocks noChangeAspect="1" noChangeArrowheads="1"/>
        </xdr:cNvSpPr>
      </xdr:nvSpPr>
      <xdr:spPr bwMode="auto">
        <a:xfrm>
          <a:off x="1524000" y="14291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xdr:row>
      <xdr:rowOff>0</xdr:rowOff>
    </xdr:from>
    <xdr:to>
      <xdr:col>2</xdr:col>
      <xdr:colOff>123825</xdr:colOff>
      <xdr:row>85</xdr:row>
      <xdr:rowOff>123825</xdr:rowOff>
    </xdr:to>
    <xdr:sp macro="" textlink="">
      <xdr:nvSpPr>
        <xdr:cNvPr id="4306" name="AutoShape 202" descr="Exempté du ballottage">
          <a:hlinkClick xmlns:r="http://schemas.openxmlformats.org/officeDocument/2006/relationships" r:id="rId397"/>
          <a:extLst>
            <a:ext uri="{FF2B5EF4-FFF2-40B4-BE49-F238E27FC236}">
              <a16:creationId xmlns:a16="http://schemas.microsoft.com/office/drawing/2014/main" xmlns="" id="{00000000-0008-0000-0E00-0000D2100000}"/>
            </a:ext>
          </a:extLst>
        </xdr:cNvPr>
        <xdr:cNvSpPr>
          <a:spLocks noChangeAspect="1" noChangeArrowheads="1"/>
        </xdr:cNvSpPr>
      </xdr:nvSpPr>
      <xdr:spPr bwMode="auto">
        <a:xfrm>
          <a:off x="1524000" y="14310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58</xdr:row>
      <xdr:rowOff>0</xdr:rowOff>
    </xdr:from>
    <xdr:to>
      <xdr:col>7</xdr:col>
      <xdr:colOff>123825</xdr:colOff>
      <xdr:row>58</xdr:row>
      <xdr:rowOff>104775</xdr:rowOff>
    </xdr:to>
    <xdr:sp macro="" textlink="">
      <xdr:nvSpPr>
        <xdr:cNvPr id="4307" name="AutoShape 203" descr="Éligible à l'arbitrage">
          <a:hlinkClick xmlns:r="http://schemas.openxmlformats.org/officeDocument/2006/relationships" r:id="rId398"/>
          <a:extLst>
            <a:ext uri="{FF2B5EF4-FFF2-40B4-BE49-F238E27FC236}">
              <a16:creationId xmlns:a16="http://schemas.microsoft.com/office/drawing/2014/main" xmlns="" id="{00000000-0008-0000-0E00-0000D3100000}"/>
            </a:ext>
          </a:extLst>
        </xdr:cNvPr>
        <xdr:cNvSpPr>
          <a:spLocks noChangeAspect="1" noChangeArrowheads="1"/>
        </xdr:cNvSpPr>
      </xdr:nvSpPr>
      <xdr:spPr bwMode="auto">
        <a:xfrm>
          <a:off x="5334000" y="143294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901</xdr:row>
      <xdr:rowOff>0</xdr:rowOff>
    </xdr:from>
    <xdr:to>
      <xdr:col>7</xdr:col>
      <xdr:colOff>123825</xdr:colOff>
      <xdr:row>901</xdr:row>
      <xdr:rowOff>104775</xdr:rowOff>
    </xdr:to>
    <xdr:sp macro="" textlink="">
      <xdr:nvSpPr>
        <xdr:cNvPr id="4308" name="AutoShape 204" descr="Éligible à l'arbitrage">
          <a:hlinkClick xmlns:r="http://schemas.openxmlformats.org/officeDocument/2006/relationships" r:id="rId399"/>
          <a:extLst>
            <a:ext uri="{FF2B5EF4-FFF2-40B4-BE49-F238E27FC236}">
              <a16:creationId xmlns:a16="http://schemas.microsoft.com/office/drawing/2014/main" xmlns="" id="{00000000-0008-0000-0E00-0000D4100000}"/>
            </a:ext>
          </a:extLst>
        </xdr:cNvPr>
        <xdr:cNvSpPr>
          <a:spLocks noChangeAspect="1" noChangeArrowheads="1"/>
        </xdr:cNvSpPr>
      </xdr:nvSpPr>
      <xdr:spPr bwMode="auto">
        <a:xfrm>
          <a:off x="5334000" y="143675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1246</xdr:row>
      <xdr:rowOff>0</xdr:rowOff>
    </xdr:from>
    <xdr:to>
      <xdr:col>2</xdr:col>
      <xdr:colOff>123825</xdr:colOff>
      <xdr:row>1246</xdr:row>
      <xdr:rowOff>123825</xdr:rowOff>
    </xdr:to>
    <xdr:sp macro="" textlink="">
      <xdr:nvSpPr>
        <xdr:cNvPr id="4309" name="AutoShape 205" descr="Exempté du ballottage">
          <a:hlinkClick xmlns:r="http://schemas.openxmlformats.org/officeDocument/2006/relationships" r:id="rId400"/>
          <a:extLst>
            <a:ext uri="{FF2B5EF4-FFF2-40B4-BE49-F238E27FC236}">
              <a16:creationId xmlns:a16="http://schemas.microsoft.com/office/drawing/2014/main" xmlns="" id="{00000000-0008-0000-0E00-0000D5100000}"/>
            </a:ext>
          </a:extLst>
        </xdr:cNvPr>
        <xdr:cNvSpPr>
          <a:spLocks noChangeAspect="1" noChangeArrowheads="1"/>
        </xdr:cNvSpPr>
      </xdr:nvSpPr>
      <xdr:spPr bwMode="auto">
        <a:xfrm>
          <a:off x="1524000" y="144799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802</xdr:row>
      <xdr:rowOff>0</xdr:rowOff>
    </xdr:from>
    <xdr:to>
      <xdr:col>2</xdr:col>
      <xdr:colOff>123825</xdr:colOff>
      <xdr:row>802</xdr:row>
      <xdr:rowOff>123825</xdr:rowOff>
    </xdr:to>
    <xdr:sp macro="" textlink="">
      <xdr:nvSpPr>
        <xdr:cNvPr id="4310" name="AutoShape 206" descr="Exempté du ballottage">
          <a:hlinkClick xmlns:r="http://schemas.openxmlformats.org/officeDocument/2006/relationships" r:id="rId401"/>
          <a:extLst>
            <a:ext uri="{FF2B5EF4-FFF2-40B4-BE49-F238E27FC236}">
              <a16:creationId xmlns:a16="http://schemas.microsoft.com/office/drawing/2014/main" xmlns="" id="{00000000-0008-0000-0E00-0000D6100000}"/>
            </a:ext>
          </a:extLst>
        </xdr:cNvPr>
        <xdr:cNvSpPr>
          <a:spLocks noChangeAspect="1" noChangeArrowheads="1"/>
        </xdr:cNvSpPr>
      </xdr:nvSpPr>
      <xdr:spPr bwMode="auto">
        <a:xfrm>
          <a:off x="1524000" y="144989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669</xdr:row>
      <xdr:rowOff>0</xdr:rowOff>
    </xdr:from>
    <xdr:to>
      <xdr:col>2</xdr:col>
      <xdr:colOff>123825</xdr:colOff>
      <xdr:row>669</xdr:row>
      <xdr:rowOff>123825</xdr:rowOff>
    </xdr:to>
    <xdr:sp macro="" textlink="">
      <xdr:nvSpPr>
        <xdr:cNvPr id="4311" name="AutoShape 207" descr="Bonis de performance">
          <a:extLst>
            <a:ext uri="{FF2B5EF4-FFF2-40B4-BE49-F238E27FC236}">
              <a16:creationId xmlns:a16="http://schemas.microsoft.com/office/drawing/2014/main" xmlns="" id="{00000000-0008-0000-0E00-0000D7100000}"/>
            </a:ext>
          </a:extLst>
        </xdr:cNvPr>
        <xdr:cNvSpPr>
          <a:spLocks noChangeAspect="1" noChangeArrowheads="1"/>
        </xdr:cNvSpPr>
      </xdr:nvSpPr>
      <xdr:spPr bwMode="auto">
        <a:xfrm>
          <a:off x="1524000" y="145180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669</xdr:row>
      <xdr:rowOff>0</xdr:rowOff>
    </xdr:from>
    <xdr:to>
      <xdr:col>2</xdr:col>
      <xdr:colOff>257175</xdr:colOff>
      <xdr:row>669</xdr:row>
      <xdr:rowOff>123825</xdr:rowOff>
    </xdr:to>
    <xdr:sp macro="" textlink="">
      <xdr:nvSpPr>
        <xdr:cNvPr id="4312" name="AutoShape 208" descr="Exempté du ballottage">
          <a:hlinkClick xmlns:r="http://schemas.openxmlformats.org/officeDocument/2006/relationships" r:id="rId402"/>
          <a:extLst>
            <a:ext uri="{FF2B5EF4-FFF2-40B4-BE49-F238E27FC236}">
              <a16:creationId xmlns:a16="http://schemas.microsoft.com/office/drawing/2014/main" xmlns="" id="{00000000-0008-0000-0E00-0000D8100000}"/>
            </a:ext>
          </a:extLst>
        </xdr:cNvPr>
        <xdr:cNvSpPr>
          <a:spLocks noChangeAspect="1" noChangeArrowheads="1"/>
        </xdr:cNvSpPr>
      </xdr:nvSpPr>
      <xdr:spPr bwMode="auto">
        <a:xfrm>
          <a:off x="1657350" y="145180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161</xdr:row>
      <xdr:rowOff>0</xdr:rowOff>
    </xdr:from>
    <xdr:to>
      <xdr:col>2</xdr:col>
      <xdr:colOff>123825</xdr:colOff>
      <xdr:row>161</xdr:row>
      <xdr:rowOff>123825</xdr:rowOff>
    </xdr:to>
    <xdr:sp macro="" textlink="">
      <xdr:nvSpPr>
        <xdr:cNvPr id="4313" name="AutoShape 209" descr="Bonis de performance">
          <a:extLst>
            <a:ext uri="{FF2B5EF4-FFF2-40B4-BE49-F238E27FC236}">
              <a16:creationId xmlns:a16="http://schemas.microsoft.com/office/drawing/2014/main" xmlns="" id="{00000000-0008-0000-0E00-0000D9100000}"/>
            </a:ext>
          </a:extLst>
        </xdr:cNvPr>
        <xdr:cNvSpPr>
          <a:spLocks noChangeAspect="1" noChangeArrowheads="1"/>
        </xdr:cNvSpPr>
      </xdr:nvSpPr>
      <xdr:spPr bwMode="auto">
        <a:xfrm>
          <a:off x="1524000" y="145370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161</xdr:row>
      <xdr:rowOff>0</xdr:rowOff>
    </xdr:from>
    <xdr:to>
      <xdr:col>2</xdr:col>
      <xdr:colOff>257175</xdr:colOff>
      <xdr:row>161</xdr:row>
      <xdr:rowOff>123825</xdr:rowOff>
    </xdr:to>
    <xdr:sp macro="" textlink="">
      <xdr:nvSpPr>
        <xdr:cNvPr id="4314" name="AutoShape 210" descr="Exempté du ballottage">
          <a:hlinkClick xmlns:r="http://schemas.openxmlformats.org/officeDocument/2006/relationships" r:id="rId403"/>
          <a:extLst>
            <a:ext uri="{FF2B5EF4-FFF2-40B4-BE49-F238E27FC236}">
              <a16:creationId xmlns:a16="http://schemas.microsoft.com/office/drawing/2014/main" xmlns="" id="{00000000-0008-0000-0E00-0000DA100000}"/>
            </a:ext>
          </a:extLst>
        </xdr:cNvPr>
        <xdr:cNvSpPr>
          <a:spLocks noChangeAspect="1" noChangeArrowheads="1"/>
        </xdr:cNvSpPr>
      </xdr:nvSpPr>
      <xdr:spPr bwMode="auto">
        <a:xfrm>
          <a:off x="1657350" y="145370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414</xdr:row>
      <xdr:rowOff>0</xdr:rowOff>
    </xdr:from>
    <xdr:to>
      <xdr:col>2</xdr:col>
      <xdr:colOff>123825</xdr:colOff>
      <xdr:row>414</xdr:row>
      <xdr:rowOff>123825</xdr:rowOff>
    </xdr:to>
    <xdr:sp macro="" textlink="">
      <xdr:nvSpPr>
        <xdr:cNvPr id="4315" name="AutoShape 211" descr="Bonis de performance">
          <a:extLst>
            <a:ext uri="{FF2B5EF4-FFF2-40B4-BE49-F238E27FC236}">
              <a16:creationId xmlns:a16="http://schemas.microsoft.com/office/drawing/2014/main" xmlns="" id="{00000000-0008-0000-0E00-0000DB100000}"/>
            </a:ext>
          </a:extLst>
        </xdr:cNvPr>
        <xdr:cNvSpPr>
          <a:spLocks noChangeAspect="1" noChangeArrowheads="1"/>
        </xdr:cNvSpPr>
      </xdr:nvSpPr>
      <xdr:spPr bwMode="auto">
        <a:xfrm>
          <a:off x="1524000" y="145561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414</xdr:row>
      <xdr:rowOff>0</xdr:rowOff>
    </xdr:from>
    <xdr:to>
      <xdr:col>2</xdr:col>
      <xdr:colOff>257175</xdr:colOff>
      <xdr:row>414</xdr:row>
      <xdr:rowOff>123825</xdr:rowOff>
    </xdr:to>
    <xdr:sp macro="" textlink="">
      <xdr:nvSpPr>
        <xdr:cNvPr id="4316" name="AutoShape 212" descr="Exempté du ballottage">
          <a:hlinkClick xmlns:r="http://schemas.openxmlformats.org/officeDocument/2006/relationships" r:id="rId404"/>
          <a:extLst>
            <a:ext uri="{FF2B5EF4-FFF2-40B4-BE49-F238E27FC236}">
              <a16:creationId xmlns:a16="http://schemas.microsoft.com/office/drawing/2014/main" xmlns="" id="{00000000-0008-0000-0E00-0000DC100000}"/>
            </a:ext>
          </a:extLst>
        </xdr:cNvPr>
        <xdr:cNvSpPr>
          <a:spLocks noChangeAspect="1" noChangeArrowheads="1"/>
        </xdr:cNvSpPr>
      </xdr:nvSpPr>
      <xdr:spPr bwMode="auto">
        <a:xfrm>
          <a:off x="1657350" y="145561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1017</xdr:row>
      <xdr:rowOff>0</xdr:rowOff>
    </xdr:from>
    <xdr:to>
      <xdr:col>7</xdr:col>
      <xdr:colOff>123825</xdr:colOff>
      <xdr:row>1017</xdr:row>
      <xdr:rowOff>104775</xdr:rowOff>
    </xdr:to>
    <xdr:sp macro="" textlink="">
      <xdr:nvSpPr>
        <xdr:cNvPr id="4317" name="AutoShape 213" descr="Éligible à l'arbitrage">
          <a:hlinkClick xmlns:r="http://schemas.openxmlformats.org/officeDocument/2006/relationships" r:id="rId405"/>
          <a:extLst>
            <a:ext uri="{FF2B5EF4-FFF2-40B4-BE49-F238E27FC236}">
              <a16:creationId xmlns:a16="http://schemas.microsoft.com/office/drawing/2014/main" xmlns="" id="{00000000-0008-0000-0E00-0000DD100000}"/>
            </a:ext>
          </a:extLst>
        </xdr:cNvPr>
        <xdr:cNvSpPr>
          <a:spLocks noChangeAspect="1" noChangeArrowheads="1"/>
        </xdr:cNvSpPr>
      </xdr:nvSpPr>
      <xdr:spPr bwMode="auto">
        <a:xfrm>
          <a:off x="5334000" y="1457515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1082</xdr:row>
      <xdr:rowOff>0</xdr:rowOff>
    </xdr:from>
    <xdr:to>
      <xdr:col>2</xdr:col>
      <xdr:colOff>123825</xdr:colOff>
      <xdr:row>1082</xdr:row>
      <xdr:rowOff>123825</xdr:rowOff>
    </xdr:to>
    <xdr:sp macro="" textlink="">
      <xdr:nvSpPr>
        <xdr:cNvPr id="4318" name="AutoShape 214" descr="Bonis de performance">
          <a:extLst>
            <a:ext uri="{FF2B5EF4-FFF2-40B4-BE49-F238E27FC236}">
              <a16:creationId xmlns:a16="http://schemas.microsoft.com/office/drawing/2014/main" xmlns="" id="{00000000-0008-0000-0E00-0000DE100000}"/>
            </a:ext>
          </a:extLst>
        </xdr:cNvPr>
        <xdr:cNvSpPr>
          <a:spLocks noChangeAspect="1" noChangeArrowheads="1"/>
        </xdr:cNvSpPr>
      </xdr:nvSpPr>
      <xdr:spPr bwMode="auto">
        <a:xfrm>
          <a:off x="1524000" y="14688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1082</xdr:row>
      <xdr:rowOff>0</xdr:rowOff>
    </xdr:from>
    <xdr:to>
      <xdr:col>2</xdr:col>
      <xdr:colOff>257175</xdr:colOff>
      <xdr:row>1082</xdr:row>
      <xdr:rowOff>123825</xdr:rowOff>
    </xdr:to>
    <xdr:sp macro="" textlink="">
      <xdr:nvSpPr>
        <xdr:cNvPr id="4319" name="AutoShape 215" descr="Exempté du ballottage">
          <a:hlinkClick xmlns:r="http://schemas.openxmlformats.org/officeDocument/2006/relationships" r:id="rId406"/>
          <a:extLst>
            <a:ext uri="{FF2B5EF4-FFF2-40B4-BE49-F238E27FC236}">
              <a16:creationId xmlns:a16="http://schemas.microsoft.com/office/drawing/2014/main" xmlns="" id="{00000000-0008-0000-0E00-0000DF100000}"/>
            </a:ext>
          </a:extLst>
        </xdr:cNvPr>
        <xdr:cNvSpPr>
          <a:spLocks noChangeAspect="1" noChangeArrowheads="1"/>
        </xdr:cNvSpPr>
      </xdr:nvSpPr>
      <xdr:spPr bwMode="auto">
        <a:xfrm>
          <a:off x="1657350" y="14688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920</xdr:row>
      <xdr:rowOff>0</xdr:rowOff>
    </xdr:from>
    <xdr:to>
      <xdr:col>2</xdr:col>
      <xdr:colOff>123825</xdr:colOff>
      <xdr:row>920</xdr:row>
      <xdr:rowOff>123825</xdr:rowOff>
    </xdr:to>
    <xdr:sp macro="" textlink="">
      <xdr:nvSpPr>
        <xdr:cNvPr id="4320" name="AutoShape 216" descr="Exempté du ballottage">
          <a:hlinkClick xmlns:r="http://schemas.openxmlformats.org/officeDocument/2006/relationships" r:id="rId407"/>
          <a:extLst>
            <a:ext uri="{FF2B5EF4-FFF2-40B4-BE49-F238E27FC236}">
              <a16:creationId xmlns:a16="http://schemas.microsoft.com/office/drawing/2014/main" xmlns="" id="{00000000-0008-0000-0E00-0000E0100000}"/>
            </a:ext>
          </a:extLst>
        </xdr:cNvPr>
        <xdr:cNvSpPr>
          <a:spLocks noChangeAspect="1" noChangeArrowheads="1"/>
        </xdr:cNvSpPr>
      </xdr:nvSpPr>
      <xdr:spPr bwMode="auto">
        <a:xfrm>
          <a:off x="1524000" y="14726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872</xdr:row>
      <xdr:rowOff>0</xdr:rowOff>
    </xdr:from>
    <xdr:to>
      <xdr:col>7</xdr:col>
      <xdr:colOff>123825</xdr:colOff>
      <xdr:row>872</xdr:row>
      <xdr:rowOff>104775</xdr:rowOff>
    </xdr:to>
    <xdr:sp macro="" textlink="">
      <xdr:nvSpPr>
        <xdr:cNvPr id="4321" name="AutoShape 217" descr="Éligible à l'arbitrage">
          <a:hlinkClick xmlns:r="http://schemas.openxmlformats.org/officeDocument/2006/relationships" r:id="rId408"/>
          <a:extLst>
            <a:ext uri="{FF2B5EF4-FFF2-40B4-BE49-F238E27FC236}">
              <a16:creationId xmlns:a16="http://schemas.microsoft.com/office/drawing/2014/main" xmlns="" id="{00000000-0008-0000-0E00-0000E1100000}"/>
            </a:ext>
          </a:extLst>
        </xdr:cNvPr>
        <xdr:cNvSpPr>
          <a:spLocks noChangeAspect="1" noChangeArrowheads="1"/>
        </xdr:cNvSpPr>
      </xdr:nvSpPr>
      <xdr:spPr bwMode="auto">
        <a:xfrm>
          <a:off x="5334000" y="140550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43</xdr:row>
      <xdr:rowOff>0</xdr:rowOff>
    </xdr:from>
    <xdr:to>
      <xdr:col>7</xdr:col>
      <xdr:colOff>123825</xdr:colOff>
      <xdr:row>43</xdr:row>
      <xdr:rowOff>104775</xdr:rowOff>
    </xdr:to>
    <xdr:sp macro="" textlink="">
      <xdr:nvSpPr>
        <xdr:cNvPr id="4322" name="AutoShape 218" descr="Éligible à l'arbitrage">
          <a:hlinkClick xmlns:r="http://schemas.openxmlformats.org/officeDocument/2006/relationships" r:id="rId409"/>
          <a:extLst>
            <a:ext uri="{FF2B5EF4-FFF2-40B4-BE49-F238E27FC236}">
              <a16:creationId xmlns:a16="http://schemas.microsoft.com/office/drawing/2014/main" xmlns="" id="{00000000-0008-0000-0E00-0000E2100000}"/>
            </a:ext>
          </a:extLst>
        </xdr:cNvPr>
        <xdr:cNvSpPr>
          <a:spLocks noChangeAspect="1" noChangeArrowheads="1"/>
        </xdr:cNvSpPr>
      </xdr:nvSpPr>
      <xdr:spPr bwMode="auto">
        <a:xfrm>
          <a:off x="5334000" y="140741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98</xdr:row>
      <xdr:rowOff>0</xdr:rowOff>
    </xdr:from>
    <xdr:to>
      <xdr:col>7</xdr:col>
      <xdr:colOff>123825</xdr:colOff>
      <xdr:row>98</xdr:row>
      <xdr:rowOff>104775</xdr:rowOff>
    </xdr:to>
    <xdr:sp macro="" textlink="">
      <xdr:nvSpPr>
        <xdr:cNvPr id="4323" name="AutoShape 219" descr="Éligible à l'arbitrage">
          <a:hlinkClick xmlns:r="http://schemas.openxmlformats.org/officeDocument/2006/relationships" r:id="rId410"/>
          <a:extLst>
            <a:ext uri="{FF2B5EF4-FFF2-40B4-BE49-F238E27FC236}">
              <a16:creationId xmlns:a16="http://schemas.microsoft.com/office/drawing/2014/main" xmlns="" id="{00000000-0008-0000-0E00-0000E3100000}"/>
            </a:ext>
          </a:extLst>
        </xdr:cNvPr>
        <xdr:cNvSpPr>
          <a:spLocks noChangeAspect="1" noChangeArrowheads="1"/>
        </xdr:cNvSpPr>
      </xdr:nvSpPr>
      <xdr:spPr bwMode="auto">
        <a:xfrm>
          <a:off x="5334000" y="141312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289</xdr:row>
      <xdr:rowOff>0</xdr:rowOff>
    </xdr:from>
    <xdr:to>
      <xdr:col>7</xdr:col>
      <xdr:colOff>123825</xdr:colOff>
      <xdr:row>289</xdr:row>
      <xdr:rowOff>104775</xdr:rowOff>
    </xdr:to>
    <xdr:sp macro="" textlink="">
      <xdr:nvSpPr>
        <xdr:cNvPr id="4324" name="AutoShape 220" descr="Éligible à l'arbitrage">
          <a:hlinkClick xmlns:r="http://schemas.openxmlformats.org/officeDocument/2006/relationships" r:id="rId411"/>
          <a:extLst>
            <a:ext uri="{FF2B5EF4-FFF2-40B4-BE49-F238E27FC236}">
              <a16:creationId xmlns:a16="http://schemas.microsoft.com/office/drawing/2014/main" xmlns="" id="{00000000-0008-0000-0E00-0000E4100000}"/>
            </a:ext>
          </a:extLst>
        </xdr:cNvPr>
        <xdr:cNvSpPr>
          <a:spLocks noChangeAspect="1" noChangeArrowheads="1"/>
        </xdr:cNvSpPr>
      </xdr:nvSpPr>
      <xdr:spPr bwMode="auto">
        <a:xfrm>
          <a:off x="5334000" y="141503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1112</xdr:row>
      <xdr:rowOff>0</xdr:rowOff>
    </xdr:from>
    <xdr:to>
      <xdr:col>2</xdr:col>
      <xdr:colOff>123825</xdr:colOff>
      <xdr:row>1112</xdr:row>
      <xdr:rowOff>123825</xdr:rowOff>
    </xdr:to>
    <xdr:sp macro="" textlink="">
      <xdr:nvSpPr>
        <xdr:cNvPr id="4325" name="AutoShape 221" descr="Bonis de performance">
          <a:extLst>
            <a:ext uri="{FF2B5EF4-FFF2-40B4-BE49-F238E27FC236}">
              <a16:creationId xmlns:a16="http://schemas.microsoft.com/office/drawing/2014/main" xmlns="" id="{00000000-0008-0000-0E00-0000E5100000}"/>
            </a:ext>
          </a:extLst>
        </xdr:cNvPr>
        <xdr:cNvSpPr>
          <a:spLocks noChangeAspect="1" noChangeArrowheads="1"/>
        </xdr:cNvSpPr>
      </xdr:nvSpPr>
      <xdr:spPr bwMode="auto">
        <a:xfrm>
          <a:off x="1524000" y="141693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1112</xdr:row>
      <xdr:rowOff>0</xdr:rowOff>
    </xdr:from>
    <xdr:to>
      <xdr:col>2</xdr:col>
      <xdr:colOff>257175</xdr:colOff>
      <xdr:row>1112</xdr:row>
      <xdr:rowOff>123825</xdr:rowOff>
    </xdr:to>
    <xdr:sp macro="" textlink="">
      <xdr:nvSpPr>
        <xdr:cNvPr id="4326" name="AutoShape 222" descr="Exempté du ballottage">
          <a:hlinkClick xmlns:r="http://schemas.openxmlformats.org/officeDocument/2006/relationships" r:id="rId412"/>
          <a:extLst>
            <a:ext uri="{FF2B5EF4-FFF2-40B4-BE49-F238E27FC236}">
              <a16:creationId xmlns:a16="http://schemas.microsoft.com/office/drawing/2014/main" xmlns="" id="{00000000-0008-0000-0E00-0000E6100000}"/>
            </a:ext>
          </a:extLst>
        </xdr:cNvPr>
        <xdr:cNvSpPr>
          <a:spLocks noChangeAspect="1" noChangeArrowheads="1"/>
        </xdr:cNvSpPr>
      </xdr:nvSpPr>
      <xdr:spPr bwMode="auto">
        <a:xfrm>
          <a:off x="1657350" y="141693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4327" name="AutoShape 223" descr="Bonis de performance">
          <a:extLst>
            <a:ext uri="{FF2B5EF4-FFF2-40B4-BE49-F238E27FC236}">
              <a16:creationId xmlns:a16="http://schemas.microsoft.com/office/drawing/2014/main" xmlns="" id="{00000000-0008-0000-0E00-0000E7100000}"/>
            </a:ext>
          </a:extLst>
        </xdr:cNvPr>
        <xdr:cNvSpPr>
          <a:spLocks noChangeAspect="1" noChangeArrowheads="1"/>
        </xdr:cNvSpPr>
      </xdr:nvSpPr>
      <xdr:spPr bwMode="auto">
        <a:xfrm>
          <a:off x="1524000" y="141884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144</xdr:row>
      <xdr:rowOff>0</xdr:rowOff>
    </xdr:from>
    <xdr:to>
      <xdr:col>7</xdr:col>
      <xdr:colOff>123825</xdr:colOff>
      <xdr:row>144</xdr:row>
      <xdr:rowOff>104775</xdr:rowOff>
    </xdr:to>
    <xdr:sp macro="" textlink="">
      <xdr:nvSpPr>
        <xdr:cNvPr id="4328" name="AutoShape 224" descr="Éligible à l'arbitrage">
          <a:hlinkClick xmlns:r="http://schemas.openxmlformats.org/officeDocument/2006/relationships" r:id="rId413"/>
          <a:extLst>
            <a:ext uri="{FF2B5EF4-FFF2-40B4-BE49-F238E27FC236}">
              <a16:creationId xmlns:a16="http://schemas.microsoft.com/office/drawing/2014/main" xmlns="" id="{00000000-0008-0000-0E00-0000E8100000}"/>
            </a:ext>
          </a:extLst>
        </xdr:cNvPr>
        <xdr:cNvSpPr>
          <a:spLocks noChangeAspect="1" noChangeArrowheads="1"/>
        </xdr:cNvSpPr>
      </xdr:nvSpPr>
      <xdr:spPr bwMode="auto">
        <a:xfrm>
          <a:off x="5334000" y="143779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610</xdr:row>
      <xdr:rowOff>0</xdr:rowOff>
    </xdr:from>
    <xdr:to>
      <xdr:col>2</xdr:col>
      <xdr:colOff>123825</xdr:colOff>
      <xdr:row>610</xdr:row>
      <xdr:rowOff>123825</xdr:rowOff>
    </xdr:to>
    <xdr:sp macro="" textlink="">
      <xdr:nvSpPr>
        <xdr:cNvPr id="4329" name="AutoShape 225" descr="Bonis de performance">
          <a:extLst>
            <a:ext uri="{FF2B5EF4-FFF2-40B4-BE49-F238E27FC236}">
              <a16:creationId xmlns:a16="http://schemas.microsoft.com/office/drawing/2014/main" xmlns="" id="{00000000-0008-0000-0E00-0000E9100000}"/>
            </a:ext>
          </a:extLst>
        </xdr:cNvPr>
        <xdr:cNvSpPr>
          <a:spLocks noChangeAspect="1" noChangeArrowheads="1"/>
        </xdr:cNvSpPr>
      </xdr:nvSpPr>
      <xdr:spPr bwMode="auto">
        <a:xfrm>
          <a:off x="1524000" y="143970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610</xdr:row>
      <xdr:rowOff>0</xdr:rowOff>
    </xdr:from>
    <xdr:to>
      <xdr:col>2</xdr:col>
      <xdr:colOff>257175</xdr:colOff>
      <xdr:row>610</xdr:row>
      <xdr:rowOff>123825</xdr:rowOff>
    </xdr:to>
    <xdr:sp macro="" textlink="">
      <xdr:nvSpPr>
        <xdr:cNvPr id="4330" name="AutoShape 226" descr="Exempté du ballottage">
          <a:hlinkClick xmlns:r="http://schemas.openxmlformats.org/officeDocument/2006/relationships" r:id="rId414"/>
          <a:extLst>
            <a:ext uri="{FF2B5EF4-FFF2-40B4-BE49-F238E27FC236}">
              <a16:creationId xmlns:a16="http://schemas.microsoft.com/office/drawing/2014/main" xmlns="" id="{00000000-0008-0000-0E00-0000EA100000}"/>
            </a:ext>
          </a:extLst>
        </xdr:cNvPr>
        <xdr:cNvSpPr>
          <a:spLocks noChangeAspect="1" noChangeArrowheads="1"/>
        </xdr:cNvSpPr>
      </xdr:nvSpPr>
      <xdr:spPr bwMode="auto">
        <a:xfrm>
          <a:off x="1657350" y="143970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4331" name="AutoShape 227" descr="Bonis de performance">
          <a:extLst>
            <a:ext uri="{FF2B5EF4-FFF2-40B4-BE49-F238E27FC236}">
              <a16:creationId xmlns:a16="http://schemas.microsoft.com/office/drawing/2014/main" xmlns="" id="{00000000-0008-0000-0E00-0000EB100000}"/>
            </a:ext>
          </a:extLst>
        </xdr:cNvPr>
        <xdr:cNvSpPr>
          <a:spLocks noChangeAspect="1" noChangeArrowheads="1"/>
        </xdr:cNvSpPr>
      </xdr:nvSpPr>
      <xdr:spPr bwMode="auto">
        <a:xfrm>
          <a:off x="1524000" y="144913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1472</xdr:row>
      <xdr:rowOff>0</xdr:rowOff>
    </xdr:from>
    <xdr:to>
      <xdr:col>4</xdr:col>
      <xdr:colOff>114300</xdr:colOff>
      <xdr:row>1472</xdr:row>
      <xdr:rowOff>114300</xdr:rowOff>
    </xdr:to>
    <xdr:sp macro="" textlink="">
      <xdr:nvSpPr>
        <xdr:cNvPr id="4332" name="AutoShape 228" descr="https://capfriendly-wlb8ng5.stackpathdns.com/assets/images/icons/players/injury.svg">
          <a:extLst>
            <a:ext uri="{FF2B5EF4-FFF2-40B4-BE49-F238E27FC236}">
              <a16:creationId xmlns:a16="http://schemas.microsoft.com/office/drawing/2014/main" xmlns="" id="{00000000-0008-0000-0E00-0000EC100000}"/>
            </a:ext>
          </a:extLst>
        </xdr:cNvPr>
        <xdr:cNvSpPr>
          <a:spLocks noChangeAspect="1" noChangeArrowheads="1"/>
        </xdr:cNvSpPr>
      </xdr:nvSpPr>
      <xdr:spPr bwMode="auto">
        <a:xfrm>
          <a:off x="3048000" y="14623732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439</xdr:row>
      <xdr:rowOff>0</xdr:rowOff>
    </xdr:from>
    <xdr:to>
      <xdr:col>4</xdr:col>
      <xdr:colOff>114300</xdr:colOff>
      <xdr:row>439</xdr:row>
      <xdr:rowOff>114300</xdr:rowOff>
    </xdr:to>
    <xdr:sp macro="" textlink="">
      <xdr:nvSpPr>
        <xdr:cNvPr id="4333" name="AutoShape 229" descr="https://capfriendly-wlb8ng5.stackpathdns.com/assets/images/icons/players/injury.svg">
          <a:extLst>
            <a:ext uri="{FF2B5EF4-FFF2-40B4-BE49-F238E27FC236}">
              <a16:creationId xmlns:a16="http://schemas.microsoft.com/office/drawing/2014/main" xmlns="" id="{00000000-0008-0000-0E00-0000ED100000}"/>
            </a:ext>
          </a:extLst>
        </xdr:cNvPr>
        <xdr:cNvSpPr>
          <a:spLocks noChangeAspect="1" noChangeArrowheads="1"/>
        </xdr:cNvSpPr>
      </xdr:nvSpPr>
      <xdr:spPr bwMode="auto">
        <a:xfrm>
          <a:off x="3048000" y="14642782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34" name="AutoShape 230" descr="https://capfriendly-wlb8ng5.stackpathdns.com/assets/images/icons/general/q.svg">
          <a:extLst>
            <a:ext uri="{FF2B5EF4-FFF2-40B4-BE49-F238E27FC236}">
              <a16:creationId xmlns:a16="http://schemas.microsoft.com/office/drawing/2014/main" xmlns="" id="{00000000-0008-0000-0E00-0000EE100000}"/>
            </a:ext>
          </a:extLst>
        </xdr:cNvPr>
        <xdr:cNvSpPr>
          <a:spLocks noChangeAspect="1" noChangeArrowheads="1"/>
        </xdr:cNvSpPr>
      </xdr:nvSpPr>
      <xdr:spPr bwMode="auto">
        <a:xfrm>
          <a:off x="1524000" y="148323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35" name="AutoShape 231" descr="https://capfriendly-wlb8ng5.stackpathdns.com/assets/images/icons/general/q.svg">
          <a:extLst>
            <a:ext uri="{FF2B5EF4-FFF2-40B4-BE49-F238E27FC236}">
              <a16:creationId xmlns:a16="http://schemas.microsoft.com/office/drawing/2014/main" xmlns="" id="{00000000-0008-0000-0E00-0000EF100000}"/>
            </a:ext>
          </a:extLst>
        </xdr:cNvPr>
        <xdr:cNvSpPr>
          <a:spLocks noChangeAspect="1" noChangeArrowheads="1"/>
        </xdr:cNvSpPr>
      </xdr:nvSpPr>
      <xdr:spPr bwMode="auto">
        <a:xfrm>
          <a:off x="1524000" y="148513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36" name="AutoShape 232" descr="https://capfriendly-wlb8ng5.stackpathdns.com/assets/images/icons/general/q.svg">
          <a:extLst>
            <a:ext uri="{FF2B5EF4-FFF2-40B4-BE49-F238E27FC236}">
              <a16:creationId xmlns:a16="http://schemas.microsoft.com/office/drawing/2014/main" xmlns="" id="{00000000-0008-0000-0E00-0000F0100000}"/>
            </a:ext>
          </a:extLst>
        </xdr:cNvPr>
        <xdr:cNvSpPr>
          <a:spLocks noChangeAspect="1" noChangeArrowheads="1"/>
        </xdr:cNvSpPr>
      </xdr:nvSpPr>
      <xdr:spPr bwMode="auto">
        <a:xfrm>
          <a:off x="1524000" y="148704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37" name="AutoShape 233" descr="https://capfriendly-wlb8ng5.stackpathdns.com/assets/images/icons/general/q.svg">
          <a:extLst>
            <a:ext uri="{FF2B5EF4-FFF2-40B4-BE49-F238E27FC236}">
              <a16:creationId xmlns:a16="http://schemas.microsoft.com/office/drawing/2014/main" xmlns="" id="{00000000-0008-0000-0E00-0000F1100000}"/>
            </a:ext>
          </a:extLst>
        </xdr:cNvPr>
        <xdr:cNvSpPr>
          <a:spLocks noChangeAspect="1" noChangeArrowheads="1"/>
        </xdr:cNvSpPr>
      </xdr:nvSpPr>
      <xdr:spPr bwMode="auto">
        <a:xfrm>
          <a:off x="1524000" y="148894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38" name="AutoShape 234" descr="https://capfriendly-wlb8ng5.stackpathdns.com/assets/images/icons/general/q.svg">
          <a:extLst>
            <a:ext uri="{FF2B5EF4-FFF2-40B4-BE49-F238E27FC236}">
              <a16:creationId xmlns:a16="http://schemas.microsoft.com/office/drawing/2014/main" xmlns="" id="{00000000-0008-0000-0E00-0000F2100000}"/>
            </a:ext>
          </a:extLst>
        </xdr:cNvPr>
        <xdr:cNvSpPr>
          <a:spLocks noChangeAspect="1" noChangeArrowheads="1"/>
        </xdr:cNvSpPr>
      </xdr:nvSpPr>
      <xdr:spPr bwMode="auto">
        <a:xfrm>
          <a:off x="1524000" y="149085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39" name="AutoShape 235" descr="https://capfriendly-wlb8ng5.stackpathdns.com/assets/images/icons/general/q.svg">
          <a:extLst>
            <a:ext uri="{FF2B5EF4-FFF2-40B4-BE49-F238E27FC236}">
              <a16:creationId xmlns:a16="http://schemas.microsoft.com/office/drawing/2014/main" xmlns="" id="{00000000-0008-0000-0E00-0000F3100000}"/>
            </a:ext>
          </a:extLst>
        </xdr:cNvPr>
        <xdr:cNvSpPr>
          <a:spLocks noChangeAspect="1" noChangeArrowheads="1"/>
        </xdr:cNvSpPr>
      </xdr:nvSpPr>
      <xdr:spPr bwMode="auto">
        <a:xfrm>
          <a:off x="1524000" y="149275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40" name="AutoShape 236" descr="https://capfriendly-wlb8ng5.stackpathdns.com/assets/images/icons/general/q.svg">
          <a:extLst>
            <a:ext uri="{FF2B5EF4-FFF2-40B4-BE49-F238E27FC236}">
              <a16:creationId xmlns:a16="http://schemas.microsoft.com/office/drawing/2014/main" xmlns="" id="{00000000-0008-0000-0E00-0000F4100000}"/>
            </a:ext>
          </a:extLst>
        </xdr:cNvPr>
        <xdr:cNvSpPr>
          <a:spLocks noChangeAspect="1" noChangeArrowheads="1"/>
        </xdr:cNvSpPr>
      </xdr:nvSpPr>
      <xdr:spPr bwMode="auto">
        <a:xfrm>
          <a:off x="1524000" y="149466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41" name="AutoShape 237" descr="https://capfriendly-wlb8ng5.stackpathdns.com/assets/images/icons/general/q.svg">
          <a:extLst>
            <a:ext uri="{FF2B5EF4-FFF2-40B4-BE49-F238E27FC236}">
              <a16:creationId xmlns:a16="http://schemas.microsoft.com/office/drawing/2014/main" xmlns="" id="{00000000-0008-0000-0E00-0000F5100000}"/>
            </a:ext>
          </a:extLst>
        </xdr:cNvPr>
        <xdr:cNvSpPr>
          <a:spLocks noChangeAspect="1" noChangeArrowheads="1"/>
        </xdr:cNvSpPr>
      </xdr:nvSpPr>
      <xdr:spPr bwMode="auto">
        <a:xfrm>
          <a:off x="1524000" y="149656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42" name="AutoShape 238" descr="https://capfriendly-wlb8ng5.stackpathdns.com/assets/images/icons/general/q.svg">
          <a:extLst>
            <a:ext uri="{FF2B5EF4-FFF2-40B4-BE49-F238E27FC236}">
              <a16:creationId xmlns:a16="http://schemas.microsoft.com/office/drawing/2014/main" xmlns="" id="{00000000-0008-0000-0E00-0000F6100000}"/>
            </a:ext>
          </a:extLst>
        </xdr:cNvPr>
        <xdr:cNvSpPr>
          <a:spLocks noChangeAspect="1" noChangeArrowheads="1"/>
        </xdr:cNvSpPr>
      </xdr:nvSpPr>
      <xdr:spPr bwMode="auto">
        <a:xfrm>
          <a:off x="1524000" y="149847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43" name="AutoShape 239" descr="https://capfriendly-wlb8ng5.stackpathdns.com/assets/images/icons/general/q.svg">
          <a:extLst>
            <a:ext uri="{FF2B5EF4-FFF2-40B4-BE49-F238E27FC236}">
              <a16:creationId xmlns:a16="http://schemas.microsoft.com/office/drawing/2014/main" xmlns="" id="{00000000-0008-0000-0E00-0000F7100000}"/>
            </a:ext>
          </a:extLst>
        </xdr:cNvPr>
        <xdr:cNvSpPr>
          <a:spLocks noChangeAspect="1" noChangeArrowheads="1"/>
        </xdr:cNvSpPr>
      </xdr:nvSpPr>
      <xdr:spPr bwMode="auto">
        <a:xfrm>
          <a:off x="1524000" y="150037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44" name="AutoShape 240" descr="https://capfriendly-wlb8ng5.stackpathdns.com/assets/images/icons/general/q.svg">
          <a:extLst>
            <a:ext uri="{FF2B5EF4-FFF2-40B4-BE49-F238E27FC236}">
              <a16:creationId xmlns:a16="http://schemas.microsoft.com/office/drawing/2014/main" xmlns="" id="{00000000-0008-0000-0E00-0000F8100000}"/>
            </a:ext>
          </a:extLst>
        </xdr:cNvPr>
        <xdr:cNvSpPr>
          <a:spLocks noChangeAspect="1" noChangeArrowheads="1"/>
        </xdr:cNvSpPr>
      </xdr:nvSpPr>
      <xdr:spPr bwMode="auto">
        <a:xfrm>
          <a:off x="1524000" y="150228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1076</xdr:row>
      <xdr:rowOff>0</xdr:rowOff>
    </xdr:from>
    <xdr:to>
      <xdr:col>2</xdr:col>
      <xdr:colOff>123825</xdr:colOff>
      <xdr:row>1076</xdr:row>
      <xdr:rowOff>123825</xdr:rowOff>
    </xdr:to>
    <xdr:sp macro="" textlink="">
      <xdr:nvSpPr>
        <xdr:cNvPr id="4345" name="AutoShape 241" descr="Bonis de performance">
          <a:extLst>
            <a:ext uri="{FF2B5EF4-FFF2-40B4-BE49-F238E27FC236}">
              <a16:creationId xmlns:a16="http://schemas.microsoft.com/office/drawing/2014/main" xmlns="" id="{00000000-0008-0000-0E00-0000F9100000}"/>
            </a:ext>
          </a:extLst>
        </xdr:cNvPr>
        <xdr:cNvSpPr>
          <a:spLocks noChangeAspect="1" noChangeArrowheads="1"/>
        </xdr:cNvSpPr>
      </xdr:nvSpPr>
      <xdr:spPr bwMode="auto">
        <a:xfrm>
          <a:off x="1524000" y="151095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1076</xdr:row>
      <xdr:rowOff>0</xdr:rowOff>
    </xdr:from>
    <xdr:to>
      <xdr:col>2</xdr:col>
      <xdr:colOff>257175</xdr:colOff>
      <xdr:row>1076</xdr:row>
      <xdr:rowOff>123825</xdr:rowOff>
    </xdr:to>
    <xdr:sp macro="" textlink="">
      <xdr:nvSpPr>
        <xdr:cNvPr id="4346" name="AutoShape 242" descr="Exempté du ballottage">
          <a:hlinkClick xmlns:r="http://schemas.openxmlformats.org/officeDocument/2006/relationships" r:id="rId415"/>
          <a:extLst>
            <a:ext uri="{FF2B5EF4-FFF2-40B4-BE49-F238E27FC236}">
              <a16:creationId xmlns:a16="http://schemas.microsoft.com/office/drawing/2014/main" xmlns="" id="{00000000-0008-0000-0E00-0000FA100000}"/>
            </a:ext>
          </a:extLst>
        </xdr:cNvPr>
        <xdr:cNvSpPr>
          <a:spLocks noChangeAspect="1" noChangeArrowheads="1"/>
        </xdr:cNvSpPr>
      </xdr:nvSpPr>
      <xdr:spPr bwMode="auto">
        <a:xfrm>
          <a:off x="1657350" y="151095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752</xdr:row>
      <xdr:rowOff>0</xdr:rowOff>
    </xdr:from>
    <xdr:to>
      <xdr:col>2</xdr:col>
      <xdr:colOff>123825</xdr:colOff>
      <xdr:row>752</xdr:row>
      <xdr:rowOff>123825</xdr:rowOff>
    </xdr:to>
    <xdr:sp macro="" textlink="">
      <xdr:nvSpPr>
        <xdr:cNvPr id="4347" name="AutoShape 243" descr="Bonis de performance">
          <a:extLst>
            <a:ext uri="{FF2B5EF4-FFF2-40B4-BE49-F238E27FC236}">
              <a16:creationId xmlns:a16="http://schemas.microsoft.com/office/drawing/2014/main" xmlns="" id="{00000000-0008-0000-0E00-0000FB100000}"/>
            </a:ext>
          </a:extLst>
        </xdr:cNvPr>
        <xdr:cNvSpPr>
          <a:spLocks noChangeAspect="1" noChangeArrowheads="1"/>
        </xdr:cNvSpPr>
      </xdr:nvSpPr>
      <xdr:spPr bwMode="auto">
        <a:xfrm>
          <a:off x="1524000" y="151285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752</xdr:row>
      <xdr:rowOff>0</xdr:rowOff>
    </xdr:from>
    <xdr:to>
      <xdr:col>2</xdr:col>
      <xdr:colOff>257175</xdr:colOff>
      <xdr:row>752</xdr:row>
      <xdr:rowOff>123825</xdr:rowOff>
    </xdr:to>
    <xdr:sp macro="" textlink="">
      <xdr:nvSpPr>
        <xdr:cNvPr id="4348" name="AutoShape 244" descr="Exempté du ballottage">
          <a:hlinkClick xmlns:r="http://schemas.openxmlformats.org/officeDocument/2006/relationships" r:id="rId416"/>
          <a:extLst>
            <a:ext uri="{FF2B5EF4-FFF2-40B4-BE49-F238E27FC236}">
              <a16:creationId xmlns:a16="http://schemas.microsoft.com/office/drawing/2014/main" xmlns="" id="{00000000-0008-0000-0E00-0000FC100000}"/>
            </a:ext>
          </a:extLst>
        </xdr:cNvPr>
        <xdr:cNvSpPr>
          <a:spLocks noChangeAspect="1" noChangeArrowheads="1"/>
        </xdr:cNvSpPr>
      </xdr:nvSpPr>
      <xdr:spPr bwMode="auto">
        <a:xfrm>
          <a:off x="1657350" y="151285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590</xdr:row>
      <xdr:rowOff>0</xdr:rowOff>
    </xdr:from>
    <xdr:to>
      <xdr:col>2</xdr:col>
      <xdr:colOff>123825</xdr:colOff>
      <xdr:row>590</xdr:row>
      <xdr:rowOff>123825</xdr:rowOff>
    </xdr:to>
    <xdr:sp macro="" textlink="">
      <xdr:nvSpPr>
        <xdr:cNvPr id="4349" name="AutoShape 245" descr="Bonis de performance">
          <a:extLst>
            <a:ext uri="{FF2B5EF4-FFF2-40B4-BE49-F238E27FC236}">
              <a16:creationId xmlns:a16="http://schemas.microsoft.com/office/drawing/2014/main" xmlns="" id="{00000000-0008-0000-0E00-0000FD100000}"/>
            </a:ext>
          </a:extLst>
        </xdr:cNvPr>
        <xdr:cNvSpPr>
          <a:spLocks noChangeAspect="1" noChangeArrowheads="1"/>
        </xdr:cNvSpPr>
      </xdr:nvSpPr>
      <xdr:spPr bwMode="auto">
        <a:xfrm>
          <a:off x="1524000" y="15147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590</xdr:row>
      <xdr:rowOff>0</xdr:rowOff>
    </xdr:from>
    <xdr:to>
      <xdr:col>2</xdr:col>
      <xdr:colOff>257175</xdr:colOff>
      <xdr:row>590</xdr:row>
      <xdr:rowOff>123825</xdr:rowOff>
    </xdr:to>
    <xdr:sp macro="" textlink="">
      <xdr:nvSpPr>
        <xdr:cNvPr id="4350" name="AutoShape 246" descr="Exempté du ballottage">
          <a:hlinkClick xmlns:r="http://schemas.openxmlformats.org/officeDocument/2006/relationships" r:id="rId417"/>
          <a:extLst>
            <a:ext uri="{FF2B5EF4-FFF2-40B4-BE49-F238E27FC236}">
              <a16:creationId xmlns:a16="http://schemas.microsoft.com/office/drawing/2014/main" xmlns="" id="{00000000-0008-0000-0E00-0000FE100000}"/>
            </a:ext>
          </a:extLst>
        </xdr:cNvPr>
        <xdr:cNvSpPr>
          <a:spLocks noChangeAspect="1" noChangeArrowheads="1"/>
        </xdr:cNvSpPr>
      </xdr:nvSpPr>
      <xdr:spPr bwMode="auto">
        <a:xfrm>
          <a:off x="1657350" y="15147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1395</xdr:row>
      <xdr:rowOff>0</xdr:rowOff>
    </xdr:from>
    <xdr:to>
      <xdr:col>2</xdr:col>
      <xdr:colOff>123825</xdr:colOff>
      <xdr:row>1395</xdr:row>
      <xdr:rowOff>123825</xdr:rowOff>
    </xdr:to>
    <xdr:sp macro="" textlink="">
      <xdr:nvSpPr>
        <xdr:cNvPr id="4351" name="AutoShape 247" descr="Bonis de performance">
          <a:extLst>
            <a:ext uri="{FF2B5EF4-FFF2-40B4-BE49-F238E27FC236}">
              <a16:creationId xmlns:a16="http://schemas.microsoft.com/office/drawing/2014/main" xmlns="" id="{00000000-0008-0000-0E00-0000FF100000}"/>
            </a:ext>
          </a:extLst>
        </xdr:cNvPr>
        <xdr:cNvSpPr>
          <a:spLocks noChangeAspect="1" noChangeArrowheads="1"/>
        </xdr:cNvSpPr>
      </xdr:nvSpPr>
      <xdr:spPr bwMode="auto">
        <a:xfrm>
          <a:off x="1524000" y="151666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1395</xdr:row>
      <xdr:rowOff>0</xdr:rowOff>
    </xdr:from>
    <xdr:to>
      <xdr:col>2</xdr:col>
      <xdr:colOff>257175</xdr:colOff>
      <xdr:row>1395</xdr:row>
      <xdr:rowOff>123825</xdr:rowOff>
    </xdr:to>
    <xdr:sp macro="" textlink="">
      <xdr:nvSpPr>
        <xdr:cNvPr id="4352" name="AutoShape 248" descr="Transaction avec retenue de salaire">
          <a:extLst>
            <a:ext uri="{FF2B5EF4-FFF2-40B4-BE49-F238E27FC236}">
              <a16:creationId xmlns:a16="http://schemas.microsoft.com/office/drawing/2014/main" xmlns="" id="{00000000-0008-0000-0E00-000000110000}"/>
            </a:ext>
          </a:extLst>
        </xdr:cNvPr>
        <xdr:cNvSpPr>
          <a:spLocks noChangeAspect="1" noChangeArrowheads="1"/>
        </xdr:cNvSpPr>
      </xdr:nvSpPr>
      <xdr:spPr bwMode="auto">
        <a:xfrm>
          <a:off x="1657350" y="151666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1395</xdr:row>
      <xdr:rowOff>0</xdr:rowOff>
    </xdr:from>
    <xdr:to>
      <xdr:col>2</xdr:col>
      <xdr:colOff>390525</xdr:colOff>
      <xdr:row>1395</xdr:row>
      <xdr:rowOff>123825</xdr:rowOff>
    </xdr:to>
    <xdr:sp macro="" textlink="">
      <xdr:nvSpPr>
        <xdr:cNvPr id="4353" name="AutoShape 249" descr="Exempté du ballottage">
          <a:hlinkClick xmlns:r="http://schemas.openxmlformats.org/officeDocument/2006/relationships" r:id="rId418"/>
          <a:extLst>
            <a:ext uri="{FF2B5EF4-FFF2-40B4-BE49-F238E27FC236}">
              <a16:creationId xmlns:a16="http://schemas.microsoft.com/office/drawing/2014/main" xmlns="" id="{00000000-0008-0000-0E00-000001110000}"/>
            </a:ext>
          </a:extLst>
        </xdr:cNvPr>
        <xdr:cNvSpPr>
          <a:spLocks noChangeAspect="1" noChangeArrowheads="1"/>
        </xdr:cNvSpPr>
      </xdr:nvSpPr>
      <xdr:spPr bwMode="auto">
        <a:xfrm>
          <a:off x="1790700" y="151666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1464</xdr:row>
      <xdr:rowOff>0</xdr:rowOff>
    </xdr:from>
    <xdr:to>
      <xdr:col>2</xdr:col>
      <xdr:colOff>123825</xdr:colOff>
      <xdr:row>1464</xdr:row>
      <xdr:rowOff>123825</xdr:rowOff>
    </xdr:to>
    <xdr:sp macro="" textlink="">
      <xdr:nvSpPr>
        <xdr:cNvPr id="4354" name="AutoShape 250" descr="Bonis de performance">
          <a:extLst>
            <a:ext uri="{FF2B5EF4-FFF2-40B4-BE49-F238E27FC236}">
              <a16:creationId xmlns:a16="http://schemas.microsoft.com/office/drawing/2014/main" xmlns="" id="{00000000-0008-0000-0E00-000002110000}"/>
            </a:ext>
          </a:extLst>
        </xdr:cNvPr>
        <xdr:cNvSpPr>
          <a:spLocks noChangeAspect="1" noChangeArrowheads="1"/>
        </xdr:cNvSpPr>
      </xdr:nvSpPr>
      <xdr:spPr bwMode="auto">
        <a:xfrm>
          <a:off x="1524000" y="15185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1464</xdr:row>
      <xdr:rowOff>0</xdr:rowOff>
    </xdr:from>
    <xdr:to>
      <xdr:col>2</xdr:col>
      <xdr:colOff>257175</xdr:colOff>
      <xdr:row>1464</xdr:row>
      <xdr:rowOff>123825</xdr:rowOff>
    </xdr:to>
    <xdr:sp macro="" textlink="">
      <xdr:nvSpPr>
        <xdr:cNvPr id="4355" name="AutoShape 251" descr="Transaction avec retenue de salaire">
          <a:extLst>
            <a:ext uri="{FF2B5EF4-FFF2-40B4-BE49-F238E27FC236}">
              <a16:creationId xmlns:a16="http://schemas.microsoft.com/office/drawing/2014/main" xmlns="" id="{00000000-0008-0000-0E00-000003110000}"/>
            </a:ext>
          </a:extLst>
        </xdr:cNvPr>
        <xdr:cNvSpPr>
          <a:spLocks noChangeAspect="1" noChangeArrowheads="1"/>
        </xdr:cNvSpPr>
      </xdr:nvSpPr>
      <xdr:spPr bwMode="auto">
        <a:xfrm>
          <a:off x="1657350" y="15185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1464</xdr:row>
      <xdr:rowOff>0</xdr:rowOff>
    </xdr:from>
    <xdr:to>
      <xdr:col>2</xdr:col>
      <xdr:colOff>390525</xdr:colOff>
      <xdr:row>1464</xdr:row>
      <xdr:rowOff>123825</xdr:rowOff>
    </xdr:to>
    <xdr:sp macro="" textlink="">
      <xdr:nvSpPr>
        <xdr:cNvPr id="4356" name="AutoShape 252" descr="Exempté du ballottage">
          <a:hlinkClick xmlns:r="http://schemas.openxmlformats.org/officeDocument/2006/relationships" r:id="rId419"/>
          <a:extLst>
            <a:ext uri="{FF2B5EF4-FFF2-40B4-BE49-F238E27FC236}">
              <a16:creationId xmlns:a16="http://schemas.microsoft.com/office/drawing/2014/main" xmlns="" id="{00000000-0008-0000-0E00-000004110000}"/>
            </a:ext>
          </a:extLst>
        </xdr:cNvPr>
        <xdr:cNvSpPr>
          <a:spLocks noChangeAspect="1" noChangeArrowheads="1"/>
        </xdr:cNvSpPr>
      </xdr:nvSpPr>
      <xdr:spPr bwMode="auto">
        <a:xfrm>
          <a:off x="1790700" y="15185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1036</xdr:row>
      <xdr:rowOff>0</xdr:rowOff>
    </xdr:from>
    <xdr:to>
      <xdr:col>2</xdr:col>
      <xdr:colOff>123825</xdr:colOff>
      <xdr:row>1036</xdr:row>
      <xdr:rowOff>123825</xdr:rowOff>
    </xdr:to>
    <xdr:sp macro="" textlink="">
      <xdr:nvSpPr>
        <xdr:cNvPr id="4357" name="AutoShape 253" descr="Bonis de performance">
          <a:extLst>
            <a:ext uri="{FF2B5EF4-FFF2-40B4-BE49-F238E27FC236}">
              <a16:creationId xmlns:a16="http://schemas.microsoft.com/office/drawing/2014/main" xmlns="" id="{00000000-0008-0000-0E00-000005110000}"/>
            </a:ext>
          </a:extLst>
        </xdr:cNvPr>
        <xdr:cNvSpPr>
          <a:spLocks noChangeAspect="1" noChangeArrowheads="1"/>
        </xdr:cNvSpPr>
      </xdr:nvSpPr>
      <xdr:spPr bwMode="auto">
        <a:xfrm>
          <a:off x="1524000" y="152047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1036</xdr:row>
      <xdr:rowOff>0</xdr:rowOff>
    </xdr:from>
    <xdr:to>
      <xdr:col>2</xdr:col>
      <xdr:colOff>257175</xdr:colOff>
      <xdr:row>1036</xdr:row>
      <xdr:rowOff>123825</xdr:rowOff>
    </xdr:to>
    <xdr:sp macro="" textlink="">
      <xdr:nvSpPr>
        <xdr:cNvPr id="4358" name="AutoShape 254" descr="Exempté du ballottage">
          <a:hlinkClick xmlns:r="http://schemas.openxmlformats.org/officeDocument/2006/relationships" r:id="rId420"/>
          <a:extLst>
            <a:ext uri="{FF2B5EF4-FFF2-40B4-BE49-F238E27FC236}">
              <a16:creationId xmlns:a16="http://schemas.microsoft.com/office/drawing/2014/main" xmlns="" id="{00000000-0008-0000-0E00-000006110000}"/>
            </a:ext>
          </a:extLst>
        </xdr:cNvPr>
        <xdr:cNvSpPr>
          <a:spLocks noChangeAspect="1" noChangeArrowheads="1"/>
        </xdr:cNvSpPr>
      </xdr:nvSpPr>
      <xdr:spPr bwMode="auto">
        <a:xfrm>
          <a:off x="1657350" y="152047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364</xdr:row>
      <xdr:rowOff>0</xdr:rowOff>
    </xdr:from>
    <xdr:to>
      <xdr:col>2</xdr:col>
      <xdr:colOff>123825</xdr:colOff>
      <xdr:row>364</xdr:row>
      <xdr:rowOff>123825</xdr:rowOff>
    </xdr:to>
    <xdr:sp macro="" textlink="">
      <xdr:nvSpPr>
        <xdr:cNvPr id="4359" name="AutoShape 255" descr="Bonis de performance">
          <a:extLst>
            <a:ext uri="{FF2B5EF4-FFF2-40B4-BE49-F238E27FC236}">
              <a16:creationId xmlns:a16="http://schemas.microsoft.com/office/drawing/2014/main" xmlns="" id="{00000000-0008-0000-0E00-000007110000}"/>
            </a:ext>
          </a:extLst>
        </xdr:cNvPr>
        <xdr:cNvSpPr>
          <a:spLocks noChangeAspect="1" noChangeArrowheads="1"/>
        </xdr:cNvSpPr>
      </xdr:nvSpPr>
      <xdr:spPr bwMode="auto">
        <a:xfrm>
          <a:off x="1524000" y="152238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364</xdr:row>
      <xdr:rowOff>0</xdr:rowOff>
    </xdr:from>
    <xdr:to>
      <xdr:col>2</xdr:col>
      <xdr:colOff>257175</xdr:colOff>
      <xdr:row>364</xdr:row>
      <xdr:rowOff>123825</xdr:rowOff>
    </xdr:to>
    <xdr:sp macro="" textlink="">
      <xdr:nvSpPr>
        <xdr:cNvPr id="4360" name="AutoShape 256" descr="Exempté du ballottage">
          <a:hlinkClick xmlns:r="http://schemas.openxmlformats.org/officeDocument/2006/relationships" r:id="rId421"/>
          <a:extLst>
            <a:ext uri="{FF2B5EF4-FFF2-40B4-BE49-F238E27FC236}">
              <a16:creationId xmlns:a16="http://schemas.microsoft.com/office/drawing/2014/main" xmlns="" id="{00000000-0008-0000-0E00-000008110000}"/>
            </a:ext>
          </a:extLst>
        </xdr:cNvPr>
        <xdr:cNvSpPr>
          <a:spLocks noChangeAspect="1" noChangeArrowheads="1"/>
        </xdr:cNvSpPr>
      </xdr:nvSpPr>
      <xdr:spPr bwMode="auto">
        <a:xfrm>
          <a:off x="1657350" y="152238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1254</xdr:row>
      <xdr:rowOff>0</xdr:rowOff>
    </xdr:from>
    <xdr:to>
      <xdr:col>2</xdr:col>
      <xdr:colOff>123825</xdr:colOff>
      <xdr:row>1254</xdr:row>
      <xdr:rowOff>123825</xdr:rowOff>
    </xdr:to>
    <xdr:sp macro="" textlink="">
      <xdr:nvSpPr>
        <xdr:cNvPr id="4361" name="AutoShape 257" descr="Bonis de performance">
          <a:extLst>
            <a:ext uri="{FF2B5EF4-FFF2-40B4-BE49-F238E27FC236}">
              <a16:creationId xmlns:a16="http://schemas.microsoft.com/office/drawing/2014/main" xmlns="" id="{00000000-0008-0000-0E00-000009110000}"/>
            </a:ext>
          </a:extLst>
        </xdr:cNvPr>
        <xdr:cNvSpPr>
          <a:spLocks noChangeAspect="1" noChangeArrowheads="1"/>
        </xdr:cNvSpPr>
      </xdr:nvSpPr>
      <xdr:spPr bwMode="auto">
        <a:xfrm>
          <a:off x="1524000" y="152619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1254</xdr:row>
      <xdr:rowOff>0</xdr:rowOff>
    </xdr:from>
    <xdr:to>
      <xdr:col>2</xdr:col>
      <xdr:colOff>257175</xdr:colOff>
      <xdr:row>1254</xdr:row>
      <xdr:rowOff>123825</xdr:rowOff>
    </xdr:to>
    <xdr:sp macro="" textlink="">
      <xdr:nvSpPr>
        <xdr:cNvPr id="4362" name="AutoShape 258" descr="Exempté du ballottage">
          <a:hlinkClick xmlns:r="http://schemas.openxmlformats.org/officeDocument/2006/relationships" r:id="rId422"/>
          <a:extLst>
            <a:ext uri="{FF2B5EF4-FFF2-40B4-BE49-F238E27FC236}">
              <a16:creationId xmlns:a16="http://schemas.microsoft.com/office/drawing/2014/main" xmlns="" id="{00000000-0008-0000-0E00-00000A110000}"/>
            </a:ext>
          </a:extLst>
        </xdr:cNvPr>
        <xdr:cNvSpPr>
          <a:spLocks noChangeAspect="1" noChangeArrowheads="1"/>
        </xdr:cNvSpPr>
      </xdr:nvSpPr>
      <xdr:spPr bwMode="auto">
        <a:xfrm>
          <a:off x="1657350" y="152619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687</xdr:row>
      <xdr:rowOff>0</xdr:rowOff>
    </xdr:from>
    <xdr:to>
      <xdr:col>2</xdr:col>
      <xdr:colOff>123825</xdr:colOff>
      <xdr:row>687</xdr:row>
      <xdr:rowOff>123825</xdr:rowOff>
    </xdr:to>
    <xdr:sp macro="" textlink="">
      <xdr:nvSpPr>
        <xdr:cNvPr id="4363" name="AutoShape 259" descr="Bonis de performance">
          <a:extLst>
            <a:ext uri="{FF2B5EF4-FFF2-40B4-BE49-F238E27FC236}">
              <a16:creationId xmlns:a16="http://schemas.microsoft.com/office/drawing/2014/main" xmlns="" id="{00000000-0008-0000-0E00-00000B110000}"/>
            </a:ext>
          </a:extLst>
        </xdr:cNvPr>
        <xdr:cNvSpPr>
          <a:spLocks noChangeAspect="1" noChangeArrowheads="1"/>
        </xdr:cNvSpPr>
      </xdr:nvSpPr>
      <xdr:spPr bwMode="auto">
        <a:xfrm>
          <a:off x="1524000" y="15431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687</xdr:row>
      <xdr:rowOff>0</xdr:rowOff>
    </xdr:from>
    <xdr:to>
      <xdr:col>2</xdr:col>
      <xdr:colOff>257175</xdr:colOff>
      <xdr:row>687</xdr:row>
      <xdr:rowOff>123825</xdr:rowOff>
    </xdr:to>
    <xdr:sp macro="" textlink="">
      <xdr:nvSpPr>
        <xdr:cNvPr id="4364" name="AutoShape 260" descr="Exempté du ballottage">
          <a:hlinkClick xmlns:r="http://schemas.openxmlformats.org/officeDocument/2006/relationships" r:id="rId423"/>
          <a:extLst>
            <a:ext uri="{FF2B5EF4-FFF2-40B4-BE49-F238E27FC236}">
              <a16:creationId xmlns:a16="http://schemas.microsoft.com/office/drawing/2014/main" xmlns="" id="{00000000-0008-0000-0E00-00000C110000}"/>
            </a:ext>
          </a:extLst>
        </xdr:cNvPr>
        <xdr:cNvSpPr>
          <a:spLocks noChangeAspect="1" noChangeArrowheads="1"/>
        </xdr:cNvSpPr>
      </xdr:nvSpPr>
      <xdr:spPr bwMode="auto">
        <a:xfrm>
          <a:off x="1657350" y="15431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1206</xdr:row>
      <xdr:rowOff>0</xdr:rowOff>
    </xdr:from>
    <xdr:to>
      <xdr:col>2</xdr:col>
      <xdr:colOff>123825</xdr:colOff>
      <xdr:row>1206</xdr:row>
      <xdr:rowOff>123825</xdr:rowOff>
    </xdr:to>
    <xdr:sp macro="" textlink="">
      <xdr:nvSpPr>
        <xdr:cNvPr id="4365" name="AutoShape 261" descr="Bonis de performance">
          <a:extLst>
            <a:ext uri="{FF2B5EF4-FFF2-40B4-BE49-F238E27FC236}">
              <a16:creationId xmlns:a16="http://schemas.microsoft.com/office/drawing/2014/main" xmlns="" id="{00000000-0008-0000-0E00-00000D110000}"/>
            </a:ext>
          </a:extLst>
        </xdr:cNvPr>
        <xdr:cNvSpPr>
          <a:spLocks noChangeAspect="1" noChangeArrowheads="1"/>
        </xdr:cNvSpPr>
      </xdr:nvSpPr>
      <xdr:spPr bwMode="auto">
        <a:xfrm>
          <a:off x="1524000" y="15450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1206</xdr:row>
      <xdr:rowOff>0</xdr:rowOff>
    </xdr:from>
    <xdr:to>
      <xdr:col>2</xdr:col>
      <xdr:colOff>257175</xdr:colOff>
      <xdr:row>1206</xdr:row>
      <xdr:rowOff>123825</xdr:rowOff>
    </xdr:to>
    <xdr:sp macro="" textlink="">
      <xdr:nvSpPr>
        <xdr:cNvPr id="4366" name="AutoShape 262" descr="Transaction avec retenue de salaire">
          <a:extLst>
            <a:ext uri="{FF2B5EF4-FFF2-40B4-BE49-F238E27FC236}">
              <a16:creationId xmlns:a16="http://schemas.microsoft.com/office/drawing/2014/main" xmlns="" id="{00000000-0008-0000-0E00-00000E110000}"/>
            </a:ext>
          </a:extLst>
        </xdr:cNvPr>
        <xdr:cNvSpPr>
          <a:spLocks noChangeAspect="1" noChangeArrowheads="1"/>
        </xdr:cNvSpPr>
      </xdr:nvSpPr>
      <xdr:spPr bwMode="auto">
        <a:xfrm>
          <a:off x="1657350" y="15450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1206</xdr:row>
      <xdr:rowOff>0</xdr:rowOff>
    </xdr:from>
    <xdr:to>
      <xdr:col>2</xdr:col>
      <xdr:colOff>390525</xdr:colOff>
      <xdr:row>1206</xdr:row>
      <xdr:rowOff>123825</xdr:rowOff>
    </xdr:to>
    <xdr:sp macro="" textlink="">
      <xdr:nvSpPr>
        <xdr:cNvPr id="4367" name="AutoShape 263" descr="Exempté du ballottage">
          <a:hlinkClick xmlns:r="http://schemas.openxmlformats.org/officeDocument/2006/relationships" r:id="rId424"/>
          <a:extLst>
            <a:ext uri="{FF2B5EF4-FFF2-40B4-BE49-F238E27FC236}">
              <a16:creationId xmlns:a16="http://schemas.microsoft.com/office/drawing/2014/main" xmlns="" id="{00000000-0008-0000-0E00-00000F110000}"/>
            </a:ext>
          </a:extLst>
        </xdr:cNvPr>
        <xdr:cNvSpPr>
          <a:spLocks noChangeAspect="1" noChangeArrowheads="1"/>
        </xdr:cNvSpPr>
      </xdr:nvSpPr>
      <xdr:spPr bwMode="auto">
        <a:xfrm>
          <a:off x="1790700" y="15450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220</xdr:row>
      <xdr:rowOff>0</xdr:rowOff>
    </xdr:from>
    <xdr:to>
      <xdr:col>2</xdr:col>
      <xdr:colOff>123825</xdr:colOff>
      <xdr:row>220</xdr:row>
      <xdr:rowOff>123825</xdr:rowOff>
    </xdr:to>
    <xdr:sp macro="" textlink="">
      <xdr:nvSpPr>
        <xdr:cNvPr id="4368" name="AutoShape 264" descr="Exempté du ballottage">
          <a:hlinkClick xmlns:r="http://schemas.openxmlformats.org/officeDocument/2006/relationships" r:id="rId425"/>
          <a:extLst>
            <a:ext uri="{FF2B5EF4-FFF2-40B4-BE49-F238E27FC236}">
              <a16:creationId xmlns:a16="http://schemas.microsoft.com/office/drawing/2014/main" xmlns="" id="{00000000-0008-0000-0E00-000010110000}"/>
            </a:ext>
          </a:extLst>
        </xdr:cNvPr>
        <xdr:cNvSpPr>
          <a:spLocks noChangeAspect="1" noChangeArrowheads="1"/>
        </xdr:cNvSpPr>
      </xdr:nvSpPr>
      <xdr:spPr bwMode="auto">
        <a:xfrm>
          <a:off x="1524000" y="15469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911</xdr:row>
      <xdr:rowOff>0</xdr:rowOff>
    </xdr:from>
    <xdr:to>
      <xdr:col>2</xdr:col>
      <xdr:colOff>123825</xdr:colOff>
      <xdr:row>911</xdr:row>
      <xdr:rowOff>123825</xdr:rowOff>
    </xdr:to>
    <xdr:sp macro="" textlink="">
      <xdr:nvSpPr>
        <xdr:cNvPr id="4369" name="AutoShape 265" descr="Bonis de performance">
          <a:extLst>
            <a:ext uri="{FF2B5EF4-FFF2-40B4-BE49-F238E27FC236}">
              <a16:creationId xmlns:a16="http://schemas.microsoft.com/office/drawing/2014/main" xmlns="" id="{00000000-0008-0000-0E00-000011110000}"/>
            </a:ext>
          </a:extLst>
        </xdr:cNvPr>
        <xdr:cNvSpPr>
          <a:spLocks noChangeAspect="1" noChangeArrowheads="1"/>
        </xdr:cNvSpPr>
      </xdr:nvSpPr>
      <xdr:spPr bwMode="auto">
        <a:xfrm>
          <a:off x="1524000" y="15488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911</xdr:row>
      <xdr:rowOff>0</xdr:rowOff>
    </xdr:from>
    <xdr:to>
      <xdr:col>2</xdr:col>
      <xdr:colOff>257175</xdr:colOff>
      <xdr:row>911</xdr:row>
      <xdr:rowOff>123825</xdr:rowOff>
    </xdr:to>
    <xdr:sp macro="" textlink="">
      <xdr:nvSpPr>
        <xdr:cNvPr id="4370" name="AutoShape 266" descr="Transaction avec retenue de salaire">
          <a:extLst>
            <a:ext uri="{FF2B5EF4-FFF2-40B4-BE49-F238E27FC236}">
              <a16:creationId xmlns:a16="http://schemas.microsoft.com/office/drawing/2014/main" xmlns="" id="{00000000-0008-0000-0E00-000012110000}"/>
            </a:ext>
          </a:extLst>
        </xdr:cNvPr>
        <xdr:cNvSpPr>
          <a:spLocks noChangeAspect="1" noChangeArrowheads="1"/>
        </xdr:cNvSpPr>
      </xdr:nvSpPr>
      <xdr:spPr bwMode="auto">
        <a:xfrm>
          <a:off x="1657350" y="15488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911</xdr:row>
      <xdr:rowOff>0</xdr:rowOff>
    </xdr:from>
    <xdr:to>
      <xdr:col>2</xdr:col>
      <xdr:colOff>390525</xdr:colOff>
      <xdr:row>911</xdr:row>
      <xdr:rowOff>123825</xdr:rowOff>
    </xdr:to>
    <xdr:sp macro="" textlink="">
      <xdr:nvSpPr>
        <xdr:cNvPr id="4371" name="AutoShape 267" descr="Exempté du ballottage">
          <a:hlinkClick xmlns:r="http://schemas.openxmlformats.org/officeDocument/2006/relationships" r:id="rId426"/>
          <a:extLst>
            <a:ext uri="{FF2B5EF4-FFF2-40B4-BE49-F238E27FC236}">
              <a16:creationId xmlns:a16="http://schemas.microsoft.com/office/drawing/2014/main" xmlns="" id="{00000000-0008-0000-0E00-000013110000}"/>
            </a:ext>
          </a:extLst>
        </xdr:cNvPr>
        <xdr:cNvSpPr>
          <a:spLocks noChangeAspect="1" noChangeArrowheads="1"/>
        </xdr:cNvSpPr>
      </xdr:nvSpPr>
      <xdr:spPr bwMode="auto">
        <a:xfrm>
          <a:off x="1790700" y="15488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911</xdr:row>
      <xdr:rowOff>0</xdr:rowOff>
    </xdr:from>
    <xdr:to>
      <xdr:col>2</xdr:col>
      <xdr:colOff>523875</xdr:colOff>
      <xdr:row>911</xdr:row>
      <xdr:rowOff>123825</xdr:rowOff>
    </xdr:to>
    <xdr:sp macro="" textlink="">
      <xdr:nvSpPr>
        <xdr:cNvPr id="4372" name="AutoShape 268" descr="Exempté de la limite des 50 contrats">
          <a:extLst>
            <a:ext uri="{FF2B5EF4-FFF2-40B4-BE49-F238E27FC236}">
              <a16:creationId xmlns:a16="http://schemas.microsoft.com/office/drawing/2014/main" xmlns="" id="{00000000-0008-0000-0E00-000014110000}"/>
            </a:ext>
          </a:extLst>
        </xdr:cNvPr>
        <xdr:cNvSpPr>
          <a:spLocks noChangeAspect="1" noChangeArrowheads="1"/>
        </xdr:cNvSpPr>
      </xdr:nvSpPr>
      <xdr:spPr bwMode="auto">
        <a:xfrm>
          <a:off x="1924050" y="15488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824</xdr:row>
      <xdr:rowOff>0</xdr:rowOff>
    </xdr:from>
    <xdr:to>
      <xdr:col>2</xdr:col>
      <xdr:colOff>123825</xdr:colOff>
      <xdr:row>824</xdr:row>
      <xdr:rowOff>123825</xdr:rowOff>
    </xdr:to>
    <xdr:sp macro="" textlink="">
      <xdr:nvSpPr>
        <xdr:cNvPr id="4373" name="AutoShape 269" descr="Bonis de performance">
          <a:extLst>
            <a:ext uri="{FF2B5EF4-FFF2-40B4-BE49-F238E27FC236}">
              <a16:creationId xmlns:a16="http://schemas.microsoft.com/office/drawing/2014/main" xmlns="" id="{00000000-0008-0000-0E00-000015110000}"/>
            </a:ext>
          </a:extLst>
        </xdr:cNvPr>
        <xdr:cNvSpPr>
          <a:spLocks noChangeAspect="1" noChangeArrowheads="1"/>
        </xdr:cNvSpPr>
      </xdr:nvSpPr>
      <xdr:spPr bwMode="auto">
        <a:xfrm>
          <a:off x="1524000" y="155076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824</xdr:row>
      <xdr:rowOff>0</xdr:rowOff>
    </xdr:from>
    <xdr:to>
      <xdr:col>2</xdr:col>
      <xdr:colOff>257175</xdr:colOff>
      <xdr:row>824</xdr:row>
      <xdr:rowOff>123825</xdr:rowOff>
    </xdr:to>
    <xdr:sp macro="" textlink="">
      <xdr:nvSpPr>
        <xdr:cNvPr id="4374" name="AutoShape 270" descr="Exempté du ballottage">
          <a:hlinkClick xmlns:r="http://schemas.openxmlformats.org/officeDocument/2006/relationships" r:id="rId427"/>
          <a:extLst>
            <a:ext uri="{FF2B5EF4-FFF2-40B4-BE49-F238E27FC236}">
              <a16:creationId xmlns:a16="http://schemas.microsoft.com/office/drawing/2014/main" xmlns="" id="{00000000-0008-0000-0E00-000016110000}"/>
            </a:ext>
          </a:extLst>
        </xdr:cNvPr>
        <xdr:cNvSpPr>
          <a:spLocks noChangeAspect="1" noChangeArrowheads="1"/>
        </xdr:cNvSpPr>
      </xdr:nvSpPr>
      <xdr:spPr bwMode="auto">
        <a:xfrm>
          <a:off x="1657350" y="155076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1170</xdr:row>
      <xdr:rowOff>0</xdr:rowOff>
    </xdr:from>
    <xdr:to>
      <xdr:col>2</xdr:col>
      <xdr:colOff>123825</xdr:colOff>
      <xdr:row>1170</xdr:row>
      <xdr:rowOff>123825</xdr:rowOff>
    </xdr:to>
    <xdr:sp macro="" textlink="">
      <xdr:nvSpPr>
        <xdr:cNvPr id="4375" name="AutoShape 271" descr="Bonis de performance">
          <a:extLst>
            <a:ext uri="{FF2B5EF4-FFF2-40B4-BE49-F238E27FC236}">
              <a16:creationId xmlns:a16="http://schemas.microsoft.com/office/drawing/2014/main" xmlns="" id="{00000000-0008-0000-0E00-000017110000}"/>
            </a:ext>
          </a:extLst>
        </xdr:cNvPr>
        <xdr:cNvSpPr>
          <a:spLocks noChangeAspect="1" noChangeArrowheads="1"/>
        </xdr:cNvSpPr>
      </xdr:nvSpPr>
      <xdr:spPr bwMode="auto">
        <a:xfrm>
          <a:off x="1524000" y="155838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1170</xdr:row>
      <xdr:rowOff>0</xdr:rowOff>
    </xdr:from>
    <xdr:to>
      <xdr:col>2</xdr:col>
      <xdr:colOff>257175</xdr:colOff>
      <xdr:row>1170</xdr:row>
      <xdr:rowOff>123825</xdr:rowOff>
    </xdr:to>
    <xdr:sp macro="" textlink="">
      <xdr:nvSpPr>
        <xdr:cNvPr id="4376" name="AutoShape 272" descr="Exempté du ballottage">
          <a:hlinkClick xmlns:r="http://schemas.openxmlformats.org/officeDocument/2006/relationships" r:id="rId428"/>
          <a:extLst>
            <a:ext uri="{FF2B5EF4-FFF2-40B4-BE49-F238E27FC236}">
              <a16:creationId xmlns:a16="http://schemas.microsoft.com/office/drawing/2014/main" xmlns="" id="{00000000-0008-0000-0E00-000018110000}"/>
            </a:ext>
          </a:extLst>
        </xdr:cNvPr>
        <xdr:cNvSpPr>
          <a:spLocks noChangeAspect="1" noChangeArrowheads="1"/>
        </xdr:cNvSpPr>
      </xdr:nvSpPr>
      <xdr:spPr bwMode="auto">
        <a:xfrm>
          <a:off x="1657350" y="155838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782</xdr:row>
      <xdr:rowOff>0</xdr:rowOff>
    </xdr:from>
    <xdr:to>
      <xdr:col>2</xdr:col>
      <xdr:colOff>123825</xdr:colOff>
      <xdr:row>782</xdr:row>
      <xdr:rowOff>123825</xdr:rowOff>
    </xdr:to>
    <xdr:sp macro="" textlink="">
      <xdr:nvSpPr>
        <xdr:cNvPr id="4377" name="AutoShape 273" descr="Bonis de performance">
          <a:extLst>
            <a:ext uri="{FF2B5EF4-FFF2-40B4-BE49-F238E27FC236}">
              <a16:creationId xmlns:a16="http://schemas.microsoft.com/office/drawing/2014/main" xmlns="" id="{00000000-0008-0000-0E00-000019110000}"/>
            </a:ext>
          </a:extLst>
        </xdr:cNvPr>
        <xdr:cNvSpPr>
          <a:spLocks noChangeAspect="1" noChangeArrowheads="1"/>
        </xdr:cNvSpPr>
      </xdr:nvSpPr>
      <xdr:spPr bwMode="auto">
        <a:xfrm>
          <a:off x="1524000" y="15678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782</xdr:row>
      <xdr:rowOff>0</xdr:rowOff>
    </xdr:from>
    <xdr:to>
      <xdr:col>2</xdr:col>
      <xdr:colOff>257175</xdr:colOff>
      <xdr:row>782</xdr:row>
      <xdr:rowOff>123825</xdr:rowOff>
    </xdr:to>
    <xdr:sp macro="" textlink="">
      <xdr:nvSpPr>
        <xdr:cNvPr id="4378" name="AutoShape 274" descr="Exempté du ballottage">
          <a:hlinkClick xmlns:r="http://schemas.openxmlformats.org/officeDocument/2006/relationships" r:id="rId429"/>
          <a:extLst>
            <a:ext uri="{FF2B5EF4-FFF2-40B4-BE49-F238E27FC236}">
              <a16:creationId xmlns:a16="http://schemas.microsoft.com/office/drawing/2014/main" xmlns="" id="{00000000-0008-0000-0E00-00001A110000}"/>
            </a:ext>
          </a:extLst>
        </xdr:cNvPr>
        <xdr:cNvSpPr>
          <a:spLocks noChangeAspect="1" noChangeArrowheads="1"/>
        </xdr:cNvSpPr>
      </xdr:nvSpPr>
      <xdr:spPr bwMode="auto">
        <a:xfrm>
          <a:off x="1657350" y="15678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447</xdr:row>
      <xdr:rowOff>0</xdr:rowOff>
    </xdr:from>
    <xdr:to>
      <xdr:col>2</xdr:col>
      <xdr:colOff>123825</xdr:colOff>
      <xdr:row>447</xdr:row>
      <xdr:rowOff>123825</xdr:rowOff>
    </xdr:to>
    <xdr:sp macro="" textlink="">
      <xdr:nvSpPr>
        <xdr:cNvPr id="4379" name="AutoShape 275" descr="Exempté du ballottage">
          <a:hlinkClick xmlns:r="http://schemas.openxmlformats.org/officeDocument/2006/relationships" r:id="rId430"/>
          <a:extLst>
            <a:ext uri="{FF2B5EF4-FFF2-40B4-BE49-F238E27FC236}">
              <a16:creationId xmlns:a16="http://schemas.microsoft.com/office/drawing/2014/main" xmlns="" id="{00000000-0008-0000-0E00-00001B110000}"/>
            </a:ext>
          </a:extLst>
        </xdr:cNvPr>
        <xdr:cNvSpPr>
          <a:spLocks noChangeAspect="1" noChangeArrowheads="1"/>
        </xdr:cNvSpPr>
      </xdr:nvSpPr>
      <xdr:spPr bwMode="auto">
        <a:xfrm>
          <a:off x="1524000" y="156972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456</xdr:row>
      <xdr:rowOff>0</xdr:rowOff>
    </xdr:from>
    <xdr:to>
      <xdr:col>2</xdr:col>
      <xdr:colOff>123825</xdr:colOff>
      <xdr:row>456</xdr:row>
      <xdr:rowOff>123825</xdr:rowOff>
    </xdr:to>
    <xdr:sp macro="" textlink="">
      <xdr:nvSpPr>
        <xdr:cNvPr id="4380" name="AutoShape 276" descr="Exempté du ballottage">
          <a:hlinkClick xmlns:r="http://schemas.openxmlformats.org/officeDocument/2006/relationships" r:id="rId431"/>
          <a:extLst>
            <a:ext uri="{FF2B5EF4-FFF2-40B4-BE49-F238E27FC236}">
              <a16:creationId xmlns:a16="http://schemas.microsoft.com/office/drawing/2014/main" xmlns="" id="{00000000-0008-0000-0E00-00001C110000}"/>
            </a:ext>
          </a:extLst>
        </xdr:cNvPr>
        <xdr:cNvSpPr>
          <a:spLocks noChangeAspect="1" noChangeArrowheads="1"/>
        </xdr:cNvSpPr>
      </xdr:nvSpPr>
      <xdr:spPr bwMode="auto">
        <a:xfrm>
          <a:off x="1524000" y="150837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935</xdr:row>
      <xdr:rowOff>0</xdr:rowOff>
    </xdr:from>
    <xdr:to>
      <xdr:col>2</xdr:col>
      <xdr:colOff>123825</xdr:colOff>
      <xdr:row>935</xdr:row>
      <xdr:rowOff>123825</xdr:rowOff>
    </xdr:to>
    <xdr:sp macro="" textlink="">
      <xdr:nvSpPr>
        <xdr:cNvPr id="4381" name="AutoShape 277" descr="Exempté du ballottage">
          <a:hlinkClick xmlns:r="http://schemas.openxmlformats.org/officeDocument/2006/relationships" r:id="rId432"/>
          <a:extLst>
            <a:ext uri="{FF2B5EF4-FFF2-40B4-BE49-F238E27FC236}">
              <a16:creationId xmlns:a16="http://schemas.microsoft.com/office/drawing/2014/main" xmlns="" id="{00000000-0008-0000-0E00-00001D110000}"/>
            </a:ext>
          </a:extLst>
        </xdr:cNvPr>
        <xdr:cNvSpPr>
          <a:spLocks noChangeAspect="1" noChangeArrowheads="1"/>
        </xdr:cNvSpPr>
      </xdr:nvSpPr>
      <xdr:spPr bwMode="auto">
        <a:xfrm>
          <a:off x="1524000" y="152923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82" name="AutoShape 278" descr="https://capfriendly-wlb8ng5.stackpathdns.com/assets/images/icons/general/q.svg">
          <a:extLst>
            <a:ext uri="{FF2B5EF4-FFF2-40B4-BE49-F238E27FC236}">
              <a16:creationId xmlns:a16="http://schemas.microsoft.com/office/drawing/2014/main" xmlns="" id="{00000000-0008-0000-0E00-00001E110000}"/>
            </a:ext>
          </a:extLst>
        </xdr:cNvPr>
        <xdr:cNvSpPr>
          <a:spLocks noChangeAspect="1" noChangeArrowheads="1"/>
        </xdr:cNvSpPr>
      </xdr:nvSpPr>
      <xdr:spPr bwMode="auto">
        <a:xfrm>
          <a:off x="1524000" y="15595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83" name="AutoShape 279" descr="https://capfriendly-wlb8ng5.stackpathdns.com/assets/images/icons/general/q.svg">
          <a:extLst>
            <a:ext uri="{FF2B5EF4-FFF2-40B4-BE49-F238E27FC236}">
              <a16:creationId xmlns:a16="http://schemas.microsoft.com/office/drawing/2014/main" xmlns="" id="{00000000-0008-0000-0E00-00001F110000}"/>
            </a:ext>
          </a:extLst>
        </xdr:cNvPr>
        <xdr:cNvSpPr>
          <a:spLocks noChangeAspect="1" noChangeArrowheads="1"/>
        </xdr:cNvSpPr>
      </xdr:nvSpPr>
      <xdr:spPr bwMode="auto">
        <a:xfrm>
          <a:off x="1524000" y="15614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84" name="AutoShape 280" descr="https://capfriendly-wlb8ng5.stackpathdns.com/assets/images/icons/general/q.svg">
          <a:extLst>
            <a:ext uri="{FF2B5EF4-FFF2-40B4-BE49-F238E27FC236}">
              <a16:creationId xmlns:a16="http://schemas.microsoft.com/office/drawing/2014/main" xmlns="" id="{00000000-0008-0000-0E00-000020110000}"/>
            </a:ext>
          </a:extLst>
        </xdr:cNvPr>
        <xdr:cNvSpPr>
          <a:spLocks noChangeAspect="1" noChangeArrowheads="1"/>
        </xdr:cNvSpPr>
      </xdr:nvSpPr>
      <xdr:spPr bwMode="auto">
        <a:xfrm>
          <a:off x="1524000" y="15633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85" name="AutoShape 281" descr="https://capfriendly-wlb8ng5.stackpathdns.com/assets/images/icons/general/q.svg">
          <a:extLst>
            <a:ext uri="{FF2B5EF4-FFF2-40B4-BE49-F238E27FC236}">
              <a16:creationId xmlns:a16="http://schemas.microsoft.com/office/drawing/2014/main" xmlns="" id="{00000000-0008-0000-0E00-000021110000}"/>
            </a:ext>
          </a:extLst>
        </xdr:cNvPr>
        <xdr:cNvSpPr>
          <a:spLocks noChangeAspect="1" noChangeArrowheads="1"/>
        </xdr:cNvSpPr>
      </xdr:nvSpPr>
      <xdr:spPr bwMode="auto">
        <a:xfrm>
          <a:off x="1524000" y="15652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86" name="AutoShape 282" descr="https://capfriendly-wlb8ng5.stackpathdns.com/assets/images/icons/general/q.svg">
          <a:extLst>
            <a:ext uri="{FF2B5EF4-FFF2-40B4-BE49-F238E27FC236}">
              <a16:creationId xmlns:a16="http://schemas.microsoft.com/office/drawing/2014/main" xmlns="" id="{00000000-0008-0000-0E00-000022110000}"/>
            </a:ext>
          </a:extLst>
        </xdr:cNvPr>
        <xdr:cNvSpPr>
          <a:spLocks noChangeAspect="1" noChangeArrowheads="1"/>
        </xdr:cNvSpPr>
      </xdr:nvSpPr>
      <xdr:spPr bwMode="auto">
        <a:xfrm>
          <a:off x="1524000" y="15671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87" name="AutoShape 283" descr="https://capfriendly-wlb8ng5.stackpathdns.com/assets/images/icons/general/q.svg">
          <a:extLst>
            <a:ext uri="{FF2B5EF4-FFF2-40B4-BE49-F238E27FC236}">
              <a16:creationId xmlns:a16="http://schemas.microsoft.com/office/drawing/2014/main" xmlns="" id="{00000000-0008-0000-0E00-000023110000}"/>
            </a:ext>
          </a:extLst>
        </xdr:cNvPr>
        <xdr:cNvSpPr>
          <a:spLocks noChangeAspect="1" noChangeArrowheads="1"/>
        </xdr:cNvSpPr>
      </xdr:nvSpPr>
      <xdr:spPr bwMode="auto">
        <a:xfrm>
          <a:off x="1524000" y="15690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88" name="AutoShape 284" descr="https://capfriendly-wlb8ng5.stackpathdns.com/assets/images/icons/general/q.svg">
          <a:extLst>
            <a:ext uri="{FF2B5EF4-FFF2-40B4-BE49-F238E27FC236}">
              <a16:creationId xmlns:a16="http://schemas.microsoft.com/office/drawing/2014/main" xmlns="" id="{00000000-0008-0000-0E00-000024110000}"/>
            </a:ext>
          </a:extLst>
        </xdr:cNvPr>
        <xdr:cNvSpPr>
          <a:spLocks noChangeAspect="1" noChangeArrowheads="1"/>
        </xdr:cNvSpPr>
      </xdr:nvSpPr>
      <xdr:spPr bwMode="auto">
        <a:xfrm>
          <a:off x="1524000" y="157095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89" name="AutoShape 285" descr="https://capfriendly-wlb8ng5.stackpathdns.com/assets/images/icons/general/q.svg">
          <a:extLst>
            <a:ext uri="{FF2B5EF4-FFF2-40B4-BE49-F238E27FC236}">
              <a16:creationId xmlns:a16="http://schemas.microsoft.com/office/drawing/2014/main" xmlns="" id="{00000000-0008-0000-0E00-000025110000}"/>
            </a:ext>
          </a:extLst>
        </xdr:cNvPr>
        <xdr:cNvSpPr>
          <a:spLocks noChangeAspect="1" noChangeArrowheads="1"/>
        </xdr:cNvSpPr>
      </xdr:nvSpPr>
      <xdr:spPr bwMode="auto">
        <a:xfrm>
          <a:off x="1524000" y="15728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90" name="AutoShape 286" descr="https://capfriendly-wlb8ng5.stackpathdns.com/assets/images/icons/general/q.svg">
          <a:extLst>
            <a:ext uri="{FF2B5EF4-FFF2-40B4-BE49-F238E27FC236}">
              <a16:creationId xmlns:a16="http://schemas.microsoft.com/office/drawing/2014/main" xmlns="" id="{00000000-0008-0000-0E00-000026110000}"/>
            </a:ext>
          </a:extLst>
        </xdr:cNvPr>
        <xdr:cNvSpPr>
          <a:spLocks noChangeAspect="1" noChangeArrowheads="1"/>
        </xdr:cNvSpPr>
      </xdr:nvSpPr>
      <xdr:spPr bwMode="auto">
        <a:xfrm>
          <a:off x="1524000" y="157476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91" name="AutoShape 287" descr="https://capfriendly-wlb8ng5.stackpathdns.com/assets/images/icons/general/q.svg">
          <a:extLst>
            <a:ext uri="{FF2B5EF4-FFF2-40B4-BE49-F238E27FC236}">
              <a16:creationId xmlns:a16="http://schemas.microsoft.com/office/drawing/2014/main" xmlns="" id="{00000000-0008-0000-0E00-000027110000}"/>
            </a:ext>
          </a:extLst>
        </xdr:cNvPr>
        <xdr:cNvSpPr>
          <a:spLocks noChangeAspect="1" noChangeArrowheads="1"/>
        </xdr:cNvSpPr>
      </xdr:nvSpPr>
      <xdr:spPr bwMode="auto">
        <a:xfrm>
          <a:off x="1524000" y="157667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92" name="AutoShape 288" descr="https://capfriendly-wlb8ng5.stackpathdns.com/assets/images/icons/general/q.svg">
          <a:extLst>
            <a:ext uri="{FF2B5EF4-FFF2-40B4-BE49-F238E27FC236}">
              <a16:creationId xmlns:a16="http://schemas.microsoft.com/office/drawing/2014/main" xmlns="" id="{00000000-0008-0000-0E00-000028110000}"/>
            </a:ext>
          </a:extLst>
        </xdr:cNvPr>
        <xdr:cNvSpPr>
          <a:spLocks noChangeAspect="1" noChangeArrowheads="1"/>
        </xdr:cNvSpPr>
      </xdr:nvSpPr>
      <xdr:spPr bwMode="auto">
        <a:xfrm>
          <a:off x="1524000" y="157857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4393" name="AutoShape 289" descr="Exempté du ballottage">
          <a:hlinkClick xmlns:r="http://schemas.openxmlformats.org/officeDocument/2006/relationships" r:id="rId433"/>
          <a:extLst>
            <a:ext uri="{FF2B5EF4-FFF2-40B4-BE49-F238E27FC236}">
              <a16:creationId xmlns:a16="http://schemas.microsoft.com/office/drawing/2014/main" xmlns="" id="{00000000-0008-0000-0E00-000029110000}"/>
            </a:ext>
          </a:extLst>
        </xdr:cNvPr>
        <xdr:cNvSpPr>
          <a:spLocks noChangeAspect="1" noChangeArrowheads="1"/>
        </xdr:cNvSpPr>
      </xdr:nvSpPr>
      <xdr:spPr bwMode="auto">
        <a:xfrm>
          <a:off x="1524000" y="15872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698</xdr:row>
      <xdr:rowOff>0</xdr:rowOff>
    </xdr:from>
    <xdr:to>
      <xdr:col>2</xdr:col>
      <xdr:colOff>123825</xdr:colOff>
      <xdr:row>698</xdr:row>
      <xdr:rowOff>123825</xdr:rowOff>
    </xdr:to>
    <xdr:sp macro="" textlink="">
      <xdr:nvSpPr>
        <xdr:cNvPr id="4394" name="AutoShape 290" descr="Exempté du ballottage">
          <a:hlinkClick xmlns:r="http://schemas.openxmlformats.org/officeDocument/2006/relationships" r:id="rId434"/>
          <a:extLst>
            <a:ext uri="{FF2B5EF4-FFF2-40B4-BE49-F238E27FC236}">
              <a16:creationId xmlns:a16="http://schemas.microsoft.com/office/drawing/2014/main" xmlns="" id="{00000000-0008-0000-0E00-00002A110000}"/>
            </a:ext>
          </a:extLst>
        </xdr:cNvPr>
        <xdr:cNvSpPr>
          <a:spLocks noChangeAspect="1" noChangeArrowheads="1"/>
        </xdr:cNvSpPr>
      </xdr:nvSpPr>
      <xdr:spPr bwMode="auto">
        <a:xfrm>
          <a:off x="1524000" y="15891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272</xdr:row>
      <xdr:rowOff>0</xdr:rowOff>
    </xdr:from>
    <xdr:to>
      <xdr:col>2</xdr:col>
      <xdr:colOff>123825</xdr:colOff>
      <xdr:row>272</xdr:row>
      <xdr:rowOff>123825</xdr:rowOff>
    </xdr:to>
    <xdr:sp macro="" textlink="">
      <xdr:nvSpPr>
        <xdr:cNvPr id="4395" name="AutoShape 291" descr="Exempté du ballottage">
          <a:hlinkClick xmlns:r="http://schemas.openxmlformats.org/officeDocument/2006/relationships" r:id="rId435"/>
          <a:extLst>
            <a:ext uri="{FF2B5EF4-FFF2-40B4-BE49-F238E27FC236}">
              <a16:creationId xmlns:a16="http://schemas.microsoft.com/office/drawing/2014/main" xmlns="" id="{00000000-0008-0000-0E00-00002B110000}"/>
            </a:ext>
          </a:extLst>
        </xdr:cNvPr>
        <xdr:cNvSpPr>
          <a:spLocks noChangeAspect="1" noChangeArrowheads="1"/>
        </xdr:cNvSpPr>
      </xdr:nvSpPr>
      <xdr:spPr bwMode="auto">
        <a:xfrm>
          <a:off x="1524000" y="15910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xdr:row>
      <xdr:rowOff>0</xdr:rowOff>
    </xdr:from>
    <xdr:to>
      <xdr:col>2</xdr:col>
      <xdr:colOff>123825</xdr:colOff>
      <xdr:row>96</xdr:row>
      <xdr:rowOff>123825</xdr:rowOff>
    </xdr:to>
    <xdr:sp macro="" textlink="">
      <xdr:nvSpPr>
        <xdr:cNvPr id="4396" name="AutoShape 292" descr="Bonis de performance">
          <a:extLst>
            <a:ext uri="{FF2B5EF4-FFF2-40B4-BE49-F238E27FC236}">
              <a16:creationId xmlns:a16="http://schemas.microsoft.com/office/drawing/2014/main" xmlns="" id="{00000000-0008-0000-0E00-00002C110000}"/>
            </a:ext>
          </a:extLst>
        </xdr:cNvPr>
        <xdr:cNvSpPr>
          <a:spLocks noChangeAspect="1" noChangeArrowheads="1"/>
        </xdr:cNvSpPr>
      </xdr:nvSpPr>
      <xdr:spPr bwMode="auto">
        <a:xfrm>
          <a:off x="1524000" y="15929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96</xdr:row>
      <xdr:rowOff>0</xdr:rowOff>
    </xdr:from>
    <xdr:to>
      <xdr:col>2</xdr:col>
      <xdr:colOff>257175</xdr:colOff>
      <xdr:row>96</xdr:row>
      <xdr:rowOff>123825</xdr:rowOff>
    </xdr:to>
    <xdr:sp macro="" textlink="">
      <xdr:nvSpPr>
        <xdr:cNvPr id="4397" name="AutoShape 293" descr="Exempté du ballottage">
          <a:hlinkClick xmlns:r="http://schemas.openxmlformats.org/officeDocument/2006/relationships" r:id="rId436"/>
          <a:extLst>
            <a:ext uri="{FF2B5EF4-FFF2-40B4-BE49-F238E27FC236}">
              <a16:creationId xmlns:a16="http://schemas.microsoft.com/office/drawing/2014/main" xmlns="" id="{00000000-0008-0000-0E00-00002D110000}"/>
            </a:ext>
          </a:extLst>
        </xdr:cNvPr>
        <xdr:cNvSpPr>
          <a:spLocks noChangeAspect="1" noChangeArrowheads="1"/>
        </xdr:cNvSpPr>
      </xdr:nvSpPr>
      <xdr:spPr bwMode="auto">
        <a:xfrm>
          <a:off x="1657350" y="15929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454</xdr:row>
      <xdr:rowOff>0</xdr:rowOff>
    </xdr:from>
    <xdr:to>
      <xdr:col>2</xdr:col>
      <xdr:colOff>123825</xdr:colOff>
      <xdr:row>454</xdr:row>
      <xdr:rowOff>123825</xdr:rowOff>
    </xdr:to>
    <xdr:sp macro="" textlink="">
      <xdr:nvSpPr>
        <xdr:cNvPr id="4398" name="AutoShape 294" descr="Exempté du ballottage">
          <a:hlinkClick xmlns:r="http://schemas.openxmlformats.org/officeDocument/2006/relationships" r:id="rId437"/>
          <a:extLst>
            <a:ext uri="{FF2B5EF4-FFF2-40B4-BE49-F238E27FC236}">
              <a16:creationId xmlns:a16="http://schemas.microsoft.com/office/drawing/2014/main" xmlns="" id="{00000000-0008-0000-0E00-00002E110000}"/>
            </a:ext>
          </a:extLst>
        </xdr:cNvPr>
        <xdr:cNvSpPr>
          <a:spLocks noChangeAspect="1" noChangeArrowheads="1"/>
        </xdr:cNvSpPr>
      </xdr:nvSpPr>
      <xdr:spPr bwMode="auto">
        <a:xfrm>
          <a:off x="1524000" y="15948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1367</xdr:row>
      <xdr:rowOff>0</xdr:rowOff>
    </xdr:from>
    <xdr:to>
      <xdr:col>2</xdr:col>
      <xdr:colOff>123825</xdr:colOff>
      <xdr:row>1367</xdr:row>
      <xdr:rowOff>123825</xdr:rowOff>
    </xdr:to>
    <xdr:sp macro="" textlink="">
      <xdr:nvSpPr>
        <xdr:cNvPr id="4399" name="AutoShape 295" descr="Bonis de performance">
          <a:extLst>
            <a:ext uri="{FF2B5EF4-FFF2-40B4-BE49-F238E27FC236}">
              <a16:creationId xmlns:a16="http://schemas.microsoft.com/office/drawing/2014/main" xmlns="" id="{00000000-0008-0000-0E00-00002F110000}"/>
            </a:ext>
          </a:extLst>
        </xdr:cNvPr>
        <xdr:cNvSpPr>
          <a:spLocks noChangeAspect="1" noChangeArrowheads="1"/>
        </xdr:cNvSpPr>
      </xdr:nvSpPr>
      <xdr:spPr bwMode="auto">
        <a:xfrm>
          <a:off x="1524000" y="15967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1367</xdr:row>
      <xdr:rowOff>0</xdr:rowOff>
    </xdr:from>
    <xdr:to>
      <xdr:col>2</xdr:col>
      <xdr:colOff>257175</xdr:colOff>
      <xdr:row>1367</xdr:row>
      <xdr:rowOff>123825</xdr:rowOff>
    </xdr:to>
    <xdr:sp macro="" textlink="">
      <xdr:nvSpPr>
        <xdr:cNvPr id="4400" name="AutoShape 296" descr="Exempté du ballottage">
          <a:hlinkClick xmlns:r="http://schemas.openxmlformats.org/officeDocument/2006/relationships" r:id="rId438"/>
          <a:extLst>
            <a:ext uri="{FF2B5EF4-FFF2-40B4-BE49-F238E27FC236}">
              <a16:creationId xmlns:a16="http://schemas.microsoft.com/office/drawing/2014/main" xmlns="" id="{00000000-0008-0000-0E00-000030110000}"/>
            </a:ext>
          </a:extLst>
        </xdr:cNvPr>
        <xdr:cNvSpPr>
          <a:spLocks noChangeAspect="1" noChangeArrowheads="1"/>
        </xdr:cNvSpPr>
      </xdr:nvSpPr>
      <xdr:spPr bwMode="auto">
        <a:xfrm>
          <a:off x="1657350" y="15967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219</xdr:row>
      <xdr:rowOff>0</xdr:rowOff>
    </xdr:from>
    <xdr:to>
      <xdr:col>2</xdr:col>
      <xdr:colOff>123825</xdr:colOff>
      <xdr:row>219</xdr:row>
      <xdr:rowOff>123825</xdr:rowOff>
    </xdr:to>
    <xdr:sp macro="" textlink="">
      <xdr:nvSpPr>
        <xdr:cNvPr id="4401" name="AutoShape 297" descr="Bonis de performance">
          <a:extLst>
            <a:ext uri="{FF2B5EF4-FFF2-40B4-BE49-F238E27FC236}">
              <a16:creationId xmlns:a16="http://schemas.microsoft.com/office/drawing/2014/main" xmlns="" id="{00000000-0008-0000-0E00-000031110000}"/>
            </a:ext>
          </a:extLst>
        </xdr:cNvPr>
        <xdr:cNvSpPr>
          <a:spLocks noChangeAspect="1" noChangeArrowheads="1"/>
        </xdr:cNvSpPr>
      </xdr:nvSpPr>
      <xdr:spPr bwMode="auto">
        <a:xfrm>
          <a:off x="1524000" y="15986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219</xdr:row>
      <xdr:rowOff>0</xdr:rowOff>
    </xdr:from>
    <xdr:to>
      <xdr:col>2</xdr:col>
      <xdr:colOff>257175</xdr:colOff>
      <xdr:row>219</xdr:row>
      <xdr:rowOff>123825</xdr:rowOff>
    </xdr:to>
    <xdr:sp macro="" textlink="">
      <xdr:nvSpPr>
        <xdr:cNvPr id="4402" name="AutoShape 298" descr="Exempté du ballottage">
          <a:hlinkClick xmlns:r="http://schemas.openxmlformats.org/officeDocument/2006/relationships" r:id="rId439"/>
          <a:extLst>
            <a:ext uri="{FF2B5EF4-FFF2-40B4-BE49-F238E27FC236}">
              <a16:creationId xmlns:a16="http://schemas.microsoft.com/office/drawing/2014/main" xmlns="" id="{00000000-0008-0000-0E00-000032110000}"/>
            </a:ext>
          </a:extLst>
        </xdr:cNvPr>
        <xdr:cNvSpPr>
          <a:spLocks noChangeAspect="1" noChangeArrowheads="1"/>
        </xdr:cNvSpPr>
      </xdr:nvSpPr>
      <xdr:spPr bwMode="auto">
        <a:xfrm>
          <a:off x="1657350" y="15986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214</xdr:row>
      <xdr:rowOff>0</xdr:rowOff>
    </xdr:from>
    <xdr:to>
      <xdr:col>2</xdr:col>
      <xdr:colOff>123825</xdr:colOff>
      <xdr:row>214</xdr:row>
      <xdr:rowOff>123825</xdr:rowOff>
    </xdr:to>
    <xdr:sp macro="" textlink="">
      <xdr:nvSpPr>
        <xdr:cNvPr id="4403" name="AutoShape 299" descr="Bonis de performance">
          <a:extLst>
            <a:ext uri="{FF2B5EF4-FFF2-40B4-BE49-F238E27FC236}">
              <a16:creationId xmlns:a16="http://schemas.microsoft.com/office/drawing/2014/main" xmlns="" id="{00000000-0008-0000-0E00-000033110000}"/>
            </a:ext>
          </a:extLst>
        </xdr:cNvPr>
        <xdr:cNvSpPr>
          <a:spLocks noChangeAspect="1" noChangeArrowheads="1"/>
        </xdr:cNvSpPr>
      </xdr:nvSpPr>
      <xdr:spPr bwMode="auto">
        <a:xfrm>
          <a:off x="1524000" y="16005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214</xdr:row>
      <xdr:rowOff>0</xdr:rowOff>
    </xdr:from>
    <xdr:to>
      <xdr:col>2</xdr:col>
      <xdr:colOff>257175</xdr:colOff>
      <xdr:row>214</xdr:row>
      <xdr:rowOff>123825</xdr:rowOff>
    </xdr:to>
    <xdr:sp macro="" textlink="">
      <xdr:nvSpPr>
        <xdr:cNvPr id="4404" name="AutoShape 300" descr="Exempté du ballottage">
          <a:hlinkClick xmlns:r="http://schemas.openxmlformats.org/officeDocument/2006/relationships" r:id="rId440"/>
          <a:extLst>
            <a:ext uri="{FF2B5EF4-FFF2-40B4-BE49-F238E27FC236}">
              <a16:creationId xmlns:a16="http://schemas.microsoft.com/office/drawing/2014/main" xmlns="" id="{00000000-0008-0000-0E00-000034110000}"/>
            </a:ext>
          </a:extLst>
        </xdr:cNvPr>
        <xdr:cNvSpPr>
          <a:spLocks noChangeAspect="1" noChangeArrowheads="1"/>
        </xdr:cNvSpPr>
      </xdr:nvSpPr>
      <xdr:spPr bwMode="auto">
        <a:xfrm>
          <a:off x="1657350" y="16005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908</xdr:row>
      <xdr:rowOff>0</xdr:rowOff>
    </xdr:from>
    <xdr:to>
      <xdr:col>2</xdr:col>
      <xdr:colOff>123825</xdr:colOff>
      <xdr:row>908</xdr:row>
      <xdr:rowOff>123825</xdr:rowOff>
    </xdr:to>
    <xdr:sp macro="" textlink="">
      <xdr:nvSpPr>
        <xdr:cNvPr id="4405" name="AutoShape 301" descr="Bonis de performance">
          <a:extLst>
            <a:ext uri="{FF2B5EF4-FFF2-40B4-BE49-F238E27FC236}">
              <a16:creationId xmlns:a16="http://schemas.microsoft.com/office/drawing/2014/main" xmlns="" id="{00000000-0008-0000-0E00-000035110000}"/>
            </a:ext>
          </a:extLst>
        </xdr:cNvPr>
        <xdr:cNvSpPr>
          <a:spLocks noChangeAspect="1" noChangeArrowheads="1"/>
        </xdr:cNvSpPr>
      </xdr:nvSpPr>
      <xdr:spPr bwMode="auto">
        <a:xfrm>
          <a:off x="1524000" y="16024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908</xdr:row>
      <xdr:rowOff>0</xdr:rowOff>
    </xdr:from>
    <xdr:to>
      <xdr:col>2</xdr:col>
      <xdr:colOff>257175</xdr:colOff>
      <xdr:row>908</xdr:row>
      <xdr:rowOff>123825</xdr:rowOff>
    </xdr:to>
    <xdr:sp macro="" textlink="">
      <xdr:nvSpPr>
        <xdr:cNvPr id="4406" name="AutoShape 302" descr="Exempté du ballottage">
          <a:hlinkClick xmlns:r="http://schemas.openxmlformats.org/officeDocument/2006/relationships" r:id="rId441"/>
          <a:extLst>
            <a:ext uri="{FF2B5EF4-FFF2-40B4-BE49-F238E27FC236}">
              <a16:creationId xmlns:a16="http://schemas.microsoft.com/office/drawing/2014/main" xmlns="" id="{00000000-0008-0000-0E00-000036110000}"/>
            </a:ext>
          </a:extLst>
        </xdr:cNvPr>
        <xdr:cNvSpPr>
          <a:spLocks noChangeAspect="1" noChangeArrowheads="1"/>
        </xdr:cNvSpPr>
      </xdr:nvSpPr>
      <xdr:spPr bwMode="auto">
        <a:xfrm>
          <a:off x="1657350" y="16024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741</xdr:row>
      <xdr:rowOff>0</xdr:rowOff>
    </xdr:from>
    <xdr:to>
      <xdr:col>2</xdr:col>
      <xdr:colOff>123825</xdr:colOff>
      <xdr:row>741</xdr:row>
      <xdr:rowOff>123825</xdr:rowOff>
    </xdr:to>
    <xdr:sp macro="" textlink="">
      <xdr:nvSpPr>
        <xdr:cNvPr id="4407" name="AutoShape 303" descr="Bonis de performance">
          <a:extLst>
            <a:ext uri="{FF2B5EF4-FFF2-40B4-BE49-F238E27FC236}">
              <a16:creationId xmlns:a16="http://schemas.microsoft.com/office/drawing/2014/main" xmlns="" id="{00000000-0008-0000-0E00-000037110000}"/>
            </a:ext>
          </a:extLst>
        </xdr:cNvPr>
        <xdr:cNvSpPr>
          <a:spLocks noChangeAspect="1" noChangeArrowheads="1"/>
        </xdr:cNvSpPr>
      </xdr:nvSpPr>
      <xdr:spPr bwMode="auto">
        <a:xfrm>
          <a:off x="1524000" y="16043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741</xdr:row>
      <xdr:rowOff>0</xdr:rowOff>
    </xdr:from>
    <xdr:to>
      <xdr:col>2</xdr:col>
      <xdr:colOff>257175</xdr:colOff>
      <xdr:row>741</xdr:row>
      <xdr:rowOff>123825</xdr:rowOff>
    </xdr:to>
    <xdr:sp macro="" textlink="">
      <xdr:nvSpPr>
        <xdr:cNvPr id="4408" name="AutoShape 304" descr="Transaction avec retenue de salaire">
          <a:extLst>
            <a:ext uri="{FF2B5EF4-FFF2-40B4-BE49-F238E27FC236}">
              <a16:creationId xmlns:a16="http://schemas.microsoft.com/office/drawing/2014/main" xmlns="" id="{00000000-0008-0000-0E00-000038110000}"/>
            </a:ext>
          </a:extLst>
        </xdr:cNvPr>
        <xdr:cNvSpPr>
          <a:spLocks noChangeAspect="1" noChangeArrowheads="1"/>
        </xdr:cNvSpPr>
      </xdr:nvSpPr>
      <xdr:spPr bwMode="auto">
        <a:xfrm>
          <a:off x="1657350" y="16043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741</xdr:row>
      <xdr:rowOff>0</xdr:rowOff>
    </xdr:from>
    <xdr:to>
      <xdr:col>2</xdr:col>
      <xdr:colOff>390525</xdr:colOff>
      <xdr:row>741</xdr:row>
      <xdr:rowOff>123825</xdr:rowOff>
    </xdr:to>
    <xdr:sp macro="" textlink="">
      <xdr:nvSpPr>
        <xdr:cNvPr id="4409" name="AutoShape 305" descr="Exempté du ballottage">
          <a:hlinkClick xmlns:r="http://schemas.openxmlformats.org/officeDocument/2006/relationships" r:id="rId442"/>
          <a:extLst>
            <a:ext uri="{FF2B5EF4-FFF2-40B4-BE49-F238E27FC236}">
              <a16:creationId xmlns:a16="http://schemas.microsoft.com/office/drawing/2014/main" xmlns="" id="{00000000-0008-0000-0E00-000039110000}"/>
            </a:ext>
          </a:extLst>
        </xdr:cNvPr>
        <xdr:cNvSpPr>
          <a:spLocks noChangeAspect="1" noChangeArrowheads="1"/>
        </xdr:cNvSpPr>
      </xdr:nvSpPr>
      <xdr:spPr bwMode="auto">
        <a:xfrm>
          <a:off x="1790700" y="16043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741</xdr:row>
      <xdr:rowOff>0</xdr:rowOff>
    </xdr:from>
    <xdr:to>
      <xdr:col>2</xdr:col>
      <xdr:colOff>523875</xdr:colOff>
      <xdr:row>741</xdr:row>
      <xdr:rowOff>123825</xdr:rowOff>
    </xdr:to>
    <xdr:sp macro="" textlink="">
      <xdr:nvSpPr>
        <xdr:cNvPr id="4410" name="AutoShape 306" descr="Exempté de la limite des 50 contrats">
          <a:extLst>
            <a:ext uri="{FF2B5EF4-FFF2-40B4-BE49-F238E27FC236}">
              <a16:creationId xmlns:a16="http://schemas.microsoft.com/office/drawing/2014/main" xmlns="" id="{00000000-0008-0000-0E00-00003A110000}"/>
            </a:ext>
          </a:extLst>
        </xdr:cNvPr>
        <xdr:cNvSpPr>
          <a:spLocks noChangeAspect="1" noChangeArrowheads="1"/>
        </xdr:cNvSpPr>
      </xdr:nvSpPr>
      <xdr:spPr bwMode="auto">
        <a:xfrm>
          <a:off x="1924050" y="16043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513</xdr:row>
      <xdr:rowOff>0</xdr:rowOff>
    </xdr:from>
    <xdr:to>
      <xdr:col>2</xdr:col>
      <xdr:colOff>123825</xdr:colOff>
      <xdr:row>513</xdr:row>
      <xdr:rowOff>123825</xdr:rowOff>
    </xdr:to>
    <xdr:sp macro="" textlink="">
      <xdr:nvSpPr>
        <xdr:cNvPr id="4411" name="AutoShape 307" descr="Bonis de performance">
          <a:extLst>
            <a:ext uri="{FF2B5EF4-FFF2-40B4-BE49-F238E27FC236}">
              <a16:creationId xmlns:a16="http://schemas.microsoft.com/office/drawing/2014/main" xmlns="" id="{00000000-0008-0000-0E00-00003B110000}"/>
            </a:ext>
          </a:extLst>
        </xdr:cNvPr>
        <xdr:cNvSpPr>
          <a:spLocks noChangeAspect="1" noChangeArrowheads="1"/>
        </xdr:cNvSpPr>
      </xdr:nvSpPr>
      <xdr:spPr bwMode="auto">
        <a:xfrm>
          <a:off x="1524000" y="16062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513</xdr:row>
      <xdr:rowOff>0</xdr:rowOff>
    </xdr:from>
    <xdr:to>
      <xdr:col>2</xdr:col>
      <xdr:colOff>257175</xdr:colOff>
      <xdr:row>513</xdr:row>
      <xdr:rowOff>123825</xdr:rowOff>
    </xdr:to>
    <xdr:sp macro="" textlink="">
      <xdr:nvSpPr>
        <xdr:cNvPr id="4412" name="AutoShape 308" descr="Exempté du ballottage">
          <a:hlinkClick xmlns:r="http://schemas.openxmlformats.org/officeDocument/2006/relationships" r:id="rId443"/>
          <a:extLst>
            <a:ext uri="{FF2B5EF4-FFF2-40B4-BE49-F238E27FC236}">
              <a16:creationId xmlns:a16="http://schemas.microsoft.com/office/drawing/2014/main" xmlns="" id="{00000000-0008-0000-0E00-00003C110000}"/>
            </a:ext>
          </a:extLst>
        </xdr:cNvPr>
        <xdr:cNvSpPr>
          <a:spLocks noChangeAspect="1" noChangeArrowheads="1"/>
        </xdr:cNvSpPr>
      </xdr:nvSpPr>
      <xdr:spPr bwMode="auto">
        <a:xfrm>
          <a:off x="1657350" y="16062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1368</xdr:row>
      <xdr:rowOff>0</xdr:rowOff>
    </xdr:from>
    <xdr:to>
      <xdr:col>2</xdr:col>
      <xdr:colOff>123825</xdr:colOff>
      <xdr:row>1368</xdr:row>
      <xdr:rowOff>123825</xdr:rowOff>
    </xdr:to>
    <xdr:sp macro="" textlink="">
      <xdr:nvSpPr>
        <xdr:cNvPr id="4413" name="AutoShape 309" descr="Bonis de performance">
          <a:extLst>
            <a:ext uri="{FF2B5EF4-FFF2-40B4-BE49-F238E27FC236}">
              <a16:creationId xmlns:a16="http://schemas.microsoft.com/office/drawing/2014/main" xmlns="" id="{00000000-0008-0000-0E00-00003D110000}"/>
            </a:ext>
          </a:extLst>
        </xdr:cNvPr>
        <xdr:cNvSpPr>
          <a:spLocks noChangeAspect="1" noChangeArrowheads="1"/>
        </xdr:cNvSpPr>
      </xdr:nvSpPr>
      <xdr:spPr bwMode="auto">
        <a:xfrm>
          <a:off x="1524000" y="16082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1368</xdr:row>
      <xdr:rowOff>0</xdr:rowOff>
    </xdr:from>
    <xdr:to>
      <xdr:col>2</xdr:col>
      <xdr:colOff>257175</xdr:colOff>
      <xdr:row>1368</xdr:row>
      <xdr:rowOff>123825</xdr:rowOff>
    </xdr:to>
    <xdr:sp macro="" textlink="">
      <xdr:nvSpPr>
        <xdr:cNvPr id="4414" name="AutoShape 310" descr="Exempté du ballottage">
          <a:hlinkClick xmlns:r="http://schemas.openxmlformats.org/officeDocument/2006/relationships" r:id="rId444"/>
          <a:extLst>
            <a:ext uri="{FF2B5EF4-FFF2-40B4-BE49-F238E27FC236}">
              <a16:creationId xmlns:a16="http://schemas.microsoft.com/office/drawing/2014/main" xmlns="" id="{00000000-0008-0000-0E00-00003E110000}"/>
            </a:ext>
          </a:extLst>
        </xdr:cNvPr>
        <xdr:cNvSpPr>
          <a:spLocks noChangeAspect="1" noChangeArrowheads="1"/>
        </xdr:cNvSpPr>
      </xdr:nvSpPr>
      <xdr:spPr bwMode="auto">
        <a:xfrm>
          <a:off x="1657350" y="16082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546</xdr:row>
      <xdr:rowOff>0</xdr:rowOff>
    </xdr:from>
    <xdr:to>
      <xdr:col>2</xdr:col>
      <xdr:colOff>123825</xdr:colOff>
      <xdr:row>546</xdr:row>
      <xdr:rowOff>123825</xdr:rowOff>
    </xdr:to>
    <xdr:sp macro="" textlink="">
      <xdr:nvSpPr>
        <xdr:cNvPr id="4415" name="AutoShape 311" descr="Bonis de performance">
          <a:extLst>
            <a:ext uri="{FF2B5EF4-FFF2-40B4-BE49-F238E27FC236}">
              <a16:creationId xmlns:a16="http://schemas.microsoft.com/office/drawing/2014/main" xmlns="" id="{00000000-0008-0000-0E00-00003F110000}"/>
            </a:ext>
          </a:extLst>
        </xdr:cNvPr>
        <xdr:cNvSpPr>
          <a:spLocks noChangeAspect="1" noChangeArrowheads="1"/>
        </xdr:cNvSpPr>
      </xdr:nvSpPr>
      <xdr:spPr bwMode="auto">
        <a:xfrm>
          <a:off x="1524000" y="16101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546</xdr:row>
      <xdr:rowOff>0</xdr:rowOff>
    </xdr:from>
    <xdr:to>
      <xdr:col>2</xdr:col>
      <xdr:colOff>257175</xdr:colOff>
      <xdr:row>546</xdr:row>
      <xdr:rowOff>123825</xdr:rowOff>
    </xdr:to>
    <xdr:sp macro="" textlink="">
      <xdr:nvSpPr>
        <xdr:cNvPr id="4416" name="AutoShape 312" descr="Exempté du ballottage">
          <a:hlinkClick xmlns:r="http://schemas.openxmlformats.org/officeDocument/2006/relationships" r:id="rId445"/>
          <a:extLst>
            <a:ext uri="{FF2B5EF4-FFF2-40B4-BE49-F238E27FC236}">
              <a16:creationId xmlns:a16="http://schemas.microsoft.com/office/drawing/2014/main" xmlns="" id="{00000000-0008-0000-0E00-000040110000}"/>
            </a:ext>
          </a:extLst>
        </xdr:cNvPr>
        <xdr:cNvSpPr>
          <a:spLocks noChangeAspect="1" noChangeArrowheads="1"/>
        </xdr:cNvSpPr>
      </xdr:nvSpPr>
      <xdr:spPr bwMode="auto">
        <a:xfrm>
          <a:off x="1657350" y="16101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1441</xdr:row>
      <xdr:rowOff>0</xdr:rowOff>
    </xdr:from>
    <xdr:to>
      <xdr:col>2</xdr:col>
      <xdr:colOff>123825</xdr:colOff>
      <xdr:row>1441</xdr:row>
      <xdr:rowOff>123825</xdr:rowOff>
    </xdr:to>
    <xdr:sp macro="" textlink="">
      <xdr:nvSpPr>
        <xdr:cNvPr id="4417" name="AutoShape 313" descr="Exempté du ballottage">
          <a:hlinkClick xmlns:r="http://schemas.openxmlformats.org/officeDocument/2006/relationships" r:id="rId446"/>
          <a:extLst>
            <a:ext uri="{FF2B5EF4-FFF2-40B4-BE49-F238E27FC236}">
              <a16:creationId xmlns:a16="http://schemas.microsoft.com/office/drawing/2014/main" xmlns="" id="{00000000-0008-0000-0E00-000041110000}"/>
            </a:ext>
          </a:extLst>
        </xdr:cNvPr>
        <xdr:cNvSpPr>
          <a:spLocks noChangeAspect="1" noChangeArrowheads="1"/>
        </xdr:cNvSpPr>
      </xdr:nvSpPr>
      <xdr:spPr bwMode="auto">
        <a:xfrm>
          <a:off x="1524000" y="16120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xdr:row>
      <xdr:rowOff>0</xdr:rowOff>
    </xdr:from>
    <xdr:to>
      <xdr:col>2</xdr:col>
      <xdr:colOff>123825</xdr:colOff>
      <xdr:row>121</xdr:row>
      <xdr:rowOff>123825</xdr:rowOff>
    </xdr:to>
    <xdr:sp macro="" textlink="">
      <xdr:nvSpPr>
        <xdr:cNvPr id="4418" name="AutoShape 314" descr="Bonis de performance">
          <a:extLst>
            <a:ext uri="{FF2B5EF4-FFF2-40B4-BE49-F238E27FC236}">
              <a16:creationId xmlns:a16="http://schemas.microsoft.com/office/drawing/2014/main" xmlns="" id="{00000000-0008-0000-0E00-000042110000}"/>
            </a:ext>
          </a:extLst>
        </xdr:cNvPr>
        <xdr:cNvSpPr>
          <a:spLocks noChangeAspect="1" noChangeArrowheads="1"/>
        </xdr:cNvSpPr>
      </xdr:nvSpPr>
      <xdr:spPr bwMode="auto">
        <a:xfrm>
          <a:off x="1524000" y="16139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121</xdr:row>
      <xdr:rowOff>0</xdr:rowOff>
    </xdr:from>
    <xdr:to>
      <xdr:col>2</xdr:col>
      <xdr:colOff>257175</xdr:colOff>
      <xdr:row>121</xdr:row>
      <xdr:rowOff>123825</xdr:rowOff>
    </xdr:to>
    <xdr:sp macro="" textlink="">
      <xdr:nvSpPr>
        <xdr:cNvPr id="4419" name="AutoShape 315" descr="Exempté du ballottage">
          <a:hlinkClick xmlns:r="http://schemas.openxmlformats.org/officeDocument/2006/relationships" r:id="rId447"/>
          <a:extLst>
            <a:ext uri="{FF2B5EF4-FFF2-40B4-BE49-F238E27FC236}">
              <a16:creationId xmlns:a16="http://schemas.microsoft.com/office/drawing/2014/main" xmlns="" id="{00000000-0008-0000-0E00-000043110000}"/>
            </a:ext>
          </a:extLst>
        </xdr:cNvPr>
        <xdr:cNvSpPr>
          <a:spLocks noChangeAspect="1" noChangeArrowheads="1"/>
        </xdr:cNvSpPr>
      </xdr:nvSpPr>
      <xdr:spPr bwMode="auto">
        <a:xfrm>
          <a:off x="1657350" y="16139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807</xdr:row>
      <xdr:rowOff>0</xdr:rowOff>
    </xdr:from>
    <xdr:to>
      <xdr:col>2</xdr:col>
      <xdr:colOff>123825</xdr:colOff>
      <xdr:row>807</xdr:row>
      <xdr:rowOff>123825</xdr:rowOff>
    </xdr:to>
    <xdr:sp macro="" textlink="">
      <xdr:nvSpPr>
        <xdr:cNvPr id="4420" name="AutoShape 316" descr="Exempté du ballottage">
          <a:hlinkClick xmlns:r="http://schemas.openxmlformats.org/officeDocument/2006/relationships" r:id="rId448"/>
          <a:extLst>
            <a:ext uri="{FF2B5EF4-FFF2-40B4-BE49-F238E27FC236}">
              <a16:creationId xmlns:a16="http://schemas.microsoft.com/office/drawing/2014/main" xmlns="" id="{00000000-0008-0000-0E00-000044110000}"/>
            </a:ext>
          </a:extLst>
        </xdr:cNvPr>
        <xdr:cNvSpPr>
          <a:spLocks noChangeAspect="1" noChangeArrowheads="1"/>
        </xdr:cNvSpPr>
      </xdr:nvSpPr>
      <xdr:spPr bwMode="auto">
        <a:xfrm>
          <a:off x="1524000" y="16158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1318</xdr:row>
      <xdr:rowOff>0</xdr:rowOff>
    </xdr:from>
    <xdr:to>
      <xdr:col>2</xdr:col>
      <xdr:colOff>123825</xdr:colOff>
      <xdr:row>1318</xdr:row>
      <xdr:rowOff>123825</xdr:rowOff>
    </xdr:to>
    <xdr:sp macro="" textlink="">
      <xdr:nvSpPr>
        <xdr:cNvPr id="4421" name="AutoShape 317" descr="Exempté du ballottage">
          <a:hlinkClick xmlns:r="http://schemas.openxmlformats.org/officeDocument/2006/relationships" r:id="rId449"/>
          <a:extLst>
            <a:ext uri="{FF2B5EF4-FFF2-40B4-BE49-F238E27FC236}">
              <a16:creationId xmlns:a16="http://schemas.microsoft.com/office/drawing/2014/main" xmlns="" id="{00000000-0008-0000-0E00-000045110000}"/>
            </a:ext>
          </a:extLst>
        </xdr:cNvPr>
        <xdr:cNvSpPr>
          <a:spLocks noChangeAspect="1" noChangeArrowheads="1"/>
        </xdr:cNvSpPr>
      </xdr:nvSpPr>
      <xdr:spPr bwMode="auto">
        <a:xfrm>
          <a:off x="1524000" y="16177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1318</xdr:row>
      <xdr:rowOff>0</xdr:rowOff>
    </xdr:from>
    <xdr:to>
      <xdr:col>7</xdr:col>
      <xdr:colOff>123825</xdr:colOff>
      <xdr:row>1318</xdr:row>
      <xdr:rowOff>104775</xdr:rowOff>
    </xdr:to>
    <xdr:sp macro="" textlink="">
      <xdr:nvSpPr>
        <xdr:cNvPr id="4422" name="AutoShape 318" descr="Éligible à l'arbitrage">
          <a:hlinkClick xmlns:r="http://schemas.openxmlformats.org/officeDocument/2006/relationships" r:id="rId450"/>
          <a:extLst>
            <a:ext uri="{FF2B5EF4-FFF2-40B4-BE49-F238E27FC236}">
              <a16:creationId xmlns:a16="http://schemas.microsoft.com/office/drawing/2014/main" xmlns="" id="{00000000-0008-0000-0E00-000046110000}"/>
            </a:ext>
          </a:extLst>
        </xdr:cNvPr>
        <xdr:cNvSpPr>
          <a:spLocks noChangeAspect="1" noChangeArrowheads="1"/>
        </xdr:cNvSpPr>
      </xdr:nvSpPr>
      <xdr:spPr bwMode="auto">
        <a:xfrm>
          <a:off x="5334000" y="161772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405</xdr:row>
      <xdr:rowOff>0</xdr:rowOff>
    </xdr:from>
    <xdr:to>
      <xdr:col>2</xdr:col>
      <xdr:colOff>123825</xdr:colOff>
      <xdr:row>405</xdr:row>
      <xdr:rowOff>123825</xdr:rowOff>
    </xdr:to>
    <xdr:sp macro="" textlink="">
      <xdr:nvSpPr>
        <xdr:cNvPr id="4423" name="AutoShape 319" descr="Bonis de performance">
          <a:extLst>
            <a:ext uri="{FF2B5EF4-FFF2-40B4-BE49-F238E27FC236}">
              <a16:creationId xmlns:a16="http://schemas.microsoft.com/office/drawing/2014/main" xmlns="" id="{00000000-0008-0000-0E00-000047110000}"/>
            </a:ext>
          </a:extLst>
        </xdr:cNvPr>
        <xdr:cNvSpPr>
          <a:spLocks noChangeAspect="1" noChangeArrowheads="1"/>
        </xdr:cNvSpPr>
      </xdr:nvSpPr>
      <xdr:spPr bwMode="auto">
        <a:xfrm>
          <a:off x="1524000" y="162896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405</xdr:row>
      <xdr:rowOff>0</xdr:rowOff>
    </xdr:from>
    <xdr:to>
      <xdr:col>2</xdr:col>
      <xdr:colOff>257175</xdr:colOff>
      <xdr:row>405</xdr:row>
      <xdr:rowOff>123825</xdr:rowOff>
    </xdr:to>
    <xdr:sp macro="" textlink="">
      <xdr:nvSpPr>
        <xdr:cNvPr id="4424" name="AutoShape 320" descr="Exempté du ballottage">
          <a:hlinkClick xmlns:r="http://schemas.openxmlformats.org/officeDocument/2006/relationships" r:id="rId451"/>
          <a:extLst>
            <a:ext uri="{FF2B5EF4-FFF2-40B4-BE49-F238E27FC236}">
              <a16:creationId xmlns:a16="http://schemas.microsoft.com/office/drawing/2014/main" xmlns="" id="{00000000-0008-0000-0E00-000048110000}"/>
            </a:ext>
          </a:extLst>
        </xdr:cNvPr>
        <xdr:cNvSpPr>
          <a:spLocks noChangeAspect="1" noChangeArrowheads="1"/>
        </xdr:cNvSpPr>
      </xdr:nvSpPr>
      <xdr:spPr bwMode="auto">
        <a:xfrm>
          <a:off x="1657350" y="162896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928</xdr:row>
      <xdr:rowOff>0</xdr:rowOff>
    </xdr:from>
    <xdr:to>
      <xdr:col>2</xdr:col>
      <xdr:colOff>123825</xdr:colOff>
      <xdr:row>928</xdr:row>
      <xdr:rowOff>123825</xdr:rowOff>
    </xdr:to>
    <xdr:sp macro="" textlink="">
      <xdr:nvSpPr>
        <xdr:cNvPr id="4425" name="AutoShape 321" descr="Bonis de performance">
          <a:extLst>
            <a:ext uri="{FF2B5EF4-FFF2-40B4-BE49-F238E27FC236}">
              <a16:creationId xmlns:a16="http://schemas.microsoft.com/office/drawing/2014/main" xmlns="" id="{00000000-0008-0000-0E00-000049110000}"/>
            </a:ext>
          </a:extLst>
        </xdr:cNvPr>
        <xdr:cNvSpPr>
          <a:spLocks noChangeAspect="1" noChangeArrowheads="1"/>
        </xdr:cNvSpPr>
      </xdr:nvSpPr>
      <xdr:spPr bwMode="auto">
        <a:xfrm>
          <a:off x="1524000" y="163087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928</xdr:row>
      <xdr:rowOff>0</xdr:rowOff>
    </xdr:from>
    <xdr:to>
      <xdr:col>2</xdr:col>
      <xdr:colOff>257175</xdr:colOff>
      <xdr:row>928</xdr:row>
      <xdr:rowOff>123825</xdr:rowOff>
    </xdr:to>
    <xdr:sp macro="" textlink="">
      <xdr:nvSpPr>
        <xdr:cNvPr id="4426" name="AutoShape 322" descr="Transaction avec retenue de salaire">
          <a:extLst>
            <a:ext uri="{FF2B5EF4-FFF2-40B4-BE49-F238E27FC236}">
              <a16:creationId xmlns:a16="http://schemas.microsoft.com/office/drawing/2014/main" xmlns="" id="{00000000-0008-0000-0E00-00004A110000}"/>
            </a:ext>
          </a:extLst>
        </xdr:cNvPr>
        <xdr:cNvSpPr>
          <a:spLocks noChangeAspect="1" noChangeArrowheads="1"/>
        </xdr:cNvSpPr>
      </xdr:nvSpPr>
      <xdr:spPr bwMode="auto">
        <a:xfrm>
          <a:off x="1657350" y="163087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928</xdr:row>
      <xdr:rowOff>0</xdr:rowOff>
    </xdr:from>
    <xdr:to>
      <xdr:col>2</xdr:col>
      <xdr:colOff>390525</xdr:colOff>
      <xdr:row>928</xdr:row>
      <xdr:rowOff>123825</xdr:rowOff>
    </xdr:to>
    <xdr:sp macro="" textlink="">
      <xdr:nvSpPr>
        <xdr:cNvPr id="4427" name="AutoShape 323" descr="Exempté du ballottage">
          <a:hlinkClick xmlns:r="http://schemas.openxmlformats.org/officeDocument/2006/relationships" r:id="rId452"/>
          <a:extLst>
            <a:ext uri="{FF2B5EF4-FFF2-40B4-BE49-F238E27FC236}">
              <a16:creationId xmlns:a16="http://schemas.microsoft.com/office/drawing/2014/main" xmlns="" id="{00000000-0008-0000-0E00-00004B110000}"/>
            </a:ext>
          </a:extLst>
        </xdr:cNvPr>
        <xdr:cNvSpPr>
          <a:spLocks noChangeAspect="1" noChangeArrowheads="1"/>
        </xdr:cNvSpPr>
      </xdr:nvSpPr>
      <xdr:spPr bwMode="auto">
        <a:xfrm>
          <a:off x="1790700" y="163087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928</xdr:row>
      <xdr:rowOff>0</xdr:rowOff>
    </xdr:from>
    <xdr:to>
      <xdr:col>2</xdr:col>
      <xdr:colOff>523875</xdr:colOff>
      <xdr:row>928</xdr:row>
      <xdr:rowOff>123825</xdr:rowOff>
    </xdr:to>
    <xdr:sp macro="" textlink="">
      <xdr:nvSpPr>
        <xdr:cNvPr id="4428" name="AutoShape 324" descr="Exempté de la limite des 50 contrats">
          <a:extLst>
            <a:ext uri="{FF2B5EF4-FFF2-40B4-BE49-F238E27FC236}">
              <a16:creationId xmlns:a16="http://schemas.microsoft.com/office/drawing/2014/main" xmlns="" id="{00000000-0008-0000-0E00-00004C110000}"/>
            </a:ext>
          </a:extLst>
        </xdr:cNvPr>
        <xdr:cNvSpPr>
          <a:spLocks noChangeAspect="1" noChangeArrowheads="1"/>
        </xdr:cNvSpPr>
      </xdr:nvSpPr>
      <xdr:spPr bwMode="auto">
        <a:xfrm>
          <a:off x="1924050" y="163087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1316</xdr:row>
      <xdr:rowOff>0</xdr:rowOff>
    </xdr:from>
    <xdr:to>
      <xdr:col>2</xdr:col>
      <xdr:colOff>123825</xdr:colOff>
      <xdr:row>1316</xdr:row>
      <xdr:rowOff>123825</xdr:rowOff>
    </xdr:to>
    <xdr:sp macro="" textlink="">
      <xdr:nvSpPr>
        <xdr:cNvPr id="4429" name="AutoShape 325" descr="Bonis de performance">
          <a:extLst>
            <a:ext uri="{FF2B5EF4-FFF2-40B4-BE49-F238E27FC236}">
              <a16:creationId xmlns:a16="http://schemas.microsoft.com/office/drawing/2014/main" xmlns="" id="{00000000-0008-0000-0E00-00004D110000}"/>
            </a:ext>
          </a:extLst>
        </xdr:cNvPr>
        <xdr:cNvSpPr>
          <a:spLocks noChangeAspect="1" noChangeArrowheads="1"/>
        </xdr:cNvSpPr>
      </xdr:nvSpPr>
      <xdr:spPr bwMode="auto">
        <a:xfrm>
          <a:off x="1524000" y="163277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1316</xdr:row>
      <xdr:rowOff>0</xdr:rowOff>
    </xdr:from>
    <xdr:to>
      <xdr:col>2</xdr:col>
      <xdr:colOff>257175</xdr:colOff>
      <xdr:row>1316</xdr:row>
      <xdr:rowOff>123825</xdr:rowOff>
    </xdr:to>
    <xdr:sp macro="" textlink="">
      <xdr:nvSpPr>
        <xdr:cNvPr id="4430" name="AutoShape 326" descr="Exempté du ballottage">
          <a:hlinkClick xmlns:r="http://schemas.openxmlformats.org/officeDocument/2006/relationships" r:id="rId453"/>
          <a:extLst>
            <a:ext uri="{FF2B5EF4-FFF2-40B4-BE49-F238E27FC236}">
              <a16:creationId xmlns:a16="http://schemas.microsoft.com/office/drawing/2014/main" xmlns="" id="{00000000-0008-0000-0E00-00004E110000}"/>
            </a:ext>
          </a:extLst>
        </xdr:cNvPr>
        <xdr:cNvSpPr>
          <a:spLocks noChangeAspect="1" noChangeArrowheads="1"/>
        </xdr:cNvSpPr>
      </xdr:nvSpPr>
      <xdr:spPr bwMode="auto">
        <a:xfrm>
          <a:off x="1657350" y="163277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1150</xdr:row>
      <xdr:rowOff>0</xdr:rowOff>
    </xdr:from>
    <xdr:to>
      <xdr:col>2</xdr:col>
      <xdr:colOff>123825</xdr:colOff>
      <xdr:row>1150</xdr:row>
      <xdr:rowOff>123825</xdr:rowOff>
    </xdr:to>
    <xdr:sp macro="" textlink="">
      <xdr:nvSpPr>
        <xdr:cNvPr id="4431" name="AutoShape 327" descr="Exempté du ballottage">
          <a:hlinkClick xmlns:r="http://schemas.openxmlformats.org/officeDocument/2006/relationships" r:id="rId454"/>
          <a:extLst>
            <a:ext uri="{FF2B5EF4-FFF2-40B4-BE49-F238E27FC236}">
              <a16:creationId xmlns:a16="http://schemas.microsoft.com/office/drawing/2014/main" xmlns="" id="{00000000-0008-0000-0E00-00004F110000}"/>
            </a:ext>
          </a:extLst>
        </xdr:cNvPr>
        <xdr:cNvSpPr>
          <a:spLocks noChangeAspect="1" noChangeArrowheads="1"/>
        </xdr:cNvSpPr>
      </xdr:nvSpPr>
      <xdr:spPr bwMode="auto">
        <a:xfrm>
          <a:off x="1524000" y="163468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723</xdr:row>
      <xdr:rowOff>0</xdr:rowOff>
    </xdr:from>
    <xdr:to>
      <xdr:col>2</xdr:col>
      <xdr:colOff>123825</xdr:colOff>
      <xdr:row>723</xdr:row>
      <xdr:rowOff>123825</xdr:rowOff>
    </xdr:to>
    <xdr:sp macro="" textlink="">
      <xdr:nvSpPr>
        <xdr:cNvPr id="4432" name="AutoShape 328" descr="Bonis de performance">
          <a:extLst>
            <a:ext uri="{FF2B5EF4-FFF2-40B4-BE49-F238E27FC236}">
              <a16:creationId xmlns:a16="http://schemas.microsoft.com/office/drawing/2014/main" xmlns="" id="{00000000-0008-0000-0E00-000050110000}"/>
            </a:ext>
          </a:extLst>
        </xdr:cNvPr>
        <xdr:cNvSpPr>
          <a:spLocks noChangeAspect="1" noChangeArrowheads="1"/>
        </xdr:cNvSpPr>
      </xdr:nvSpPr>
      <xdr:spPr bwMode="auto">
        <a:xfrm>
          <a:off x="1524000" y="163658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723</xdr:row>
      <xdr:rowOff>0</xdr:rowOff>
    </xdr:from>
    <xdr:to>
      <xdr:col>2</xdr:col>
      <xdr:colOff>257175</xdr:colOff>
      <xdr:row>723</xdr:row>
      <xdr:rowOff>123825</xdr:rowOff>
    </xdr:to>
    <xdr:sp macro="" textlink="">
      <xdr:nvSpPr>
        <xdr:cNvPr id="4433" name="AutoShape 329" descr="Transaction avec retenue de salaire">
          <a:extLst>
            <a:ext uri="{FF2B5EF4-FFF2-40B4-BE49-F238E27FC236}">
              <a16:creationId xmlns:a16="http://schemas.microsoft.com/office/drawing/2014/main" xmlns="" id="{00000000-0008-0000-0E00-000051110000}"/>
            </a:ext>
          </a:extLst>
        </xdr:cNvPr>
        <xdr:cNvSpPr>
          <a:spLocks noChangeAspect="1" noChangeArrowheads="1"/>
        </xdr:cNvSpPr>
      </xdr:nvSpPr>
      <xdr:spPr bwMode="auto">
        <a:xfrm>
          <a:off x="1657350" y="163658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723</xdr:row>
      <xdr:rowOff>0</xdr:rowOff>
    </xdr:from>
    <xdr:to>
      <xdr:col>2</xdr:col>
      <xdr:colOff>390525</xdr:colOff>
      <xdr:row>723</xdr:row>
      <xdr:rowOff>123825</xdr:rowOff>
    </xdr:to>
    <xdr:sp macro="" textlink="">
      <xdr:nvSpPr>
        <xdr:cNvPr id="4434" name="AutoShape 330" descr="Exempté du ballottage">
          <a:hlinkClick xmlns:r="http://schemas.openxmlformats.org/officeDocument/2006/relationships" r:id="rId455"/>
          <a:extLst>
            <a:ext uri="{FF2B5EF4-FFF2-40B4-BE49-F238E27FC236}">
              <a16:creationId xmlns:a16="http://schemas.microsoft.com/office/drawing/2014/main" xmlns="" id="{00000000-0008-0000-0E00-000052110000}"/>
            </a:ext>
          </a:extLst>
        </xdr:cNvPr>
        <xdr:cNvSpPr>
          <a:spLocks noChangeAspect="1" noChangeArrowheads="1"/>
        </xdr:cNvSpPr>
      </xdr:nvSpPr>
      <xdr:spPr bwMode="auto">
        <a:xfrm>
          <a:off x="1790700" y="163658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723</xdr:row>
      <xdr:rowOff>0</xdr:rowOff>
    </xdr:from>
    <xdr:to>
      <xdr:col>2</xdr:col>
      <xdr:colOff>523875</xdr:colOff>
      <xdr:row>723</xdr:row>
      <xdr:rowOff>123825</xdr:rowOff>
    </xdr:to>
    <xdr:sp macro="" textlink="">
      <xdr:nvSpPr>
        <xdr:cNvPr id="4435" name="AutoShape 331" descr="Exempté de la limite des 50 contrats">
          <a:extLst>
            <a:ext uri="{FF2B5EF4-FFF2-40B4-BE49-F238E27FC236}">
              <a16:creationId xmlns:a16="http://schemas.microsoft.com/office/drawing/2014/main" xmlns="" id="{00000000-0008-0000-0E00-000053110000}"/>
            </a:ext>
          </a:extLst>
        </xdr:cNvPr>
        <xdr:cNvSpPr>
          <a:spLocks noChangeAspect="1" noChangeArrowheads="1"/>
        </xdr:cNvSpPr>
      </xdr:nvSpPr>
      <xdr:spPr bwMode="auto">
        <a:xfrm>
          <a:off x="1924050" y="163658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724</xdr:row>
      <xdr:rowOff>0</xdr:rowOff>
    </xdr:from>
    <xdr:to>
      <xdr:col>2</xdr:col>
      <xdr:colOff>123825</xdr:colOff>
      <xdr:row>724</xdr:row>
      <xdr:rowOff>123825</xdr:rowOff>
    </xdr:to>
    <xdr:sp macro="" textlink="">
      <xdr:nvSpPr>
        <xdr:cNvPr id="4436" name="AutoShape 332" descr="Bonis de performance">
          <a:extLst>
            <a:ext uri="{FF2B5EF4-FFF2-40B4-BE49-F238E27FC236}">
              <a16:creationId xmlns:a16="http://schemas.microsoft.com/office/drawing/2014/main" xmlns="" id="{00000000-0008-0000-0E00-000054110000}"/>
            </a:ext>
          </a:extLst>
        </xdr:cNvPr>
        <xdr:cNvSpPr>
          <a:spLocks noChangeAspect="1" noChangeArrowheads="1"/>
        </xdr:cNvSpPr>
      </xdr:nvSpPr>
      <xdr:spPr bwMode="auto">
        <a:xfrm>
          <a:off x="1524000" y="163849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724</xdr:row>
      <xdr:rowOff>0</xdr:rowOff>
    </xdr:from>
    <xdr:to>
      <xdr:col>2</xdr:col>
      <xdr:colOff>257175</xdr:colOff>
      <xdr:row>724</xdr:row>
      <xdr:rowOff>123825</xdr:rowOff>
    </xdr:to>
    <xdr:sp macro="" textlink="">
      <xdr:nvSpPr>
        <xdr:cNvPr id="4437" name="AutoShape 333" descr="Exempté du ballottage">
          <a:hlinkClick xmlns:r="http://schemas.openxmlformats.org/officeDocument/2006/relationships" r:id="rId456"/>
          <a:extLst>
            <a:ext uri="{FF2B5EF4-FFF2-40B4-BE49-F238E27FC236}">
              <a16:creationId xmlns:a16="http://schemas.microsoft.com/office/drawing/2014/main" xmlns="" id="{00000000-0008-0000-0E00-000055110000}"/>
            </a:ext>
          </a:extLst>
        </xdr:cNvPr>
        <xdr:cNvSpPr>
          <a:spLocks noChangeAspect="1" noChangeArrowheads="1"/>
        </xdr:cNvSpPr>
      </xdr:nvSpPr>
      <xdr:spPr bwMode="auto">
        <a:xfrm>
          <a:off x="1657350" y="163849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201</xdr:row>
      <xdr:rowOff>0</xdr:rowOff>
    </xdr:from>
    <xdr:to>
      <xdr:col>8</xdr:col>
      <xdr:colOff>123825</xdr:colOff>
      <xdr:row>201</xdr:row>
      <xdr:rowOff>104775</xdr:rowOff>
    </xdr:to>
    <xdr:sp macro="" textlink="">
      <xdr:nvSpPr>
        <xdr:cNvPr id="4438" name="AutoShape 334" descr="Éligible à l'arbitrage">
          <a:hlinkClick xmlns:r="http://schemas.openxmlformats.org/officeDocument/2006/relationships" r:id="rId457"/>
          <a:extLst>
            <a:ext uri="{FF2B5EF4-FFF2-40B4-BE49-F238E27FC236}">
              <a16:creationId xmlns:a16="http://schemas.microsoft.com/office/drawing/2014/main" xmlns="" id="{00000000-0008-0000-0E00-000056110000}"/>
            </a:ext>
          </a:extLst>
        </xdr:cNvPr>
        <xdr:cNvSpPr>
          <a:spLocks noChangeAspect="1" noChangeArrowheads="1"/>
        </xdr:cNvSpPr>
      </xdr:nvSpPr>
      <xdr:spPr bwMode="auto">
        <a:xfrm>
          <a:off x="6096000" y="1640395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305</xdr:row>
      <xdr:rowOff>0</xdr:rowOff>
    </xdr:from>
    <xdr:to>
      <xdr:col>2</xdr:col>
      <xdr:colOff>123825</xdr:colOff>
      <xdr:row>305</xdr:row>
      <xdr:rowOff>123825</xdr:rowOff>
    </xdr:to>
    <xdr:sp macro="" textlink="">
      <xdr:nvSpPr>
        <xdr:cNvPr id="4439" name="AutoShape 335" descr="Exempté du ballottage">
          <a:hlinkClick xmlns:r="http://schemas.openxmlformats.org/officeDocument/2006/relationships" r:id="rId458"/>
          <a:extLst>
            <a:ext uri="{FF2B5EF4-FFF2-40B4-BE49-F238E27FC236}">
              <a16:creationId xmlns:a16="http://schemas.microsoft.com/office/drawing/2014/main" xmlns="" id="{00000000-0008-0000-0E00-000057110000}"/>
            </a:ext>
          </a:extLst>
        </xdr:cNvPr>
        <xdr:cNvSpPr>
          <a:spLocks noChangeAspect="1" noChangeArrowheads="1"/>
        </xdr:cNvSpPr>
      </xdr:nvSpPr>
      <xdr:spPr bwMode="auto">
        <a:xfrm>
          <a:off x="1524000" y="164230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305</xdr:row>
      <xdr:rowOff>0</xdr:rowOff>
    </xdr:from>
    <xdr:to>
      <xdr:col>8</xdr:col>
      <xdr:colOff>123825</xdr:colOff>
      <xdr:row>305</xdr:row>
      <xdr:rowOff>104775</xdr:rowOff>
    </xdr:to>
    <xdr:sp macro="" textlink="">
      <xdr:nvSpPr>
        <xdr:cNvPr id="4440" name="AutoShape 336" descr="Éligible à l'arbitrage">
          <a:hlinkClick xmlns:r="http://schemas.openxmlformats.org/officeDocument/2006/relationships" r:id="rId459"/>
          <a:extLst>
            <a:ext uri="{FF2B5EF4-FFF2-40B4-BE49-F238E27FC236}">
              <a16:creationId xmlns:a16="http://schemas.microsoft.com/office/drawing/2014/main" xmlns="" id="{00000000-0008-0000-0E00-000058110000}"/>
            </a:ext>
          </a:extLst>
        </xdr:cNvPr>
        <xdr:cNvSpPr>
          <a:spLocks noChangeAspect="1" noChangeArrowheads="1"/>
        </xdr:cNvSpPr>
      </xdr:nvSpPr>
      <xdr:spPr bwMode="auto">
        <a:xfrm>
          <a:off x="6096000" y="1642300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1229</xdr:row>
      <xdr:rowOff>0</xdr:rowOff>
    </xdr:from>
    <xdr:to>
      <xdr:col>2</xdr:col>
      <xdr:colOff>123825</xdr:colOff>
      <xdr:row>1229</xdr:row>
      <xdr:rowOff>123825</xdr:rowOff>
    </xdr:to>
    <xdr:sp macro="" textlink="">
      <xdr:nvSpPr>
        <xdr:cNvPr id="4441" name="AutoShape 337" descr="Exempté du ballottage">
          <a:hlinkClick xmlns:r="http://schemas.openxmlformats.org/officeDocument/2006/relationships" r:id="rId460"/>
          <a:extLst>
            <a:ext uri="{FF2B5EF4-FFF2-40B4-BE49-F238E27FC236}">
              <a16:creationId xmlns:a16="http://schemas.microsoft.com/office/drawing/2014/main" xmlns="" id="{00000000-0008-0000-0E00-000059110000}"/>
            </a:ext>
          </a:extLst>
        </xdr:cNvPr>
        <xdr:cNvSpPr>
          <a:spLocks noChangeAspect="1" noChangeArrowheads="1"/>
        </xdr:cNvSpPr>
      </xdr:nvSpPr>
      <xdr:spPr bwMode="auto">
        <a:xfrm>
          <a:off x="1524000" y="165173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377</xdr:row>
      <xdr:rowOff>0</xdr:rowOff>
    </xdr:from>
    <xdr:to>
      <xdr:col>2</xdr:col>
      <xdr:colOff>123825</xdr:colOff>
      <xdr:row>377</xdr:row>
      <xdr:rowOff>123825</xdr:rowOff>
    </xdr:to>
    <xdr:sp macro="" textlink="">
      <xdr:nvSpPr>
        <xdr:cNvPr id="4442" name="AutoShape 338" descr="Bonis de performance">
          <a:extLst>
            <a:ext uri="{FF2B5EF4-FFF2-40B4-BE49-F238E27FC236}">
              <a16:creationId xmlns:a16="http://schemas.microsoft.com/office/drawing/2014/main" xmlns="" id="{00000000-0008-0000-0E00-00005A110000}"/>
            </a:ext>
          </a:extLst>
        </xdr:cNvPr>
        <xdr:cNvSpPr>
          <a:spLocks noChangeAspect="1" noChangeArrowheads="1"/>
        </xdr:cNvSpPr>
      </xdr:nvSpPr>
      <xdr:spPr bwMode="auto">
        <a:xfrm>
          <a:off x="1524000" y="16536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377</xdr:row>
      <xdr:rowOff>0</xdr:rowOff>
    </xdr:from>
    <xdr:to>
      <xdr:col>2</xdr:col>
      <xdr:colOff>257175</xdr:colOff>
      <xdr:row>377</xdr:row>
      <xdr:rowOff>123825</xdr:rowOff>
    </xdr:to>
    <xdr:sp macro="" textlink="">
      <xdr:nvSpPr>
        <xdr:cNvPr id="4443" name="AutoShape 339" descr="Transaction avec retenue de salaire">
          <a:extLst>
            <a:ext uri="{FF2B5EF4-FFF2-40B4-BE49-F238E27FC236}">
              <a16:creationId xmlns:a16="http://schemas.microsoft.com/office/drawing/2014/main" xmlns="" id="{00000000-0008-0000-0E00-00005B110000}"/>
            </a:ext>
          </a:extLst>
        </xdr:cNvPr>
        <xdr:cNvSpPr>
          <a:spLocks noChangeAspect="1" noChangeArrowheads="1"/>
        </xdr:cNvSpPr>
      </xdr:nvSpPr>
      <xdr:spPr bwMode="auto">
        <a:xfrm>
          <a:off x="1657350" y="16536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377</xdr:row>
      <xdr:rowOff>0</xdr:rowOff>
    </xdr:from>
    <xdr:to>
      <xdr:col>2</xdr:col>
      <xdr:colOff>390525</xdr:colOff>
      <xdr:row>377</xdr:row>
      <xdr:rowOff>123825</xdr:rowOff>
    </xdr:to>
    <xdr:sp macro="" textlink="">
      <xdr:nvSpPr>
        <xdr:cNvPr id="4444" name="AutoShape 340" descr="Exempté du ballottage">
          <a:hlinkClick xmlns:r="http://schemas.openxmlformats.org/officeDocument/2006/relationships" r:id="rId461"/>
          <a:extLst>
            <a:ext uri="{FF2B5EF4-FFF2-40B4-BE49-F238E27FC236}">
              <a16:creationId xmlns:a16="http://schemas.microsoft.com/office/drawing/2014/main" xmlns="" id="{00000000-0008-0000-0E00-00005C110000}"/>
            </a:ext>
          </a:extLst>
        </xdr:cNvPr>
        <xdr:cNvSpPr>
          <a:spLocks noChangeAspect="1" noChangeArrowheads="1"/>
        </xdr:cNvSpPr>
      </xdr:nvSpPr>
      <xdr:spPr bwMode="auto">
        <a:xfrm>
          <a:off x="1790700" y="16536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377</xdr:row>
      <xdr:rowOff>0</xdr:rowOff>
    </xdr:from>
    <xdr:to>
      <xdr:col>2</xdr:col>
      <xdr:colOff>523875</xdr:colOff>
      <xdr:row>377</xdr:row>
      <xdr:rowOff>123825</xdr:rowOff>
    </xdr:to>
    <xdr:sp macro="" textlink="">
      <xdr:nvSpPr>
        <xdr:cNvPr id="4445" name="AutoShape 341" descr="Exempté de la limite des 50 contrats">
          <a:extLst>
            <a:ext uri="{FF2B5EF4-FFF2-40B4-BE49-F238E27FC236}">
              <a16:creationId xmlns:a16="http://schemas.microsoft.com/office/drawing/2014/main" xmlns="" id="{00000000-0008-0000-0E00-00005D110000}"/>
            </a:ext>
          </a:extLst>
        </xdr:cNvPr>
        <xdr:cNvSpPr>
          <a:spLocks noChangeAspect="1" noChangeArrowheads="1"/>
        </xdr:cNvSpPr>
      </xdr:nvSpPr>
      <xdr:spPr bwMode="auto">
        <a:xfrm>
          <a:off x="1924050" y="16536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734</xdr:row>
      <xdr:rowOff>0</xdr:rowOff>
    </xdr:from>
    <xdr:to>
      <xdr:col>2</xdr:col>
      <xdr:colOff>123825</xdr:colOff>
      <xdr:row>734</xdr:row>
      <xdr:rowOff>123825</xdr:rowOff>
    </xdr:to>
    <xdr:sp macro="" textlink="">
      <xdr:nvSpPr>
        <xdr:cNvPr id="4446" name="AutoShape 342" descr="Exempté du ballottage">
          <a:hlinkClick xmlns:r="http://schemas.openxmlformats.org/officeDocument/2006/relationships" r:id="rId462"/>
          <a:extLst>
            <a:ext uri="{FF2B5EF4-FFF2-40B4-BE49-F238E27FC236}">
              <a16:creationId xmlns:a16="http://schemas.microsoft.com/office/drawing/2014/main" xmlns="" id="{00000000-0008-0000-0E00-00005E110000}"/>
            </a:ext>
          </a:extLst>
        </xdr:cNvPr>
        <xdr:cNvSpPr>
          <a:spLocks noChangeAspect="1" noChangeArrowheads="1"/>
        </xdr:cNvSpPr>
      </xdr:nvSpPr>
      <xdr:spPr bwMode="auto">
        <a:xfrm>
          <a:off x="1524000" y="165554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100</xdr:row>
      <xdr:rowOff>0</xdr:rowOff>
    </xdr:from>
    <xdr:to>
      <xdr:col>7</xdr:col>
      <xdr:colOff>123825</xdr:colOff>
      <xdr:row>100</xdr:row>
      <xdr:rowOff>104775</xdr:rowOff>
    </xdr:to>
    <xdr:sp macro="" textlink="">
      <xdr:nvSpPr>
        <xdr:cNvPr id="4447" name="AutoShape 343" descr="Éligible à l'arbitrage">
          <a:hlinkClick xmlns:r="http://schemas.openxmlformats.org/officeDocument/2006/relationships" r:id="rId463"/>
          <a:extLst>
            <a:ext uri="{FF2B5EF4-FFF2-40B4-BE49-F238E27FC236}">
              <a16:creationId xmlns:a16="http://schemas.microsoft.com/office/drawing/2014/main" xmlns="" id="{00000000-0008-0000-0E00-00005F110000}"/>
            </a:ext>
          </a:extLst>
        </xdr:cNvPr>
        <xdr:cNvSpPr>
          <a:spLocks noChangeAspect="1" noChangeArrowheads="1"/>
        </xdr:cNvSpPr>
      </xdr:nvSpPr>
      <xdr:spPr bwMode="auto">
        <a:xfrm>
          <a:off x="5334000" y="1657445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1404</xdr:row>
      <xdr:rowOff>0</xdr:rowOff>
    </xdr:from>
    <xdr:to>
      <xdr:col>7</xdr:col>
      <xdr:colOff>123825</xdr:colOff>
      <xdr:row>1404</xdr:row>
      <xdr:rowOff>104775</xdr:rowOff>
    </xdr:to>
    <xdr:sp macro="" textlink="">
      <xdr:nvSpPr>
        <xdr:cNvPr id="4448" name="AutoShape 344" descr="Éligible à l'arbitrage">
          <a:hlinkClick xmlns:r="http://schemas.openxmlformats.org/officeDocument/2006/relationships" r:id="rId464"/>
          <a:extLst>
            <a:ext uri="{FF2B5EF4-FFF2-40B4-BE49-F238E27FC236}">
              <a16:creationId xmlns:a16="http://schemas.microsoft.com/office/drawing/2014/main" xmlns="" id="{00000000-0008-0000-0E00-000060110000}"/>
            </a:ext>
          </a:extLst>
        </xdr:cNvPr>
        <xdr:cNvSpPr>
          <a:spLocks noChangeAspect="1" noChangeArrowheads="1"/>
        </xdr:cNvSpPr>
      </xdr:nvSpPr>
      <xdr:spPr bwMode="auto">
        <a:xfrm>
          <a:off x="5334000" y="160553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955</xdr:row>
      <xdr:rowOff>0</xdr:rowOff>
    </xdr:from>
    <xdr:to>
      <xdr:col>7</xdr:col>
      <xdr:colOff>123825</xdr:colOff>
      <xdr:row>955</xdr:row>
      <xdr:rowOff>104775</xdr:rowOff>
    </xdr:to>
    <xdr:sp macro="" textlink="">
      <xdr:nvSpPr>
        <xdr:cNvPr id="4449" name="AutoShape 345" descr="Éligible à l'arbitrage">
          <a:hlinkClick xmlns:r="http://schemas.openxmlformats.org/officeDocument/2006/relationships" r:id="rId465"/>
          <a:extLst>
            <a:ext uri="{FF2B5EF4-FFF2-40B4-BE49-F238E27FC236}">
              <a16:creationId xmlns:a16="http://schemas.microsoft.com/office/drawing/2014/main" xmlns="" id="{00000000-0008-0000-0E00-000061110000}"/>
            </a:ext>
          </a:extLst>
        </xdr:cNvPr>
        <xdr:cNvSpPr>
          <a:spLocks noChangeAspect="1" noChangeArrowheads="1"/>
        </xdr:cNvSpPr>
      </xdr:nvSpPr>
      <xdr:spPr bwMode="auto">
        <a:xfrm>
          <a:off x="5334000" y="160743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1053</xdr:row>
      <xdr:rowOff>0</xdr:rowOff>
    </xdr:from>
    <xdr:to>
      <xdr:col>2</xdr:col>
      <xdr:colOff>123825</xdr:colOff>
      <xdr:row>1053</xdr:row>
      <xdr:rowOff>123825</xdr:rowOff>
    </xdr:to>
    <xdr:sp macro="" textlink="">
      <xdr:nvSpPr>
        <xdr:cNvPr id="4450" name="AutoShape 346" descr="Bonis de performance">
          <a:extLst>
            <a:ext uri="{FF2B5EF4-FFF2-40B4-BE49-F238E27FC236}">
              <a16:creationId xmlns:a16="http://schemas.microsoft.com/office/drawing/2014/main" xmlns="" id="{00000000-0008-0000-0E00-000062110000}"/>
            </a:ext>
          </a:extLst>
        </xdr:cNvPr>
        <xdr:cNvSpPr>
          <a:spLocks noChangeAspect="1" noChangeArrowheads="1"/>
        </xdr:cNvSpPr>
      </xdr:nvSpPr>
      <xdr:spPr bwMode="auto">
        <a:xfrm>
          <a:off x="1524000" y="160934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1053</xdr:row>
      <xdr:rowOff>0</xdr:rowOff>
    </xdr:from>
    <xdr:to>
      <xdr:col>2</xdr:col>
      <xdr:colOff>257175</xdr:colOff>
      <xdr:row>1053</xdr:row>
      <xdr:rowOff>123825</xdr:rowOff>
    </xdr:to>
    <xdr:sp macro="" textlink="">
      <xdr:nvSpPr>
        <xdr:cNvPr id="4451" name="AutoShape 347" descr="Exempté du ballottage">
          <a:hlinkClick xmlns:r="http://schemas.openxmlformats.org/officeDocument/2006/relationships" r:id="rId466"/>
          <a:extLst>
            <a:ext uri="{FF2B5EF4-FFF2-40B4-BE49-F238E27FC236}">
              <a16:creationId xmlns:a16="http://schemas.microsoft.com/office/drawing/2014/main" xmlns="" id="{00000000-0008-0000-0E00-000063110000}"/>
            </a:ext>
          </a:extLst>
        </xdr:cNvPr>
        <xdr:cNvSpPr>
          <a:spLocks noChangeAspect="1" noChangeArrowheads="1"/>
        </xdr:cNvSpPr>
      </xdr:nvSpPr>
      <xdr:spPr bwMode="auto">
        <a:xfrm>
          <a:off x="1657350" y="160934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xdr:row>
      <xdr:rowOff>0</xdr:rowOff>
    </xdr:from>
    <xdr:to>
      <xdr:col>2</xdr:col>
      <xdr:colOff>123825</xdr:colOff>
      <xdr:row>126</xdr:row>
      <xdr:rowOff>123825</xdr:rowOff>
    </xdr:to>
    <xdr:sp macro="" textlink="">
      <xdr:nvSpPr>
        <xdr:cNvPr id="4452" name="AutoShape 348" descr="Exempté du ballottage">
          <a:hlinkClick xmlns:r="http://schemas.openxmlformats.org/officeDocument/2006/relationships" r:id="rId467"/>
          <a:extLst>
            <a:ext uri="{FF2B5EF4-FFF2-40B4-BE49-F238E27FC236}">
              <a16:creationId xmlns:a16="http://schemas.microsoft.com/office/drawing/2014/main" xmlns="" id="{00000000-0008-0000-0E00-000064110000}"/>
            </a:ext>
          </a:extLst>
        </xdr:cNvPr>
        <xdr:cNvSpPr>
          <a:spLocks noChangeAspect="1" noChangeArrowheads="1"/>
        </xdr:cNvSpPr>
      </xdr:nvSpPr>
      <xdr:spPr bwMode="auto">
        <a:xfrm>
          <a:off x="1524000" y="161315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xdr:row>
      <xdr:rowOff>0</xdr:rowOff>
    </xdr:from>
    <xdr:to>
      <xdr:col>6</xdr:col>
      <xdr:colOff>104775</xdr:colOff>
      <xdr:row>1</xdr:row>
      <xdr:rowOff>104775</xdr:rowOff>
    </xdr:to>
    <xdr:sp macro="" textlink="">
      <xdr:nvSpPr>
        <xdr:cNvPr id="4453" name="AutoShape 349" descr="https://capfriendly-wlb8ng5.stackpathdns.com/assets/images/icons/general/q2.svg">
          <a:extLst>
            <a:ext uri="{FF2B5EF4-FFF2-40B4-BE49-F238E27FC236}">
              <a16:creationId xmlns:a16="http://schemas.microsoft.com/office/drawing/2014/main" xmlns="" id="{00000000-0008-0000-0E00-000065110000}"/>
            </a:ext>
          </a:extLst>
        </xdr:cNvPr>
        <xdr:cNvSpPr>
          <a:spLocks noChangeAspect="1" noChangeArrowheads="1"/>
        </xdr:cNvSpPr>
      </xdr:nvSpPr>
      <xdr:spPr bwMode="auto">
        <a:xfrm>
          <a:off x="4572000" y="1615059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1288</xdr:row>
      <xdr:rowOff>0</xdr:rowOff>
    </xdr:from>
    <xdr:to>
      <xdr:col>7</xdr:col>
      <xdr:colOff>123825</xdr:colOff>
      <xdr:row>1288</xdr:row>
      <xdr:rowOff>104775</xdr:rowOff>
    </xdr:to>
    <xdr:sp macro="" textlink="">
      <xdr:nvSpPr>
        <xdr:cNvPr id="4454" name="AutoShape 350" descr="Éligible à l'arbitrage">
          <a:hlinkClick xmlns:r="http://schemas.openxmlformats.org/officeDocument/2006/relationships" r:id="rId468"/>
          <a:extLst>
            <a:ext uri="{FF2B5EF4-FFF2-40B4-BE49-F238E27FC236}">
              <a16:creationId xmlns:a16="http://schemas.microsoft.com/office/drawing/2014/main" xmlns="" id="{00000000-0008-0000-0E00-000066110000}"/>
            </a:ext>
          </a:extLst>
        </xdr:cNvPr>
        <xdr:cNvSpPr>
          <a:spLocks noChangeAspect="1" noChangeArrowheads="1"/>
        </xdr:cNvSpPr>
      </xdr:nvSpPr>
      <xdr:spPr bwMode="auto">
        <a:xfrm>
          <a:off x="5334000" y="163020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615</xdr:row>
      <xdr:rowOff>0</xdr:rowOff>
    </xdr:from>
    <xdr:to>
      <xdr:col>2</xdr:col>
      <xdr:colOff>123825</xdr:colOff>
      <xdr:row>615</xdr:row>
      <xdr:rowOff>123825</xdr:rowOff>
    </xdr:to>
    <xdr:sp macro="" textlink="">
      <xdr:nvSpPr>
        <xdr:cNvPr id="4455" name="AutoShape 351" descr="Bonis de performance">
          <a:extLst>
            <a:ext uri="{FF2B5EF4-FFF2-40B4-BE49-F238E27FC236}">
              <a16:creationId xmlns:a16="http://schemas.microsoft.com/office/drawing/2014/main" xmlns="" id="{00000000-0008-0000-0E00-000067110000}"/>
            </a:ext>
          </a:extLst>
        </xdr:cNvPr>
        <xdr:cNvSpPr>
          <a:spLocks noChangeAspect="1" noChangeArrowheads="1"/>
        </xdr:cNvSpPr>
      </xdr:nvSpPr>
      <xdr:spPr bwMode="auto">
        <a:xfrm>
          <a:off x="1524000" y="163401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615</xdr:row>
      <xdr:rowOff>0</xdr:rowOff>
    </xdr:from>
    <xdr:to>
      <xdr:col>2</xdr:col>
      <xdr:colOff>257175</xdr:colOff>
      <xdr:row>615</xdr:row>
      <xdr:rowOff>123825</xdr:rowOff>
    </xdr:to>
    <xdr:sp macro="" textlink="">
      <xdr:nvSpPr>
        <xdr:cNvPr id="4456" name="AutoShape 352" descr="Exempté du ballottage">
          <a:hlinkClick xmlns:r="http://schemas.openxmlformats.org/officeDocument/2006/relationships" r:id="rId469"/>
          <a:extLst>
            <a:ext uri="{FF2B5EF4-FFF2-40B4-BE49-F238E27FC236}">
              <a16:creationId xmlns:a16="http://schemas.microsoft.com/office/drawing/2014/main" xmlns="" id="{00000000-0008-0000-0E00-000068110000}"/>
            </a:ext>
          </a:extLst>
        </xdr:cNvPr>
        <xdr:cNvSpPr>
          <a:spLocks noChangeAspect="1" noChangeArrowheads="1"/>
        </xdr:cNvSpPr>
      </xdr:nvSpPr>
      <xdr:spPr bwMode="auto">
        <a:xfrm>
          <a:off x="1657350" y="163401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xdr:row>
      <xdr:rowOff>0</xdr:rowOff>
    </xdr:from>
    <xdr:to>
      <xdr:col>8</xdr:col>
      <xdr:colOff>104775</xdr:colOff>
      <xdr:row>1</xdr:row>
      <xdr:rowOff>104775</xdr:rowOff>
    </xdr:to>
    <xdr:sp macro="" textlink="">
      <xdr:nvSpPr>
        <xdr:cNvPr id="4457" name="AutoShape 353" descr="https://capfriendly-wlb8ng5.stackpathdns.com/assets/images/icons/general/q2.svg">
          <a:extLst>
            <a:ext uri="{FF2B5EF4-FFF2-40B4-BE49-F238E27FC236}">
              <a16:creationId xmlns:a16="http://schemas.microsoft.com/office/drawing/2014/main" xmlns="" id="{00000000-0008-0000-0E00-000069110000}"/>
            </a:ext>
          </a:extLst>
        </xdr:cNvPr>
        <xdr:cNvSpPr>
          <a:spLocks noChangeAspect="1" noChangeArrowheads="1"/>
        </xdr:cNvSpPr>
      </xdr:nvSpPr>
      <xdr:spPr bwMode="auto">
        <a:xfrm>
          <a:off x="6096000" y="16359187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302</xdr:row>
      <xdr:rowOff>0</xdr:rowOff>
    </xdr:from>
    <xdr:to>
      <xdr:col>2</xdr:col>
      <xdr:colOff>123825</xdr:colOff>
      <xdr:row>302</xdr:row>
      <xdr:rowOff>123825</xdr:rowOff>
    </xdr:to>
    <xdr:sp macro="" textlink="">
      <xdr:nvSpPr>
        <xdr:cNvPr id="4458" name="AutoShape 354" descr="Exempté du ballottage">
          <a:hlinkClick xmlns:r="http://schemas.openxmlformats.org/officeDocument/2006/relationships" r:id="rId470"/>
          <a:extLst>
            <a:ext uri="{FF2B5EF4-FFF2-40B4-BE49-F238E27FC236}">
              <a16:creationId xmlns:a16="http://schemas.microsoft.com/office/drawing/2014/main" xmlns="" id="{00000000-0008-0000-0E00-00006A110000}"/>
            </a:ext>
          </a:extLst>
        </xdr:cNvPr>
        <xdr:cNvSpPr>
          <a:spLocks noChangeAspect="1" noChangeArrowheads="1"/>
        </xdr:cNvSpPr>
      </xdr:nvSpPr>
      <xdr:spPr bwMode="auto">
        <a:xfrm>
          <a:off x="1524000" y="165106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59" name="AutoShape 355" descr="https://capfriendly-wlb8ng5.stackpathdns.com/assets/images/icons/general/q.svg">
          <a:extLst>
            <a:ext uri="{FF2B5EF4-FFF2-40B4-BE49-F238E27FC236}">
              <a16:creationId xmlns:a16="http://schemas.microsoft.com/office/drawing/2014/main" xmlns="" id="{00000000-0008-0000-0E00-00006B110000}"/>
            </a:ext>
          </a:extLst>
        </xdr:cNvPr>
        <xdr:cNvSpPr>
          <a:spLocks noChangeAspect="1" noChangeArrowheads="1"/>
        </xdr:cNvSpPr>
      </xdr:nvSpPr>
      <xdr:spPr bwMode="auto">
        <a:xfrm>
          <a:off x="1524000" y="167754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60" name="AutoShape 356" descr="https://capfriendly-wlb8ng5.stackpathdns.com/assets/images/icons/general/q.svg">
          <a:extLst>
            <a:ext uri="{FF2B5EF4-FFF2-40B4-BE49-F238E27FC236}">
              <a16:creationId xmlns:a16="http://schemas.microsoft.com/office/drawing/2014/main" xmlns="" id="{00000000-0008-0000-0E00-00006C110000}"/>
            </a:ext>
          </a:extLst>
        </xdr:cNvPr>
        <xdr:cNvSpPr>
          <a:spLocks noChangeAspect="1" noChangeArrowheads="1"/>
        </xdr:cNvSpPr>
      </xdr:nvSpPr>
      <xdr:spPr bwMode="auto">
        <a:xfrm>
          <a:off x="1524000" y="167944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61" name="AutoShape 357" descr="https://capfriendly-wlb8ng5.stackpathdns.com/assets/images/icons/general/q.svg">
          <a:extLst>
            <a:ext uri="{FF2B5EF4-FFF2-40B4-BE49-F238E27FC236}">
              <a16:creationId xmlns:a16="http://schemas.microsoft.com/office/drawing/2014/main" xmlns="" id="{00000000-0008-0000-0E00-00006D110000}"/>
            </a:ext>
          </a:extLst>
        </xdr:cNvPr>
        <xdr:cNvSpPr>
          <a:spLocks noChangeAspect="1" noChangeArrowheads="1"/>
        </xdr:cNvSpPr>
      </xdr:nvSpPr>
      <xdr:spPr bwMode="auto">
        <a:xfrm>
          <a:off x="1524000" y="168135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62" name="AutoShape 358" descr="https://capfriendly-wlb8ng5.stackpathdns.com/assets/images/icons/general/q.svg">
          <a:extLst>
            <a:ext uri="{FF2B5EF4-FFF2-40B4-BE49-F238E27FC236}">
              <a16:creationId xmlns:a16="http://schemas.microsoft.com/office/drawing/2014/main" xmlns="" id="{00000000-0008-0000-0E00-00006E110000}"/>
            </a:ext>
          </a:extLst>
        </xdr:cNvPr>
        <xdr:cNvSpPr>
          <a:spLocks noChangeAspect="1" noChangeArrowheads="1"/>
        </xdr:cNvSpPr>
      </xdr:nvSpPr>
      <xdr:spPr bwMode="auto">
        <a:xfrm>
          <a:off x="1524000" y="168325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63" name="AutoShape 359" descr="https://capfriendly-wlb8ng5.stackpathdns.com/assets/images/icons/general/q.svg">
          <a:extLst>
            <a:ext uri="{FF2B5EF4-FFF2-40B4-BE49-F238E27FC236}">
              <a16:creationId xmlns:a16="http://schemas.microsoft.com/office/drawing/2014/main" xmlns="" id="{00000000-0008-0000-0E00-00006F110000}"/>
            </a:ext>
          </a:extLst>
        </xdr:cNvPr>
        <xdr:cNvSpPr>
          <a:spLocks noChangeAspect="1" noChangeArrowheads="1"/>
        </xdr:cNvSpPr>
      </xdr:nvSpPr>
      <xdr:spPr bwMode="auto">
        <a:xfrm>
          <a:off x="1524000" y="168516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64" name="AutoShape 360" descr="https://capfriendly-wlb8ng5.stackpathdns.com/assets/images/icons/general/q.svg">
          <a:extLst>
            <a:ext uri="{FF2B5EF4-FFF2-40B4-BE49-F238E27FC236}">
              <a16:creationId xmlns:a16="http://schemas.microsoft.com/office/drawing/2014/main" xmlns="" id="{00000000-0008-0000-0E00-000070110000}"/>
            </a:ext>
          </a:extLst>
        </xdr:cNvPr>
        <xdr:cNvSpPr>
          <a:spLocks noChangeAspect="1" noChangeArrowheads="1"/>
        </xdr:cNvSpPr>
      </xdr:nvSpPr>
      <xdr:spPr bwMode="auto">
        <a:xfrm>
          <a:off x="1524000" y="168706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65" name="AutoShape 361" descr="https://capfriendly-wlb8ng5.stackpathdns.com/assets/images/icons/general/q.svg">
          <a:extLst>
            <a:ext uri="{FF2B5EF4-FFF2-40B4-BE49-F238E27FC236}">
              <a16:creationId xmlns:a16="http://schemas.microsoft.com/office/drawing/2014/main" xmlns="" id="{00000000-0008-0000-0E00-000071110000}"/>
            </a:ext>
          </a:extLst>
        </xdr:cNvPr>
        <xdr:cNvSpPr>
          <a:spLocks noChangeAspect="1" noChangeArrowheads="1"/>
        </xdr:cNvSpPr>
      </xdr:nvSpPr>
      <xdr:spPr bwMode="auto">
        <a:xfrm>
          <a:off x="1524000" y="168897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66" name="AutoShape 362" descr="https://capfriendly-wlb8ng5.stackpathdns.com/assets/images/icons/general/q.svg">
          <a:extLst>
            <a:ext uri="{FF2B5EF4-FFF2-40B4-BE49-F238E27FC236}">
              <a16:creationId xmlns:a16="http://schemas.microsoft.com/office/drawing/2014/main" xmlns="" id="{00000000-0008-0000-0E00-000072110000}"/>
            </a:ext>
          </a:extLst>
        </xdr:cNvPr>
        <xdr:cNvSpPr>
          <a:spLocks noChangeAspect="1" noChangeArrowheads="1"/>
        </xdr:cNvSpPr>
      </xdr:nvSpPr>
      <xdr:spPr bwMode="auto">
        <a:xfrm>
          <a:off x="1524000" y="169087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67" name="AutoShape 363" descr="https://capfriendly-wlb8ng5.stackpathdns.com/assets/images/icons/general/q.svg">
          <a:extLst>
            <a:ext uri="{FF2B5EF4-FFF2-40B4-BE49-F238E27FC236}">
              <a16:creationId xmlns:a16="http://schemas.microsoft.com/office/drawing/2014/main" xmlns="" id="{00000000-0008-0000-0E00-000073110000}"/>
            </a:ext>
          </a:extLst>
        </xdr:cNvPr>
        <xdr:cNvSpPr>
          <a:spLocks noChangeAspect="1" noChangeArrowheads="1"/>
        </xdr:cNvSpPr>
      </xdr:nvSpPr>
      <xdr:spPr bwMode="auto">
        <a:xfrm>
          <a:off x="1524000" y="169278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68" name="AutoShape 364" descr="https://capfriendly-wlb8ng5.stackpathdns.com/assets/images/icons/general/q.svg">
          <a:extLst>
            <a:ext uri="{FF2B5EF4-FFF2-40B4-BE49-F238E27FC236}">
              <a16:creationId xmlns:a16="http://schemas.microsoft.com/office/drawing/2014/main" xmlns="" id="{00000000-0008-0000-0E00-000074110000}"/>
            </a:ext>
          </a:extLst>
        </xdr:cNvPr>
        <xdr:cNvSpPr>
          <a:spLocks noChangeAspect="1" noChangeArrowheads="1"/>
        </xdr:cNvSpPr>
      </xdr:nvSpPr>
      <xdr:spPr bwMode="auto">
        <a:xfrm>
          <a:off x="1524000" y="169468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69" name="AutoShape 365" descr="https://capfriendly-wlb8ng5.stackpathdns.com/assets/images/icons/general/q.svg">
          <a:extLst>
            <a:ext uri="{FF2B5EF4-FFF2-40B4-BE49-F238E27FC236}">
              <a16:creationId xmlns:a16="http://schemas.microsoft.com/office/drawing/2014/main" xmlns="" id="{00000000-0008-0000-0E00-000075110000}"/>
            </a:ext>
          </a:extLst>
        </xdr:cNvPr>
        <xdr:cNvSpPr>
          <a:spLocks noChangeAspect="1" noChangeArrowheads="1"/>
        </xdr:cNvSpPr>
      </xdr:nvSpPr>
      <xdr:spPr bwMode="auto">
        <a:xfrm>
          <a:off x="1524000" y="169659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4470" name="AutoShape 366" descr="Bonis de performance">
          <a:extLst>
            <a:ext uri="{FF2B5EF4-FFF2-40B4-BE49-F238E27FC236}">
              <a16:creationId xmlns:a16="http://schemas.microsoft.com/office/drawing/2014/main" xmlns="" id="{00000000-0008-0000-0E00-000076110000}"/>
            </a:ext>
          </a:extLst>
        </xdr:cNvPr>
        <xdr:cNvSpPr>
          <a:spLocks noChangeAspect="1" noChangeArrowheads="1"/>
        </xdr:cNvSpPr>
      </xdr:nvSpPr>
      <xdr:spPr bwMode="auto">
        <a:xfrm>
          <a:off x="1524000" y="17052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460</xdr:row>
      <xdr:rowOff>0</xdr:rowOff>
    </xdr:from>
    <xdr:to>
      <xdr:col>2</xdr:col>
      <xdr:colOff>257175</xdr:colOff>
      <xdr:row>460</xdr:row>
      <xdr:rowOff>123825</xdr:rowOff>
    </xdr:to>
    <xdr:sp macro="" textlink="">
      <xdr:nvSpPr>
        <xdr:cNvPr id="4471" name="AutoShape 367" descr="Exempté du ballottage">
          <a:hlinkClick xmlns:r="http://schemas.openxmlformats.org/officeDocument/2006/relationships" r:id="rId471"/>
          <a:extLst>
            <a:ext uri="{FF2B5EF4-FFF2-40B4-BE49-F238E27FC236}">
              <a16:creationId xmlns:a16="http://schemas.microsoft.com/office/drawing/2014/main" xmlns="" id="{00000000-0008-0000-0E00-000077110000}"/>
            </a:ext>
          </a:extLst>
        </xdr:cNvPr>
        <xdr:cNvSpPr>
          <a:spLocks noChangeAspect="1" noChangeArrowheads="1"/>
        </xdr:cNvSpPr>
      </xdr:nvSpPr>
      <xdr:spPr bwMode="auto">
        <a:xfrm>
          <a:off x="1657350" y="17052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104775</xdr:colOff>
      <xdr:row>1</xdr:row>
      <xdr:rowOff>104775</xdr:rowOff>
    </xdr:to>
    <xdr:sp macro="" textlink="">
      <xdr:nvSpPr>
        <xdr:cNvPr id="4472" name="AutoShape 368" descr="https://capfriendly-wlb8ng5.stackpathdns.com/assets/images/icons/general/q2.svg">
          <a:extLst>
            <a:ext uri="{FF2B5EF4-FFF2-40B4-BE49-F238E27FC236}">
              <a16:creationId xmlns:a16="http://schemas.microsoft.com/office/drawing/2014/main" xmlns="" id="{00000000-0008-0000-0E00-000078110000}"/>
            </a:ext>
          </a:extLst>
        </xdr:cNvPr>
        <xdr:cNvSpPr>
          <a:spLocks noChangeAspect="1" noChangeArrowheads="1"/>
        </xdr:cNvSpPr>
      </xdr:nvSpPr>
      <xdr:spPr bwMode="auto">
        <a:xfrm>
          <a:off x="5334000" y="17071657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814</xdr:row>
      <xdr:rowOff>0</xdr:rowOff>
    </xdr:from>
    <xdr:to>
      <xdr:col>2</xdr:col>
      <xdr:colOff>123825</xdr:colOff>
      <xdr:row>814</xdr:row>
      <xdr:rowOff>123825</xdr:rowOff>
    </xdr:to>
    <xdr:sp macro="" textlink="">
      <xdr:nvSpPr>
        <xdr:cNvPr id="4473" name="AutoShape 369" descr="Bonis de performance">
          <a:extLst>
            <a:ext uri="{FF2B5EF4-FFF2-40B4-BE49-F238E27FC236}">
              <a16:creationId xmlns:a16="http://schemas.microsoft.com/office/drawing/2014/main" xmlns="" id="{00000000-0008-0000-0E00-000079110000}"/>
            </a:ext>
          </a:extLst>
        </xdr:cNvPr>
        <xdr:cNvSpPr>
          <a:spLocks noChangeAspect="1" noChangeArrowheads="1"/>
        </xdr:cNvSpPr>
      </xdr:nvSpPr>
      <xdr:spPr bwMode="auto">
        <a:xfrm>
          <a:off x="1524000" y="17090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814</xdr:row>
      <xdr:rowOff>0</xdr:rowOff>
    </xdr:from>
    <xdr:to>
      <xdr:col>2</xdr:col>
      <xdr:colOff>257175</xdr:colOff>
      <xdr:row>814</xdr:row>
      <xdr:rowOff>123825</xdr:rowOff>
    </xdr:to>
    <xdr:sp macro="" textlink="">
      <xdr:nvSpPr>
        <xdr:cNvPr id="4474" name="AutoShape 370" descr="Exempté du ballottage">
          <a:hlinkClick xmlns:r="http://schemas.openxmlformats.org/officeDocument/2006/relationships" r:id="rId472"/>
          <a:extLst>
            <a:ext uri="{FF2B5EF4-FFF2-40B4-BE49-F238E27FC236}">
              <a16:creationId xmlns:a16="http://schemas.microsoft.com/office/drawing/2014/main" xmlns="" id="{00000000-0008-0000-0E00-00007A110000}"/>
            </a:ext>
          </a:extLst>
        </xdr:cNvPr>
        <xdr:cNvSpPr>
          <a:spLocks noChangeAspect="1" noChangeArrowheads="1"/>
        </xdr:cNvSpPr>
      </xdr:nvSpPr>
      <xdr:spPr bwMode="auto">
        <a:xfrm>
          <a:off x="1657350" y="17090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636</xdr:row>
      <xdr:rowOff>0</xdr:rowOff>
    </xdr:from>
    <xdr:to>
      <xdr:col>2</xdr:col>
      <xdr:colOff>123825</xdr:colOff>
      <xdr:row>636</xdr:row>
      <xdr:rowOff>123825</xdr:rowOff>
    </xdr:to>
    <xdr:sp macro="" textlink="">
      <xdr:nvSpPr>
        <xdr:cNvPr id="4475" name="AutoShape 371" descr="Bonis de performance">
          <a:extLst>
            <a:ext uri="{FF2B5EF4-FFF2-40B4-BE49-F238E27FC236}">
              <a16:creationId xmlns:a16="http://schemas.microsoft.com/office/drawing/2014/main" xmlns="" id="{00000000-0008-0000-0E00-00007B110000}"/>
            </a:ext>
          </a:extLst>
        </xdr:cNvPr>
        <xdr:cNvSpPr>
          <a:spLocks noChangeAspect="1" noChangeArrowheads="1"/>
        </xdr:cNvSpPr>
      </xdr:nvSpPr>
      <xdr:spPr bwMode="auto">
        <a:xfrm>
          <a:off x="1524000" y="171097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636</xdr:row>
      <xdr:rowOff>0</xdr:rowOff>
    </xdr:from>
    <xdr:to>
      <xdr:col>2</xdr:col>
      <xdr:colOff>257175</xdr:colOff>
      <xdr:row>636</xdr:row>
      <xdr:rowOff>123825</xdr:rowOff>
    </xdr:to>
    <xdr:sp macro="" textlink="">
      <xdr:nvSpPr>
        <xdr:cNvPr id="4476" name="AutoShape 372" descr="Exempté du ballottage">
          <a:hlinkClick xmlns:r="http://schemas.openxmlformats.org/officeDocument/2006/relationships" r:id="rId473"/>
          <a:extLst>
            <a:ext uri="{FF2B5EF4-FFF2-40B4-BE49-F238E27FC236}">
              <a16:creationId xmlns:a16="http://schemas.microsoft.com/office/drawing/2014/main" xmlns="" id="{00000000-0008-0000-0E00-00007C110000}"/>
            </a:ext>
          </a:extLst>
        </xdr:cNvPr>
        <xdr:cNvSpPr>
          <a:spLocks noChangeAspect="1" noChangeArrowheads="1"/>
        </xdr:cNvSpPr>
      </xdr:nvSpPr>
      <xdr:spPr bwMode="auto">
        <a:xfrm>
          <a:off x="1657350" y="171097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854</xdr:row>
      <xdr:rowOff>0</xdr:rowOff>
    </xdr:from>
    <xdr:to>
      <xdr:col>2</xdr:col>
      <xdr:colOff>123825</xdr:colOff>
      <xdr:row>854</xdr:row>
      <xdr:rowOff>123825</xdr:rowOff>
    </xdr:to>
    <xdr:sp macro="" textlink="">
      <xdr:nvSpPr>
        <xdr:cNvPr id="4477" name="AutoShape 373" descr="Bonis de performance">
          <a:extLst>
            <a:ext uri="{FF2B5EF4-FFF2-40B4-BE49-F238E27FC236}">
              <a16:creationId xmlns:a16="http://schemas.microsoft.com/office/drawing/2014/main" xmlns="" id="{00000000-0008-0000-0E00-00007D110000}"/>
            </a:ext>
          </a:extLst>
        </xdr:cNvPr>
        <xdr:cNvSpPr>
          <a:spLocks noChangeAspect="1" noChangeArrowheads="1"/>
        </xdr:cNvSpPr>
      </xdr:nvSpPr>
      <xdr:spPr bwMode="auto">
        <a:xfrm>
          <a:off x="1524000" y="171288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854</xdr:row>
      <xdr:rowOff>0</xdr:rowOff>
    </xdr:from>
    <xdr:to>
      <xdr:col>2</xdr:col>
      <xdr:colOff>257175</xdr:colOff>
      <xdr:row>854</xdr:row>
      <xdr:rowOff>123825</xdr:rowOff>
    </xdr:to>
    <xdr:sp macro="" textlink="">
      <xdr:nvSpPr>
        <xdr:cNvPr id="4478" name="AutoShape 374" descr="Exempté du ballottage">
          <a:hlinkClick xmlns:r="http://schemas.openxmlformats.org/officeDocument/2006/relationships" r:id="rId474"/>
          <a:extLst>
            <a:ext uri="{FF2B5EF4-FFF2-40B4-BE49-F238E27FC236}">
              <a16:creationId xmlns:a16="http://schemas.microsoft.com/office/drawing/2014/main" xmlns="" id="{00000000-0008-0000-0E00-00007E110000}"/>
            </a:ext>
          </a:extLst>
        </xdr:cNvPr>
        <xdr:cNvSpPr>
          <a:spLocks noChangeAspect="1" noChangeArrowheads="1"/>
        </xdr:cNvSpPr>
      </xdr:nvSpPr>
      <xdr:spPr bwMode="auto">
        <a:xfrm>
          <a:off x="1657350" y="171288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1023</xdr:row>
      <xdr:rowOff>0</xdr:rowOff>
    </xdr:from>
    <xdr:to>
      <xdr:col>2</xdr:col>
      <xdr:colOff>123825</xdr:colOff>
      <xdr:row>1023</xdr:row>
      <xdr:rowOff>123825</xdr:rowOff>
    </xdr:to>
    <xdr:sp macro="" textlink="">
      <xdr:nvSpPr>
        <xdr:cNvPr id="4479" name="AutoShape 375" descr="Bonis de performance">
          <a:extLst>
            <a:ext uri="{FF2B5EF4-FFF2-40B4-BE49-F238E27FC236}">
              <a16:creationId xmlns:a16="http://schemas.microsoft.com/office/drawing/2014/main" xmlns="" id="{00000000-0008-0000-0E00-00007F110000}"/>
            </a:ext>
          </a:extLst>
        </xdr:cNvPr>
        <xdr:cNvSpPr>
          <a:spLocks noChangeAspect="1" noChangeArrowheads="1"/>
        </xdr:cNvSpPr>
      </xdr:nvSpPr>
      <xdr:spPr bwMode="auto">
        <a:xfrm>
          <a:off x="1524000" y="171478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1023</xdr:row>
      <xdr:rowOff>0</xdr:rowOff>
    </xdr:from>
    <xdr:to>
      <xdr:col>2</xdr:col>
      <xdr:colOff>257175</xdr:colOff>
      <xdr:row>1023</xdr:row>
      <xdr:rowOff>123825</xdr:rowOff>
    </xdr:to>
    <xdr:sp macro="" textlink="">
      <xdr:nvSpPr>
        <xdr:cNvPr id="4480" name="AutoShape 376" descr="Exempté du ballottage">
          <a:hlinkClick xmlns:r="http://schemas.openxmlformats.org/officeDocument/2006/relationships" r:id="rId475"/>
          <a:extLst>
            <a:ext uri="{FF2B5EF4-FFF2-40B4-BE49-F238E27FC236}">
              <a16:creationId xmlns:a16="http://schemas.microsoft.com/office/drawing/2014/main" xmlns="" id="{00000000-0008-0000-0E00-000080110000}"/>
            </a:ext>
          </a:extLst>
        </xdr:cNvPr>
        <xdr:cNvSpPr>
          <a:spLocks noChangeAspect="1" noChangeArrowheads="1"/>
        </xdr:cNvSpPr>
      </xdr:nvSpPr>
      <xdr:spPr bwMode="auto">
        <a:xfrm>
          <a:off x="1657350" y="171478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450</xdr:row>
      <xdr:rowOff>0</xdr:rowOff>
    </xdr:from>
    <xdr:to>
      <xdr:col>2</xdr:col>
      <xdr:colOff>123825</xdr:colOff>
      <xdr:row>450</xdr:row>
      <xdr:rowOff>123825</xdr:rowOff>
    </xdr:to>
    <xdr:sp macro="" textlink="">
      <xdr:nvSpPr>
        <xdr:cNvPr id="4481" name="AutoShape 377" descr="Bonis de performance">
          <a:extLst>
            <a:ext uri="{FF2B5EF4-FFF2-40B4-BE49-F238E27FC236}">
              <a16:creationId xmlns:a16="http://schemas.microsoft.com/office/drawing/2014/main" xmlns="" id="{00000000-0008-0000-0E00-000081110000}"/>
            </a:ext>
          </a:extLst>
        </xdr:cNvPr>
        <xdr:cNvSpPr>
          <a:spLocks noChangeAspect="1" noChangeArrowheads="1"/>
        </xdr:cNvSpPr>
      </xdr:nvSpPr>
      <xdr:spPr bwMode="auto">
        <a:xfrm>
          <a:off x="1524000" y="171669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450</xdr:row>
      <xdr:rowOff>0</xdr:rowOff>
    </xdr:from>
    <xdr:to>
      <xdr:col>2</xdr:col>
      <xdr:colOff>257175</xdr:colOff>
      <xdr:row>450</xdr:row>
      <xdr:rowOff>123825</xdr:rowOff>
    </xdr:to>
    <xdr:sp macro="" textlink="">
      <xdr:nvSpPr>
        <xdr:cNvPr id="4482" name="AutoShape 378" descr="Exempté du ballottage">
          <a:hlinkClick xmlns:r="http://schemas.openxmlformats.org/officeDocument/2006/relationships" r:id="rId476"/>
          <a:extLst>
            <a:ext uri="{FF2B5EF4-FFF2-40B4-BE49-F238E27FC236}">
              <a16:creationId xmlns:a16="http://schemas.microsoft.com/office/drawing/2014/main" xmlns="" id="{00000000-0008-0000-0E00-000082110000}"/>
            </a:ext>
          </a:extLst>
        </xdr:cNvPr>
        <xdr:cNvSpPr>
          <a:spLocks noChangeAspect="1" noChangeArrowheads="1"/>
        </xdr:cNvSpPr>
      </xdr:nvSpPr>
      <xdr:spPr bwMode="auto">
        <a:xfrm>
          <a:off x="1657350" y="171669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139</xdr:row>
      <xdr:rowOff>0</xdr:rowOff>
    </xdr:from>
    <xdr:to>
      <xdr:col>7</xdr:col>
      <xdr:colOff>123825</xdr:colOff>
      <xdr:row>139</xdr:row>
      <xdr:rowOff>104775</xdr:rowOff>
    </xdr:to>
    <xdr:sp macro="" textlink="">
      <xdr:nvSpPr>
        <xdr:cNvPr id="4483" name="AutoShape 379" descr="Éligible à l'arbitrage">
          <a:hlinkClick xmlns:r="http://schemas.openxmlformats.org/officeDocument/2006/relationships" r:id="rId477"/>
          <a:extLst>
            <a:ext uri="{FF2B5EF4-FFF2-40B4-BE49-F238E27FC236}">
              <a16:creationId xmlns:a16="http://schemas.microsoft.com/office/drawing/2014/main" xmlns="" id="{00000000-0008-0000-0E00-000083110000}"/>
            </a:ext>
          </a:extLst>
        </xdr:cNvPr>
        <xdr:cNvSpPr>
          <a:spLocks noChangeAspect="1" noChangeArrowheads="1"/>
        </xdr:cNvSpPr>
      </xdr:nvSpPr>
      <xdr:spPr bwMode="auto">
        <a:xfrm>
          <a:off x="5334000" y="1718595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54</xdr:row>
      <xdr:rowOff>0</xdr:rowOff>
    </xdr:from>
    <xdr:to>
      <xdr:col>7</xdr:col>
      <xdr:colOff>123825</xdr:colOff>
      <xdr:row>54</xdr:row>
      <xdr:rowOff>104775</xdr:rowOff>
    </xdr:to>
    <xdr:sp macro="" textlink="">
      <xdr:nvSpPr>
        <xdr:cNvPr id="4484" name="AutoShape 380" descr="Éligible à l'arbitrage">
          <a:hlinkClick xmlns:r="http://schemas.openxmlformats.org/officeDocument/2006/relationships" r:id="rId478"/>
          <a:extLst>
            <a:ext uri="{FF2B5EF4-FFF2-40B4-BE49-F238E27FC236}">
              <a16:creationId xmlns:a16="http://schemas.microsoft.com/office/drawing/2014/main" xmlns="" id="{00000000-0008-0000-0E00-000084110000}"/>
            </a:ext>
          </a:extLst>
        </xdr:cNvPr>
        <xdr:cNvSpPr>
          <a:spLocks noChangeAspect="1" noChangeArrowheads="1"/>
        </xdr:cNvSpPr>
      </xdr:nvSpPr>
      <xdr:spPr bwMode="auto">
        <a:xfrm>
          <a:off x="5334000" y="1724310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1453</xdr:row>
      <xdr:rowOff>0</xdr:rowOff>
    </xdr:from>
    <xdr:to>
      <xdr:col>2</xdr:col>
      <xdr:colOff>123825</xdr:colOff>
      <xdr:row>1453</xdr:row>
      <xdr:rowOff>123825</xdr:rowOff>
    </xdr:to>
    <xdr:sp macro="" textlink="">
      <xdr:nvSpPr>
        <xdr:cNvPr id="4485" name="AutoShape 381" descr="Bonis de performance">
          <a:extLst>
            <a:ext uri="{FF2B5EF4-FFF2-40B4-BE49-F238E27FC236}">
              <a16:creationId xmlns:a16="http://schemas.microsoft.com/office/drawing/2014/main" xmlns="" id="{00000000-0008-0000-0E00-000085110000}"/>
            </a:ext>
          </a:extLst>
        </xdr:cNvPr>
        <xdr:cNvSpPr>
          <a:spLocks noChangeAspect="1" noChangeArrowheads="1"/>
        </xdr:cNvSpPr>
      </xdr:nvSpPr>
      <xdr:spPr bwMode="auto">
        <a:xfrm>
          <a:off x="1524000" y="17355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1453</xdr:row>
      <xdr:rowOff>0</xdr:rowOff>
    </xdr:from>
    <xdr:to>
      <xdr:col>2</xdr:col>
      <xdr:colOff>257175</xdr:colOff>
      <xdr:row>1453</xdr:row>
      <xdr:rowOff>123825</xdr:rowOff>
    </xdr:to>
    <xdr:sp macro="" textlink="">
      <xdr:nvSpPr>
        <xdr:cNvPr id="4486" name="AutoShape 382" descr="Transaction avec retenue de salaire">
          <a:extLst>
            <a:ext uri="{FF2B5EF4-FFF2-40B4-BE49-F238E27FC236}">
              <a16:creationId xmlns:a16="http://schemas.microsoft.com/office/drawing/2014/main" xmlns="" id="{00000000-0008-0000-0E00-000086110000}"/>
            </a:ext>
          </a:extLst>
        </xdr:cNvPr>
        <xdr:cNvSpPr>
          <a:spLocks noChangeAspect="1" noChangeArrowheads="1"/>
        </xdr:cNvSpPr>
      </xdr:nvSpPr>
      <xdr:spPr bwMode="auto">
        <a:xfrm>
          <a:off x="1657350" y="17355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1453</xdr:row>
      <xdr:rowOff>0</xdr:rowOff>
    </xdr:from>
    <xdr:to>
      <xdr:col>2</xdr:col>
      <xdr:colOff>390525</xdr:colOff>
      <xdr:row>1453</xdr:row>
      <xdr:rowOff>123825</xdr:rowOff>
    </xdr:to>
    <xdr:sp macro="" textlink="">
      <xdr:nvSpPr>
        <xdr:cNvPr id="4487" name="AutoShape 383" descr="Exempté du ballottage">
          <a:hlinkClick xmlns:r="http://schemas.openxmlformats.org/officeDocument/2006/relationships" r:id="rId479"/>
          <a:extLst>
            <a:ext uri="{FF2B5EF4-FFF2-40B4-BE49-F238E27FC236}">
              <a16:creationId xmlns:a16="http://schemas.microsoft.com/office/drawing/2014/main" xmlns="" id="{00000000-0008-0000-0E00-000087110000}"/>
            </a:ext>
          </a:extLst>
        </xdr:cNvPr>
        <xdr:cNvSpPr>
          <a:spLocks noChangeAspect="1" noChangeArrowheads="1"/>
        </xdr:cNvSpPr>
      </xdr:nvSpPr>
      <xdr:spPr bwMode="auto">
        <a:xfrm>
          <a:off x="1790700" y="17355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1453</xdr:row>
      <xdr:rowOff>0</xdr:rowOff>
    </xdr:from>
    <xdr:to>
      <xdr:col>2</xdr:col>
      <xdr:colOff>523875</xdr:colOff>
      <xdr:row>1453</xdr:row>
      <xdr:rowOff>123825</xdr:rowOff>
    </xdr:to>
    <xdr:sp macro="" textlink="">
      <xdr:nvSpPr>
        <xdr:cNvPr id="4488" name="AutoShape 384" descr="Exempté de la limite des 50 contrats">
          <a:extLst>
            <a:ext uri="{FF2B5EF4-FFF2-40B4-BE49-F238E27FC236}">
              <a16:creationId xmlns:a16="http://schemas.microsoft.com/office/drawing/2014/main" xmlns="" id="{00000000-0008-0000-0E00-000088110000}"/>
            </a:ext>
          </a:extLst>
        </xdr:cNvPr>
        <xdr:cNvSpPr>
          <a:spLocks noChangeAspect="1" noChangeArrowheads="1"/>
        </xdr:cNvSpPr>
      </xdr:nvSpPr>
      <xdr:spPr bwMode="auto">
        <a:xfrm>
          <a:off x="1924050" y="17355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667</xdr:row>
      <xdr:rowOff>0</xdr:rowOff>
    </xdr:from>
    <xdr:to>
      <xdr:col>2</xdr:col>
      <xdr:colOff>123825</xdr:colOff>
      <xdr:row>667</xdr:row>
      <xdr:rowOff>123825</xdr:rowOff>
    </xdr:to>
    <xdr:sp macro="" textlink="">
      <xdr:nvSpPr>
        <xdr:cNvPr id="4489" name="AutoShape 385" descr="Bonis de performance">
          <a:extLst>
            <a:ext uri="{FF2B5EF4-FFF2-40B4-BE49-F238E27FC236}">
              <a16:creationId xmlns:a16="http://schemas.microsoft.com/office/drawing/2014/main" xmlns="" id="{00000000-0008-0000-0E00-000089110000}"/>
            </a:ext>
          </a:extLst>
        </xdr:cNvPr>
        <xdr:cNvSpPr>
          <a:spLocks noChangeAspect="1" noChangeArrowheads="1"/>
        </xdr:cNvSpPr>
      </xdr:nvSpPr>
      <xdr:spPr bwMode="auto">
        <a:xfrm>
          <a:off x="1524000" y="17374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667</xdr:row>
      <xdr:rowOff>0</xdr:rowOff>
    </xdr:from>
    <xdr:to>
      <xdr:col>2</xdr:col>
      <xdr:colOff>257175</xdr:colOff>
      <xdr:row>667</xdr:row>
      <xdr:rowOff>123825</xdr:rowOff>
    </xdr:to>
    <xdr:sp macro="" textlink="">
      <xdr:nvSpPr>
        <xdr:cNvPr id="4490" name="AutoShape 386" descr="Exempté du ballottage">
          <a:hlinkClick xmlns:r="http://schemas.openxmlformats.org/officeDocument/2006/relationships" r:id="rId480"/>
          <a:extLst>
            <a:ext uri="{FF2B5EF4-FFF2-40B4-BE49-F238E27FC236}">
              <a16:creationId xmlns:a16="http://schemas.microsoft.com/office/drawing/2014/main" xmlns="" id="{00000000-0008-0000-0E00-00008A110000}"/>
            </a:ext>
          </a:extLst>
        </xdr:cNvPr>
        <xdr:cNvSpPr>
          <a:spLocks noChangeAspect="1" noChangeArrowheads="1"/>
        </xdr:cNvSpPr>
      </xdr:nvSpPr>
      <xdr:spPr bwMode="auto">
        <a:xfrm>
          <a:off x="1657350" y="17374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370</xdr:row>
      <xdr:rowOff>0</xdr:rowOff>
    </xdr:from>
    <xdr:to>
      <xdr:col>2</xdr:col>
      <xdr:colOff>123825</xdr:colOff>
      <xdr:row>370</xdr:row>
      <xdr:rowOff>123825</xdr:rowOff>
    </xdr:to>
    <xdr:sp macro="" textlink="">
      <xdr:nvSpPr>
        <xdr:cNvPr id="4491" name="AutoShape 387" descr="Bonis de performance">
          <a:extLst>
            <a:ext uri="{FF2B5EF4-FFF2-40B4-BE49-F238E27FC236}">
              <a16:creationId xmlns:a16="http://schemas.microsoft.com/office/drawing/2014/main" xmlns="" id="{00000000-0008-0000-0E00-00008B110000}"/>
            </a:ext>
          </a:extLst>
        </xdr:cNvPr>
        <xdr:cNvSpPr>
          <a:spLocks noChangeAspect="1" noChangeArrowheads="1"/>
        </xdr:cNvSpPr>
      </xdr:nvSpPr>
      <xdr:spPr bwMode="auto">
        <a:xfrm>
          <a:off x="1524000" y="17393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370</xdr:row>
      <xdr:rowOff>0</xdr:rowOff>
    </xdr:from>
    <xdr:to>
      <xdr:col>2</xdr:col>
      <xdr:colOff>257175</xdr:colOff>
      <xdr:row>370</xdr:row>
      <xdr:rowOff>123825</xdr:rowOff>
    </xdr:to>
    <xdr:sp macro="" textlink="">
      <xdr:nvSpPr>
        <xdr:cNvPr id="4492" name="AutoShape 388" descr="Exempté du ballottage">
          <a:hlinkClick xmlns:r="http://schemas.openxmlformats.org/officeDocument/2006/relationships" r:id="rId481"/>
          <a:extLst>
            <a:ext uri="{FF2B5EF4-FFF2-40B4-BE49-F238E27FC236}">
              <a16:creationId xmlns:a16="http://schemas.microsoft.com/office/drawing/2014/main" xmlns="" id="{00000000-0008-0000-0E00-00008C110000}"/>
            </a:ext>
          </a:extLst>
        </xdr:cNvPr>
        <xdr:cNvSpPr>
          <a:spLocks noChangeAspect="1" noChangeArrowheads="1"/>
        </xdr:cNvSpPr>
      </xdr:nvSpPr>
      <xdr:spPr bwMode="auto">
        <a:xfrm>
          <a:off x="1657350" y="17393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213</xdr:row>
      <xdr:rowOff>0</xdr:rowOff>
    </xdr:from>
    <xdr:to>
      <xdr:col>2</xdr:col>
      <xdr:colOff>123825</xdr:colOff>
      <xdr:row>213</xdr:row>
      <xdr:rowOff>123825</xdr:rowOff>
    </xdr:to>
    <xdr:sp macro="" textlink="">
      <xdr:nvSpPr>
        <xdr:cNvPr id="4493" name="AutoShape 389" descr="Exempté du ballottage">
          <a:hlinkClick xmlns:r="http://schemas.openxmlformats.org/officeDocument/2006/relationships" r:id="rId482"/>
          <a:extLst>
            <a:ext uri="{FF2B5EF4-FFF2-40B4-BE49-F238E27FC236}">
              <a16:creationId xmlns:a16="http://schemas.microsoft.com/office/drawing/2014/main" xmlns="" id="{00000000-0008-0000-0E00-00008D110000}"/>
            </a:ext>
          </a:extLst>
        </xdr:cNvPr>
        <xdr:cNvSpPr>
          <a:spLocks noChangeAspect="1" noChangeArrowheads="1"/>
        </xdr:cNvSpPr>
      </xdr:nvSpPr>
      <xdr:spPr bwMode="auto">
        <a:xfrm>
          <a:off x="1524000" y="174126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1339</xdr:row>
      <xdr:rowOff>0</xdr:rowOff>
    </xdr:from>
    <xdr:to>
      <xdr:col>2</xdr:col>
      <xdr:colOff>123825</xdr:colOff>
      <xdr:row>1339</xdr:row>
      <xdr:rowOff>123825</xdr:rowOff>
    </xdr:to>
    <xdr:sp macro="" textlink="">
      <xdr:nvSpPr>
        <xdr:cNvPr id="4494" name="AutoShape 390" descr="Exempté du ballottage">
          <a:hlinkClick xmlns:r="http://schemas.openxmlformats.org/officeDocument/2006/relationships" r:id="rId483"/>
          <a:extLst>
            <a:ext uri="{FF2B5EF4-FFF2-40B4-BE49-F238E27FC236}">
              <a16:creationId xmlns:a16="http://schemas.microsoft.com/office/drawing/2014/main" xmlns="" id="{00000000-0008-0000-0E00-00008E110000}"/>
            </a:ext>
          </a:extLst>
        </xdr:cNvPr>
        <xdr:cNvSpPr>
          <a:spLocks noChangeAspect="1" noChangeArrowheads="1"/>
        </xdr:cNvSpPr>
      </xdr:nvSpPr>
      <xdr:spPr bwMode="auto">
        <a:xfrm>
          <a:off x="1524000" y="174317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1106</xdr:row>
      <xdr:rowOff>0</xdr:rowOff>
    </xdr:from>
    <xdr:to>
      <xdr:col>2</xdr:col>
      <xdr:colOff>123825</xdr:colOff>
      <xdr:row>1106</xdr:row>
      <xdr:rowOff>123825</xdr:rowOff>
    </xdr:to>
    <xdr:sp macro="" textlink="">
      <xdr:nvSpPr>
        <xdr:cNvPr id="4495" name="AutoShape 391" descr="Exempté du ballottage">
          <a:hlinkClick xmlns:r="http://schemas.openxmlformats.org/officeDocument/2006/relationships" r:id="rId484"/>
          <a:extLst>
            <a:ext uri="{FF2B5EF4-FFF2-40B4-BE49-F238E27FC236}">
              <a16:creationId xmlns:a16="http://schemas.microsoft.com/office/drawing/2014/main" xmlns="" id="{00000000-0008-0000-0E00-00008F110000}"/>
            </a:ext>
          </a:extLst>
        </xdr:cNvPr>
        <xdr:cNvSpPr>
          <a:spLocks noChangeAspect="1" noChangeArrowheads="1"/>
        </xdr:cNvSpPr>
      </xdr:nvSpPr>
      <xdr:spPr bwMode="auto">
        <a:xfrm>
          <a:off x="1524000" y="174507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155</xdr:row>
      <xdr:rowOff>0</xdr:rowOff>
    </xdr:from>
    <xdr:to>
      <xdr:col>2</xdr:col>
      <xdr:colOff>123825</xdr:colOff>
      <xdr:row>155</xdr:row>
      <xdr:rowOff>123825</xdr:rowOff>
    </xdr:to>
    <xdr:sp macro="" textlink="">
      <xdr:nvSpPr>
        <xdr:cNvPr id="4496" name="AutoShape 392" descr="Bonis de performance">
          <a:extLst>
            <a:ext uri="{FF2B5EF4-FFF2-40B4-BE49-F238E27FC236}">
              <a16:creationId xmlns:a16="http://schemas.microsoft.com/office/drawing/2014/main" xmlns="" id="{00000000-0008-0000-0E00-000090110000}"/>
            </a:ext>
          </a:extLst>
        </xdr:cNvPr>
        <xdr:cNvSpPr>
          <a:spLocks noChangeAspect="1" noChangeArrowheads="1"/>
        </xdr:cNvSpPr>
      </xdr:nvSpPr>
      <xdr:spPr bwMode="auto">
        <a:xfrm>
          <a:off x="1524000" y="174698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155</xdr:row>
      <xdr:rowOff>0</xdr:rowOff>
    </xdr:from>
    <xdr:to>
      <xdr:col>2</xdr:col>
      <xdr:colOff>257175</xdr:colOff>
      <xdr:row>155</xdr:row>
      <xdr:rowOff>123825</xdr:rowOff>
    </xdr:to>
    <xdr:sp macro="" textlink="">
      <xdr:nvSpPr>
        <xdr:cNvPr id="4497" name="AutoShape 393" descr="Exempté du ballottage">
          <a:hlinkClick xmlns:r="http://schemas.openxmlformats.org/officeDocument/2006/relationships" r:id="rId485"/>
          <a:extLst>
            <a:ext uri="{FF2B5EF4-FFF2-40B4-BE49-F238E27FC236}">
              <a16:creationId xmlns:a16="http://schemas.microsoft.com/office/drawing/2014/main" xmlns="" id="{00000000-0008-0000-0E00-000091110000}"/>
            </a:ext>
          </a:extLst>
        </xdr:cNvPr>
        <xdr:cNvSpPr>
          <a:spLocks noChangeAspect="1" noChangeArrowheads="1"/>
        </xdr:cNvSpPr>
      </xdr:nvSpPr>
      <xdr:spPr bwMode="auto">
        <a:xfrm>
          <a:off x="1657350" y="174698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1181</xdr:row>
      <xdr:rowOff>0</xdr:rowOff>
    </xdr:from>
    <xdr:to>
      <xdr:col>7</xdr:col>
      <xdr:colOff>123825</xdr:colOff>
      <xdr:row>1181</xdr:row>
      <xdr:rowOff>104775</xdr:rowOff>
    </xdr:to>
    <xdr:sp macro="" textlink="">
      <xdr:nvSpPr>
        <xdr:cNvPr id="4498" name="AutoShape 394" descr="Éligible à l'arbitrage">
          <a:hlinkClick xmlns:r="http://schemas.openxmlformats.org/officeDocument/2006/relationships" r:id="rId486"/>
          <a:extLst>
            <a:ext uri="{FF2B5EF4-FFF2-40B4-BE49-F238E27FC236}">
              <a16:creationId xmlns:a16="http://schemas.microsoft.com/office/drawing/2014/main" xmlns="" id="{00000000-0008-0000-0E00-000092110000}"/>
            </a:ext>
          </a:extLst>
        </xdr:cNvPr>
        <xdr:cNvSpPr>
          <a:spLocks noChangeAspect="1" noChangeArrowheads="1"/>
        </xdr:cNvSpPr>
      </xdr:nvSpPr>
      <xdr:spPr bwMode="auto">
        <a:xfrm>
          <a:off x="5334000" y="1748885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711</xdr:row>
      <xdr:rowOff>0</xdr:rowOff>
    </xdr:from>
    <xdr:to>
      <xdr:col>2</xdr:col>
      <xdr:colOff>123825</xdr:colOff>
      <xdr:row>711</xdr:row>
      <xdr:rowOff>123825</xdr:rowOff>
    </xdr:to>
    <xdr:sp macro="" textlink="">
      <xdr:nvSpPr>
        <xdr:cNvPr id="4499" name="AutoShape 395" descr="Bonis de performance">
          <a:extLst>
            <a:ext uri="{FF2B5EF4-FFF2-40B4-BE49-F238E27FC236}">
              <a16:creationId xmlns:a16="http://schemas.microsoft.com/office/drawing/2014/main" xmlns="" id="{00000000-0008-0000-0E00-000093110000}"/>
            </a:ext>
          </a:extLst>
        </xdr:cNvPr>
        <xdr:cNvSpPr>
          <a:spLocks noChangeAspect="1" noChangeArrowheads="1"/>
        </xdr:cNvSpPr>
      </xdr:nvSpPr>
      <xdr:spPr bwMode="auto">
        <a:xfrm>
          <a:off x="1524000" y="17583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711</xdr:row>
      <xdr:rowOff>0</xdr:rowOff>
    </xdr:from>
    <xdr:to>
      <xdr:col>2</xdr:col>
      <xdr:colOff>257175</xdr:colOff>
      <xdr:row>711</xdr:row>
      <xdr:rowOff>123825</xdr:rowOff>
    </xdr:to>
    <xdr:sp macro="" textlink="">
      <xdr:nvSpPr>
        <xdr:cNvPr id="4500" name="AutoShape 396" descr="Exempté du ballottage">
          <a:hlinkClick xmlns:r="http://schemas.openxmlformats.org/officeDocument/2006/relationships" r:id="rId487"/>
          <a:extLst>
            <a:ext uri="{FF2B5EF4-FFF2-40B4-BE49-F238E27FC236}">
              <a16:creationId xmlns:a16="http://schemas.microsoft.com/office/drawing/2014/main" xmlns="" id="{00000000-0008-0000-0E00-000094110000}"/>
            </a:ext>
          </a:extLst>
        </xdr:cNvPr>
        <xdr:cNvSpPr>
          <a:spLocks noChangeAspect="1" noChangeArrowheads="1"/>
        </xdr:cNvSpPr>
      </xdr:nvSpPr>
      <xdr:spPr bwMode="auto">
        <a:xfrm>
          <a:off x="1657350" y="17583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104775</xdr:colOff>
      <xdr:row>1</xdr:row>
      <xdr:rowOff>104775</xdr:rowOff>
    </xdr:to>
    <xdr:sp macro="" textlink="">
      <xdr:nvSpPr>
        <xdr:cNvPr id="4501" name="AutoShape 397" descr="https://capfriendly-wlb8ng5.stackpathdns.com/assets/images/icons/general/q2.svg">
          <a:extLst>
            <a:ext uri="{FF2B5EF4-FFF2-40B4-BE49-F238E27FC236}">
              <a16:creationId xmlns:a16="http://schemas.microsoft.com/office/drawing/2014/main" xmlns="" id="{00000000-0008-0000-0E00-000095110000}"/>
            </a:ext>
          </a:extLst>
        </xdr:cNvPr>
        <xdr:cNvSpPr>
          <a:spLocks noChangeAspect="1" noChangeArrowheads="1"/>
        </xdr:cNvSpPr>
      </xdr:nvSpPr>
      <xdr:spPr bwMode="auto">
        <a:xfrm>
          <a:off x="5334000" y="1760220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317</xdr:row>
      <xdr:rowOff>0</xdr:rowOff>
    </xdr:from>
    <xdr:to>
      <xdr:col>2</xdr:col>
      <xdr:colOff>123825</xdr:colOff>
      <xdr:row>317</xdr:row>
      <xdr:rowOff>123825</xdr:rowOff>
    </xdr:to>
    <xdr:sp macro="" textlink="">
      <xdr:nvSpPr>
        <xdr:cNvPr id="4502" name="AutoShape 398" descr="Bonis de performance">
          <a:extLst>
            <a:ext uri="{FF2B5EF4-FFF2-40B4-BE49-F238E27FC236}">
              <a16:creationId xmlns:a16="http://schemas.microsoft.com/office/drawing/2014/main" xmlns="" id="{00000000-0008-0000-0E00-000096110000}"/>
            </a:ext>
          </a:extLst>
        </xdr:cNvPr>
        <xdr:cNvSpPr>
          <a:spLocks noChangeAspect="1" noChangeArrowheads="1"/>
        </xdr:cNvSpPr>
      </xdr:nvSpPr>
      <xdr:spPr bwMode="auto">
        <a:xfrm>
          <a:off x="1524000" y="176212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317</xdr:row>
      <xdr:rowOff>0</xdr:rowOff>
    </xdr:from>
    <xdr:to>
      <xdr:col>2</xdr:col>
      <xdr:colOff>257175</xdr:colOff>
      <xdr:row>317</xdr:row>
      <xdr:rowOff>123825</xdr:rowOff>
    </xdr:to>
    <xdr:sp macro="" textlink="">
      <xdr:nvSpPr>
        <xdr:cNvPr id="4503" name="AutoShape 399" descr="Exempté du ballottage">
          <a:hlinkClick xmlns:r="http://schemas.openxmlformats.org/officeDocument/2006/relationships" r:id="rId488"/>
          <a:extLst>
            <a:ext uri="{FF2B5EF4-FFF2-40B4-BE49-F238E27FC236}">
              <a16:creationId xmlns:a16="http://schemas.microsoft.com/office/drawing/2014/main" xmlns="" id="{00000000-0008-0000-0E00-000097110000}"/>
            </a:ext>
          </a:extLst>
        </xdr:cNvPr>
        <xdr:cNvSpPr>
          <a:spLocks noChangeAspect="1" noChangeArrowheads="1"/>
        </xdr:cNvSpPr>
      </xdr:nvSpPr>
      <xdr:spPr bwMode="auto">
        <a:xfrm>
          <a:off x="1657350" y="176212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572</xdr:row>
      <xdr:rowOff>0</xdr:rowOff>
    </xdr:from>
    <xdr:to>
      <xdr:col>8</xdr:col>
      <xdr:colOff>123825</xdr:colOff>
      <xdr:row>572</xdr:row>
      <xdr:rowOff>104775</xdr:rowOff>
    </xdr:to>
    <xdr:sp macro="" textlink="">
      <xdr:nvSpPr>
        <xdr:cNvPr id="4504" name="AutoShape 400" descr="Éligible à l'arbitrage">
          <a:hlinkClick xmlns:r="http://schemas.openxmlformats.org/officeDocument/2006/relationships" r:id="rId489"/>
          <a:extLst>
            <a:ext uri="{FF2B5EF4-FFF2-40B4-BE49-F238E27FC236}">
              <a16:creationId xmlns:a16="http://schemas.microsoft.com/office/drawing/2014/main" xmlns="" id="{00000000-0008-0000-0E00-000098110000}"/>
            </a:ext>
          </a:extLst>
        </xdr:cNvPr>
        <xdr:cNvSpPr>
          <a:spLocks noChangeAspect="1" noChangeArrowheads="1"/>
        </xdr:cNvSpPr>
      </xdr:nvSpPr>
      <xdr:spPr bwMode="auto">
        <a:xfrm>
          <a:off x="6096000" y="169506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1133</xdr:row>
      <xdr:rowOff>0</xdr:rowOff>
    </xdr:from>
    <xdr:to>
      <xdr:col>7</xdr:col>
      <xdr:colOff>123825</xdr:colOff>
      <xdr:row>1133</xdr:row>
      <xdr:rowOff>104775</xdr:rowOff>
    </xdr:to>
    <xdr:sp macro="" textlink="">
      <xdr:nvSpPr>
        <xdr:cNvPr id="4505" name="AutoShape 401" descr="Éligible à l'arbitrage">
          <a:hlinkClick xmlns:r="http://schemas.openxmlformats.org/officeDocument/2006/relationships" r:id="rId490"/>
          <a:extLst>
            <a:ext uri="{FF2B5EF4-FFF2-40B4-BE49-F238E27FC236}">
              <a16:creationId xmlns:a16="http://schemas.microsoft.com/office/drawing/2014/main" xmlns="" id="{00000000-0008-0000-0E00-000099110000}"/>
            </a:ext>
          </a:extLst>
        </xdr:cNvPr>
        <xdr:cNvSpPr>
          <a:spLocks noChangeAspect="1" noChangeArrowheads="1"/>
        </xdr:cNvSpPr>
      </xdr:nvSpPr>
      <xdr:spPr bwMode="auto">
        <a:xfrm>
          <a:off x="5334000" y="170078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294</xdr:row>
      <xdr:rowOff>0</xdr:rowOff>
    </xdr:from>
    <xdr:to>
      <xdr:col>2</xdr:col>
      <xdr:colOff>123825</xdr:colOff>
      <xdr:row>294</xdr:row>
      <xdr:rowOff>123825</xdr:rowOff>
    </xdr:to>
    <xdr:sp macro="" textlink="">
      <xdr:nvSpPr>
        <xdr:cNvPr id="4506" name="AutoShape 402" descr="Bonis de performance">
          <a:extLst>
            <a:ext uri="{FF2B5EF4-FFF2-40B4-BE49-F238E27FC236}">
              <a16:creationId xmlns:a16="http://schemas.microsoft.com/office/drawing/2014/main" xmlns="" id="{00000000-0008-0000-0E00-00009A110000}"/>
            </a:ext>
          </a:extLst>
        </xdr:cNvPr>
        <xdr:cNvSpPr>
          <a:spLocks noChangeAspect="1" noChangeArrowheads="1"/>
        </xdr:cNvSpPr>
      </xdr:nvSpPr>
      <xdr:spPr bwMode="auto">
        <a:xfrm>
          <a:off x="1524000" y="170459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1222</xdr:row>
      <xdr:rowOff>0</xdr:rowOff>
    </xdr:from>
    <xdr:to>
      <xdr:col>2</xdr:col>
      <xdr:colOff>123825</xdr:colOff>
      <xdr:row>1222</xdr:row>
      <xdr:rowOff>123825</xdr:rowOff>
    </xdr:to>
    <xdr:sp macro="" textlink="">
      <xdr:nvSpPr>
        <xdr:cNvPr id="4507" name="AutoShape 403" descr="Bonis de performance">
          <a:extLst>
            <a:ext uri="{FF2B5EF4-FFF2-40B4-BE49-F238E27FC236}">
              <a16:creationId xmlns:a16="http://schemas.microsoft.com/office/drawing/2014/main" xmlns="" id="{00000000-0008-0000-0E00-00009B110000}"/>
            </a:ext>
          </a:extLst>
        </xdr:cNvPr>
        <xdr:cNvSpPr>
          <a:spLocks noChangeAspect="1" noChangeArrowheads="1"/>
        </xdr:cNvSpPr>
      </xdr:nvSpPr>
      <xdr:spPr bwMode="auto">
        <a:xfrm>
          <a:off x="1524000" y="170840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1222</xdr:row>
      <xdr:rowOff>0</xdr:rowOff>
    </xdr:from>
    <xdr:to>
      <xdr:col>2</xdr:col>
      <xdr:colOff>257175</xdr:colOff>
      <xdr:row>1222</xdr:row>
      <xdr:rowOff>123825</xdr:rowOff>
    </xdr:to>
    <xdr:sp macro="" textlink="">
      <xdr:nvSpPr>
        <xdr:cNvPr id="4508" name="AutoShape 404" descr="Exempté du ballottage">
          <a:hlinkClick xmlns:r="http://schemas.openxmlformats.org/officeDocument/2006/relationships" r:id="rId491"/>
          <a:extLst>
            <a:ext uri="{FF2B5EF4-FFF2-40B4-BE49-F238E27FC236}">
              <a16:creationId xmlns:a16="http://schemas.microsoft.com/office/drawing/2014/main" xmlns="" id="{00000000-0008-0000-0E00-00009C110000}"/>
            </a:ext>
          </a:extLst>
        </xdr:cNvPr>
        <xdr:cNvSpPr>
          <a:spLocks noChangeAspect="1" noChangeArrowheads="1"/>
        </xdr:cNvSpPr>
      </xdr:nvSpPr>
      <xdr:spPr bwMode="auto">
        <a:xfrm>
          <a:off x="1657350" y="170840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212</xdr:row>
      <xdr:rowOff>0</xdr:rowOff>
    </xdr:from>
    <xdr:to>
      <xdr:col>2</xdr:col>
      <xdr:colOff>123825</xdr:colOff>
      <xdr:row>212</xdr:row>
      <xdr:rowOff>123825</xdr:rowOff>
    </xdr:to>
    <xdr:sp macro="" textlink="">
      <xdr:nvSpPr>
        <xdr:cNvPr id="4509" name="AutoShape 405" descr="Bonis de performance">
          <a:extLst>
            <a:ext uri="{FF2B5EF4-FFF2-40B4-BE49-F238E27FC236}">
              <a16:creationId xmlns:a16="http://schemas.microsoft.com/office/drawing/2014/main" xmlns="" id="{00000000-0008-0000-0E00-00009D110000}"/>
            </a:ext>
          </a:extLst>
        </xdr:cNvPr>
        <xdr:cNvSpPr>
          <a:spLocks noChangeAspect="1" noChangeArrowheads="1"/>
        </xdr:cNvSpPr>
      </xdr:nvSpPr>
      <xdr:spPr bwMode="auto">
        <a:xfrm>
          <a:off x="1524000" y="172354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524</xdr:row>
      <xdr:rowOff>0</xdr:rowOff>
    </xdr:from>
    <xdr:to>
      <xdr:col>7</xdr:col>
      <xdr:colOff>123825</xdr:colOff>
      <xdr:row>524</xdr:row>
      <xdr:rowOff>104775</xdr:rowOff>
    </xdr:to>
    <xdr:sp macro="" textlink="">
      <xdr:nvSpPr>
        <xdr:cNvPr id="4510" name="AutoShape 406" descr="Éligible à l'arbitrage">
          <a:hlinkClick xmlns:r="http://schemas.openxmlformats.org/officeDocument/2006/relationships" r:id="rId492"/>
          <a:extLst>
            <a:ext uri="{FF2B5EF4-FFF2-40B4-BE49-F238E27FC236}">
              <a16:creationId xmlns:a16="http://schemas.microsoft.com/office/drawing/2014/main" xmlns="" id="{00000000-0008-0000-0E00-00009E110000}"/>
            </a:ext>
          </a:extLst>
        </xdr:cNvPr>
        <xdr:cNvSpPr>
          <a:spLocks noChangeAspect="1" noChangeArrowheads="1"/>
        </xdr:cNvSpPr>
      </xdr:nvSpPr>
      <xdr:spPr bwMode="auto">
        <a:xfrm>
          <a:off x="5334000" y="172545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230</xdr:row>
      <xdr:rowOff>0</xdr:rowOff>
    </xdr:from>
    <xdr:to>
      <xdr:col>2</xdr:col>
      <xdr:colOff>123825</xdr:colOff>
      <xdr:row>230</xdr:row>
      <xdr:rowOff>123825</xdr:rowOff>
    </xdr:to>
    <xdr:sp macro="" textlink="">
      <xdr:nvSpPr>
        <xdr:cNvPr id="4511" name="AutoShape 407" descr="Bonis de performance">
          <a:extLst>
            <a:ext uri="{FF2B5EF4-FFF2-40B4-BE49-F238E27FC236}">
              <a16:creationId xmlns:a16="http://schemas.microsoft.com/office/drawing/2014/main" xmlns="" id="{00000000-0008-0000-0E00-00009F110000}"/>
            </a:ext>
          </a:extLst>
        </xdr:cNvPr>
        <xdr:cNvSpPr>
          <a:spLocks noChangeAspect="1" noChangeArrowheads="1"/>
        </xdr:cNvSpPr>
      </xdr:nvSpPr>
      <xdr:spPr bwMode="auto">
        <a:xfrm>
          <a:off x="1524000" y="172926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230</xdr:row>
      <xdr:rowOff>0</xdr:rowOff>
    </xdr:from>
    <xdr:to>
      <xdr:col>2</xdr:col>
      <xdr:colOff>257175</xdr:colOff>
      <xdr:row>230</xdr:row>
      <xdr:rowOff>123825</xdr:rowOff>
    </xdr:to>
    <xdr:sp macro="" textlink="">
      <xdr:nvSpPr>
        <xdr:cNvPr id="4512" name="AutoShape 408" descr="Exempté du ballottage">
          <a:hlinkClick xmlns:r="http://schemas.openxmlformats.org/officeDocument/2006/relationships" r:id="rId493"/>
          <a:extLst>
            <a:ext uri="{FF2B5EF4-FFF2-40B4-BE49-F238E27FC236}">
              <a16:creationId xmlns:a16="http://schemas.microsoft.com/office/drawing/2014/main" xmlns="" id="{00000000-0008-0000-0E00-0000A0110000}"/>
            </a:ext>
          </a:extLst>
        </xdr:cNvPr>
        <xdr:cNvSpPr>
          <a:spLocks noChangeAspect="1" noChangeArrowheads="1"/>
        </xdr:cNvSpPr>
      </xdr:nvSpPr>
      <xdr:spPr bwMode="auto">
        <a:xfrm>
          <a:off x="1657350" y="172926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898</xdr:row>
      <xdr:rowOff>0</xdr:rowOff>
    </xdr:from>
    <xdr:to>
      <xdr:col>2</xdr:col>
      <xdr:colOff>123825</xdr:colOff>
      <xdr:row>898</xdr:row>
      <xdr:rowOff>123825</xdr:rowOff>
    </xdr:to>
    <xdr:sp macro="" textlink="">
      <xdr:nvSpPr>
        <xdr:cNvPr id="4513" name="AutoShape 409" descr="Exempté du ballottage">
          <a:hlinkClick xmlns:r="http://schemas.openxmlformats.org/officeDocument/2006/relationships" r:id="rId494"/>
          <a:extLst>
            <a:ext uri="{FF2B5EF4-FFF2-40B4-BE49-F238E27FC236}">
              <a16:creationId xmlns:a16="http://schemas.microsoft.com/office/drawing/2014/main" xmlns="" id="{00000000-0008-0000-0E00-0000A1110000}"/>
            </a:ext>
          </a:extLst>
        </xdr:cNvPr>
        <xdr:cNvSpPr>
          <a:spLocks noChangeAspect="1" noChangeArrowheads="1"/>
        </xdr:cNvSpPr>
      </xdr:nvSpPr>
      <xdr:spPr bwMode="auto">
        <a:xfrm>
          <a:off x="1524000" y="173116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xdr:row>
      <xdr:rowOff>0</xdr:rowOff>
    </xdr:from>
    <xdr:to>
      <xdr:col>6</xdr:col>
      <xdr:colOff>104775</xdr:colOff>
      <xdr:row>1</xdr:row>
      <xdr:rowOff>104775</xdr:rowOff>
    </xdr:to>
    <xdr:sp macro="" textlink="">
      <xdr:nvSpPr>
        <xdr:cNvPr id="4514" name="AutoShape 410" descr="https://capfriendly-wlb8ng5.stackpathdns.com/assets/images/icons/general/q2.svg">
          <a:extLst>
            <a:ext uri="{FF2B5EF4-FFF2-40B4-BE49-F238E27FC236}">
              <a16:creationId xmlns:a16="http://schemas.microsoft.com/office/drawing/2014/main" xmlns="" id="{00000000-0008-0000-0E00-0000A2110000}"/>
            </a:ext>
          </a:extLst>
        </xdr:cNvPr>
        <xdr:cNvSpPr>
          <a:spLocks noChangeAspect="1" noChangeArrowheads="1"/>
        </xdr:cNvSpPr>
      </xdr:nvSpPr>
      <xdr:spPr bwMode="auto">
        <a:xfrm>
          <a:off x="4572000" y="17330737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15" name="AutoShape 411" descr="https://capfriendly-wlb8ng5.stackpathdns.com/assets/images/icons/general/q.svg">
          <a:extLst>
            <a:ext uri="{FF2B5EF4-FFF2-40B4-BE49-F238E27FC236}">
              <a16:creationId xmlns:a16="http://schemas.microsoft.com/office/drawing/2014/main" xmlns="" id="{00000000-0008-0000-0E00-0000A3110000}"/>
            </a:ext>
          </a:extLst>
        </xdr:cNvPr>
        <xdr:cNvSpPr>
          <a:spLocks noChangeAspect="1" noChangeArrowheads="1"/>
        </xdr:cNvSpPr>
      </xdr:nvSpPr>
      <xdr:spPr bwMode="auto">
        <a:xfrm>
          <a:off x="1524000" y="177641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16" name="AutoShape 412" descr="https://capfriendly-wlb8ng5.stackpathdns.com/assets/images/icons/general/q.svg">
          <a:extLst>
            <a:ext uri="{FF2B5EF4-FFF2-40B4-BE49-F238E27FC236}">
              <a16:creationId xmlns:a16="http://schemas.microsoft.com/office/drawing/2014/main" xmlns="" id="{00000000-0008-0000-0E00-0000A4110000}"/>
            </a:ext>
          </a:extLst>
        </xdr:cNvPr>
        <xdr:cNvSpPr>
          <a:spLocks noChangeAspect="1" noChangeArrowheads="1"/>
        </xdr:cNvSpPr>
      </xdr:nvSpPr>
      <xdr:spPr bwMode="auto">
        <a:xfrm>
          <a:off x="1524000" y="177831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17" name="AutoShape 413" descr="https://capfriendly-wlb8ng5.stackpathdns.com/assets/images/icons/general/q.svg">
          <a:extLst>
            <a:ext uri="{FF2B5EF4-FFF2-40B4-BE49-F238E27FC236}">
              <a16:creationId xmlns:a16="http://schemas.microsoft.com/office/drawing/2014/main" xmlns="" id="{00000000-0008-0000-0E00-0000A5110000}"/>
            </a:ext>
          </a:extLst>
        </xdr:cNvPr>
        <xdr:cNvSpPr>
          <a:spLocks noChangeAspect="1" noChangeArrowheads="1"/>
        </xdr:cNvSpPr>
      </xdr:nvSpPr>
      <xdr:spPr bwMode="auto">
        <a:xfrm>
          <a:off x="1524000" y="178022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18" name="AutoShape 414" descr="https://capfriendly-wlb8ng5.stackpathdns.com/assets/images/icons/general/q.svg">
          <a:extLst>
            <a:ext uri="{FF2B5EF4-FFF2-40B4-BE49-F238E27FC236}">
              <a16:creationId xmlns:a16="http://schemas.microsoft.com/office/drawing/2014/main" xmlns="" id="{00000000-0008-0000-0E00-0000A6110000}"/>
            </a:ext>
          </a:extLst>
        </xdr:cNvPr>
        <xdr:cNvSpPr>
          <a:spLocks noChangeAspect="1" noChangeArrowheads="1"/>
        </xdr:cNvSpPr>
      </xdr:nvSpPr>
      <xdr:spPr bwMode="auto">
        <a:xfrm>
          <a:off x="1524000" y="178212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19" name="AutoShape 415" descr="https://capfriendly-wlb8ng5.stackpathdns.com/assets/images/icons/general/q.svg">
          <a:extLst>
            <a:ext uri="{FF2B5EF4-FFF2-40B4-BE49-F238E27FC236}">
              <a16:creationId xmlns:a16="http://schemas.microsoft.com/office/drawing/2014/main" xmlns="" id="{00000000-0008-0000-0E00-0000A7110000}"/>
            </a:ext>
          </a:extLst>
        </xdr:cNvPr>
        <xdr:cNvSpPr>
          <a:spLocks noChangeAspect="1" noChangeArrowheads="1"/>
        </xdr:cNvSpPr>
      </xdr:nvSpPr>
      <xdr:spPr bwMode="auto">
        <a:xfrm>
          <a:off x="1524000" y="178403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20" name="AutoShape 416" descr="https://capfriendly-wlb8ng5.stackpathdns.com/assets/images/icons/general/q.svg">
          <a:extLst>
            <a:ext uri="{FF2B5EF4-FFF2-40B4-BE49-F238E27FC236}">
              <a16:creationId xmlns:a16="http://schemas.microsoft.com/office/drawing/2014/main" xmlns="" id="{00000000-0008-0000-0E00-0000A8110000}"/>
            </a:ext>
          </a:extLst>
        </xdr:cNvPr>
        <xdr:cNvSpPr>
          <a:spLocks noChangeAspect="1" noChangeArrowheads="1"/>
        </xdr:cNvSpPr>
      </xdr:nvSpPr>
      <xdr:spPr bwMode="auto">
        <a:xfrm>
          <a:off x="1524000" y="178593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21" name="AutoShape 417" descr="https://capfriendly-wlb8ng5.stackpathdns.com/assets/images/icons/general/q.svg">
          <a:extLst>
            <a:ext uri="{FF2B5EF4-FFF2-40B4-BE49-F238E27FC236}">
              <a16:creationId xmlns:a16="http://schemas.microsoft.com/office/drawing/2014/main" xmlns="" id="{00000000-0008-0000-0E00-0000A9110000}"/>
            </a:ext>
          </a:extLst>
        </xdr:cNvPr>
        <xdr:cNvSpPr>
          <a:spLocks noChangeAspect="1" noChangeArrowheads="1"/>
        </xdr:cNvSpPr>
      </xdr:nvSpPr>
      <xdr:spPr bwMode="auto">
        <a:xfrm>
          <a:off x="1524000" y="178784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22" name="AutoShape 418" descr="https://capfriendly-wlb8ng5.stackpathdns.com/assets/images/icons/general/q.svg">
          <a:extLst>
            <a:ext uri="{FF2B5EF4-FFF2-40B4-BE49-F238E27FC236}">
              <a16:creationId xmlns:a16="http://schemas.microsoft.com/office/drawing/2014/main" xmlns="" id="{00000000-0008-0000-0E00-0000AA110000}"/>
            </a:ext>
          </a:extLst>
        </xdr:cNvPr>
        <xdr:cNvSpPr>
          <a:spLocks noChangeAspect="1" noChangeArrowheads="1"/>
        </xdr:cNvSpPr>
      </xdr:nvSpPr>
      <xdr:spPr bwMode="auto">
        <a:xfrm>
          <a:off x="1524000" y="178974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23" name="AutoShape 419" descr="https://capfriendly-wlb8ng5.stackpathdns.com/assets/images/icons/general/q.svg">
          <a:extLst>
            <a:ext uri="{FF2B5EF4-FFF2-40B4-BE49-F238E27FC236}">
              <a16:creationId xmlns:a16="http://schemas.microsoft.com/office/drawing/2014/main" xmlns="" id="{00000000-0008-0000-0E00-0000AB110000}"/>
            </a:ext>
          </a:extLst>
        </xdr:cNvPr>
        <xdr:cNvSpPr>
          <a:spLocks noChangeAspect="1" noChangeArrowheads="1"/>
        </xdr:cNvSpPr>
      </xdr:nvSpPr>
      <xdr:spPr bwMode="auto">
        <a:xfrm>
          <a:off x="1524000" y="179165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24" name="AutoShape 420" descr="https://capfriendly-wlb8ng5.stackpathdns.com/assets/images/icons/general/q.svg">
          <a:extLst>
            <a:ext uri="{FF2B5EF4-FFF2-40B4-BE49-F238E27FC236}">
              <a16:creationId xmlns:a16="http://schemas.microsoft.com/office/drawing/2014/main" xmlns="" id="{00000000-0008-0000-0E00-0000AC110000}"/>
            </a:ext>
          </a:extLst>
        </xdr:cNvPr>
        <xdr:cNvSpPr>
          <a:spLocks noChangeAspect="1" noChangeArrowheads="1"/>
        </xdr:cNvSpPr>
      </xdr:nvSpPr>
      <xdr:spPr bwMode="auto">
        <a:xfrm>
          <a:off x="1524000" y="179355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25" name="AutoShape 421" descr="https://capfriendly-wlb8ng5.stackpathdns.com/assets/images/icons/general/q.svg">
          <a:extLst>
            <a:ext uri="{FF2B5EF4-FFF2-40B4-BE49-F238E27FC236}">
              <a16:creationId xmlns:a16="http://schemas.microsoft.com/office/drawing/2014/main" xmlns="" id="{00000000-0008-0000-0E00-0000AD110000}"/>
            </a:ext>
          </a:extLst>
        </xdr:cNvPr>
        <xdr:cNvSpPr>
          <a:spLocks noChangeAspect="1" noChangeArrowheads="1"/>
        </xdr:cNvSpPr>
      </xdr:nvSpPr>
      <xdr:spPr bwMode="auto">
        <a:xfrm>
          <a:off x="1524000" y="179546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123825</xdr:colOff>
      <xdr:row>440</xdr:row>
      <xdr:rowOff>123825</xdr:rowOff>
    </xdr:to>
    <xdr:sp macro="" textlink="">
      <xdr:nvSpPr>
        <xdr:cNvPr id="4526" name="AutoShape 422" descr="Bonis de performance">
          <a:extLst>
            <a:ext uri="{FF2B5EF4-FFF2-40B4-BE49-F238E27FC236}">
              <a16:creationId xmlns:a16="http://schemas.microsoft.com/office/drawing/2014/main" xmlns="" id="{00000000-0008-0000-0E00-0000AE110000}"/>
            </a:ext>
          </a:extLst>
        </xdr:cNvPr>
        <xdr:cNvSpPr>
          <a:spLocks noChangeAspect="1" noChangeArrowheads="1"/>
        </xdr:cNvSpPr>
      </xdr:nvSpPr>
      <xdr:spPr bwMode="auto">
        <a:xfrm>
          <a:off x="1524000" y="180413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440</xdr:row>
      <xdr:rowOff>0</xdr:rowOff>
    </xdr:from>
    <xdr:to>
      <xdr:col>2</xdr:col>
      <xdr:colOff>257175</xdr:colOff>
      <xdr:row>440</xdr:row>
      <xdr:rowOff>123825</xdr:rowOff>
    </xdr:to>
    <xdr:sp macro="" textlink="">
      <xdr:nvSpPr>
        <xdr:cNvPr id="4527" name="AutoShape 423" descr="Exempté du ballottage">
          <a:hlinkClick xmlns:r="http://schemas.openxmlformats.org/officeDocument/2006/relationships" r:id="rId495"/>
          <a:extLst>
            <a:ext uri="{FF2B5EF4-FFF2-40B4-BE49-F238E27FC236}">
              <a16:creationId xmlns:a16="http://schemas.microsoft.com/office/drawing/2014/main" xmlns="" id="{00000000-0008-0000-0E00-0000AF110000}"/>
            </a:ext>
          </a:extLst>
        </xdr:cNvPr>
        <xdr:cNvSpPr>
          <a:spLocks noChangeAspect="1" noChangeArrowheads="1"/>
        </xdr:cNvSpPr>
      </xdr:nvSpPr>
      <xdr:spPr bwMode="auto">
        <a:xfrm>
          <a:off x="1657350" y="180413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112</xdr:row>
      <xdr:rowOff>0</xdr:rowOff>
    </xdr:from>
    <xdr:to>
      <xdr:col>2</xdr:col>
      <xdr:colOff>123825</xdr:colOff>
      <xdr:row>112</xdr:row>
      <xdr:rowOff>123825</xdr:rowOff>
    </xdr:to>
    <xdr:sp macro="" textlink="">
      <xdr:nvSpPr>
        <xdr:cNvPr id="4528" name="AutoShape 424" descr="Bonis de performance">
          <a:extLst>
            <a:ext uri="{FF2B5EF4-FFF2-40B4-BE49-F238E27FC236}">
              <a16:creationId xmlns:a16="http://schemas.microsoft.com/office/drawing/2014/main" xmlns="" id="{00000000-0008-0000-0E00-0000B0110000}"/>
            </a:ext>
          </a:extLst>
        </xdr:cNvPr>
        <xdr:cNvSpPr>
          <a:spLocks noChangeAspect="1" noChangeArrowheads="1"/>
        </xdr:cNvSpPr>
      </xdr:nvSpPr>
      <xdr:spPr bwMode="auto">
        <a:xfrm>
          <a:off x="1524000" y="18060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112</xdr:row>
      <xdr:rowOff>0</xdr:rowOff>
    </xdr:from>
    <xdr:to>
      <xdr:col>2</xdr:col>
      <xdr:colOff>257175</xdr:colOff>
      <xdr:row>112</xdr:row>
      <xdr:rowOff>123825</xdr:rowOff>
    </xdr:to>
    <xdr:sp macro="" textlink="">
      <xdr:nvSpPr>
        <xdr:cNvPr id="4529" name="AutoShape 425" descr="Exempté du ballottage">
          <a:hlinkClick xmlns:r="http://schemas.openxmlformats.org/officeDocument/2006/relationships" r:id="rId496"/>
          <a:extLst>
            <a:ext uri="{FF2B5EF4-FFF2-40B4-BE49-F238E27FC236}">
              <a16:creationId xmlns:a16="http://schemas.microsoft.com/office/drawing/2014/main" xmlns="" id="{00000000-0008-0000-0E00-0000B1110000}"/>
            </a:ext>
          </a:extLst>
        </xdr:cNvPr>
        <xdr:cNvSpPr>
          <a:spLocks noChangeAspect="1" noChangeArrowheads="1"/>
        </xdr:cNvSpPr>
      </xdr:nvSpPr>
      <xdr:spPr bwMode="auto">
        <a:xfrm>
          <a:off x="1657350" y="18060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1212</xdr:row>
      <xdr:rowOff>0</xdr:rowOff>
    </xdr:from>
    <xdr:to>
      <xdr:col>2</xdr:col>
      <xdr:colOff>123825</xdr:colOff>
      <xdr:row>1212</xdr:row>
      <xdr:rowOff>123825</xdr:rowOff>
    </xdr:to>
    <xdr:sp macro="" textlink="">
      <xdr:nvSpPr>
        <xdr:cNvPr id="4530" name="AutoShape 426" descr="Bonis de performance">
          <a:extLst>
            <a:ext uri="{FF2B5EF4-FFF2-40B4-BE49-F238E27FC236}">
              <a16:creationId xmlns:a16="http://schemas.microsoft.com/office/drawing/2014/main" xmlns="" id="{00000000-0008-0000-0E00-0000B2110000}"/>
            </a:ext>
          </a:extLst>
        </xdr:cNvPr>
        <xdr:cNvSpPr>
          <a:spLocks noChangeAspect="1" noChangeArrowheads="1"/>
        </xdr:cNvSpPr>
      </xdr:nvSpPr>
      <xdr:spPr bwMode="auto">
        <a:xfrm>
          <a:off x="1524000" y="180794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1212</xdr:row>
      <xdr:rowOff>0</xdr:rowOff>
    </xdr:from>
    <xdr:to>
      <xdr:col>2</xdr:col>
      <xdr:colOff>257175</xdr:colOff>
      <xdr:row>1212</xdr:row>
      <xdr:rowOff>123825</xdr:rowOff>
    </xdr:to>
    <xdr:sp macro="" textlink="">
      <xdr:nvSpPr>
        <xdr:cNvPr id="4531" name="AutoShape 427" descr="Exempté du ballottage">
          <a:hlinkClick xmlns:r="http://schemas.openxmlformats.org/officeDocument/2006/relationships" r:id="rId497"/>
          <a:extLst>
            <a:ext uri="{FF2B5EF4-FFF2-40B4-BE49-F238E27FC236}">
              <a16:creationId xmlns:a16="http://schemas.microsoft.com/office/drawing/2014/main" xmlns="" id="{00000000-0008-0000-0E00-0000B3110000}"/>
            </a:ext>
          </a:extLst>
        </xdr:cNvPr>
        <xdr:cNvSpPr>
          <a:spLocks noChangeAspect="1" noChangeArrowheads="1"/>
        </xdr:cNvSpPr>
      </xdr:nvSpPr>
      <xdr:spPr bwMode="auto">
        <a:xfrm>
          <a:off x="1657350" y="180794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1291</xdr:row>
      <xdr:rowOff>0</xdr:rowOff>
    </xdr:from>
    <xdr:to>
      <xdr:col>2</xdr:col>
      <xdr:colOff>123825</xdr:colOff>
      <xdr:row>1291</xdr:row>
      <xdr:rowOff>123825</xdr:rowOff>
    </xdr:to>
    <xdr:sp macro="" textlink="">
      <xdr:nvSpPr>
        <xdr:cNvPr id="4532" name="AutoShape 428" descr="Bonis de performance">
          <a:extLst>
            <a:ext uri="{FF2B5EF4-FFF2-40B4-BE49-F238E27FC236}">
              <a16:creationId xmlns:a16="http://schemas.microsoft.com/office/drawing/2014/main" xmlns="" id="{00000000-0008-0000-0E00-0000B4110000}"/>
            </a:ext>
          </a:extLst>
        </xdr:cNvPr>
        <xdr:cNvSpPr>
          <a:spLocks noChangeAspect="1" noChangeArrowheads="1"/>
        </xdr:cNvSpPr>
      </xdr:nvSpPr>
      <xdr:spPr bwMode="auto">
        <a:xfrm>
          <a:off x="1524000" y="18098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1291</xdr:row>
      <xdr:rowOff>0</xdr:rowOff>
    </xdr:from>
    <xdr:to>
      <xdr:col>2</xdr:col>
      <xdr:colOff>257175</xdr:colOff>
      <xdr:row>1291</xdr:row>
      <xdr:rowOff>123825</xdr:rowOff>
    </xdr:to>
    <xdr:sp macro="" textlink="">
      <xdr:nvSpPr>
        <xdr:cNvPr id="4533" name="AutoShape 429" descr="Exempté du ballottage">
          <a:hlinkClick xmlns:r="http://schemas.openxmlformats.org/officeDocument/2006/relationships" r:id="rId498"/>
          <a:extLst>
            <a:ext uri="{FF2B5EF4-FFF2-40B4-BE49-F238E27FC236}">
              <a16:creationId xmlns:a16="http://schemas.microsoft.com/office/drawing/2014/main" xmlns="" id="{00000000-0008-0000-0E00-0000B5110000}"/>
            </a:ext>
          </a:extLst>
        </xdr:cNvPr>
        <xdr:cNvSpPr>
          <a:spLocks noChangeAspect="1" noChangeArrowheads="1"/>
        </xdr:cNvSpPr>
      </xdr:nvSpPr>
      <xdr:spPr bwMode="auto">
        <a:xfrm>
          <a:off x="1657350" y="18098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613</xdr:row>
      <xdr:rowOff>0</xdr:rowOff>
    </xdr:from>
    <xdr:to>
      <xdr:col>2</xdr:col>
      <xdr:colOff>123825</xdr:colOff>
      <xdr:row>613</xdr:row>
      <xdr:rowOff>123825</xdr:rowOff>
    </xdr:to>
    <xdr:sp macro="" textlink="">
      <xdr:nvSpPr>
        <xdr:cNvPr id="4534" name="AutoShape 430" descr="Bonis de performance">
          <a:extLst>
            <a:ext uri="{FF2B5EF4-FFF2-40B4-BE49-F238E27FC236}">
              <a16:creationId xmlns:a16="http://schemas.microsoft.com/office/drawing/2014/main" xmlns="" id="{00000000-0008-0000-0E00-0000B6110000}"/>
            </a:ext>
          </a:extLst>
        </xdr:cNvPr>
        <xdr:cNvSpPr>
          <a:spLocks noChangeAspect="1" noChangeArrowheads="1"/>
        </xdr:cNvSpPr>
      </xdr:nvSpPr>
      <xdr:spPr bwMode="auto">
        <a:xfrm>
          <a:off x="1524000" y="18117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613</xdr:row>
      <xdr:rowOff>0</xdr:rowOff>
    </xdr:from>
    <xdr:to>
      <xdr:col>2</xdr:col>
      <xdr:colOff>257175</xdr:colOff>
      <xdr:row>613</xdr:row>
      <xdr:rowOff>123825</xdr:rowOff>
    </xdr:to>
    <xdr:sp macro="" textlink="">
      <xdr:nvSpPr>
        <xdr:cNvPr id="4535" name="AutoShape 431" descr="Exempté du ballottage">
          <a:hlinkClick xmlns:r="http://schemas.openxmlformats.org/officeDocument/2006/relationships" r:id="rId499"/>
          <a:extLst>
            <a:ext uri="{FF2B5EF4-FFF2-40B4-BE49-F238E27FC236}">
              <a16:creationId xmlns:a16="http://schemas.microsoft.com/office/drawing/2014/main" xmlns="" id="{00000000-0008-0000-0E00-0000B7110000}"/>
            </a:ext>
          </a:extLst>
        </xdr:cNvPr>
        <xdr:cNvSpPr>
          <a:spLocks noChangeAspect="1" noChangeArrowheads="1"/>
        </xdr:cNvSpPr>
      </xdr:nvSpPr>
      <xdr:spPr bwMode="auto">
        <a:xfrm>
          <a:off x="1657350" y="18117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787</xdr:row>
      <xdr:rowOff>0</xdr:rowOff>
    </xdr:from>
    <xdr:to>
      <xdr:col>2</xdr:col>
      <xdr:colOff>123825</xdr:colOff>
      <xdr:row>787</xdr:row>
      <xdr:rowOff>123825</xdr:rowOff>
    </xdr:to>
    <xdr:sp macro="" textlink="">
      <xdr:nvSpPr>
        <xdr:cNvPr id="4536" name="AutoShape 432" descr="Bonis de performance">
          <a:extLst>
            <a:ext uri="{FF2B5EF4-FFF2-40B4-BE49-F238E27FC236}">
              <a16:creationId xmlns:a16="http://schemas.microsoft.com/office/drawing/2014/main" xmlns="" id="{00000000-0008-0000-0E00-0000B8110000}"/>
            </a:ext>
          </a:extLst>
        </xdr:cNvPr>
        <xdr:cNvSpPr>
          <a:spLocks noChangeAspect="1" noChangeArrowheads="1"/>
        </xdr:cNvSpPr>
      </xdr:nvSpPr>
      <xdr:spPr bwMode="auto">
        <a:xfrm>
          <a:off x="1524000" y="18136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787</xdr:row>
      <xdr:rowOff>0</xdr:rowOff>
    </xdr:from>
    <xdr:to>
      <xdr:col>2</xdr:col>
      <xdr:colOff>257175</xdr:colOff>
      <xdr:row>787</xdr:row>
      <xdr:rowOff>123825</xdr:rowOff>
    </xdr:to>
    <xdr:sp macro="" textlink="">
      <xdr:nvSpPr>
        <xdr:cNvPr id="4537" name="AutoShape 433" descr="Transaction avec retenue de salaire">
          <a:extLst>
            <a:ext uri="{FF2B5EF4-FFF2-40B4-BE49-F238E27FC236}">
              <a16:creationId xmlns:a16="http://schemas.microsoft.com/office/drawing/2014/main" xmlns="" id="{00000000-0008-0000-0E00-0000B9110000}"/>
            </a:ext>
          </a:extLst>
        </xdr:cNvPr>
        <xdr:cNvSpPr>
          <a:spLocks noChangeAspect="1" noChangeArrowheads="1"/>
        </xdr:cNvSpPr>
      </xdr:nvSpPr>
      <xdr:spPr bwMode="auto">
        <a:xfrm>
          <a:off x="1657350" y="18136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787</xdr:row>
      <xdr:rowOff>0</xdr:rowOff>
    </xdr:from>
    <xdr:to>
      <xdr:col>2</xdr:col>
      <xdr:colOff>390525</xdr:colOff>
      <xdr:row>787</xdr:row>
      <xdr:rowOff>123825</xdr:rowOff>
    </xdr:to>
    <xdr:sp macro="" textlink="">
      <xdr:nvSpPr>
        <xdr:cNvPr id="4538" name="AutoShape 434" descr="Exempté du ballottage">
          <a:hlinkClick xmlns:r="http://schemas.openxmlformats.org/officeDocument/2006/relationships" r:id="rId500"/>
          <a:extLst>
            <a:ext uri="{FF2B5EF4-FFF2-40B4-BE49-F238E27FC236}">
              <a16:creationId xmlns:a16="http://schemas.microsoft.com/office/drawing/2014/main" xmlns="" id="{00000000-0008-0000-0E00-0000BA110000}"/>
            </a:ext>
          </a:extLst>
        </xdr:cNvPr>
        <xdr:cNvSpPr>
          <a:spLocks noChangeAspect="1" noChangeArrowheads="1"/>
        </xdr:cNvSpPr>
      </xdr:nvSpPr>
      <xdr:spPr bwMode="auto">
        <a:xfrm>
          <a:off x="1790700" y="18136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787</xdr:row>
      <xdr:rowOff>0</xdr:rowOff>
    </xdr:from>
    <xdr:to>
      <xdr:col>2</xdr:col>
      <xdr:colOff>523875</xdr:colOff>
      <xdr:row>787</xdr:row>
      <xdr:rowOff>123825</xdr:rowOff>
    </xdr:to>
    <xdr:sp macro="" textlink="">
      <xdr:nvSpPr>
        <xdr:cNvPr id="4539" name="AutoShape 435" descr="Exempté de la limite des 50 contrats">
          <a:extLst>
            <a:ext uri="{FF2B5EF4-FFF2-40B4-BE49-F238E27FC236}">
              <a16:creationId xmlns:a16="http://schemas.microsoft.com/office/drawing/2014/main" xmlns="" id="{00000000-0008-0000-0E00-0000BB110000}"/>
            </a:ext>
          </a:extLst>
        </xdr:cNvPr>
        <xdr:cNvSpPr>
          <a:spLocks noChangeAspect="1" noChangeArrowheads="1"/>
        </xdr:cNvSpPr>
      </xdr:nvSpPr>
      <xdr:spPr bwMode="auto">
        <a:xfrm>
          <a:off x="1924050" y="18136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1310</xdr:row>
      <xdr:rowOff>0</xdr:rowOff>
    </xdr:from>
    <xdr:to>
      <xdr:col>2</xdr:col>
      <xdr:colOff>123825</xdr:colOff>
      <xdr:row>1310</xdr:row>
      <xdr:rowOff>123825</xdr:rowOff>
    </xdr:to>
    <xdr:sp macro="" textlink="">
      <xdr:nvSpPr>
        <xdr:cNvPr id="4540" name="AutoShape 436" descr="Bonis de performance">
          <a:extLst>
            <a:ext uri="{FF2B5EF4-FFF2-40B4-BE49-F238E27FC236}">
              <a16:creationId xmlns:a16="http://schemas.microsoft.com/office/drawing/2014/main" xmlns="" id="{00000000-0008-0000-0E00-0000BC110000}"/>
            </a:ext>
          </a:extLst>
        </xdr:cNvPr>
        <xdr:cNvSpPr>
          <a:spLocks noChangeAspect="1" noChangeArrowheads="1"/>
        </xdr:cNvSpPr>
      </xdr:nvSpPr>
      <xdr:spPr bwMode="auto">
        <a:xfrm>
          <a:off x="1524000" y="18155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1310</xdr:row>
      <xdr:rowOff>0</xdr:rowOff>
    </xdr:from>
    <xdr:to>
      <xdr:col>2</xdr:col>
      <xdr:colOff>257175</xdr:colOff>
      <xdr:row>1310</xdr:row>
      <xdr:rowOff>123825</xdr:rowOff>
    </xdr:to>
    <xdr:sp macro="" textlink="">
      <xdr:nvSpPr>
        <xdr:cNvPr id="4541" name="AutoShape 437" descr="Exempté du ballottage">
          <a:hlinkClick xmlns:r="http://schemas.openxmlformats.org/officeDocument/2006/relationships" r:id="rId501"/>
          <a:extLst>
            <a:ext uri="{FF2B5EF4-FFF2-40B4-BE49-F238E27FC236}">
              <a16:creationId xmlns:a16="http://schemas.microsoft.com/office/drawing/2014/main" xmlns="" id="{00000000-0008-0000-0E00-0000BD110000}"/>
            </a:ext>
          </a:extLst>
        </xdr:cNvPr>
        <xdr:cNvSpPr>
          <a:spLocks noChangeAspect="1" noChangeArrowheads="1"/>
        </xdr:cNvSpPr>
      </xdr:nvSpPr>
      <xdr:spPr bwMode="auto">
        <a:xfrm>
          <a:off x="1657350" y="18155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733</xdr:row>
      <xdr:rowOff>0</xdr:rowOff>
    </xdr:from>
    <xdr:to>
      <xdr:col>2</xdr:col>
      <xdr:colOff>123825</xdr:colOff>
      <xdr:row>733</xdr:row>
      <xdr:rowOff>123825</xdr:rowOff>
    </xdr:to>
    <xdr:sp macro="" textlink="">
      <xdr:nvSpPr>
        <xdr:cNvPr id="4542" name="AutoShape 438" descr="Bonis de performance">
          <a:extLst>
            <a:ext uri="{FF2B5EF4-FFF2-40B4-BE49-F238E27FC236}">
              <a16:creationId xmlns:a16="http://schemas.microsoft.com/office/drawing/2014/main" xmlns="" id="{00000000-0008-0000-0E00-0000BE110000}"/>
            </a:ext>
          </a:extLst>
        </xdr:cNvPr>
        <xdr:cNvSpPr>
          <a:spLocks noChangeAspect="1" noChangeArrowheads="1"/>
        </xdr:cNvSpPr>
      </xdr:nvSpPr>
      <xdr:spPr bwMode="auto">
        <a:xfrm>
          <a:off x="1524000" y="181746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733</xdr:row>
      <xdr:rowOff>0</xdr:rowOff>
    </xdr:from>
    <xdr:to>
      <xdr:col>2</xdr:col>
      <xdr:colOff>257175</xdr:colOff>
      <xdr:row>733</xdr:row>
      <xdr:rowOff>123825</xdr:rowOff>
    </xdr:to>
    <xdr:sp macro="" textlink="">
      <xdr:nvSpPr>
        <xdr:cNvPr id="4543" name="AutoShape 439" descr="Exempté du ballottage">
          <a:hlinkClick xmlns:r="http://schemas.openxmlformats.org/officeDocument/2006/relationships" r:id="rId502"/>
          <a:extLst>
            <a:ext uri="{FF2B5EF4-FFF2-40B4-BE49-F238E27FC236}">
              <a16:creationId xmlns:a16="http://schemas.microsoft.com/office/drawing/2014/main" xmlns="" id="{00000000-0008-0000-0E00-0000BF110000}"/>
            </a:ext>
          </a:extLst>
        </xdr:cNvPr>
        <xdr:cNvSpPr>
          <a:spLocks noChangeAspect="1" noChangeArrowheads="1"/>
        </xdr:cNvSpPr>
      </xdr:nvSpPr>
      <xdr:spPr bwMode="auto">
        <a:xfrm>
          <a:off x="1657350" y="181746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753</xdr:row>
      <xdr:rowOff>0</xdr:rowOff>
    </xdr:from>
    <xdr:to>
      <xdr:col>2</xdr:col>
      <xdr:colOff>123825</xdr:colOff>
      <xdr:row>753</xdr:row>
      <xdr:rowOff>123825</xdr:rowOff>
    </xdr:to>
    <xdr:sp macro="" textlink="">
      <xdr:nvSpPr>
        <xdr:cNvPr id="4544" name="AutoShape 440" descr="Exempté du ballottage">
          <a:hlinkClick xmlns:r="http://schemas.openxmlformats.org/officeDocument/2006/relationships" r:id="rId503"/>
          <a:extLst>
            <a:ext uri="{FF2B5EF4-FFF2-40B4-BE49-F238E27FC236}">
              <a16:creationId xmlns:a16="http://schemas.microsoft.com/office/drawing/2014/main" xmlns="" id="{00000000-0008-0000-0E00-0000C0110000}"/>
            </a:ext>
          </a:extLst>
        </xdr:cNvPr>
        <xdr:cNvSpPr>
          <a:spLocks noChangeAspect="1" noChangeArrowheads="1"/>
        </xdr:cNvSpPr>
      </xdr:nvSpPr>
      <xdr:spPr bwMode="auto">
        <a:xfrm>
          <a:off x="1524000" y="181937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411</xdr:row>
      <xdr:rowOff>0</xdr:rowOff>
    </xdr:from>
    <xdr:to>
      <xdr:col>2</xdr:col>
      <xdr:colOff>123825</xdr:colOff>
      <xdr:row>411</xdr:row>
      <xdr:rowOff>123825</xdr:rowOff>
    </xdr:to>
    <xdr:sp macro="" textlink="">
      <xdr:nvSpPr>
        <xdr:cNvPr id="4545" name="AutoShape 441" descr="Exempté du ballottage">
          <a:hlinkClick xmlns:r="http://schemas.openxmlformats.org/officeDocument/2006/relationships" r:id="rId504"/>
          <a:extLst>
            <a:ext uri="{FF2B5EF4-FFF2-40B4-BE49-F238E27FC236}">
              <a16:creationId xmlns:a16="http://schemas.microsoft.com/office/drawing/2014/main" xmlns="" id="{00000000-0008-0000-0E00-0000C1110000}"/>
            </a:ext>
          </a:extLst>
        </xdr:cNvPr>
        <xdr:cNvSpPr>
          <a:spLocks noChangeAspect="1" noChangeArrowheads="1"/>
        </xdr:cNvSpPr>
      </xdr:nvSpPr>
      <xdr:spPr bwMode="auto">
        <a:xfrm>
          <a:off x="1524000" y="182127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411</xdr:row>
      <xdr:rowOff>0</xdr:rowOff>
    </xdr:from>
    <xdr:to>
      <xdr:col>7</xdr:col>
      <xdr:colOff>123825</xdr:colOff>
      <xdr:row>411</xdr:row>
      <xdr:rowOff>104775</xdr:rowOff>
    </xdr:to>
    <xdr:sp macro="" textlink="">
      <xdr:nvSpPr>
        <xdr:cNvPr id="4546" name="AutoShape 442" descr="Éligible à l'arbitrage">
          <a:hlinkClick xmlns:r="http://schemas.openxmlformats.org/officeDocument/2006/relationships" r:id="rId505"/>
          <a:extLst>
            <a:ext uri="{FF2B5EF4-FFF2-40B4-BE49-F238E27FC236}">
              <a16:creationId xmlns:a16="http://schemas.microsoft.com/office/drawing/2014/main" xmlns="" id="{00000000-0008-0000-0E00-0000C2110000}"/>
            </a:ext>
          </a:extLst>
        </xdr:cNvPr>
        <xdr:cNvSpPr>
          <a:spLocks noChangeAspect="1" noChangeArrowheads="1"/>
        </xdr:cNvSpPr>
      </xdr:nvSpPr>
      <xdr:spPr bwMode="auto">
        <a:xfrm>
          <a:off x="5334000" y="1821275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463</xdr:row>
      <xdr:rowOff>0</xdr:rowOff>
    </xdr:from>
    <xdr:to>
      <xdr:col>7</xdr:col>
      <xdr:colOff>123825</xdr:colOff>
      <xdr:row>463</xdr:row>
      <xdr:rowOff>104775</xdr:rowOff>
    </xdr:to>
    <xdr:sp macro="" textlink="">
      <xdr:nvSpPr>
        <xdr:cNvPr id="4547" name="AutoShape 443" descr="Éligible à l'arbitrage">
          <a:hlinkClick xmlns:r="http://schemas.openxmlformats.org/officeDocument/2006/relationships" r:id="rId506"/>
          <a:extLst>
            <a:ext uri="{FF2B5EF4-FFF2-40B4-BE49-F238E27FC236}">
              <a16:creationId xmlns:a16="http://schemas.microsoft.com/office/drawing/2014/main" xmlns="" id="{00000000-0008-0000-0E00-0000C3110000}"/>
            </a:ext>
          </a:extLst>
        </xdr:cNvPr>
        <xdr:cNvSpPr>
          <a:spLocks noChangeAspect="1" noChangeArrowheads="1"/>
        </xdr:cNvSpPr>
      </xdr:nvSpPr>
      <xdr:spPr bwMode="auto">
        <a:xfrm>
          <a:off x="5334000" y="1823180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122</xdr:row>
      <xdr:rowOff>0</xdr:rowOff>
    </xdr:from>
    <xdr:to>
      <xdr:col>8</xdr:col>
      <xdr:colOff>123825</xdr:colOff>
      <xdr:row>122</xdr:row>
      <xdr:rowOff>104775</xdr:rowOff>
    </xdr:to>
    <xdr:sp macro="" textlink="">
      <xdr:nvSpPr>
        <xdr:cNvPr id="4548" name="AutoShape 444" descr="Éligible à l'arbitrage">
          <a:hlinkClick xmlns:r="http://schemas.openxmlformats.org/officeDocument/2006/relationships" r:id="rId507"/>
          <a:extLst>
            <a:ext uri="{FF2B5EF4-FFF2-40B4-BE49-F238E27FC236}">
              <a16:creationId xmlns:a16="http://schemas.microsoft.com/office/drawing/2014/main" xmlns="" id="{00000000-0008-0000-0E00-0000C4110000}"/>
            </a:ext>
          </a:extLst>
        </xdr:cNvPr>
        <xdr:cNvSpPr>
          <a:spLocks noChangeAspect="1" noChangeArrowheads="1"/>
        </xdr:cNvSpPr>
      </xdr:nvSpPr>
      <xdr:spPr bwMode="auto">
        <a:xfrm>
          <a:off x="6096000" y="1825085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208</xdr:row>
      <xdr:rowOff>0</xdr:rowOff>
    </xdr:from>
    <xdr:to>
      <xdr:col>7</xdr:col>
      <xdr:colOff>123825</xdr:colOff>
      <xdr:row>208</xdr:row>
      <xdr:rowOff>104775</xdr:rowOff>
    </xdr:to>
    <xdr:sp macro="" textlink="">
      <xdr:nvSpPr>
        <xdr:cNvPr id="4549" name="AutoShape 445" descr="Éligible à l'arbitrage">
          <a:hlinkClick xmlns:r="http://schemas.openxmlformats.org/officeDocument/2006/relationships" r:id="rId508"/>
          <a:extLst>
            <a:ext uri="{FF2B5EF4-FFF2-40B4-BE49-F238E27FC236}">
              <a16:creationId xmlns:a16="http://schemas.microsoft.com/office/drawing/2014/main" xmlns="" id="{00000000-0008-0000-0E00-0000C5110000}"/>
            </a:ext>
          </a:extLst>
        </xdr:cNvPr>
        <xdr:cNvSpPr>
          <a:spLocks noChangeAspect="1" noChangeArrowheads="1"/>
        </xdr:cNvSpPr>
      </xdr:nvSpPr>
      <xdr:spPr bwMode="auto">
        <a:xfrm>
          <a:off x="5334000" y="1826990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1379</xdr:row>
      <xdr:rowOff>0</xdr:rowOff>
    </xdr:from>
    <xdr:to>
      <xdr:col>2</xdr:col>
      <xdr:colOff>123825</xdr:colOff>
      <xdr:row>1379</xdr:row>
      <xdr:rowOff>123825</xdr:rowOff>
    </xdr:to>
    <xdr:sp macro="" textlink="">
      <xdr:nvSpPr>
        <xdr:cNvPr id="4550" name="AutoShape 446" descr="Bonis de performance">
          <a:extLst>
            <a:ext uri="{FF2B5EF4-FFF2-40B4-BE49-F238E27FC236}">
              <a16:creationId xmlns:a16="http://schemas.microsoft.com/office/drawing/2014/main" xmlns="" id="{00000000-0008-0000-0E00-0000C6110000}"/>
            </a:ext>
          </a:extLst>
        </xdr:cNvPr>
        <xdr:cNvSpPr>
          <a:spLocks noChangeAspect="1" noChangeArrowheads="1"/>
        </xdr:cNvSpPr>
      </xdr:nvSpPr>
      <xdr:spPr bwMode="auto">
        <a:xfrm>
          <a:off x="1524000" y="184013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1379</xdr:row>
      <xdr:rowOff>0</xdr:rowOff>
    </xdr:from>
    <xdr:to>
      <xdr:col>2</xdr:col>
      <xdr:colOff>257175</xdr:colOff>
      <xdr:row>1379</xdr:row>
      <xdr:rowOff>123825</xdr:rowOff>
    </xdr:to>
    <xdr:sp macro="" textlink="">
      <xdr:nvSpPr>
        <xdr:cNvPr id="4551" name="AutoShape 447" descr="Exempté du ballottage">
          <a:hlinkClick xmlns:r="http://schemas.openxmlformats.org/officeDocument/2006/relationships" r:id="rId509"/>
          <a:extLst>
            <a:ext uri="{FF2B5EF4-FFF2-40B4-BE49-F238E27FC236}">
              <a16:creationId xmlns:a16="http://schemas.microsoft.com/office/drawing/2014/main" xmlns="" id="{00000000-0008-0000-0E00-0000C7110000}"/>
            </a:ext>
          </a:extLst>
        </xdr:cNvPr>
        <xdr:cNvSpPr>
          <a:spLocks noChangeAspect="1" noChangeArrowheads="1"/>
        </xdr:cNvSpPr>
      </xdr:nvSpPr>
      <xdr:spPr bwMode="auto">
        <a:xfrm>
          <a:off x="1657350" y="184013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1471</xdr:row>
      <xdr:rowOff>0</xdr:rowOff>
    </xdr:from>
    <xdr:to>
      <xdr:col>2</xdr:col>
      <xdr:colOff>123825</xdr:colOff>
      <xdr:row>1471</xdr:row>
      <xdr:rowOff>123825</xdr:rowOff>
    </xdr:to>
    <xdr:sp macro="" textlink="">
      <xdr:nvSpPr>
        <xdr:cNvPr id="4552" name="AutoShape 448" descr="Bonis de performance">
          <a:extLst>
            <a:ext uri="{FF2B5EF4-FFF2-40B4-BE49-F238E27FC236}">
              <a16:creationId xmlns:a16="http://schemas.microsoft.com/office/drawing/2014/main" xmlns="" id="{00000000-0008-0000-0E00-0000C8110000}"/>
            </a:ext>
          </a:extLst>
        </xdr:cNvPr>
        <xdr:cNvSpPr>
          <a:spLocks noChangeAspect="1" noChangeArrowheads="1"/>
        </xdr:cNvSpPr>
      </xdr:nvSpPr>
      <xdr:spPr bwMode="auto">
        <a:xfrm>
          <a:off x="1524000" y="184203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1471</xdr:row>
      <xdr:rowOff>0</xdr:rowOff>
    </xdr:from>
    <xdr:to>
      <xdr:col>2</xdr:col>
      <xdr:colOff>257175</xdr:colOff>
      <xdr:row>1471</xdr:row>
      <xdr:rowOff>123825</xdr:rowOff>
    </xdr:to>
    <xdr:sp macro="" textlink="">
      <xdr:nvSpPr>
        <xdr:cNvPr id="4553" name="AutoShape 449" descr="Exempté du ballottage">
          <a:hlinkClick xmlns:r="http://schemas.openxmlformats.org/officeDocument/2006/relationships" r:id="rId510"/>
          <a:extLst>
            <a:ext uri="{FF2B5EF4-FFF2-40B4-BE49-F238E27FC236}">
              <a16:creationId xmlns:a16="http://schemas.microsoft.com/office/drawing/2014/main" xmlns="" id="{00000000-0008-0000-0E00-0000C9110000}"/>
            </a:ext>
          </a:extLst>
        </xdr:cNvPr>
        <xdr:cNvSpPr>
          <a:spLocks noChangeAspect="1" noChangeArrowheads="1"/>
        </xdr:cNvSpPr>
      </xdr:nvSpPr>
      <xdr:spPr bwMode="auto">
        <a:xfrm>
          <a:off x="1657350" y="184203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123825</xdr:colOff>
      <xdr:row>30</xdr:row>
      <xdr:rowOff>123825</xdr:rowOff>
    </xdr:to>
    <xdr:sp macro="" textlink="">
      <xdr:nvSpPr>
        <xdr:cNvPr id="4554" name="AutoShape 450" descr="Bonis de performance">
          <a:extLst>
            <a:ext uri="{FF2B5EF4-FFF2-40B4-BE49-F238E27FC236}">
              <a16:creationId xmlns:a16="http://schemas.microsoft.com/office/drawing/2014/main" xmlns="" id="{00000000-0008-0000-0E00-0000CA110000}"/>
            </a:ext>
          </a:extLst>
        </xdr:cNvPr>
        <xdr:cNvSpPr>
          <a:spLocks noChangeAspect="1" noChangeArrowheads="1"/>
        </xdr:cNvSpPr>
      </xdr:nvSpPr>
      <xdr:spPr bwMode="auto">
        <a:xfrm>
          <a:off x="1524000" y="184394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30</xdr:row>
      <xdr:rowOff>0</xdr:rowOff>
    </xdr:from>
    <xdr:to>
      <xdr:col>2</xdr:col>
      <xdr:colOff>257175</xdr:colOff>
      <xdr:row>30</xdr:row>
      <xdr:rowOff>123825</xdr:rowOff>
    </xdr:to>
    <xdr:sp macro="" textlink="">
      <xdr:nvSpPr>
        <xdr:cNvPr id="4555" name="AutoShape 451" descr="Transaction avec retenue de salaire">
          <a:extLst>
            <a:ext uri="{FF2B5EF4-FFF2-40B4-BE49-F238E27FC236}">
              <a16:creationId xmlns:a16="http://schemas.microsoft.com/office/drawing/2014/main" xmlns="" id="{00000000-0008-0000-0E00-0000CB110000}"/>
            </a:ext>
          </a:extLst>
        </xdr:cNvPr>
        <xdr:cNvSpPr>
          <a:spLocks noChangeAspect="1" noChangeArrowheads="1"/>
        </xdr:cNvSpPr>
      </xdr:nvSpPr>
      <xdr:spPr bwMode="auto">
        <a:xfrm>
          <a:off x="1657350" y="184394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30</xdr:row>
      <xdr:rowOff>0</xdr:rowOff>
    </xdr:from>
    <xdr:to>
      <xdr:col>2</xdr:col>
      <xdr:colOff>390525</xdr:colOff>
      <xdr:row>30</xdr:row>
      <xdr:rowOff>123825</xdr:rowOff>
    </xdr:to>
    <xdr:sp macro="" textlink="">
      <xdr:nvSpPr>
        <xdr:cNvPr id="4556" name="AutoShape 452" descr="Exempté du ballottage">
          <a:hlinkClick xmlns:r="http://schemas.openxmlformats.org/officeDocument/2006/relationships" r:id="rId511"/>
          <a:extLst>
            <a:ext uri="{FF2B5EF4-FFF2-40B4-BE49-F238E27FC236}">
              <a16:creationId xmlns:a16="http://schemas.microsoft.com/office/drawing/2014/main" xmlns="" id="{00000000-0008-0000-0E00-0000CC110000}"/>
            </a:ext>
          </a:extLst>
        </xdr:cNvPr>
        <xdr:cNvSpPr>
          <a:spLocks noChangeAspect="1" noChangeArrowheads="1"/>
        </xdr:cNvSpPr>
      </xdr:nvSpPr>
      <xdr:spPr bwMode="auto">
        <a:xfrm>
          <a:off x="1790700" y="184394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30</xdr:row>
      <xdr:rowOff>0</xdr:rowOff>
    </xdr:from>
    <xdr:to>
      <xdr:col>2</xdr:col>
      <xdr:colOff>523875</xdr:colOff>
      <xdr:row>30</xdr:row>
      <xdr:rowOff>123825</xdr:rowOff>
    </xdr:to>
    <xdr:sp macro="" textlink="">
      <xdr:nvSpPr>
        <xdr:cNvPr id="4557" name="AutoShape 453" descr="Exempté de la limite des 50 contrats">
          <a:extLst>
            <a:ext uri="{FF2B5EF4-FFF2-40B4-BE49-F238E27FC236}">
              <a16:creationId xmlns:a16="http://schemas.microsoft.com/office/drawing/2014/main" xmlns="" id="{00000000-0008-0000-0E00-0000CD110000}"/>
            </a:ext>
          </a:extLst>
        </xdr:cNvPr>
        <xdr:cNvSpPr>
          <a:spLocks noChangeAspect="1" noChangeArrowheads="1"/>
        </xdr:cNvSpPr>
      </xdr:nvSpPr>
      <xdr:spPr bwMode="auto">
        <a:xfrm>
          <a:off x="1924050" y="184394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1223</xdr:row>
      <xdr:rowOff>0</xdr:rowOff>
    </xdr:from>
    <xdr:to>
      <xdr:col>2</xdr:col>
      <xdr:colOff>123825</xdr:colOff>
      <xdr:row>1223</xdr:row>
      <xdr:rowOff>123825</xdr:rowOff>
    </xdr:to>
    <xdr:sp macro="" textlink="">
      <xdr:nvSpPr>
        <xdr:cNvPr id="4558" name="AutoShape 454" descr="Bonis de performance">
          <a:extLst>
            <a:ext uri="{FF2B5EF4-FFF2-40B4-BE49-F238E27FC236}">
              <a16:creationId xmlns:a16="http://schemas.microsoft.com/office/drawing/2014/main" xmlns="" id="{00000000-0008-0000-0E00-0000CE110000}"/>
            </a:ext>
          </a:extLst>
        </xdr:cNvPr>
        <xdr:cNvSpPr>
          <a:spLocks noChangeAspect="1" noChangeArrowheads="1"/>
        </xdr:cNvSpPr>
      </xdr:nvSpPr>
      <xdr:spPr bwMode="auto">
        <a:xfrm>
          <a:off x="1524000" y="184584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1223</xdr:row>
      <xdr:rowOff>0</xdr:rowOff>
    </xdr:from>
    <xdr:to>
      <xdr:col>2</xdr:col>
      <xdr:colOff>257175</xdr:colOff>
      <xdr:row>1223</xdr:row>
      <xdr:rowOff>123825</xdr:rowOff>
    </xdr:to>
    <xdr:sp macro="" textlink="">
      <xdr:nvSpPr>
        <xdr:cNvPr id="4559" name="AutoShape 455" descr="Exempté du ballottage">
          <a:hlinkClick xmlns:r="http://schemas.openxmlformats.org/officeDocument/2006/relationships" r:id="rId512"/>
          <a:extLst>
            <a:ext uri="{FF2B5EF4-FFF2-40B4-BE49-F238E27FC236}">
              <a16:creationId xmlns:a16="http://schemas.microsoft.com/office/drawing/2014/main" xmlns="" id="{00000000-0008-0000-0E00-0000CF110000}"/>
            </a:ext>
          </a:extLst>
        </xdr:cNvPr>
        <xdr:cNvSpPr>
          <a:spLocks noChangeAspect="1" noChangeArrowheads="1"/>
        </xdr:cNvSpPr>
      </xdr:nvSpPr>
      <xdr:spPr bwMode="auto">
        <a:xfrm>
          <a:off x="1657350" y="184584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788</xdr:row>
      <xdr:rowOff>0</xdr:rowOff>
    </xdr:from>
    <xdr:to>
      <xdr:col>2</xdr:col>
      <xdr:colOff>123825</xdr:colOff>
      <xdr:row>788</xdr:row>
      <xdr:rowOff>123825</xdr:rowOff>
    </xdr:to>
    <xdr:sp macro="" textlink="">
      <xdr:nvSpPr>
        <xdr:cNvPr id="4560" name="AutoShape 456" descr="Bonis de performance">
          <a:extLst>
            <a:ext uri="{FF2B5EF4-FFF2-40B4-BE49-F238E27FC236}">
              <a16:creationId xmlns:a16="http://schemas.microsoft.com/office/drawing/2014/main" xmlns="" id="{00000000-0008-0000-0E00-0000D0110000}"/>
            </a:ext>
          </a:extLst>
        </xdr:cNvPr>
        <xdr:cNvSpPr>
          <a:spLocks noChangeAspect="1" noChangeArrowheads="1"/>
        </xdr:cNvSpPr>
      </xdr:nvSpPr>
      <xdr:spPr bwMode="auto">
        <a:xfrm>
          <a:off x="1524000" y="184775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788</xdr:row>
      <xdr:rowOff>0</xdr:rowOff>
    </xdr:from>
    <xdr:to>
      <xdr:col>2</xdr:col>
      <xdr:colOff>257175</xdr:colOff>
      <xdr:row>788</xdr:row>
      <xdr:rowOff>123825</xdr:rowOff>
    </xdr:to>
    <xdr:sp macro="" textlink="">
      <xdr:nvSpPr>
        <xdr:cNvPr id="4561" name="AutoShape 457" descr="Exempté du ballottage">
          <a:hlinkClick xmlns:r="http://schemas.openxmlformats.org/officeDocument/2006/relationships" r:id="rId513"/>
          <a:extLst>
            <a:ext uri="{FF2B5EF4-FFF2-40B4-BE49-F238E27FC236}">
              <a16:creationId xmlns:a16="http://schemas.microsoft.com/office/drawing/2014/main" xmlns="" id="{00000000-0008-0000-0E00-0000D1110000}"/>
            </a:ext>
          </a:extLst>
        </xdr:cNvPr>
        <xdr:cNvSpPr>
          <a:spLocks noChangeAspect="1" noChangeArrowheads="1"/>
        </xdr:cNvSpPr>
      </xdr:nvSpPr>
      <xdr:spPr bwMode="auto">
        <a:xfrm>
          <a:off x="1657350" y="184775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707</xdr:row>
      <xdr:rowOff>0</xdr:rowOff>
    </xdr:from>
    <xdr:to>
      <xdr:col>2</xdr:col>
      <xdr:colOff>123825</xdr:colOff>
      <xdr:row>707</xdr:row>
      <xdr:rowOff>123825</xdr:rowOff>
    </xdr:to>
    <xdr:sp macro="" textlink="">
      <xdr:nvSpPr>
        <xdr:cNvPr id="4562" name="AutoShape 458" descr="Exempté du ballottage">
          <a:hlinkClick xmlns:r="http://schemas.openxmlformats.org/officeDocument/2006/relationships" r:id="rId514"/>
          <a:extLst>
            <a:ext uri="{FF2B5EF4-FFF2-40B4-BE49-F238E27FC236}">
              <a16:creationId xmlns:a16="http://schemas.microsoft.com/office/drawing/2014/main" xmlns="" id="{00000000-0008-0000-0E00-0000D2110000}"/>
            </a:ext>
          </a:extLst>
        </xdr:cNvPr>
        <xdr:cNvSpPr>
          <a:spLocks noChangeAspect="1" noChangeArrowheads="1"/>
        </xdr:cNvSpPr>
      </xdr:nvSpPr>
      <xdr:spPr bwMode="auto">
        <a:xfrm>
          <a:off x="1524000" y="1857184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1405</xdr:row>
      <xdr:rowOff>0</xdr:rowOff>
    </xdr:from>
    <xdr:to>
      <xdr:col>2</xdr:col>
      <xdr:colOff>123825</xdr:colOff>
      <xdr:row>1405</xdr:row>
      <xdr:rowOff>123825</xdr:rowOff>
    </xdr:to>
    <xdr:sp macro="" textlink="">
      <xdr:nvSpPr>
        <xdr:cNvPr id="4563" name="AutoShape 459" descr="Bonis de performance">
          <a:extLst>
            <a:ext uri="{FF2B5EF4-FFF2-40B4-BE49-F238E27FC236}">
              <a16:creationId xmlns:a16="http://schemas.microsoft.com/office/drawing/2014/main" xmlns="" id="{00000000-0008-0000-0E00-0000D3110000}"/>
            </a:ext>
          </a:extLst>
        </xdr:cNvPr>
        <xdr:cNvSpPr>
          <a:spLocks noChangeAspect="1" noChangeArrowheads="1"/>
        </xdr:cNvSpPr>
      </xdr:nvSpPr>
      <xdr:spPr bwMode="auto">
        <a:xfrm>
          <a:off x="1524000" y="1859089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1405</xdr:row>
      <xdr:rowOff>0</xdr:rowOff>
    </xdr:from>
    <xdr:to>
      <xdr:col>2</xdr:col>
      <xdr:colOff>257175</xdr:colOff>
      <xdr:row>1405</xdr:row>
      <xdr:rowOff>123825</xdr:rowOff>
    </xdr:to>
    <xdr:sp macro="" textlink="">
      <xdr:nvSpPr>
        <xdr:cNvPr id="4564" name="AutoShape 460" descr="Exempté du ballottage">
          <a:hlinkClick xmlns:r="http://schemas.openxmlformats.org/officeDocument/2006/relationships" r:id="rId515"/>
          <a:extLst>
            <a:ext uri="{FF2B5EF4-FFF2-40B4-BE49-F238E27FC236}">
              <a16:creationId xmlns:a16="http://schemas.microsoft.com/office/drawing/2014/main" xmlns="" id="{00000000-0008-0000-0E00-0000D4110000}"/>
            </a:ext>
          </a:extLst>
        </xdr:cNvPr>
        <xdr:cNvSpPr>
          <a:spLocks noChangeAspect="1" noChangeArrowheads="1"/>
        </xdr:cNvSpPr>
      </xdr:nvSpPr>
      <xdr:spPr bwMode="auto">
        <a:xfrm>
          <a:off x="1657350" y="1859089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90</xdr:row>
      <xdr:rowOff>0</xdr:rowOff>
    </xdr:from>
    <xdr:to>
      <xdr:col>8</xdr:col>
      <xdr:colOff>123825</xdr:colOff>
      <xdr:row>90</xdr:row>
      <xdr:rowOff>104775</xdr:rowOff>
    </xdr:to>
    <xdr:sp macro="" textlink="">
      <xdr:nvSpPr>
        <xdr:cNvPr id="4565" name="AutoShape 461" descr="Éligible à l'arbitrage">
          <a:hlinkClick xmlns:r="http://schemas.openxmlformats.org/officeDocument/2006/relationships" r:id="rId516"/>
          <a:extLst>
            <a:ext uri="{FF2B5EF4-FFF2-40B4-BE49-F238E27FC236}">
              <a16:creationId xmlns:a16="http://schemas.microsoft.com/office/drawing/2014/main" xmlns="" id="{00000000-0008-0000-0E00-0000D5110000}"/>
            </a:ext>
          </a:extLst>
        </xdr:cNvPr>
        <xdr:cNvSpPr>
          <a:spLocks noChangeAspect="1" noChangeArrowheads="1"/>
        </xdr:cNvSpPr>
      </xdr:nvSpPr>
      <xdr:spPr bwMode="auto">
        <a:xfrm>
          <a:off x="6096000" y="178841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631</xdr:row>
      <xdr:rowOff>0</xdr:rowOff>
    </xdr:from>
    <xdr:to>
      <xdr:col>7</xdr:col>
      <xdr:colOff>123825</xdr:colOff>
      <xdr:row>631</xdr:row>
      <xdr:rowOff>104775</xdr:rowOff>
    </xdr:to>
    <xdr:sp macro="" textlink="">
      <xdr:nvSpPr>
        <xdr:cNvPr id="4566" name="AutoShape 462" descr="Éligible à l'arbitrage">
          <a:hlinkClick xmlns:r="http://schemas.openxmlformats.org/officeDocument/2006/relationships" r:id="rId517"/>
          <a:extLst>
            <a:ext uri="{FF2B5EF4-FFF2-40B4-BE49-F238E27FC236}">
              <a16:creationId xmlns:a16="http://schemas.microsoft.com/office/drawing/2014/main" xmlns="" id="{00000000-0008-0000-0E00-0000D6110000}"/>
            </a:ext>
          </a:extLst>
        </xdr:cNvPr>
        <xdr:cNvSpPr>
          <a:spLocks noChangeAspect="1" noChangeArrowheads="1"/>
        </xdr:cNvSpPr>
      </xdr:nvSpPr>
      <xdr:spPr bwMode="auto">
        <a:xfrm>
          <a:off x="5334000" y="179031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339</xdr:row>
      <xdr:rowOff>0</xdr:rowOff>
    </xdr:from>
    <xdr:to>
      <xdr:col>2</xdr:col>
      <xdr:colOff>123825</xdr:colOff>
      <xdr:row>339</xdr:row>
      <xdr:rowOff>123825</xdr:rowOff>
    </xdr:to>
    <xdr:sp macro="" textlink="">
      <xdr:nvSpPr>
        <xdr:cNvPr id="4567" name="AutoShape 463" descr="Bonis de performance">
          <a:extLst>
            <a:ext uri="{FF2B5EF4-FFF2-40B4-BE49-F238E27FC236}">
              <a16:creationId xmlns:a16="http://schemas.microsoft.com/office/drawing/2014/main" xmlns="" id="{00000000-0008-0000-0E00-0000D7110000}"/>
            </a:ext>
          </a:extLst>
        </xdr:cNvPr>
        <xdr:cNvSpPr>
          <a:spLocks noChangeAspect="1" noChangeArrowheads="1"/>
        </xdr:cNvSpPr>
      </xdr:nvSpPr>
      <xdr:spPr bwMode="auto">
        <a:xfrm>
          <a:off x="1524000" y="179412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339</xdr:row>
      <xdr:rowOff>0</xdr:rowOff>
    </xdr:from>
    <xdr:to>
      <xdr:col>2</xdr:col>
      <xdr:colOff>257175</xdr:colOff>
      <xdr:row>339</xdr:row>
      <xdr:rowOff>123825</xdr:rowOff>
    </xdr:to>
    <xdr:sp macro="" textlink="">
      <xdr:nvSpPr>
        <xdr:cNvPr id="4568" name="AutoShape 464" descr="Exempté du ballottage">
          <a:hlinkClick xmlns:r="http://schemas.openxmlformats.org/officeDocument/2006/relationships" r:id="rId518"/>
          <a:extLst>
            <a:ext uri="{FF2B5EF4-FFF2-40B4-BE49-F238E27FC236}">
              <a16:creationId xmlns:a16="http://schemas.microsoft.com/office/drawing/2014/main" xmlns="" id="{00000000-0008-0000-0E00-0000D8110000}"/>
            </a:ext>
          </a:extLst>
        </xdr:cNvPr>
        <xdr:cNvSpPr>
          <a:spLocks noChangeAspect="1" noChangeArrowheads="1"/>
        </xdr:cNvSpPr>
      </xdr:nvSpPr>
      <xdr:spPr bwMode="auto">
        <a:xfrm>
          <a:off x="1657350" y="179412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123825</xdr:colOff>
      <xdr:row>32</xdr:row>
      <xdr:rowOff>123825</xdr:rowOff>
    </xdr:to>
    <xdr:sp macro="" textlink="">
      <xdr:nvSpPr>
        <xdr:cNvPr id="4569" name="AutoShape 465" descr="Bonis de performance">
          <a:extLst>
            <a:ext uri="{FF2B5EF4-FFF2-40B4-BE49-F238E27FC236}">
              <a16:creationId xmlns:a16="http://schemas.microsoft.com/office/drawing/2014/main" xmlns="" id="{00000000-0008-0000-0E00-0000D9110000}"/>
            </a:ext>
          </a:extLst>
        </xdr:cNvPr>
        <xdr:cNvSpPr>
          <a:spLocks noChangeAspect="1" noChangeArrowheads="1"/>
        </xdr:cNvSpPr>
      </xdr:nvSpPr>
      <xdr:spPr bwMode="auto">
        <a:xfrm>
          <a:off x="1524000" y="181689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764</xdr:row>
      <xdr:rowOff>0</xdr:rowOff>
    </xdr:from>
    <xdr:to>
      <xdr:col>2</xdr:col>
      <xdr:colOff>123825</xdr:colOff>
      <xdr:row>764</xdr:row>
      <xdr:rowOff>123825</xdr:rowOff>
    </xdr:to>
    <xdr:sp macro="" textlink="">
      <xdr:nvSpPr>
        <xdr:cNvPr id="4570" name="AutoShape 466" descr="Bonis de performance">
          <a:extLst>
            <a:ext uri="{FF2B5EF4-FFF2-40B4-BE49-F238E27FC236}">
              <a16:creationId xmlns:a16="http://schemas.microsoft.com/office/drawing/2014/main" xmlns="" id="{00000000-0008-0000-0E00-0000DA110000}"/>
            </a:ext>
          </a:extLst>
        </xdr:cNvPr>
        <xdr:cNvSpPr>
          <a:spLocks noChangeAspect="1" noChangeArrowheads="1"/>
        </xdr:cNvSpPr>
      </xdr:nvSpPr>
      <xdr:spPr bwMode="auto">
        <a:xfrm>
          <a:off x="1524000" y="181879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764</xdr:row>
      <xdr:rowOff>0</xdr:rowOff>
    </xdr:from>
    <xdr:to>
      <xdr:col>2</xdr:col>
      <xdr:colOff>257175</xdr:colOff>
      <xdr:row>764</xdr:row>
      <xdr:rowOff>123825</xdr:rowOff>
    </xdr:to>
    <xdr:sp macro="" textlink="">
      <xdr:nvSpPr>
        <xdr:cNvPr id="4571" name="AutoShape 467" descr="Exempté du ballottage">
          <a:hlinkClick xmlns:r="http://schemas.openxmlformats.org/officeDocument/2006/relationships" r:id="rId519"/>
          <a:extLst>
            <a:ext uri="{FF2B5EF4-FFF2-40B4-BE49-F238E27FC236}">
              <a16:creationId xmlns:a16="http://schemas.microsoft.com/office/drawing/2014/main" xmlns="" id="{00000000-0008-0000-0E00-0000DB110000}"/>
            </a:ext>
          </a:extLst>
        </xdr:cNvPr>
        <xdr:cNvSpPr>
          <a:spLocks noChangeAspect="1" noChangeArrowheads="1"/>
        </xdr:cNvSpPr>
      </xdr:nvSpPr>
      <xdr:spPr bwMode="auto">
        <a:xfrm>
          <a:off x="1657350" y="181879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1382</xdr:row>
      <xdr:rowOff>0</xdr:rowOff>
    </xdr:from>
    <xdr:to>
      <xdr:col>2</xdr:col>
      <xdr:colOff>123825</xdr:colOff>
      <xdr:row>1382</xdr:row>
      <xdr:rowOff>123825</xdr:rowOff>
    </xdr:to>
    <xdr:sp macro="" textlink="">
      <xdr:nvSpPr>
        <xdr:cNvPr id="4572" name="AutoShape 468" descr="Bonis de performance">
          <a:extLst>
            <a:ext uri="{FF2B5EF4-FFF2-40B4-BE49-F238E27FC236}">
              <a16:creationId xmlns:a16="http://schemas.microsoft.com/office/drawing/2014/main" xmlns="" id="{00000000-0008-0000-0E00-0000DC110000}"/>
            </a:ext>
          </a:extLst>
        </xdr:cNvPr>
        <xdr:cNvSpPr>
          <a:spLocks noChangeAspect="1" noChangeArrowheads="1"/>
        </xdr:cNvSpPr>
      </xdr:nvSpPr>
      <xdr:spPr bwMode="auto">
        <a:xfrm>
          <a:off x="1524000" y="18395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1382</xdr:row>
      <xdr:rowOff>0</xdr:rowOff>
    </xdr:from>
    <xdr:to>
      <xdr:col>2</xdr:col>
      <xdr:colOff>257175</xdr:colOff>
      <xdr:row>1382</xdr:row>
      <xdr:rowOff>123825</xdr:rowOff>
    </xdr:to>
    <xdr:sp macro="" textlink="">
      <xdr:nvSpPr>
        <xdr:cNvPr id="4573" name="AutoShape 469" descr="Exempté du ballottage">
          <a:hlinkClick xmlns:r="http://schemas.openxmlformats.org/officeDocument/2006/relationships" r:id="rId520"/>
          <a:extLst>
            <a:ext uri="{FF2B5EF4-FFF2-40B4-BE49-F238E27FC236}">
              <a16:creationId xmlns:a16="http://schemas.microsoft.com/office/drawing/2014/main" xmlns="" id="{00000000-0008-0000-0E00-0000DD110000}"/>
            </a:ext>
          </a:extLst>
        </xdr:cNvPr>
        <xdr:cNvSpPr>
          <a:spLocks noChangeAspect="1" noChangeArrowheads="1"/>
        </xdr:cNvSpPr>
      </xdr:nvSpPr>
      <xdr:spPr bwMode="auto">
        <a:xfrm>
          <a:off x="1657350" y="18395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1382</xdr:row>
      <xdr:rowOff>0</xdr:rowOff>
    </xdr:from>
    <xdr:to>
      <xdr:col>4</xdr:col>
      <xdr:colOff>114300</xdr:colOff>
      <xdr:row>1382</xdr:row>
      <xdr:rowOff>114300</xdr:rowOff>
    </xdr:to>
    <xdr:sp macro="" textlink="">
      <xdr:nvSpPr>
        <xdr:cNvPr id="4574" name="AutoShape 470" descr="https://capfriendly-wlb8ng5.stackpathdns.com/assets/images/icons/players/injury.svg">
          <a:extLst>
            <a:ext uri="{FF2B5EF4-FFF2-40B4-BE49-F238E27FC236}">
              <a16:creationId xmlns:a16="http://schemas.microsoft.com/office/drawing/2014/main" xmlns="" id="{00000000-0008-0000-0E00-0000DE110000}"/>
            </a:ext>
          </a:extLst>
        </xdr:cNvPr>
        <xdr:cNvSpPr>
          <a:spLocks noChangeAspect="1" noChangeArrowheads="1"/>
        </xdr:cNvSpPr>
      </xdr:nvSpPr>
      <xdr:spPr bwMode="auto">
        <a:xfrm>
          <a:off x="3048000" y="18395632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75" name="AutoShape 471" descr="https://capfriendly-wlb8ng5.stackpathdns.com/assets/images/icons/general/q.svg">
          <a:extLst>
            <a:ext uri="{FF2B5EF4-FFF2-40B4-BE49-F238E27FC236}">
              <a16:creationId xmlns:a16="http://schemas.microsoft.com/office/drawing/2014/main" xmlns="" id="{00000000-0008-0000-0E00-0000DF110000}"/>
            </a:ext>
          </a:extLst>
        </xdr:cNvPr>
        <xdr:cNvSpPr>
          <a:spLocks noChangeAspect="1" noChangeArrowheads="1"/>
        </xdr:cNvSpPr>
      </xdr:nvSpPr>
      <xdr:spPr bwMode="auto">
        <a:xfrm>
          <a:off x="1524000" y="185851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76" name="AutoShape 472" descr="https://capfriendly-wlb8ng5.stackpathdns.com/assets/images/icons/general/q.svg">
          <a:extLst>
            <a:ext uri="{FF2B5EF4-FFF2-40B4-BE49-F238E27FC236}">
              <a16:creationId xmlns:a16="http://schemas.microsoft.com/office/drawing/2014/main" xmlns="" id="{00000000-0008-0000-0E00-0000E0110000}"/>
            </a:ext>
          </a:extLst>
        </xdr:cNvPr>
        <xdr:cNvSpPr>
          <a:spLocks noChangeAspect="1" noChangeArrowheads="1"/>
        </xdr:cNvSpPr>
      </xdr:nvSpPr>
      <xdr:spPr bwMode="auto">
        <a:xfrm>
          <a:off x="1524000" y="186042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77" name="AutoShape 473" descr="https://capfriendly-wlb8ng5.stackpathdns.com/assets/images/icons/general/q.svg">
          <a:extLst>
            <a:ext uri="{FF2B5EF4-FFF2-40B4-BE49-F238E27FC236}">
              <a16:creationId xmlns:a16="http://schemas.microsoft.com/office/drawing/2014/main" xmlns="" id="{00000000-0008-0000-0E00-0000E1110000}"/>
            </a:ext>
          </a:extLst>
        </xdr:cNvPr>
        <xdr:cNvSpPr>
          <a:spLocks noChangeAspect="1" noChangeArrowheads="1"/>
        </xdr:cNvSpPr>
      </xdr:nvSpPr>
      <xdr:spPr bwMode="auto">
        <a:xfrm>
          <a:off x="1524000" y="186232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78" name="AutoShape 474" descr="https://capfriendly-wlb8ng5.stackpathdns.com/assets/images/icons/general/q.svg">
          <a:extLst>
            <a:ext uri="{FF2B5EF4-FFF2-40B4-BE49-F238E27FC236}">
              <a16:creationId xmlns:a16="http://schemas.microsoft.com/office/drawing/2014/main" xmlns="" id="{00000000-0008-0000-0E00-0000E2110000}"/>
            </a:ext>
          </a:extLst>
        </xdr:cNvPr>
        <xdr:cNvSpPr>
          <a:spLocks noChangeAspect="1" noChangeArrowheads="1"/>
        </xdr:cNvSpPr>
      </xdr:nvSpPr>
      <xdr:spPr bwMode="auto">
        <a:xfrm>
          <a:off x="1524000" y="186423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79" name="AutoShape 475" descr="https://capfriendly-wlb8ng5.stackpathdns.com/assets/images/icons/general/q.svg">
          <a:extLst>
            <a:ext uri="{FF2B5EF4-FFF2-40B4-BE49-F238E27FC236}">
              <a16:creationId xmlns:a16="http://schemas.microsoft.com/office/drawing/2014/main" xmlns="" id="{00000000-0008-0000-0E00-0000E3110000}"/>
            </a:ext>
          </a:extLst>
        </xdr:cNvPr>
        <xdr:cNvSpPr>
          <a:spLocks noChangeAspect="1" noChangeArrowheads="1"/>
        </xdr:cNvSpPr>
      </xdr:nvSpPr>
      <xdr:spPr bwMode="auto">
        <a:xfrm>
          <a:off x="1524000" y="186613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80" name="AutoShape 476" descr="https://capfriendly-wlb8ng5.stackpathdns.com/assets/images/icons/general/q.svg">
          <a:extLst>
            <a:ext uri="{FF2B5EF4-FFF2-40B4-BE49-F238E27FC236}">
              <a16:creationId xmlns:a16="http://schemas.microsoft.com/office/drawing/2014/main" xmlns="" id="{00000000-0008-0000-0E00-0000E4110000}"/>
            </a:ext>
          </a:extLst>
        </xdr:cNvPr>
        <xdr:cNvSpPr>
          <a:spLocks noChangeAspect="1" noChangeArrowheads="1"/>
        </xdr:cNvSpPr>
      </xdr:nvSpPr>
      <xdr:spPr bwMode="auto">
        <a:xfrm>
          <a:off x="1524000" y="186804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81" name="AutoShape 477" descr="https://capfriendly-wlb8ng5.stackpathdns.com/assets/images/icons/general/q.svg">
          <a:extLst>
            <a:ext uri="{FF2B5EF4-FFF2-40B4-BE49-F238E27FC236}">
              <a16:creationId xmlns:a16="http://schemas.microsoft.com/office/drawing/2014/main" xmlns="" id="{00000000-0008-0000-0E00-0000E5110000}"/>
            </a:ext>
          </a:extLst>
        </xdr:cNvPr>
        <xdr:cNvSpPr>
          <a:spLocks noChangeAspect="1" noChangeArrowheads="1"/>
        </xdr:cNvSpPr>
      </xdr:nvSpPr>
      <xdr:spPr bwMode="auto">
        <a:xfrm>
          <a:off x="1524000" y="186994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82" name="AutoShape 478" descr="https://capfriendly-wlb8ng5.stackpathdns.com/assets/images/icons/general/q.svg">
          <a:extLst>
            <a:ext uri="{FF2B5EF4-FFF2-40B4-BE49-F238E27FC236}">
              <a16:creationId xmlns:a16="http://schemas.microsoft.com/office/drawing/2014/main" xmlns="" id="{00000000-0008-0000-0E00-0000E6110000}"/>
            </a:ext>
          </a:extLst>
        </xdr:cNvPr>
        <xdr:cNvSpPr>
          <a:spLocks noChangeAspect="1" noChangeArrowheads="1"/>
        </xdr:cNvSpPr>
      </xdr:nvSpPr>
      <xdr:spPr bwMode="auto">
        <a:xfrm>
          <a:off x="1524000" y="187185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83" name="AutoShape 479" descr="https://capfriendly-wlb8ng5.stackpathdns.com/assets/images/icons/general/q.svg">
          <a:extLst>
            <a:ext uri="{FF2B5EF4-FFF2-40B4-BE49-F238E27FC236}">
              <a16:creationId xmlns:a16="http://schemas.microsoft.com/office/drawing/2014/main" xmlns="" id="{00000000-0008-0000-0E00-0000E7110000}"/>
            </a:ext>
          </a:extLst>
        </xdr:cNvPr>
        <xdr:cNvSpPr>
          <a:spLocks noChangeAspect="1" noChangeArrowheads="1"/>
        </xdr:cNvSpPr>
      </xdr:nvSpPr>
      <xdr:spPr bwMode="auto">
        <a:xfrm>
          <a:off x="1524000" y="187375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84" name="AutoShape 480" descr="https://capfriendly-wlb8ng5.stackpathdns.com/assets/images/icons/general/q.svg">
          <a:extLst>
            <a:ext uri="{FF2B5EF4-FFF2-40B4-BE49-F238E27FC236}">
              <a16:creationId xmlns:a16="http://schemas.microsoft.com/office/drawing/2014/main" xmlns="" id="{00000000-0008-0000-0E00-0000E8110000}"/>
            </a:ext>
          </a:extLst>
        </xdr:cNvPr>
        <xdr:cNvSpPr>
          <a:spLocks noChangeAspect="1" noChangeArrowheads="1"/>
        </xdr:cNvSpPr>
      </xdr:nvSpPr>
      <xdr:spPr bwMode="auto">
        <a:xfrm>
          <a:off x="1524000" y="187566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85" name="AutoShape 481" descr="https://capfriendly-wlb8ng5.stackpathdns.com/assets/images/icons/general/q.svg">
          <a:extLst>
            <a:ext uri="{FF2B5EF4-FFF2-40B4-BE49-F238E27FC236}">
              <a16:creationId xmlns:a16="http://schemas.microsoft.com/office/drawing/2014/main" xmlns="" id="{00000000-0008-0000-0E00-0000E9110000}"/>
            </a:ext>
          </a:extLst>
        </xdr:cNvPr>
        <xdr:cNvSpPr>
          <a:spLocks noChangeAspect="1" noChangeArrowheads="1"/>
        </xdr:cNvSpPr>
      </xdr:nvSpPr>
      <xdr:spPr bwMode="auto">
        <a:xfrm>
          <a:off x="1524000" y="187756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1058</xdr:row>
      <xdr:rowOff>0</xdr:rowOff>
    </xdr:from>
    <xdr:to>
      <xdr:col>2</xdr:col>
      <xdr:colOff>123825</xdr:colOff>
      <xdr:row>1058</xdr:row>
      <xdr:rowOff>123825</xdr:rowOff>
    </xdr:to>
    <xdr:sp macro="" textlink="">
      <xdr:nvSpPr>
        <xdr:cNvPr id="4586" name="AutoShape 482" descr="Bonis de performance">
          <a:extLst>
            <a:ext uri="{FF2B5EF4-FFF2-40B4-BE49-F238E27FC236}">
              <a16:creationId xmlns:a16="http://schemas.microsoft.com/office/drawing/2014/main" xmlns="" id="{00000000-0008-0000-0E00-0000EA110000}"/>
            </a:ext>
          </a:extLst>
        </xdr:cNvPr>
        <xdr:cNvSpPr>
          <a:spLocks noChangeAspect="1" noChangeArrowheads="1"/>
        </xdr:cNvSpPr>
      </xdr:nvSpPr>
      <xdr:spPr bwMode="auto">
        <a:xfrm>
          <a:off x="1524000" y="188623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1058</xdr:row>
      <xdr:rowOff>0</xdr:rowOff>
    </xdr:from>
    <xdr:to>
      <xdr:col>2</xdr:col>
      <xdr:colOff>257175</xdr:colOff>
      <xdr:row>1058</xdr:row>
      <xdr:rowOff>123825</xdr:rowOff>
    </xdr:to>
    <xdr:sp macro="" textlink="">
      <xdr:nvSpPr>
        <xdr:cNvPr id="4587" name="AutoShape 483" descr="Exempté du ballottage">
          <a:hlinkClick xmlns:r="http://schemas.openxmlformats.org/officeDocument/2006/relationships" r:id="rId521"/>
          <a:extLst>
            <a:ext uri="{FF2B5EF4-FFF2-40B4-BE49-F238E27FC236}">
              <a16:creationId xmlns:a16="http://schemas.microsoft.com/office/drawing/2014/main" xmlns="" id="{00000000-0008-0000-0E00-0000EB110000}"/>
            </a:ext>
          </a:extLst>
        </xdr:cNvPr>
        <xdr:cNvSpPr>
          <a:spLocks noChangeAspect="1" noChangeArrowheads="1"/>
        </xdr:cNvSpPr>
      </xdr:nvSpPr>
      <xdr:spPr bwMode="auto">
        <a:xfrm>
          <a:off x="1657350" y="188623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1373</xdr:row>
      <xdr:rowOff>0</xdr:rowOff>
    </xdr:from>
    <xdr:to>
      <xdr:col>2</xdr:col>
      <xdr:colOff>123825</xdr:colOff>
      <xdr:row>1373</xdr:row>
      <xdr:rowOff>123825</xdr:rowOff>
    </xdr:to>
    <xdr:sp macro="" textlink="">
      <xdr:nvSpPr>
        <xdr:cNvPr id="4588" name="AutoShape 484" descr="Bonis de performance">
          <a:extLst>
            <a:ext uri="{FF2B5EF4-FFF2-40B4-BE49-F238E27FC236}">
              <a16:creationId xmlns:a16="http://schemas.microsoft.com/office/drawing/2014/main" xmlns="" id="{00000000-0008-0000-0E00-0000EC110000}"/>
            </a:ext>
          </a:extLst>
        </xdr:cNvPr>
        <xdr:cNvSpPr>
          <a:spLocks noChangeAspect="1" noChangeArrowheads="1"/>
        </xdr:cNvSpPr>
      </xdr:nvSpPr>
      <xdr:spPr bwMode="auto">
        <a:xfrm>
          <a:off x="1524000" y="188814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1373</xdr:row>
      <xdr:rowOff>0</xdr:rowOff>
    </xdr:from>
    <xdr:to>
      <xdr:col>2</xdr:col>
      <xdr:colOff>257175</xdr:colOff>
      <xdr:row>1373</xdr:row>
      <xdr:rowOff>123825</xdr:rowOff>
    </xdr:to>
    <xdr:sp macro="" textlink="">
      <xdr:nvSpPr>
        <xdr:cNvPr id="4589" name="AutoShape 485" descr="Exempté du ballottage">
          <a:hlinkClick xmlns:r="http://schemas.openxmlformats.org/officeDocument/2006/relationships" r:id="rId522"/>
          <a:extLst>
            <a:ext uri="{FF2B5EF4-FFF2-40B4-BE49-F238E27FC236}">
              <a16:creationId xmlns:a16="http://schemas.microsoft.com/office/drawing/2014/main" xmlns="" id="{00000000-0008-0000-0E00-0000ED110000}"/>
            </a:ext>
          </a:extLst>
        </xdr:cNvPr>
        <xdr:cNvSpPr>
          <a:spLocks noChangeAspect="1" noChangeArrowheads="1"/>
        </xdr:cNvSpPr>
      </xdr:nvSpPr>
      <xdr:spPr bwMode="auto">
        <a:xfrm>
          <a:off x="1657350" y="188814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1162</xdr:row>
      <xdr:rowOff>0</xdr:rowOff>
    </xdr:from>
    <xdr:to>
      <xdr:col>2</xdr:col>
      <xdr:colOff>123825</xdr:colOff>
      <xdr:row>1162</xdr:row>
      <xdr:rowOff>123825</xdr:rowOff>
    </xdr:to>
    <xdr:sp macro="" textlink="">
      <xdr:nvSpPr>
        <xdr:cNvPr id="4590" name="AutoShape 486" descr="Bonis de performance">
          <a:extLst>
            <a:ext uri="{FF2B5EF4-FFF2-40B4-BE49-F238E27FC236}">
              <a16:creationId xmlns:a16="http://schemas.microsoft.com/office/drawing/2014/main" xmlns="" id="{00000000-0008-0000-0E00-0000EE110000}"/>
            </a:ext>
          </a:extLst>
        </xdr:cNvPr>
        <xdr:cNvSpPr>
          <a:spLocks noChangeAspect="1" noChangeArrowheads="1"/>
        </xdr:cNvSpPr>
      </xdr:nvSpPr>
      <xdr:spPr bwMode="auto">
        <a:xfrm>
          <a:off x="1524000" y="189004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1162</xdr:row>
      <xdr:rowOff>0</xdr:rowOff>
    </xdr:from>
    <xdr:to>
      <xdr:col>2</xdr:col>
      <xdr:colOff>257175</xdr:colOff>
      <xdr:row>1162</xdr:row>
      <xdr:rowOff>123825</xdr:rowOff>
    </xdr:to>
    <xdr:sp macro="" textlink="">
      <xdr:nvSpPr>
        <xdr:cNvPr id="4591" name="AutoShape 487" descr="Exempté du ballottage">
          <a:hlinkClick xmlns:r="http://schemas.openxmlformats.org/officeDocument/2006/relationships" r:id="rId523"/>
          <a:extLst>
            <a:ext uri="{FF2B5EF4-FFF2-40B4-BE49-F238E27FC236}">
              <a16:creationId xmlns:a16="http://schemas.microsoft.com/office/drawing/2014/main" xmlns="" id="{00000000-0008-0000-0E00-0000EF110000}"/>
            </a:ext>
          </a:extLst>
        </xdr:cNvPr>
        <xdr:cNvSpPr>
          <a:spLocks noChangeAspect="1" noChangeArrowheads="1"/>
        </xdr:cNvSpPr>
      </xdr:nvSpPr>
      <xdr:spPr bwMode="auto">
        <a:xfrm>
          <a:off x="1657350" y="189004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1077</xdr:row>
      <xdr:rowOff>0</xdr:rowOff>
    </xdr:from>
    <xdr:to>
      <xdr:col>2</xdr:col>
      <xdr:colOff>123825</xdr:colOff>
      <xdr:row>1077</xdr:row>
      <xdr:rowOff>123825</xdr:rowOff>
    </xdr:to>
    <xdr:sp macro="" textlink="">
      <xdr:nvSpPr>
        <xdr:cNvPr id="4592" name="AutoShape 488" descr="Bonis de performance">
          <a:extLst>
            <a:ext uri="{FF2B5EF4-FFF2-40B4-BE49-F238E27FC236}">
              <a16:creationId xmlns:a16="http://schemas.microsoft.com/office/drawing/2014/main" xmlns="" id="{00000000-0008-0000-0E00-0000F0110000}"/>
            </a:ext>
          </a:extLst>
        </xdr:cNvPr>
        <xdr:cNvSpPr>
          <a:spLocks noChangeAspect="1" noChangeArrowheads="1"/>
        </xdr:cNvSpPr>
      </xdr:nvSpPr>
      <xdr:spPr bwMode="auto">
        <a:xfrm>
          <a:off x="1524000" y="189195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1077</xdr:row>
      <xdr:rowOff>0</xdr:rowOff>
    </xdr:from>
    <xdr:to>
      <xdr:col>2</xdr:col>
      <xdr:colOff>257175</xdr:colOff>
      <xdr:row>1077</xdr:row>
      <xdr:rowOff>123825</xdr:rowOff>
    </xdr:to>
    <xdr:sp macro="" textlink="">
      <xdr:nvSpPr>
        <xdr:cNvPr id="4593" name="AutoShape 489" descr="Exempté du ballottage">
          <a:hlinkClick xmlns:r="http://schemas.openxmlformats.org/officeDocument/2006/relationships" r:id="rId524"/>
          <a:extLst>
            <a:ext uri="{FF2B5EF4-FFF2-40B4-BE49-F238E27FC236}">
              <a16:creationId xmlns:a16="http://schemas.microsoft.com/office/drawing/2014/main" xmlns="" id="{00000000-0008-0000-0E00-0000F1110000}"/>
            </a:ext>
          </a:extLst>
        </xdr:cNvPr>
        <xdr:cNvSpPr>
          <a:spLocks noChangeAspect="1" noChangeArrowheads="1"/>
        </xdr:cNvSpPr>
      </xdr:nvSpPr>
      <xdr:spPr bwMode="auto">
        <a:xfrm>
          <a:off x="1657350" y="189195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1470</xdr:row>
      <xdr:rowOff>0</xdr:rowOff>
    </xdr:from>
    <xdr:to>
      <xdr:col>2</xdr:col>
      <xdr:colOff>123825</xdr:colOff>
      <xdr:row>1470</xdr:row>
      <xdr:rowOff>123825</xdr:rowOff>
    </xdr:to>
    <xdr:sp macro="" textlink="">
      <xdr:nvSpPr>
        <xdr:cNvPr id="4594" name="AutoShape 490" descr="Transaction avec retenue de salaire">
          <a:extLst>
            <a:ext uri="{FF2B5EF4-FFF2-40B4-BE49-F238E27FC236}">
              <a16:creationId xmlns:a16="http://schemas.microsoft.com/office/drawing/2014/main" xmlns="" id="{00000000-0008-0000-0E00-0000F2110000}"/>
            </a:ext>
          </a:extLst>
        </xdr:cNvPr>
        <xdr:cNvSpPr>
          <a:spLocks noChangeAspect="1" noChangeArrowheads="1"/>
        </xdr:cNvSpPr>
      </xdr:nvSpPr>
      <xdr:spPr bwMode="auto">
        <a:xfrm>
          <a:off x="1524000" y="189385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1470</xdr:row>
      <xdr:rowOff>0</xdr:rowOff>
    </xdr:from>
    <xdr:to>
      <xdr:col>2</xdr:col>
      <xdr:colOff>257175</xdr:colOff>
      <xdr:row>1470</xdr:row>
      <xdr:rowOff>123825</xdr:rowOff>
    </xdr:to>
    <xdr:sp macro="" textlink="">
      <xdr:nvSpPr>
        <xdr:cNvPr id="4595" name="AutoShape 491" descr="Exempté du ballottage">
          <a:hlinkClick xmlns:r="http://schemas.openxmlformats.org/officeDocument/2006/relationships" r:id="rId525"/>
          <a:extLst>
            <a:ext uri="{FF2B5EF4-FFF2-40B4-BE49-F238E27FC236}">
              <a16:creationId xmlns:a16="http://schemas.microsoft.com/office/drawing/2014/main" xmlns="" id="{00000000-0008-0000-0E00-0000F3110000}"/>
            </a:ext>
          </a:extLst>
        </xdr:cNvPr>
        <xdr:cNvSpPr>
          <a:spLocks noChangeAspect="1" noChangeArrowheads="1"/>
        </xdr:cNvSpPr>
      </xdr:nvSpPr>
      <xdr:spPr bwMode="auto">
        <a:xfrm>
          <a:off x="1657350" y="189385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469</xdr:row>
      <xdr:rowOff>0</xdr:rowOff>
    </xdr:from>
    <xdr:to>
      <xdr:col>2</xdr:col>
      <xdr:colOff>123825</xdr:colOff>
      <xdr:row>469</xdr:row>
      <xdr:rowOff>123825</xdr:rowOff>
    </xdr:to>
    <xdr:sp macro="" textlink="">
      <xdr:nvSpPr>
        <xdr:cNvPr id="4596" name="AutoShape 492" descr="Bonis de performance">
          <a:extLst>
            <a:ext uri="{FF2B5EF4-FFF2-40B4-BE49-F238E27FC236}">
              <a16:creationId xmlns:a16="http://schemas.microsoft.com/office/drawing/2014/main" xmlns="" id="{00000000-0008-0000-0E00-0000F4110000}"/>
            </a:ext>
          </a:extLst>
        </xdr:cNvPr>
        <xdr:cNvSpPr>
          <a:spLocks noChangeAspect="1" noChangeArrowheads="1"/>
        </xdr:cNvSpPr>
      </xdr:nvSpPr>
      <xdr:spPr bwMode="auto">
        <a:xfrm>
          <a:off x="1524000" y="18957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469</xdr:row>
      <xdr:rowOff>0</xdr:rowOff>
    </xdr:from>
    <xdr:to>
      <xdr:col>2</xdr:col>
      <xdr:colOff>257175</xdr:colOff>
      <xdr:row>469</xdr:row>
      <xdr:rowOff>123825</xdr:rowOff>
    </xdr:to>
    <xdr:sp macro="" textlink="">
      <xdr:nvSpPr>
        <xdr:cNvPr id="4597" name="AutoShape 493" descr="Exempté du ballottage">
          <a:hlinkClick xmlns:r="http://schemas.openxmlformats.org/officeDocument/2006/relationships" r:id="rId526"/>
          <a:extLst>
            <a:ext uri="{FF2B5EF4-FFF2-40B4-BE49-F238E27FC236}">
              <a16:creationId xmlns:a16="http://schemas.microsoft.com/office/drawing/2014/main" xmlns="" id="{00000000-0008-0000-0E00-0000F5110000}"/>
            </a:ext>
          </a:extLst>
        </xdr:cNvPr>
        <xdr:cNvSpPr>
          <a:spLocks noChangeAspect="1" noChangeArrowheads="1"/>
        </xdr:cNvSpPr>
      </xdr:nvSpPr>
      <xdr:spPr bwMode="auto">
        <a:xfrm>
          <a:off x="1657350" y="18957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1057</xdr:row>
      <xdr:rowOff>0</xdr:rowOff>
    </xdr:from>
    <xdr:to>
      <xdr:col>2</xdr:col>
      <xdr:colOff>123825</xdr:colOff>
      <xdr:row>1057</xdr:row>
      <xdr:rowOff>123825</xdr:rowOff>
    </xdr:to>
    <xdr:sp macro="" textlink="">
      <xdr:nvSpPr>
        <xdr:cNvPr id="4598" name="AutoShape 494" descr="Bonis de performance">
          <a:extLst>
            <a:ext uri="{FF2B5EF4-FFF2-40B4-BE49-F238E27FC236}">
              <a16:creationId xmlns:a16="http://schemas.microsoft.com/office/drawing/2014/main" xmlns="" id="{00000000-0008-0000-0E00-0000F6110000}"/>
            </a:ext>
          </a:extLst>
        </xdr:cNvPr>
        <xdr:cNvSpPr>
          <a:spLocks noChangeAspect="1" noChangeArrowheads="1"/>
        </xdr:cNvSpPr>
      </xdr:nvSpPr>
      <xdr:spPr bwMode="auto">
        <a:xfrm>
          <a:off x="1524000" y="189766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1057</xdr:row>
      <xdr:rowOff>0</xdr:rowOff>
    </xdr:from>
    <xdr:to>
      <xdr:col>2</xdr:col>
      <xdr:colOff>257175</xdr:colOff>
      <xdr:row>1057</xdr:row>
      <xdr:rowOff>123825</xdr:rowOff>
    </xdr:to>
    <xdr:sp macro="" textlink="">
      <xdr:nvSpPr>
        <xdr:cNvPr id="4599" name="AutoShape 495" descr="Exempté du ballottage">
          <a:hlinkClick xmlns:r="http://schemas.openxmlformats.org/officeDocument/2006/relationships" r:id="rId527"/>
          <a:extLst>
            <a:ext uri="{FF2B5EF4-FFF2-40B4-BE49-F238E27FC236}">
              <a16:creationId xmlns:a16="http://schemas.microsoft.com/office/drawing/2014/main" xmlns="" id="{00000000-0008-0000-0E00-0000F7110000}"/>
            </a:ext>
          </a:extLst>
        </xdr:cNvPr>
        <xdr:cNvSpPr>
          <a:spLocks noChangeAspect="1" noChangeArrowheads="1"/>
        </xdr:cNvSpPr>
      </xdr:nvSpPr>
      <xdr:spPr bwMode="auto">
        <a:xfrm>
          <a:off x="1657350" y="189766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832</xdr:row>
      <xdr:rowOff>0</xdr:rowOff>
    </xdr:from>
    <xdr:to>
      <xdr:col>2</xdr:col>
      <xdr:colOff>123825</xdr:colOff>
      <xdr:row>832</xdr:row>
      <xdr:rowOff>123825</xdr:rowOff>
    </xdr:to>
    <xdr:sp macro="" textlink="">
      <xdr:nvSpPr>
        <xdr:cNvPr id="4600" name="AutoShape 496" descr="Exempté du ballottage">
          <a:hlinkClick xmlns:r="http://schemas.openxmlformats.org/officeDocument/2006/relationships" r:id="rId528"/>
          <a:extLst>
            <a:ext uri="{FF2B5EF4-FFF2-40B4-BE49-F238E27FC236}">
              <a16:creationId xmlns:a16="http://schemas.microsoft.com/office/drawing/2014/main" xmlns="" id="{00000000-0008-0000-0E00-0000F8110000}"/>
            </a:ext>
          </a:extLst>
        </xdr:cNvPr>
        <xdr:cNvSpPr>
          <a:spLocks noChangeAspect="1" noChangeArrowheads="1"/>
        </xdr:cNvSpPr>
      </xdr:nvSpPr>
      <xdr:spPr bwMode="auto">
        <a:xfrm>
          <a:off x="1524000" y="190147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832</xdr:row>
      <xdr:rowOff>0</xdr:rowOff>
    </xdr:from>
    <xdr:to>
      <xdr:col>7</xdr:col>
      <xdr:colOff>123825</xdr:colOff>
      <xdr:row>832</xdr:row>
      <xdr:rowOff>104775</xdr:rowOff>
    </xdr:to>
    <xdr:sp macro="" textlink="">
      <xdr:nvSpPr>
        <xdr:cNvPr id="4601" name="AutoShape 497" descr="Éligible à l'arbitrage">
          <a:hlinkClick xmlns:r="http://schemas.openxmlformats.org/officeDocument/2006/relationships" r:id="rId529"/>
          <a:extLst>
            <a:ext uri="{FF2B5EF4-FFF2-40B4-BE49-F238E27FC236}">
              <a16:creationId xmlns:a16="http://schemas.microsoft.com/office/drawing/2014/main" xmlns="" id="{00000000-0008-0000-0E00-0000F9110000}"/>
            </a:ext>
          </a:extLst>
        </xdr:cNvPr>
        <xdr:cNvSpPr>
          <a:spLocks noChangeAspect="1" noChangeArrowheads="1"/>
        </xdr:cNvSpPr>
      </xdr:nvSpPr>
      <xdr:spPr bwMode="auto">
        <a:xfrm>
          <a:off x="5334000" y="1901475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799</xdr:row>
      <xdr:rowOff>0</xdr:rowOff>
    </xdr:from>
    <xdr:to>
      <xdr:col>2</xdr:col>
      <xdr:colOff>123825</xdr:colOff>
      <xdr:row>799</xdr:row>
      <xdr:rowOff>123825</xdr:rowOff>
    </xdr:to>
    <xdr:sp macro="" textlink="">
      <xdr:nvSpPr>
        <xdr:cNvPr id="4602" name="AutoShape 498" descr="Exempté du ballottage">
          <a:hlinkClick xmlns:r="http://schemas.openxmlformats.org/officeDocument/2006/relationships" r:id="rId530"/>
          <a:extLst>
            <a:ext uri="{FF2B5EF4-FFF2-40B4-BE49-F238E27FC236}">
              <a16:creationId xmlns:a16="http://schemas.microsoft.com/office/drawing/2014/main" xmlns="" id="{00000000-0008-0000-0E00-0000FA110000}"/>
            </a:ext>
          </a:extLst>
        </xdr:cNvPr>
        <xdr:cNvSpPr>
          <a:spLocks noChangeAspect="1" noChangeArrowheads="1"/>
        </xdr:cNvSpPr>
      </xdr:nvSpPr>
      <xdr:spPr bwMode="auto">
        <a:xfrm>
          <a:off x="1524000" y="191652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1461</xdr:row>
      <xdr:rowOff>0</xdr:rowOff>
    </xdr:from>
    <xdr:to>
      <xdr:col>2</xdr:col>
      <xdr:colOff>123825</xdr:colOff>
      <xdr:row>1461</xdr:row>
      <xdr:rowOff>123825</xdr:rowOff>
    </xdr:to>
    <xdr:sp macro="" textlink="">
      <xdr:nvSpPr>
        <xdr:cNvPr id="4603" name="AutoShape 499" descr="Bonis de performance">
          <a:extLst>
            <a:ext uri="{FF2B5EF4-FFF2-40B4-BE49-F238E27FC236}">
              <a16:creationId xmlns:a16="http://schemas.microsoft.com/office/drawing/2014/main" xmlns="" id="{00000000-0008-0000-0E00-0000FB110000}"/>
            </a:ext>
          </a:extLst>
        </xdr:cNvPr>
        <xdr:cNvSpPr>
          <a:spLocks noChangeAspect="1" noChangeArrowheads="1"/>
        </xdr:cNvSpPr>
      </xdr:nvSpPr>
      <xdr:spPr bwMode="auto">
        <a:xfrm>
          <a:off x="1524000" y="191843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1461</xdr:row>
      <xdr:rowOff>0</xdr:rowOff>
    </xdr:from>
    <xdr:to>
      <xdr:col>2</xdr:col>
      <xdr:colOff>257175</xdr:colOff>
      <xdr:row>1461</xdr:row>
      <xdr:rowOff>123825</xdr:rowOff>
    </xdr:to>
    <xdr:sp macro="" textlink="">
      <xdr:nvSpPr>
        <xdr:cNvPr id="4604" name="AutoShape 500" descr="Exempté du ballottage">
          <a:hlinkClick xmlns:r="http://schemas.openxmlformats.org/officeDocument/2006/relationships" r:id="rId531"/>
          <a:extLst>
            <a:ext uri="{FF2B5EF4-FFF2-40B4-BE49-F238E27FC236}">
              <a16:creationId xmlns:a16="http://schemas.microsoft.com/office/drawing/2014/main" xmlns="" id="{00000000-0008-0000-0E00-0000FC110000}"/>
            </a:ext>
          </a:extLst>
        </xdr:cNvPr>
        <xdr:cNvSpPr>
          <a:spLocks noChangeAspect="1" noChangeArrowheads="1"/>
        </xdr:cNvSpPr>
      </xdr:nvSpPr>
      <xdr:spPr bwMode="auto">
        <a:xfrm>
          <a:off x="1657350" y="191843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1381</xdr:row>
      <xdr:rowOff>0</xdr:rowOff>
    </xdr:from>
    <xdr:to>
      <xdr:col>7</xdr:col>
      <xdr:colOff>123825</xdr:colOff>
      <xdr:row>1381</xdr:row>
      <xdr:rowOff>104775</xdr:rowOff>
    </xdr:to>
    <xdr:sp macro="" textlink="">
      <xdr:nvSpPr>
        <xdr:cNvPr id="4605" name="AutoShape 501" descr="Éligible à l'arbitrage">
          <a:hlinkClick xmlns:r="http://schemas.openxmlformats.org/officeDocument/2006/relationships" r:id="rId532"/>
          <a:extLst>
            <a:ext uri="{FF2B5EF4-FFF2-40B4-BE49-F238E27FC236}">
              <a16:creationId xmlns:a16="http://schemas.microsoft.com/office/drawing/2014/main" xmlns="" id="{00000000-0008-0000-0E00-0000FD110000}"/>
            </a:ext>
          </a:extLst>
        </xdr:cNvPr>
        <xdr:cNvSpPr>
          <a:spLocks noChangeAspect="1" noChangeArrowheads="1"/>
        </xdr:cNvSpPr>
      </xdr:nvSpPr>
      <xdr:spPr bwMode="auto">
        <a:xfrm>
          <a:off x="5334000" y="1922240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979</xdr:row>
      <xdr:rowOff>0</xdr:rowOff>
    </xdr:from>
    <xdr:to>
      <xdr:col>2</xdr:col>
      <xdr:colOff>123825</xdr:colOff>
      <xdr:row>979</xdr:row>
      <xdr:rowOff>123825</xdr:rowOff>
    </xdr:to>
    <xdr:sp macro="" textlink="">
      <xdr:nvSpPr>
        <xdr:cNvPr id="4606" name="AutoShape 502" descr="Bonis de performance">
          <a:extLst>
            <a:ext uri="{FF2B5EF4-FFF2-40B4-BE49-F238E27FC236}">
              <a16:creationId xmlns:a16="http://schemas.microsoft.com/office/drawing/2014/main" xmlns="" id="{00000000-0008-0000-0E00-0000FE110000}"/>
            </a:ext>
          </a:extLst>
        </xdr:cNvPr>
        <xdr:cNvSpPr>
          <a:spLocks noChangeAspect="1" noChangeArrowheads="1"/>
        </xdr:cNvSpPr>
      </xdr:nvSpPr>
      <xdr:spPr bwMode="auto">
        <a:xfrm>
          <a:off x="1524000" y="19241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1466</xdr:row>
      <xdr:rowOff>0</xdr:rowOff>
    </xdr:from>
    <xdr:to>
      <xdr:col>2</xdr:col>
      <xdr:colOff>123825</xdr:colOff>
      <xdr:row>1466</xdr:row>
      <xdr:rowOff>123825</xdr:rowOff>
    </xdr:to>
    <xdr:sp macro="" textlink="">
      <xdr:nvSpPr>
        <xdr:cNvPr id="4607" name="AutoShape 503" descr="Bonis de performance">
          <a:extLst>
            <a:ext uri="{FF2B5EF4-FFF2-40B4-BE49-F238E27FC236}">
              <a16:creationId xmlns:a16="http://schemas.microsoft.com/office/drawing/2014/main" xmlns="" id="{00000000-0008-0000-0E00-0000FF110000}"/>
            </a:ext>
          </a:extLst>
        </xdr:cNvPr>
        <xdr:cNvSpPr>
          <a:spLocks noChangeAspect="1" noChangeArrowheads="1"/>
        </xdr:cNvSpPr>
      </xdr:nvSpPr>
      <xdr:spPr bwMode="auto">
        <a:xfrm>
          <a:off x="1524000" y="19335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1466</xdr:row>
      <xdr:rowOff>0</xdr:rowOff>
    </xdr:from>
    <xdr:to>
      <xdr:col>2</xdr:col>
      <xdr:colOff>257175</xdr:colOff>
      <xdr:row>1466</xdr:row>
      <xdr:rowOff>123825</xdr:rowOff>
    </xdr:to>
    <xdr:sp macro="" textlink="">
      <xdr:nvSpPr>
        <xdr:cNvPr id="4608" name="AutoShape 504" descr="Exempté du ballottage">
          <a:hlinkClick xmlns:r="http://schemas.openxmlformats.org/officeDocument/2006/relationships" r:id="rId533"/>
          <a:extLst>
            <a:ext uri="{FF2B5EF4-FFF2-40B4-BE49-F238E27FC236}">
              <a16:creationId xmlns:a16="http://schemas.microsoft.com/office/drawing/2014/main" xmlns="" id="{00000000-0008-0000-0E00-000000120000}"/>
            </a:ext>
          </a:extLst>
        </xdr:cNvPr>
        <xdr:cNvSpPr>
          <a:spLocks noChangeAspect="1" noChangeArrowheads="1"/>
        </xdr:cNvSpPr>
      </xdr:nvSpPr>
      <xdr:spPr bwMode="auto">
        <a:xfrm>
          <a:off x="1657350" y="19335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1030</xdr:row>
      <xdr:rowOff>0</xdr:rowOff>
    </xdr:from>
    <xdr:to>
      <xdr:col>2</xdr:col>
      <xdr:colOff>123825</xdr:colOff>
      <xdr:row>1030</xdr:row>
      <xdr:rowOff>123825</xdr:rowOff>
    </xdr:to>
    <xdr:sp macro="" textlink="">
      <xdr:nvSpPr>
        <xdr:cNvPr id="4609" name="AutoShape 505" descr="Bonis de performance">
          <a:extLst>
            <a:ext uri="{FF2B5EF4-FFF2-40B4-BE49-F238E27FC236}">
              <a16:creationId xmlns:a16="http://schemas.microsoft.com/office/drawing/2014/main" xmlns="" id="{00000000-0008-0000-0E00-000001120000}"/>
            </a:ext>
          </a:extLst>
        </xdr:cNvPr>
        <xdr:cNvSpPr>
          <a:spLocks noChangeAspect="1" noChangeArrowheads="1"/>
        </xdr:cNvSpPr>
      </xdr:nvSpPr>
      <xdr:spPr bwMode="auto">
        <a:xfrm>
          <a:off x="1524000" y="193548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1030</xdr:row>
      <xdr:rowOff>0</xdr:rowOff>
    </xdr:from>
    <xdr:to>
      <xdr:col>2</xdr:col>
      <xdr:colOff>257175</xdr:colOff>
      <xdr:row>1030</xdr:row>
      <xdr:rowOff>123825</xdr:rowOff>
    </xdr:to>
    <xdr:sp macro="" textlink="">
      <xdr:nvSpPr>
        <xdr:cNvPr id="4610" name="AutoShape 506" descr="Exempté du ballottage">
          <a:hlinkClick xmlns:r="http://schemas.openxmlformats.org/officeDocument/2006/relationships" r:id="rId534"/>
          <a:extLst>
            <a:ext uri="{FF2B5EF4-FFF2-40B4-BE49-F238E27FC236}">
              <a16:creationId xmlns:a16="http://schemas.microsoft.com/office/drawing/2014/main" xmlns="" id="{00000000-0008-0000-0E00-000002120000}"/>
            </a:ext>
          </a:extLst>
        </xdr:cNvPr>
        <xdr:cNvSpPr>
          <a:spLocks noChangeAspect="1" noChangeArrowheads="1"/>
        </xdr:cNvSpPr>
      </xdr:nvSpPr>
      <xdr:spPr bwMode="auto">
        <a:xfrm>
          <a:off x="1657350" y="193548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1197</xdr:row>
      <xdr:rowOff>0</xdr:rowOff>
    </xdr:from>
    <xdr:to>
      <xdr:col>2</xdr:col>
      <xdr:colOff>123825</xdr:colOff>
      <xdr:row>1197</xdr:row>
      <xdr:rowOff>123825</xdr:rowOff>
    </xdr:to>
    <xdr:sp macro="" textlink="">
      <xdr:nvSpPr>
        <xdr:cNvPr id="4611" name="AutoShape 507" descr="Exempté du ballottage">
          <a:hlinkClick xmlns:r="http://schemas.openxmlformats.org/officeDocument/2006/relationships" r:id="rId535"/>
          <a:extLst>
            <a:ext uri="{FF2B5EF4-FFF2-40B4-BE49-F238E27FC236}">
              <a16:creationId xmlns:a16="http://schemas.microsoft.com/office/drawing/2014/main" xmlns="" id="{00000000-0008-0000-0E00-000003120000}"/>
            </a:ext>
          </a:extLst>
        </xdr:cNvPr>
        <xdr:cNvSpPr>
          <a:spLocks noChangeAspect="1" noChangeArrowheads="1"/>
        </xdr:cNvSpPr>
      </xdr:nvSpPr>
      <xdr:spPr bwMode="auto">
        <a:xfrm>
          <a:off x="1524000" y="19392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686</xdr:row>
      <xdr:rowOff>0</xdr:rowOff>
    </xdr:from>
    <xdr:to>
      <xdr:col>8</xdr:col>
      <xdr:colOff>123825</xdr:colOff>
      <xdr:row>686</xdr:row>
      <xdr:rowOff>104775</xdr:rowOff>
    </xdr:to>
    <xdr:sp macro="" textlink="">
      <xdr:nvSpPr>
        <xdr:cNvPr id="4612" name="AutoShape 508" descr="Éligible à l'arbitrage">
          <a:hlinkClick xmlns:r="http://schemas.openxmlformats.org/officeDocument/2006/relationships" r:id="rId536"/>
          <a:extLst>
            <a:ext uri="{FF2B5EF4-FFF2-40B4-BE49-F238E27FC236}">
              <a16:creationId xmlns:a16="http://schemas.microsoft.com/office/drawing/2014/main" xmlns="" id="{00000000-0008-0000-0E00-000004120000}"/>
            </a:ext>
          </a:extLst>
        </xdr:cNvPr>
        <xdr:cNvSpPr>
          <a:spLocks noChangeAspect="1" noChangeArrowheads="1"/>
        </xdr:cNvSpPr>
      </xdr:nvSpPr>
      <xdr:spPr bwMode="auto">
        <a:xfrm>
          <a:off x="6096000" y="186842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1227</xdr:row>
      <xdr:rowOff>0</xdr:rowOff>
    </xdr:from>
    <xdr:to>
      <xdr:col>7</xdr:col>
      <xdr:colOff>123825</xdr:colOff>
      <xdr:row>1227</xdr:row>
      <xdr:rowOff>104775</xdr:rowOff>
    </xdr:to>
    <xdr:sp macro="" textlink="">
      <xdr:nvSpPr>
        <xdr:cNvPr id="4613" name="AutoShape 509" descr="Éligible à l'arbitrage">
          <a:hlinkClick xmlns:r="http://schemas.openxmlformats.org/officeDocument/2006/relationships" r:id="rId537"/>
          <a:extLst>
            <a:ext uri="{FF2B5EF4-FFF2-40B4-BE49-F238E27FC236}">
              <a16:creationId xmlns:a16="http://schemas.microsoft.com/office/drawing/2014/main" xmlns="" id="{00000000-0008-0000-0E00-000005120000}"/>
            </a:ext>
          </a:extLst>
        </xdr:cNvPr>
        <xdr:cNvSpPr>
          <a:spLocks noChangeAspect="1" noChangeArrowheads="1"/>
        </xdr:cNvSpPr>
      </xdr:nvSpPr>
      <xdr:spPr bwMode="auto">
        <a:xfrm>
          <a:off x="5334000" y="187032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1134</xdr:row>
      <xdr:rowOff>0</xdr:rowOff>
    </xdr:from>
    <xdr:to>
      <xdr:col>8</xdr:col>
      <xdr:colOff>123825</xdr:colOff>
      <xdr:row>1134</xdr:row>
      <xdr:rowOff>104775</xdr:rowOff>
    </xdr:to>
    <xdr:sp macro="" textlink="">
      <xdr:nvSpPr>
        <xdr:cNvPr id="4614" name="AutoShape 510" descr="Éligible à l'arbitrage">
          <a:hlinkClick xmlns:r="http://schemas.openxmlformats.org/officeDocument/2006/relationships" r:id="rId538"/>
          <a:extLst>
            <a:ext uri="{FF2B5EF4-FFF2-40B4-BE49-F238E27FC236}">
              <a16:creationId xmlns:a16="http://schemas.microsoft.com/office/drawing/2014/main" xmlns="" id="{00000000-0008-0000-0E00-000006120000}"/>
            </a:ext>
          </a:extLst>
        </xdr:cNvPr>
        <xdr:cNvSpPr>
          <a:spLocks noChangeAspect="1" noChangeArrowheads="1"/>
        </xdr:cNvSpPr>
      </xdr:nvSpPr>
      <xdr:spPr bwMode="auto">
        <a:xfrm>
          <a:off x="6096000" y="187223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1338</xdr:row>
      <xdr:rowOff>0</xdr:rowOff>
    </xdr:from>
    <xdr:to>
      <xdr:col>2</xdr:col>
      <xdr:colOff>123825</xdr:colOff>
      <xdr:row>1338</xdr:row>
      <xdr:rowOff>123825</xdr:rowOff>
    </xdr:to>
    <xdr:sp macro="" textlink="">
      <xdr:nvSpPr>
        <xdr:cNvPr id="4615" name="AutoShape 511" descr="Bonis de performance">
          <a:extLst>
            <a:ext uri="{FF2B5EF4-FFF2-40B4-BE49-F238E27FC236}">
              <a16:creationId xmlns:a16="http://schemas.microsoft.com/office/drawing/2014/main" xmlns="" id="{00000000-0008-0000-0E00-000007120000}"/>
            </a:ext>
          </a:extLst>
        </xdr:cNvPr>
        <xdr:cNvSpPr>
          <a:spLocks noChangeAspect="1" noChangeArrowheads="1"/>
        </xdr:cNvSpPr>
      </xdr:nvSpPr>
      <xdr:spPr bwMode="auto">
        <a:xfrm>
          <a:off x="1524000" y="187794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1338</xdr:row>
      <xdr:rowOff>0</xdr:rowOff>
    </xdr:from>
    <xdr:to>
      <xdr:col>2</xdr:col>
      <xdr:colOff>257175</xdr:colOff>
      <xdr:row>1338</xdr:row>
      <xdr:rowOff>123825</xdr:rowOff>
    </xdr:to>
    <xdr:sp macro="" textlink="">
      <xdr:nvSpPr>
        <xdr:cNvPr id="4616" name="AutoShape 512" descr="Exempté du ballottage">
          <a:hlinkClick xmlns:r="http://schemas.openxmlformats.org/officeDocument/2006/relationships" r:id="rId539"/>
          <a:extLst>
            <a:ext uri="{FF2B5EF4-FFF2-40B4-BE49-F238E27FC236}">
              <a16:creationId xmlns:a16="http://schemas.microsoft.com/office/drawing/2014/main" xmlns="" id="{00000000-0008-0000-0E00-000008120000}"/>
            </a:ext>
          </a:extLst>
        </xdr:cNvPr>
        <xdr:cNvSpPr>
          <a:spLocks noChangeAspect="1" noChangeArrowheads="1"/>
        </xdr:cNvSpPr>
      </xdr:nvSpPr>
      <xdr:spPr bwMode="auto">
        <a:xfrm>
          <a:off x="1657350" y="187794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104775</xdr:colOff>
      <xdr:row>1</xdr:row>
      <xdr:rowOff>104775</xdr:rowOff>
    </xdr:to>
    <xdr:sp macro="" textlink="">
      <xdr:nvSpPr>
        <xdr:cNvPr id="4617" name="AutoShape 513" descr="https://capfriendly-wlb8ng5.stackpathdns.com/assets/images/icons/general/q2.svg">
          <a:extLst>
            <a:ext uri="{FF2B5EF4-FFF2-40B4-BE49-F238E27FC236}">
              <a16:creationId xmlns:a16="http://schemas.microsoft.com/office/drawing/2014/main" xmlns="" id="{00000000-0008-0000-0E00-000009120000}"/>
            </a:ext>
          </a:extLst>
        </xdr:cNvPr>
        <xdr:cNvSpPr>
          <a:spLocks noChangeAspect="1" noChangeArrowheads="1"/>
        </xdr:cNvSpPr>
      </xdr:nvSpPr>
      <xdr:spPr bwMode="auto">
        <a:xfrm>
          <a:off x="5334000" y="1879854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528</xdr:row>
      <xdr:rowOff>0</xdr:rowOff>
    </xdr:from>
    <xdr:to>
      <xdr:col>2</xdr:col>
      <xdr:colOff>123825</xdr:colOff>
      <xdr:row>528</xdr:row>
      <xdr:rowOff>123825</xdr:rowOff>
    </xdr:to>
    <xdr:sp macro="" textlink="">
      <xdr:nvSpPr>
        <xdr:cNvPr id="4618" name="AutoShape 514" descr="Bonis de performance">
          <a:extLst>
            <a:ext uri="{FF2B5EF4-FFF2-40B4-BE49-F238E27FC236}">
              <a16:creationId xmlns:a16="http://schemas.microsoft.com/office/drawing/2014/main" xmlns="" id="{00000000-0008-0000-0E00-00000A120000}"/>
            </a:ext>
          </a:extLst>
        </xdr:cNvPr>
        <xdr:cNvSpPr>
          <a:spLocks noChangeAspect="1" noChangeArrowheads="1"/>
        </xdr:cNvSpPr>
      </xdr:nvSpPr>
      <xdr:spPr bwMode="auto">
        <a:xfrm>
          <a:off x="1524000" y="190261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528</xdr:row>
      <xdr:rowOff>0</xdr:rowOff>
    </xdr:from>
    <xdr:to>
      <xdr:col>2</xdr:col>
      <xdr:colOff>257175</xdr:colOff>
      <xdr:row>528</xdr:row>
      <xdr:rowOff>123825</xdr:rowOff>
    </xdr:to>
    <xdr:sp macro="" textlink="">
      <xdr:nvSpPr>
        <xdr:cNvPr id="4619" name="AutoShape 515" descr="Exempté du ballottage">
          <a:hlinkClick xmlns:r="http://schemas.openxmlformats.org/officeDocument/2006/relationships" r:id="rId540"/>
          <a:extLst>
            <a:ext uri="{FF2B5EF4-FFF2-40B4-BE49-F238E27FC236}">
              <a16:creationId xmlns:a16="http://schemas.microsoft.com/office/drawing/2014/main" xmlns="" id="{00000000-0008-0000-0E00-00000B120000}"/>
            </a:ext>
          </a:extLst>
        </xdr:cNvPr>
        <xdr:cNvSpPr>
          <a:spLocks noChangeAspect="1" noChangeArrowheads="1"/>
        </xdr:cNvSpPr>
      </xdr:nvSpPr>
      <xdr:spPr bwMode="auto">
        <a:xfrm>
          <a:off x="1657350" y="190261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944</xdr:row>
      <xdr:rowOff>0</xdr:rowOff>
    </xdr:from>
    <xdr:to>
      <xdr:col>2</xdr:col>
      <xdr:colOff>123825</xdr:colOff>
      <xdr:row>944</xdr:row>
      <xdr:rowOff>123825</xdr:rowOff>
    </xdr:to>
    <xdr:sp macro="" textlink="">
      <xdr:nvSpPr>
        <xdr:cNvPr id="4620" name="AutoShape 516" descr="Bonis de performance">
          <a:extLst>
            <a:ext uri="{FF2B5EF4-FFF2-40B4-BE49-F238E27FC236}">
              <a16:creationId xmlns:a16="http://schemas.microsoft.com/office/drawing/2014/main" xmlns="" id="{00000000-0008-0000-0E00-00000C120000}"/>
            </a:ext>
          </a:extLst>
        </xdr:cNvPr>
        <xdr:cNvSpPr>
          <a:spLocks noChangeAspect="1" noChangeArrowheads="1"/>
        </xdr:cNvSpPr>
      </xdr:nvSpPr>
      <xdr:spPr bwMode="auto">
        <a:xfrm>
          <a:off x="1524000" y="191395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21" name="AutoShape 517" descr="https://capfriendly-wlb8ng5.stackpathdns.com/assets/images/icons/general/q.svg">
          <a:extLst>
            <a:ext uri="{FF2B5EF4-FFF2-40B4-BE49-F238E27FC236}">
              <a16:creationId xmlns:a16="http://schemas.microsoft.com/office/drawing/2014/main" xmlns="" id="{00000000-0008-0000-0E00-00000D120000}"/>
            </a:ext>
          </a:extLst>
        </xdr:cNvPr>
        <xdr:cNvSpPr>
          <a:spLocks noChangeAspect="1" noChangeArrowheads="1"/>
        </xdr:cNvSpPr>
      </xdr:nvSpPr>
      <xdr:spPr bwMode="auto">
        <a:xfrm>
          <a:off x="1524000" y="19348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22" name="AutoShape 518" descr="https://capfriendly-wlb8ng5.stackpathdns.com/assets/images/icons/general/q.svg">
          <a:extLst>
            <a:ext uri="{FF2B5EF4-FFF2-40B4-BE49-F238E27FC236}">
              <a16:creationId xmlns:a16="http://schemas.microsoft.com/office/drawing/2014/main" xmlns="" id="{00000000-0008-0000-0E00-00000E120000}"/>
            </a:ext>
          </a:extLst>
        </xdr:cNvPr>
        <xdr:cNvSpPr>
          <a:spLocks noChangeAspect="1" noChangeArrowheads="1"/>
        </xdr:cNvSpPr>
      </xdr:nvSpPr>
      <xdr:spPr bwMode="auto">
        <a:xfrm>
          <a:off x="1524000" y="19367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23" name="AutoShape 519" descr="https://capfriendly-wlb8ng5.stackpathdns.com/assets/images/icons/general/q.svg">
          <a:extLst>
            <a:ext uri="{FF2B5EF4-FFF2-40B4-BE49-F238E27FC236}">
              <a16:creationId xmlns:a16="http://schemas.microsoft.com/office/drawing/2014/main" xmlns="" id="{00000000-0008-0000-0E00-00000F120000}"/>
            </a:ext>
          </a:extLst>
        </xdr:cNvPr>
        <xdr:cNvSpPr>
          <a:spLocks noChangeAspect="1" noChangeArrowheads="1"/>
        </xdr:cNvSpPr>
      </xdr:nvSpPr>
      <xdr:spPr bwMode="auto">
        <a:xfrm>
          <a:off x="1524000" y="19386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24" name="AutoShape 520" descr="https://capfriendly-wlb8ng5.stackpathdns.com/assets/images/icons/general/q.svg">
          <a:extLst>
            <a:ext uri="{FF2B5EF4-FFF2-40B4-BE49-F238E27FC236}">
              <a16:creationId xmlns:a16="http://schemas.microsoft.com/office/drawing/2014/main" xmlns="" id="{00000000-0008-0000-0E00-000010120000}"/>
            </a:ext>
          </a:extLst>
        </xdr:cNvPr>
        <xdr:cNvSpPr>
          <a:spLocks noChangeAspect="1" noChangeArrowheads="1"/>
        </xdr:cNvSpPr>
      </xdr:nvSpPr>
      <xdr:spPr bwMode="auto">
        <a:xfrm>
          <a:off x="1524000" y="19405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25" name="AutoShape 521" descr="https://capfriendly-wlb8ng5.stackpathdns.com/assets/images/icons/general/q.svg">
          <a:extLst>
            <a:ext uri="{FF2B5EF4-FFF2-40B4-BE49-F238E27FC236}">
              <a16:creationId xmlns:a16="http://schemas.microsoft.com/office/drawing/2014/main" xmlns="" id="{00000000-0008-0000-0E00-000011120000}"/>
            </a:ext>
          </a:extLst>
        </xdr:cNvPr>
        <xdr:cNvSpPr>
          <a:spLocks noChangeAspect="1" noChangeArrowheads="1"/>
        </xdr:cNvSpPr>
      </xdr:nvSpPr>
      <xdr:spPr bwMode="auto">
        <a:xfrm>
          <a:off x="1524000" y="19424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26" name="AutoShape 522" descr="https://capfriendly-wlb8ng5.stackpathdns.com/assets/images/icons/general/q.svg">
          <a:extLst>
            <a:ext uri="{FF2B5EF4-FFF2-40B4-BE49-F238E27FC236}">
              <a16:creationId xmlns:a16="http://schemas.microsoft.com/office/drawing/2014/main" xmlns="" id="{00000000-0008-0000-0E00-000012120000}"/>
            </a:ext>
          </a:extLst>
        </xdr:cNvPr>
        <xdr:cNvSpPr>
          <a:spLocks noChangeAspect="1" noChangeArrowheads="1"/>
        </xdr:cNvSpPr>
      </xdr:nvSpPr>
      <xdr:spPr bwMode="auto">
        <a:xfrm>
          <a:off x="1524000" y="19443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27" name="AutoShape 523" descr="https://capfriendly-wlb8ng5.stackpathdns.com/assets/images/icons/general/q.svg">
          <a:extLst>
            <a:ext uri="{FF2B5EF4-FFF2-40B4-BE49-F238E27FC236}">
              <a16:creationId xmlns:a16="http://schemas.microsoft.com/office/drawing/2014/main" xmlns="" id="{00000000-0008-0000-0E00-000013120000}"/>
            </a:ext>
          </a:extLst>
        </xdr:cNvPr>
        <xdr:cNvSpPr>
          <a:spLocks noChangeAspect="1" noChangeArrowheads="1"/>
        </xdr:cNvSpPr>
      </xdr:nvSpPr>
      <xdr:spPr bwMode="auto">
        <a:xfrm>
          <a:off x="1524000" y="19462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28" name="AutoShape 524" descr="https://capfriendly-wlb8ng5.stackpathdns.com/assets/images/icons/general/q.svg">
          <a:extLst>
            <a:ext uri="{FF2B5EF4-FFF2-40B4-BE49-F238E27FC236}">
              <a16:creationId xmlns:a16="http://schemas.microsoft.com/office/drawing/2014/main" xmlns="" id="{00000000-0008-0000-0E00-000014120000}"/>
            </a:ext>
          </a:extLst>
        </xdr:cNvPr>
        <xdr:cNvSpPr>
          <a:spLocks noChangeAspect="1" noChangeArrowheads="1"/>
        </xdr:cNvSpPr>
      </xdr:nvSpPr>
      <xdr:spPr bwMode="auto">
        <a:xfrm>
          <a:off x="1524000" y="19481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29" name="AutoShape 525" descr="https://capfriendly-wlb8ng5.stackpathdns.com/assets/images/icons/general/q.svg">
          <a:extLst>
            <a:ext uri="{FF2B5EF4-FFF2-40B4-BE49-F238E27FC236}">
              <a16:creationId xmlns:a16="http://schemas.microsoft.com/office/drawing/2014/main" xmlns="" id="{00000000-0008-0000-0E00-000015120000}"/>
            </a:ext>
          </a:extLst>
        </xdr:cNvPr>
        <xdr:cNvSpPr>
          <a:spLocks noChangeAspect="1" noChangeArrowheads="1"/>
        </xdr:cNvSpPr>
      </xdr:nvSpPr>
      <xdr:spPr bwMode="auto">
        <a:xfrm>
          <a:off x="1524000" y="19500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30" name="AutoShape 526" descr="https://capfriendly-wlb8ng5.stackpathdns.com/assets/images/icons/general/q.svg">
          <a:extLst>
            <a:ext uri="{FF2B5EF4-FFF2-40B4-BE49-F238E27FC236}">
              <a16:creationId xmlns:a16="http://schemas.microsoft.com/office/drawing/2014/main" xmlns="" id="{00000000-0008-0000-0E00-000016120000}"/>
            </a:ext>
          </a:extLst>
        </xdr:cNvPr>
        <xdr:cNvSpPr>
          <a:spLocks noChangeAspect="1" noChangeArrowheads="1"/>
        </xdr:cNvSpPr>
      </xdr:nvSpPr>
      <xdr:spPr bwMode="auto">
        <a:xfrm>
          <a:off x="1524000" y="195195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31" name="AutoShape 527" descr="https://capfriendly-wlb8ng5.stackpathdns.com/assets/images/icons/general/q.svg">
          <a:extLst>
            <a:ext uri="{FF2B5EF4-FFF2-40B4-BE49-F238E27FC236}">
              <a16:creationId xmlns:a16="http://schemas.microsoft.com/office/drawing/2014/main" xmlns="" id="{00000000-0008-0000-0E00-000017120000}"/>
            </a:ext>
          </a:extLst>
        </xdr:cNvPr>
        <xdr:cNvSpPr>
          <a:spLocks noChangeAspect="1" noChangeArrowheads="1"/>
        </xdr:cNvSpPr>
      </xdr:nvSpPr>
      <xdr:spPr bwMode="auto">
        <a:xfrm>
          <a:off x="1524000" y="19538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1224</xdr:row>
      <xdr:rowOff>0</xdr:rowOff>
    </xdr:from>
    <xdr:to>
      <xdr:col>2</xdr:col>
      <xdr:colOff>123825</xdr:colOff>
      <xdr:row>1224</xdr:row>
      <xdr:rowOff>123825</xdr:rowOff>
    </xdr:to>
    <xdr:sp macro="" textlink="">
      <xdr:nvSpPr>
        <xdr:cNvPr id="4632" name="AutoShape 528" descr="Exempté du ballottage">
          <a:hlinkClick xmlns:r="http://schemas.openxmlformats.org/officeDocument/2006/relationships" r:id="rId541"/>
          <a:extLst>
            <a:ext uri="{FF2B5EF4-FFF2-40B4-BE49-F238E27FC236}">
              <a16:creationId xmlns:a16="http://schemas.microsoft.com/office/drawing/2014/main" xmlns="" id="{00000000-0008-0000-0E00-000018120000}"/>
            </a:ext>
          </a:extLst>
        </xdr:cNvPr>
        <xdr:cNvSpPr>
          <a:spLocks noChangeAspect="1" noChangeArrowheads="1"/>
        </xdr:cNvSpPr>
      </xdr:nvSpPr>
      <xdr:spPr bwMode="auto">
        <a:xfrm>
          <a:off x="1524000" y="19625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842</xdr:row>
      <xdr:rowOff>0</xdr:rowOff>
    </xdr:from>
    <xdr:to>
      <xdr:col>2</xdr:col>
      <xdr:colOff>123825</xdr:colOff>
      <xdr:row>842</xdr:row>
      <xdr:rowOff>123825</xdr:rowOff>
    </xdr:to>
    <xdr:sp macro="" textlink="">
      <xdr:nvSpPr>
        <xdr:cNvPr id="4633" name="AutoShape 529" descr="Exempté du ballottage">
          <a:hlinkClick xmlns:r="http://schemas.openxmlformats.org/officeDocument/2006/relationships" r:id="rId542"/>
          <a:extLst>
            <a:ext uri="{FF2B5EF4-FFF2-40B4-BE49-F238E27FC236}">
              <a16:creationId xmlns:a16="http://schemas.microsoft.com/office/drawing/2014/main" xmlns="" id="{00000000-0008-0000-0E00-000019120000}"/>
            </a:ext>
          </a:extLst>
        </xdr:cNvPr>
        <xdr:cNvSpPr>
          <a:spLocks noChangeAspect="1" noChangeArrowheads="1"/>
        </xdr:cNvSpPr>
      </xdr:nvSpPr>
      <xdr:spPr bwMode="auto">
        <a:xfrm>
          <a:off x="1524000" y="19644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659</xdr:row>
      <xdr:rowOff>0</xdr:rowOff>
    </xdr:from>
    <xdr:to>
      <xdr:col>2</xdr:col>
      <xdr:colOff>123825</xdr:colOff>
      <xdr:row>659</xdr:row>
      <xdr:rowOff>123825</xdr:rowOff>
    </xdr:to>
    <xdr:sp macro="" textlink="">
      <xdr:nvSpPr>
        <xdr:cNvPr id="4634" name="AutoShape 530" descr="Exempté du ballottage">
          <a:hlinkClick xmlns:r="http://schemas.openxmlformats.org/officeDocument/2006/relationships" r:id="rId543"/>
          <a:extLst>
            <a:ext uri="{FF2B5EF4-FFF2-40B4-BE49-F238E27FC236}">
              <a16:creationId xmlns:a16="http://schemas.microsoft.com/office/drawing/2014/main" xmlns="" id="{00000000-0008-0000-0E00-00001A120000}"/>
            </a:ext>
          </a:extLst>
        </xdr:cNvPr>
        <xdr:cNvSpPr>
          <a:spLocks noChangeAspect="1" noChangeArrowheads="1"/>
        </xdr:cNvSpPr>
      </xdr:nvSpPr>
      <xdr:spPr bwMode="auto">
        <a:xfrm>
          <a:off x="1524000" y="19663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1289</xdr:row>
      <xdr:rowOff>0</xdr:rowOff>
    </xdr:from>
    <xdr:to>
      <xdr:col>2</xdr:col>
      <xdr:colOff>123825</xdr:colOff>
      <xdr:row>1289</xdr:row>
      <xdr:rowOff>123825</xdr:rowOff>
    </xdr:to>
    <xdr:sp macro="" textlink="">
      <xdr:nvSpPr>
        <xdr:cNvPr id="4635" name="AutoShape 531" descr="Exempté du ballottage">
          <a:hlinkClick xmlns:r="http://schemas.openxmlformats.org/officeDocument/2006/relationships" r:id="rId544"/>
          <a:extLst>
            <a:ext uri="{FF2B5EF4-FFF2-40B4-BE49-F238E27FC236}">
              <a16:creationId xmlns:a16="http://schemas.microsoft.com/office/drawing/2014/main" xmlns="" id="{00000000-0008-0000-0E00-00001B120000}"/>
            </a:ext>
          </a:extLst>
        </xdr:cNvPr>
        <xdr:cNvSpPr>
          <a:spLocks noChangeAspect="1" noChangeArrowheads="1"/>
        </xdr:cNvSpPr>
      </xdr:nvSpPr>
      <xdr:spPr bwMode="auto">
        <a:xfrm>
          <a:off x="1524000" y="19682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242</xdr:row>
      <xdr:rowOff>0</xdr:rowOff>
    </xdr:from>
    <xdr:to>
      <xdr:col>2</xdr:col>
      <xdr:colOff>123825</xdr:colOff>
      <xdr:row>242</xdr:row>
      <xdr:rowOff>123825</xdr:rowOff>
    </xdr:to>
    <xdr:sp macro="" textlink="">
      <xdr:nvSpPr>
        <xdr:cNvPr id="4636" name="AutoShape 532" descr="Bonis de performance">
          <a:extLst>
            <a:ext uri="{FF2B5EF4-FFF2-40B4-BE49-F238E27FC236}">
              <a16:creationId xmlns:a16="http://schemas.microsoft.com/office/drawing/2014/main" xmlns="" id="{00000000-0008-0000-0E00-00001C120000}"/>
            </a:ext>
          </a:extLst>
        </xdr:cNvPr>
        <xdr:cNvSpPr>
          <a:spLocks noChangeAspect="1" noChangeArrowheads="1"/>
        </xdr:cNvSpPr>
      </xdr:nvSpPr>
      <xdr:spPr bwMode="auto">
        <a:xfrm>
          <a:off x="1524000" y="19701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242</xdr:row>
      <xdr:rowOff>0</xdr:rowOff>
    </xdr:from>
    <xdr:to>
      <xdr:col>2</xdr:col>
      <xdr:colOff>257175</xdr:colOff>
      <xdr:row>242</xdr:row>
      <xdr:rowOff>123825</xdr:rowOff>
    </xdr:to>
    <xdr:sp macro="" textlink="">
      <xdr:nvSpPr>
        <xdr:cNvPr id="4637" name="AutoShape 533" descr="Exempté du ballottage">
          <a:hlinkClick xmlns:r="http://schemas.openxmlformats.org/officeDocument/2006/relationships" r:id="rId545"/>
          <a:extLst>
            <a:ext uri="{FF2B5EF4-FFF2-40B4-BE49-F238E27FC236}">
              <a16:creationId xmlns:a16="http://schemas.microsoft.com/office/drawing/2014/main" xmlns="" id="{00000000-0008-0000-0E00-00001D120000}"/>
            </a:ext>
          </a:extLst>
        </xdr:cNvPr>
        <xdr:cNvSpPr>
          <a:spLocks noChangeAspect="1" noChangeArrowheads="1"/>
        </xdr:cNvSpPr>
      </xdr:nvSpPr>
      <xdr:spPr bwMode="auto">
        <a:xfrm>
          <a:off x="1657350" y="19701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951</xdr:row>
      <xdr:rowOff>0</xdr:rowOff>
    </xdr:from>
    <xdr:to>
      <xdr:col>2</xdr:col>
      <xdr:colOff>123825</xdr:colOff>
      <xdr:row>951</xdr:row>
      <xdr:rowOff>123825</xdr:rowOff>
    </xdr:to>
    <xdr:sp macro="" textlink="">
      <xdr:nvSpPr>
        <xdr:cNvPr id="4638" name="AutoShape 534" descr="Bonis de performance">
          <a:extLst>
            <a:ext uri="{FF2B5EF4-FFF2-40B4-BE49-F238E27FC236}">
              <a16:creationId xmlns:a16="http://schemas.microsoft.com/office/drawing/2014/main" xmlns="" id="{00000000-0008-0000-0E00-00001E120000}"/>
            </a:ext>
          </a:extLst>
        </xdr:cNvPr>
        <xdr:cNvSpPr>
          <a:spLocks noChangeAspect="1" noChangeArrowheads="1"/>
        </xdr:cNvSpPr>
      </xdr:nvSpPr>
      <xdr:spPr bwMode="auto">
        <a:xfrm>
          <a:off x="1524000" y="19720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951</xdr:row>
      <xdr:rowOff>0</xdr:rowOff>
    </xdr:from>
    <xdr:to>
      <xdr:col>2</xdr:col>
      <xdr:colOff>257175</xdr:colOff>
      <xdr:row>951</xdr:row>
      <xdr:rowOff>123825</xdr:rowOff>
    </xdr:to>
    <xdr:sp macro="" textlink="">
      <xdr:nvSpPr>
        <xdr:cNvPr id="4639" name="AutoShape 535" descr="Exempté du ballottage">
          <a:hlinkClick xmlns:r="http://schemas.openxmlformats.org/officeDocument/2006/relationships" r:id="rId546"/>
          <a:extLst>
            <a:ext uri="{FF2B5EF4-FFF2-40B4-BE49-F238E27FC236}">
              <a16:creationId xmlns:a16="http://schemas.microsoft.com/office/drawing/2014/main" xmlns="" id="{00000000-0008-0000-0E00-00001F120000}"/>
            </a:ext>
          </a:extLst>
        </xdr:cNvPr>
        <xdr:cNvSpPr>
          <a:spLocks noChangeAspect="1" noChangeArrowheads="1"/>
        </xdr:cNvSpPr>
      </xdr:nvSpPr>
      <xdr:spPr bwMode="auto">
        <a:xfrm>
          <a:off x="1657350" y="19720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329</xdr:row>
      <xdr:rowOff>0</xdr:rowOff>
    </xdr:from>
    <xdr:to>
      <xdr:col>2</xdr:col>
      <xdr:colOff>123825</xdr:colOff>
      <xdr:row>329</xdr:row>
      <xdr:rowOff>123825</xdr:rowOff>
    </xdr:to>
    <xdr:sp macro="" textlink="">
      <xdr:nvSpPr>
        <xdr:cNvPr id="4640" name="AutoShape 536" descr="Bonis de performance">
          <a:extLst>
            <a:ext uri="{FF2B5EF4-FFF2-40B4-BE49-F238E27FC236}">
              <a16:creationId xmlns:a16="http://schemas.microsoft.com/office/drawing/2014/main" xmlns="" id="{00000000-0008-0000-0E00-000020120000}"/>
            </a:ext>
          </a:extLst>
        </xdr:cNvPr>
        <xdr:cNvSpPr>
          <a:spLocks noChangeAspect="1" noChangeArrowheads="1"/>
        </xdr:cNvSpPr>
      </xdr:nvSpPr>
      <xdr:spPr bwMode="auto">
        <a:xfrm>
          <a:off x="1524000" y="19739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329</xdr:row>
      <xdr:rowOff>0</xdr:rowOff>
    </xdr:from>
    <xdr:to>
      <xdr:col>2</xdr:col>
      <xdr:colOff>257175</xdr:colOff>
      <xdr:row>329</xdr:row>
      <xdr:rowOff>123825</xdr:rowOff>
    </xdr:to>
    <xdr:sp macro="" textlink="">
      <xdr:nvSpPr>
        <xdr:cNvPr id="4641" name="AutoShape 537" descr="Exempté du ballottage">
          <a:hlinkClick xmlns:r="http://schemas.openxmlformats.org/officeDocument/2006/relationships" r:id="rId547"/>
          <a:extLst>
            <a:ext uri="{FF2B5EF4-FFF2-40B4-BE49-F238E27FC236}">
              <a16:creationId xmlns:a16="http://schemas.microsoft.com/office/drawing/2014/main" xmlns="" id="{00000000-0008-0000-0E00-000021120000}"/>
            </a:ext>
          </a:extLst>
        </xdr:cNvPr>
        <xdr:cNvSpPr>
          <a:spLocks noChangeAspect="1" noChangeArrowheads="1"/>
        </xdr:cNvSpPr>
      </xdr:nvSpPr>
      <xdr:spPr bwMode="auto">
        <a:xfrm>
          <a:off x="1657350" y="19739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290</xdr:row>
      <xdr:rowOff>0</xdr:rowOff>
    </xdr:from>
    <xdr:to>
      <xdr:col>7</xdr:col>
      <xdr:colOff>123825</xdr:colOff>
      <xdr:row>290</xdr:row>
      <xdr:rowOff>104775</xdr:rowOff>
    </xdr:to>
    <xdr:sp macro="" textlink="">
      <xdr:nvSpPr>
        <xdr:cNvPr id="4642" name="AutoShape 538" descr="Éligible à l'arbitrage">
          <a:hlinkClick xmlns:r="http://schemas.openxmlformats.org/officeDocument/2006/relationships" r:id="rId548"/>
          <a:extLst>
            <a:ext uri="{FF2B5EF4-FFF2-40B4-BE49-F238E27FC236}">
              <a16:creationId xmlns:a16="http://schemas.microsoft.com/office/drawing/2014/main" xmlns="" id="{00000000-0008-0000-0E00-000022120000}"/>
            </a:ext>
          </a:extLst>
        </xdr:cNvPr>
        <xdr:cNvSpPr>
          <a:spLocks noChangeAspect="1" noChangeArrowheads="1"/>
        </xdr:cNvSpPr>
      </xdr:nvSpPr>
      <xdr:spPr bwMode="auto">
        <a:xfrm>
          <a:off x="5334000" y="197967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731</xdr:row>
      <xdr:rowOff>0</xdr:rowOff>
    </xdr:from>
    <xdr:to>
      <xdr:col>2</xdr:col>
      <xdr:colOff>123825</xdr:colOff>
      <xdr:row>731</xdr:row>
      <xdr:rowOff>123825</xdr:rowOff>
    </xdr:to>
    <xdr:sp macro="" textlink="">
      <xdr:nvSpPr>
        <xdr:cNvPr id="4643" name="AutoShape 539" descr="Bonis de performance">
          <a:extLst>
            <a:ext uri="{FF2B5EF4-FFF2-40B4-BE49-F238E27FC236}">
              <a16:creationId xmlns:a16="http://schemas.microsoft.com/office/drawing/2014/main" xmlns="" id="{00000000-0008-0000-0E00-000023120000}"/>
            </a:ext>
          </a:extLst>
        </xdr:cNvPr>
        <xdr:cNvSpPr>
          <a:spLocks noChangeAspect="1" noChangeArrowheads="1"/>
        </xdr:cNvSpPr>
      </xdr:nvSpPr>
      <xdr:spPr bwMode="auto">
        <a:xfrm>
          <a:off x="1524000" y="19815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731</xdr:row>
      <xdr:rowOff>0</xdr:rowOff>
    </xdr:from>
    <xdr:to>
      <xdr:col>2</xdr:col>
      <xdr:colOff>257175</xdr:colOff>
      <xdr:row>731</xdr:row>
      <xdr:rowOff>123825</xdr:rowOff>
    </xdr:to>
    <xdr:sp macro="" textlink="">
      <xdr:nvSpPr>
        <xdr:cNvPr id="4644" name="AutoShape 540" descr="Exempté du ballottage">
          <a:hlinkClick xmlns:r="http://schemas.openxmlformats.org/officeDocument/2006/relationships" r:id="rId549"/>
          <a:extLst>
            <a:ext uri="{FF2B5EF4-FFF2-40B4-BE49-F238E27FC236}">
              <a16:creationId xmlns:a16="http://schemas.microsoft.com/office/drawing/2014/main" xmlns="" id="{00000000-0008-0000-0E00-000024120000}"/>
            </a:ext>
          </a:extLst>
        </xdr:cNvPr>
        <xdr:cNvSpPr>
          <a:spLocks noChangeAspect="1" noChangeArrowheads="1"/>
        </xdr:cNvSpPr>
      </xdr:nvSpPr>
      <xdr:spPr bwMode="auto">
        <a:xfrm>
          <a:off x="1657350" y="19815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1231</xdr:row>
      <xdr:rowOff>0</xdr:rowOff>
    </xdr:from>
    <xdr:to>
      <xdr:col>2</xdr:col>
      <xdr:colOff>123825</xdr:colOff>
      <xdr:row>1231</xdr:row>
      <xdr:rowOff>123825</xdr:rowOff>
    </xdr:to>
    <xdr:sp macro="" textlink="">
      <xdr:nvSpPr>
        <xdr:cNvPr id="4645" name="AutoShape 541" descr="Bonis de performance">
          <a:extLst>
            <a:ext uri="{FF2B5EF4-FFF2-40B4-BE49-F238E27FC236}">
              <a16:creationId xmlns:a16="http://schemas.microsoft.com/office/drawing/2014/main" xmlns="" id="{00000000-0008-0000-0E00-000025120000}"/>
            </a:ext>
          </a:extLst>
        </xdr:cNvPr>
        <xdr:cNvSpPr>
          <a:spLocks noChangeAspect="1" noChangeArrowheads="1"/>
        </xdr:cNvSpPr>
      </xdr:nvSpPr>
      <xdr:spPr bwMode="auto">
        <a:xfrm>
          <a:off x="1524000" y="19834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1231</xdr:row>
      <xdr:rowOff>0</xdr:rowOff>
    </xdr:from>
    <xdr:to>
      <xdr:col>2</xdr:col>
      <xdr:colOff>257175</xdr:colOff>
      <xdr:row>1231</xdr:row>
      <xdr:rowOff>123825</xdr:rowOff>
    </xdr:to>
    <xdr:sp macro="" textlink="">
      <xdr:nvSpPr>
        <xdr:cNvPr id="4646" name="AutoShape 542" descr="Exempté du ballottage">
          <a:hlinkClick xmlns:r="http://schemas.openxmlformats.org/officeDocument/2006/relationships" r:id="rId550"/>
          <a:extLst>
            <a:ext uri="{FF2B5EF4-FFF2-40B4-BE49-F238E27FC236}">
              <a16:creationId xmlns:a16="http://schemas.microsoft.com/office/drawing/2014/main" xmlns="" id="{00000000-0008-0000-0E00-000026120000}"/>
            </a:ext>
          </a:extLst>
        </xdr:cNvPr>
        <xdr:cNvSpPr>
          <a:spLocks noChangeAspect="1" noChangeArrowheads="1"/>
        </xdr:cNvSpPr>
      </xdr:nvSpPr>
      <xdr:spPr bwMode="auto">
        <a:xfrm>
          <a:off x="1657350" y="19834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1078</xdr:row>
      <xdr:rowOff>0</xdr:rowOff>
    </xdr:from>
    <xdr:to>
      <xdr:col>7</xdr:col>
      <xdr:colOff>123825</xdr:colOff>
      <xdr:row>1078</xdr:row>
      <xdr:rowOff>104775</xdr:rowOff>
    </xdr:to>
    <xdr:sp macro="" textlink="">
      <xdr:nvSpPr>
        <xdr:cNvPr id="4647" name="AutoShape 543" descr="Éligible à l'arbitrage">
          <a:hlinkClick xmlns:r="http://schemas.openxmlformats.org/officeDocument/2006/relationships" r:id="rId551"/>
          <a:extLst>
            <a:ext uri="{FF2B5EF4-FFF2-40B4-BE49-F238E27FC236}">
              <a16:creationId xmlns:a16="http://schemas.microsoft.com/office/drawing/2014/main" xmlns="" id="{00000000-0008-0000-0E00-000027120000}"/>
            </a:ext>
          </a:extLst>
        </xdr:cNvPr>
        <xdr:cNvSpPr>
          <a:spLocks noChangeAspect="1" noChangeArrowheads="1"/>
        </xdr:cNvSpPr>
      </xdr:nvSpPr>
      <xdr:spPr bwMode="auto">
        <a:xfrm>
          <a:off x="5334000" y="198539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721</xdr:row>
      <xdr:rowOff>0</xdr:rowOff>
    </xdr:from>
    <xdr:to>
      <xdr:col>7</xdr:col>
      <xdr:colOff>123825</xdr:colOff>
      <xdr:row>721</xdr:row>
      <xdr:rowOff>104775</xdr:rowOff>
    </xdr:to>
    <xdr:sp macro="" textlink="">
      <xdr:nvSpPr>
        <xdr:cNvPr id="4648" name="AutoShape 544" descr="Éligible à l'arbitrage">
          <a:hlinkClick xmlns:r="http://schemas.openxmlformats.org/officeDocument/2006/relationships" r:id="rId552"/>
          <a:extLst>
            <a:ext uri="{FF2B5EF4-FFF2-40B4-BE49-F238E27FC236}">
              <a16:creationId xmlns:a16="http://schemas.microsoft.com/office/drawing/2014/main" xmlns="" id="{00000000-0008-0000-0E00-000028120000}"/>
            </a:ext>
          </a:extLst>
        </xdr:cNvPr>
        <xdr:cNvSpPr>
          <a:spLocks noChangeAspect="1" noChangeArrowheads="1"/>
        </xdr:cNvSpPr>
      </xdr:nvSpPr>
      <xdr:spPr bwMode="auto">
        <a:xfrm>
          <a:off x="5334000" y="198729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783</xdr:row>
      <xdr:rowOff>0</xdr:rowOff>
    </xdr:from>
    <xdr:to>
      <xdr:col>2</xdr:col>
      <xdr:colOff>123825</xdr:colOff>
      <xdr:row>783</xdr:row>
      <xdr:rowOff>123825</xdr:rowOff>
    </xdr:to>
    <xdr:sp macro="" textlink="">
      <xdr:nvSpPr>
        <xdr:cNvPr id="4649" name="AutoShape 545" descr="Exempté du ballottage">
          <a:hlinkClick xmlns:r="http://schemas.openxmlformats.org/officeDocument/2006/relationships" r:id="rId553"/>
          <a:extLst>
            <a:ext uri="{FF2B5EF4-FFF2-40B4-BE49-F238E27FC236}">
              <a16:creationId xmlns:a16="http://schemas.microsoft.com/office/drawing/2014/main" xmlns="" id="{00000000-0008-0000-0E00-000029120000}"/>
            </a:ext>
          </a:extLst>
        </xdr:cNvPr>
        <xdr:cNvSpPr>
          <a:spLocks noChangeAspect="1" noChangeArrowheads="1"/>
        </xdr:cNvSpPr>
      </xdr:nvSpPr>
      <xdr:spPr bwMode="auto">
        <a:xfrm>
          <a:off x="1524000" y="200044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92</xdr:row>
      <xdr:rowOff>0</xdr:rowOff>
    </xdr:from>
    <xdr:to>
      <xdr:col>2</xdr:col>
      <xdr:colOff>123825</xdr:colOff>
      <xdr:row>92</xdr:row>
      <xdr:rowOff>123825</xdr:rowOff>
    </xdr:to>
    <xdr:sp macro="" textlink="">
      <xdr:nvSpPr>
        <xdr:cNvPr id="4650" name="AutoShape 546" descr="Bonis de performance">
          <a:extLst>
            <a:ext uri="{FF2B5EF4-FFF2-40B4-BE49-F238E27FC236}">
              <a16:creationId xmlns:a16="http://schemas.microsoft.com/office/drawing/2014/main" xmlns="" id="{00000000-0008-0000-0E00-00002A120000}"/>
            </a:ext>
          </a:extLst>
        </xdr:cNvPr>
        <xdr:cNvSpPr>
          <a:spLocks noChangeAspect="1" noChangeArrowheads="1"/>
        </xdr:cNvSpPr>
      </xdr:nvSpPr>
      <xdr:spPr bwMode="auto">
        <a:xfrm>
          <a:off x="1524000" y="200425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92</xdr:row>
      <xdr:rowOff>0</xdr:rowOff>
    </xdr:from>
    <xdr:to>
      <xdr:col>2</xdr:col>
      <xdr:colOff>257175</xdr:colOff>
      <xdr:row>92</xdr:row>
      <xdr:rowOff>123825</xdr:rowOff>
    </xdr:to>
    <xdr:sp macro="" textlink="">
      <xdr:nvSpPr>
        <xdr:cNvPr id="4651" name="AutoShape 547" descr="Exempté du ballottage">
          <a:hlinkClick xmlns:r="http://schemas.openxmlformats.org/officeDocument/2006/relationships" r:id="rId554"/>
          <a:extLst>
            <a:ext uri="{FF2B5EF4-FFF2-40B4-BE49-F238E27FC236}">
              <a16:creationId xmlns:a16="http://schemas.microsoft.com/office/drawing/2014/main" xmlns="" id="{00000000-0008-0000-0E00-00002B120000}"/>
            </a:ext>
          </a:extLst>
        </xdr:cNvPr>
        <xdr:cNvSpPr>
          <a:spLocks noChangeAspect="1" noChangeArrowheads="1"/>
        </xdr:cNvSpPr>
      </xdr:nvSpPr>
      <xdr:spPr bwMode="auto">
        <a:xfrm>
          <a:off x="1657350" y="200425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860</xdr:row>
      <xdr:rowOff>0</xdr:rowOff>
    </xdr:from>
    <xdr:to>
      <xdr:col>2</xdr:col>
      <xdr:colOff>123825</xdr:colOff>
      <xdr:row>860</xdr:row>
      <xdr:rowOff>123825</xdr:rowOff>
    </xdr:to>
    <xdr:sp macro="" textlink="">
      <xdr:nvSpPr>
        <xdr:cNvPr id="4652" name="AutoShape 548" descr="Bonis de performance">
          <a:extLst>
            <a:ext uri="{FF2B5EF4-FFF2-40B4-BE49-F238E27FC236}">
              <a16:creationId xmlns:a16="http://schemas.microsoft.com/office/drawing/2014/main" xmlns="" id="{00000000-0008-0000-0E00-00002C120000}"/>
            </a:ext>
          </a:extLst>
        </xdr:cNvPr>
        <xdr:cNvSpPr>
          <a:spLocks noChangeAspect="1" noChangeArrowheads="1"/>
        </xdr:cNvSpPr>
      </xdr:nvSpPr>
      <xdr:spPr bwMode="auto">
        <a:xfrm>
          <a:off x="1524000" y="200615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860</xdr:row>
      <xdr:rowOff>0</xdr:rowOff>
    </xdr:from>
    <xdr:to>
      <xdr:col>2</xdr:col>
      <xdr:colOff>257175</xdr:colOff>
      <xdr:row>860</xdr:row>
      <xdr:rowOff>123825</xdr:rowOff>
    </xdr:to>
    <xdr:sp macro="" textlink="">
      <xdr:nvSpPr>
        <xdr:cNvPr id="4653" name="AutoShape 549" descr="Exempté du ballottage">
          <a:hlinkClick xmlns:r="http://schemas.openxmlformats.org/officeDocument/2006/relationships" r:id="rId555"/>
          <a:extLst>
            <a:ext uri="{FF2B5EF4-FFF2-40B4-BE49-F238E27FC236}">
              <a16:creationId xmlns:a16="http://schemas.microsoft.com/office/drawing/2014/main" xmlns="" id="{00000000-0008-0000-0E00-00002D120000}"/>
            </a:ext>
          </a:extLst>
        </xdr:cNvPr>
        <xdr:cNvSpPr>
          <a:spLocks noChangeAspect="1" noChangeArrowheads="1"/>
        </xdr:cNvSpPr>
      </xdr:nvSpPr>
      <xdr:spPr bwMode="auto">
        <a:xfrm>
          <a:off x="1657350" y="200615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1233</xdr:row>
      <xdr:rowOff>0</xdr:rowOff>
    </xdr:from>
    <xdr:to>
      <xdr:col>7</xdr:col>
      <xdr:colOff>123825</xdr:colOff>
      <xdr:row>1233</xdr:row>
      <xdr:rowOff>104775</xdr:rowOff>
    </xdr:to>
    <xdr:sp macro="" textlink="">
      <xdr:nvSpPr>
        <xdr:cNvPr id="4654" name="AutoShape 550" descr="Éligible à l'arbitrage">
          <a:hlinkClick xmlns:r="http://schemas.openxmlformats.org/officeDocument/2006/relationships" r:id="rId556"/>
          <a:extLst>
            <a:ext uri="{FF2B5EF4-FFF2-40B4-BE49-F238E27FC236}">
              <a16:creationId xmlns:a16="http://schemas.microsoft.com/office/drawing/2014/main" xmlns="" id="{00000000-0008-0000-0E00-00002E120000}"/>
            </a:ext>
          </a:extLst>
        </xdr:cNvPr>
        <xdr:cNvSpPr>
          <a:spLocks noChangeAspect="1" noChangeArrowheads="1"/>
        </xdr:cNvSpPr>
      </xdr:nvSpPr>
      <xdr:spPr bwMode="auto">
        <a:xfrm>
          <a:off x="5334000" y="2009965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1118</xdr:row>
      <xdr:rowOff>0</xdr:rowOff>
    </xdr:from>
    <xdr:to>
      <xdr:col>2</xdr:col>
      <xdr:colOff>123825</xdr:colOff>
      <xdr:row>1118</xdr:row>
      <xdr:rowOff>123825</xdr:rowOff>
    </xdr:to>
    <xdr:sp macro="" textlink="">
      <xdr:nvSpPr>
        <xdr:cNvPr id="4655" name="AutoShape 551" descr="Bonis de performance">
          <a:extLst>
            <a:ext uri="{FF2B5EF4-FFF2-40B4-BE49-F238E27FC236}">
              <a16:creationId xmlns:a16="http://schemas.microsoft.com/office/drawing/2014/main" xmlns="" id="{00000000-0008-0000-0E00-00002F120000}"/>
            </a:ext>
          </a:extLst>
        </xdr:cNvPr>
        <xdr:cNvSpPr>
          <a:spLocks noChangeAspect="1" noChangeArrowheads="1"/>
        </xdr:cNvSpPr>
      </xdr:nvSpPr>
      <xdr:spPr bwMode="auto">
        <a:xfrm>
          <a:off x="1524000" y="201939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1118</xdr:row>
      <xdr:rowOff>0</xdr:rowOff>
    </xdr:from>
    <xdr:to>
      <xdr:col>2</xdr:col>
      <xdr:colOff>257175</xdr:colOff>
      <xdr:row>1118</xdr:row>
      <xdr:rowOff>123825</xdr:rowOff>
    </xdr:to>
    <xdr:sp macro="" textlink="">
      <xdr:nvSpPr>
        <xdr:cNvPr id="4656" name="AutoShape 552" descr="Exempté du ballottage">
          <a:hlinkClick xmlns:r="http://schemas.openxmlformats.org/officeDocument/2006/relationships" r:id="rId557"/>
          <a:extLst>
            <a:ext uri="{FF2B5EF4-FFF2-40B4-BE49-F238E27FC236}">
              <a16:creationId xmlns:a16="http://schemas.microsoft.com/office/drawing/2014/main" xmlns="" id="{00000000-0008-0000-0E00-000030120000}"/>
            </a:ext>
          </a:extLst>
        </xdr:cNvPr>
        <xdr:cNvSpPr>
          <a:spLocks noChangeAspect="1" noChangeArrowheads="1"/>
        </xdr:cNvSpPr>
      </xdr:nvSpPr>
      <xdr:spPr bwMode="auto">
        <a:xfrm>
          <a:off x="1657350" y="201939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328</xdr:row>
      <xdr:rowOff>0</xdr:rowOff>
    </xdr:from>
    <xdr:to>
      <xdr:col>2</xdr:col>
      <xdr:colOff>123825</xdr:colOff>
      <xdr:row>328</xdr:row>
      <xdr:rowOff>123825</xdr:rowOff>
    </xdr:to>
    <xdr:sp macro="" textlink="">
      <xdr:nvSpPr>
        <xdr:cNvPr id="4657" name="AutoShape 553" descr="Bonis de performance">
          <a:extLst>
            <a:ext uri="{FF2B5EF4-FFF2-40B4-BE49-F238E27FC236}">
              <a16:creationId xmlns:a16="http://schemas.microsoft.com/office/drawing/2014/main" xmlns="" id="{00000000-0008-0000-0E00-000031120000}"/>
            </a:ext>
          </a:extLst>
        </xdr:cNvPr>
        <xdr:cNvSpPr>
          <a:spLocks noChangeAspect="1" noChangeArrowheads="1"/>
        </xdr:cNvSpPr>
      </xdr:nvSpPr>
      <xdr:spPr bwMode="auto">
        <a:xfrm>
          <a:off x="1524000" y="202130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328</xdr:row>
      <xdr:rowOff>0</xdr:rowOff>
    </xdr:from>
    <xdr:to>
      <xdr:col>2</xdr:col>
      <xdr:colOff>257175</xdr:colOff>
      <xdr:row>328</xdr:row>
      <xdr:rowOff>123825</xdr:rowOff>
    </xdr:to>
    <xdr:sp macro="" textlink="">
      <xdr:nvSpPr>
        <xdr:cNvPr id="4658" name="AutoShape 554" descr="Transaction avec retenue de salaire">
          <a:extLst>
            <a:ext uri="{FF2B5EF4-FFF2-40B4-BE49-F238E27FC236}">
              <a16:creationId xmlns:a16="http://schemas.microsoft.com/office/drawing/2014/main" xmlns="" id="{00000000-0008-0000-0E00-000032120000}"/>
            </a:ext>
          </a:extLst>
        </xdr:cNvPr>
        <xdr:cNvSpPr>
          <a:spLocks noChangeAspect="1" noChangeArrowheads="1"/>
        </xdr:cNvSpPr>
      </xdr:nvSpPr>
      <xdr:spPr bwMode="auto">
        <a:xfrm>
          <a:off x="1657350" y="202130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328</xdr:row>
      <xdr:rowOff>0</xdr:rowOff>
    </xdr:from>
    <xdr:to>
      <xdr:col>2</xdr:col>
      <xdr:colOff>390525</xdr:colOff>
      <xdr:row>328</xdr:row>
      <xdr:rowOff>123825</xdr:rowOff>
    </xdr:to>
    <xdr:sp macro="" textlink="">
      <xdr:nvSpPr>
        <xdr:cNvPr id="4659" name="AutoShape 555" descr="Exempté du ballottage">
          <a:hlinkClick xmlns:r="http://schemas.openxmlformats.org/officeDocument/2006/relationships" r:id="rId558"/>
          <a:extLst>
            <a:ext uri="{FF2B5EF4-FFF2-40B4-BE49-F238E27FC236}">
              <a16:creationId xmlns:a16="http://schemas.microsoft.com/office/drawing/2014/main" xmlns="" id="{00000000-0008-0000-0E00-000033120000}"/>
            </a:ext>
          </a:extLst>
        </xdr:cNvPr>
        <xdr:cNvSpPr>
          <a:spLocks noChangeAspect="1" noChangeArrowheads="1"/>
        </xdr:cNvSpPr>
      </xdr:nvSpPr>
      <xdr:spPr bwMode="auto">
        <a:xfrm>
          <a:off x="1790700" y="202130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385</xdr:row>
      <xdr:rowOff>0</xdr:rowOff>
    </xdr:from>
    <xdr:to>
      <xdr:col>2</xdr:col>
      <xdr:colOff>123825</xdr:colOff>
      <xdr:row>385</xdr:row>
      <xdr:rowOff>123825</xdr:rowOff>
    </xdr:to>
    <xdr:sp macro="" textlink="">
      <xdr:nvSpPr>
        <xdr:cNvPr id="4660" name="AutoShape 556" descr="Bonis de performance">
          <a:extLst>
            <a:ext uri="{FF2B5EF4-FFF2-40B4-BE49-F238E27FC236}">
              <a16:creationId xmlns:a16="http://schemas.microsoft.com/office/drawing/2014/main" xmlns="" id="{00000000-0008-0000-0E00-000034120000}"/>
            </a:ext>
          </a:extLst>
        </xdr:cNvPr>
        <xdr:cNvSpPr>
          <a:spLocks noChangeAspect="1" noChangeArrowheads="1"/>
        </xdr:cNvSpPr>
      </xdr:nvSpPr>
      <xdr:spPr bwMode="auto">
        <a:xfrm>
          <a:off x="1524000" y="202320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385</xdr:row>
      <xdr:rowOff>0</xdr:rowOff>
    </xdr:from>
    <xdr:to>
      <xdr:col>2</xdr:col>
      <xdr:colOff>257175</xdr:colOff>
      <xdr:row>385</xdr:row>
      <xdr:rowOff>123825</xdr:rowOff>
    </xdr:to>
    <xdr:sp macro="" textlink="">
      <xdr:nvSpPr>
        <xdr:cNvPr id="4661" name="AutoShape 557" descr="Exempté du ballottage">
          <a:hlinkClick xmlns:r="http://schemas.openxmlformats.org/officeDocument/2006/relationships" r:id="rId559"/>
          <a:extLst>
            <a:ext uri="{FF2B5EF4-FFF2-40B4-BE49-F238E27FC236}">
              <a16:creationId xmlns:a16="http://schemas.microsoft.com/office/drawing/2014/main" xmlns="" id="{00000000-0008-0000-0E00-000035120000}"/>
            </a:ext>
          </a:extLst>
        </xdr:cNvPr>
        <xdr:cNvSpPr>
          <a:spLocks noChangeAspect="1" noChangeArrowheads="1"/>
        </xdr:cNvSpPr>
      </xdr:nvSpPr>
      <xdr:spPr bwMode="auto">
        <a:xfrm>
          <a:off x="1657350" y="202320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xdr:row>
      <xdr:rowOff>0</xdr:rowOff>
    </xdr:from>
    <xdr:to>
      <xdr:col>2</xdr:col>
      <xdr:colOff>123825</xdr:colOff>
      <xdr:row>67</xdr:row>
      <xdr:rowOff>123825</xdr:rowOff>
    </xdr:to>
    <xdr:sp macro="" textlink="">
      <xdr:nvSpPr>
        <xdr:cNvPr id="4662" name="AutoShape 558" descr="Bonis de performance">
          <a:extLst>
            <a:ext uri="{FF2B5EF4-FFF2-40B4-BE49-F238E27FC236}">
              <a16:creationId xmlns:a16="http://schemas.microsoft.com/office/drawing/2014/main" xmlns="" id="{00000000-0008-0000-0E00-000036120000}"/>
            </a:ext>
          </a:extLst>
        </xdr:cNvPr>
        <xdr:cNvSpPr>
          <a:spLocks noChangeAspect="1" noChangeArrowheads="1"/>
        </xdr:cNvSpPr>
      </xdr:nvSpPr>
      <xdr:spPr bwMode="auto">
        <a:xfrm>
          <a:off x="1524000" y="197319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1094</xdr:row>
      <xdr:rowOff>0</xdr:rowOff>
    </xdr:from>
    <xdr:to>
      <xdr:col>7</xdr:col>
      <xdr:colOff>123825</xdr:colOff>
      <xdr:row>1094</xdr:row>
      <xdr:rowOff>104775</xdr:rowOff>
    </xdr:to>
    <xdr:sp macro="" textlink="">
      <xdr:nvSpPr>
        <xdr:cNvPr id="4663" name="AutoShape 559" descr="Éligible à l'arbitrage">
          <a:hlinkClick xmlns:r="http://schemas.openxmlformats.org/officeDocument/2006/relationships" r:id="rId560"/>
          <a:extLst>
            <a:ext uri="{FF2B5EF4-FFF2-40B4-BE49-F238E27FC236}">
              <a16:creationId xmlns:a16="http://schemas.microsoft.com/office/drawing/2014/main" xmlns="" id="{00000000-0008-0000-0E00-000037120000}"/>
            </a:ext>
          </a:extLst>
        </xdr:cNvPr>
        <xdr:cNvSpPr>
          <a:spLocks noChangeAspect="1" noChangeArrowheads="1"/>
        </xdr:cNvSpPr>
      </xdr:nvSpPr>
      <xdr:spPr bwMode="auto">
        <a:xfrm>
          <a:off x="5334000" y="199596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1042</xdr:row>
      <xdr:rowOff>0</xdr:rowOff>
    </xdr:from>
    <xdr:to>
      <xdr:col>8</xdr:col>
      <xdr:colOff>123825</xdr:colOff>
      <xdr:row>1042</xdr:row>
      <xdr:rowOff>104775</xdr:rowOff>
    </xdr:to>
    <xdr:sp macro="" textlink="">
      <xdr:nvSpPr>
        <xdr:cNvPr id="4664" name="AutoShape 560" descr="Éligible à l'arbitrage">
          <a:hlinkClick xmlns:r="http://schemas.openxmlformats.org/officeDocument/2006/relationships" r:id="rId561"/>
          <a:extLst>
            <a:ext uri="{FF2B5EF4-FFF2-40B4-BE49-F238E27FC236}">
              <a16:creationId xmlns:a16="http://schemas.microsoft.com/office/drawing/2014/main" xmlns="" id="{00000000-0008-0000-0E00-000038120000}"/>
            </a:ext>
          </a:extLst>
        </xdr:cNvPr>
        <xdr:cNvSpPr>
          <a:spLocks noChangeAspect="1" noChangeArrowheads="1"/>
        </xdr:cNvSpPr>
      </xdr:nvSpPr>
      <xdr:spPr bwMode="auto">
        <a:xfrm>
          <a:off x="6096000" y="199786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1357</xdr:row>
      <xdr:rowOff>0</xdr:rowOff>
    </xdr:from>
    <xdr:to>
      <xdr:col>7</xdr:col>
      <xdr:colOff>123825</xdr:colOff>
      <xdr:row>1357</xdr:row>
      <xdr:rowOff>104775</xdr:rowOff>
    </xdr:to>
    <xdr:sp macro="" textlink="">
      <xdr:nvSpPr>
        <xdr:cNvPr id="4665" name="AutoShape 561" descr="Éligible à l'arbitrage">
          <a:hlinkClick xmlns:r="http://schemas.openxmlformats.org/officeDocument/2006/relationships" r:id="rId562"/>
          <a:extLst>
            <a:ext uri="{FF2B5EF4-FFF2-40B4-BE49-F238E27FC236}">
              <a16:creationId xmlns:a16="http://schemas.microsoft.com/office/drawing/2014/main" xmlns="" id="{00000000-0008-0000-0E00-000039120000}"/>
            </a:ext>
          </a:extLst>
        </xdr:cNvPr>
        <xdr:cNvSpPr>
          <a:spLocks noChangeAspect="1" noChangeArrowheads="1"/>
        </xdr:cNvSpPr>
      </xdr:nvSpPr>
      <xdr:spPr bwMode="auto">
        <a:xfrm>
          <a:off x="5334000" y="200167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66" name="AutoShape 562" descr="https://capfriendly-wlb8ng5.stackpathdns.com/assets/images/icons/general/q.svg">
          <a:extLst>
            <a:ext uri="{FF2B5EF4-FFF2-40B4-BE49-F238E27FC236}">
              <a16:creationId xmlns:a16="http://schemas.microsoft.com/office/drawing/2014/main" xmlns="" id="{00000000-0008-0000-0E00-00003A120000}"/>
            </a:ext>
          </a:extLst>
        </xdr:cNvPr>
        <xdr:cNvSpPr>
          <a:spLocks noChangeAspect="1" noChangeArrowheads="1"/>
        </xdr:cNvSpPr>
      </xdr:nvSpPr>
      <xdr:spPr bwMode="auto">
        <a:xfrm>
          <a:off x="1524000" y="20300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67" name="AutoShape 563" descr="https://capfriendly-wlb8ng5.stackpathdns.com/assets/images/icons/general/q.svg">
          <a:extLst>
            <a:ext uri="{FF2B5EF4-FFF2-40B4-BE49-F238E27FC236}">
              <a16:creationId xmlns:a16="http://schemas.microsoft.com/office/drawing/2014/main" xmlns="" id="{00000000-0008-0000-0E00-00003B120000}"/>
            </a:ext>
          </a:extLst>
        </xdr:cNvPr>
        <xdr:cNvSpPr>
          <a:spLocks noChangeAspect="1" noChangeArrowheads="1"/>
        </xdr:cNvSpPr>
      </xdr:nvSpPr>
      <xdr:spPr bwMode="auto">
        <a:xfrm>
          <a:off x="1524000" y="203196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68" name="AutoShape 564" descr="https://capfriendly-wlb8ng5.stackpathdns.com/assets/images/icons/general/q.svg">
          <a:extLst>
            <a:ext uri="{FF2B5EF4-FFF2-40B4-BE49-F238E27FC236}">
              <a16:creationId xmlns:a16="http://schemas.microsoft.com/office/drawing/2014/main" xmlns="" id="{00000000-0008-0000-0E00-00003C120000}"/>
            </a:ext>
          </a:extLst>
        </xdr:cNvPr>
        <xdr:cNvSpPr>
          <a:spLocks noChangeAspect="1" noChangeArrowheads="1"/>
        </xdr:cNvSpPr>
      </xdr:nvSpPr>
      <xdr:spPr bwMode="auto">
        <a:xfrm>
          <a:off x="1524000" y="203387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69" name="AutoShape 565" descr="https://capfriendly-wlb8ng5.stackpathdns.com/assets/images/icons/general/q.svg">
          <a:extLst>
            <a:ext uri="{FF2B5EF4-FFF2-40B4-BE49-F238E27FC236}">
              <a16:creationId xmlns:a16="http://schemas.microsoft.com/office/drawing/2014/main" xmlns="" id="{00000000-0008-0000-0E00-00003D120000}"/>
            </a:ext>
          </a:extLst>
        </xdr:cNvPr>
        <xdr:cNvSpPr>
          <a:spLocks noChangeAspect="1" noChangeArrowheads="1"/>
        </xdr:cNvSpPr>
      </xdr:nvSpPr>
      <xdr:spPr bwMode="auto">
        <a:xfrm>
          <a:off x="1524000" y="203577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70" name="AutoShape 566" descr="https://capfriendly-wlb8ng5.stackpathdns.com/assets/images/icons/general/q.svg">
          <a:extLst>
            <a:ext uri="{FF2B5EF4-FFF2-40B4-BE49-F238E27FC236}">
              <a16:creationId xmlns:a16="http://schemas.microsoft.com/office/drawing/2014/main" xmlns="" id="{00000000-0008-0000-0E00-00003E120000}"/>
            </a:ext>
          </a:extLst>
        </xdr:cNvPr>
        <xdr:cNvSpPr>
          <a:spLocks noChangeAspect="1" noChangeArrowheads="1"/>
        </xdr:cNvSpPr>
      </xdr:nvSpPr>
      <xdr:spPr bwMode="auto">
        <a:xfrm>
          <a:off x="1524000" y="203768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71" name="AutoShape 567" descr="https://capfriendly-wlb8ng5.stackpathdns.com/assets/images/icons/general/q.svg">
          <a:extLst>
            <a:ext uri="{FF2B5EF4-FFF2-40B4-BE49-F238E27FC236}">
              <a16:creationId xmlns:a16="http://schemas.microsoft.com/office/drawing/2014/main" xmlns="" id="{00000000-0008-0000-0E00-00003F120000}"/>
            </a:ext>
          </a:extLst>
        </xdr:cNvPr>
        <xdr:cNvSpPr>
          <a:spLocks noChangeAspect="1" noChangeArrowheads="1"/>
        </xdr:cNvSpPr>
      </xdr:nvSpPr>
      <xdr:spPr bwMode="auto">
        <a:xfrm>
          <a:off x="1524000" y="203958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72" name="AutoShape 568" descr="https://capfriendly-wlb8ng5.stackpathdns.com/assets/images/icons/general/q.svg">
          <a:extLst>
            <a:ext uri="{FF2B5EF4-FFF2-40B4-BE49-F238E27FC236}">
              <a16:creationId xmlns:a16="http://schemas.microsoft.com/office/drawing/2014/main" xmlns="" id="{00000000-0008-0000-0E00-000040120000}"/>
            </a:ext>
          </a:extLst>
        </xdr:cNvPr>
        <xdr:cNvSpPr>
          <a:spLocks noChangeAspect="1" noChangeArrowheads="1"/>
        </xdr:cNvSpPr>
      </xdr:nvSpPr>
      <xdr:spPr bwMode="auto">
        <a:xfrm>
          <a:off x="1524000" y="204149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73" name="AutoShape 569" descr="https://capfriendly-wlb8ng5.stackpathdns.com/assets/images/icons/general/q.svg">
          <a:extLst>
            <a:ext uri="{FF2B5EF4-FFF2-40B4-BE49-F238E27FC236}">
              <a16:creationId xmlns:a16="http://schemas.microsoft.com/office/drawing/2014/main" xmlns="" id="{00000000-0008-0000-0E00-000041120000}"/>
            </a:ext>
          </a:extLst>
        </xdr:cNvPr>
        <xdr:cNvSpPr>
          <a:spLocks noChangeAspect="1" noChangeArrowheads="1"/>
        </xdr:cNvSpPr>
      </xdr:nvSpPr>
      <xdr:spPr bwMode="auto">
        <a:xfrm>
          <a:off x="1524000" y="204339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74" name="AutoShape 570" descr="https://capfriendly-wlb8ng5.stackpathdns.com/assets/images/icons/general/q.svg">
          <a:extLst>
            <a:ext uri="{FF2B5EF4-FFF2-40B4-BE49-F238E27FC236}">
              <a16:creationId xmlns:a16="http://schemas.microsoft.com/office/drawing/2014/main" xmlns="" id="{00000000-0008-0000-0E00-000042120000}"/>
            </a:ext>
          </a:extLst>
        </xdr:cNvPr>
        <xdr:cNvSpPr>
          <a:spLocks noChangeAspect="1" noChangeArrowheads="1"/>
        </xdr:cNvSpPr>
      </xdr:nvSpPr>
      <xdr:spPr bwMode="auto">
        <a:xfrm>
          <a:off x="1524000" y="204530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75" name="AutoShape 571" descr="https://capfriendly-wlb8ng5.stackpathdns.com/assets/images/icons/general/q.svg">
          <a:extLst>
            <a:ext uri="{FF2B5EF4-FFF2-40B4-BE49-F238E27FC236}">
              <a16:creationId xmlns:a16="http://schemas.microsoft.com/office/drawing/2014/main" xmlns="" id="{00000000-0008-0000-0E00-000043120000}"/>
            </a:ext>
          </a:extLst>
        </xdr:cNvPr>
        <xdr:cNvSpPr>
          <a:spLocks noChangeAspect="1" noChangeArrowheads="1"/>
        </xdr:cNvSpPr>
      </xdr:nvSpPr>
      <xdr:spPr bwMode="auto">
        <a:xfrm>
          <a:off x="1524000" y="20472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76" name="AutoShape 572" descr="https://capfriendly-wlb8ng5.stackpathdns.com/assets/images/icons/general/q.svg">
          <a:extLst>
            <a:ext uri="{FF2B5EF4-FFF2-40B4-BE49-F238E27FC236}">
              <a16:creationId xmlns:a16="http://schemas.microsoft.com/office/drawing/2014/main" xmlns="" id="{00000000-0008-0000-0E00-000044120000}"/>
            </a:ext>
          </a:extLst>
        </xdr:cNvPr>
        <xdr:cNvSpPr>
          <a:spLocks noChangeAspect="1" noChangeArrowheads="1"/>
        </xdr:cNvSpPr>
      </xdr:nvSpPr>
      <xdr:spPr bwMode="auto">
        <a:xfrm>
          <a:off x="1524000" y="20491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123825</xdr:colOff>
      <xdr:row>600</xdr:row>
      <xdr:rowOff>123825</xdr:rowOff>
    </xdr:to>
    <xdr:sp macro="" textlink="">
      <xdr:nvSpPr>
        <xdr:cNvPr id="4677" name="AutoShape 573" descr="Transaction avec retenue de salaire">
          <a:extLst>
            <a:ext uri="{FF2B5EF4-FFF2-40B4-BE49-F238E27FC236}">
              <a16:creationId xmlns:a16="http://schemas.microsoft.com/office/drawing/2014/main" xmlns="" id="{00000000-0008-0000-0E00-000045120000}"/>
            </a:ext>
          </a:extLst>
        </xdr:cNvPr>
        <xdr:cNvSpPr>
          <a:spLocks noChangeAspect="1" noChangeArrowheads="1"/>
        </xdr:cNvSpPr>
      </xdr:nvSpPr>
      <xdr:spPr bwMode="auto">
        <a:xfrm>
          <a:off x="1524000" y="20577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600</xdr:row>
      <xdr:rowOff>0</xdr:rowOff>
    </xdr:from>
    <xdr:to>
      <xdr:col>2</xdr:col>
      <xdr:colOff>257175</xdr:colOff>
      <xdr:row>600</xdr:row>
      <xdr:rowOff>123825</xdr:rowOff>
    </xdr:to>
    <xdr:sp macro="" textlink="">
      <xdr:nvSpPr>
        <xdr:cNvPr id="4678" name="AutoShape 574" descr="Exempté du ballottage">
          <a:hlinkClick xmlns:r="http://schemas.openxmlformats.org/officeDocument/2006/relationships" r:id="rId563"/>
          <a:extLst>
            <a:ext uri="{FF2B5EF4-FFF2-40B4-BE49-F238E27FC236}">
              <a16:creationId xmlns:a16="http://schemas.microsoft.com/office/drawing/2014/main" xmlns="" id="{00000000-0008-0000-0E00-000046120000}"/>
            </a:ext>
          </a:extLst>
        </xdr:cNvPr>
        <xdr:cNvSpPr>
          <a:spLocks noChangeAspect="1" noChangeArrowheads="1"/>
        </xdr:cNvSpPr>
      </xdr:nvSpPr>
      <xdr:spPr bwMode="auto">
        <a:xfrm>
          <a:off x="1657350" y="20577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1413</xdr:row>
      <xdr:rowOff>0</xdr:rowOff>
    </xdr:from>
    <xdr:to>
      <xdr:col>2</xdr:col>
      <xdr:colOff>123825</xdr:colOff>
      <xdr:row>1413</xdr:row>
      <xdr:rowOff>123825</xdr:rowOff>
    </xdr:to>
    <xdr:sp macro="" textlink="">
      <xdr:nvSpPr>
        <xdr:cNvPr id="4679" name="AutoShape 575" descr="Bonis de performance">
          <a:extLst>
            <a:ext uri="{FF2B5EF4-FFF2-40B4-BE49-F238E27FC236}">
              <a16:creationId xmlns:a16="http://schemas.microsoft.com/office/drawing/2014/main" xmlns="" id="{00000000-0008-0000-0E00-000047120000}"/>
            </a:ext>
          </a:extLst>
        </xdr:cNvPr>
        <xdr:cNvSpPr>
          <a:spLocks noChangeAspect="1" noChangeArrowheads="1"/>
        </xdr:cNvSpPr>
      </xdr:nvSpPr>
      <xdr:spPr bwMode="auto">
        <a:xfrm>
          <a:off x="1524000" y="20596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1413</xdr:row>
      <xdr:rowOff>0</xdr:rowOff>
    </xdr:from>
    <xdr:to>
      <xdr:col>2</xdr:col>
      <xdr:colOff>257175</xdr:colOff>
      <xdr:row>1413</xdr:row>
      <xdr:rowOff>123825</xdr:rowOff>
    </xdr:to>
    <xdr:sp macro="" textlink="">
      <xdr:nvSpPr>
        <xdr:cNvPr id="4680" name="AutoShape 576" descr="Transaction avec retenue de salaire">
          <a:extLst>
            <a:ext uri="{FF2B5EF4-FFF2-40B4-BE49-F238E27FC236}">
              <a16:creationId xmlns:a16="http://schemas.microsoft.com/office/drawing/2014/main" xmlns="" id="{00000000-0008-0000-0E00-000048120000}"/>
            </a:ext>
          </a:extLst>
        </xdr:cNvPr>
        <xdr:cNvSpPr>
          <a:spLocks noChangeAspect="1" noChangeArrowheads="1"/>
        </xdr:cNvSpPr>
      </xdr:nvSpPr>
      <xdr:spPr bwMode="auto">
        <a:xfrm>
          <a:off x="1657350" y="20596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1413</xdr:row>
      <xdr:rowOff>0</xdr:rowOff>
    </xdr:from>
    <xdr:to>
      <xdr:col>2</xdr:col>
      <xdr:colOff>390525</xdr:colOff>
      <xdr:row>1413</xdr:row>
      <xdr:rowOff>123825</xdr:rowOff>
    </xdr:to>
    <xdr:sp macro="" textlink="">
      <xdr:nvSpPr>
        <xdr:cNvPr id="4681" name="AutoShape 577" descr="Exempté du ballottage">
          <a:hlinkClick xmlns:r="http://schemas.openxmlformats.org/officeDocument/2006/relationships" r:id="rId564"/>
          <a:extLst>
            <a:ext uri="{FF2B5EF4-FFF2-40B4-BE49-F238E27FC236}">
              <a16:creationId xmlns:a16="http://schemas.microsoft.com/office/drawing/2014/main" xmlns="" id="{00000000-0008-0000-0E00-000049120000}"/>
            </a:ext>
          </a:extLst>
        </xdr:cNvPr>
        <xdr:cNvSpPr>
          <a:spLocks noChangeAspect="1" noChangeArrowheads="1"/>
        </xdr:cNvSpPr>
      </xdr:nvSpPr>
      <xdr:spPr bwMode="auto">
        <a:xfrm>
          <a:off x="1790700" y="20596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xdr:row>
      <xdr:rowOff>0</xdr:rowOff>
    </xdr:from>
    <xdr:to>
      <xdr:col>2</xdr:col>
      <xdr:colOff>123825</xdr:colOff>
      <xdr:row>83</xdr:row>
      <xdr:rowOff>123825</xdr:rowOff>
    </xdr:to>
    <xdr:sp macro="" textlink="">
      <xdr:nvSpPr>
        <xdr:cNvPr id="4682" name="AutoShape 578" descr="Bonis de performance">
          <a:extLst>
            <a:ext uri="{FF2B5EF4-FFF2-40B4-BE49-F238E27FC236}">
              <a16:creationId xmlns:a16="http://schemas.microsoft.com/office/drawing/2014/main" xmlns="" id="{00000000-0008-0000-0E00-00004A120000}"/>
            </a:ext>
          </a:extLst>
        </xdr:cNvPr>
        <xdr:cNvSpPr>
          <a:spLocks noChangeAspect="1" noChangeArrowheads="1"/>
        </xdr:cNvSpPr>
      </xdr:nvSpPr>
      <xdr:spPr bwMode="auto">
        <a:xfrm>
          <a:off x="1524000" y="20615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83</xdr:row>
      <xdr:rowOff>0</xdr:rowOff>
    </xdr:from>
    <xdr:to>
      <xdr:col>2</xdr:col>
      <xdr:colOff>257175</xdr:colOff>
      <xdr:row>83</xdr:row>
      <xdr:rowOff>123825</xdr:rowOff>
    </xdr:to>
    <xdr:sp macro="" textlink="">
      <xdr:nvSpPr>
        <xdr:cNvPr id="4683" name="AutoShape 579" descr="Exempté du ballottage">
          <a:hlinkClick xmlns:r="http://schemas.openxmlformats.org/officeDocument/2006/relationships" r:id="rId565"/>
          <a:extLst>
            <a:ext uri="{FF2B5EF4-FFF2-40B4-BE49-F238E27FC236}">
              <a16:creationId xmlns:a16="http://schemas.microsoft.com/office/drawing/2014/main" xmlns="" id="{00000000-0008-0000-0E00-00004B120000}"/>
            </a:ext>
          </a:extLst>
        </xdr:cNvPr>
        <xdr:cNvSpPr>
          <a:spLocks noChangeAspect="1" noChangeArrowheads="1"/>
        </xdr:cNvSpPr>
      </xdr:nvSpPr>
      <xdr:spPr bwMode="auto">
        <a:xfrm>
          <a:off x="1657350" y="20615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196</xdr:row>
      <xdr:rowOff>0</xdr:rowOff>
    </xdr:from>
    <xdr:to>
      <xdr:col>2</xdr:col>
      <xdr:colOff>123825</xdr:colOff>
      <xdr:row>196</xdr:row>
      <xdr:rowOff>123825</xdr:rowOff>
    </xdr:to>
    <xdr:sp macro="" textlink="">
      <xdr:nvSpPr>
        <xdr:cNvPr id="4684" name="AutoShape 580" descr="Bonis de performance">
          <a:extLst>
            <a:ext uri="{FF2B5EF4-FFF2-40B4-BE49-F238E27FC236}">
              <a16:creationId xmlns:a16="http://schemas.microsoft.com/office/drawing/2014/main" xmlns="" id="{00000000-0008-0000-0E00-00004C120000}"/>
            </a:ext>
          </a:extLst>
        </xdr:cNvPr>
        <xdr:cNvSpPr>
          <a:spLocks noChangeAspect="1" noChangeArrowheads="1"/>
        </xdr:cNvSpPr>
      </xdr:nvSpPr>
      <xdr:spPr bwMode="auto">
        <a:xfrm>
          <a:off x="1524000" y="20634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196</xdr:row>
      <xdr:rowOff>0</xdr:rowOff>
    </xdr:from>
    <xdr:to>
      <xdr:col>2</xdr:col>
      <xdr:colOff>257175</xdr:colOff>
      <xdr:row>196</xdr:row>
      <xdr:rowOff>123825</xdr:rowOff>
    </xdr:to>
    <xdr:sp macro="" textlink="">
      <xdr:nvSpPr>
        <xdr:cNvPr id="4685" name="AutoShape 581" descr="Exempté du ballottage">
          <a:hlinkClick xmlns:r="http://schemas.openxmlformats.org/officeDocument/2006/relationships" r:id="rId566"/>
          <a:extLst>
            <a:ext uri="{FF2B5EF4-FFF2-40B4-BE49-F238E27FC236}">
              <a16:creationId xmlns:a16="http://schemas.microsoft.com/office/drawing/2014/main" xmlns="" id="{00000000-0008-0000-0E00-00004D120000}"/>
            </a:ext>
          </a:extLst>
        </xdr:cNvPr>
        <xdr:cNvSpPr>
          <a:spLocks noChangeAspect="1" noChangeArrowheads="1"/>
        </xdr:cNvSpPr>
      </xdr:nvSpPr>
      <xdr:spPr bwMode="auto">
        <a:xfrm>
          <a:off x="1657350" y="20634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641</xdr:row>
      <xdr:rowOff>0</xdr:rowOff>
    </xdr:from>
    <xdr:to>
      <xdr:col>2</xdr:col>
      <xdr:colOff>123825</xdr:colOff>
      <xdr:row>641</xdr:row>
      <xdr:rowOff>123825</xdr:rowOff>
    </xdr:to>
    <xdr:sp macro="" textlink="">
      <xdr:nvSpPr>
        <xdr:cNvPr id="4686" name="AutoShape 582" descr="Exempté du ballottage">
          <a:hlinkClick xmlns:r="http://schemas.openxmlformats.org/officeDocument/2006/relationships" r:id="rId567"/>
          <a:extLst>
            <a:ext uri="{FF2B5EF4-FFF2-40B4-BE49-F238E27FC236}">
              <a16:creationId xmlns:a16="http://schemas.microsoft.com/office/drawing/2014/main" xmlns="" id="{00000000-0008-0000-0E00-00004E120000}"/>
            </a:ext>
          </a:extLst>
        </xdr:cNvPr>
        <xdr:cNvSpPr>
          <a:spLocks noChangeAspect="1" noChangeArrowheads="1"/>
        </xdr:cNvSpPr>
      </xdr:nvSpPr>
      <xdr:spPr bwMode="auto">
        <a:xfrm>
          <a:off x="1524000" y="20654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727</xdr:row>
      <xdr:rowOff>0</xdr:rowOff>
    </xdr:from>
    <xdr:to>
      <xdr:col>2</xdr:col>
      <xdr:colOff>123825</xdr:colOff>
      <xdr:row>727</xdr:row>
      <xdr:rowOff>123825</xdr:rowOff>
    </xdr:to>
    <xdr:sp macro="" textlink="">
      <xdr:nvSpPr>
        <xdr:cNvPr id="4687" name="AutoShape 583" descr="Bonis de performance">
          <a:extLst>
            <a:ext uri="{FF2B5EF4-FFF2-40B4-BE49-F238E27FC236}">
              <a16:creationId xmlns:a16="http://schemas.microsoft.com/office/drawing/2014/main" xmlns="" id="{00000000-0008-0000-0E00-00004F120000}"/>
            </a:ext>
          </a:extLst>
        </xdr:cNvPr>
        <xdr:cNvSpPr>
          <a:spLocks noChangeAspect="1" noChangeArrowheads="1"/>
        </xdr:cNvSpPr>
      </xdr:nvSpPr>
      <xdr:spPr bwMode="auto">
        <a:xfrm>
          <a:off x="1524000" y="20673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727</xdr:row>
      <xdr:rowOff>0</xdr:rowOff>
    </xdr:from>
    <xdr:to>
      <xdr:col>2</xdr:col>
      <xdr:colOff>257175</xdr:colOff>
      <xdr:row>727</xdr:row>
      <xdr:rowOff>123825</xdr:rowOff>
    </xdr:to>
    <xdr:sp macro="" textlink="">
      <xdr:nvSpPr>
        <xdr:cNvPr id="4688" name="AutoShape 584" descr="Exempté du ballottage">
          <a:hlinkClick xmlns:r="http://schemas.openxmlformats.org/officeDocument/2006/relationships" r:id="rId568"/>
          <a:extLst>
            <a:ext uri="{FF2B5EF4-FFF2-40B4-BE49-F238E27FC236}">
              <a16:creationId xmlns:a16="http://schemas.microsoft.com/office/drawing/2014/main" xmlns="" id="{00000000-0008-0000-0E00-000050120000}"/>
            </a:ext>
          </a:extLst>
        </xdr:cNvPr>
        <xdr:cNvSpPr>
          <a:spLocks noChangeAspect="1" noChangeArrowheads="1"/>
        </xdr:cNvSpPr>
      </xdr:nvSpPr>
      <xdr:spPr bwMode="auto">
        <a:xfrm>
          <a:off x="1657350" y="20673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351</xdr:row>
      <xdr:rowOff>0</xdr:rowOff>
    </xdr:from>
    <xdr:to>
      <xdr:col>2</xdr:col>
      <xdr:colOff>123825</xdr:colOff>
      <xdr:row>351</xdr:row>
      <xdr:rowOff>123825</xdr:rowOff>
    </xdr:to>
    <xdr:sp macro="" textlink="">
      <xdr:nvSpPr>
        <xdr:cNvPr id="4689" name="AutoShape 585" descr="Exempté du ballottage">
          <a:hlinkClick xmlns:r="http://schemas.openxmlformats.org/officeDocument/2006/relationships" r:id="rId569"/>
          <a:extLst>
            <a:ext uri="{FF2B5EF4-FFF2-40B4-BE49-F238E27FC236}">
              <a16:creationId xmlns:a16="http://schemas.microsoft.com/office/drawing/2014/main" xmlns="" id="{00000000-0008-0000-0E00-000051120000}"/>
            </a:ext>
          </a:extLst>
        </xdr:cNvPr>
        <xdr:cNvSpPr>
          <a:spLocks noChangeAspect="1" noChangeArrowheads="1"/>
        </xdr:cNvSpPr>
      </xdr:nvSpPr>
      <xdr:spPr bwMode="auto">
        <a:xfrm>
          <a:off x="1524000" y="20692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357</xdr:row>
      <xdr:rowOff>0</xdr:rowOff>
    </xdr:from>
    <xdr:to>
      <xdr:col>2</xdr:col>
      <xdr:colOff>123825</xdr:colOff>
      <xdr:row>357</xdr:row>
      <xdr:rowOff>123825</xdr:rowOff>
    </xdr:to>
    <xdr:sp macro="" textlink="">
      <xdr:nvSpPr>
        <xdr:cNvPr id="4690" name="AutoShape 586" descr="Exempté du ballottage">
          <a:hlinkClick xmlns:r="http://schemas.openxmlformats.org/officeDocument/2006/relationships" r:id="rId570"/>
          <a:extLst>
            <a:ext uri="{FF2B5EF4-FFF2-40B4-BE49-F238E27FC236}">
              <a16:creationId xmlns:a16="http://schemas.microsoft.com/office/drawing/2014/main" xmlns="" id="{00000000-0008-0000-0E00-000052120000}"/>
            </a:ext>
          </a:extLst>
        </xdr:cNvPr>
        <xdr:cNvSpPr>
          <a:spLocks noChangeAspect="1" noChangeArrowheads="1"/>
        </xdr:cNvSpPr>
      </xdr:nvSpPr>
      <xdr:spPr bwMode="auto">
        <a:xfrm>
          <a:off x="1524000" y="20711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624</xdr:row>
      <xdr:rowOff>0</xdr:rowOff>
    </xdr:from>
    <xdr:to>
      <xdr:col>2</xdr:col>
      <xdr:colOff>123825</xdr:colOff>
      <xdr:row>624</xdr:row>
      <xdr:rowOff>123825</xdr:rowOff>
    </xdr:to>
    <xdr:sp macro="" textlink="">
      <xdr:nvSpPr>
        <xdr:cNvPr id="4691" name="AutoShape 587" descr="Exempté du ballottage">
          <a:hlinkClick xmlns:r="http://schemas.openxmlformats.org/officeDocument/2006/relationships" r:id="rId571"/>
          <a:extLst>
            <a:ext uri="{FF2B5EF4-FFF2-40B4-BE49-F238E27FC236}">
              <a16:creationId xmlns:a16="http://schemas.microsoft.com/office/drawing/2014/main" xmlns="" id="{00000000-0008-0000-0E00-000053120000}"/>
            </a:ext>
          </a:extLst>
        </xdr:cNvPr>
        <xdr:cNvSpPr>
          <a:spLocks noChangeAspect="1" noChangeArrowheads="1"/>
        </xdr:cNvSpPr>
      </xdr:nvSpPr>
      <xdr:spPr bwMode="auto">
        <a:xfrm>
          <a:off x="1524000" y="208997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320</xdr:row>
      <xdr:rowOff>0</xdr:rowOff>
    </xdr:from>
    <xdr:to>
      <xdr:col>2</xdr:col>
      <xdr:colOff>123825</xdr:colOff>
      <xdr:row>320</xdr:row>
      <xdr:rowOff>123825</xdr:rowOff>
    </xdr:to>
    <xdr:sp macro="" textlink="">
      <xdr:nvSpPr>
        <xdr:cNvPr id="4692" name="AutoShape 588" descr="Bonis de performance">
          <a:extLst>
            <a:ext uri="{FF2B5EF4-FFF2-40B4-BE49-F238E27FC236}">
              <a16:creationId xmlns:a16="http://schemas.microsoft.com/office/drawing/2014/main" xmlns="" id="{00000000-0008-0000-0E00-000054120000}"/>
            </a:ext>
          </a:extLst>
        </xdr:cNvPr>
        <xdr:cNvSpPr>
          <a:spLocks noChangeAspect="1" noChangeArrowheads="1"/>
        </xdr:cNvSpPr>
      </xdr:nvSpPr>
      <xdr:spPr bwMode="auto">
        <a:xfrm>
          <a:off x="1524000" y="209188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320</xdr:row>
      <xdr:rowOff>0</xdr:rowOff>
    </xdr:from>
    <xdr:to>
      <xdr:col>2</xdr:col>
      <xdr:colOff>257175</xdr:colOff>
      <xdr:row>320</xdr:row>
      <xdr:rowOff>123825</xdr:rowOff>
    </xdr:to>
    <xdr:sp macro="" textlink="">
      <xdr:nvSpPr>
        <xdr:cNvPr id="4693" name="AutoShape 589" descr="Transaction avec retenue de salaire">
          <a:extLst>
            <a:ext uri="{FF2B5EF4-FFF2-40B4-BE49-F238E27FC236}">
              <a16:creationId xmlns:a16="http://schemas.microsoft.com/office/drawing/2014/main" xmlns="" id="{00000000-0008-0000-0E00-000055120000}"/>
            </a:ext>
          </a:extLst>
        </xdr:cNvPr>
        <xdr:cNvSpPr>
          <a:spLocks noChangeAspect="1" noChangeArrowheads="1"/>
        </xdr:cNvSpPr>
      </xdr:nvSpPr>
      <xdr:spPr bwMode="auto">
        <a:xfrm>
          <a:off x="1657350" y="209188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320</xdr:row>
      <xdr:rowOff>0</xdr:rowOff>
    </xdr:from>
    <xdr:to>
      <xdr:col>2</xdr:col>
      <xdr:colOff>390525</xdr:colOff>
      <xdr:row>320</xdr:row>
      <xdr:rowOff>123825</xdr:rowOff>
    </xdr:to>
    <xdr:sp macro="" textlink="">
      <xdr:nvSpPr>
        <xdr:cNvPr id="4694" name="AutoShape 590" descr="Exempté du ballottage">
          <a:hlinkClick xmlns:r="http://schemas.openxmlformats.org/officeDocument/2006/relationships" r:id="rId572"/>
          <a:extLst>
            <a:ext uri="{FF2B5EF4-FFF2-40B4-BE49-F238E27FC236}">
              <a16:creationId xmlns:a16="http://schemas.microsoft.com/office/drawing/2014/main" xmlns="" id="{00000000-0008-0000-0E00-000056120000}"/>
            </a:ext>
          </a:extLst>
        </xdr:cNvPr>
        <xdr:cNvSpPr>
          <a:spLocks noChangeAspect="1" noChangeArrowheads="1"/>
        </xdr:cNvSpPr>
      </xdr:nvSpPr>
      <xdr:spPr bwMode="auto">
        <a:xfrm>
          <a:off x="1790700" y="209188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320</xdr:row>
      <xdr:rowOff>0</xdr:rowOff>
    </xdr:from>
    <xdr:to>
      <xdr:col>2</xdr:col>
      <xdr:colOff>523875</xdr:colOff>
      <xdr:row>320</xdr:row>
      <xdr:rowOff>123825</xdr:rowOff>
    </xdr:to>
    <xdr:sp macro="" textlink="">
      <xdr:nvSpPr>
        <xdr:cNvPr id="4695" name="AutoShape 591" descr="Exempté de la limite des 50 contrats">
          <a:extLst>
            <a:ext uri="{FF2B5EF4-FFF2-40B4-BE49-F238E27FC236}">
              <a16:creationId xmlns:a16="http://schemas.microsoft.com/office/drawing/2014/main" xmlns="" id="{00000000-0008-0000-0E00-000057120000}"/>
            </a:ext>
          </a:extLst>
        </xdr:cNvPr>
        <xdr:cNvSpPr>
          <a:spLocks noChangeAspect="1" noChangeArrowheads="1"/>
        </xdr:cNvSpPr>
      </xdr:nvSpPr>
      <xdr:spPr bwMode="auto">
        <a:xfrm>
          <a:off x="1924050" y="209188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1442</xdr:row>
      <xdr:rowOff>0</xdr:rowOff>
    </xdr:from>
    <xdr:to>
      <xdr:col>2</xdr:col>
      <xdr:colOff>123825</xdr:colOff>
      <xdr:row>1442</xdr:row>
      <xdr:rowOff>123825</xdr:rowOff>
    </xdr:to>
    <xdr:sp macro="" textlink="">
      <xdr:nvSpPr>
        <xdr:cNvPr id="4696" name="AutoShape 592" descr="Bonis de performance">
          <a:extLst>
            <a:ext uri="{FF2B5EF4-FFF2-40B4-BE49-F238E27FC236}">
              <a16:creationId xmlns:a16="http://schemas.microsoft.com/office/drawing/2014/main" xmlns="" id="{00000000-0008-0000-0E00-000058120000}"/>
            </a:ext>
          </a:extLst>
        </xdr:cNvPr>
        <xdr:cNvSpPr>
          <a:spLocks noChangeAspect="1" noChangeArrowheads="1"/>
        </xdr:cNvSpPr>
      </xdr:nvSpPr>
      <xdr:spPr bwMode="auto">
        <a:xfrm>
          <a:off x="1524000" y="209378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1442</xdr:row>
      <xdr:rowOff>0</xdr:rowOff>
    </xdr:from>
    <xdr:to>
      <xdr:col>2</xdr:col>
      <xdr:colOff>257175</xdr:colOff>
      <xdr:row>1442</xdr:row>
      <xdr:rowOff>123825</xdr:rowOff>
    </xdr:to>
    <xdr:sp macro="" textlink="">
      <xdr:nvSpPr>
        <xdr:cNvPr id="4697" name="AutoShape 593" descr="Transaction avec retenue de salaire">
          <a:extLst>
            <a:ext uri="{FF2B5EF4-FFF2-40B4-BE49-F238E27FC236}">
              <a16:creationId xmlns:a16="http://schemas.microsoft.com/office/drawing/2014/main" xmlns="" id="{00000000-0008-0000-0E00-000059120000}"/>
            </a:ext>
          </a:extLst>
        </xdr:cNvPr>
        <xdr:cNvSpPr>
          <a:spLocks noChangeAspect="1" noChangeArrowheads="1"/>
        </xdr:cNvSpPr>
      </xdr:nvSpPr>
      <xdr:spPr bwMode="auto">
        <a:xfrm>
          <a:off x="1657350" y="209378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1442</xdr:row>
      <xdr:rowOff>0</xdr:rowOff>
    </xdr:from>
    <xdr:to>
      <xdr:col>2</xdr:col>
      <xdr:colOff>390525</xdr:colOff>
      <xdr:row>1442</xdr:row>
      <xdr:rowOff>123825</xdr:rowOff>
    </xdr:to>
    <xdr:sp macro="" textlink="">
      <xdr:nvSpPr>
        <xdr:cNvPr id="4698" name="AutoShape 594" descr="Exempté du ballottage">
          <a:hlinkClick xmlns:r="http://schemas.openxmlformats.org/officeDocument/2006/relationships" r:id="rId573"/>
          <a:extLst>
            <a:ext uri="{FF2B5EF4-FFF2-40B4-BE49-F238E27FC236}">
              <a16:creationId xmlns:a16="http://schemas.microsoft.com/office/drawing/2014/main" xmlns="" id="{00000000-0008-0000-0E00-00005A120000}"/>
            </a:ext>
          </a:extLst>
        </xdr:cNvPr>
        <xdr:cNvSpPr>
          <a:spLocks noChangeAspect="1" noChangeArrowheads="1"/>
        </xdr:cNvSpPr>
      </xdr:nvSpPr>
      <xdr:spPr bwMode="auto">
        <a:xfrm>
          <a:off x="1790700" y="209378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1442</xdr:row>
      <xdr:rowOff>0</xdr:rowOff>
    </xdr:from>
    <xdr:to>
      <xdr:col>2</xdr:col>
      <xdr:colOff>523875</xdr:colOff>
      <xdr:row>1442</xdr:row>
      <xdr:rowOff>123825</xdr:rowOff>
    </xdr:to>
    <xdr:sp macro="" textlink="">
      <xdr:nvSpPr>
        <xdr:cNvPr id="4699" name="AutoShape 595" descr="Exempté de la limite des 50 contrats">
          <a:extLst>
            <a:ext uri="{FF2B5EF4-FFF2-40B4-BE49-F238E27FC236}">
              <a16:creationId xmlns:a16="http://schemas.microsoft.com/office/drawing/2014/main" xmlns="" id="{00000000-0008-0000-0E00-00005B120000}"/>
            </a:ext>
          </a:extLst>
        </xdr:cNvPr>
        <xdr:cNvSpPr>
          <a:spLocks noChangeAspect="1" noChangeArrowheads="1"/>
        </xdr:cNvSpPr>
      </xdr:nvSpPr>
      <xdr:spPr bwMode="auto">
        <a:xfrm>
          <a:off x="1924050" y="209378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1096</xdr:row>
      <xdr:rowOff>0</xdr:rowOff>
    </xdr:from>
    <xdr:to>
      <xdr:col>2</xdr:col>
      <xdr:colOff>123825</xdr:colOff>
      <xdr:row>1096</xdr:row>
      <xdr:rowOff>123825</xdr:rowOff>
    </xdr:to>
    <xdr:sp macro="" textlink="">
      <xdr:nvSpPr>
        <xdr:cNvPr id="4700" name="AutoShape 596" descr="Bonis de performance">
          <a:extLst>
            <a:ext uri="{FF2B5EF4-FFF2-40B4-BE49-F238E27FC236}">
              <a16:creationId xmlns:a16="http://schemas.microsoft.com/office/drawing/2014/main" xmlns="" id="{00000000-0008-0000-0E00-00005C120000}"/>
            </a:ext>
          </a:extLst>
        </xdr:cNvPr>
        <xdr:cNvSpPr>
          <a:spLocks noChangeAspect="1" noChangeArrowheads="1"/>
        </xdr:cNvSpPr>
      </xdr:nvSpPr>
      <xdr:spPr bwMode="auto">
        <a:xfrm>
          <a:off x="1524000" y="209569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1096</xdr:row>
      <xdr:rowOff>0</xdr:rowOff>
    </xdr:from>
    <xdr:to>
      <xdr:col>2</xdr:col>
      <xdr:colOff>257175</xdr:colOff>
      <xdr:row>1096</xdr:row>
      <xdr:rowOff>123825</xdr:rowOff>
    </xdr:to>
    <xdr:sp macro="" textlink="">
      <xdr:nvSpPr>
        <xdr:cNvPr id="4701" name="AutoShape 597" descr="Exempté du ballottage">
          <a:hlinkClick xmlns:r="http://schemas.openxmlformats.org/officeDocument/2006/relationships" r:id="rId574"/>
          <a:extLst>
            <a:ext uri="{FF2B5EF4-FFF2-40B4-BE49-F238E27FC236}">
              <a16:creationId xmlns:a16="http://schemas.microsoft.com/office/drawing/2014/main" xmlns="" id="{00000000-0008-0000-0E00-00005D120000}"/>
            </a:ext>
          </a:extLst>
        </xdr:cNvPr>
        <xdr:cNvSpPr>
          <a:spLocks noChangeAspect="1" noChangeArrowheads="1"/>
        </xdr:cNvSpPr>
      </xdr:nvSpPr>
      <xdr:spPr bwMode="auto">
        <a:xfrm>
          <a:off x="1657350" y="209569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123825</xdr:colOff>
      <xdr:row>9</xdr:row>
      <xdr:rowOff>123825</xdr:rowOff>
    </xdr:to>
    <xdr:sp macro="" textlink="">
      <xdr:nvSpPr>
        <xdr:cNvPr id="4702" name="AutoShape 598" descr="Bonis de performance">
          <a:extLst>
            <a:ext uri="{FF2B5EF4-FFF2-40B4-BE49-F238E27FC236}">
              <a16:creationId xmlns:a16="http://schemas.microsoft.com/office/drawing/2014/main" xmlns="" id="{00000000-0008-0000-0E00-00005E120000}"/>
            </a:ext>
          </a:extLst>
        </xdr:cNvPr>
        <xdr:cNvSpPr>
          <a:spLocks noChangeAspect="1" noChangeArrowheads="1"/>
        </xdr:cNvSpPr>
      </xdr:nvSpPr>
      <xdr:spPr bwMode="auto">
        <a:xfrm>
          <a:off x="1524000" y="209759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xdr:row>
      <xdr:rowOff>0</xdr:rowOff>
    </xdr:from>
    <xdr:to>
      <xdr:col>2</xdr:col>
      <xdr:colOff>257175</xdr:colOff>
      <xdr:row>9</xdr:row>
      <xdr:rowOff>123825</xdr:rowOff>
    </xdr:to>
    <xdr:sp macro="" textlink="">
      <xdr:nvSpPr>
        <xdr:cNvPr id="4703" name="AutoShape 599" descr="Exempté du ballottage">
          <a:hlinkClick xmlns:r="http://schemas.openxmlformats.org/officeDocument/2006/relationships" r:id="rId575"/>
          <a:extLst>
            <a:ext uri="{FF2B5EF4-FFF2-40B4-BE49-F238E27FC236}">
              <a16:creationId xmlns:a16="http://schemas.microsoft.com/office/drawing/2014/main" xmlns="" id="{00000000-0008-0000-0E00-00005F120000}"/>
            </a:ext>
          </a:extLst>
        </xdr:cNvPr>
        <xdr:cNvSpPr>
          <a:spLocks noChangeAspect="1" noChangeArrowheads="1"/>
        </xdr:cNvSpPr>
      </xdr:nvSpPr>
      <xdr:spPr bwMode="auto">
        <a:xfrm>
          <a:off x="1657350" y="209759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1456</xdr:row>
      <xdr:rowOff>0</xdr:rowOff>
    </xdr:from>
    <xdr:to>
      <xdr:col>2</xdr:col>
      <xdr:colOff>123825</xdr:colOff>
      <xdr:row>1456</xdr:row>
      <xdr:rowOff>123825</xdr:rowOff>
    </xdr:to>
    <xdr:sp macro="" textlink="">
      <xdr:nvSpPr>
        <xdr:cNvPr id="4704" name="AutoShape 600" descr="Bonis de performance">
          <a:extLst>
            <a:ext uri="{FF2B5EF4-FFF2-40B4-BE49-F238E27FC236}">
              <a16:creationId xmlns:a16="http://schemas.microsoft.com/office/drawing/2014/main" xmlns="" id="{00000000-0008-0000-0E00-000060120000}"/>
            </a:ext>
          </a:extLst>
        </xdr:cNvPr>
        <xdr:cNvSpPr>
          <a:spLocks noChangeAspect="1" noChangeArrowheads="1"/>
        </xdr:cNvSpPr>
      </xdr:nvSpPr>
      <xdr:spPr bwMode="auto">
        <a:xfrm>
          <a:off x="1524000" y="209950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1456</xdr:row>
      <xdr:rowOff>0</xdr:rowOff>
    </xdr:from>
    <xdr:to>
      <xdr:col>2</xdr:col>
      <xdr:colOff>257175</xdr:colOff>
      <xdr:row>1456</xdr:row>
      <xdr:rowOff>123825</xdr:rowOff>
    </xdr:to>
    <xdr:sp macro="" textlink="">
      <xdr:nvSpPr>
        <xdr:cNvPr id="4705" name="AutoShape 601" descr="Exempté du ballottage">
          <a:hlinkClick xmlns:r="http://schemas.openxmlformats.org/officeDocument/2006/relationships" r:id="rId576"/>
          <a:extLst>
            <a:ext uri="{FF2B5EF4-FFF2-40B4-BE49-F238E27FC236}">
              <a16:creationId xmlns:a16="http://schemas.microsoft.com/office/drawing/2014/main" xmlns="" id="{00000000-0008-0000-0E00-000061120000}"/>
            </a:ext>
          </a:extLst>
        </xdr:cNvPr>
        <xdr:cNvSpPr>
          <a:spLocks noChangeAspect="1" noChangeArrowheads="1"/>
        </xdr:cNvSpPr>
      </xdr:nvSpPr>
      <xdr:spPr bwMode="auto">
        <a:xfrm>
          <a:off x="1657350" y="209950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1385</xdr:row>
      <xdr:rowOff>0</xdr:rowOff>
    </xdr:from>
    <xdr:to>
      <xdr:col>2</xdr:col>
      <xdr:colOff>123825</xdr:colOff>
      <xdr:row>1385</xdr:row>
      <xdr:rowOff>123825</xdr:rowOff>
    </xdr:to>
    <xdr:sp macro="" textlink="">
      <xdr:nvSpPr>
        <xdr:cNvPr id="4706" name="AutoShape 602" descr="Bonis de performance">
          <a:extLst>
            <a:ext uri="{FF2B5EF4-FFF2-40B4-BE49-F238E27FC236}">
              <a16:creationId xmlns:a16="http://schemas.microsoft.com/office/drawing/2014/main" xmlns="" id="{00000000-0008-0000-0E00-000062120000}"/>
            </a:ext>
          </a:extLst>
        </xdr:cNvPr>
        <xdr:cNvSpPr>
          <a:spLocks noChangeAspect="1" noChangeArrowheads="1"/>
        </xdr:cNvSpPr>
      </xdr:nvSpPr>
      <xdr:spPr bwMode="auto">
        <a:xfrm>
          <a:off x="1524000" y="210140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1385</xdr:row>
      <xdr:rowOff>0</xdr:rowOff>
    </xdr:from>
    <xdr:to>
      <xdr:col>2</xdr:col>
      <xdr:colOff>257175</xdr:colOff>
      <xdr:row>1385</xdr:row>
      <xdr:rowOff>123825</xdr:rowOff>
    </xdr:to>
    <xdr:sp macro="" textlink="">
      <xdr:nvSpPr>
        <xdr:cNvPr id="4707" name="AutoShape 603" descr="Exempté du ballottage">
          <a:hlinkClick xmlns:r="http://schemas.openxmlformats.org/officeDocument/2006/relationships" r:id="rId577"/>
          <a:extLst>
            <a:ext uri="{FF2B5EF4-FFF2-40B4-BE49-F238E27FC236}">
              <a16:creationId xmlns:a16="http://schemas.microsoft.com/office/drawing/2014/main" xmlns="" id="{00000000-0008-0000-0E00-000063120000}"/>
            </a:ext>
          </a:extLst>
        </xdr:cNvPr>
        <xdr:cNvSpPr>
          <a:spLocks noChangeAspect="1" noChangeArrowheads="1"/>
        </xdr:cNvSpPr>
      </xdr:nvSpPr>
      <xdr:spPr bwMode="auto">
        <a:xfrm>
          <a:off x="1657350" y="210140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177</xdr:row>
      <xdr:rowOff>0</xdr:rowOff>
    </xdr:from>
    <xdr:to>
      <xdr:col>7</xdr:col>
      <xdr:colOff>123825</xdr:colOff>
      <xdr:row>177</xdr:row>
      <xdr:rowOff>104775</xdr:rowOff>
    </xdr:to>
    <xdr:sp macro="" textlink="">
      <xdr:nvSpPr>
        <xdr:cNvPr id="4708" name="AutoShape 604" descr="Éligible à l'arbitrage">
          <a:hlinkClick xmlns:r="http://schemas.openxmlformats.org/officeDocument/2006/relationships" r:id="rId578"/>
          <a:extLst>
            <a:ext uri="{FF2B5EF4-FFF2-40B4-BE49-F238E27FC236}">
              <a16:creationId xmlns:a16="http://schemas.microsoft.com/office/drawing/2014/main" xmlns="" id="{00000000-0008-0000-0E00-000064120000}"/>
            </a:ext>
          </a:extLst>
        </xdr:cNvPr>
        <xdr:cNvSpPr>
          <a:spLocks noChangeAspect="1" noChangeArrowheads="1"/>
        </xdr:cNvSpPr>
      </xdr:nvSpPr>
      <xdr:spPr bwMode="auto">
        <a:xfrm>
          <a:off x="5334000" y="2103310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1264</xdr:row>
      <xdr:rowOff>0</xdr:rowOff>
    </xdr:from>
    <xdr:to>
      <xdr:col>2</xdr:col>
      <xdr:colOff>123825</xdr:colOff>
      <xdr:row>1264</xdr:row>
      <xdr:rowOff>123825</xdr:rowOff>
    </xdr:to>
    <xdr:sp macro="" textlink="">
      <xdr:nvSpPr>
        <xdr:cNvPr id="4709" name="AutoShape 605" descr="Exempté du ballottage">
          <a:hlinkClick xmlns:r="http://schemas.openxmlformats.org/officeDocument/2006/relationships" r:id="rId579"/>
          <a:extLst>
            <a:ext uri="{FF2B5EF4-FFF2-40B4-BE49-F238E27FC236}">
              <a16:creationId xmlns:a16="http://schemas.microsoft.com/office/drawing/2014/main" xmlns="" id="{00000000-0008-0000-0E00-000065120000}"/>
            </a:ext>
          </a:extLst>
        </xdr:cNvPr>
        <xdr:cNvSpPr>
          <a:spLocks noChangeAspect="1" noChangeArrowheads="1"/>
        </xdr:cNvSpPr>
      </xdr:nvSpPr>
      <xdr:spPr bwMode="auto">
        <a:xfrm>
          <a:off x="1524000" y="21146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1242</xdr:row>
      <xdr:rowOff>0</xdr:rowOff>
    </xdr:from>
    <xdr:to>
      <xdr:col>2</xdr:col>
      <xdr:colOff>123825</xdr:colOff>
      <xdr:row>1242</xdr:row>
      <xdr:rowOff>123825</xdr:rowOff>
    </xdr:to>
    <xdr:sp macro="" textlink="">
      <xdr:nvSpPr>
        <xdr:cNvPr id="4710" name="AutoShape 606" descr="Bonis de performance">
          <a:extLst>
            <a:ext uri="{FF2B5EF4-FFF2-40B4-BE49-F238E27FC236}">
              <a16:creationId xmlns:a16="http://schemas.microsoft.com/office/drawing/2014/main" xmlns="" id="{00000000-0008-0000-0E00-000066120000}"/>
            </a:ext>
          </a:extLst>
        </xdr:cNvPr>
        <xdr:cNvSpPr>
          <a:spLocks noChangeAspect="1" noChangeArrowheads="1"/>
        </xdr:cNvSpPr>
      </xdr:nvSpPr>
      <xdr:spPr bwMode="auto">
        <a:xfrm>
          <a:off x="1524000" y="21165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1242</xdr:row>
      <xdr:rowOff>0</xdr:rowOff>
    </xdr:from>
    <xdr:to>
      <xdr:col>2</xdr:col>
      <xdr:colOff>257175</xdr:colOff>
      <xdr:row>1242</xdr:row>
      <xdr:rowOff>123825</xdr:rowOff>
    </xdr:to>
    <xdr:sp macro="" textlink="">
      <xdr:nvSpPr>
        <xdr:cNvPr id="4711" name="AutoShape 607" descr="Transaction avec retenue de salaire">
          <a:extLst>
            <a:ext uri="{FF2B5EF4-FFF2-40B4-BE49-F238E27FC236}">
              <a16:creationId xmlns:a16="http://schemas.microsoft.com/office/drawing/2014/main" xmlns="" id="{00000000-0008-0000-0E00-000067120000}"/>
            </a:ext>
          </a:extLst>
        </xdr:cNvPr>
        <xdr:cNvSpPr>
          <a:spLocks noChangeAspect="1" noChangeArrowheads="1"/>
        </xdr:cNvSpPr>
      </xdr:nvSpPr>
      <xdr:spPr bwMode="auto">
        <a:xfrm>
          <a:off x="1657350" y="21165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1242</xdr:row>
      <xdr:rowOff>0</xdr:rowOff>
    </xdr:from>
    <xdr:to>
      <xdr:col>2</xdr:col>
      <xdr:colOff>390525</xdr:colOff>
      <xdr:row>1242</xdr:row>
      <xdr:rowOff>123825</xdr:rowOff>
    </xdr:to>
    <xdr:sp macro="" textlink="">
      <xdr:nvSpPr>
        <xdr:cNvPr id="4712" name="AutoShape 608" descr="Exempté du ballottage">
          <a:hlinkClick xmlns:r="http://schemas.openxmlformats.org/officeDocument/2006/relationships" r:id="rId580"/>
          <a:extLst>
            <a:ext uri="{FF2B5EF4-FFF2-40B4-BE49-F238E27FC236}">
              <a16:creationId xmlns:a16="http://schemas.microsoft.com/office/drawing/2014/main" xmlns="" id="{00000000-0008-0000-0E00-000068120000}"/>
            </a:ext>
          </a:extLst>
        </xdr:cNvPr>
        <xdr:cNvSpPr>
          <a:spLocks noChangeAspect="1" noChangeArrowheads="1"/>
        </xdr:cNvSpPr>
      </xdr:nvSpPr>
      <xdr:spPr bwMode="auto">
        <a:xfrm>
          <a:off x="1790700" y="21165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1242</xdr:row>
      <xdr:rowOff>0</xdr:rowOff>
    </xdr:from>
    <xdr:to>
      <xdr:col>2</xdr:col>
      <xdr:colOff>523875</xdr:colOff>
      <xdr:row>1242</xdr:row>
      <xdr:rowOff>123825</xdr:rowOff>
    </xdr:to>
    <xdr:sp macro="" textlink="">
      <xdr:nvSpPr>
        <xdr:cNvPr id="4713" name="AutoShape 609" descr="Exempté de la limite des 50 contrats">
          <a:extLst>
            <a:ext uri="{FF2B5EF4-FFF2-40B4-BE49-F238E27FC236}">
              <a16:creationId xmlns:a16="http://schemas.microsoft.com/office/drawing/2014/main" xmlns="" id="{00000000-0008-0000-0E00-000069120000}"/>
            </a:ext>
          </a:extLst>
        </xdr:cNvPr>
        <xdr:cNvSpPr>
          <a:spLocks noChangeAspect="1" noChangeArrowheads="1"/>
        </xdr:cNvSpPr>
      </xdr:nvSpPr>
      <xdr:spPr bwMode="auto">
        <a:xfrm>
          <a:off x="1924050" y="21165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1455</xdr:row>
      <xdr:rowOff>0</xdr:rowOff>
    </xdr:from>
    <xdr:to>
      <xdr:col>9</xdr:col>
      <xdr:colOff>123825</xdr:colOff>
      <xdr:row>1455</xdr:row>
      <xdr:rowOff>104775</xdr:rowOff>
    </xdr:to>
    <xdr:sp macro="" textlink="">
      <xdr:nvSpPr>
        <xdr:cNvPr id="4714" name="AutoShape 610" descr="Éligible à l'arbitrage">
          <a:hlinkClick xmlns:r="http://schemas.openxmlformats.org/officeDocument/2006/relationships" r:id="rId581"/>
          <a:extLst>
            <a:ext uri="{FF2B5EF4-FFF2-40B4-BE49-F238E27FC236}">
              <a16:creationId xmlns:a16="http://schemas.microsoft.com/office/drawing/2014/main" xmlns="" id="{00000000-0008-0000-0E00-00006A120000}"/>
            </a:ext>
          </a:extLst>
        </xdr:cNvPr>
        <xdr:cNvSpPr>
          <a:spLocks noChangeAspect="1" noChangeArrowheads="1"/>
        </xdr:cNvSpPr>
      </xdr:nvSpPr>
      <xdr:spPr bwMode="auto">
        <a:xfrm>
          <a:off x="6858000" y="205701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614</xdr:row>
      <xdr:rowOff>0</xdr:rowOff>
    </xdr:from>
    <xdr:to>
      <xdr:col>2</xdr:col>
      <xdr:colOff>123825</xdr:colOff>
      <xdr:row>614</xdr:row>
      <xdr:rowOff>123825</xdr:rowOff>
    </xdr:to>
    <xdr:sp macro="" textlink="">
      <xdr:nvSpPr>
        <xdr:cNvPr id="4715" name="AutoShape 611" descr="Bonis de performance">
          <a:extLst>
            <a:ext uri="{FF2B5EF4-FFF2-40B4-BE49-F238E27FC236}">
              <a16:creationId xmlns:a16="http://schemas.microsoft.com/office/drawing/2014/main" xmlns="" id="{00000000-0008-0000-0E00-00006B120000}"/>
            </a:ext>
          </a:extLst>
        </xdr:cNvPr>
        <xdr:cNvSpPr>
          <a:spLocks noChangeAspect="1" noChangeArrowheads="1"/>
        </xdr:cNvSpPr>
      </xdr:nvSpPr>
      <xdr:spPr bwMode="auto">
        <a:xfrm>
          <a:off x="1524000" y="206082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614</xdr:row>
      <xdr:rowOff>0</xdr:rowOff>
    </xdr:from>
    <xdr:to>
      <xdr:col>2</xdr:col>
      <xdr:colOff>257175</xdr:colOff>
      <xdr:row>614</xdr:row>
      <xdr:rowOff>123825</xdr:rowOff>
    </xdr:to>
    <xdr:sp macro="" textlink="">
      <xdr:nvSpPr>
        <xdr:cNvPr id="4716" name="AutoShape 612" descr="Transaction avec retenue de salaire">
          <a:extLst>
            <a:ext uri="{FF2B5EF4-FFF2-40B4-BE49-F238E27FC236}">
              <a16:creationId xmlns:a16="http://schemas.microsoft.com/office/drawing/2014/main" xmlns="" id="{00000000-0008-0000-0E00-00006C120000}"/>
            </a:ext>
          </a:extLst>
        </xdr:cNvPr>
        <xdr:cNvSpPr>
          <a:spLocks noChangeAspect="1" noChangeArrowheads="1"/>
        </xdr:cNvSpPr>
      </xdr:nvSpPr>
      <xdr:spPr bwMode="auto">
        <a:xfrm>
          <a:off x="1657350" y="206082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614</xdr:row>
      <xdr:rowOff>0</xdr:rowOff>
    </xdr:from>
    <xdr:to>
      <xdr:col>2</xdr:col>
      <xdr:colOff>390525</xdr:colOff>
      <xdr:row>614</xdr:row>
      <xdr:rowOff>123825</xdr:rowOff>
    </xdr:to>
    <xdr:sp macro="" textlink="">
      <xdr:nvSpPr>
        <xdr:cNvPr id="4717" name="AutoShape 613" descr="Exempté du ballottage">
          <a:hlinkClick xmlns:r="http://schemas.openxmlformats.org/officeDocument/2006/relationships" r:id="rId582"/>
          <a:extLst>
            <a:ext uri="{FF2B5EF4-FFF2-40B4-BE49-F238E27FC236}">
              <a16:creationId xmlns:a16="http://schemas.microsoft.com/office/drawing/2014/main" xmlns="" id="{00000000-0008-0000-0E00-00006D120000}"/>
            </a:ext>
          </a:extLst>
        </xdr:cNvPr>
        <xdr:cNvSpPr>
          <a:spLocks noChangeAspect="1" noChangeArrowheads="1"/>
        </xdr:cNvSpPr>
      </xdr:nvSpPr>
      <xdr:spPr bwMode="auto">
        <a:xfrm>
          <a:off x="1790700" y="206082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614</xdr:row>
      <xdr:rowOff>0</xdr:rowOff>
    </xdr:from>
    <xdr:to>
      <xdr:col>2</xdr:col>
      <xdr:colOff>523875</xdr:colOff>
      <xdr:row>614</xdr:row>
      <xdr:rowOff>123825</xdr:rowOff>
    </xdr:to>
    <xdr:sp macro="" textlink="">
      <xdr:nvSpPr>
        <xdr:cNvPr id="4718" name="AutoShape 614" descr="Exempté de la limite des 50 contrats">
          <a:extLst>
            <a:ext uri="{FF2B5EF4-FFF2-40B4-BE49-F238E27FC236}">
              <a16:creationId xmlns:a16="http://schemas.microsoft.com/office/drawing/2014/main" xmlns="" id="{00000000-0008-0000-0E00-00006E120000}"/>
            </a:ext>
          </a:extLst>
        </xdr:cNvPr>
        <xdr:cNvSpPr>
          <a:spLocks noChangeAspect="1" noChangeArrowheads="1"/>
        </xdr:cNvSpPr>
      </xdr:nvSpPr>
      <xdr:spPr bwMode="auto">
        <a:xfrm>
          <a:off x="1924050" y="206082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591</xdr:row>
      <xdr:rowOff>0</xdr:rowOff>
    </xdr:from>
    <xdr:to>
      <xdr:col>2</xdr:col>
      <xdr:colOff>123825</xdr:colOff>
      <xdr:row>591</xdr:row>
      <xdr:rowOff>123825</xdr:rowOff>
    </xdr:to>
    <xdr:sp macro="" textlink="">
      <xdr:nvSpPr>
        <xdr:cNvPr id="4719" name="AutoShape 615" descr="Bonis de performance">
          <a:extLst>
            <a:ext uri="{FF2B5EF4-FFF2-40B4-BE49-F238E27FC236}">
              <a16:creationId xmlns:a16="http://schemas.microsoft.com/office/drawing/2014/main" xmlns="" id="{00000000-0008-0000-0E00-00006F120000}"/>
            </a:ext>
          </a:extLst>
        </xdr:cNvPr>
        <xdr:cNvSpPr>
          <a:spLocks noChangeAspect="1" noChangeArrowheads="1"/>
        </xdr:cNvSpPr>
      </xdr:nvSpPr>
      <xdr:spPr bwMode="auto">
        <a:xfrm>
          <a:off x="1524000" y="206273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591</xdr:row>
      <xdr:rowOff>0</xdr:rowOff>
    </xdr:from>
    <xdr:to>
      <xdr:col>2</xdr:col>
      <xdr:colOff>257175</xdr:colOff>
      <xdr:row>591</xdr:row>
      <xdr:rowOff>123825</xdr:rowOff>
    </xdr:to>
    <xdr:sp macro="" textlink="">
      <xdr:nvSpPr>
        <xdr:cNvPr id="4720" name="AutoShape 616" descr="Exempté du ballottage">
          <a:hlinkClick xmlns:r="http://schemas.openxmlformats.org/officeDocument/2006/relationships" r:id="rId583"/>
          <a:extLst>
            <a:ext uri="{FF2B5EF4-FFF2-40B4-BE49-F238E27FC236}">
              <a16:creationId xmlns:a16="http://schemas.microsoft.com/office/drawing/2014/main" xmlns="" id="{00000000-0008-0000-0E00-000070120000}"/>
            </a:ext>
          </a:extLst>
        </xdr:cNvPr>
        <xdr:cNvSpPr>
          <a:spLocks noChangeAspect="1" noChangeArrowheads="1"/>
        </xdr:cNvSpPr>
      </xdr:nvSpPr>
      <xdr:spPr bwMode="auto">
        <a:xfrm>
          <a:off x="1657350" y="206273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565</xdr:row>
      <xdr:rowOff>0</xdr:rowOff>
    </xdr:from>
    <xdr:to>
      <xdr:col>7</xdr:col>
      <xdr:colOff>123825</xdr:colOff>
      <xdr:row>565</xdr:row>
      <xdr:rowOff>104775</xdr:rowOff>
    </xdr:to>
    <xdr:sp macro="" textlink="">
      <xdr:nvSpPr>
        <xdr:cNvPr id="4721" name="AutoShape 617" descr="Éligible à l'arbitrage">
          <a:hlinkClick xmlns:r="http://schemas.openxmlformats.org/officeDocument/2006/relationships" r:id="rId584"/>
          <a:extLst>
            <a:ext uri="{FF2B5EF4-FFF2-40B4-BE49-F238E27FC236}">
              <a16:creationId xmlns:a16="http://schemas.microsoft.com/office/drawing/2014/main" xmlns="" id="{00000000-0008-0000-0E00-000071120000}"/>
            </a:ext>
          </a:extLst>
        </xdr:cNvPr>
        <xdr:cNvSpPr>
          <a:spLocks noChangeAspect="1" noChangeArrowheads="1"/>
        </xdr:cNvSpPr>
      </xdr:nvSpPr>
      <xdr:spPr bwMode="auto">
        <a:xfrm>
          <a:off x="5334000" y="206463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151</xdr:row>
      <xdr:rowOff>0</xdr:rowOff>
    </xdr:from>
    <xdr:to>
      <xdr:col>2</xdr:col>
      <xdr:colOff>123825</xdr:colOff>
      <xdr:row>151</xdr:row>
      <xdr:rowOff>123825</xdr:rowOff>
    </xdr:to>
    <xdr:sp macro="" textlink="">
      <xdr:nvSpPr>
        <xdr:cNvPr id="4722" name="AutoShape 618" descr="Bonis de performance">
          <a:extLst>
            <a:ext uri="{FF2B5EF4-FFF2-40B4-BE49-F238E27FC236}">
              <a16:creationId xmlns:a16="http://schemas.microsoft.com/office/drawing/2014/main" xmlns="" id="{00000000-0008-0000-0E00-000072120000}"/>
            </a:ext>
          </a:extLst>
        </xdr:cNvPr>
        <xdr:cNvSpPr>
          <a:spLocks noChangeAspect="1" noChangeArrowheads="1"/>
        </xdr:cNvSpPr>
      </xdr:nvSpPr>
      <xdr:spPr bwMode="auto">
        <a:xfrm>
          <a:off x="1524000" y="206654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151</xdr:row>
      <xdr:rowOff>0</xdr:rowOff>
    </xdr:from>
    <xdr:to>
      <xdr:col>2</xdr:col>
      <xdr:colOff>257175</xdr:colOff>
      <xdr:row>151</xdr:row>
      <xdr:rowOff>123825</xdr:rowOff>
    </xdr:to>
    <xdr:sp macro="" textlink="">
      <xdr:nvSpPr>
        <xdr:cNvPr id="4723" name="AutoShape 619" descr="Exempté du ballottage">
          <a:hlinkClick xmlns:r="http://schemas.openxmlformats.org/officeDocument/2006/relationships" r:id="rId585"/>
          <a:extLst>
            <a:ext uri="{FF2B5EF4-FFF2-40B4-BE49-F238E27FC236}">
              <a16:creationId xmlns:a16="http://schemas.microsoft.com/office/drawing/2014/main" xmlns="" id="{00000000-0008-0000-0E00-000073120000}"/>
            </a:ext>
          </a:extLst>
        </xdr:cNvPr>
        <xdr:cNvSpPr>
          <a:spLocks noChangeAspect="1" noChangeArrowheads="1"/>
        </xdr:cNvSpPr>
      </xdr:nvSpPr>
      <xdr:spPr bwMode="auto">
        <a:xfrm>
          <a:off x="1657350" y="206654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959</xdr:row>
      <xdr:rowOff>0</xdr:rowOff>
    </xdr:from>
    <xdr:to>
      <xdr:col>7</xdr:col>
      <xdr:colOff>123825</xdr:colOff>
      <xdr:row>959</xdr:row>
      <xdr:rowOff>104775</xdr:rowOff>
    </xdr:to>
    <xdr:sp macro="" textlink="">
      <xdr:nvSpPr>
        <xdr:cNvPr id="4724" name="AutoShape 620" descr="Éligible à l'arbitrage">
          <a:hlinkClick xmlns:r="http://schemas.openxmlformats.org/officeDocument/2006/relationships" r:id="rId586"/>
          <a:extLst>
            <a:ext uri="{FF2B5EF4-FFF2-40B4-BE49-F238E27FC236}">
              <a16:creationId xmlns:a16="http://schemas.microsoft.com/office/drawing/2014/main" xmlns="" id="{00000000-0008-0000-0E00-000074120000}"/>
            </a:ext>
          </a:extLst>
        </xdr:cNvPr>
        <xdr:cNvSpPr>
          <a:spLocks noChangeAspect="1" noChangeArrowheads="1"/>
        </xdr:cNvSpPr>
      </xdr:nvSpPr>
      <xdr:spPr bwMode="auto">
        <a:xfrm>
          <a:off x="5334000" y="209121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118</xdr:row>
      <xdr:rowOff>0</xdr:rowOff>
    </xdr:from>
    <xdr:to>
      <xdr:col>2</xdr:col>
      <xdr:colOff>123825</xdr:colOff>
      <xdr:row>118</xdr:row>
      <xdr:rowOff>123825</xdr:rowOff>
    </xdr:to>
    <xdr:sp macro="" textlink="">
      <xdr:nvSpPr>
        <xdr:cNvPr id="4725" name="AutoShape 621" descr="Bonis de performance">
          <a:extLst>
            <a:ext uri="{FF2B5EF4-FFF2-40B4-BE49-F238E27FC236}">
              <a16:creationId xmlns:a16="http://schemas.microsoft.com/office/drawing/2014/main" xmlns="" id="{00000000-0008-0000-0E00-000075120000}"/>
            </a:ext>
          </a:extLst>
        </xdr:cNvPr>
        <xdr:cNvSpPr>
          <a:spLocks noChangeAspect="1" noChangeArrowheads="1"/>
        </xdr:cNvSpPr>
      </xdr:nvSpPr>
      <xdr:spPr bwMode="auto">
        <a:xfrm>
          <a:off x="1524000" y="210254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118</xdr:row>
      <xdr:rowOff>0</xdr:rowOff>
    </xdr:from>
    <xdr:to>
      <xdr:col>2</xdr:col>
      <xdr:colOff>257175</xdr:colOff>
      <xdr:row>118</xdr:row>
      <xdr:rowOff>123825</xdr:rowOff>
    </xdr:to>
    <xdr:sp macro="" textlink="">
      <xdr:nvSpPr>
        <xdr:cNvPr id="4726" name="AutoShape 622" descr="Exempté du ballottage">
          <a:hlinkClick xmlns:r="http://schemas.openxmlformats.org/officeDocument/2006/relationships" r:id="rId587"/>
          <a:extLst>
            <a:ext uri="{FF2B5EF4-FFF2-40B4-BE49-F238E27FC236}">
              <a16:creationId xmlns:a16="http://schemas.microsoft.com/office/drawing/2014/main" xmlns="" id="{00000000-0008-0000-0E00-000076120000}"/>
            </a:ext>
          </a:extLst>
        </xdr:cNvPr>
        <xdr:cNvSpPr>
          <a:spLocks noChangeAspect="1" noChangeArrowheads="1"/>
        </xdr:cNvSpPr>
      </xdr:nvSpPr>
      <xdr:spPr bwMode="auto">
        <a:xfrm>
          <a:off x="1657350" y="2102548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27" name="AutoShape 623" descr="https://capfriendly-wlb8ng5.stackpathdns.com/assets/images/icons/general/q.svg">
          <a:extLst>
            <a:ext uri="{FF2B5EF4-FFF2-40B4-BE49-F238E27FC236}">
              <a16:creationId xmlns:a16="http://schemas.microsoft.com/office/drawing/2014/main" xmlns="" id="{00000000-0008-0000-0E00-000077120000}"/>
            </a:ext>
          </a:extLst>
        </xdr:cNvPr>
        <xdr:cNvSpPr>
          <a:spLocks noChangeAspect="1" noChangeArrowheads="1"/>
        </xdr:cNvSpPr>
      </xdr:nvSpPr>
      <xdr:spPr bwMode="auto">
        <a:xfrm>
          <a:off x="1524000" y="212902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28" name="AutoShape 624" descr="https://capfriendly-wlb8ng5.stackpathdns.com/assets/images/icons/general/q.svg">
          <a:extLst>
            <a:ext uri="{FF2B5EF4-FFF2-40B4-BE49-F238E27FC236}">
              <a16:creationId xmlns:a16="http://schemas.microsoft.com/office/drawing/2014/main" xmlns="" id="{00000000-0008-0000-0E00-000078120000}"/>
            </a:ext>
          </a:extLst>
        </xdr:cNvPr>
        <xdr:cNvSpPr>
          <a:spLocks noChangeAspect="1" noChangeArrowheads="1"/>
        </xdr:cNvSpPr>
      </xdr:nvSpPr>
      <xdr:spPr bwMode="auto">
        <a:xfrm>
          <a:off x="1524000" y="213093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29" name="AutoShape 625" descr="https://capfriendly-wlb8ng5.stackpathdns.com/assets/images/icons/general/q.svg">
          <a:extLst>
            <a:ext uri="{FF2B5EF4-FFF2-40B4-BE49-F238E27FC236}">
              <a16:creationId xmlns:a16="http://schemas.microsoft.com/office/drawing/2014/main" xmlns="" id="{00000000-0008-0000-0E00-000079120000}"/>
            </a:ext>
          </a:extLst>
        </xdr:cNvPr>
        <xdr:cNvSpPr>
          <a:spLocks noChangeAspect="1" noChangeArrowheads="1"/>
        </xdr:cNvSpPr>
      </xdr:nvSpPr>
      <xdr:spPr bwMode="auto">
        <a:xfrm>
          <a:off x="1524000" y="213283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30" name="AutoShape 626" descr="https://capfriendly-wlb8ng5.stackpathdns.com/assets/images/icons/general/q.svg">
          <a:extLst>
            <a:ext uri="{FF2B5EF4-FFF2-40B4-BE49-F238E27FC236}">
              <a16:creationId xmlns:a16="http://schemas.microsoft.com/office/drawing/2014/main" xmlns="" id="{00000000-0008-0000-0E00-00007A120000}"/>
            </a:ext>
          </a:extLst>
        </xdr:cNvPr>
        <xdr:cNvSpPr>
          <a:spLocks noChangeAspect="1" noChangeArrowheads="1"/>
        </xdr:cNvSpPr>
      </xdr:nvSpPr>
      <xdr:spPr bwMode="auto">
        <a:xfrm>
          <a:off x="1524000" y="213474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31" name="AutoShape 627" descr="https://capfriendly-wlb8ng5.stackpathdns.com/assets/images/icons/general/q.svg">
          <a:extLst>
            <a:ext uri="{FF2B5EF4-FFF2-40B4-BE49-F238E27FC236}">
              <a16:creationId xmlns:a16="http://schemas.microsoft.com/office/drawing/2014/main" xmlns="" id="{00000000-0008-0000-0E00-00007B120000}"/>
            </a:ext>
          </a:extLst>
        </xdr:cNvPr>
        <xdr:cNvSpPr>
          <a:spLocks noChangeAspect="1" noChangeArrowheads="1"/>
        </xdr:cNvSpPr>
      </xdr:nvSpPr>
      <xdr:spPr bwMode="auto">
        <a:xfrm>
          <a:off x="1524000" y="213664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32" name="AutoShape 628" descr="https://capfriendly-wlb8ng5.stackpathdns.com/assets/images/icons/general/q.svg">
          <a:extLst>
            <a:ext uri="{FF2B5EF4-FFF2-40B4-BE49-F238E27FC236}">
              <a16:creationId xmlns:a16="http://schemas.microsoft.com/office/drawing/2014/main" xmlns="" id="{00000000-0008-0000-0E00-00007C120000}"/>
            </a:ext>
          </a:extLst>
        </xdr:cNvPr>
        <xdr:cNvSpPr>
          <a:spLocks noChangeAspect="1" noChangeArrowheads="1"/>
        </xdr:cNvSpPr>
      </xdr:nvSpPr>
      <xdr:spPr bwMode="auto">
        <a:xfrm>
          <a:off x="1524000" y="213855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33" name="AutoShape 629" descr="https://capfriendly-wlb8ng5.stackpathdns.com/assets/images/icons/general/q.svg">
          <a:extLst>
            <a:ext uri="{FF2B5EF4-FFF2-40B4-BE49-F238E27FC236}">
              <a16:creationId xmlns:a16="http://schemas.microsoft.com/office/drawing/2014/main" xmlns="" id="{00000000-0008-0000-0E00-00007D120000}"/>
            </a:ext>
          </a:extLst>
        </xdr:cNvPr>
        <xdr:cNvSpPr>
          <a:spLocks noChangeAspect="1" noChangeArrowheads="1"/>
        </xdr:cNvSpPr>
      </xdr:nvSpPr>
      <xdr:spPr bwMode="auto">
        <a:xfrm>
          <a:off x="1524000" y="214045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34" name="AutoShape 630" descr="https://capfriendly-wlb8ng5.stackpathdns.com/assets/images/icons/general/q.svg">
          <a:extLst>
            <a:ext uri="{FF2B5EF4-FFF2-40B4-BE49-F238E27FC236}">
              <a16:creationId xmlns:a16="http://schemas.microsoft.com/office/drawing/2014/main" xmlns="" id="{00000000-0008-0000-0E00-00007E120000}"/>
            </a:ext>
          </a:extLst>
        </xdr:cNvPr>
        <xdr:cNvSpPr>
          <a:spLocks noChangeAspect="1" noChangeArrowheads="1"/>
        </xdr:cNvSpPr>
      </xdr:nvSpPr>
      <xdr:spPr bwMode="auto">
        <a:xfrm>
          <a:off x="1524000" y="214236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35" name="AutoShape 631" descr="https://capfriendly-wlb8ng5.stackpathdns.com/assets/images/icons/general/q.svg">
          <a:extLst>
            <a:ext uri="{FF2B5EF4-FFF2-40B4-BE49-F238E27FC236}">
              <a16:creationId xmlns:a16="http://schemas.microsoft.com/office/drawing/2014/main" xmlns="" id="{00000000-0008-0000-0E00-00007F120000}"/>
            </a:ext>
          </a:extLst>
        </xdr:cNvPr>
        <xdr:cNvSpPr>
          <a:spLocks noChangeAspect="1" noChangeArrowheads="1"/>
        </xdr:cNvSpPr>
      </xdr:nvSpPr>
      <xdr:spPr bwMode="auto">
        <a:xfrm>
          <a:off x="1524000" y="214426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36" name="AutoShape 632" descr="https://capfriendly-wlb8ng5.stackpathdns.com/assets/images/icons/general/q.svg">
          <a:extLst>
            <a:ext uri="{FF2B5EF4-FFF2-40B4-BE49-F238E27FC236}">
              <a16:creationId xmlns:a16="http://schemas.microsoft.com/office/drawing/2014/main" xmlns="" id="{00000000-0008-0000-0E00-000080120000}"/>
            </a:ext>
          </a:extLst>
        </xdr:cNvPr>
        <xdr:cNvSpPr>
          <a:spLocks noChangeAspect="1" noChangeArrowheads="1"/>
        </xdr:cNvSpPr>
      </xdr:nvSpPr>
      <xdr:spPr bwMode="auto">
        <a:xfrm>
          <a:off x="1524000" y="214617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37" name="AutoShape 633" descr="https://capfriendly-wlb8ng5.stackpathdns.com/assets/images/icons/general/q.svg">
          <a:extLst>
            <a:ext uri="{FF2B5EF4-FFF2-40B4-BE49-F238E27FC236}">
              <a16:creationId xmlns:a16="http://schemas.microsoft.com/office/drawing/2014/main" xmlns="" id="{00000000-0008-0000-0E00-000081120000}"/>
            </a:ext>
          </a:extLst>
        </xdr:cNvPr>
        <xdr:cNvSpPr>
          <a:spLocks noChangeAspect="1" noChangeArrowheads="1"/>
        </xdr:cNvSpPr>
      </xdr:nvSpPr>
      <xdr:spPr bwMode="auto">
        <a:xfrm>
          <a:off x="1524000" y="214807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123825</xdr:colOff>
      <xdr:row>25</xdr:row>
      <xdr:rowOff>123825</xdr:rowOff>
    </xdr:to>
    <xdr:sp macro="" textlink="">
      <xdr:nvSpPr>
        <xdr:cNvPr id="4738" name="AutoShape 634" descr="Exempté du ballottage">
          <a:hlinkClick xmlns:r="http://schemas.openxmlformats.org/officeDocument/2006/relationships" r:id="rId588"/>
          <a:extLst>
            <a:ext uri="{FF2B5EF4-FFF2-40B4-BE49-F238E27FC236}">
              <a16:creationId xmlns:a16="http://schemas.microsoft.com/office/drawing/2014/main" xmlns="" id="{00000000-0008-0000-0E00-000082120000}"/>
            </a:ext>
          </a:extLst>
        </xdr:cNvPr>
        <xdr:cNvSpPr>
          <a:spLocks noChangeAspect="1" noChangeArrowheads="1"/>
        </xdr:cNvSpPr>
      </xdr:nvSpPr>
      <xdr:spPr bwMode="auto">
        <a:xfrm>
          <a:off x="1524000" y="215674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104775</xdr:colOff>
      <xdr:row>1</xdr:row>
      <xdr:rowOff>104775</xdr:rowOff>
    </xdr:to>
    <xdr:sp macro="" textlink="">
      <xdr:nvSpPr>
        <xdr:cNvPr id="4739" name="AutoShape 635" descr="https://capfriendly-wlb8ng5.stackpathdns.com/assets/images/icons/general/q2.svg">
          <a:extLst>
            <a:ext uri="{FF2B5EF4-FFF2-40B4-BE49-F238E27FC236}">
              <a16:creationId xmlns:a16="http://schemas.microsoft.com/office/drawing/2014/main" xmlns="" id="{00000000-0008-0000-0E00-000083120000}"/>
            </a:ext>
          </a:extLst>
        </xdr:cNvPr>
        <xdr:cNvSpPr>
          <a:spLocks noChangeAspect="1" noChangeArrowheads="1"/>
        </xdr:cNvSpPr>
      </xdr:nvSpPr>
      <xdr:spPr bwMode="auto">
        <a:xfrm>
          <a:off x="5334000" y="21586507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xdr:row>
      <xdr:rowOff>0</xdr:rowOff>
    </xdr:from>
    <xdr:to>
      <xdr:col>2</xdr:col>
      <xdr:colOff>123825</xdr:colOff>
      <xdr:row>132</xdr:row>
      <xdr:rowOff>123825</xdr:rowOff>
    </xdr:to>
    <xdr:sp macro="" textlink="">
      <xdr:nvSpPr>
        <xdr:cNvPr id="4740" name="AutoShape 636" descr="Exempté du ballottage">
          <a:hlinkClick xmlns:r="http://schemas.openxmlformats.org/officeDocument/2006/relationships" r:id="rId589"/>
          <a:extLst>
            <a:ext uri="{FF2B5EF4-FFF2-40B4-BE49-F238E27FC236}">
              <a16:creationId xmlns:a16="http://schemas.microsoft.com/office/drawing/2014/main" xmlns="" id="{00000000-0008-0000-0E00-000084120000}"/>
            </a:ext>
          </a:extLst>
        </xdr:cNvPr>
        <xdr:cNvSpPr>
          <a:spLocks noChangeAspect="1" noChangeArrowheads="1"/>
        </xdr:cNvSpPr>
      </xdr:nvSpPr>
      <xdr:spPr bwMode="auto">
        <a:xfrm>
          <a:off x="1524000" y="216055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916</xdr:row>
      <xdr:rowOff>0</xdr:rowOff>
    </xdr:from>
    <xdr:to>
      <xdr:col>2</xdr:col>
      <xdr:colOff>123825</xdr:colOff>
      <xdr:row>916</xdr:row>
      <xdr:rowOff>123825</xdr:rowOff>
    </xdr:to>
    <xdr:sp macro="" textlink="">
      <xdr:nvSpPr>
        <xdr:cNvPr id="4741" name="AutoShape 637" descr="Bonis de performance">
          <a:extLst>
            <a:ext uri="{FF2B5EF4-FFF2-40B4-BE49-F238E27FC236}">
              <a16:creationId xmlns:a16="http://schemas.microsoft.com/office/drawing/2014/main" xmlns="" id="{00000000-0008-0000-0E00-000085120000}"/>
            </a:ext>
          </a:extLst>
        </xdr:cNvPr>
        <xdr:cNvSpPr>
          <a:spLocks noChangeAspect="1" noChangeArrowheads="1"/>
        </xdr:cNvSpPr>
      </xdr:nvSpPr>
      <xdr:spPr bwMode="auto">
        <a:xfrm>
          <a:off x="1524000" y="21624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916</xdr:row>
      <xdr:rowOff>0</xdr:rowOff>
    </xdr:from>
    <xdr:to>
      <xdr:col>2</xdr:col>
      <xdr:colOff>257175</xdr:colOff>
      <xdr:row>916</xdr:row>
      <xdr:rowOff>123825</xdr:rowOff>
    </xdr:to>
    <xdr:sp macro="" textlink="">
      <xdr:nvSpPr>
        <xdr:cNvPr id="4742" name="AutoShape 638" descr="Exempté du ballottage">
          <a:hlinkClick xmlns:r="http://schemas.openxmlformats.org/officeDocument/2006/relationships" r:id="rId590"/>
          <a:extLst>
            <a:ext uri="{FF2B5EF4-FFF2-40B4-BE49-F238E27FC236}">
              <a16:creationId xmlns:a16="http://schemas.microsoft.com/office/drawing/2014/main" xmlns="" id="{00000000-0008-0000-0E00-000086120000}"/>
            </a:ext>
          </a:extLst>
        </xdr:cNvPr>
        <xdr:cNvSpPr>
          <a:spLocks noChangeAspect="1" noChangeArrowheads="1"/>
        </xdr:cNvSpPr>
      </xdr:nvSpPr>
      <xdr:spPr bwMode="auto">
        <a:xfrm>
          <a:off x="1657350" y="21624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1473</xdr:row>
      <xdr:rowOff>0</xdr:rowOff>
    </xdr:from>
    <xdr:to>
      <xdr:col>2</xdr:col>
      <xdr:colOff>123825</xdr:colOff>
      <xdr:row>1473</xdr:row>
      <xdr:rowOff>123825</xdr:rowOff>
    </xdr:to>
    <xdr:sp macro="" textlink="">
      <xdr:nvSpPr>
        <xdr:cNvPr id="4743" name="AutoShape 639" descr="Bonis de performance">
          <a:extLst>
            <a:ext uri="{FF2B5EF4-FFF2-40B4-BE49-F238E27FC236}">
              <a16:creationId xmlns:a16="http://schemas.microsoft.com/office/drawing/2014/main" xmlns="" id="{00000000-0008-0000-0E00-000087120000}"/>
            </a:ext>
          </a:extLst>
        </xdr:cNvPr>
        <xdr:cNvSpPr>
          <a:spLocks noChangeAspect="1" noChangeArrowheads="1"/>
        </xdr:cNvSpPr>
      </xdr:nvSpPr>
      <xdr:spPr bwMode="auto">
        <a:xfrm>
          <a:off x="1524000" y="216436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1473</xdr:row>
      <xdr:rowOff>0</xdr:rowOff>
    </xdr:from>
    <xdr:to>
      <xdr:col>2</xdr:col>
      <xdr:colOff>257175</xdr:colOff>
      <xdr:row>1473</xdr:row>
      <xdr:rowOff>123825</xdr:rowOff>
    </xdr:to>
    <xdr:sp macro="" textlink="">
      <xdr:nvSpPr>
        <xdr:cNvPr id="4744" name="AutoShape 640" descr="Exempté du ballottage">
          <a:hlinkClick xmlns:r="http://schemas.openxmlformats.org/officeDocument/2006/relationships" r:id="rId591"/>
          <a:extLst>
            <a:ext uri="{FF2B5EF4-FFF2-40B4-BE49-F238E27FC236}">
              <a16:creationId xmlns:a16="http://schemas.microsoft.com/office/drawing/2014/main" xmlns="" id="{00000000-0008-0000-0E00-000088120000}"/>
            </a:ext>
          </a:extLst>
        </xdr:cNvPr>
        <xdr:cNvSpPr>
          <a:spLocks noChangeAspect="1" noChangeArrowheads="1"/>
        </xdr:cNvSpPr>
      </xdr:nvSpPr>
      <xdr:spPr bwMode="auto">
        <a:xfrm>
          <a:off x="1657350" y="216436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868</xdr:row>
      <xdr:rowOff>0</xdr:rowOff>
    </xdr:from>
    <xdr:to>
      <xdr:col>2</xdr:col>
      <xdr:colOff>123825</xdr:colOff>
      <xdr:row>868</xdr:row>
      <xdr:rowOff>123825</xdr:rowOff>
    </xdr:to>
    <xdr:sp macro="" textlink="">
      <xdr:nvSpPr>
        <xdr:cNvPr id="4745" name="AutoShape 641" descr="Bonis de performance">
          <a:extLst>
            <a:ext uri="{FF2B5EF4-FFF2-40B4-BE49-F238E27FC236}">
              <a16:creationId xmlns:a16="http://schemas.microsoft.com/office/drawing/2014/main" xmlns="" id="{00000000-0008-0000-0E00-000089120000}"/>
            </a:ext>
          </a:extLst>
        </xdr:cNvPr>
        <xdr:cNvSpPr>
          <a:spLocks noChangeAspect="1" noChangeArrowheads="1"/>
        </xdr:cNvSpPr>
      </xdr:nvSpPr>
      <xdr:spPr bwMode="auto">
        <a:xfrm>
          <a:off x="1524000" y="21662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868</xdr:row>
      <xdr:rowOff>0</xdr:rowOff>
    </xdr:from>
    <xdr:to>
      <xdr:col>2</xdr:col>
      <xdr:colOff>257175</xdr:colOff>
      <xdr:row>868</xdr:row>
      <xdr:rowOff>123825</xdr:rowOff>
    </xdr:to>
    <xdr:sp macro="" textlink="">
      <xdr:nvSpPr>
        <xdr:cNvPr id="4746" name="AutoShape 642" descr="Exempté du ballottage">
          <a:hlinkClick xmlns:r="http://schemas.openxmlformats.org/officeDocument/2006/relationships" r:id="rId592"/>
          <a:extLst>
            <a:ext uri="{FF2B5EF4-FFF2-40B4-BE49-F238E27FC236}">
              <a16:creationId xmlns:a16="http://schemas.microsoft.com/office/drawing/2014/main" xmlns="" id="{00000000-0008-0000-0E00-00008A120000}"/>
            </a:ext>
          </a:extLst>
        </xdr:cNvPr>
        <xdr:cNvSpPr>
          <a:spLocks noChangeAspect="1" noChangeArrowheads="1"/>
        </xdr:cNvSpPr>
      </xdr:nvSpPr>
      <xdr:spPr bwMode="auto">
        <a:xfrm>
          <a:off x="1657350" y="21662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1216</xdr:row>
      <xdr:rowOff>0</xdr:rowOff>
    </xdr:from>
    <xdr:to>
      <xdr:col>2</xdr:col>
      <xdr:colOff>123825</xdr:colOff>
      <xdr:row>1216</xdr:row>
      <xdr:rowOff>123825</xdr:rowOff>
    </xdr:to>
    <xdr:sp macro="" textlink="">
      <xdr:nvSpPr>
        <xdr:cNvPr id="4747" name="AutoShape 643" descr="Bonis de performance">
          <a:extLst>
            <a:ext uri="{FF2B5EF4-FFF2-40B4-BE49-F238E27FC236}">
              <a16:creationId xmlns:a16="http://schemas.microsoft.com/office/drawing/2014/main" xmlns="" id="{00000000-0008-0000-0E00-00008B120000}"/>
            </a:ext>
          </a:extLst>
        </xdr:cNvPr>
        <xdr:cNvSpPr>
          <a:spLocks noChangeAspect="1" noChangeArrowheads="1"/>
        </xdr:cNvSpPr>
      </xdr:nvSpPr>
      <xdr:spPr bwMode="auto">
        <a:xfrm>
          <a:off x="1524000" y="216817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1216</xdr:row>
      <xdr:rowOff>0</xdr:rowOff>
    </xdr:from>
    <xdr:to>
      <xdr:col>2</xdr:col>
      <xdr:colOff>257175</xdr:colOff>
      <xdr:row>1216</xdr:row>
      <xdr:rowOff>123825</xdr:rowOff>
    </xdr:to>
    <xdr:sp macro="" textlink="">
      <xdr:nvSpPr>
        <xdr:cNvPr id="4748" name="AutoShape 644" descr="Exempté du ballottage">
          <a:hlinkClick xmlns:r="http://schemas.openxmlformats.org/officeDocument/2006/relationships" r:id="rId593"/>
          <a:extLst>
            <a:ext uri="{FF2B5EF4-FFF2-40B4-BE49-F238E27FC236}">
              <a16:creationId xmlns:a16="http://schemas.microsoft.com/office/drawing/2014/main" xmlns="" id="{00000000-0008-0000-0E00-00008C120000}"/>
            </a:ext>
          </a:extLst>
        </xdr:cNvPr>
        <xdr:cNvSpPr>
          <a:spLocks noChangeAspect="1" noChangeArrowheads="1"/>
        </xdr:cNvSpPr>
      </xdr:nvSpPr>
      <xdr:spPr bwMode="auto">
        <a:xfrm>
          <a:off x="1657350" y="216817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1309</xdr:row>
      <xdr:rowOff>0</xdr:rowOff>
    </xdr:from>
    <xdr:to>
      <xdr:col>2</xdr:col>
      <xdr:colOff>123825</xdr:colOff>
      <xdr:row>1309</xdr:row>
      <xdr:rowOff>123825</xdr:rowOff>
    </xdr:to>
    <xdr:sp macro="" textlink="">
      <xdr:nvSpPr>
        <xdr:cNvPr id="4749" name="AutoShape 645" descr="Bonis de performance">
          <a:extLst>
            <a:ext uri="{FF2B5EF4-FFF2-40B4-BE49-F238E27FC236}">
              <a16:creationId xmlns:a16="http://schemas.microsoft.com/office/drawing/2014/main" xmlns="" id="{00000000-0008-0000-0E00-00008D120000}"/>
            </a:ext>
          </a:extLst>
        </xdr:cNvPr>
        <xdr:cNvSpPr>
          <a:spLocks noChangeAspect="1" noChangeArrowheads="1"/>
        </xdr:cNvSpPr>
      </xdr:nvSpPr>
      <xdr:spPr bwMode="auto">
        <a:xfrm>
          <a:off x="1524000" y="217008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1309</xdr:row>
      <xdr:rowOff>0</xdr:rowOff>
    </xdr:from>
    <xdr:to>
      <xdr:col>2</xdr:col>
      <xdr:colOff>257175</xdr:colOff>
      <xdr:row>1309</xdr:row>
      <xdr:rowOff>123825</xdr:rowOff>
    </xdr:to>
    <xdr:sp macro="" textlink="">
      <xdr:nvSpPr>
        <xdr:cNvPr id="4750" name="AutoShape 646" descr="Exempté du ballottage">
          <a:hlinkClick xmlns:r="http://schemas.openxmlformats.org/officeDocument/2006/relationships" r:id="rId594"/>
          <a:extLst>
            <a:ext uri="{FF2B5EF4-FFF2-40B4-BE49-F238E27FC236}">
              <a16:creationId xmlns:a16="http://schemas.microsoft.com/office/drawing/2014/main" xmlns="" id="{00000000-0008-0000-0E00-00008E120000}"/>
            </a:ext>
          </a:extLst>
        </xdr:cNvPr>
        <xdr:cNvSpPr>
          <a:spLocks noChangeAspect="1" noChangeArrowheads="1"/>
        </xdr:cNvSpPr>
      </xdr:nvSpPr>
      <xdr:spPr bwMode="auto">
        <a:xfrm>
          <a:off x="1657350" y="217008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1210</xdr:row>
      <xdr:rowOff>0</xdr:rowOff>
    </xdr:from>
    <xdr:to>
      <xdr:col>2</xdr:col>
      <xdr:colOff>123825</xdr:colOff>
      <xdr:row>1210</xdr:row>
      <xdr:rowOff>123825</xdr:rowOff>
    </xdr:to>
    <xdr:sp macro="" textlink="">
      <xdr:nvSpPr>
        <xdr:cNvPr id="4751" name="AutoShape 647" descr="Bonis de performance">
          <a:extLst>
            <a:ext uri="{FF2B5EF4-FFF2-40B4-BE49-F238E27FC236}">
              <a16:creationId xmlns:a16="http://schemas.microsoft.com/office/drawing/2014/main" xmlns="" id="{00000000-0008-0000-0E00-00008F120000}"/>
            </a:ext>
          </a:extLst>
        </xdr:cNvPr>
        <xdr:cNvSpPr>
          <a:spLocks noChangeAspect="1" noChangeArrowheads="1"/>
        </xdr:cNvSpPr>
      </xdr:nvSpPr>
      <xdr:spPr bwMode="auto">
        <a:xfrm>
          <a:off x="1524000" y="217198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1210</xdr:row>
      <xdr:rowOff>0</xdr:rowOff>
    </xdr:from>
    <xdr:to>
      <xdr:col>2</xdr:col>
      <xdr:colOff>257175</xdr:colOff>
      <xdr:row>1210</xdr:row>
      <xdr:rowOff>123825</xdr:rowOff>
    </xdr:to>
    <xdr:sp macro="" textlink="">
      <xdr:nvSpPr>
        <xdr:cNvPr id="4752" name="AutoShape 648" descr="Exempté du ballottage">
          <a:hlinkClick xmlns:r="http://schemas.openxmlformats.org/officeDocument/2006/relationships" r:id="rId595"/>
          <a:extLst>
            <a:ext uri="{FF2B5EF4-FFF2-40B4-BE49-F238E27FC236}">
              <a16:creationId xmlns:a16="http://schemas.microsoft.com/office/drawing/2014/main" xmlns="" id="{00000000-0008-0000-0E00-000090120000}"/>
            </a:ext>
          </a:extLst>
        </xdr:cNvPr>
        <xdr:cNvSpPr>
          <a:spLocks noChangeAspect="1" noChangeArrowheads="1"/>
        </xdr:cNvSpPr>
      </xdr:nvSpPr>
      <xdr:spPr bwMode="auto">
        <a:xfrm>
          <a:off x="1657350" y="217198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1274</xdr:row>
      <xdr:rowOff>0</xdr:rowOff>
    </xdr:from>
    <xdr:to>
      <xdr:col>2</xdr:col>
      <xdr:colOff>123825</xdr:colOff>
      <xdr:row>1274</xdr:row>
      <xdr:rowOff>123825</xdr:rowOff>
    </xdr:to>
    <xdr:sp macro="" textlink="">
      <xdr:nvSpPr>
        <xdr:cNvPr id="4753" name="AutoShape 649" descr="Bonis de performance">
          <a:extLst>
            <a:ext uri="{FF2B5EF4-FFF2-40B4-BE49-F238E27FC236}">
              <a16:creationId xmlns:a16="http://schemas.microsoft.com/office/drawing/2014/main" xmlns="" id="{00000000-0008-0000-0E00-000091120000}"/>
            </a:ext>
          </a:extLst>
        </xdr:cNvPr>
        <xdr:cNvSpPr>
          <a:spLocks noChangeAspect="1" noChangeArrowheads="1"/>
        </xdr:cNvSpPr>
      </xdr:nvSpPr>
      <xdr:spPr bwMode="auto">
        <a:xfrm>
          <a:off x="1524000" y="217579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1274</xdr:row>
      <xdr:rowOff>0</xdr:rowOff>
    </xdr:from>
    <xdr:to>
      <xdr:col>2</xdr:col>
      <xdr:colOff>257175</xdr:colOff>
      <xdr:row>1274</xdr:row>
      <xdr:rowOff>123825</xdr:rowOff>
    </xdr:to>
    <xdr:sp macro="" textlink="">
      <xdr:nvSpPr>
        <xdr:cNvPr id="4754" name="AutoShape 650" descr="Exempté du ballottage">
          <a:hlinkClick xmlns:r="http://schemas.openxmlformats.org/officeDocument/2006/relationships" r:id="rId596"/>
          <a:extLst>
            <a:ext uri="{FF2B5EF4-FFF2-40B4-BE49-F238E27FC236}">
              <a16:creationId xmlns:a16="http://schemas.microsoft.com/office/drawing/2014/main" xmlns="" id="{00000000-0008-0000-0E00-000092120000}"/>
            </a:ext>
          </a:extLst>
        </xdr:cNvPr>
        <xdr:cNvSpPr>
          <a:spLocks noChangeAspect="1" noChangeArrowheads="1"/>
        </xdr:cNvSpPr>
      </xdr:nvSpPr>
      <xdr:spPr bwMode="auto">
        <a:xfrm>
          <a:off x="1657350" y="217579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xdr:row>
      <xdr:rowOff>0</xdr:rowOff>
    </xdr:from>
    <xdr:to>
      <xdr:col>2</xdr:col>
      <xdr:colOff>123825</xdr:colOff>
      <xdr:row>68</xdr:row>
      <xdr:rowOff>123825</xdr:rowOff>
    </xdr:to>
    <xdr:sp macro="" textlink="">
      <xdr:nvSpPr>
        <xdr:cNvPr id="4755" name="AutoShape 651" descr="Bonis de performance">
          <a:extLst>
            <a:ext uri="{FF2B5EF4-FFF2-40B4-BE49-F238E27FC236}">
              <a16:creationId xmlns:a16="http://schemas.microsoft.com/office/drawing/2014/main" xmlns="" id="{00000000-0008-0000-0E00-000093120000}"/>
            </a:ext>
          </a:extLst>
        </xdr:cNvPr>
        <xdr:cNvSpPr>
          <a:spLocks noChangeAspect="1" noChangeArrowheads="1"/>
        </xdr:cNvSpPr>
      </xdr:nvSpPr>
      <xdr:spPr bwMode="auto">
        <a:xfrm>
          <a:off x="1524000" y="217770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68</xdr:row>
      <xdr:rowOff>0</xdr:rowOff>
    </xdr:from>
    <xdr:to>
      <xdr:col>2</xdr:col>
      <xdr:colOff>257175</xdr:colOff>
      <xdr:row>68</xdr:row>
      <xdr:rowOff>123825</xdr:rowOff>
    </xdr:to>
    <xdr:sp macro="" textlink="">
      <xdr:nvSpPr>
        <xdr:cNvPr id="4756" name="AutoShape 652" descr="Exempté du ballottage">
          <a:hlinkClick xmlns:r="http://schemas.openxmlformats.org/officeDocument/2006/relationships" r:id="rId597"/>
          <a:extLst>
            <a:ext uri="{FF2B5EF4-FFF2-40B4-BE49-F238E27FC236}">
              <a16:creationId xmlns:a16="http://schemas.microsoft.com/office/drawing/2014/main" xmlns="" id="{00000000-0008-0000-0E00-000094120000}"/>
            </a:ext>
          </a:extLst>
        </xdr:cNvPr>
        <xdr:cNvSpPr>
          <a:spLocks noChangeAspect="1" noChangeArrowheads="1"/>
        </xdr:cNvSpPr>
      </xdr:nvSpPr>
      <xdr:spPr bwMode="auto">
        <a:xfrm>
          <a:off x="1657350" y="217770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480</xdr:row>
      <xdr:rowOff>0</xdr:rowOff>
    </xdr:from>
    <xdr:to>
      <xdr:col>2</xdr:col>
      <xdr:colOff>123825</xdr:colOff>
      <xdr:row>480</xdr:row>
      <xdr:rowOff>123825</xdr:rowOff>
    </xdr:to>
    <xdr:sp macro="" textlink="">
      <xdr:nvSpPr>
        <xdr:cNvPr id="4757" name="AutoShape 653" descr="Bonis de performance">
          <a:extLst>
            <a:ext uri="{FF2B5EF4-FFF2-40B4-BE49-F238E27FC236}">
              <a16:creationId xmlns:a16="http://schemas.microsoft.com/office/drawing/2014/main" xmlns="" id="{00000000-0008-0000-0E00-000095120000}"/>
            </a:ext>
          </a:extLst>
        </xdr:cNvPr>
        <xdr:cNvSpPr>
          <a:spLocks noChangeAspect="1" noChangeArrowheads="1"/>
        </xdr:cNvSpPr>
      </xdr:nvSpPr>
      <xdr:spPr bwMode="auto">
        <a:xfrm>
          <a:off x="1524000" y="217960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480</xdr:row>
      <xdr:rowOff>0</xdr:rowOff>
    </xdr:from>
    <xdr:to>
      <xdr:col>2</xdr:col>
      <xdr:colOff>257175</xdr:colOff>
      <xdr:row>480</xdr:row>
      <xdr:rowOff>123825</xdr:rowOff>
    </xdr:to>
    <xdr:sp macro="" textlink="">
      <xdr:nvSpPr>
        <xdr:cNvPr id="4758" name="AutoShape 654" descr="Exempté du ballottage">
          <a:hlinkClick xmlns:r="http://schemas.openxmlformats.org/officeDocument/2006/relationships" r:id="rId598"/>
          <a:extLst>
            <a:ext uri="{FF2B5EF4-FFF2-40B4-BE49-F238E27FC236}">
              <a16:creationId xmlns:a16="http://schemas.microsoft.com/office/drawing/2014/main" xmlns="" id="{00000000-0008-0000-0E00-000096120000}"/>
            </a:ext>
          </a:extLst>
        </xdr:cNvPr>
        <xdr:cNvSpPr>
          <a:spLocks noChangeAspect="1" noChangeArrowheads="1"/>
        </xdr:cNvSpPr>
      </xdr:nvSpPr>
      <xdr:spPr bwMode="auto">
        <a:xfrm>
          <a:off x="1657350" y="217960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50</xdr:row>
      <xdr:rowOff>0</xdr:rowOff>
    </xdr:from>
    <xdr:to>
      <xdr:col>7</xdr:col>
      <xdr:colOff>123825</xdr:colOff>
      <xdr:row>50</xdr:row>
      <xdr:rowOff>104775</xdr:rowOff>
    </xdr:to>
    <xdr:sp macro="" textlink="">
      <xdr:nvSpPr>
        <xdr:cNvPr id="4759" name="AutoShape 655" descr="Éligible à l'arbitrage">
          <a:hlinkClick xmlns:r="http://schemas.openxmlformats.org/officeDocument/2006/relationships" r:id="rId599"/>
          <a:extLst>
            <a:ext uri="{FF2B5EF4-FFF2-40B4-BE49-F238E27FC236}">
              <a16:creationId xmlns:a16="http://schemas.microsoft.com/office/drawing/2014/main" xmlns="" id="{00000000-0008-0000-0E00-000097120000}"/>
            </a:ext>
          </a:extLst>
        </xdr:cNvPr>
        <xdr:cNvSpPr>
          <a:spLocks noChangeAspect="1" noChangeArrowheads="1"/>
        </xdr:cNvSpPr>
      </xdr:nvSpPr>
      <xdr:spPr bwMode="auto">
        <a:xfrm>
          <a:off x="5334000" y="2181510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1257</xdr:row>
      <xdr:rowOff>0</xdr:rowOff>
    </xdr:from>
    <xdr:to>
      <xdr:col>2</xdr:col>
      <xdr:colOff>123825</xdr:colOff>
      <xdr:row>1257</xdr:row>
      <xdr:rowOff>123825</xdr:rowOff>
    </xdr:to>
    <xdr:sp macro="" textlink="">
      <xdr:nvSpPr>
        <xdr:cNvPr id="4760" name="AutoShape 656" descr="Bonis de performance">
          <a:extLst>
            <a:ext uri="{FF2B5EF4-FFF2-40B4-BE49-F238E27FC236}">
              <a16:creationId xmlns:a16="http://schemas.microsoft.com/office/drawing/2014/main" xmlns="" id="{00000000-0008-0000-0E00-000098120000}"/>
            </a:ext>
          </a:extLst>
        </xdr:cNvPr>
        <xdr:cNvSpPr>
          <a:spLocks noChangeAspect="1" noChangeArrowheads="1"/>
        </xdr:cNvSpPr>
      </xdr:nvSpPr>
      <xdr:spPr bwMode="auto">
        <a:xfrm>
          <a:off x="1524000" y="21927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1257</xdr:row>
      <xdr:rowOff>0</xdr:rowOff>
    </xdr:from>
    <xdr:to>
      <xdr:col>2</xdr:col>
      <xdr:colOff>257175</xdr:colOff>
      <xdr:row>1257</xdr:row>
      <xdr:rowOff>123825</xdr:rowOff>
    </xdr:to>
    <xdr:sp macro="" textlink="">
      <xdr:nvSpPr>
        <xdr:cNvPr id="4761" name="AutoShape 657" descr="Transaction avec retenue de salaire">
          <a:extLst>
            <a:ext uri="{FF2B5EF4-FFF2-40B4-BE49-F238E27FC236}">
              <a16:creationId xmlns:a16="http://schemas.microsoft.com/office/drawing/2014/main" xmlns="" id="{00000000-0008-0000-0E00-000099120000}"/>
            </a:ext>
          </a:extLst>
        </xdr:cNvPr>
        <xdr:cNvSpPr>
          <a:spLocks noChangeAspect="1" noChangeArrowheads="1"/>
        </xdr:cNvSpPr>
      </xdr:nvSpPr>
      <xdr:spPr bwMode="auto">
        <a:xfrm>
          <a:off x="1657350" y="21927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1257</xdr:row>
      <xdr:rowOff>0</xdr:rowOff>
    </xdr:from>
    <xdr:to>
      <xdr:col>2</xdr:col>
      <xdr:colOff>390525</xdr:colOff>
      <xdr:row>1257</xdr:row>
      <xdr:rowOff>123825</xdr:rowOff>
    </xdr:to>
    <xdr:sp macro="" textlink="">
      <xdr:nvSpPr>
        <xdr:cNvPr id="4762" name="AutoShape 658" descr="Exempté du ballottage">
          <a:hlinkClick xmlns:r="http://schemas.openxmlformats.org/officeDocument/2006/relationships" r:id="rId600"/>
          <a:extLst>
            <a:ext uri="{FF2B5EF4-FFF2-40B4-BE49-F238E27FC236}">
              <a16:creationId xmlns:a16="http://schemas.microsoft.com/office/drawing/2014/main" xmlns="" id="{00000000-0008-0000-0E00-00009A120000}"/>
            </a:ext>
          </a:extLst>
        </xdr:cNvPr>
        <xdr:cNvSpPr>
          <a:spLocks noChangeAspect="1" noChangeArrowheads="1"/>
        </xdr:cNvSpPr>
      </xdr:nvSpPr>
      <xdr:spPr bwMode="auto">
        <a:xfrm>
          <a:off x="1790700" y="21927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1257</xdr:row>
      <xdr:rowOff>0</xdr:rowOff>
    </xdr:from>
    <xdr:to>
      <xdr:col>2</xdr:col>
      <xdr:colOff>523875</xdr:colOff>
      <xdr:row>1257</xdr:row>
      <xdr:rowOff>123825</xdr:rowOff>
    </xdr:to>
    <xdr:sp macro="" textlink="">
      <xdr:nvSpPr>
        <xdr:cNvPr id="4763" name="AutoShape 659" descr="Exempté de la limite des 50 contrats">
          <a:extLst>
            <a:ext uri="{FF2B5EF4-FFF2-40B4-BE49-F238E27FC236}">
              <a16:creationId xmlns:a16="http://schemas.microsoft.com/office/drawing/2014/main" xmlns="" id="{00000000-0008-0000-0E00-00009B120000}"/>
            </a:ext>
          </a:extLst>
        </xdr:cNvPr>
        <xdr:cNvSpPr>
          <a:spLocks noChangeAspect="1" noChangeArrowheads="1"/>
        </xdr:cNvSpPr>
      </xdr:nvSpPr>
      <xdr:spPr bwMode="auto">
        <a:xfrm>
          <a:off x="1924050" y="21927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517</xdr:row>
      <xdr:rowOff>0</xdr:rowOff>
    </xdr:from>
    <xdr:to>
      <xdr:col>2</xdr:col>
      <xdr:colOff>123825</xdr:colOff>
      <xdr:row>517</xdr:row>
      <xdr:rowOff>123825</xdr:rowOff>
    </xdr:to>
    <xdr:sp macro="" textlink="">
      <xdr:nvSpPr>
        <xdr:cNvPr id="4764" name="AutoShape 660" descr="Transaction avec retenue de salaire">
          <a:extLst>
            <a:ext uri="{FF2B5EF4-FFF2-40B4-BE49-F238E27FC236}">
              <a16:creationId xmlns:a16="http://schemas.microsoft.com/office/drawing/2014/main" xmlns="" id="{00000000-0008-0000-0E00-00009C120000}"/>
            </a:ext>
          </a:extLst>
        </xdr:cNvPr>
        <xdr:cNvSpPr>
          <a:spLocks noChangeAspect="1" noChangeArrowheads="1"/>
        </xdr:cNvSpPr>
      </xdr:nvSpPr>
      <xdr:spPr bwMode="auto">
        <a:xfrm>
          <a:off x="1524000" y="21946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517</xdr:row>
      <xdr:rowOff>0</xdr:rowOff>
    </xdr:from>
    <xdr:to>
      <xdr:col>2</xdr:col>
      <xdr:colOff>257175</xdr:colOff>
      <xdr:row>517</xdr:row>
      <xdr:rowOff>123825</xdr:rowOff>
    </xdr:to>
    <xdr:sp macro="" textlink="">
      <xdr:nvSpPr>
        <xdr:cNvPr id="4765" name="AutoShape 661" descr="Exempté du ballottage">
          <a:hlinkClick xmlns:r="http://schemas.openxmlformats.org/officeDocument/2006/relationships" r:id="rId601"/>
          <a:extLst>
            <a:ext uri="{FF2B5EF4-FFF2-40B4-BE49-F238E27FC236}">
              <a16:creationId xmlns:a16="http://schemas.microsoft.com/office/drawing/2014/main" xmlns="" id="{00000000-0008-0000-0E00-00009D120000}"/>
            </a:ext>
          </a:extLst>
        </xdr:cNvPr>
        <xdr:cNvSpPr>
          <a:spLocks noChangeAspect="1" noChangeArrowheads="1"/>
        </xdr:cNvSpPr>
      </xdr:nvSpPr>
      <xdr:spPr bwMode="auto">
        <a:xfrm>
          <a:off x="1657350" y="21946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517</xdr:row>
      <xdr:rowOff>0</xdr:rowOff>
    </xdr:from>
    <xdr:to>
      <xdr:col>2</xdr:col>
      <xdr:colOff>390525</xdr:colOff>
      <xdr:row>517</xdr:row>
      <xdr:rowOff>123825</xdr:rowOff>
    </xdr:to>
    <xdr:sp macro="" textlink="">
      <xdr:nvSpPr>
        <xdr:cNvPr id="4766" name="AutoShape 662" descr="Exempté de la limite des 50 contrats">
          <a:extLst>
            <a:ext uri="{FF2B5EF4-FFF2-40B4-BE49-F238E27FC236}">
              <a16:creationId xmlns:a16="http://schemas.microsoft.com/office/drawing/2014/main" xmlns="" id="{00000000-0008-0000-0E00-00009E120000}"/>
            </a:ext>
          </a:extLst>
        </xdr:cNvPr>
        <xdr:cNvSpPr>
          <a:spLocks noChangeAspect="1" noChangeArrowheads="1"/>
        </xdr:cNvSpPr>
      </xdr:nvSpPr>
      <xdr:spPr bwMode="auto">
        <a:xfrm>
          <a:off x="1790700" y="21946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1438</xdr:row>
      <xdr:rowOff>0</xdr:rowOff>
    </xdr:from>
    <xdr:to>
      <xdr:col>2</xdr:col>
      <xdr:colOff>123825</xdr:colOff>
      <xdr:row>1438</xdr:row>
      <xdr:rowOff>123825</xdr:rowOff>
    </xdr:to>
    <xdr:sp macro="" textlink="">
      <xdr:nvSpPr>
        <xdr:cNvPr id="4767" name="AutoShape 663" descr="Bonis de performance">
          <a:extLst>
            <a:ext uri="{FF2B5EF4-FFF2-40B4-BE49-F238E27FC236}">
              <a16:creationId xmlns:a16="http://schemas.microsoft.com/office/drawing/2014/main" xmlns="" id="{00000000-0008-0000-0E00-00009F120000}"/>
            </a:ext>
          </a:extLst>
        </xdr:cNvPr>
        <xdr:cNvSpPr>
          <a:spLocks noChangeAspect="1" noChangeArrowheads="1"/>
        </xdr:cNvSpPr>
      </xdr:nvSpPr>
      <xdr:spPr bwMode="auto">
        <a:xfrm>
          <a:off x="1524000" y="21965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1438</xdr:row>
      <xdr:rowOff>0</xdr:rowOff>
    </xdr:from>
    <xdr:to>
      <xdr:col>2</xdr:col>
      <xdr:colOff>257175</xdr:colOff>
      <xdr:row>1438</xdr:row>
      <xdr:rowOff>123825</xdr:rowOff>
    </xdr:to>
    <xdr:sp macro="" textlink="">
      <xdr:nvSpPr>
        <xdr:cNvPr id="4768" name="AutoShape 664" descr="Exempté du ballottage">
          <a:hlinkClick xmlns:r="http://schemas.openxmlformats.org/officeDocument/2006/relationships" r:id="rId602"/>
          <a:extLst>
            <a:ext uri="{FF2B5EF4-FFF2-40B4-BE49-F238E27FC236}">
              <a16:creationId xmlns:a16="http://schemas.microsoft.com/office/drawing/2014/main" xmlns="" id="{00000000-0008-0000-0E00-0000A0120000}"/>
            </a:ext>
          </a:extLst>
        </xdr:cNvPr>
        <xdr:cNvSpPr>
          <a:spLocks noChangeAspect="1" noChangeArrowheads="1"/>
        </xdr:cNvSpPr>
      </xdr:nvSpPr>
      <xdr:spPr bwMode="auto">
        <a:xfrm>
          <a:off x="1657350" y="21965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929</xdr:row>
      <xdr:rowOff>0</xdr:rowOff>
    </xdr:from>
    <xdr:to>
      <xdr:col>7</xdr:col>
      <xdr:colOff>123825</xdr:colOff>
      <xdr:row>929</xdr:row>
      <xdr:rowOff>104775</xdr:rowOff>
    </xdr:to>
    <xdr:sp macro="" textlink="">
      <xdr:nvSpPr>
        <xdr:cNvPr id="4769" name="AutoShape 665" descr="Éligible à l'arbitrage">
          <a:hlinkClick xmlns:r="http://schemas.openxmlformats.org/officeDocument/2006/relationships" r:id="rId603"/>
          <a:extLst>
            <a:ext uri="{FF2B5EF4-FFF2-40B4-BE49-F238E27FC236}">
              <a16:creationId xmlns:a16="http://schemas.microsoft.com/office/drawing/2014/main" xmlns="" id="{00000000-0008-0000-0E00-0000A1120000}"/>
            </a:ext>
          </a:extLst>
        </xdr:cNvPr>
        <xdr:cNvSpPr>
          <a:spLocks noChangeAspect="1" noChangeArrowheads="1"/>
        </xdr:cNvSpPr>
      </xdr:nvSpPr>
      <xdr:spPr bwMode="auto">
        <a:xfrm>
          <a:off x="5334000" y="2200370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1240</xdr:row>
      <xdr:rowOff>0</xdr:rowOff>
    </xdr:from>
    <xdr:to>
      <xdr:col>2</xdr:col>
      <xdr:colOff>123825</xdr:colOff>
      <xdr:row>1240</xdr:row>
      <xdr:rowOff>123825</xdr:rowOff>
    </xdr:to>
    <xdr:sp macro="" textlink="">
      <xdr:nvSpPr>
        <xdr:cNvPr id="4770" name="AutoShape 666" descr="Exempté du ballottage">
          <a:hlinkClick xmlns:r="http://schemas.openxmlformats.org/officeDocument/2006/relationships" r:id="rId604"/>
          <a:extLst>
            <a:ext uri="{FF2B5EF4-FFF2-40B4-BE49-F238E27FC236}">
              <a16:creationId xmlns:a16="http://schemas.microsoft.com/office/drawing/2014/main" xmlns="" id="{00000000-0008-0000-0E00-0000A2120000}"/>
            </a:ext>
          </a:extLst>
        </xdr:cNvPr>
        <xdr:cNvSpPr>
          <a:spLocks noChangeAspect="1" noChangeArrowheads="1"/>
        </xdr:cNvSpPr>
      </xdr:nvSpPr>
      <xdr:spPr bwMode="auto">
        <a:xfrm>
          <a:off x="1524000" y="220418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1211</xdr:row>
      <xdr:rowOff>0</xdr:rowOff>
    </xdr:from>
    <xdr:to>
      <xdr:col>2</xdr:col>
      <xdr:colOff>123825</xdr:colOff>
      <xdr:row>1211</xdr:row>
      <xdr:rowOff>123825</xdr:rowOff>
    </xdr:to>
    <xdr:sp macro="" textlink="">
      <xdr:nvSpPr>
        <xdr:cNvPr id="4771" name="AutoShape 667" descr="Bonis de performance">
          <a:extLst>
            <a:ext uri="{FF2B5EF4-FFF2-40B4-BE49-F238E27FC236}">
              <a16:creationId xmlns:a16="http://schemas.microsoft.com/office/drawing/2014/main" xmlns="" id="{00000000-0008-0000-0E00-0000A3120000}"/>
            </a:ext>
          </a:extLst>
        </xdr:cNvPr>
        <xdr:cNvSpPr>
          <a:spLocks noChangeAspect="1" noChangeArrowheads="1"/>
        </xdr:cNvSpPr>
      </xdr:nvSpPr>
      <xdr:spPr bwMode="auto">
        <a:xfrm>
          <a:off x="1524000" y="22155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1211</xdr:row>
      <xdr:rowOff>0</xdr:rowOff>
    </xdr:from>
    <xdr:to>
      <xdr:col>2</xdr:col>
      <xdr:colOff>257175</xdr:colOff>
      <xdr:row>1211</xdr:row>
      <xdr:rowOff>123825</xdr:rowOff>
    </xdr:to>
    <xdr:sp macro="" textlink="">
      <xdr:nvSpPr>
        <xdr:cNvPr id="4772" name="AutoShape 668" descr="Exempté du ballottage">
          <a:hlinkClick xmlns:r="http://schemas.openxmlformats.org/officeDocument/2006/relationships" r:id="rId605"/>
          <a:extLst>
            <a:ext uri="{FF2B5EF4-FFF2-40B4-BE49-F238E27FC236}">
              <a16:creationId xmlns:a16="http://schemas.microsoft.com/office/drawing/2014/main" xmlns="" id="{00000000-0008-0000-0E00-0000A4120000}"/>
            </a:ext>
          </a:extLst>
        </xdr:cNvPr>
        <xdr:cNvSpPr>
          <a:spLocks noChangeAspect="1" noChangeArrowheads="1"/>
        </xdr:cNvSpPr>
      </xdr:nvSpPr>
      <xdr:spPr bwMode="auto">
        <a:xfrm>
          <a:off x="1657350" y="22155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251</xdr:row>
      <xdr:rowOff>0</xdr:rowOff>
    </xdr:from>
    <xdr:to>
      <xdr:col>2</xdr:col>
      <xdr:colOff>123825</xdr:colOff>
      <xdr:row>251</xdr:row>
      <xdr:rowOff>123825</xdr:rowOff>
    </xdr:to>
    <xdr:sp macro="" textlink="">
      <xdr:nvSpPr>
        <xdr:cNvPr id="4773" name="AutoShape 669" descr="Exempté du ballottage">
          <a:hlinkClick xmlns:r="http://schemas.openxmlformats.org/officeDocument/2006/relationships" r:id="rId606"/>
          <a:extLst>
            <a:ext uri="{FF2B5EF4-FFF2-40B4-BE49-F238E27FC236}">
              <a16:creationId xmlns:a16="http://schemas.microsoft.com/office/drawing/2014/main" xmlns="" id="{00000000-0008-0000-0E00-0000A5120000}"/>
            </a:ext>
          </a:extLst>
        </xdr:cNvPr>
        <xdr:cNvSpPr>
          <a:spLocks noChangeAspect="1" noChangeArrowheads="1"/>
        </xdr:cNvSpPr>
      </xdr:nvSpPr>
      <xdr:spPr bwMode="auto">
        <a:xfrm>
          <a:off x="1524000" y="221742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829</xdr:row>
      <xdr:rowOff>0</xdr:rowOff>
    </xdr:from>
    <xdr:to>
      <xdr:col>2</xdr:col>
      <xdr:colOff>123825</xdr:colOff>
      <xdr:row>829</xdr:row>
      <xdr:rowOff>123825</xdr:rowOff>
    </xdr:to>
    <xdr:sp macro="" textlink="">
      <xdr:nvSpPr>
        <xdr:cNvPr id="4774" name="AutoShape 670" descr="Bonis de performance">
          <a:extLst>
            <a:ext uri="{FF2B5EF4-FFF2-40B4-BE49-F238E27FC236}">
              <a16:creationId xmlns:a16="http://schemas.microsoft.com/office/drawing/2014/main" xmlns="" id="{00000000-0008-0000-0E00-0000A6120000}"/>
            </a:ext>
          </a:extLst>
        </xdr:cNvPr>
        <xdr:cNvSpPr>
          <a:spLocks noChangeAspect="1" noChangeArrowheads="1"/>
        </xdr:cNvSpPr>
      </xdr:nvSpPr>
      <xdr:spPr bwMode="auto">
        <a:xfrm>
          <a:off x="1524000" y="215226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829</xdr:row>
      <xdr:rowOff>0</xdr:rowOff>
    </xdr:from>
    <xdr:to>
      <xdr:col>2</xdr:col>
      <xdr:colOff>257175</xdr:colOff>
      <xdr:row>829</xdr:row>
      <xdr:rowOff>123825</xdr:rowOff>
    </xdr:to>
    <xdr:sp macro="" textlink="">
      <xdr:nvSpPr>
        <xdr:cNvPr id="4775" name="AutoShape 671" descr="Exempté du ballottage">
          <a:hlinkClick xmlns:r="http://schemas.openxmlformats.org/officeDocument/2006/relationships" r:id="rId607"/>
          <a:extLst>
            <a:ext uri="{FF2B5EF4-FFF2-40B4-BE49-F238E27FC236}">
              <a16:creationId xmlns:a16="http://schemas.microsoft.com/office/drawing/2014/main" xmlns="" id="{00000000-0008-0000-0E00-0000A7120000}"/>
            </a:ext>
          </a:extLst>
        </xdr:cNvPr>
        <xdr:cNvSpPr>
          <a:spLocks noChangeAspect="1" noChangeArrowheads="1"/>
        </xdr:cNvSpPr>
      </xdr:nvSpPr>
      <xdr:spPr bwMode="auto">
        <a:xfrm>
          <a:off x="1657350" y="215226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xdr:row>
      <xdr:rowOff>0</xdr:rowOff>
    </xdr:from>
    <xdr:to>
      <xdr:col>8</xdr:col>
      <xdr:colOff>104775</xdr:colOff>
      <xdr:row>1</xdr:row>
      <xdr:rowOff>104775</xdr:rowOff>
    </xdr:to>
    <xdr:sp macro="" textlink="">
      <xdr:nvSpPr>
        <xdr:cNvPr id="4776" name="AutoShape 672" descr="https://capfriendly-wlb8ng5.stackpathdns.com/assets/images/icons/general/q2.svg">
          <a:extLst>
            <a:ext uri="{FF2B5EF4-FFF2-40B4-BE49-F238E27FC236}">
              <a16:creationId xmlns:a16="http://schemas.microsoft.com/office/drawing/2014/main" xmlns="" id="{00000000-0008-0000-0E00-0000A8120000}"/>
            </a:ext>
          </a:extLst>
        </xdr:cNvPr>
        <xdr:cNvSpPr>
          <a:spLocks noChangeAspect="1" noChangeArrowheads="1"/>
        </xdr:cNvSpPr>
      </xdr:nvSpPr>
      <xdr:spPr bwMode="auto">
        <a:xfrm>
          <a:off x="6096000" y="2154174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523</xdr:row>
      <xdr:rowOff>0</xdr:rowOff>
    </xdr:from>
    <xdr:to>
      <xdr:col>2</xdr:col>
      <xdr:colOff>123825</xdr:colOff>
      <xdr:row>523</xdr:row>
      <xdr:rowOff>123825</xdr:rowOff>
    </xdr:to>
    <xdr:sp macro="" textlink="">
      <xdr:nvSpPr>
        <xdr:cNvPr id="4777" name="AutoShape 673" descr="Exempté du ballottage">
          <a:hlinkClick xmlns:r="http://schemas.openxmlformats.org/officeDocument/2006/relationships" r:id="rId608"/>
          <a:extLst>
            <a:ext uri="{FF2B5EF4-FFF2-40B4-BE49-F238E27FC236}">
              <a16:creationId xmlns:a16="http://schemas.microsoft.com/office/drawing/2014/main" xmlns="" id="{00000000-0008-0000-0E00-0000A9120000}"/>
            </a:ext>
          </a:extLst>
        </xdr:cNvPr>
        <xdr:cNvSpPr>
          <a:spLocks noChangeAspect="1" noChangeArrowheads="1"/>
        </xdr:cNvSpPr>
      </xdr:nvSpPr>
      <xdr:spPr bwMode="auto">
        <a:xfrm>
          <a:off x="1524000" y="215607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1411</xdr:row>
      <xdr:rowOff>0</xdr:rowOff>
    </xdr:from>
    <xdr:to>
      <xdr:col>2</xdr:col>
      <xdr:colOff>123825</xdr:colOff>
      <xdr:row>1411</xdr:row>
      <xdr:rowOff>123825</xdr:rowOff>
    </xdr:to>
    <xdr:sp macro="" textlink="">
      <xdr:nvSpPr>
        <xdr:cNvPr id="4778" name="AutoShape 674" descr="Bonis de performance">
          <a:extLst>
            <a:ext uri="{FF2B5EF4-FFF2-40B4-BE49-F238E27FC236}">
              <a16:creationId xmlns:a16="http://schemas.microsoft.com/office/drawing/2014/main" xmlns="" id="{00000000-0008-0000-0E00-0000AA120000}"/>
            </a:ext>
          </a:extLst>
        </xdr:cNvPr>
        <xdr:cNvSpPr>
          <a:spLocks noChangeAspect="1" noChangeArrowheads="1"/>
        </xdr:cNvSpPr>
      </xdr:nvSpPr>
      <xdr:spPr bwMode="auto">
        <a:xfrm>
          <a:off x="1524000" y="215798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1411</xdr:row>
      <xdr:rowOff>0</xdr:rowOff>
    </xdr:from>
    <xdr:to>
      <xdr:col>2</xdr:col>
      <xdr:colOff>257175</xdr:colOff>
      <xdr:row>1411</xdr:row>
      <xdr:rowOff>123825</xdr:rowOff>
    </xdr:to>
    <xdr:sp macro="" textlink="">
      <xdr:nvSpPr>
        <xdr:cNvPr id="4779" name="AutoShape 675" descr="Exempté du ballottage">
          <a:hlinkClick xmlns:r="http://schemas.openxmlformats.org/officeDocument/2006/relationships" r:id="rId609"/>
          <a:extLst>
            <a:ext uri="{FF2B5EF4-FFF2-40B4-BE49-F238E27FC236}">
              <a16:creationId xmlns:a16="http://schemas.microsoft.com/office/drawing/2014/main" xmlns="" id="{00000000-0008-0000-0E00-0000AB120000}"/>
            </a:ext>
          </a:extLst>
        </xdr:cNvPr>
        <xdr:cNvSpPr>
          <a:spLocks noChangeAspect="1" noChangeArrowheads="1"/>
        </xdr:cNvSpPr>
      </xdr:nvSpPr>
      <xdr:spPr bwMode="auto">
        <a:xfrm>
          <a:off x="1657350" y="215798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1417</xdr:row>
      <xdr:rowOff>0</xdr:rowOff>
    </xdr:from>
    <xdr:to>
      <xdr:col>2</xdr:col>
      <xdr:colOff>123825</xdr:colOff>
      <xdr:row>1417</xdr:row>
      <xdr:rowOff>123825</xdr:rowOff>
    </xdr:to>
    <xdr:sp macro="" textlink="">
      <xdr:nvSpPr>
        <xdr:cNvPr id="4780" name="AutoShape 676" descr="Exempté du ballottage">
          <a:hlinkClick xmlns:r="http://schemas.openxmlformats.org/officeDocument/2006/relationships" r:id="rId610"/>
          <a:extLst>
            <a:ext uri="{FF2B5EF4-FFF2-40B4-BE49-F238E27FC236}">
              <a16:creationId xmlns:a16="http://schemas.microsoft.com/office/drawing/2014/main" xmlns="" id="{00000000-0008-0000-0E00-0000AC120000}"/>
            </a:ext>
          </a:extLst>
        </xdr:cNvPr>
        <xdr:cNvSpPr>
          <a:spLocks noChangeAspect="1" noChangeArrowheads="1"/>
        </xdr:cNvSpPr>
      </xdr:nvSpPr>
      <xdr:spPr bwMode="auto">
        <a:xfrm>
          <a:off x="1524000" y="217884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1152</xdr:row>
      <xdr:rowOff>0</xdr:rowOff>
    </xdr:from>
    <xdr:to>
      <xdr:col>2</xdr:col>
      <xdr:colOff>123825</xdr:colOff>
      <xdr:row>1152</xdr:row>
      <xdr:rowOff>123825</xdr:rowOff>
    </xdr:to>
    <xdr:sp macro="" textlink="">
      <xdr:nvSpPr>
        <xdr:cNvPr id="4781" name="AutoShape 677" descr="Exempté du ballottage">
          <a:hlinkClick xmlns:r="http://schemas.openxmlformats.org/officeDocument/2006/relationships" r:id="rId611"/>
          <a:extLst>
            <a:ext uri="{FF2B5EF4-FFF2-40B4-BE49-F238E27FC236}">
              <a16:creationId xmlns:a16="http://schemas.microsoft.com/office/drawing/2014/main" xmlns="" id="{00000000-0008-0000-0E00-0000AD120000}"/>
            </a:ext>
          </a:extLst>
        </xdr:cNvPr>
        <xdr:cNvSpPr>
          <a:spLocks noChangeAspect="1" noChangeArrowheads="1"/>
        </xdr:cNvSpPr>
      </xdr:nvSpPr>
      <xdr:spPr bwMode="auto">
        <a:xfrm>
          <a:off x="1524000" y="218265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1152</xdr:row>
      <xdr:rowOff>0</xdr:rowOff>
    </xdr:from>
    <xdr:to>
      <xdr:col>8</xdr:col>
      <xdr:colOff>123825</xdr:colOff>
      <xdr:row>1152</xdr:row>
      <xdr:rowOff>104775</xdr:rowOff>
    </xdr:to>
    <xdr:sp macro="" textlink="">
      <xdr:nvSpPr>
        <xdr:cNvPr id="4782" name="AutoShape 678" descr="Éligible à l'arbitrage">
          <a:hlinkClick xmlns:r="http://schemas.openxmlformats.org/officeDocument/2006/relationships" r:id="rId612"/>
          <a:extLst>
            <a:ext uri="{FF2B5EF4-FFF2-40B4-BE49-F238E27FC236}">
              <a16:creationId xmlns:a16="http://schemas.microsoft.com/office/drawing/2014/main" xmlns="" id="{00000000-0008-0000-0E00-0000AE120000}"/>
            </a:ext>
          </a:extLst>
        </xdr:cNvPr>
        <xdr:cNvSpPr>
          <a:spLocks noChangeAspect="1" noChangeArrowheads="1"/>
        </xdr:cNvSpPr>
      </xdr:nvSpPr>
      <xdr:spPr bwMode="auto">
        <a:xfrm>
          <a:off x="6096000" y="218265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851</xdr:row>
      <xdr:rowOff>0</xdr:rowOff>
    </xdr:from>
    <xdr:to>
      <xdr:col>7</xdr:col>
      <xdr:colOff>123825</xdr:colOff>
      <xdr:row>851</xdr:row>
      <xdr:rowOff>104775</xdr:rowOff>
    </xdr:to>
    <xdr:sp macro="" textlink="">
      <xdr:nvSpPr>
        <xdr:cNvPr id="4783" name="AutoShape 679" descr="Éligible à l'arbitrage">
          <a:hlinkClick xmlns:r="http://schemas.openxmlformats.org/officeDocument/2006/relationships" r:id="rId613"/>
          <a:extLst>
            <a:ext uri="{FF2B5EF4-FFF2-40B4-BE49-F238E27FC236}">
              <a16:creationId xmlns:a16="http://schemas.microsoft.com/office/drawing/2014/main" xmlns="" id="{00000000-0008-0000-0E00-0000AF120000}"/>
            </a:ext>
          </a:extLst>
        </xdr:cNvPr>
        <xdr:cNvSpPr>
          <a:spLocks noChangeAspect="1" noChangeArrowheads="1"/>
        </xdr:cNvSpPr>
      </xdr:nvSpPr>
      <xdr:spPr bwMode="auto">
        <a:xfrm>
          <a:off x="5334000" y="218455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84" name="AutoShape 680" descr="https://capfriendly-wlb8ng5.stackpathdns.com/assets/images/icons/general/q.svg">
          <a:extLst>
            <a:ext uri="{FF2B5EF4-FFF2-40B4-BE49-F238E27FC236}">
              <a16:creationId xmlns:a16="http://schemas.microsoft.com/office/drawing/2014/main" xmlns="" id="{00000000-0008-0000-0E00-0000B0120000}"/>
            </a:ext>
          </a:extLst>
        </xdr:cNvPr>
        <xdr:cNvSpPr>
          <a:spLocks noChangeAspect="1" noChangeArrowheads="1"/>
        </xdr:cNvSpPr>
      </xdr:nvSpPr>
      <xdr:spPr bwMode="auto">
        <a:xfrm>
          <a:off x="1524000" y="223008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85" name="AutoShape 681" descr="https://capfriendly-wlb8ng5.stackpathdns.com/assets/images/icons/general/q.svg">
          <a:extLst>
            <a:ext uri="{FF2B5EF4-FFF2-40B4-BE49-F238E27FC236}">
              <a16:creationId xmlns:a16="http://schemas.microsoft.com/office/drawing/2014/main" xmlns="" id="{00000000-0008-0000-0E00-0000B1120000}"/>
            </a:ext>
          </a:extLst>
        </xdr:cNvPr>
        <xdr:cNvSpPr>
          <a:spLocks noChangeAspect="1" noChangeArrowheads="1"/>
        </xdr:cNvSpPr>
      </xdr:nvSpPr>
      <xdr:spPr bwMode="auto">
        <a:xfrm>
          <a:off x="1524000" y="223199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86" name="AutoShape 682" descr="https://capfriendly-wlb8ng5.stackpathdns.com/assets/images/icons/general/q.svg">
          <a:extLst>
            <a:ext uri="{FF2B5EF4-FFF2-40B4-BE49-F238E27FC236}">
              <a16:creationId xmlns:a16="http://schemas.microsoft.com/office/drawing/2014/main" xmlns="" id="{00000000-0008-0000-0E00-0000B2120000}"/>
            </a:ext>
          </a:extLst>
        </xdr:cNvPr>
        <xdr:cNvSpPr>
          <a:spLocks noChangeAspect="1" noChangeArrowheads="1"/>
        </xdr:cNvSpPr>
      </xdr:nvSpPr>
      <xdr:spPr bwMode="auto">
        <a:xfrm>
          <a:off x="1524000" y="223389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87" name="AutoShape 683" descr="https://capfriendly-wlb8ng5.stackpathdns.com/assets/images/icons/general/q.svg">
          <a:extLst>
            <a:ext uri="{FF2B5EF4-FFF2-40B4-BE49-F238E27FC236}">
              <a16:creationId xmlns:a16="http://schemas.microsoft.com/office/drawing/2014/main" xmlns="" id="{00000000-0008-0000-0E00-0000B3120000}"/>
            </a:ext>
          </a:extLst>
        </xdr:cNvPr>
        <xdr:cNvSpPr>
          <a:spLocks noChangeAspect="1" noChangeArrowheads="1"/>
        </xdr:cNvSpPr>
      </xdr:nvSpPr>
      <xdr:spPr bwMode="auto">
        <a:xfrm>
          <a:off x="1524000" y="223580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88" name="AutoShape 684" descr="https://capfriendly-wlb8ng5.stackpathdns.com/assets/images/icons/general/q.svg">
          <a:extLst>
            <a:ext uri="{FF2B5EF4-FFF2-40B4-BE49-F238E27FC236}">
              <a16:creationId xmlns:a16="http://schemas.microsoft.com/office/drawing/2014/main" xmlns="" id="{00000000-0008-0000-0E00-0000B4120000}"/>
            </a:ext>
          </a:extLst>
        </xdr:cNvPr>
        <xdr:cNvSpPr>
          <a:spLocks noChangeAspect="1" noChangeArrowheads="1"/>
        </xdr:cNvSpPr>
      </xdr:nvSpPr>
      <xdr:spPr bwMode="auto">
        <a:xfrm>
          <a:off x="1524000" y="22377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89" name="AutoShape 685" descr="https://capfriendly-wlb8ng5.stackpathdns.com/assets/images/icons/general/q.svg">
          <a:extLst>
            <a:ext uri="{FF2B5EF4-FFF2-40B4-BE49-F238E27FC236}">
              <a16:creationId xmlns:a16="http://schemas.microsoft.com/office/drawing/2014/main" xmlns="" id="{00000000-0008-0000-0E00-0000B5120000}"/>
            </a:ext>
          </a:extLst>
        </xdr:cNvPr>
        <xdr:cNvSpPr>
          <a:spLocks noChangeAspect="1" noChangeArrowheads="1"/>
        </xdr:cNvSpPr>
      </xdr:nvSpPr>
      <xdr:spPr bwMode="auto">
        <a:xfrm>
          <a:off x="1524000" y="22396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90" name="AutoShape 686" descr="https://capfriendly-wlb8ng5.stackpathdns.com/assets/images/icons/general/q.svg">
          <a:extLst>
            <a:ext uri="{FF2B5EF4-FFF2-40B4-BE49-F238E27FC236}">
              <a16:creationId xmlns:a16="http://schemas.microsoft.com/office/drawing/2014/main" xmlns="" id="{00000000-0008-0000-0E00-0000B6120000}"/>
            </a:ext>
          </a:extLst>
        </xdr:cNvPr>
        <xdr:cNvSpPr>
          <a:spLocks noChangeAspect="1" noChangeArrowheads="1"/>
        </xdr:cNvSpPr>
      </xdr:nvSpPr>
      <xdr:spPr bwMode="auto">
        <a:xfrm>
          <a:off x="1524000" y="22415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91" name="AutoShape 687" descr="https://capfriendly-wlb8ng5.stackpathdns.com/assets/images/icons/general/q.svg">
          <a:extLst>
            <a:ext uri="{FF2B5EF4-FFF2-40B4-BE49-F238E27FC236}">
              <a16:creationId xmlns:a16="http://schemas.microsoft.com/office/drawing/2014/main" xmlns="" id="{00000000-0008-0000-0E00-0000B7120000}"/>
            </a:ext>
          </a:extLst>
        </xdr:cNvPr>
        <xdr:cNvSpPr>
          <a:spLocks noChangeAspect="1" noChangeArrowheads="1"/>
        </xdr:cNvSpPr>
      </xdr:nvSpPr>
      <xdr:spPr bwMode="auto">
        <a:xfrm>
          <a:off x="1524000" y="22434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92" name="AutoShape 688" descr="https://capfriendly-wlb8ng5.stackpathdns.com/assets/images/icons/general/q.svg">
          <a:extLst>
            <a:ext uri="{FF2B5EF4-FFF2-40B4-BE49-F238E27FC236}">
              <a16:creationId xmlns:a16="http://schemas.microsoft.com/office/drawing/2014/main" xmlns="" id="{00000000-0008-0000-0E00-0000B8120000}"/>
            </a:ext>
          </a:extLst>
        </xdr:cNvPr>
        <xdr:cNvSpPr>
          <a:spLocks noChangeAspect="1" noChangeArrowheads="1"/>
        </xdr:cNvSpPr>
      </xdr:nvSpPr>
      <xdr:spPr bwMode="auto">
        <a:xfrm>
          <a:off x="1524000" y="22453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93" name="AutoShape 689" descr="https://capfriendly-wlb8ng5.stackpathdns.com/assets/images/icons/general/q.svg">
          <a:extLst>
            <a:ext uri="{FF2B5EF4-FFF2-40B4-BE49-F238E27FC236}">
              <a16:creationId xmlns:a16="http://schemas.microsoft.com/office/drawing/2014/main" xmlns="" id="{00000000-0008-0000-0E00-0000B9120000}"/>
            </a:ext>
          </a:extLst>
        </xdr:cNvPr>
        <xdr:cNvSpPr>
          <a:spLocks noChangeAspect="1" noChangeArrowheads="1"/>
        </xdr:cNvSpPr>
      </xdr:nvSpPr>
      <xdr:spPr bwMode="auto">
        <a:xfrm>
          <a:off x="1524000" y="22472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94" name="AutoShape 690" descr="https://capfriendly-wlb8ng5.stackpathdns.com/assets/images/icons/general/q.svg">
          <a:extLst>
            <a:ext uri="{FF2B5EF4-FFF2-40B4-BE49-F238E27FC236}">
              <a16:creationId xmlns:a16="http://schemas.microsoft.com/office/drawing/2014/main" xmlns="" id="{00000000-0008-0000-0E00-0000BA120000}"/>
            </a:ext>
          </a:extLst>
        </xdr:cNvPr>
        <xdr:cNvSpPr>
          <a:spLocks noChangeAspect="1" noChangeArrowheads="1"/>
        </xdr:cNvSpPr>
      </xdr:nvSpPr>
      <xdr:spPr bwMode="auto">
        <a:xfrm>
          <a:off x="1524000" y="22491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795" name="AutoShape 691" descr="Bonis de performance">
          <a:extLst>
            <a:ext uri="{FF2B5EF4-FFF2-40B4-BE49-F238E27FC236}">
              <a16:creationId xmlns:a16="http://schemas.microsoft.com/office/drawing/2014/main" xmlns="" id="{00000000-0008-0000-0E00-0000BB120000}"/>
            </a:ext>
          </a:extLst>
        </xdr:cNvPr>
        <xdr:cNvSpPr>
          <a:spLocks noChangeAspect="1" noChangeArrowheads="1"/>
        </xdr:cNvSpPr>
      </xdr:nvSpPr>
      <xdr:spPr bwMode="auto">
        <a:xfrm>
          <a:off x="1524000" y="22578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1084</xdr:row>
      <xdr:rowOff>0</xdr:rowOff>
    </xdr:from>
    <xdr:to>
      <xdr:col>2</xdr:col>
      <xdr:colOff>257175</xdr:colOff>
      <xdr:row>1084</xdr:row>
      <xdr:rowOff>123825</xdr:rowOff>
    </xdr:to>
    <xdr:sp macro="" textlink="">
      <xdr:nvSpPr>
        <xdr:cNvPr id="4796" name="AutoShape 692" descr="Exempté du ballottage">
          <a:hlinkClick xmlns:r="http://schemas.openxmlformats.org/officeDocument/2006/relationships" r:id="rId614"/>
          <a:extLst>
            <a:ext uri="{FF2B5EF4-FFF2-40B4-BE49-F238E27FC236}">
              <a16:creationId xmlns:a16="http://schemas.microsoft.com/office/drawing/2014/main" xmlns="" id="{00000000-0008-0000-0E00-0000BC120000}"/>
            </a:ext>
          </a:extLst>
        </xdr:cNvPr>
        <xdr:cNvSpPr>
          <a:spLocks noChangeAspect="1" noChangeArrowheads="1"/>
        </xdr:cNvSpPr>
      </xdr:nvSpPr>
      <xdr:spPr bwMode="auto">
        <a:xfrm>
          <a:off x="1657350" y="22578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760</xdr:row>
      <xdr:rowOff>0</xdr:rowOff>
    </xdr:from>
    <xdr:to>
      <xdr:col>2</xdr:col>
      <xdr:colOff>123825</xdr:colOff>
      <xdr:row>760</xdr:row>
      <xdr:rowOff>123825</xdr:rowOff>
    </xdr:to>
    <xdr:sp macro="" textlink="">
      <xdr:nvSpPr>
        <xdr:cNvPr id="4797" name="AutoShape 693" descr="Transaction avec retenue de salaire">
          <a:extLst>
            <a:ext uri="{FF2B5EF4-FFF2-40B4-BE49-F238E27FC236}">
              <a16:creationId xmlns:a16="http://schemas.microsoft.com/office/drawing/2014/main" xmlns="" id="{00000000-0008-0000-0E00-0000BD120000}"/>
            </a:ext>
          </a:extLst>
        </xdr:cNvPr>
        <xdr:cNvSpPr>
          <a:spLocks noChangeAspect="1" noChangeArrowheads="1"/>
        </xdr:cNvSpPr>
      </xdr:nvSpPr>
      <xdr:spPr bwMode="auto">
        <a:xfrm>
          <a:off x="1524000" y="22597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760</xdr:row>
      <xdr:rowOff>0</xdr:rowOff>
    </xdr:from>
    <xdr:to>
      <xdr:col>2</xdr:col>
      <xdr:colOff>257175</xdr:colOff>
      <xdr:row>760</xdr:row>
      <xdr:rowOff>123825</xdr:rowOff>
    </xdr:to>
    <xdr:sp macro="" textlink="">
      <xdr:nvSpPr>
        <xdr:cNvPr id="4798" name="AutoShape 694" descr="Exempté du ballottage">
          <a:hlinkClick xmlns:r="http://schemas.openxmlformats.org/officeDocument/2006/relationships" r:id="rId615"/>
          <a:extLst>
            <a:ext uri="{FF2B5EF4-FFF2-40B4-BE49-F238E27FC236}">
              <a16:creationId xmlns:a16="http://schemas.microsoft.com/office/drawing/2014/main" xmlns="" id="{00000000-0008-0000-0E00-0000BE120000}"/>
            </a:ext>
          </a:extLst>
        </xdr:cNvPr>
        <xdr:cNvSpPr>
          <a:spLocks noChangeAspect="1" noChangeArrowheads="1"/>
        </xdr:cNvSpPr>
      </xdr:nvSpPr>
      <xdr:spPr bwMode="auto">
        <a:xfrm>
          <a:off x="1657350" y="22597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1402</xdr:row>
      <xdr:rowOff>0</xdr:rowOff>
    </xdr:from>
    <xdr:to>
      <xdr:col>2</xdr:col>
      <xdr:colOff>123825</xdr:colOff>
      <xdr:row>1402</xdr:row>
      <xdr:rowOff>123825</xdr:rowOff>
    </xdr:to>
    <xdr:sp macro="" textlink="">
      <xdr:nvSpPr>
        <xdr:cNvPr id="4799" name="AutoShape 695" descr="Bonis de performance">
          <a:extLst>
            <a:ext uri="{FF2B5EF4-FFF2-40B4-BE49-F238E27FC236}">
              <a16:creationId xmlns:a16="http://schemas.microsoft.com/office/drawing/2014/main" xmlns="" id="{00000000-0008-0000-0E00-0000BF120000}"/>
            </a:ext>
          </a:extLst>
        </xdr:cNvPr>
        <xdr:cNvSpPr>
          <a:spLocks noChangeAspect="1" noChangeArrowheads="1"/>
        </xdr:cNvSpPr>
      </xdr:nvSpPr>
      <xdr:spPr bwMode="auto">
        <a:xfrm>
          <a:off x="1524000" y="22616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1402</xdr:row>
      <xdr:rowOff>0</xdr:rowOff>
    </xdr:from>
    <xdr:to>
      <xdr:col>2</xdr:col>
      <xdr:colOff>257175</xdr:colOff>
      <xdr:row>1402</xdr:row>
      <xdr:rowOff>123825</xdr:rowOff>
    </xdr:to>
    <xdr:sp macro="" textlink="">
      <xdr:nvSpPr>
        <xdr:cNvPr id="4800" name="AutoShape 696" descr="Exempté du ballottage">
          <a:hlinkClick xmlns:r="http://schemas.openxmlformats.org/officeDocument/2006/relationships" r:id="rId616"/>
          <a:extLst>
            <a:ext uri="{FF2B5EF4-FFF2-40B4-BE49-F238E27FC236}">
              <a16:creationId xmlns:a16="http://schemas.microsoft.com/office/drawing/2014/main" xmlns="" id="{00000000-0008-0000-0E00-0000C0120000}"/>
            </a:ext>
          </a:extLst>
        </xdr:cNvPr>
        <xdr:cNvSpPr>
          <a:spLocks noChangeAspect="1" noChangeArrowheads="1"/>
        </xdr:cNvSpPr>
      </xdr:nvSpPr>
      <xdr:spPr bwMode="auto">
        <a:xfrm>
          <a:off x="1657350" y="22616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1123</xdr:row>
      <xdr:rowOff>0</xdr:rowOff>
    </xdr:from>
    <xdr:to>
      <xdr:col>2</xdr:col>
      <xdr:colOff>123825</xdr:colOff>
      <xdr:row>1123</xdr:row>
      <xdr:rowOff>123825</xdr:rowOff>
    </xdr:to>
    <xdr:sp macro="" textlink="">
      <xdr:nvSpPr>
        <xdr:cNvPr id="4801" name="AutoShape 697" descr="Exempté du ballottage">
          <a:hlinkClick xmlns:r="http://schemas.openxmlformats.org/officeDocument/2006/relationships" r:id="rId617"/>
          <a:extLst>
            <a:ext uri="{FF2B5EF4-FFF2-40B4-BE49-F238E27FC236}">
              <a16:creationId xmlns:a16="http://schemas.microsoft.com/office/drawing/2014/main" xmlns="" id="{00000000-0008-0000-0E00-0000C1120000}"/>
            </a:ext>
          </a:extLst>
        </xdr:cNvPr>
        <xdr:cNvSpPr>
          <a:spLocks noChangeAspect="1" noChangeArrowheads="1"/>
        </xdr:cNvSpPr>
      </xdr:nvSpPr>
      <xdr:spPr bwMode="auto">
        <a:xfrm>
          <a:off x="1524000" y="22635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389</xdr:row>
      <xdr:rowOff>0</xdr:rowOff>
    </xdr:from>
    <xdr:to>
      <xdr:col>2</xdr:col>
      <xdr:colOff>123825</xdr:colOff>
      <xdr:row>389</xdr:row>
      <xdr:rowOff>123825</xdr:rowOff>
    </xdr:to>
    <xdr:sp macro="" textlink="">
      <xdr:nvSpPr>
        <xdr:cNvPr id="4802" name="AutoShape 698" descr="Exempté du ballottage">
          <a:hlinkClick xmlns:r="http://schemas.openxmlformats.org/officeDocument/2006/relationships" r:id="rId618"/>
          <a:extLst>
            <a:ext uri="{FF2B5EF4-FFF2-40B4-BE49-F238E27FC236}">
              <a16:creationId xmlns:a16="http://schemas.microsoft.com/office/drawing/2014/main" xmlns="" id="{00000000-0008-0000-0E00-0000C2120000}"/>
            </a:ext>
          </a:extLst>
        </xdr:cNvPr>
        <xdr:cNvSpPr>
          <a:spLocks noChangeAspect="1" noChangeArrowheads="1"/>
        </xdr:cNvSpPr>
      </xdr:nvSpPr>
      <xdr:spPr bwMode="auto">
        <a:xfrm>
          <a:off x="1524000" y="22654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392</xdr:row>
      <xdr:rowOff>0</xdr:rowOff>
    </xdr:from>
    <xdr:to>
      <xdr:col>2</xdr:col>
      <xdr:colOff>123825</xdr:colOff>
      <xdr:row>392</xdr:row>
      <xdr:rowOff>123825</xdr:rowOff>
    </xdr:to>
    <xdr:sp macro="" textlink="">
      <xdr:nvSpPr>
        <xdr:cNvPr id="4803" name="AutoShape 699" descr="Bonis de performance">
          <a:extLst>
            <a:ext uri="{FF2B5EF4-FFF2-40B4-BE49-F238E27FC236}">
              <a16:creationId xmlns:a16="http://schemas.microsoft.com/office/drawing/2014/main" xmlns="" id="{00000000-0008-0000-0E00-0000C3120000}"/>
            </a:ext>
          </a:extLst>
        </xdr:cNvPr>
        <xdr:cNvSpPr>
          <a:spLocks noChangeAspect="1" noChangeArrowheads="1"/>
        </xdr:cNvSpPr>
      </xdr:nvSpPr>
      <xdr:spPr bwMode="auto">
        <a:xfrm>
          <a:off x="1524000" y="22673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392</xdr:row>
      <xdr:rowOff>0</xdr:rowOff>
    </xdr:from>
    <xdr:to>
      <xdr:col>2</xdr:col>
      <xdr:colOff>257175</xdr:colOff>
      <xdr:row>392</xdr:row>
      <xdr:rowOff>123825</xdr:rowOff>
    </xdr:to>
    <xdr:sp macro="" textlink="">
      <xdr:nvSpPr>
        <xdr:cNvPr id="4804" name="AutoShape 700" descr="Transaction avec retenue de salaire">
          <a:extLst>
            <a:ext uri="{FF2B5EF4-FFF2-40B4-BE49-F238E27FC236}">
              <a16:creationId xmlns:a16="http://schemas.microsoft.com/office/drawing/2014/main" xmlns="" id="{00000000-0008-0000-0E00-0000C4120000}"/>
            </a:ext>
          </a:extLst>
        </xdr:cNvPr>
        <xdr:cNvSpPr>
          <a:spLocks noChangeAspect="1" noChangeArrowheads="1"/>
        </xdr:cNvSpPr>
      </xdr:nvSpPr>
      <xdr:spPr bwMode="auto">
        <a:xfrm>
          <a:off x="1657350" y="22673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392</xdr:row>
      <xdr:rowOff>0</xdr:rowOff>
    </xdr:from>
    <xdr:to>
      <xdr:col>2</xdr:col>
      <xdr:colOff>390525</xdr:colOff>
      <xdr:row>392</xdr:row>
      <xdr:rowOff>123825</xdr:rowOff>
    </xdr:to>
    <xdr:sp macro="" textlink="">
      <xdr:nvSpPr>
        <xdr:cNvPr id="4805" name="AutoShape 701" descr="Exempté du ballottage">
          <a:hlinkClick xmlns:r="http://schemas.openxmlformats.org/officeDocument/2006/relationships" r:id="rId619"/>
          <a:extLst>
            <a:ext uri="{FF2B5EF4-FFF2-40B4-BE49-F238E27FC236}">
              <a16:creationId xmlns:a16="http://schemas.microsoft.com/office/drawing/2014/main" xmlns="" id="{00000000-0008-0000-0E00-0000C5120000}"/>
            </a:ext>
          </a:extLst>
        </xdr:cNvPr>
        <xdr:cNvSpPr>
          <a:spLocks noChangeAspect="1" noChangeArrowheads="1"/>
        </xdr:cNvSpPr>
      </xdr:nvSpPr>
      <xdr:spPr bwMode="auto">
        <a:xfrm>
          <a:off x="1790700" y="22673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1342</xdr:row>
      <xdr:rowOff>0</xdr:rowOff>
    </xdr:from>
    <xdr:to>
      <xdr:col>2</xdr:col>
      <xdr:colOff>123825</xdr:colOff>
      <xdr:row>1342</xdr:row>
      <xdr:rowOff>123825</xdr:rowOff>
    </xdr:to>
    <xdr:sp macro="" textlink="">
      <xdr:nvSpPr>
        <xdr:cNvPr id="4806" name="AutoShape 702" descr="Bonis de performance">
          <a:extLst>
            <a:ext uri="{FF2B5EF4-FFF2-40B4-BE49-F238E27FC236}">
              <a16:creationId xmlns:a16="http://schemas.microsoft.com/office/drawing/2014/main" xmlns="" id="{00000000-0008-0000-0E00-0000C6120000}"/>
            </a:ext>
          </a:extLst>
        </xdr:cNvPr>
        <xdr:cNvSpPr>
          <a:spLocks noChangeAspect="1" noChangeArrowheads="1"/>
        </xdr:cNvSpPr>
      </xdr:nvSpPr>
      <xdr:spPr bwMode="auto">
        <a:xfrm>
          <a:off x="1524000" y="22692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1342</xdr:row>
      <xdr:rowOff>0</xdr:rowOff>
    </xdr:from>
    <xdr:to>
      <xdr:col>2</xdr:col>
      <xdr:colOff>257175</xdr:colOff>
      <xdr:row>1342</xdr:row>
      <xdr:rowOff>123825</xdr:rowOff>
    </xdr:to>
    <xdr:sp macro="" textlink="">
      <xdr:nvSpPr>
        <xdr:cNvPr id="4807" name="AutoShape 703" descr="Transaction avec retenue de salaire">
          <a:extLst>
            <a:ext uri="{FF2B5EF4-FFF2-40B4-BE49-F238E27FC236}">
              <a16:creationId xmlns:a16="http://schemas.microsoft.com/office/drawing/2014/main" xmlns="" id="{00000000-0008-0000-0E00-0000C7120000}"/>
            </a:ext>
          </a:extLst>
        </xdr:cNvPr>
        <xdr:cNvSpPr>
          <a:spLocks noChangeAspect="1" noChangeArrowheads="1"/>
        </xdr:cNvSpPr>
      </xdr:nvSpPr>
      <xdr:spPr bwMode="auto">
        <a:xfrm>
          <a:off x="1657350" y="22692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1342</xdr:row>
      <xdr:rowOff>0</xdr:rowOff>
    </xdr:from>
    <xdr:to>
      <xdr:col>2</xdr:col>
      <xdr:colOff>390525</xdr:colOff>
      <xdr:row>1342</xdr:row>
      <xdr:rowOff>123825</xdr:rowOff>
    </xdr:to>
    <xdr:sp macro="" textlink="">
      <xdr:nvSpPr>
        <xdr:cNvPr id="2752" name="AutoShape 704" descr="Exempté du ballottage">
          <a:hlinkClick xmlns:r="http://schemas.openxmlformats.org/officeDocument/2006/relationships" r:id="rId620"/>
          <a:extLst>
            <a:ext uri="{FF2B5EF4-FFF2-40B4-BE49-F238E27FC236}">
              <a16:creationId xmlns:a16="http://schemas.microsoft.com/office/drawing/2014/main" xmlns="" id="{00000000-0008-0000-0E00-0000C00A0000}"/>
            </a:ext>
          </a:extLst>
        </xdr:cNvPr>
        <xdr:cNvSpPr>
          <a:spLocks noChangeAspect="1" noChangeArrowheads="1"/>
        </xdr:cNvSpPr>
      </xdr:nvSpPr>
      <xdr:spPr bwMode="auto">
        <a:xfrm>
          <a:off x="1790700" y="22692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1342</xdr:row>
      <xdr:rowOff>0</xdr:rowOff>
    </xdr:from>
    <xdr:to>
      <xdr:col>2</xdr:col>
      <xdr:colOff>523875</xdr:colOff>
      <xdr:row>1342</xdr:row>
      <xdr:rowOff>123825</xdr:rowOff>
    </xdr:to>
    <xdr:sp macro="" textlink="">
      <xdr:nvSpPr>
        <xdr:cNvPr id="2753" name="AutoShape 705" descr="Exempté de la limite des 50 contrats">
          <a:extLst>
            <a:ext uri="{FF2B5EF4-FFF2-40B4-BE49-F238E27FC236}">
              <a16:creationId xmlns:a16="http://schemas.microsoft.com/office/drawing/2014/main" xmlns="" id="{00000000-0008-0000-0E00-0000C10A0000}"/>
            </a:ext>
          </a:extLst>
        </xdr:cNvPr>
        <xdr:cNvSpPr>
          <a:spLocks noChangeAspect="1" noChangeArrowheads="1"/>
        </xdr:cNvSpPr>
      </xdr:nvSpPr>
      <xdr:spPr bwMode="auto">
        <a:xfrm>
          <a:off x="1924050" y="22692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1262</xdr:row>
      <xdr:rowOff>0</xdr:rowOff>
    </xdr:from>
    <xdr:to>
      <xdr:col>2</xdr:col>
      <xdr:colOff>123825</xdr:colOff>
      <xdr:row>1262</xdr:row>
      <xdr:rowOff>123825</xdr:rowOff>
    </xdr:to>
    <xdr:sp macro="" textlink="">
      <xdr:nvSpPr>
        <xdr:cNvPr id="2754" name="AutoShape 706" descr="Exempté du ballottage">
          <a:hlinkClick xmlns:r="http://schemas.openxmlformats.org/officeDocument/2006/relationships" r:id="rId621"/>
          <a:extLst>
            <a:ext uri="{FF2B5EF4-FFF2-40B4-BE49-F238E27FC236}">
              <a16:creationId xmlns:a16="http://schemas.microsoft.com/office/drawing/2014/main" xmlns="" id="{00000000-0008-0000-0E00-0000C20A0000}"/>
            </a:ext>
          </a:extLst>
        </xdr:cNvPr>
        <xdr:cNvSpPr>
          <a:spLocks noChangeAspect="1" noChangeArrowheads="1"/>
        </xdr:cNvSpPr>
      </xdr:nvSpPr>
      <xdr:spPr bwMode="auto">
        <a:xfrm>
          <a:off x="1524000" y="22711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2755" name="AutoShape 707" descr="Bonis de performance">
          <a:extLst>
            <a:ext uri="{FF2B5EF4-FFF2-40B4-BE49-F238E27FC236}">
              <a16:creationId xmlns:a16="http://schemas.microsoft.com/office/drawing/2014/main" xmlns="" id="{00000000-0008-0000-0E00-0000C30A0000}"/>
            </a:ext>
          </a:extLst>
        </xdr:cNvPr>
        <xdr:cNvSpPr>
          <a:spLocks noChangeAspect="1" noChangeArrowheads="1"/>
        </xdr:cNvSpPr>
      </xdr:nvSpPr>
      <xdr:spPr bwMode="auto">
        <a:xfrm>
          <a:off x="1524000" y="22730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29</xdr:row>
      <xdr:rowOff>0</xdr:rowOff>
    </xdr:from>
    <xdr:to>
      <xdr:col>2</xdr:col>
      <xdr:colOff>257175</xdr:colOff>
      <xdr:row>29</xdr:row>
      <xdr:rowOff>123825</xdr:rowOff>
    </xdr:to>
    <xdr:sp macro="" textlink="">
      <xdr:nvSpPr>
        <xdr:cNvPr id="2756" name="AutoShape 708" descr="Exempté du ballottage">
          <a:hlinkClick xmlns:r="http://schemas.openxmlformats.org/officeDocument/2006/relationships" r:id="rId622"/>
          <a:extLst>
            <a:ext uri="{FF2B5EF4-FFF2-40B4-BE49-F238E27FC236}">
              <a16:creationId xmlns:a16="http://schemas.microsoft.com/office/drawing/2014/main" xmlns="" id="{00000000-0008-0000-0E00-0000C40A0000}"/>
            </a:ext>
          </a:extLst>
        </xdr:cNvPr>
        <xdr:cNvSpPr>
          <a:spLocks noChangeAspect="1" noChangeArrowheads="1"/>
        </xdr:cNvSpPr>
      </xdr:nvSpPr>
      <xdr:spPr bwMode="auto">
        <a:xfrm>
          <a:off x="1657350" y="22730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953</xdr:row>
      <xdr:rowOff>0</xdr:rowOff>
    </xdr:from>
    <xdr:to>
      <xdr:col>2</xdr:col>
      <xdr:colOff>123825</xdr:colOff>
      <xdr:row>953</xdr:row>
      <xdr:rowOff>123825</xdr:rowOff>
    </xdr:to>
    <xdr:sp macro="" textlink="">
      <xdr:nvSpPr>
        <xdr:cNvPr id="2757" name="AutoShape 709" descr="Exempté du ballottage">
          <a:hlinkClick xmlns:r="http://schemas.openxmlformats.org/officeDocument/2006/relationships" r:id="rId623"/>
          <a:extLst>
            <a:ext uri="{FF2B5EF4-FFF2-40B4-BE49-F238E27FC236}">
              <a16:creationId xmlns:a16="http://schemas.microsoft.com/office/drawing/2014/main" xmlns="" id="{00000000-0008-0000-0E00-0000C50A0000}"/>
            </a:ext>
          </a:extLst>
        </xdr:cNvPr>
        <xdr:cNvSpPr>
          <a:spLocks noChangeAspect="1" noChangeArrowheads="1"/>
        </xdr:cNvSpPr>
      </xdr:nvSpPr>
      <xdr:spPr bwMode="auto">
        <a:xfrm>
          <a:off x="1524000" y="22749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1167</xdr:row>
      <xdr:rowOff>0</xdr:rowOff>
    </xdr:from>
    <xdr:to>
      <xdr:col>2</xdr:col>
      <xdr:colOff>123825</xdr:colOff>
      <xdr:row>1167</xdr:row>
      <xdr:rowOff>123825</xdr:rowOff>
    </xdr:to>
    <xdr:sp macro="" textlink="">
      <xdr:nvSpPr>
        <xdr:cNvPr id="2758" name="AutoShape 710" descr="Exempté du ballottage">
          <a:hlinkClick xmlns:r="http://schemas.openxmlformats.org/officeDocument/2006/relationships" r:id="rId624"/>
          <a:extLst>
            <a:ext uri="{FF2B5EF4-FFF2-40B4-BE49-F238E27FC236}">
              <a16:creationId xmlns:a16="http://schemas.microsoft.com/office/drawing/2014/main" xmlns="" id="{00000000-0008-0000-0E00-0000C60A0000}"/>
            </a:ext>
          </a:extLst>
        </xdr:cNvPr>
        <xdr:cNvSpPr>
          <a:spLocks noChangeAspect="1" noChangeArrowheads="1"/>
        </xdr:cNvSpPr>
      </xdr:nvSpPr>
      <xdr:spPr bwMode="auto">
        <a:xfrm>
          <a:off x="1524000" y="22768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627</xdr:row>
      <xdr:rowOff>0</xdr:rowOff>
    </xdr:from>
    <xdr:to>
      <xdr:col>2</xdr:col>
      <xdr:colOff>123825</xdr:colOff>
      <xdr:row>627</xdr:row>
      <xdr:rowOff>123825</xdr:rowOff>
    </xdr:to>
    <xdr:sp macro="" textlink="">
      <xdr:nvSpPr>
        <xdr:cNvPr id="2759" name="AutoShape 711" descr="Exempté du ballottage">
          <a:hlinkClick xmlns:r="http://schemas.openxmlformats.org/officeDocument/2006/relationships" r:id="rId625"/>
          <a:extLst>
            <a:ext uri="{FF2B5EF4-FFF2-40B4-BE49-F238E27FC236}">
              <a16:creationId xmlns:a16="http://schemas.microsoft.com/office/drawing/2014/main" xmlns="" id="{00000000-0008-0000-0E00-0000C70A0000}"/>
            </a:ext>
          </a:extLst>
        </xdr:cNvPr>
        <xdr:cNvSpPr>
          <a:spLocks noChangeAspect="1" noChangeArrowheads="1"/>
        </xdr:cNvSpPr>
      </xdr:nvSpPr>
      <xdr:spPr bwMode="auto">
        <a:xfrm>
          <a:off x="1524000" y="22787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443</xdr:row>
      <xdr:rowOff>0</xdr:rowOff>
    </xdr:from>
    <xdr:to>
      <xdr:col>7</xdr:col>
      <xdr:colOff>123825</xdr:colOff>
      <xdr:row>443</xdr:row>
      <xdr:rowOff>104775</xdr:rowOff>
    </xdr:to>
    <xdr:sp macro="" textlink="">
      <xdr:nvSpPr>
        <xdr:cNvPr id="2760" name="AutoShape 712" descr="Éligible à l'arbitrage">
          <a:hlinkClick xmlns:r="http://schemas.openxmlformats.org/officeDocument/2006/relationships" r:id="rId626"/>
          <a:extLst>
            <a:ext uri="{FF2B5EF4-FFF2-40B4-BE49-F238E27FC236}">
              <a16:creationId xmlns:a16="http://schemas.microsoft.com/office/drawing/2014/main" xmlns="" id="{00000000-0008-0000-0E00-0000C80A0000}"/>
            </a:ext>
          </a:extLst>
        </xdr:cNvPr>
        <xdr:cNvSpPr>
          <a:spLocks noChangeAspect="1" noChangeArrowheads="1"/>
        </xdr:cNvSpPr>
      </xdr:nvSpPr>
      <xdr:spPr bwMode="auto">
        <a:xfrm>
          <a:off x="5334000" y="228257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2761" name="AutoShape 713" descr="Exempté du ballottage">
          <a:hlinkClick xmlns:r="http://schemas.openxmlformats.org/officeDocument/2006/relationships" r:id="rId627"/>
          <a:extLst>
            <a:ext uri="{FF2B5EF4-FFF2-40B4-BE49-F238E27FC236}">
              <a16:creationId xmlns:a16="http://schemas.microsoft.com/office/drawing/2014/main" xmlns="" id="{00000000-0008-0000-0E00-0000C90A0000}"/>
            </a:ext>
          </a:extLst>
        </xdr:cNvPr>
        <xdr:cNvSpPr>
          <a:spLocks noChangeAspect="1" noChangeArrowheads="1"/>
        </xdr:cNvSpPr>
      </xdr:nvSpPr>
      <xdr:spPr bwMode="auto">
        <a:xfrm>
          <a:off x="1524000" y="22844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115</xdr:row>
      <xdr:rowOff>0</xdr:rowOff>
    </xdr:from>
    <xdr:to>
      <xdr:col>2</xdr:col>
      <xdr:colOff>123825</xdr:colOff>
      <xdr:row>115</xdr:row>
      <xdr:rowOff>123825</xdr:rowOff>
    </xdr:to>
    <xdr:sp macro="" textlink="">
      <xdr:nvSpPr>
        <xdr:cNvPr id="2762" name="AutoShape 714" descr="Transaction avec retenue de salaire">
          <a:extLst>
            <a:ext uri="{FF2B5EF4-FFF2-40B4-BE49-F238E27FC236}">
              <a16:creationId xmlns:a16="http://schemas.microsoft.com/office/drawing/2014/main" xmlns="" id="{00000000-0008-0000-0E00-0000CA0A0000}"/>
            </a:ext>
          </a:extLst>
        </xdr:cNvPr>
        <xdr:cNvSpPr>
          <a:spLocks noChangeAspect="1" noChangeArrowheads="1"/>
        </xdr:cNvSpPr>
      </xdr:nvSpPr>
      <xdr:spPr bwMode="auto">
        <a:xfrm>
          <a:off x="1524000" y="229571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115</xdr:row>
      <xdr:rowOff>0</xdr:rowOff>
    </xdr:from>
    <xdr:to>
      <xdr:col>2</xdr:col>
      <xdr:colOff>257175</xdr:colOff>
      <xdr:row>115</xdr:row>
      <xdr:rowOff>123825</xdr:rowOff>
    </xdr:to>
    <xdr:sp macro="" textlink="">
      <xdr:nvSpPr>
        <xdr:cNvPr id="2763" name="AutoShape 715" descr="Exempté du ballottage">
          <a:hlinkClick xmlns:r="http://schemas.openxmlformats.org/officeDocument/2006/relationships" r:id="rId628"/>
          <a:extLst>
            <a:ext uri="{FF2B5EF4-FFF2-40B4-BE49-F238E27FC236}">
              <a16:creationId xmlns:a16="http://schemas.microsoft.com/office/drawing/2014/main" xmlns="" id="{00000000-0008-0000-0E00-0000CB0A0000}"/>
            </a:ext>
          </a:extLst>
        </xdr:cNvPr>
        <xdr:cNvSpPr>
          <a:spLocks noChangeAspect="1" noChangeArrowheads="1"/>
        </xdr:cNvSpPr>
      </xdr:nvSpPr>
      <xdr:spPr bwMode="auto">
        <a:xfrm>
          <a:off x="1657350" y="229571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123825</xdr:colOff>
      <xdr:row>28</xdr:row>
      <xdr:rowOff>123825</xdr:rowOff>
    </xdr:to>
    <xdr:sp macro="" textlink="">
      <xdr:nvSpPr>
        <xdr:cNvPr id="2764" name="AutoShape 716" descr="Bonis de performance">
          <a:extLst>
            <a:ext uri="{FF2B5EF4-FFF2-40B4-BE49-F238E27FC236}">
              <a16:creationId xmlns:a16="http://schemas.microsoft.com/office/drawing/2014/main" xmlns="" id="{00000000-0008-0000-0E00-0000CC0A0000}"/>
            </a:ext>
          </a:extLst>
        </xdr:cNvPr>
        <xdr:cNvSpPr>
          <a:spLocks noChangeAspect="1" noChangeArrowheads="1"/>
        </xdr:cNvSpPr>
      </xdr:nvSpPr>
      <xdr:spPr bwMode="auto">
        <a:xfrm>
          <a:off x="1524000" y="229762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28</xdr:row>
      <xdr:rowOff>0</xdr:rowOff>
    </xdr:from>
    <xdr:to>
      <xdr:col>2</xdr:col>
      <xdr:colOff>257175</xdr:colOff>
      <xdr:row>28</xdr:row>
      <xdr:rowOff>123825</xdr:rowOff>
    </xdr:to>
    <xdr:sp macro="" textlink="">
      <xdr:nvSpPr>
        <xdr:cNvPr id="2765" name="AutoShape 717" descr="Exempté du ballottage">
          <a:hlinkClick xmlns:r="http://schemas.openxmlformats.org/officeDocument/2006/relationships" r:id="rId629"/>
          <a:extLst>
            <a:ext uri="{FF2B5EF4-FFF2-40B4-BE49-F238E27FC236}">
              <a16:creationId xmlns:a16="http://schemas.microsoft.com/office/drawing/2014/main" xmlns="" id="{00000000-0008-0000-0E00-0000CD0A0000}"/>
            </a:ext>
          </a:extLst>
        </xdr:cNvPr>
        <xdr:cNvSpPr>
          <a:spLocks noChangeAspect="1" noChangeArrowheads="1"/>
        </xdr:cNvSpPr>
      </xdr:nvSpPr>
      <xdr:spPr bwMode="auto">
        <a:xfrm>
          <a:off x="1657350" y="229762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352</xdr:row>
      <xdr:rowOff>0</xdr:rowOff>
    </xdr:from>
    <xdr:to>
      <xdr:col>2</xdr:col>
      <xdr:colOff>123825</xdr:colOff>
      <xdr:row>352</xdr:row>
      <xdr:rowOff>123825</xdr:rowOff>
    </xdr:to>
    <xdr:sp macro="" textlink="">
      <xdr:nvSpPr>
        <xdr:cNvPr id="2766" name="AutoShape 718" descr="Bonis de performance">
          <a:extLst>
            <a:ext uri="{FF2B5EF4-FFF2-40B4-BE49-F238E27FC236}">
              <a16:creationId xmlns:a16="http://schemas.microsoft.com/office/drawing/2014/main" xmlns="" id="{00000000-0008-0000-0E00-0000CE0A0000}"/>
            </a:ext>
          </a:extLst>
        </xdr:cNvPr>
        <xdr:cNvSpPr>
          <a:spLocks noChangeAspect="1" noChangeArrowheads="1"/>
        </xdr:cNvSpPr>
      </xdr:nvSpPr>
      <xdr:spPr bwMode="auto">
        <a:xfrm>
          <a:off x="1524000" y="229952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352</xdr:row>
      <xdr:rowOff>0</xdr:rowOff>
    </xdr:from>
    <xdr:to>
      <xdr:col>2</xdr:col>
      <xdr:colOff>257175</xdr:colOff>
      <xdr:row>352</xdr:row>
      <xdr:rowOff>123825</xdr:rowOff>
    </xdr:to>
    <xdr:sp macro="" textlink="">
      <xdr:nvSpPr>
        <xdr:cNvPr id="2767" name="AutoShape 719" descr="Exempté du ballottage">
          <a:hlinkClick xmlns:r="http://schemas.openxmlformats.org/officeDocument/2006/relationships" r:id="rId630"/>
          <a:extLst>
            <a:ext uri="{FF2B5EF4-FFF2-40B4-BE49-F238E27FC236}">
              <a16:creationId xmlns:a16="http://schemas.microsoft.com/office/drawing/2014/main" xmlns="" id="{00000000-0008-0000-0E00-0000CF0A0000}"/>
            </a:ext>
          </a:extLst>
        </xdr:cNvPr>
        <xdr:cNvSpPr>
          <a:spLocks noChangeAspect="1" noChangeArrowheads="1"/>
        </xdr:cNvSpPr>
      </xdr:nvSpPr>
      <xdr:spPr bwMode="auto">
        <a:xfrm>
          <a:off x="1657350" y="229952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1056</xdr:row>
      <xdr:rowOff>0</xdr:rowOff>
    </xdr:from>
    <xdr:to>
      <xdr:col>2</xdr:col>
      <xdr:colOff>123825</xdr:colOff>
      <xdr:row>1056</xdr:row>
      <xdr:rowOff>123825</xdr:rowOff>
    </xdr:to>
    <xdr:sp macro="" textlink="">
      <xdr:nvSpPr>
        <xdr:cNvPr id="2768" name="AutoShape 720" descr="Exempté du ballottage">
          <a:hlinkClick xmlns:r="http://schemas.openxmlformats.org/officeDocument/2006/relationships" r:id="rId631"/>
          <a:extLst>
            <a:ext uri="{FF2B5EF4-FFF2-40B4-BE49-F238E27FC236}">
              <a16:creationId xmlns:a16="http://schemas.microsoft.com/office/drawing/2014/main" xmlns="" id="{00000000-0008-0000-0E00-0000D00A0000}"/>
            </a:ext>
          </a:extLst>
        </xdr:cNvPr>
        <xdr:cNvSpPr>
          <a:spLocks noChangeAspect="1" noChangeArrowheads="1"/>
        </xdr:cNvSpPr>
      </xdr:nvSpPr>
      <xdr:spPr bwMode="auto">
        <a:xfrm>
          <a:off x="1524000" y="230143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225</xdr:row>
      <xdr:rowOff>0</xdr:rowOff>
    </xdr:from>
    <xdr:to>
      <xdr:col>2</xdr:col>
      <xdr:colOff>123825</xdr:colOff>
      <xdr:row>225</xdr:row>
      <xdr:rowOff>123825</xdr:rowOff>
    </xdr:to>
    <xdr:sp macro="" textlink="">
      <xdr:nvSpPr>
        <xdr:cNvPr id="2769" name="AutoShape 721" descr="Bonis de performance">
          <a:extLst>
            <a:ext uri="{FF2B5EF4-FFF2-40B4-BE49-F238E27FC236}">
              <a16:creationId xmlns:a16="http://schemas.microsoft.com/office/drawing/2014/main" xmlns="" id="{00000000-0008-0000-0E00-0000D10A0000}"/>
            </a:ext>
          </a:extLst>
        </xdr:cNvPr>
        <xdr:cNvSpPr>
          <a:spLocks noChangeAspect="1" noChangeArrowheads="1"/>
        </xdr:cNvSpPr>
      </xdr:nvSpPr>
      <xdr:spPr bwMode="auto">
        <a:xfrm>
          <a:off x="1524000" y="230333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225</xdr:row>
      <xdr:rowOff>0</xdr:rowOff>
    </xdr:from>
    <xdr:to>
      <xdr:col>2</xdr:col>
      <xdr:colOff>257175</xdr:colOff>
      <xdr:row>225</xdr:row>
      <xdr:rowOff>123825</xdr:rowOff>
    </xdr:to>
    <xdr:sp macro="" textlink="">
      <xdr:nvSpPr>
        <xdr:cNvPr id="2770" name="AutoShape 722" descr="Exempté du ballottage">
          <a:hlinkClick xmlns:r="http://schemas.openxmlformats.org/officeDocument/2006/relationships" r:id="rId632"/>
          <a:extLst>
            <a:ext uri="{FF2B5EF4-FFF2-40B4-BE49-F238E27FC236}">
              <a16:creationId xmlns:a16="http://schemas.microsoft.com/office/drawing/2014/main" xmlns="" id="{00000000-0008-0000-0E00-0000D20A0000}"/>
            </a:ext>
          </a:extLst>
        </xdr:cNvPr>
        <xdr:cNvSpPr>
          <a:spLocks noChangeAspect="1" noChangeArrowheads="1"/>
        </xdr:cNvSpPr>
      </xdr:nvSpPr>
      <xdr:spPr bwMode="auto">
        <a:xfrm>
          <a:off x="1657350" y="230333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1304</xdr:row>
      <xdr:rowOff>0</xdr:rowOff>
    </xdr:from>
    <xdr:to>
      <xdr:col>2</xdr:col>
      <xdr:colOff>123825</xdr:colOff>
      <xdr:row>1304</xdr:row>
      <xdr:rowOff>123825</xdr:rowOff>
    </xdr:to>
    <xdr:sp macro="" textlink="">
      <xdr:nvSpPr>
        <xdr:cNvPr id="2771" name="AutoShape 723" descr="Bonis de performance">
          <a:extLst>
            <a:ext uri="{FF2B5EF4-FFF2-40B4-BE49-F238E27FC236}">
              <a16:creationId xmlns:a16="http://schemas.microsoft.com/office/drawing/2014/main" xmlns="" id="{00000000-0008-0000-0E00-0000D30A0000}"/>
            </a:ext>
          </a:extLst>
        </xdr:cNvPr>
        <xdr:cNvSpPr>
          <a:spLocks noChangeAspect="1" noChangeArrowheads="1"/>
        </xdr:cNvSpPr>
      </xdr:nvSpPr>
      <xdr:spPr bwMode="auto">
        <a:xfrm>
          <a:off x="1524000" y="230524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1304</xdr:row>
      <xdr:rowOff>0</xdr:rowOff>
    </xdr:from>
    <xdr:to>
      <xdr:col>2</xdr:col>
      <xdr:colOff>257175</xdr:colOff>
      <xdr:row>1304</xdr:row>
      <xdr:rowOff>123825</xdr:rowOff>
    </xdr:to>
    <xdr:sp macro="" textlink="">
      <xdr:nvSpPr>
        <xdr:cNvPr id="2772" name="AutoShape 724" descr="Exempté du ballottage">
          <a:hlinkClick xmlns:r="http://schemas.openxmlformats.org/officeDocument/2006/relationships" r:id="rId633"/>
          <a:extLst>
            <a:ext uri="{FF2B5EF4-FFF2-40B4-BE49-F238E27FC236}">
              <a16:creationId xmlns:a16="http://schemas.microsoft.com/office/drawing/2014/main" xmlns="" id="{00000000-0008-0000-0E00-0000D40A0000}"/>
            </a:ext>
          </a:extLst>
        </xdr:cNvPr>
        <xdr:cNvSpPr>
          <a:spLocks noChangeAspect="1" noChangeArrowheads="1"/>
        </xdr:cNvSpPr>
      </xdr:nvSpPr>
      <xdr:spPr bwMode="auto">
        <a:xfrm>
          <a:off x="1657350" y="230524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1117</xdr:row>
      <xdr:rowOff>0</xdr:rowOff>
    </xdr:from>
    <xdr:to>
      <xdr:col>2</xdr:col>
      <xdr:colOff>123825</xdr:colOff>
      <xdr:row>1117</xdr:row>
      <xdr:rowOff>123825</xdr:rowOff>
    </xdr:to>
    <xdr:sp macro="" textlink="">
      <xdr:nvSpPr>
        <xdr:cNvPr id="2773" name="AutoShape 725" descr="Exempté du ballottage">
          <a:hlinkClick xmlns:r="http://schemas.openxmlformats.org/officeDocument/2006/relationships" r:id="rId634"/>
          <a:extLst>
            <a:ext uri="{FF2B5EF4-FFF2-40B4-BE49-F238E27FC236}">
              <a16:creationId xmlns:a16="http://schemas.microsoft.com/office/drawing/2014/main" xmlns="" id="{00000000-0008-0000-0E00-0000D50A0000}"/>
            </a:ext>
          </a:extLst>
        </xdr:cNvPr>
        <xdr:cNvSpPr>
          <a:spLocks noChangeAspect="1" noChangeArrowheads="1"/>
        </xdr:cNvSpPr>
      </xdr:nvSpPr>
      <xdr:spPr bwMode="auto">
        <a:xfrm>
          <a:off x="1524000" y="230714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956</xdr:row>
      <xdr:rowOff>0</xdr:rowOff>
    </xdr:from>
    <xdr:to>
      <xdr:col>2</xdr:col>
      <xdr:colOff>123825</xdr:colOff>
      <xdr:row>956</xdr:row>
      <xdr:rowOff>123825</xdr:rowOff>
    </xdr:to>
    <xdr:sp macro="" textlink="">
      <xdr:nvSpPr>
        <xdr:cNvPr id="2774" name="AutoShape 726" descr="Exempté du ballottage">
          <a:hlinkClick xmlns:r="http://schemas.openxmlformats.org/officeDocument/2006/relationships" r:id="rId635"/>
          <a:extLst>
            <a:ext uri="{FF2B5EF4-FFF2-40B4-BE49-F238E27FC236}">
              <a16:creationId xmlns:a16="http://schemas.microsoft.com/office/drawing/2014/main" xmlns="" id="{00000000-0008-0000-0E00-0000D60A0000}"/>
            </a:ext>
          </a:extLst>
        </xdr:cNvPr>
        <xdr:cNvSpPr>
          <a:spLocks noChangeAspect="1" noChangeArrowheads="1"/>
        </xdr:cNvSpPr>
      </xdr:nvSpPr>
      <xdr:spPr bwMode="auto">
        <a:xfrm>
          <a:off x="1524000" y="230905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154</xdr:row>
      <xdr:rowOff>0</xdr:rowOff>
    </xdr:from>
    <xdr:to>
      <xdr:col>2</xdr:col>
      <xdr:colOff>123825</xdr:colOff>
      <xdr:row>154</xdr:row>
      <xdr:rowOff>123825</xdr:rowOff>
    </xdr:to>
    <xdr:sp macro="" textlink="">
      <xdr:nvSpPr>
        <xdr:cNvPr id="2775" name="AutoShape 727" descr="Exempté du ballottage">
          <a:hlinkClick xmlns:r="http://schemas.openxmlformats.org/officeDocument/2006/relationships" r:id="rId636"/>
          <a:extLst>
            <a:ext uri="{FF2B5EF4-FFF2-40B4-BE49-F238E27FC236}">
              <a16:creationId xmlns:a16="http://schemas.microsoft.com/office/drawing/2014/main" xmlns="" id="{00000000-0008-0000-0E00-0000D70A0000}"/>
            </a:ext>
          </a:extLst>
        </xdr:cNvPr>
        <xdr:cNvSpPr>
          <a:spLocks noChangeAspect="1" noChangeArrowheads="1"/>
        </xdr:cNvSpPr>
      </xdr:nvSpPr>
      <xdr:spPr bwMode="auto">
        <a:xfrm>
          <a:off x="1524000" y="231095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1051</xdr:row>
      <xdr:rowOff>0</xdr:rowOff>
    </xdr:from>
    <xdr:to>
      <xdr:col>2</xdr:col>
      <xdr:colOff>123825</xdr:colOff>
      <xdr:row>1051</xdr:row>
      <xdr:rowOff>123825</xdr:rowOff>
    </xdr:to>
    <xdr:sp macro="" textlink="">
      <xdr:nvSpPr>
        <xdr:cNvPr id="2776" name="AutoShape 728" descr="Exempté du ballottage">
          <a:hlinkClick xmlns:r="http://schemas.openxmlformats.org/officeDocument/2006/relationships" r:id="rId637"/>
          <a:extLst>
            <a:ext uri="{FF2B5EF4-FFF2-40B4-BE49-F238E27FC236}">
              <a16:creationId xmlns:a16="http://schemas.microsoft.com/office/drawing/2014/main" xmlns="" id="{00000000-0008-0000-0E00-0000D80A0000}"/>
            </a:ext>
          </a:extLst>
        </xdr:cNvPr>
        <xdr:cNvSpPr>
          <a:spLocks noChangeAspect="1" noChangeArrowheads="1"/>
        </xdr:cNvSpPr>
      </xdr:nvSpPr>
      <xdr:spPr bwMode="auto">
        <a:xfrm>
          <a:off x="1524000" y="232038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1403</xdr:row>
      <xdr:rowOff>0</xdr:rowOff>
    </xdr:from>
    <xdr:to>
      <xdr:col>2</xdr:col>
      <xdr:colOff>123825</xdr:colOff>
      <xdr:row>1403</xdr:row>
      <xdr:rowOff>123825</xdr:rowOff>
    </xdr:to>
    <xdr:sp macro="" textlink="">
      <xdr:nvSpPr>
        <xdr:cNvPr id="2777" name="AutoShape 729" descr="Bonis de performance">
          <a:extLst>
            <a:ext uri="{FF2B5EF4-FFF2-40B4-BE49-F238E27FC236}">
              <a16:creationId xmlns:a16="http://schemas.microsoft.com/office/drawing/2014/main" xmlns="" id="{00000000-0008-0000-0E00-0000D90A0000}"/>
            </a:ext>
          </a:extLst>
        </xdr:cNvPr>
        <xdr:cNvSpPr>
          <a:spLocks noChangeAspect="1" noChangeArrowheads="1"/>
        </xdr:cNvSpPr>
      </xdr:nvSpPr>
      <xdr:spPr bwMode="auto">
        <a:xfrm>
          <a:off x="1524000" y="232229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1403</xdr:row>
      <xdr:rowOff>0</xdr:rowOff>
    </xdr:from>
    <xdr:to>
      <xdr:col>2</xdr:col>
      <xdr:colOff>257175</xdr:colOff>
      <xdr:row>1403</xdr:row>
      <xdr:rowOff>123825</xdr:rowOff>
    </xdr:to>
    <xdr:sp macro="" textlink="">
      <xdr:nvSpPr>
        <xdr:cNvPr id="2778" name="AutoShape 730" descr="Exempté du ballottage">
          <a:hlinkClick xmlns:r="http://schemas.openxmlformats.org/officeDocument/2006/relationships" r:id="rId638"/>
          <a:extLst>
            <a:ext uri="{FF2B5EF4-FFF2-40B4-BE49-F238E27FC236}">
              <a16:creationId xmlns:a16="http://schemas.microsoft.com/office/drawing/2014/main" xmlns="" id="{00000000-0008-0000-0E00-0000DA0A0000}"/>
            </a:ext>
          </a:extLst>
        </xdr:cNvPr>
        <xdr:cNvSpPr>
          <a:spLocks noChangeAspect="1" noChangeArrowheads="1"/>
        </xdr:cNvSpPr>
      </xdr:nvSpPr>
      <xdr:spPr bwMode="auto">
        <a:xfrm>
          <a:off x="1657350" y="232229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695</xdr:row>
      <xdr:rowOff>0</xdr:rowOff>
    </xdr:from>
    <xdr:to>
      <xdr:col>2</xdr:col>
      <xdr:colOff>123825</xdr:colOff>
      <xdr:row>695</xdr:row>
      <xdr:rowOff>123825</xdr:rowOff>
    </xdr:to>
    <xdr:sp macro="" textlink="">
      <xdr:nvSpPr>
        <xdr:cNvPr id="2779" name="AutoShape 731" descr="Bonis de performance">
          <a:extLst>
            <a:ext uri="{FF2B5EF4-FFF2-40B4-BE49-F238E27FC236}">
              <a16:creationId xmlns:a16="http://schemas.microsoft.com/office/drawing/2014/main" xmlns="" id="{00000000-0008-0000-0E00-0000DB0A0000}"/>
            </a:ext>
          </a:extLst>
        </xdr:cNvPr>
        <xdr:cNvSpPr>
          <a:spLocks noChangeAspect="1" noChangeArrowheads="1"/>
        </xdr:cNvSpPr>
      </xdr:nvSpPr>
      <xdr:spPr bwMode="auto">
        <a:xfrm>
          <a:off x="1524000" y="232419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695</xdr:row>
      <xdr:rowOff>0</xdr:rowOff>
    </xdr:from>
    <xdr:to>
      <xdr:col>2</xdr:col>
      <xdr:colOff>257175</xdr:colOff>
      <xdr:row>695</xdr:row>
      <xdr:rowOff>123825</xdr:rowOff>
    </xdr:to>
    <xdr:sp macro="" textlink="">
      <xdr:nvSpPr>
        <xdr:cNvPr id="2780" name="AutoShape 732" descr="Exempté du ballottage">
          <a:hlinkClick xmlns:r="http://schemas.openxmlformats.org/officeDocument/2006/relationships" r:id="rId639"/>
          <a:extLst>
            <a:ext uri="{FF2B5EF4-FFF2-40B4-BE49-F238E27FC236}">
              <a16:creationId xmlns:a16="http://schemas.microsoft.com/office/drawing/2014/main" xmlns="" id="{00000000-0008-0000-0E00-0000DC0A0000}"/>
            </a:ext>
          </a:extLst>
        </xdr:cNvPr>
        <xdr:cNvSpPr>
          <a:spLocks noChangeAspect="1" noChangeArrowheads="1"/>
        </xdr:cNvSpPr>
      </xdr:nvSpPr>
      <xdr:spPr bwMode="auto">
        <a:xfrm>
          <a:off x="1657350" y="232419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223</xdr:row>
      <xdr:rowOff>0</xdr:rowOff>
    </xdr:from>
    <xdr:to>
      <xdr:col>2</xdr:col>
      <xdr:colOff>123825</xdr:colOff>
      <xdr:row>223</xdr:row>
      <xdr:rowOff>123825</xdr:rowOff>
    </xdr:to>
    <xdr:sp macro="" textlink="">
      <xdr:nvSpPr>
        <xdr:cNvPr id="2781" name="AutoShape 733" descr="Bonis de performance">
          <a:extLst>
            <a:ext uri="{FF2B5EF4-FFF2-40B4-BE49-F238E27FC236}">
              <a16:creationId xmlns:a16="http://schemas.microsoft.com/office/drawing/2014/main" xmlns="" id="{00000000-0008-0000-0E00-0000DD0A0000}"/>
            </a:ext>
          </a:extLst>
        </xdr:cNvPr>
        <xdr:cNvSpPr>
          <a:spLocks noChangeAspect="1" noChangeArrowheads="1"/>
        </xdr:cNvSpPr>
      </xdr:nvSpPr>
      <xdr:spPr bwMode="auto">
        <a:xfrm>
          <a:off x="1524000" y="224751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223</xdr:row>
      <xdr:rowOff>0</xdr:rowOff>
    </xdr:from>
    <xdr:to>
      <xdr:col>2</xdr:col>
      <xdr:colOff>257175</xdr:colOff>
      <xdr:row>223</xdr:row>
      <xdr:rowOff>123825</xdr:rowOff>
    </xdr:to>
    <xdr:sp macro="" textlink="">
      <xdr:nvSpPr>
        <xdr:cNvPr id="2782" name="AutoShape 734" descr="Exempté du ballottage">
          <a:hlinkClick xmlns:r="http://schemas.openxmlformats.org/officeDocument/2006/relationships" r:id="rId640"/>
          <a:extLst>
            <a:ext uri="{FF2B5EF4-FFF2-40B4-BE49-F238E27FC236}">
              <a16:creationId xmlns:a16="http://schemas.microsoft.com/office/drawing/2014/main" xmlns="" id="{00000000-0008-0000-0E00-0000DE0A0000}"/>
            </a:ext>
          </a:extLst>
        </xdr:cNvPr>
        <xdr:cNvSpPr>
          <a:spLocks noChangeAspect="1" noChangeArrowheads="1"/>
        </xdr:cNvSpPr>
      </xdr:nvSpPr>
      <xdr:spPr bwMode="auto">
        <a:xfrm>
          <a:off x="1657350" y="224751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662</xdr:row>
      <xdr:rowOff>0</xdr:rowOff>
    </xdr:from>
    <xdr:to>
      <xdr:col>2</xdr:col>
      <xdr:colOff>123825</xdr:colOff>
      <xdr:row>662</xdr:row>
      <xdr:rowOff>123825</xdr:rowOff>
    </xdr:to>
    <xdr:sp macro="" textlink="">
      <xdr:nvSpPr>
        <xdr:cNvPr id="2783" name="AutoShape 735" descr="Bonis de performance">
          <a:extLst>
            <a:ext uri="{FF2B5EF4-FFF2-40B4-BE49-F238E27FC236}">
              <a16:creationId xmlns:a16="http://schemas.microsoft.com/office/drawing/2014/main" xmlns="" id="{00000000-0008-0000-0E00-0000DF0A0000}"/>
            </a:ext>
          </a:extLst>
        </xdr:cNvPr>
        <xdr:cNvSpPr>
          <a:spLocks noChangeAspect="1" noChangeArrowheads="1"/>
        </xdr:cNvSpPr>
      </xdr:nvSpPr>
      <xdr:spPr bwMode="auto">
        <a:xfrm>
          <a:off x="1524000" y="224942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662</xdr:row>
      <xdr:rowOff>0</xdr:rowOff>
    </xdr:from>
    <xdr:to>
      <xdr:col>2</xdr:col>
      <xdr:colOff>257175</xdr:colOff>
      <xdr:row>662</xdr:row>
      <xdr:rowOff>123825</xdr:rowOff>
    </xdr:to>
    <xdr:sp macro="" textlink="">
      <xdr:nvSpPr>
        <xdr:cNvPr id="2784" name="AutoShape 736" descr="Exempté du ballottage">
          <a:hlinkClick xmlns:r="http://schemas.openxmlformats.org/officeDocument/2006/relationships" r:id="rId641"/>
          <a:extLst>
            <a:ext uri="{FF2B5EF4-FFF2-40B4-BE49-F238E27FC236}">
              <a16:creationId xmlns:a16="http://schemas.microsoft.com/office/drawing/2014/main" xmlns="" id="{00000000-0008-0000-0E00-0000E00A0000}"/>
            </a:ext>
          </a:extLst>
        </xdr:cNvPr>
        <xdr:cNvSpPr>
          <a:spLocks noChangeAspect="1" noChangeArrowheads="1"/>
        </xdr:cNvSpPr>
      </xdr:nvSpPr>
      <xdr:spPr bwMode="auto">
        <a:xfrm>
          <a:off x="1657350" y="224942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883</xdr:row>
      <xdr:rowOff>0</xdr:rowOff>
    </xdr:from>
    <xdr:to>
      <xdr:col>7</xdr:col>
      <xdr:colOff>123825</xdr:colOff>
      <xdr:row>883</xdr:row>
      <xdr:rowOff>104775</xdr:rowOff>
    </xdr:to>
    <xdr:sp macro="" textlink="">
      <xdr:nvSpPr>
        <xdr:cNvPr id="2785" name="AutoShape 737" descr="Éligible à l'arbitrage">
          <a:hlinkClick xmlns:r="http://schemas.openxmlformats.org/officeDocument/2006/relationships" r:id="rId642"/>
          <a:extLst>
            <a:ext uri="{FF2B5EF4-FFF2-40B4-BE49-F238E27FC236}">
              <a16:creationId xmlns:a16="http://schemas.microsoft.com/office/drawing/2014/main" xmlns="" id="{00000000-0008-0000-0E00-0000E10A0000}"/>
            </a:ext>
          </a:extLst>
        </xdr:cNvPr>
        <xdr:cNvSpPr>
          <a:spLocks noChangeAspect="1" noChangeArrowheads="1"/>
        </xdr:cNvSpPr>
      </xdr:nvSpPr>
      <xdr:spPr bwMode="auto">
        <a:xfrm>
          <a:off x="5334000" y="225132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387</xdr:row>
      <xdr:rowOff>0</xdr:rowOff>
    </xdr:from>
    <xdr:to>
      <xdr:col>6</xdr:col>
      <xdr:colOff>123825</xdr:colOff>
      <xdr:row>387</xdr:row>
      <xdr:rowOff>104775</xdr:rowOff>
    </xdr:to>
    <xdr:sp macro="" textlink="">
      <xdr:nvSpPr>
        <xdr:cNvPr id="2786" name="AutoShape 738" descr="Éligible à l'arbitrage">
          <a:hlinkClick xmlns:r="http://schemas.openxmlformats.org/officeDocument/2006/relationships" r:id="rId643"/>
          <a:extLst>
            <a:ext uri="{FF2B5EF4-FFF2-40B4-BE49-F238E27FC236}">
              <a16:creationId xmlns:a16="http://schemas.microsoft.com/office/drawing/2014/main" xmlns="" id="{00000000-0008-0000-0E00-0000E20A0000}"/>
            </a:ext>
          </a:extLst>
        </xdr:cNvPr>
        <xdr:cNvSpPr>
          <a:spLocks noChangeAspect="1" noChangeArrowheads="1"/>
        </xdr:cNvSpPr>
      </xdr:nvSpPr>
      <xdr:spPr bwMode="auto">
        <a:xfrm>
          <a:off x="4572000" y="225513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1213</xdr:row>
      <xdr:rowOff>0</xdr:rowOff>
    </xdr:from>
    <xdr:to>
      <xdr:col>2</xdr:col>
      <xdr:colOff>123825</xdr:colOff>
      <xdr:row>1213</xdr:row>
      <xdr:rowOff>123825</xdr:rowOff>
    </xdr:to>
    <xdr:sp macro="" textlink="">
      <xdr:nvSpPr>
        <xdr:cNvPr id="2787" name="AutoShape 739" descr="Bonis de performance">
          <a:extLst>
            <a:ext uri="{FF2B5EF4-FFF2-40B4-BE49-F238E27FC236}">
              <a16:creationId xmlns:a16="http://schemas.microsoft.com/office/drawing/2014/main" xmlns="" id="{00000000-0008-0000-0E00-0000E30A0000}"/>
            </a:ext>
          </a:extLst>
        </xdr:cNvPr>
        <xdr:cNvSpPr>
          <a:spLocks noChangeAspect="1" noChangeArrowheads="1"/>
        </xdr:cNvSpPr>
      </xdr:nvSpPr>
      <xdr:spPr bwMode="auto">
        <a:xfrm>
          <a:off x="1524000" y="227409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209</xdr:row>
      <xdr:rowOff>0</xdr:rowOff>
    </xdr:from>
    <xdr:to>
      <xdr:col>2</xdr:col>
      <xdr:colOff>123825</xdr:colOff>
      <xdr:row>209</xdr:row>
      <xdr:rowOff>123825</xdr:rowOff>
    </xdr:to>
    <xdr:sp macro="" textlink="">
      <xdr:nvSpPr>
        <xdr:cNvPr id="2788" name="AutoShape 740" descr="Bonis de performance">
          <a:extLst>
            <a:ext uri="{FF2B5EF4-FFF2-40B4-BE49-F238E27FC236}">
              <a16:creationId xmlns:a16="http://schemas.microsoft.com/office/drawing/2014/main" xmlns="" id="{00000000-0008-0000-0E00-0000E40A0000}"/>
            </a:ext>
          </a:extLst>
        </xdr:cNvPr>
        <xdr:cNvSpPr>
          <a:spLocks noChangeAspect="1" noChangeArrowheads="1"/>
        </xdr:cNvSpPr>
      </xdr:nvSpPr>
      <xdr:spPr bwMode="auto">
        <a:xfrm>
          <a:off x="1524000" y="227980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209</xdr:row>
      <xdr:rowOff>0</xdr:rowOff>
    </xdr:from>
    <xdr:to>
      <xdr:col>2</xdr:col>
      <xdr:colOff>257175</xdr:colOff>
      <xdr:row>209</xdr:row>
      <xdr:rowOff>123825</xdr:rowOff>
    </xdr:to>
    <xdr:sp macro="" textlink="">
      <xdr:nvSpPr>
        <xdr:cNvPr id="2789" name="AutoShape 741" descr="Exempté du ballottage">
          <a:hlinkClick xmlns:r="http://schemas.openxmlformats.org/officeDocument/2006/relationships" r:id="rId644"/>
          <a:extLst>
            <a:ext uri="{FF2B5EF4-FFF2-40B4-BE49-F238E27FC236}">
              <a16:creationId xmlns:a16="http://schemas.microsoft.com/office/drawing/2014/main" xmlns="" id="{00000000-0008-0000-0E00-0000E50A0000}"/>
            </a:ext>
          </a:extLst>
        </xdr:cNvPr>
        <xdr:cNvSpPr>
          <a:spLocks noChangeAspect="1" noChangeArrowheads="1"/>
        </xdr:cNvSpPr>
      </xdr:nvSpPr>
      <xdr:spPr bwMode="auto">
        <a:xfrm>
          <a:off x="1657350" y="227980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790" name="AutoShape 742" descr="https://capfriendly-wlb8ng5.stackpathdns.com/assets/images/icons/general/q.svg">
          <a:extLst>
            <a:ext uri="{FF2B5EF4-FFF2-40B4-BE49-F238E27FC236}">
              <a16:creationId xmlns:a16="http://schemas.microsoft.com/office/drawing/2014/main" xmlns="" id="{00000000-0008-0000-0E00-0000E60A0000}"/>
            </a:ext>
          </a:extLst>
        </xdr:cNvPr>
        <xdr:cNvSpPr>
          <a:spLocks noChangeAspect="1" noChangeArrowheads="1"/>
        </xdr:cNvSpPr>
      </xdr:nvSpPr>
      <xdr:spPr bwMode="auto">
        <a:xfrm>
          <a:off x="1524000" y="232143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791" name="AutoShape 743" descr="https://capfriendly-wlb8ng5.stackpathdns.com/assets/images/icons/general/q.svg">
          <a:extLst>
            <a:ext uri="{FF2B5EF4-FFF2-40B4-BE49-F238E27FC236}">
              <a16:creationId xmlns:a16="http://schemas.microsoft.com/office/drawing/2014/main" xmlns="" id="{00000000-0008-0000-0E00-0000E70A0000}"/>
            </a:ext>
          </a:extLst>
        </xdr:cNvPr>
        <xdr:cNvSpPr>
          <a:spLocks noChangeAspect="1" noChangeArrowheads="1"/>
        </xdr:cNvSpPr>
      </xdr:nvSpPr>
      <xdr:spPr bwMode="auto">
        <a:xfrm>
          <a:off x="1524000" y="232333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792" name="AutoShape 744" descr="https://capfriendly-wlb8ng5.stackpathdns.com/assets/images/icons/general/q.svg">
          <a:extLst>
            <a:ext uri="{FF2B5EF4-FFF2-40B4-BE49-F238E27FC236}">
              <a16:creationId xmlns:a16="http://schemas.microsoft.com/office/drawing/2014/main" xmlns="" id="{00000000-0008-0000-0E00-0000E80A0000}"/>
            </a:ext>
          </a:extLst>
        </xdr:cNvPr>
        <xdr:cNvSpPr>
          <a:spLocks noChangeAspect="1" noChangeArrowheads="1"/>
        </xdr:cNvSpPr>
      </xdr:nvSpPr>
      <xdr:spPr bwMode="auto">
        <a:xfrm>
          <a:off x="1524000" y="232524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793" name="AutoShape 745" descr="https://capfriendly-wlb8ng5.stackpathdns.com/assets/images/icons/general/q.svg">
          <a:extLst>
            <a:ext uri="{FF2B5EF4-FFF2-40B4-BE49-F238E27FC236}">
              <a16:creationId xmlns:a16="http://schemas.microsoft.com/office/drawing/2014/main" xmlns="" id="{00000000-0008-0000-0E00-0000E90A0000}"/>
            </a:ext>
          </a:extLst>
        </xdr:cNvPr>
        <xdr:cNvSpPr>
          <a:spLocks noChangeAspect="1" noChangeArrowheads="1"/>
        </xdr:cNvSpPr>
      </xdr:nvSpPr>
      <xdr:spPr bwMode="auto">
        <a:xfrm>
          <a:off x="1524000" y="232714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794" name="AutoShape 746" descr="https://capfriendly-wlb8ng5.stackpathdns.com/assets/images/icons/general/q.svg">
          <a:extLst>
            <a:ext uri="{FF2B5EF4-FFF2-40B4-BE49-F238E27FC236}">
              <a16:creationId xmlns:a16="http://schemas.microsoft.com/office/drawing/2014/main" xmlns="" id="{00000000-0008-0000-0E00-0000EA0A0000}"/>
            </a:ext>
          </a:extLst>
        </xdr:cNvPr>
        <xdr:cNvSpPr>
          <a:spLocks noChangeAspect="1" noChangeArrowheads="1"/>
        </xdr:cNvSpPr>
      </xdr:nvSpPr>
      <xdr:spPr bwMode="auto">
        <a:xfrm>
          <a:off x="1524000" y="232905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795" name="AutoShape 747" descr="https://capfriendly-wlb8ng5.stackpathdns.com/assets/images/icons/general/q.svg">
          <a:extLst>
            <a:ext uri="{FF2B5EF4-FFF2-40B4-BE49-F238E27FC236}">
              <a16:creationId xmlns:a16="http://schemas.microsoft.com/office/drawing/2014/main" xmlns="" id="{00000000-0008-0000-0E00-0000EB0A0000}"/>
            </a:ext>
          </a:extLst>
        </xdr:cNvPr>
        <xdr:cNvSpPr>
          <a:spLocks noChangeAspect="1" noChangeArrowheads="1"/>
        </xdr:cNvSpPr>
      </xdr:nvSpPr>
      <xdr:spPr bwMode="auto">
        <a:xfrm>
          <a:off x="1524000" y="233095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796" name="AutoShape 748" descr="https://capfriendly-wlb8ng5.stackpathdns.com/assets/images/icons/general/q.svg">
          <a:extLst>
            <a:ext uri="{FF2B5EF4-FFF2-40B4-BE49-F238E27FC236}">
              <a16:creationId xmlns:a16="http://schemas.microsoft.com/office/drawing/2014/main" xmlns="" id="{00000000-0008-0000-0E00-0000EC0A0000}"/>
            </a:ext>
          </a:extLst>
        </xdr:cNvPr>
        <xdr:cNvSpPr>
          <a:spLocks noChangeAspect="1" noChangeArrowheads="1"/>
        </xdr:cNvSpPr>
      </xdr:nvSpPr>
      <xdr:spPr bwMode="auto">
        <a:xfrm>
          <a:off x="1524000" y="233286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797" name="AutoShape 749" descr="https://capfriendly-wlb8ng5.stackpathdns.com/assets/images/icons/general/q.svg">
          <a:extLst>
            <a:ext uri="{FF2B5EF4-FFF2-40B4-BE49-F238E27FC236}">
              <a16:creationId xmlns:a16="http://schemas.microsoft.com/office/drawing/2014/main" xmlns="" id="{00000000-0008-0000-0E00-0000ED0A0000}"/>
            </a:ext>
          </a:extLst>
        </xdr:cNvPr>
        <xdr:cNvSpPr>
          <a:spLocks noChangeAspect="1" noChangeArrowheads="1"/>
        </xdr:cNvSpPr>
      </xdr:nvSpPr>
      <xdr:spPr bwMode="auto">
        <a:xfrm>
          <a:off x="1524000" y="233476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798" name="AutoShape 750" descr="https://capfriendly-wlb8ng5.stackpathdns.com/assets/images/icons/general/q.svg">
          <a:extLst>
            <a:ext uri="{FF2B5EF4-FFF2-40B4-BE49-F238E27FC236}">
              <a16:creationId xmlns:a16="http://schemas.microsoft.com/office/drawing/2014/main" xmlns="" id="{00000000-0008-0000-0E00-0000EE0A0000}"/>
            </a:ext>
          </a:extLst>
        </xdr:cNvPr>
        <xdr:cNvSpPr>
          <a:spLocks noChangeAspect="1" noChangeArrowheads="1"/>
        </xdr:cNvSpPr>
      </xdr:nvSpPr>
      <xdr:spPr bwMode="auto">
        <a:xfrm>
          <a:off x="1524000" y="233667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799" name="AutoShape 751" descr="https://capfriendly-wlb8ng5.stackpathdns.com/assets/images/icons/general/q.svg">
          <a:extLst>
            <a:ext uri="{FF2B5EF4-FFF2-40B4-BE49-F238E27FC236}">
              <a16:creationId xmlns:a16="http://schemas.microsoft.com/office/drawing/2014/main" xmlns="" id="{00000000-0008-0000-0E00-0000EF0A0000}"/>
            </a:ext>
          </a:extLst>
        </xdr:cNvPr>
        <xdr:cNvSpPr>
          <a:spLocks noChangeAspect="1" noChangeArrowheads="1"/>
        </xdr:cNvSpPr>
      </xdr:nvSpPr>
      <xdr:spPr bwMode="auto">
        <a:xfrm>
          <a:off x="1524000" y="233857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800" name="AutoShape 752" descr="https://capfriendly-wlb8ng5.stackpathdns.com/assets/images/icons/general/q.svg">
          <a:extLst>
            <a:ext uri="{FF2B5EF4-FFF2-40B4-BE49-F238E27FC236}">
              <a16:creationId xmlns:a16="http://schemas.microsoft.com/office/drawing/2014/main" xmlns="" id="{00000000-0008-0000-0E00-0000F00A0000}"/>
            </a:ext>
          </a:extLst>
        </xdr:cNvPr>
        <xdr:cNvSpPr>
          <a:spLocks noChangeAspect="1" noChangeArrowheads="1"/>
        </xdr:cNvSpPr>
      </xdr:nvSpPr>
      <xdr:spPr bwMode="auto">
        <a:xfrm>
          <a:off x="1524000" y="234048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2801" name="AutoShape 753" descr="Transaction avec retenue de salaire">
          <a:extLst>
            <a:ext uri="{FF2B5EF4-FFF2-40B4-BE49-F238E27FC236}">
              <a16:creationId xmlns:a16="http://schemas.microsoft.com/office/drawing/2014/main" xmlns="" id="{00000000-0008-0000-0E00-0000F10A0000}"/>
            </a:ext>
          </a:extLst>
        </xdr:cNvPr>
        <xdr:cNvSpPr>
          <a:spLocks noChangeAspect="1" noChangeArrowheads="1"/>
        </xdr:cNvSpPr>
      </xdr:nvSpPr>
      <xdr:spPr bwMode="auto">
        <a:xfrm>
          <a:off x="1524000" y="234915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425</xdr:row>
      <xdr:rowOff>0</xdr:rowOff>
    </xdr:from>
    <xdr:to>
      <xdr:col>2</xdr:col>
      <xdr:colOff>257175</xdr:colOff>
      <xdr:row>425</xdr:row>
      <xdr:rowOff>123825</xdr:rowOff>
    </xdr:to>
    <xdr:sp macro="" textlink="">
      <xdr:nvSpPr>
        <xdr:cNvPr id="2802" name="AutoShape 754" descr="Exempté du ballottage">
          <a:hlinkClick xmlns:r="http://schemas.openxmlformats.org/officeDocument/2006/relationships" r:id="rId645"/>
          <a:extLst>
            <a:ext uri="{FF2B5EF4-FFF2-40B4-BE49-F238E27FC236}">
              <a16:creationId xmlns:a16="http://schemas.microsoft.com/office/drawing/2014/main" xmlns="" id="{00000000-0008-0000-0E00-0000F20A0000}"/>
            </a:ext>
          </a:extLst>
        </xdr:cNvPr>
        <xdr:cNvSpPr>
          <a:spLocks noChangeAspect="1" noChangeArrowheads="1"/>
        </xdr:cNvSpPr>
      </xdr:nvSpPr>
      <xdr:spPr bwMode="auto">
        <a:xfrm>
          <a:off x="1657350" y="234915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1407</xdr:row>
      <xdr:rowOff>0</xdr:rowOff>
    </xdr:from>
    <xdr:to>
      <xdr:col>2</xdr:col>
      <xdr:colOff>123825</xdr:colOff>
      <xdr:row>1407</xdr:row>
      <xdr:rowOff>123825</xdr:rowOff>
    </xdr:to>
    <xdr:sp macro="" textlink="">
      <xdr:nvSpPr>
        <xdr:cNvPr id="2803" name="AutoShape 755" descr="Exempté du ballottage">
          <a:hlinkClick xmlns:r="http://schemas.openxmlformats.org/officeDocument/2006/relationships" r:id="rId646"/>
          <a:extLst>
            <a:ext uri="{FF2B5EF4-FFF2-40B4-BE49-F238E27FC236}">
              <a16:creationId xmlns:a16="http://schemas.microsoft.com/office/drawing/2014/main" xmlns="" id="{00000000-0008-0000-0E00-0000F30A0000}"/>
            </a:ext>
          </a:extLst>
        </xdr:cNvPr>
        <xdr:cNvSpPr>
          <a:spLocks noChangeAspect="1" noChangeArrowheads="1"/>
        </xdr:cNvSpPr>
      </xdr:nvSpPr>
      <xdr:spPr bwMode="auto">
        <a:xfrm>
          <a:off x="1524000" y="235105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1296</xdr:row>
      <xdr:rowOff>0</xdr:rowOff>
    </xdr:from>
    <xdr:to>
      <xdr:col>2</xdr:col>
      <xdr:colOff>123825</xdr:colOff>
      <xdr:row>1296</xdr:row>
      <xdr:rowOff>123825</xdr:rowOff>
    </xdr:to>
    <xdr:sp macro="" textlink="">
      <xdr:nvSpPr>
        <xdr:cNvPr id="2804" name="AutoShape 756" descr="Exempté du ballottage">
          <a:hlinkClick xmlns:r="http://schemas.openxmlformats.org/officeDocument/2006/relationships" r:id="rId647"/>
          <a:extLst>
            <a:ext uri="{FF2B5EF4-FFF2-40B4-BE49-F238E27FC236}">
              <a16:creationId xmlns:a16="http://schemas.microsoft.com/office/drawing/2014/main" xmlns="" id="{00000000-0008-0000-0E00-0000F40A0000}"/>
            </a:ext>
          </a:extLst>
        </xdr:cNvPr>
        <xdr:cNvSpPr>
          <a:spLocks noChangeAspect="1" noChangeArrowheads="1"/>
        </xdr:cNvSpPr>
      </xdr:nvSpPr>
      <xdr:spPr bwMode="auto">
        <a:xfrm>
          <a:off x="1524000" y="23529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691</xdr:row>
      <xdr:rowOff>0</xdr:rowOff>
    </xdr:from>
    <xdr:to>
      <xdr:col>2</xdr:col>
      <xdr:colOff>123825</xdr:colOff>
      <xdr:row>691</xdr:row>
      <xdr:rowOff>123825</xdr:rowOff>
    </xdr:to>
    <xdr:sp macro="" textlink="">
      <xdr:nvSpPr>
        <xdr:cNvPr id="2805" name="AutoShape 757" descr="Exempté du ballottage">
          <a:hlinkClick xmlns:r="http://schemas.openxmlformats.org/officeDocument/2006/relationships" r:id="rId648"/>
          <a:extLst>
            <a:ext uri="{FF2B5EF4-FFF2-40B4-BE49-F238E27FC236}">
              <a16:creationId xmlns:a16="http://schemas.microsoft.com/office/drawing/2014/main" xmlns="" id="{00000000-0008-0000-0E00-0000F50A0000}"/>
            </a:ext>
          </a:extLst>
        </xdr:cNvPr>
        <xdr:cNvSpPr>
          <a:spLocks noChangeAspect="1" noChangeArrowheads="1"/>
        </xdr:cNvSpPr>
      </xdr:nvSpPr>
      <xdr:spPr bwMode="auto">
        <a:xfrm>
          <a:off x="1524000" y="235486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1103</xdr:row>
      <xdr:rowOff>0</xdr:rowOff>
    </xdr:from>
    <xdr:to>
      <xdr:col>2</xdr:col>
      <xdr:colOff>123825</xdr:colOff>
      <xdr:row>1103</xdr:row>
      <xdr:rowOff>123825</xdr:rowOff>
    </xdr:to>
    <xdr:sp macro="" textlink="">
      <xdr:nvSpPr>
        <xdr:cNvPr id="2806" name="AutoShape 758" descr="Exempté du ballottage">
          <a:hlinkClick xmlns:r="http://schemas.openxmlformats.org/officeDocument/2006/relationships" r:id="rId649"/>
          <a:extLst>
            <a:ext uri="{FF2B5EF4-FFF2-40B4-BE49-F238E27FC236}">
              <a16:creationId xmlns:a16="http://schemas.microsoft.com/office/drawing/2014/main" xmlns="" id="{00000000-0008-0000-0E00-0000F60A0000}"/>
            </a:ext>
          </a:extLst>
        </xdr:cNvPr>
        <xdr:cNvSpPr>
          <a:spLocks noChangeAspect="1" noChangeArrowheads="1"/>
        </xdr:cNvSpPr>
      </xdr:nvSpPr>
      <xdr:spPr bwMode="auto">
        <a:xfrm>
          <a:off x="1524000" y="23567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618</xdr:row>
      <xdr:rowOff>0</xdr:rowOff>
    </xdr:from>
    <xdr:to>
      <xdr:col>2</xdr:col>
      <xdr:colOff>123825</xdr:colOff>
      <xdr:row>618</xdr:row>
      <xdr:rowOff>123825</xdr:rowOff>
    </xdr:to>
    <xdr:sp macro="" textlink="">
      <xdr:nvSpPr>
        <xdr:cNvPr id="2807" name="AutoShape 759" descr="Bonis de performance">
          <a:extLst>
            <a:ext uri="{FF2B5EF4-FFF2-40B4-BE49-F238E27FC236}">
              <a16:creationId xmlns:a16="http://schemas.microsoft.com/office/drawing/2014/main" xmlns="" id="{00000000-0008-0000-0E00-0000F70A0000}"/>
            </a:ext>
          </a:extLst>
        </xdr:cNvPr>
        <xdr:cNvSpPr>
          <a:spLocks noChangeAspect="1" noChangeArrowheads="1"/>
        </xdr:cNvSpPr>
      </xdr:nvSpPr>
      <xdr:spPr bwMode="auto">
        <a:xfrm>
          <a:off x="1524000" y="235867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618</xdr:row>
      <xdr:rowOff>0</xdr:rowOff>
    </xdr:from>
    <xdr:to>
      <xdr:col>2</xdr:col>
      <xdr:colOff>257175</xdr:colOff>
      <xdr:row>618</xdr:row>
      <xdr:rowOff>123825</xdr:rowOff>
    </xdr:to>
    <xdr:sp macro="" textlink="">
      <xdr:nvSpPr>
        <xdr:cNvPr id="2808" name="AutoShape 760" descr="Exempté du ballottage">
          <a:hlinkClick xmlns:r="http://schemas.openxmlformats.org/officeDocument/2006/relationships" r:id="rId650"/>
          <a:extLst>
            <a:ext uri="{FF2B5EF4-FFF2-40B4-BE49-F238E27FC236}">
              <a16:creationId xmlns:a16="http://schemas.microsoft.com/office/drawing/2014/main" xmlns="" id="{00000000-0008-0000-0E00-0000F80A0000}"/>
            </a:ext>
          </a:extLst>
        </xdr:cNvPr>
        <xdr:cNvSpPr>
          <a:spLocks noChangeAspect="1" noChangeArrowheads="1"/>
        </xdr:cNvSpPr>
      </xdr:nvSpPr>
      <xdr:spPr bwMode="auto">
        <a:xfrm>
          <a:off x="1657350" y="235867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431</xdr:row>
      <xdr:rowOff>0</xdr:rowOff>
    </xdr:from>
    <xdr:to>
      <xdr:col>2</xdr:col>
      <xdr:colOff>123825</xdr:colOff>
      <xdr:row>431</xdr:row>
      <xdr:rowOff>123825</xdr:rowOff>
    </xdr:to>
    <xdr:sp macro="" textlink="">
      <xdr:nvSpPr>
        <xdr:cNvPr id="2809" name="AutoShape 761" descr="Bonis de performance">
          <a:extLst>
            <a:ext uri="{FF2B5EF4-FFF2-40B4-BE49-F238E27FC236}">
              <a16:creationId xmlns:a16="http://schemas.microsoft.com/office/drawing/2014/main" xmlns="" id="{00000000-0008-0000-0E00-0000F90A0000}"/>
            </a:ext>
          </a:extLst>
        </xdr:cNvPr>
        <xdr:cNvSpPr>
          <a:spLocks noChangeAspect="1" noChangeArrowheads="1"/>
        </xdr:cNvSpPr>
      </xdr:nvSpPr>
      <xdr:spPr bwMode="auto">
        <a:xfrm>
          <a:off x="1524000" y="236058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431</xdr:row>
      <xdr:rowOff>0</xdr:rowOff>
    </xdr:from>
    <xdr:to>
      <xdr:col>2</xdr:col>
      <xdr:colOff>257175</xdr:colOff>
      <xdr:row>431</xdr:row>
      <xdr:rowOff>123825</xdr:rowOff>
    </xdr:to>
    <xdr:sp macro="" textlink="">
      <xdr:nvSpPr>
        <xdr:cNvPr id="2810" name="AutoShape 762" descr="Transaction avec retenue de salaire">
          <a:extLst>
            <a:ext uri="{FF2B5EF4-FFF2-40B4-BE49-F238E27FC236}">
              <a16:creationId xmlns:a16="http://schemas.microsoft.com/office/drawing/2014/main" xmlns="" id="{00000000-0008-0000-0E00-0000FA0A0000}"/>
            </a:ext>
          </a:extLst>
        </xdr:cNvPr>
        <xdr:cNvSpPr>
          <a:spLocks noChangeAspect="1" noChangeArrowheads="1"/>
        </xdr:cNvSpPr>
      </xdr:nvSpPr>
      <xdr:spPr bwMode="auto">
        <a:xfrm>
          <a:off x="1657350" y="236058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431</xdr:row>
      <xdr:rowOff>0</xdr:rowOff>
    </xdr:from>
    <xdr:to>
      <xdr:col>2</xdr:col>
      <xdr:colOff>390525</xdr:colOff>
      <xdr:row>431</xdr:row>
      <xdr:rowOff>123825</xdr:rowOff>
    </xdr:to>
    <xdr:sp macro="" textlink="">
      <xdr:nvSpPr>
        <xdr:cNvPr id="2811" name="AutoShape 763" descr="Exempté du ballottage">
          <a:hlinkClick xmlns:r="http://schemas.openxmlformats.org/officeDocument/2006/relationships" r:id="rId651"/>
          <a:extLst>
            <a:ext uri="{FF2B5EF4-FFF2-40B4-BE49-F238E27FC236}">
              <a16:creationId xmlns:a16="http://schemas.microsoft.com/office/drawing/2014/main" xmlns="" id="{00000000-0008-0000-0E00-0000FB0A0000}"/>
            </a:ext>
          </a:extLst>
        </xdr:cNvPr>
        <xdr:cNvSpPr>
          <a:spLocks noChangeAspect="1" noChangeArrowheads="1"/>
        </xdr:cNvSpPr>
      </xdr:nvSpPr>
      <xdr:spPr bwMode="auto">
        <a:xfrm>
          <a:off x="1790700" y="236058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831</xdr:row>
      <xdr:rowOff>0</xdr:rowOff>
    </xdr:from>
    <xdr:to>
      <xdr:col>2</xdr:col>
      <xdr:colOff>123825</xdr:colOff>
      <xdr:row>831</xdr:row>
      <xdr:rowOff>123825</xdr:rowOff>
    </xdr:to>
    <xdr:sp macro="" textlink="">
      <xdr:nvSpPr>
        <xdr:cNvPr id="2812" name="AutoShape 764" descr="Bonis de performance">
          <a:extLst>
            <a:ext uri="{FF2B5EF4-FFF2-40B4-BE49-F238E27FC236}">
              <a16:creationId xmlns:a16="http://schemas.microsoft.com/office/drawing/2014/main" xmlns="" id="{00000000-0008-0000-0E00-0000FC0A0000}"/>
            </a:ext>
          </a:extLst>
        </xdr:cNvPr>
        <xdr:cNvSpPr>
          <a:spLocks noChangeAspect="1" noChangeArrowheads="1"/>
        </xdr:cNvSpPr>
      </xdr:nvSpPr>
      <xdr:spPr bwMode="auto">
        <a:xfrm>
          <a:off x="1524000" y="236248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831</xdr:row>
      <xdr:rowOff>0</xdr:rowOff>
    </xdr:from>
    <xdr:to>
      <xdr:col>2</xdr:col>
      <xdr:colOff>257175</xdr:colOff>
      <xdr:row>831</xdr:row>
      <xdr:rowOff>123825</xdr:rowOff>
    </xdr:to>
    <xdr:sp macro="" textlink="">
      <xdr:nvSpPr>
        <xdr:cNvPr id="2813" name="AutoShape 765" descr="Exempté du ballottage">
          <a:hlinkClick xmlns:r="http://schemas.openxmlformats.org/officeDocument/2006/relationships" r:id="rId652"/>
          <a:extLst>
            <a:ext uri="{FF2B5EF4-FFF2-40B4-BE49-F238E27FC236}">
              <a16:creationId xmlns:a16="http://schemas.microsoft.com/office/drawing/2014/main" xmlns="" id="{00000000-0008-0000-0E00-0000FD0A0000}"/>
            </a:ext>
          </a:extLst>
        </xdr:cNvPr>
        <xdr:cNvSpPr>
          <a:spLocks noChangeAspect="1" noChangeArrowheads="1"/>
        </xdr:cNvSpPr>
      </xdr:nvSpPr>
      <xdr:spPr bwMode="auto">
        <a:xfrm>
          <a:off x="1657350" y="236248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238</xdr:row>
      <xdr:rowOff>0</xdr:rowOff>
    </xdr:from>
    <xdr:to>
      <xdr:col>2</xdr:col>
      <xdr:colOff>123825</xdr:colOff>
      <xdr:row>238</xdr:row>
      <xdr:rowOff>123825</xdr:rowOff>
    </xdr:to>
    <xdr:sp macro="" textlink="">
      <xdr:nvSpPr>
        <xdr:cNvPr id="2814" name="AutoShape 766" descr="Bonis de performance">
          <a:extLst>
            <a:ext uri="{FF2B5EF4-FFF2-40B4-BE49-F238E27FC236}">
              <a16:creationId xmlns:a16="http://schemas.microsoft.com/office/drawing/2014/main" xmlns="" id="{00000000-0008-0000-0E00-0000FE0A0000}"/>
            </a:ext>
          </a:extLst>
        </xdr:cNvPr>
        <xdr:cNvSpPr>
          <a:spLocks noChangeAspect="1" noChangeArrowheads="1"/>
        </xdr:cNvSpPr>
      </xdr:nvSpPr>
      <xdr:spPr bwMode="auto">
        <a:xfrm>
          <a:off x="1524000" y="236439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238</xdr:row>
      <xdr:rowOff>0</xdr:rowOff>
    </xdr:from>
    <xdr:to>
      <xdr:col>2</xdr:col>
      <xdr:colOff>257175</xdr:colOff>
      <xdr:row>238</xdr:row>
      <xdr:rowOff>123825</xdr:rowOff>
    </xdr:to>
    <xdr:sp macro="" textlink="">
      <xdr:nvSpPr>
        <xdr:cNvPr id="2815" name="AutoShape 767" descr="Exempté du ballottage">
          <a:hlinkClick xmlns:r="http://schemas.openxmlformats.org/officeDocument/2006/relationships" r:id="rId653"/>
          <a:extLst>
            <a:ext uri="{FF2B5EF4-FFF2-40B4-BE49-F238E27FC236}">
              <a16:creationId xmlns:a16="http://schemas.microsoft.com/office/drawing/2014/main" xmlns="" id="{00000000-0008-0000-0E00-0000FF0A0000}"/>
            </a:ext>
          </a:extLst>
        </xdr:cNvPr>
        <xdr:cNvSpPr>
          <a:spLocks noChangeAspect="1" noChangeArrowheads="1"/>
        </xdr:cNvSpPr>
      </xdr:nvSpPr>
      <xdr:spPr bwMode="auto">
        <a:xfrm>
          <a:off x="1657350" y="236439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1268</xdr:row>
      <xdr:rowOff>0</xdr:rowOff>
    </xdr:from>
    <xdr:to>
      <xdr:col>2</xdr:col>
      <xdr:colOff>123825</xdr:colOff>
      <xdr:row>1268</xdr:row>
      <xdr:rowOff>123825</xdr:rowOff>
    </xdr:to>
    <xdr:sp macro="" textlink="">
      <xdr:nvSpPr>
        <xdr:cNvPr id="2816" name="AutoShape 768" descr="Bonis de performance">
          <a:extLst>
            <a:ext uri="{FF2B5EF4-FFF2-40B4-BE49-F238E27FC236}">
              <a16:creationId xmlns:a16="http://schemas.microsoft.com/office/drawing/2014/main" xmlns="" id="{00000000-0008-0000-0E00-0000000B0000}"/>
            </a:ext>
          </a:extLst>
        </xdr:cNvPr>
        <xdr:cNvSpPr>
          <a:spLocks noChangeAspect="1" noChangeArrowheads="1"/>
        </xdr:cNvSpPr>
      </xdr:nvSpPr>
      <xdr:spPr bwMode="auto">
        <a:xfrm>
          <a:off x="1524000" y="236629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1268</xdr:row>
      <xdr:rowOff>0</xdr:rowOff>
    </xdr:from>
    <xdr:to>
      <xdr:col>2</xdr:col>
      <xdr:colOff>257175</xdr:colOff>
      <xdr:row>1268</xdr:row>
      <xdr:rowOff>123825</xdr:rowOff>
    </xdr:to>
    <xdr:sp macro="" textlink="">
      <xdr:nvSpPr>
        <xdr:cNvPr id="2817" name="AutoShape 769" descr="Exempté du ballottage">
          <a:hlinkClick xmlns:r="http://schemas.openxmlformats.org/officeDocument/2006/relationships" r:id="rId654"/>
          <a:extLst>
            <a:ext uri="{FF2B5EF4-FFF2-40B4-BE49-F238E27FC236}">
              <a16:creationId xmlns:a16="http://schemas.microsoft.com/office/drawing/2014/main" xmlns="" id="{00000000-0008-0000-0E00-0000010B0000}"/>
            </a:ext>
          </a:extLst>
        </xdr:cNvPr>
        <xdr:cNvSpPr>
          <a:spLocks noChangeAspect="1" noChangeArrowheads="1"/>
        </xdr:cNvSpPr>
      </xdr:nvSpPr>
      <xdr:spPr bwMode="auto">
        <a:xfrm>
          <a:off x="1657350" y="236629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xdr:row>
      <xdr:rowOff>0</xdr:rowOff>
    </xdr:from>
    <xdr:to>
      <xdr:col>2</xdr:col>
      <xdr:colOff>123825</xdr:colOff>
      <xdr:row>63</xdr:row>
      <xdr:rowOff>123825</xdr:rowOff>
    </xdr:to>
    <xdr:sp macro="" textlink="">
      <xdr:nvSpPr>
        <xdr:cNvPr id="2818" name="AutoShape 770" descr="Exempté du ballottage">
          <a:hlinkClick xmlns:r="http://schemas.openxmlformats.org/officeDocument/2006/relationships" r:id="rId655"/>
          <a:extLst>
            <a:ext uri="{FF2B5EF4-FFF2-40B4-BE49-F238E27FC236}">
              <a16:creationId xmlns:a16="http://schemas.microsoft.com/office/drawing/2014/main" xmlns="" id="{00000000-0008-0000-0E00-0000020B0000}"/>
            </a:ext>
          </a:extLst>
        </xdr:cNvPr>
        <xdr:cNvSpPr>
          <a:spLocks noChangeAspect="1" noChangeArrowheads="1"/>
        </xdr:cNvSpPr>
      </xdr:nvSpPr>
      <xdr:spPr bwMode="auto">
        <a:xfrm>
          <a:off x="1524000" y="236820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826</xdr:row>
      <xdr:rowOff>0</xdr:rowOff>
    </xdr:from>
    <xdr:to>
      <xdr:col>2</xdr:col>
      <xdr:colOff>123825</xdr:colOff>
      <xdr:row>826</xdr:row>
      <xdr:rowOff>123825</xdr:rowOff>
    </xdr:to>
    <xdr:sp macro="" textlink="">
      <xdr:nvSpPr>
        <xdr:cNvPr id="2819" name="AutoShape 771" descr="Bonis de performance">
          <a:extLst>
            <a:ext uri="{FF2B5EF4-FFF2-40B4-BE49-F238E27FC236}">
              <a16:creationId xmlns:a16="http://schemas.microsoft.com/office/drawing/2014/main" xmlns="" id="{00000000-0008-0000-0E00-0000030B0000}"/>
            </a:ext>
          </a:extLst>
        </xdr:cNvPr>
        <xdr:cNvSpPr>
          <a:spLocks noChangeAspect="1" noChangeArrowheads="1"/>
        </xdr:cNvSpPr>
      </xdr:nvSpPr>
      <xdr:spPr bwMode="auto">
        <a:xfrm>
          <a:off x="1524000" y="237010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826</xdr:row>
      <xdr:rowOff>0</xdr:rowOff>
    </xdr:from>
    <xdr:to>
      <xdr:col>2</xdr:col>
      <xdr:colOff>257175</xdr:colOff>
      <xdr:row>826</xdr:row>
      <xdr:rowOff>123825</xdr:rowOff>
    </xdr:to>
    <xdr:sp macro="" textlink="">
      <xdr:nvSpPr>
        <xdr:cNvPr id="2820" name="AutoShape 772" descr="Exempté du ballottage">
          <a:hlinkClick xmlns:r="http://schemas.openxmlformats.org/officeDocument/2006/relationships" r:id="rId656"/>
          <a:extLst>
            <a:ext uri="{FF2B5EF4-FFF2-40B4-BE49-F238E27FC236}">
              <a16:creationId xmlns:a16="http://schemas.microsoft.com/office/drawing/2014/main" xmlns="" id="{00000000-0008-0000-0E00-0000040B0000}"/>
            </a:ext>
          </a:extLst>
        </xdr:cNvPr>
        <xdr:cNvSpPr>
          <a:spLocks noChangeAspect="1" noChangeArrowheads="1"/>
        </xdr:cNvSpPr>
      </xdr:nvSpPr>
      <xdr:spPr bwMode="auto">
        <a:xfrm>
          <a:off x="1657350" y="237010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1459</xdr:row>
      <xdr:rowOff>0</xdr:rowOff>
    </xdr:from>
    <xdr:to>
      <xdr:col>2</xdr:col>
      <xdr:colOff>123825</xdr:colOff>
      <xdr:row>1459</xdr:row>
      <xdr:rowOff>123825</xdr:rowOff>
    </xdr:to>
    <xdr:sp macro="" textlink="">
      <xdr:nvSpPr>
        <xdr:cNvPr id="2821" name="AutoShape 773" descr="Bonis de performance">
          <a:extLst>
            <a:ext uri="{FF2B5EF4-FFF2-40B4-BE49-F238E27FC236}">
              <a16:creationId xmlns:a16="http://schemas.microsoft.com/office/drawing/2014/main" xmlns="" id="{00000000-0008-0000-0E00-0000050B0000}"/>
            </a:ext>
          </a:extLst>
        </xdr:cNvPr>
        <xdr:cNvSpPr>
          <a:spLocks noChangeAspect="1" noChangeArrowheads="1"/>
        </xdr:cNvSpPr>
      </xdr:nvSpPr>
      <xdr:spPr bwMode="auto">
        <a:xfrm>
          <a:off x="1524000" y="237201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1459</xdr:row>
      <xdr:rowOff>0</xdr:rowOff>
    </xdr:from>
    <xdr:to>
      <xdr:col>2</xdr:col>
      <xdr:colOff>257175</xdr:colOff>
      <xdr:row>1459</xdr:row>
      <xdr:rowOff>123825</xdr:rowOff>
    </xdr:to>
    <xdr:sp macro="" textlink="">
      <xdr:nvSpPr>
        <xdr:cNvPr id="2822" name="AutoShape 774" descr="Exempté du ballottage">
          <a:hlinkClick xmlns:r="http://schemas.openxmlformats.org/officeDocument/2006/relationships" r:id="rId657"/>
          <a:extLst>
            <a:ext uri="{FF2B5EF4-FFF2-40B4-BE49-F238E27FC236}">
              <a16:creationId xmlns:a16="http://schemas.microsoft.com/office/drawing/2014/main" xmlns="" id="{00000000-0008-0000-0E00-0000060B0000}"/>
            </a:ext>
          </a:extLst>
        </xdr:cNvPr>
        <xdr:cNvSpPr>
          <a:spLocks noChangeAspect="1" noChangeArrowheads="1"/>
        </xdr:cNvSpPr>
      </xdr:nvSpPr>
      <xdr:spPr bwMode="auto">
        <a:xfrm>
          <a:off x="1657350" y="237201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1253</xdr:row>
      <xdr:rowOff>0</xdr:rowOff>
    </xdr:from>
    <xdr:to>
      <xdr:col>7</xdr:col>
      <xdr:colOff>123825</xdr:colOff>
      <xdr:row>1253</xdr:row>
      <xdr:rowOff>104775</xdr:rowOff>
    </xdr:to>
    <xdr:sp macro="" textlink="">
      <xdr:nvSpPr>
        <xdr:cNvPr id="2823" name="AutoShape 775" descr="Éligible à l'arbitrage">
          <a:hlinkClick xmlns:r="http://schemas.openxmlformats.org/officeDocument/2006/relationships" r:id="rId658"/>
          <a:extLst>
            <a:ext uri="{FF2B5EF4-FFF2-40B4-BE49-F238E27FC236}">
              <a16:creationId xmlns:a16="http://schemas.microsoft.com/office/drawing/2014/main" xmlns="" id="{00000000-0008-0000-0E00-0000070B0000}"/>
            </a:ext>
          </a:extLst>
        </xdr:cNvPr>
        <xdr:cNvSpPr>
          <a:spLocks noChangeAspect="1" noChangeArrowheads="1"/>
        </xdr:cNvSpPr>
      </xdr:nvSpPr>
      <xdr:spPr bwMode="auto">
        <a:xfrm>
          <a:off x="5334000" y="2373915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1397</xdr:row>
      <xdr:rowOff>0</xdr:rowOff>
    </xdr:from>
    <xdr:to>
      <xdr:col>7</xdr:col>
      <xdr:colOff>123825</xdr:colOff>
      <xdr:row>1397</xdr:row>
      <xdr:rowOff>104775</xdr:rowOff>
    </xdr:to>
    <xdr:sp macro="" textlink="">
      <xdr:nvSpPr>
        <xdr:cNvPr id="2824" name="AutoShape 776" descr="Éligible à l'arbitrage">
          <a:hlinkClick xmlns:r="http://schemas.openxmlformats.org/officeDocument/2006/relationships" r:id="rId659"/>
          <a:extLst>
            <a:ext uri="{FF2B5EF4-FFF2-40B4-BE49-F238E27FC236}">
              <a16:creationId xmlns:a16="http://schemas.microsoft.com/office/drawing/2014/main" xmlns="" id="{00000000-0008-0000-0E00-0000080B0000}"/>
            </a:ext>
          </a:extLst>
        </xdr:cNvPr>
        <xdr:cNvSpPr>
          <a:spLocks noChangeAspect="1" noChangeArrowheads="1"/>
        </xdr:cNvSpPr>
      </xdr:nvSpPr>
      <xdr:spPr bwMode="auto">
        <a:xfrm>
          <a:off x="5334000" y="2379630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424</xdr:row>
      <xdr:rowOff>0</xdr:rowOff>
    </xdr:from>
    <xdr:to>
      <xdr:col>2</xdr:col>
      <xdr:colOff>123825</xdr:colOff>
      <xdr:row>424</xdr:row>
      <xdr:rowOff>123825</xdr:rowOff>
    </xdr:to>
    <xdr:sp macro="" textlink="">
      <xdr:nvSpPr>
        <xdr:cNvPr id="2825" name="AutoShape 777" descr="Bonis de performance">
          <a:extLst>
            <a:ext uri="{FF2B5EF4-FFF2-40B4-BE49-F238E27FC236}">
              <a16:creationId xmlns:a16="http://schemas.microsoft.com/office/drawing/2014/main" xmlns="" id="{00000000-0008-0000-0E00-0000090B0000}"/>
            </a:ext>
          </a:extLst>
        </xdr:cNvPr>
        <xdr:cNvSpPr>
          <a:spLocks noChangeAspect="1" noChangeArrowheads="1"/>
        </xdr:cNvSpPr>
      </xdr:nvSpPr>
      <xdr:spPr bwMode="auto">
        <a:xfrm>
          <a:off x="1524000" y="239087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424</xdr:row>
      <xdr:rowOff>0</xdr:rowOff>
    </xdr:from>
    <xdr:to>
      <xdr:col>2</xdr:col>
      <xdr:colOff>257175</xdr:colOff>
      <xdr:row>424</xdr:row>
      <xdr:rowOff>123825</xdr:rowOff>
    </xdr:to>
    <xdr:sp macro="" textlink="">
      <xdr:nvSpPr>
        <xdr:cNvPr id="2826" name="AutoShape 778" descr="Exempté du ballottage">
          <a:hlinkClick xmlns:r="http://schemas.openxmlformats.org/officeDocument/2006/relationships" r:id="rId660"/>
          <a:extLst>
            <a:ext uri="{FF2B5EF4-FFF2-40B4-BE49-F238E27FC236}">
              <a16:creationId xmlns:a16="http://schemas.microsoft.com/office/drawing/2014/main" xmlns="" id="{00000000-0008-0000-0E00-00000A0B0000}"/>
            </a:ext>
          </a:extLst>
        </xdr:cNvPr>
        <xdr:cNvSpPr>
          <a:spLocks noChangeAspect="1" noChangeArrowheads="1"/>
        </xdr:cNvSpPr>
      </xdr:nvSpPr>
      <xdr:spPr bwMode="auto">
        <a:xfrm>
          <a:off x="1657350" y="239087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1275</xdr:row>
      <xdr:rowOff>0</xdr:rowOff>
    </xdr:from>
    <xdr:to>
      <xdr:col>2</xdr:col>
      <xdr:colOff>123825</xdr:colOff>
      <xdr:row>1275</xdr:row>
      <xdr:rowOff>123825</xdr:rowOff>
    </xdr:to>
    <xdr:sp macro="" textlink="">
      <xdr:nvSpPr>
        <xdr:cNvPr id="2827" name="AutoShape 779" descr="Bonis de performance">
          <a:extLst>
            <a:ext uri="{FF2B5EF4-FFF2-40B4-BE49-F238E27FC236}">
              <a16:creationId xmlns:a16="http://schemas.microsoft.com/office/drawing/2014/main" xmlns="" id="{00000000-0008-0000-0E00-00000B0B0000}"/>
            </a:ext>
          </a:extLst>
        </xdr:cNvPr>
        <xdr:cNvSpPr>
          <a:spLocks noChangeAspect="1" noChangeArrowheads="1"/>
        </xdr:cNvSpPr>
      </xdr:nvSpPr>
      <xdr:spPr bwMode="auto">
        <a:xfrm>
          <a:off x="1524000" y="239277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1275</xdr:row>
      <xdr:rowOff>0</xdr:rowOff>
    </xdr:from>
    <xdr:to>
      <xdr:col>2</xdr:col>
      <xdr:colOff>257175</xdr:colOff>
      <xdr:row>1275</xdr:row>
      <xdr:rowOff>123825</xdr:rowOff>
    </xdr:to>
    <xdr:sp macro="" textlink="">
      <xdr:nvSpPr>
        <xdr:cNvPr id="2828" name="AutoShape 780" descr="Exempté du ballottage">
          <a:hlinkClick xmlns:r="http://schemas.openxmlformats.org/officeDocument/2006/relationships" r:id="rId661"/>
          <a:extLst>
            <a:ext uri="{FF2B5EF4-FFF2-40B4-BE49-F238E27FC236}">
              <a16:creationId xmlns:a16="http://schemas.microsoft.com/office/drawing/2014/main" xmlns="" id="{00000000-0008-0000-0E00-00000C0B0000}"/>
            </a:ext>
          </a:extLst>
        </xdr:cNvPr>
        <xdr:cNvSpPr>
          <a:spLocks noChangeAspect="1" noChangeArrowheads="1"/>
        </xdr:cNvSpPr>
      </xdr:nvSpPr>
      <xdr:spPr bwMode="auto">
        <a:xfrm>
          <a:off x="1657350" y="239277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1270</xdr:row>
      <xdr:rowOff>0</xdr:rowOff>
    </xdr:from>
    <xdr:to>
      <xdr:col>2</xdr:col>
      <xdr:colOff>123825</xdr:colOff>
      <xdr:row>1270</xdr:row>
      <xdr:rowOff>123825</xdr:rowOff>
    </xdr:to>
    <xdr:sp macro="" textlink="">
      <xdr:nvSpPr>
        <xdr:cNvPr id="2829" name="AutoShape 781" descr="Exempté du ballottage">
          <a:hlinkClick xmlns:r="http://schemas.openxmlformats.org/officeDocument/2006/relationships" r:id="rId662"/>
          <a:extLst>
            <a:ext uri="{FF2B5EF4-FFF2-40B4-BE49-F238E27FC236}">
              <a16:creationId xmlns:a16="http://schemas.microsoft.com/office/drawing/2014/main" xmlns="" id="{00000000-0008-0000-0E00-00000D0B0000}"/>
            </a:ext>
          </a:extLst>
        </xdr:cNvPr>
        <xdr:cNvSpPr>
          <a:spLocks noChangeAspect="1" noChangeArrowheads="1"/>
        </xdr:cNvSpPr>
      </xdr:nvSpPr>
      <xdr:spPr bwMode="auto">
        <a:xfrm>
          <a:off x="1524000" y="239468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1415</xdr:row>
      <xdr:rowOff>0</xdr:rowOff>
    </xdr:from>
    <xdr:to>
      <xdr:col>7</xdr:col>
      <xdr:colOff>123825</xdr:colOff>
      <xdr:row>1415</xdr:row>
      <xdr:rowOff>104775</xdr:rowOff>
    </xdr:to>
    <xdr:sp macro="" textlink="">
      <xdr:nvSpPr>
        <xdr:cNvPr id="2830" name="AutoShape 782" descr="Éligible à l'arbitrage">
          <a:hlinkClick xmlns:r="http://schemas.openxmlformats.org/officeDocument/2006/relationships" r:id="rId663"/>
          <a:extLst>
            <a:ext uri="{FF2B5EF4-FFF2-40B4-BE49-F238E27FC236}">
              <a16:creationId xmlns:a16="http://schemas.microsoft.com/office/drawing/2014/main" xmlns="" id="{00000000-0008-0000-0E00-00000E0B0000}"/>
            </a:ext>
          </a:extLst>
        </xdr:cNvPr>
        <xdr:cNvSpPr>
          <a:spLocks noChangeAspect="1" noChangeArrowheads="1"/>
        </xdr:cNvSpPr>
      </xdr:nvSpPr>
      <xdr:spPr bwMode="auto">
        <a:xfrm>
          <a:off x="5334000" y="2400395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885</xdr:row>
      <xdr:rowOff>0</xdr:rowOff>
    </xdr:from>
    <xdr:to>
      <xdr:col>7</xdr:col>
      <xdr:colOff>123825</xdr:colOff>
      <xdr:row>885</xdr:row>
      <xdr:rowOff>104775</xdr:rowOff>
    </xdr:to>
    <xdr:sp macro="" textlink="">
      <xdr:nvSpPr>
        <xdr:cNvPr id="2831" name="AutoShape 783" descr="Éligible à l'arbitrage">
          <a:hlinkClick xmlns:r="http://schemas.openxmlformats.org/officeDocument/2006/relationships" r:id="rId664"/>
          <a:extLst>
            <a:ext uri="{FF2B5EF4-FFF2-40B4-BE49-F238E27FC236}">
              <a16:creationId xmlns:a16="http://schemas.microsoft.com/office/drawing/2014/main" xmlns="" id="{00000000-0008-0000-0E00-00000F0B0000}"/>
            </a:ext>
          </a:extLst>
        </xdr:cNvPr>
        <xdr:cNvSpPr>
          <a:spLocks noChangeAspect="1" noChangeArrowheads="1"/>
        </xdr:cNvSpPr>
      </xdr:nvSpPr>
      <xdr:spPr bwMode="auto">
        <a:xfrm>
          <a:off x="5334000" y="241554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561</xdr:row>
      <xdr:rowOff>0</xdr:rowOff>
    </xdr:from>
    <xdr:to>
      <xdr:col>8</xdr:col>
      <xdr:colOff>123825</xdr:colOff>
      <xdr:row>561</xdr:row>
      <xdr:rowOff>104775</xdr:rowOff>
    </xdr:to>
    <xdr:sp macro="" textlink="">
      <xdr:nvSpPr>
        <xdr:cNvPr id="2832" name="AutoShape 784" descr="Éligible à l'arbitrage">
          <a:hlinkClick xmlns:r="http://schemas.openxmlformats.org/officeDocument/2006/relationships" r:id="rId665"/>
          <a:extLst>
            <a:ext uri="{FF2B5EF4-FFF2-40B4-BE49-F238E27FC236}">
              <a16:creationId xmlns:a16="http://schemas.microsoft.com/office/drawing/2014/main" xmlns="" id="{00000000-0008-0000-0E00-0000100B0000}"/>
            </a:ext>
          </a:extLst>
        </xdr:cNvPr>
        <xdr:cNvSpPr>
          <a:spLocks noChangeAspect="1" noChangeArrowheads="1"/>
        </xdr:cNvSpPr>
      </xdr:nvSpPr>
      <xdr:spPr bwMode="auto">
        <a:xfrm>
          <a:off x="6096000" y="234657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324</xdr:row>
      <xdr:rowOff>0</xdr:rowOff>
    </xdr:from>
    <xdr:to>
      <xdr:col>2</xdr:col>
      <xdr:colOff>123825</xdr:colOff>
      <xdr:row>324</xdr:row>
      <xdr:rowOff>123825</xdr:rowOff>
    </xdr:to>
    <xdr:sp macro="" textlink="">
      <xdr:nvSpPr>
        <xdr:cNvPr id="2833" name="AutoShape 785" descr="Exempté du ballottage">
          <a:hlinkClick xmlns:r="http://schemas.openxmlformats.org/officeDocument/2006/relationships" r:id="rId666"/>
          <a:extLst>
            <a:ext uri="{FF2B5EF4-FFF2-40B4-BE49-F238E27FC236}">
              <a16:creationId xmlns:a16="http://schemas.microsoft.com/office/drawing/2014/main" xmlns="" id="{00000000-0008-0000-0E00-0000110B0000}"/>
            </a:ext>
          </a:extLst>
        </xdr:cNvPr>
        <xdr:cNvSpPr>
          <a:spLocks noChangeAspect="1" noChangeArrowheads="1"/>
        </xdr:cNvSpPr>
      </xdr:nvSpPr>
      <xdr:spPr bwMode="auto">
        <a:xfrm>
          <a:off x="1524000" y="234848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324</xdr:row>
      <xdr:rowOff>0</xdr:rowOff>
    </xdr:from>
    <xdr:to>
      <xdr:col>8</xdr:col>
      <xdr:colOff>123825</xdr:colOff>
      <xdr:row>324</xdr:row>
      <xdr:rowOff>104775</xdr:rowOff>
    </xdr:to>
    <xdr:sp macro="" textlink="">
      <xdr:nvSpPr>
        <xdr:cNvPr id="2834" name="AutoShape 786" descr="Éligible à l'arbitrage">
          <a:hlinkClick xmlns:r="http://schemas.openxmlformats.org/officeDocument/2006/relationships" r:id="rId667"/>
          <a:extLst>
            <a:ext uri="{FF2B5EF4-FFF2-40B4-BE49-F238E27FC236}">
              <a16:creationId xmlns:a16="http://schemas.microsoft.com/office/drawing/2014/main" xmlns="" id="{00000000-0008-0000-0E00-0000120B0000}"/>
            </a:ext>
          </a:extLst>
        </xdr:cNvPr>
        <xdr:cNvSpPr>
          <a:spLocks noChangeAspect="1" noChangeArrowheads="1"/>
        </xdr:cNvSpPr>
      </xdr:nvSpPr>
      <xdr:spPr bwMode="auto">
        <a:xfrm>
          <a:off x="6096000" y="234848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35" name="AutoShape 787" descr="https://capfriendly-wlb8ng5.stackpathdns.com/assets/images/icons/general/q.svg">
          <a:extLst>
            <a:ext uri="{FF2B5EF4-FFF2-40B4-BE49-F238E27FC236}">
              <a16:creationId xmlns:a16="http://schemas.microsoft.com/office/drawing/2014/main" xmlns="" id="{00000000-0008-0000-0E00-0000130B0000}"/>
            </a:ext>
          </a:extLst>
        </xdr:cNvPr>
        <xdr:cNvSpPr>
          <a:spLocks noChangeAspect="1" noChangeArrowheads="1"/>
        </xdr:cNvSpPr>
      </xdr:nvSpPr>
      <xdr:spPr bwMode="auto">
        <a:xfrm>
          <a:off x="1524000" y="24034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36" name="AutoShape 788" descr="https://capfriendly-wlb8ng5.stackpathdns.com/assets/images/icons/general/q.svg">
          <a:extLst>
            <a:ext uri="{FF2B5EF4-FFF2-40B4-BE49-F238E27FC236}">
              <a16:creationId xmlns:a16="http://schemas.microsoft.com/office/drawing/2014/main" xmlns="" id="{00000000-0008-0000-0E00-0000140B0000}"/>
            </a:ext>
          </a:extLst>
        </xdr:cNvPr>
        <xdr:cNvSpPr>
          <a:spLocks noChangeAspect="1" noChangeArrowheads="1"/>
        </xdr:cNvSpPr>
      </xdr:nvSpPr>
      <xdr:spPr bwMode="auto">
        <a:xfrm>
          <a:off x="1524000" y="24053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37" name="AutoShape 789" descr="https://capfriendly-wlb8ng5.stackpathdns.com/assets/images/icons/general/q.svg">
          <a:extLst>
            <a:ext uri="{FF2B5EF4-FFF2-40B4-BE49-F238E27FC236}">
              <a16:creationId xmlns:a16="http://schemas.microsoft.com/office/drawing/2014/main" xmlns="" id="{00000000-0008-0000-0E00-0000150B0000}"/>
            </a:ext>
          </a:extLst>
        </xdr:cNvPr>
        <xdr:cNvSpPr>
          <a:spLocks noChangeAspect="1" noChangeArrowheads="1"/>
        </xdr:cNvSpPr>
      </xdr:nvSpPr>
      <xdr:spPr bwMode="auto">
        <a:xfrm>
          <a:off x="1524000" y="24072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38" name="AutoShape 790" descr="https://capfriendly-wlb8ng5.stackpathdns.com/assets/images/icons/general/q.svg">
          <a:extLst>
            <a:ext uri="{FF2B5EF4-FFF2-40B4-BE49-F238E27FC236}">
              <a16:creationId xmlns:a16="http://schemas.microsoft.com/office/drawing/2014/main" xmlns="" id="{00000000-0008-0000-0E00-0000160B0000}"/>
            </a:ext>
          </a:extLst>
        </xdr:cNvPr>
        <xdr:cNvSpPr>
          <a:spLocks noChangeAspect="1" noChangeArrowheads="1"/>
        </xdr:cNvSpPr>
      </xdr:nvSpPr>
      <xdr:spPr bwMode="auto">
        <a:xfrm>
          <a:off x="1524000" y="240915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39" name="AutoShape 791" descr="https://capfriendly-wlb8ng5.stackpathdns.com/assets/images/icons/general/q.svg">
          <a:extLst>
            <a:ext uri="{FF2B5EF4-FFF2-40B4-BE49-F238E27FC236}">
              <a16:creationId xmlns:a16="http://schemas.microsoft.com/office/drawing/2014/main" xmlns="" id="{00000000-0008-0000-0E00-0000170B0000}"/>
            </a:ext>
          </a:extLst>
        </xdr:cNvPr>
        <xdr:cNvSpPr>
          <a:spLocks noChangeAspect="1" noChangeArrowheads="1"/>
        </xdr:cNvSpPr>
      </xdr:nvSpPr>
      <xdr:spPr bwMode="auto">
        <a:xfrm>
          <a:off x="1524000" y="241106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40" name="AutoShape 792" descr="https://capfriendly-wlb8ng5.stackpathdns.com/assets/images/icons/general/q.svg">
          <a:extLst>
            <a:ext uri="{FF2B5EF4-FFF2-40B4-BE49-F238E27FC236}">
              <a16:creationId xmlns:a16="http://schemas.microsoft.com/office/drawing/2014/main" xmlns="" id="{00000000-0008-0000-0E00-0000180B0000}"/>
            </a:ext>
          </a:extLst>
        </xdr:cNvPr>
        <xdr:cNvSpPr>
          <a:spLocks noChangeAspect="1" noChangeArrowheads="1"/>
        </xdr:cNvSpPr>
      </xdr:nvSpPr>
      <xdr:spPr bwMode="auto">
        <a:xfrm>
          <a:off x="1524000" y="241296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41" name="AutoShape 793" descr="https://capfriendly-wlb8ng5.stackpathdns.com/assets/images/icons/general/q.svg">
          <a:extLst>
            <a:ext uri="{FF2B5EF4-FFF2-40B4-BE49-F238E27FC236}">
              <a16:creationId xmlns:a16="http://schemas.microsoft.com/office/drawing/2014/main" xmlns="" id="{00000000-0008-0000-0E00-0000190B0000}"/>
            </a:ext>
          </a:extLst>
        </xdr:cNvPr>
        <xdr:cNvSpPr>
          <a:spLocks noChangeAspect="1" noChangeArrowheads="1"/>
        </xdr:cNvSpPr>
      </xdr:nvSpPr>
      <xdr:spPr bwMode="auto">
        <a:xfrm>
          <a:off x="1524000" y="241487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42" name="AutoShape 794" descr="https://capfriendly-wlb8ng5.stackpathdns.com/assets/images/icons/general/q.svg">
          <a:extLst>
            <a:ext uri="{FF2B5EF4-FFF2-40B4-BE49-F238E27FC236}">
              <a16:creationId xmlns:a16="http://schemas.microsoft.com/office/drawing/2014/main" xmlns="" id="{00000000-0008-0000-0E00-00001A0B0000}"/>
            </a:ext>
          </a:extLst>
        </xdr:cNvPr>
        <xdr:cNvSpPr>
          <a:spLocks noChangeAspect="1" noChangeArrowheads="1"/>
        </xdr:cNvSpPr>
      </xdr:nvSpPr>
      <xdr:spPr bwMode="auto">
        <a:xfrm>
          <a:off x="1524000" y="241677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43" name="AutoShape 795" descr="https://capfriendly-wlb8ng5.stackpathdns.com/assets/images/icons/general/q.svg">
          <a:extLst>
            <a:ext uri="{FF2B5EF4-FFF2-40B4-BE49-F238E27FC236}">
              <a16:creationId xmlns:a16="http://schemas.microsoft.com/office/drawing/2014/main" xmlns="" id="{00000000-0008-0000-0E00-00001B0B0000}"/>
            </a:ext>
          </a:extLst>
        </xdr:cNvPr>
        <xdr:cNvSpPr>
          <a:spLocks noChangeAspect="1" noChangeArrowheads="1"/>
        </xdr:cNvSpPr>
      </xdr:nvSpPr>
      <xdr:spPr bwMode="auto">
        <a:xfrm>
          <a:off x="1524000" y="241868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44" name="AutoShape 796" descr="https://capfriendly-wlb8ng5.stackpathdns.com/assets/images/icons/general/q.svg">
          <a:extLst>
            <a:ext uri="{FF2B5EF4-FFF2-40B4-BE49-F238E27FC236}">
              <a16:creationId xmlns:a16="http://schemas.microsoft.com/office/drawing/2014/main" xmlns="" id="{00000000-0008-0000-0E00-00001C0B0000}"/>
            </a:ext>
          </a:extLst>
        </xdr:cNvPr>
        <xdr:cNvSpPr>
          <a:spLocks noChangeAspect="1" noChangeArrowheads="1"/>
        </xdr:cNvSpPr>
      </xdr:nvSpPr>
      <xdr:spPr bwMode="auto">
        <a:xfrm>
          <a:off x="1524000" y="242058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45" name="AutoShape 797" descr="https://capfriendly-wlb8ng5.stackpathdns.com/assets/images/icons/general/q.svg">
          <a:extLst>
            <a:ext uri="{FF2B5EF4-FFF2-40B4-BE49-F238E27FC236}">
              <a16:creationId xmlns:a16="http://schemas.microsoft.com/office/drawing/2014/main" xmlns="" id="{00000000-0008-0000-0E00-00001D0B0000}"/>
            </a:ext>
          </a:extLst>
        </xdr:cNvPr>
        <xdr:cNvSpPr>
          <a:spLocks noChangeAspect="1" noChangeArrowheads="1"/>
        </xdr:cNvSpPr>
      </xdr:nvSpPr>
      <xdr:spPr bwMode="auto">
        <a:xfrm>
          <a:off x="1524000" y="242249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2846" name="AutoShape 798" descr="Exempté du ballottage">
          <a:hlinkClick xmlns:r="http://schemas.openxmlformats.org/officeDocument/2006/relationships" r:id="rId668"/>
          <a:extLst>
            <a:ext uri="{FF2B5EF4-FFF2-40B4-BE49-F238E27FC236}">
              <a16:creationId xmlns:a16="http://schemas.microsoft.com/office/drawing/2014/main" xmlns="" id="{00000000-0008-0000-0E00-00001E0B0000}"/>
            </a:ext>
          </a:extLst>
        </xdr:cNvPr>
        <xdr:cNvSpPr>
          <a:spLocks noChangeAspect="1" noChangeArrowheads="1"/>
        </xdr:cNvSpPr>
      </xdr:nvSpPr>
      <xdr:spPr bwMode="auto">
        <a:xfrm>
          <a:off x="1524000" y="24311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758</xdr:row>
      <xdr:rowOff>0</xdr:rowOff>
    </xdr:from>
    <xdr:to>
      <xdr:col>2</xdr:col>
      <xdr:colOff>123825</xdr:colOff>
      <xdr:row>758</xdr:row>
      <xdr:rowOff>123825</xdr:rowOff>
    </xdr:to>
    <xdr:sp macro="" textlink="">
      <xdr:nvSpPr>
        <xdr:cNvPr id="2847" name="AutoShape 799" descr="Bonis de performance">
          <a:extLst>
            <a:ext uri="{FF2B5EF4-FFF2-40B4-BE49-F238E27FC236}">
              <a16:creationId xmlns:a16="http://schemas.microsoft.com/office/drawing/2014/main" xmlns="" id="{00000000-0008-0000-0E00-00001F0B0000}"/>
            </a:ext>
          </a:extLst>
        </xdr:cNvPr>
        <xdr:cNvSpPr>
          <a:spLocks noChangeAspect="1" noChangeArrowheads="1"/>
        </xdr:cNvSpPr>
      </xdr:nvSpPr>
      <xdr:spPr bwMode="auto">
        <a:xfrm>
          <a:off x="1524000" y="24330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758</xdr:row>
      <xdr:rowOff>0</xdr:rowOff>
    </xdr:from>
    <xdr:to>
      <xdr:col>2</xdr:col>
      <xdr:colOff>257175</xdr:colOff>
      <xdr:row>758</xdr:row>
      <xdr:rowOff>123825</xdr:rowOff>
    </xdr:to>
    <xdr:sp macro="" textlink="">
      <xdr:nvSpPr>
        <xdr:cNvPr id="2848" name="AutoShape 800" descr="Exempté du ballottage">
          <a:hlinkClick xmlns:r="http://schemas.openxmlformats.org/officeDocument/2006/relationships" r:id="rId669"/>
          <a:extLst>
            <a:ext uri="{FF2B5EF4-FFF2-40B4-BE49-F238E27FC236}">
              <a16:creationId xmlns:a16="http://schemas.microsoft.com/office/drawing/2014/main" xmlns="" id="{00000000-0008-0000-0E00-0000200B0000}"/>
            </a:ext>
          </a:extLst>
        </xdr:cNvPr>
        <xdr:cNvSpPr>
          <a:spLocks noChangeAspect="1" noChangeArrowheads="1"/>
        </xdr:cNvSpPr>
      </xdr:nvSpPr>
      <xdr:spPr bwMode="auto">
        <a:xfrm>
          <a:off x="1657350" y="24330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511</xdr:row>
      <xdr:rowOff>0</xdr:rowOff>
    </xdr:from>
    <xdr:to>
      <xdr:col>2</xdr:col>
      <xdr:colOff>123825</xdr:colOff>
      <xdr:row>511</xdr:row>
      <xdr:rowOff>123825</xdr:rowOff>
    </xdr:to>
    <xdr:sp macro="" textlink="">
      <xdr:nvSpPr>
        <xdr:cNvPr id="2849" name="AutoShape 801" descr="Bonis de performance">
          <a:extLst>
            <a:ext uri="{FF2B5EF4-FFF2-40B4-BE49-F238E27FC236}">
              <a16:creationId xmlns:a16="http://schemas.microsoft.com/office/drawing/2014/main" xmlns="" id="{00000000-0008-0000-0E00-0000210B0000}"/>
            </a:ext>
          </a:extLst>
        </xdr:cNvPr>
        <xdr:cNvSpPr>
          <a:spLocks noChangeAspect="1" noChangeArrowheads="1"/>
        </xdr:cNvSpPr>
      </xdr:nvSpPr>
      <xdr:spPr bwMode="auto">
        <a:xfrm>
          <a:off x="1524000" y="24349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511</xdr:row>
      <xdr:rowOff>0</xdr:rowOff>
    </xdr:from>
    <xdr:to>
      <xdr:col>2</xdr:col>
      <xdr:colOff>257175</xdr:colOff>
      <xdr:row>511</xdr:row>
      <xdr:rowOff>123825</xdr:rowOff>
    </xdr:to>
    <xdr:sp macro="" textlink="">
      <xdr:nvSpPr>
        <xdr:cNvPr id="2850" name="AutoShape 802" descr="Exempté du ballottage">
          <a:hlinkClick xmlns:r="http://schemas.openxmlformats.org/officeDocument/2006/relationships" r:id="rId670"/>
          <a:extLst>
            <a:ext uri="{FF2B5EF4-FFF2-40B4-BE49-F238E27FC236}">
              <a16:creationId xmlns:a16="http://schemas.microsoft.com/office/drawing/2014/main" xmlns="" id="{00000000-0008-0000-0E00-0000220B0000}"/>
            </a:ext>
          </a:extLst>
        </xdr:cNvPr>
        <xdr:cNvSpPr>
          <a:spLocks noChangeAspect="1" noChangeArrowheads="1"/>
        </xdr:cNvSpPr>
      </xdr:nvSpPr>
      <xdr:spPr bwMode="auto">
        <a:xfrm>
          <a:off x="1657350" y="24349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1311</xdr:row>
      <xdr:rowOff>0</xdr:rowOff>
    </xdr:from>
    <xdr:to>
      <xdr:col>2</xdr:col>
      <xdr:colOff>123825</xdr:colOff>
      <xdr:row>1311</xdr:row>
      <xdr:rowOff>123825</xdr:rowOff>
    </xdr:to>
    <xdr:sp macro="" textlink="">
      <xdr:nvSpPr>
        <xdr:cNvPr id="2851" name="AutoShape 803" descr="Exempté du ballottage">
          <a:hlinkClick xmlns:r="http://schemas.openxmlformats.org/officeDocument/2006/relationships" r:id="rId671"/>
          <a:extLst>
            <a:ext uri="{FF2B5EF4-FFF2-40B4-BE49-F238E27FC236}">
              <a16:creationId xmlns:a16="http://schemas.microsoft.com/office/drawing/2014/main" xmlns="" id="{00000000-0008-0000-0E00-0000230B0000}"/>
            </a:ext>
          </a:extLst>
        </xdr:cNvPr>
        <xdr:cNvSpPr>
          <a:spLocks noChangeAspect="1" noChangeArrowheads="1"/>
        </xdr:cNvSpPr>
      </xdr:nvSpPr>
      <xdr:spPr bwMode="auto">
        <a:xfrm>
          <a:off x="1524000" y="24368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709</xdr:row>
      <xdr:rowOff>0</xdr:rowOff>
    </xdr:from>
    <xdr:to>
      <xdr:col>2</xdr:col>
      <xdr:colOff>123825</xdr:colOff>
      <xdr:row>709</xdr:row>
      <xdr:rowOff>123825</xdr:rowOff>
    </xdr:to>
    <xdr:sp macro="" textlink="">
      <xdr:nvSpPr>
        <xdr:cNvPr id="2852" name="AutoShape 804" descr="Bonis de performance">
          <a:extLst>
            <a:ext uri="{FF2B5EF4-FFF2-40B4-BE49-F238E27FC236}">
              <a16:creationId xmlns:a16="http://schemas.microsoft.com/office/drawing/2014/main" xmlns="" id="{00000000-0008-0000-0E00-0000240B0000}"/>
            </a:ext>
          </a:extLst>
        </xdr:cNvPr>
        <xdr:cNvSpPr>
          <a:spLocks noChangeAspect="1" noChangeArrowheads="1"/>
        </xdr:cNvSpPr>
      </xdr:nvSpPr>
      <xdr:spPr bwMode="auto">
        <a:xfrm>
          <a:off x="1524000" y="24387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709</xdr:row>
      <xdr:rowOff>0</xdr:rowOff>
    </xdr:from>
    <xdr:to>
      <xdr:col>2</xdr:col>
      <xdr:colOff>257175</xdr:colOff>
      <xdr:row>709</xdr:row>
      <xdr:rowOff>123825</xdr:rowOff>
    </xdr:to>
    <xdr:sp macro="" textlink="">
      <xdr:nvSpPr>
        <xdr:cNvPr id="2853" name="AutoShape 805" descr="Transaction avec retenue de salaire">
          <a:extLst>
            <a:ext uri="{FF2B5EF4-FFF2-40B4-BE49-F238E27FC236}">
              <a16:creationId xmlns:a16="http://schemas.microsoft.com/office/drawing/2014/main" xmlns="" id="{00000000-0008-0000-0E00-0000250B0000}"/>
            </a:ext>
          </a:extLst>
        </xdr:cNvPr>
        <xdr:cNvSpPr>
          <a:spLocks noChangeAspect="1" noChangeArrowheads="1"/>
        </xdr:cNvSpPr>
      </xdr:nvSpPr>
      <xdr:spPr bwMode="auto">
        <a:xfrm>
          <a:off x="1657350" y="24387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709</xdr:row>
      <xdr:rowOff>0</xdr:rowOff>
    </xdr:from>
    <xdr:to>
      <xdr:col>2</xdr:col>
      <xdr:colOff>390525</xdr:colOff>
      <xdr:row>709</xdr:row>
      <xdr:rowOff>123825</xdr:rowOff>
    </xdr:to>
    <xdr:sp macro="" textlink="">
      <xdr:nvSpPr>
        <xdr:cNvPr id="2854" name="AutoShape 806" descr="Exempté du ballottage">
          <a:hlinkClick xmlns:r="http://schemas.openxmlformats.org/officeDocument/2006/relationships" r:id="rId672"/>
          <a:extLst>
            <a:ext uri="{FF2B5EF4-FFF2-40B4-BE49-F238E27FC236}">
              <a16:creationId xmlns:a16="http://schemas.microsoft.com/office/drawing/2014/main" xmlns="" id="{00000000-0008-0000-0E00-0000260B0000}"/>
            </a:ext>
          </a:extLst>
        </xdr:cNvPr>
        <xdr:cNvSpPr>
          <a:spLocks noChangeAspect="1" noChangeArrowheads="1"/>
        </xdr:cNvSpPr>
      </xdr:nvSpPr>
      <xdr:spPr bwMode="auto">
        <a:xfrm>
          <a:off x="1790700" y="24387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310</xdr:row>
      <xdr:rowOff>0</xdr:rowOff>
    </xdr:from>
    <xdr:to>
      <xdr:col>2</xdr:col>
      <xdr:colOff>123825</xdr:colOff>
      <xdr:row>310</xdr:row>
      <xdr:rowOff>123825</xdr:rowOff>
    </xdr:to>
    <xdr:sp macro="" textlink="">
      <xdr:nvSpPr>
        <xdr:cNvPr id="2855" name="AutoShape 807" descr="Bonis de performance">
          <a:extLst>
            <a:ext uri="{FF2B5EF4-FFF2-40B4-BE49-F238E27FC236}">
              <a16:creationId xmlns:a16="http://schemas.microsoft.com/office/drawing/2014/main" xmlns="" id="{00000000-0008-0000-0E00-0000270B0000}"/>
            </a:ext>
          </a:extLst>
        </xdr:cNvPr>
        <xdr:cNvSpPr>
          <a:spLocks noChangeAspect="1" noChangeArrowheads="1"/>
        </xdr:cNvSpPr>
      </xdr:nvSpPr>
      <xdr:spPr bwMode="auto">
        <a:xfrm>
          <a:off x="1524000" y="24406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310</xdr:row>
      <xdr:rowOff>0</xdr:rowOff>
    </xdr:from>
    <xdr:to>
      <xdr:col>2</xdr:col>
      <xdr:colOff>257175</xdr:colOff>
      <xdr:row>310</xdr:row>
      <xdr:rowOff>123825</xdr:rowOff>
    </xdr:to>
    <xdr:sp macro="" textlink="">
      <xdr:nvSpPr>
        <xdr:cNvPr id="2856" name="AutoShape 808" descr="Exempté du ballottage">
          <a:hlinkClick xmlns:r="http://schemas.openxmlformats.org/officeDocument/2006/relationships" r:id="rId673"/>
          <a:extLst>
            <a:ext uri="{FF2B5EF4-FFF2-40B4-BE49-F238E27FC236}">
              <a16:creationId xmlns:a16="http://schemas.microsoft.com/office/drawing/2014/main" xmlns="" id="{00000000-0008-0000-0E00-0000280B0000}"/>
            </a:ext>
          </a:extLst>
        </xdr:cNvPr>
        <xdr:cNvSpPr>
          <a:spLocks noChangeAspect="1" noChangeArrowheads="1"/>
        </xdr:cNvSpPr>
      </xdr:nvSpPr>
      <xdr:spPr bwMode="auto">
        <a:xfrm>
          <a:off x="1657350" y="24406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110</xdr:row>
      <xdr:rowOff>0</xdr:rowOff>
    </xdr:from>
    <xdr:to>
      <xdr:col>2</xdr:col>
      <xdr:colOff>123825</xdr:colOff>
      <xdr:row>110</xdr:row>
      <xdr:rowOff>123825</xdr:rowOff>
    </xdr:to>
    <xdr:sp macro="" textlink="">
      <xdr:nvSpPr>
        <xdr:cNvPr id="2857" name="AutoShape 809" descr="Bonis de performance">
          <a:extLst>
            <a:ext uri="{FF2B5EF4-FFF2-40B4-BE49-F238E27FC236}">
              <a16:creationId xmlns:a16="http://schemas.microsoft.com/office/drawing/2014/main" xmlns="" id="{00000000-0008-0000-0E00-0000290B0000}"/>
            </a:ext>
          </a:extLst>
        </xdr:cNvPr>
        <xdr:cNvSpPr>
          <a:spLocks noChangeAspect="1" noChangeArrowheads="1"/>
        </xdr:cNvSpPr>
      </xdr:nvSpPr>
      <xdr:spPr bwMode="auto">
        <a:xfrm>
          <a:off x="1524000" y="24425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110</xdr:row>
      <xdr:rowOff>0</xdr:rowOff>
    </xdr:from>
    <xdr:to>
      <xdr:col>2</xdr:col>
      <xdr:colOff>257175</xdr:colOff>
      <xdr:row>110</xdr:row>
      <xdr:rowOff>123825</xdr:rowOff>
    </xdr:to>
    <xdr:sp macro="" textlink="">
      <xdr:nvSpPr>
        <xdr:cNvPr id="2858" name="AutoShape 810" descr="Exempté du ballottage">
          <a:hlinkClick xmlns:r="http://schemas.openxmlformats.org/officeDocument/2006/relationships" r:id="rId674"/>
          <a:extLst>
            <a:ext uri="{FF2B5EF4-FFF2-40B4-BE49-F238E27FC236}">
              <a16:creationId xmlns:a16="http://schemas.microsoft.com/office/drawing/2014/main" xmlns="" id="{00000000-0008-0000-0E00-00002A0B0000}"/>
            </a:ext>
          </a:extLst>
        </xdr:cNvPr>
        <xdr:cNvSpPr>
          <a:spLocks noChangeAspect="1" noChangeArrowheads="1"/>
        </xdr:cNvSpPr>
      </xdr:nvSpPr>
      <xdr:spPr bwMode="auto">
        <a:xfrm>
          <a:off x="1657350" y="24425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1220</xdr:row>
      <xdr:rowOff>0</xdr:rowOff>
    </xdr:from>
    <xdr:to>
      <xdr:col>2</xdr:col>
      <xdr:colOff>123825</xdr:colOff>
      <xdr:row>1220</xdr:row>
      <xdr:rowOff>123825</xdr:rowOff>
    </xdr:to>
    <xdr:sp macro="" textlink="">
      <xdr:nvSpPr>
        <xdr:cNvPr id="2859" name="AutoShape 811" descr="Bonis de performance">
          <a:extLst>
            <a:ext uri="{FF2B5EF4-FFF2-40B4-BE49-F238E27FC236}">
              <a16:creationId xmlns:a16="http://schemas.microsoft.com/office/drawing/2014/main" xmlns="" id="{00000000-0008-0000-0E00-00002B0B0000}"/>
            </a:ext>
          </a:extLst>
        </xdr:cNvPr>
        <xdr:cNvSpPr>
          <a:spLocks noChangeAspect="1" noChangeArrowheads="1"/>
        </xdr:cNvSpPr>
      </xdr:nvSpPr>
      <xdr:spPr bwMode="auto">
        <a:xfrm>
          <a:off x="1524000" y="24444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1220</xdr:row>
      <xdr:rowOff>0</xdr:rowOff>
    </xdr:from>
    <xdr:to>
      <xdr:col>2</xdr:col>
      <xdr:colOff>257175</xdr:colOff>
      <xdr:row>1220</xdr:row>
      <xdr:rowOff>123825</xdr:rowOff>
    </xdr:to>
    <xdr:sp macro="" textlink="">
      <xdr:nvSpPr>
        <xdr:cNvPr id="2860" name="AutoShape 812" descr="Exempté du ballottage">
          <a:hlinkClick xmlns:r="http://schemas.openxmlformats.org/officeDocument/2006/relationships" r:id="rId675"/>
          <a:extLst>
            <a:ext uri="{FF2B5EF4-FFF2-40B4-BE49-F238E27FC236}">
              <a16:creationId xmlns:a16="http://schemas.microsoft.com/office/drawing/2014/main" xmlns="" id="{00000000-0008-0000-0E00-00002C0B0000}"/>
            </a:ext>
          </a:extLst>
        </xdr:cNvPr>
        <xdr:cNvSpPr>
          <a:spLocks noChangeAspect="1" noChangeArrowheads="1"/>
        </xdr:cNvSpPr>
      </xdr:nvSpPr>
      <xdr:spPr bwMode="auto">
        <a:xfrm>
          <a:off x="1657350" y="24444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1266</xdr:row>
      <xdr:rowOff>0</xdr:rowOff>
    </xdr:from>
    <xdr:to>
      <xdr:col>2</xdr:col>
      <xdr:colOff>123825</xdr:colOff>
      <xdr:row>1266</xdr:row>
      <xdr:rowOff>123825</xdr:rowOff>
    </xdr:to>
    <xdr:sp macro="" textlink="">
      <xdr:nvSpPr>
        <xdr:cNvPr id="2861" name="AutoShape 813" descr="Bonis de performance">
          <a:extLst>
            <a:ext uri="{FF2B5EF4-FFF2-40B4-BE49-F238E27FC236}">
              <a16:creationId xmlns:a16="http://schemas.microsoft.com/office/drawing/2014/main" xmlns="" id="{00000000-0008-0000-0E00-00002D0B0000}"/>
            </a:ext>
          </a:extLst>
        </xdr:cNvPr>
        <xdr:cNvSpPr>
          <a:spLocks noChangeAspect="1" noChangeArrowheads="1"/>
        </xdr:cNvSpPr>
      </xdr:nvSpPr>
      <xdr:spPr bwMode="auto">
        <a:xfrm>
          <a:off x="1524000" y="24464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1266</xdr:row>
      <xdr:rowOff>0</xdr:rowOff>
    </xdr:from>
    <xdr:to>
      <xdr:col>2</xdr:col>
      <xdr:colOff>257175</xdr:colOff>
      <xdr:row>1266</xdr:row>
      <xdr:rowOff>123825</xdr:rowOff>
    </xdr:to>
    <xdr:sp macro="" textlink="">
      <xdr:nvSpPr>
        <xdr:cNvPr id="2862" name="AutoShape 814" descr="Exempté du ballottage">
          <a:hlinkClick xmlns:r="http://schemas.openxmlformats.org/officeDocument/2006/relationships" r:id="rId676"/>
          <a:extLst>
            <a:ext uri="{FF2B5EF4-FFF2-40B4-BE49-F238E27FC236}">
              <a16:creationId xmlns:a16="http://schemas.microsoft.com/office/drawing/2014/main" xmlns="" id="{00000000-0008-0000-0E00-00002E0B0000}"/>
            </a:ext>
          </a:extLst>
        </xdr:cNvPr>
        <xdr:cNvSpPr>
          <a:spLocks noChangeAspect="1" noChangeArrowheads="1"/>
        </xdr:cNvSpPr>
      </xdr:nvSpPr>
      <xdr:spPr bwMode="auto">
        <a:xfrm>
          <a:off x="1657350" y="24464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830</xdr:row>
      <xdr:rowOff>0</xdr:rowOff>
    </xdr:from>
    <xdr:to>
      <xdr:col>2</xdr:col>
      <xdr:colOff>123825</xdr:colOff>
      <xdr:row>830</xdr:row>
      <xdr:rowOff>123825</xdr:rowOff>
    </xdr:to>
    <xdr:sp macro="" textlink="">
      <xdr:nvSpPr>
        <xdr:cNvPr id="2863" name="AutoShape 815" descr="Bonis de performance">
          <a:extLst>
            <a:ext uri="{FF2B5EF4-FFF2-40B4-BE49-F238E27FC236}">
              <a16:creationId xmlns:a16="http://schemas.microsoft.com/office/drawing/2014/main" xmlns="" id="{00000000-0008-0000-0E00-00002F0B0000}"/>
            </a:ext>
          </a:extLst>
        </xdr:cNvPr>
        <xdr:cNvSpPr>
          <a:spLocks noChangeAspect="1" noChangeArrowheads="1"/>
        </xdr:cNvSpPr>
      </xdr:nvSpPr>
      <xdr:spPr bwMode="auto">
        <a:xfrm>
          <a:off x="1524000" y="24483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830</xdr:row>
      <xdr:rowOff>0</xdr:rowOff>
    </xdr:from>
    <xdr:to>
      <xdr:col>2</xdr:col>
      <xdr:colOff>257175</xdr:colOff>
      <xdr:row>830</xdr:row>
      <xdr:rowOff>123825</xdr:rowOff>
    </xdr:to>
    <xdr:sp macro="" textlink="">
      <xdr:nvSpPr>
        <xdr:cNvPr id="2864" name="AutoShape 816" descr="Exempté du ballottage">
          <a:hlinkClick xmlns:r="http://schemas.openxmlformats.org/officeDocument/2006/relationships" r:id="rId677"/>
          <a:extLst>
            <a:ext uri="{FF2B5EF4-FFF2-40B4-BE49-F238E27FC236}">
              <a16:creationId xmlns:a16="http://schemas.microsoft.com/office/drawing/2014/main" xmlns="" id="{00000000-0008-0000-0E00-0000300B0000}"/>
            </a:ext>
          </a:extLst>
        </xdr:cNvPr>
        <xdr:cNvSpPr>
          <a:spLocks noChangeAspect="1" noChangeArrowheads="1"/>
        </xdr:cNvSpPr>
      </xdr:nvSpPr>
      <xdr:spPr bwMode="auto">
        <a:xfrm>
          <a:off x="1657350" y="24483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2865" name="AutoShape 817" descr="Exempté du ballottage">
          <a:hlinkClick xmlns:r="http://schemas.openxmlformats.org/officeDocument/2006/relationships" r:id="rId678"/>
          <a:extLst>
            <a:ext uri="{FF2B5EF4-FFF2-40B4-BE49-F238E27FC236}">
              <a16:creationId xmlns:a16="http://schemas.microsoft.com/office/drawing/2014/main" xmlns="" id="{00000000-0008-0000-0E00-0000310B0000}"/>
            </a:ext>
          </a:extLst>
        </xdr:cNvPr>
        <xdr:cNvSpPr>
          <a:spLocks noChangeAspect="1" noChangeArrowheads="1"/>
        </xdr:cNvSpPr>
      </xdr:nvSpPr>
      <xdr:spPr bwMode="auto">
        <a:xfrm>
          <a:off x="1524000" y="24521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650</xdr:row>
      <xdr:rowOff>0</xdr:rowOff>
    </xdr:from>
    <xdr:to>
      <xdr:col>8</xdr:col>
      <xdr:colOff>123825</xdr:colOff>
      <xdr:row>650</xdr:row>
      <xdr:rowOff>104775</xdr:rowOff>
    </xdr:to>
    <xdr:sp macro="" textlink="">
      <xdr:nvSpPr>
        <xdr:cNvPr id="2866" name="AutoShape 818" descr="Éligible à l'arbitrage">
          <a:hlinkClick xmlns:r="http://schemas.openxmlformats.org/officeDocument/2006/relationships" r:id="rId679"/>
          <a:extLst>
            <a:ext uri="{FF2B5EF4-FFF2-40B4-BE49-F238E27FC236}">
              <a16:creationId xmlns:a16="http://schemas.microsoft.com/office/drawing/2014/main" xmlns="" id="{00000000-0008-0000-0E00-0000320B0000}"/>
            </a:ext>
          </a:extLst>
        </xdr:cNvPr>
        <xdr:cNvSpPr>
          <a:spLocks noChangeAspect="1" noChangeArrowheads="1"/>
        </xdr:cNvSpPr>
      </xdr:nvSpPr>
      <xdr:spPr bwMode="auto">
        <a:xfrm>
          <a:off x="6096000" y="245592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495</xdr:row>
      <xdr:rowOff>0</xdr:rowOff>
    </xdr:from>
    <xdr:to>
      <xdr:col>2</xdr:col>
      <xdr:colOff>123825</xdr:colOff>
      <xdr:row>495</xdr:row>
      <xdr:rowOff>123825</xdr:rowOff>
    </xdr:to>
    <xdr:sp macro="" textlink="">
      <xdr:nvSpPr>
        <xdr:cNvPr id="2867" name="AutoShape 819" descr="Exempté du ballottage">
          <a:hlinkClick xmlns:r="http://schemas.openxmlformats.org/officeDocument/2006/relationships" r:id="rId680"/>
          <a:extLst>
            <a:ext uri="{FF2B5EF4-FFF2-40B4-BE49-F238E27FC236}">
              <a16:creationId xmlns:a16="http://schemas.microsoft.com/office/drawing/2014/main" xmlns="" id="{00000000-0008-0000-0E00-0000330B0000}"/>
            </a:ext>
          </a:extLst>
        </xdr:cNvPr>
        <xdr:cNvSpPr>
          <a:spLocks noChangeAspect="1" noChangeArrowheads="1"/>
        </xdr:cNvSpPr>
      </xdr:nvSpPr>
      <xdr:spPr bwMode="auto">
        <a:xfrm>
          <a:off x="1524000" y="247288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1271</xdr:row>
      <xdr:rowOff>0</xdr:rowOff>
    </xdr:from>
    <xdr:to>
      <xdr:col>2</xdr:col>
      <xdr:colOff>123825</xdr:colOff>
      <xdr:row>1271</xdr:row>
      <xdr:rowOff>123825</xdr:rowOff>
    </xdr:to>
    <xdr:sp macro="" textlink="">
      <xdr:nvSpPr>
        <xdr:cNvPr id="2868" name="AutoShape 820" descr="Exempté du ballottage">
          <a:hlinkClick xmlns:r="http://schemas.openxmlformats.org/officeDocument/2006/relationships" r:id="rId681"/>
          <a:extLst>
            <a:ext uri="{FF2B5EF4-FFF2-40B4-BE49-F238E27FC236}">
              <a16:creationId xmlns:a16="http://schemas.microsoft.com/office/drawing/2014/main" xmlns="" id="{00000000-0008-0000-0E00-0000340B0000}"/>
            </a:ext>
          </a:extLst>
        </xdr:cNvPr>
        <xdr:cNvSpPr>
          <a:spLocks noChangeAspect="1" noChangeArrowheads="1"/>
        </xdr:cNvSpPr>
      </xdr:nvSpPr>
      <xdr:spPr bwMode="auto">
        <a:xfrm>
          <a:off x="1524000" y="247478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1271</xdr:row>
      <xdr:rowOff>0</xdr:rowOff>
    </xdr:from>
    <xdr:to>
      <xdr:col>7</xdr:col>
      <xdr:colOff>123825</xdr:colOff>
      <xdr:row>1271</xdr:row>
      <xdr:rowOff>104775</xdr:rowOff>
    </xdr:to>
    <xdr:sp macro="" textlink="">
      <xdr:nvSpPr>
        <xdr:cNvPr id="2869" name="AutoShape 821" descr="Éligible à l'arbitrage">
          <a:hlinkClick xmlns:r="http://schemas.openxmlformats.org/officeDocument/2006/relationships" r:id="rId682"/>
          <a:extLst>
            <a:ext uri="{FF2B5EF4-FFF2-40B4-BE49-F238E27FC236}">
              <a16:creationId xmlns:a16="http://schemas.microsoft.com/office/drawing/2014/main" xmlns="" id="{00000000-0008-0000-0E00-0000350B0000}"/>
            </a:ext>
          </a:extLst>
        </xdr:cNvPr>
        <xdr:cNvSpPr>
          <a:spLocks noChangeAspect="1" noChangeArrowheads="1"/>
        </xdr:cNvSpPr>
      </xdr:nvSpPr>
      <xdr:spPr bwMode="auto">
        <a:xfrm>
          <a:off x="5334000" y="2474785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140</xdr:row>
      <xdr:rowOff>0</xdr:rowOff>
    </xdr:from>
    <xdr:to>
      <xdr:col>2</xdr:col>
      <xdr:colOff>123825</xdr:colOff>
      <xdr:row>140</xdr:row>
      <xdr:rowOff>123825</xdr:rowOff>
    </xdr:to>
    <xdr:sp macro="" textlink="">
      <xdr:nvSpPr>
        <xdr:cNvPr id="2870" name="AutoShape 822" descr="Bonis de performance">
          <a:extLst>
            <a:ext uri="{FF2B5EF4-FFF2-40B4-BE49-F238E27FC236}">
              <a16:creationId xmlns:a16="http://schemas.microsoft.com/office/drawing/2014/main" xmlns="" id="{00000000-0008-0000-0E00-0000360B0000}"/>
            </a:ext>
          </a:extLst>
        </xdr:cNvPr>
        <xdr:cNvSpPr>
          <a:spLocks noChangeAspect="1" noChangeArrowheads="1"/>
        </xdr:cNvSpPr>
      </xdr:nvSpPr>
      <xdr:spPr bwMode="auto">
        <a:xfrm>
          <a:off x="1524000" y="247669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140</xdr:row>
      <xdr:rowOff>0</xdr:rowOff>
    </xdr:from>
    <xdr:to>
      <xdr:col>2</xdr:col>
      <xdr:colOff>257175</xdr:colOff>
      <xdr:row>140</xdr:row>
      <xdr:rowOff>123825</xdr:rowOff>
    </xdr:to>
    <xdr:sp macro="" textlink="">
      <xdr:nvSpPr>
        <xdr:cNvPr id="2871" name="AutoShape 823" descr="Exempté du ballottage">
          <a:hlinkClick xmlns:r="http://schemas.openxmlformats.org/officeDocument/2006/relationships" r:id="rId683"/>
          <a:extLst>
            <a:ext uri="{FF2B5EF4-FFF2-40B4-BE49-F238E27FC236}">
              <a16:creationId xmlns:a16="http://schemas.microsoft.com/office/drawing/2014/main" xmlns="" id="{00000000-0008-0000-0E00-0000370B0000}"/>
            </a:ext>
          </a:extLst>
        </xdr:cNvPr>
        <xdr:cNvSpPr>
          <a:spLocks noChangeAspect="1" noChangeArrowheads="1"/>
        </xdr:cNvSpPr>
      </xdr:nvSpPr>
      <xdr:spPr bwMode="auto">
        <a:xfrm>
          <a:off x="1657350" y="247669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926</xdr:row>
      <xdr:rowOff>0</xdr:rowOff>
    </xdr:from>
    <xdr:to>
      <xdr:col>2</xdr:col>
      <xdr:colOff>123825</xdr:colOff>
      <xdr:row>926</xdr:row>
      <xdr:rowOff>123825</xdr:rowOff>
    </xdr:to>
    <xdr:sp macro="" textlink="">
      <xdr:nvSpPr>
        <xdr:cNvPr id="2872" name="AutoShape 824" descr="Exempté du ballottage">
          <a:hlinkClick xmlns:r="http://schemas.openxmlformats.org/officeDocument/2006/relationships" r:id="rId684"/>
          <a:extLst>
            <a:ext uri="{FF2B5EF4-FFF2-40B4-BE49-F238E27FC236}">
              <a16:creationId xmlns:a16="http://schemas.microsoft.com/office/drawing/2014/main" xmlns="" id="{00000000-0008-0000-0E00-0000380B0000}"/>
            </a:ext>
          </a:extLst>
        </xdr:cNvPr>
        <xdr:cNvSpPr>
          <a:spLocks noChangeAspect="1" noChangeArrowheads="1"/>
        </xdr:cNvSpPr>
      </xdr:nvSpPr>
      <xdr:spPr bwMode="auto">
        <a:xfrm>
          <a:off x="1524000" y="247859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394</xdr:row>
      <xdr:rowOff>0</xdr:rowOff>
    </xdr:from>
    <xdr:to>
      <xdr:col>2</xdr:col>
      <xdr:colOff>123825</xdr:colOff>
      <xdr:row>394</xdr:row>
      <xdr:rowOff>123825</xdr:rowOff>
    </xdr:to>
    <xdr:sp macro="" textlink="">
      <xdr:nvSpPr>
        <xdr:cNvPr id="2873" name="AutoShape 825" descr="Exempté du ballottage">
          <a:hlinkClick xmlns:r="http://schemas.openxmlformats.org/officeDocument/2006/relationships" r:id="rId685"/>
          <a:extLst>
            <a:ext uri="{FF2B5EF4-FFF2-40B4-BE49-F238E27FC236}">
              <a16:creationId xmlns:a16="http://schemas.microsoft.com/office/drawing/2014/main" xmlns="" id="{00000000-0008-0000-0E00-0000390B0000}"/>
            </a:ext>
          </a:extLst>
        </xdr:cNvPr>
        <xdr:cNvSpPr>
          <a:spLocks noChangeAspect="1" noChangeArrowheads="1"/>
        </xdr:cNvSpPr>
      </xdr:nvSpPr>
      <xdr:spPr bwMode="auto">
        <a:xfrm>
          <a:off x="1524000" y="248431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xdr:row>
      <xdr:rowOff>0</xdr:rowOff>
    </xdr:from>
    <xdr:to>
      <xdr:col>2</xdr:col>
      <xdr:colOff>123825</xdr:colOff>
      <xdr:row>84</xdr:row>
      <xdr:rowOff>123825</xdr:rowOff>
    </xdr:to>
    <xdr:sp macro="" textlink="">
      <xdr:nvSpPr>
        <xdr:cNvPr id="2874" name="AutoShape 826" descr="Exempté du ballottage">
          <a:hlinkClick xmlns:r="http://schemas.openxmlformats.org/officeDocument/2006/relationships" r:id="rId686"/>
          <a:extLst>
            <a:ext uri="{FF2B5EF4-FFF2-40B4-BE49-F238E27FC236}">
              <a16:creationId xmlns:a16="http://schemas.microsoft.com/office/drawing/2014/main" xmlns="" id="{00000000-0008-0000-0E00-00003A0B0000}"/>
            </a:ext>
          </a:extLst>
        </xdr:cNvPr>
        <xdr:cNvSpPr>
          <a:spLocks noChangeAspect="1" noChangeArrowheads="1"/>
        </xdr:cNvSpPr>
      </xdr:nvSpPr>
      <xdr:spPr bwMode="auto">
        <a:xfrm>
          <a:off x="1524000" y="248621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84</xdr:row>
      <xdr:rowOff>0</xdr:rowOff>
    </xdr:from>
    <xdr:to>
      <xdr:col>6</xdr:col>
      <xdr:colOff>123825</xdr:colOff>
      <xdr:row>84</xdr:row>
      <xdr:rowOff>104775</xdr:rowOff>
    </xdr:to>
    <xdr:sp macro="" textlink="">
      <xdr:nvSpPr>
        <xdr:cNvPr id="2875" name="AutoShape 827" descr="Éligible à l'arbitrage">
          <a:hlinkClick xmlns:r="http://schemas.openxmlformats.org/officeDocument/2006/relationships" r:id="rId687"/>
          <a:extLst>
            <a:ext uri="{FF2B5EF4-FFF2-40B4-BE49-F238E27FC236}">
              <a16:creationId xmlns:a16="http://schemas.microsoft.com/office/drawing/2014/main" xmlns="" id="{00000000-0008-0000-0E00-00003B0B0000}"/>
            </a:ext>
          </a:extLst>
        </xdr:cNvPr>
        <xdr:cNvSpPr>
          <a:spLocks noChangeAspect="1" noChangeArrowheads="1"/>
        </xdr:cNvSpPr>
      </xdr:nvSpPr>
      <xdr:spPr bwMode="auto">
        <a:xfrm>
          <a:off x="4572000" y="2486215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1139</xdr:row>
      <xdr:rowOff>0</xdr:rowOff>
    </xdr:from>
    <xdr:to>
      <xdr:col>2</xdr:col>
      <xdr:colOff>123825</xdr:colOff>
      <xdr:row>1139</xdr:row>
      <xdr:rowOff>123825</xdr:rowOff>
    </xdr:to>
    <xdr:sp macro="" textlink="">
      <xdr:nvSpPr>
        <xdr:cNvPr id="2876" name="AutoShape 828" descr="Bonis de performance">
          <a:extLst>
            <a:ext uri="{FF2B5EF4-FFF2-40B4-BE49-F238E27FC236}">
              <a16:creationId xmlns:a16="http://schemas.microsoft.com/office/drawing/2014/main" xmlns="" id="{00000000-0008-0000-0E00-00003C0B0000}"/>
            </a:ext>
          </a:extLst>
        </xdr:cNvPr>
        <xdr:cNvSpPr>
          <a:spLocks noChangeAspect="1" noChangeArrowheads="1"/>
        </xdr:cNvSpPr>
      </xdr:nvSpPr>
      <xdr:spPr bwMode="auto">
        <a:xfrm>
          <a:off x="1524000" y="24956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1139</xdr:row>
      <xdr:rowOff>0</xdr:rowOff>
    </xdr:from>
    <xdr:to>
      <xdr:col>2</xdr:col>
      <xdr:colOff>257175</xdr:colOff>
      <xdr:row>1139</xdr:row>
      <xdr:rowOff>123825</xdr:rowOff>
    </xdr:to>
    <xdr:sp macro="" textlink="">
      <xdr:nvSpPr>
        <xdr:cNvPr id="2877" name="AutoShape 829" descr="Exempté du ballottage">
          <a:hlinkClick xmlns:r="http://schemas.openxmlformats.org/officeDocument/2006/relationships" r:id="rId688"/>
          <a:extLst>
            <a:ext uri="{FF2B5EF4-FFF2-40B4-BE49-F238E27FC236}">
              <a16:creationId xmlns:a16="http://schemas.microsoft.com/office/drawing/2014/main" xmlns="" id="{00000000-0008-0000-0E00-00003D0B0000}"/>
            </a:ext>
          </a:extLst>
        </xdr:cNvPr>
        <xdr:cNvSpPr>
          <a:spLocks noChangeAspect="1" noChangeArrowheads="1"/>
        </xdr:cNvSpPr>
      </xdr:nvSpPr>
      <xdr:spPr bwMode="auto">
        <a:xfrm>
          <a:off x="1657350" y="24956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104775</xdr:colOff>
      <xdr:row>1</xdr:row>
      <xdr:rowOff>104775</xdr:rowOff>
    </xdr:to>
    <xdr:sp macro="" textlink="">
      <xdr:nvSpPr>
        <xdr:cNvPr id="2878" name="AutoShape 830" descr="https://capfriendly-wlb8ng5.stackpathdns.com/assets/images/icons/general/q2.svg">
          <a:extLst>
            <a:ext uri="{FF2B5EF4-FFF2-40B4-BE49-F238E27FC236}">
              <a16:creationId xmlns:a16="http://schemas.microsoft.com/office/drawing/2014/main" xmlns="" id="{00000000-0008-0000-0E00-00003E0B0000}"/>
            </a:ext>
          </a:extLst>
        </xdr:cNvPr>
        <xdr:cNvSpPr>
          <a:spLocks noChangeAspect="1" noChangeArrowheads="1"/>
        </xdr:cNvSpPr>
      </xdr:nvSpPr>
      <xdr:spPr bwMode="auto">
        <a:xfrm>
          <a:off x="5334000" y="2497550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671</xdr:row>
      <xdr:rowOff>0</xdr:rowOff>
    </xdr:from>
    <xdr:to>
      <xdr:col>2</xdr:col>
      <xdr:colOff>123825</xdr:colOff>
      <xdr:row>671</xdr:row>
      <xdr:rowOff>123825</xdr:rowOff>
    </xdr:to>
    <xdr:sp macro="" textlink="">
      <xdr:nvSpPr>
        <xdr:cNvPr id="2879" name="AutoShape 831" descr="Bonis de performance">
          <a:extLst>
            <a:ext uri="{FF2B5EF4-FFF2-40B4-BE49-F238E27FC236}">
              <a16:creationId xmlns:a16="http://schemas.microsoft.com/office/drawing/2014/main" xmlns="" id="{00000000-0008-0000-0E00-00003F0B0000}"/>
            </a:ext>
          </a:extLst>
        </xdr:cNvPr>
        <xdr:cNvSpPr>
          <a:spLocks noChangeAspect="1" noChangeArrowheads="1"/>
        </xdr:cNvSpPr>
      </xdr:nvSpPr>
      <xdr:spPr bwMode="auto">
        <a:xfrm>
          <a:off x="1524000" y="24994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671</xdr:row>
      <xdr:rowOff>0</xdr:rowOff>
    </xdr:from>
    <xdr:to>
      <xdr:col>2</xdr:col>
      <xdr:colOff>257175</xdr:colOff>
      <xdr:row>671</xdr:row>
      <xdr:rowOff>123825</xdr:rowOff>
    </xdr:to>
    <xdr:sp macro="" textlink="">
      <xdr:nvSpPr>
        <xdr:cNvPr id="2880" name="AutoShape 832" descr="Exempté du ballottage">
          <a:hlinkClick xmlns:r="http://schemas.openxmlformats.org/officeDocument/2006/relationships" r:id="rId689"/>
          <a:extLst>
            <a:ext uri="{FF2B5EF4-FFF2-40B4-BE49-F238E27FC236}">
              <a16:creationId xmlns:a16="http://schemas.microsoft.com/office/drawing/2014/main" xmlns="" id="{00000000-0008-0000-0E00-0000400B0000}"/>
            </a:ext>
          </a:extLst>
        </xdr:cNvPr>
        <xdr:cNvSpPr>
          <a:spLocks noChangeAspect="1" noChangeArrowheads="1"/>
        </xdr:cNvSpPr>
      </xdr:nvSpPr>
      <xdr:spPr bwMode="auto">
        <a:xfrm>
          <a:off x="1657350" y="24994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xdr:row>
      <xdr:rowOff>0</xdr:rowOff>
    </xdr:from>
    <xdr:to>
      <xdr:col>2</xdr:col>
      <xdr:colOff>123825</xdr:colOff>
      <xdr:row>61</xdr:row>
      <xdr:rowOff>123825</xdr:rowOff>
    </xdr:to>
    <xdr:sp macro="" textlink="">
      <xdr:nvSpPr>
        <xdr:cNvPr id="2881" name="AutoShape 833" descr="Exempté du ballottage">
          <a:hlinkClick xmlns:r="http://schemas.openxmlformats.org/officeDocument/2006/relationships" r:id="rId690"/>
          <a:extLst>
            <a:ext uri="{FF2B5EF4-FFF2-40B4-BE49-F238E27FC236}">
              <a16:creationId xmlns:a16="http://schemas.microsoft.com/office/drawing/2014/main" xmlns="" id="{00000000-0008-0000-0E00-0000410B0000}"/>
            </a:ext>
          </a:extLst>
        </xdr:cNvPr>
        <xdr:cNvSpPr>
          <a:spLocks noChangeAspect="1" noChangeArrowheads="1"/>
        </xdr:cNvSpPr>
      </xdr:nvSpPr>
      <xdr:spPr bwMode="auto">
        <a:xfrm>
          <a:off x="1524000" y="25013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1033</xdr:row>
      <xdr:rowOff>0</xdr:rowOff>
    </xdr:from>
    <xdr:to>
      <xdr:col>2</xdr:col>
      <xdr:colOff>123825</xdr:colOff>
      <xdr:row>1033</xdr:row>
      <xdr:rowOff>123825</xdr:rowOff>
    </xdr:to>
    <xdr:sp macro="" textlink="">
      <xdr:nvSpPr>
        <xdr:cNvPr id="2882" name="AutoShape 834" descr="Bonis de performance">
          <a:extLst>
            <a:ext uri="{FF2B5EF4-FFF2-40B4-BE49-F238E27FC236}">
              <a16:creationId xmlns:a16="http://schemas.microsoft.com/office/drawing/2014/main" xmlns="" id="{00000000-0008-0000-0E00-0000420B0000}"/>
            </a:ext>
          </a:extLst>
        </xdr:cNvPr>
        <xdr:cNvSpPr>
          <a:spLocks noChangeAspect="1" noChangeArrowheads="1"/>
        </xdr:cNvSpPr>
      </xdr:nvSpPr>
      <xdr:spPr bwMode="auto">
        <a:xfrm>
          <a:off x="1524000" y="244563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1033</xdr:row>
      <xdr:rowOff>0</xdr:rowOff>
    </xdr:from>
    <xdr:to>
      <xdr:col>2</xdr:col>
      <xdr:colOff>257175</xdr:colOff>
      <xdr:row>1033</xdr:row>
      <xdr:rowOff>123825</xdr:rowOff>
    </xdr:to>
    <xdr:sp macro="" textlink="">
      <xdr:nvSpPr>
        <xdr:cNvPr id="2883" name="AutoShape 835" descr="Exempté du ballottage">
          <a:hlinkClick xmlns:r="http://schemas.openxmlformats.org/officeDocument/2006/relationships" r:id="rId691"/>
          <a:extLst>
            <a:ext uri="{FF2B5EF4-FFF2-40B4-BE49-F238E27FC236}">
              <a16:creationId xmlns:a16="http://schemas.microsoft.com/office/drawing/2014/main" xmlns="" id="{00000000-0008-0000-0E00-0000430B0000}"/>
            </a:ext>
          </a:extLst>
        </xdr:cNvPr>
        <xdr:cNvSpPr>
          <a:spLocks noChangeAspect="1" noChangeArrowheads="1"/>
        </xdr:cNvSpPr>
      </xdr:nvSpPr>
      <xdr:spPr bwMode="auto">
        <a:xfrm>
          <a:off x="1657350" y="244563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815</xdr:row>
      <xdr:rowOff>0</xdr:rowOff>
    </xdr:from>
    <xdr:to>
      <xdr:col>2</xdr:col>
      <xdr:colOff>123825</xdr:colOff>
      <xdr:row>815</xdr:row>
      <xdr:rowOff>123825</xdr:rowOff>
    </xdr:to>
    <xdr:sp macro="" textlink="">
      <xdr:nvSpPr>
        <xdr:cNvPr id="2884" name="AutoShape 836" descr="Bonis de performance">
          <a:extLst>
            <a:ext uri="{FF2B5EF4-FFF2-40B4-BE49-F238E27FC236}">
              <a16:creationId xmlns:a16="http://schemas.microsoft.com/office/drawing/2014/main" xmlns="" id="{00000000-0008-0000-0E00-0000440B0000}"/>
            </a:ext>
          </a:extLst>
        </xdr:cNvPr>
        <xdr:cNvSpPr>
          <a:spLocks noChangeAspect="1" noChangeArrowheads="1"/>
        </xdr:cNvSpPr>
      </xdr:nvSpPr>
      <xdr:spPr bwMode="auto">
        <a:xfrm>
          <a:off x="1524000" y="244754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538</xdr:row>
      <xdr:rowOff>0</xdr:rowOff>
    </xdr:from>
    <xdr:to>
      <xdr:col>7</xdr:col>
      <xdr:colOff>123825</xdr:colOff>
      <xdr:row>538</xdr:row>
      <xdr:rowOff>104775</xdr:rowOff>
    </xdr:to>
    <xdr:sp macro="" textlink="">
      <xdr:nvSpPr>
        <xdr:cNvPr id="2885" name="AutoShape 837" descr="Éligible à l'arbitrage">
          <a:hlinkClick xmlns:r="http://schemas.openxmlformats.org/officeDocument/2006/relationships" r:id="rId692"/>
          <a:extLst>
            <a:ext uri="{FF2B5EF4-FFF2-40B4-BE49-F238E27FC236}">
              <a16:creationId xmlns:a16="http://schemas.microsoft.com/office/drawing/2014/main" xmlns="" id="{00000000-0008-0000-0E00-0000450B0000}"/>
            </a:ext>
          </a:extLst>
        </xdr:cNvPr>
        <xdr:cNvSpPr>
          <a:spLocks noChangeAspect="1" noChangeArrowheads="1"/>
        </xdr:cNvSpPr>
      </xdr:nvSpPr>
      <xdr:spPr bwMode="auto">
        <a:xfrm>
          <a:off x="5334000" y="246840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964</xdr:row>
      <xdr:rowOff>0</xdr:rowOff>
    </xdr:from>
    <xdr:to>
      <xdr:col>2</xdr:col>
      <xdr:colOff>123825</xdr:colOff>
      <xdr:row>964</xdr:row>
      <xdr:rowOff>123825</xdr:rowOff>
    </xdr:to>
    <xdr:sp macro="" textlink="">
      <xdr:nvSpPr>
        <xdr:cNvPr id="2886" name="AutoShape 838" descr="Exempté du ballottage">
          <a:hlinkClick xmlns:r="http://schemas.openxmlformats.org/officeDocument/2006/relationships" r:id="rId693"/>
          <a:extLst>
            <a:ext uri="{FF2B5EF4-FFF2-40B4-BE49-F238E27FC236}">
              <a16:creationId xmlns:a16="http://schemas.microsoft.com/office/drawing/2014/main" xmlns="" id="{00000000-0008-0000-0E00-0000460B0000}"/>
            </a:ext>
          </a:extLst>
        </xdr:cNvPr>
        <xdr:cNvSpPr>
          <a:spLocks noChangeAspect="1" noChangeArrowheads="1"/>
        </xdr:cNvSpPr>
      </xdr:nvSpPr>
      <xdr:spPr bwMode="auto">
        <a:xfrm>
          <a:off x="1524000" y="247221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560</xdr:row>
      <xdr:rowOff>0</xdr:rowOff>
    </xdr:from>
    <xdr:to>
      <xdr:col>2</xdr:col>
      <xdr:colOff>123825</xdr:colOff>
      <xdr:row>560</xdr:row>
      <xdr:rowOff>123825</xdr:rowOff>
    </xdr:to>
    <xdr:sp macro="" textlink="">
      <xdr:nvSpPr>
        <xdr:cNvPr id="2887" name="AutoShape 839" descr="Bonis de performance">
          <a:extLst>
            <a:ext uri="{FF2B5EF4-FFF2-40B4-BE49-F238E27FC236}">
              <a16:creationId xmlns:a16="http://schemas.microsoft.com/office/drawing/2014/main" xmlns="" id="{00000000-0008-0000-0E00-0000470B0000}"/>
            </a:ext>
          </a:extLst>
        </xdr:cNvPr>
        <xdr:cNvSpPr>
          <a:spLocks noChangeAspect="1" noChangeArrowheads="1"/>
        </xdr:cNvSpPr>
      </xdr:nvSpPr>
      <xdr:spPr bwMode="auto">
        <a:xfrm>
          <a:off x="1524000" y="248545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560</xdr:row>
      <xdr:rowOff>0</xdr:rowOff>
    </xdr:from>
    <xdr:to>
      <xdr:col>2</xdr:col>
      <xdr:colOff>257175</xdr:colOff>
      <xdr:row>560</xdr:row>
      <xdr:rowOff>123825</xdr:rowOff>
    </xdr:to>
    <xdr:sp macro="" textlink="">
      <xdr:nvSpPr>
        <xdr:cNvPr id="2888" name="AutoShape 840" descr="Exempté du ballottage">
          <a:hlinkClick xmlns:r="http://schemas.openxmlformats.org/officeDocument/2006/relationships" r:id="rId694"/>
          <a:extLst>
            <a:ext uri="{FF2B5EF4-FFF2-40B4-BE49-F238E27FC236}">
              <a16:creationId xmlns:a16="http://schemas.microsoft.com/office/drawing/2014/main" xmlns="" id="{00000000-0008-0000-0E00-0000480B0000}"/>
            </a:ext>
          </a:extLst>
        </xdr:cNvPr>
        <xdr:cNvSpPr>
          <a:spLocks noChangeAspect="1" noChangeArrowheads="1"/>
        </xdr:cNvSpPr>
      </xdr:nvSpPr>
      <xdr:spPr bwMode="auto">
        <a:xfrm>
          <a:off x="1657350" y="248545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889" name="AutoShape 841" descr="https://capfriendly-wlb8ng5.stackpathdns.com/assets/images/icons/general/q.svg">
          <a:extLst>
            <a:ext uri="{FF2B5EF4-FFF2-40B4-BE49-F238E27FC236}">
              <a16:creationId xmlns:a16="http://schemas.microsoft.com/office/drawing/2014/main" xmlns="" id="{00000000-0008-0000-0E00-0000490B0000}"/>
            </a:ext>
          </a:extLst>
        </xdr:cNvPr>
        <xdr:cNvSpPr>
          <a:spLocks noChangeAspect="1" noChangeArrowheads="1"/>
        </xdr:cNvSpPr>
      </xdr:nvSpPr>
      <xdr:spPr bwMode="auto">
        <a:xfrm>
          <a:off x="1524000" y="251936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890" name="AutoShape 842" descr="https://capfriendly-wlb8ng5.stackpathdns.com/assets/images/icons/general/q.svg">
          <a:extLst>
            <a:ext uri="{FF2B5EF4-FFF2-40B4-BE49-F238E27FC236}">
              <a16:creationId xmlns:a16="http://schemas.microsoft.com/office/drawing/2014/main" xmlns="" id="{00000000-0008-0000-0E00-00004A0B0000}"/>
            </a:ext>
          </a:extLst>
        </xdr:cNvPr>
        <xdr:cNvSpPr>
          <a:spLocks noChangeAspect="1" noChangeArrowheads="1"/>
        </xdr:cNvSpPr>
      </xdr:nvSpPr>
      <xdr:spPr bwMode="auto">
        <a:xfrm>
          <a:off x="1524000" y="252126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891" name="AutoShape 843" descr="https://capfriendly-wlb8ng5.stackpathdns.com/assets/images/icons/general/q.svg">
          <a:extLst>
            <a:ext uri="{FF2B5EF4-FFF2-40B4-BE49-F238E27FC236}">
              <a16:creationId xmlns:a16="http://schemas.microsoft.com/office/drawing/2014/main" xmlns="" id="{00000000-0008-0000-0E00-00004B0B0000}"/>
            </a:ext>
          </a:extLst>
        </xdr:cNvPr>
        <xdr:cNvSpPr>
          <a:spLocks noChangeAspect="1" noChangeArrowheads="1"/>
        </xdr:cNvSpPr>
      </xdr:nvSpPr>
      <xdr:spPr bwMode="auto">
        <a:xfrm>
          <a:off x="1524000" y="252317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892" name="AutoShape 844" descr="https://capfriendly-wlb8ng5.stackpathdns.com/assets/images/icons/general/q.svg">
          <a:extLst>
            <a:ext uri="{FF2B5EF4-FFF2-40B4-BE49-F238E27FC236}">
              <a16:creationId xmlns:a16="http://schemas.microsoft.com/office/drawing/2014/main" xmlns="" id="{00000000-0008-0000-0E00-00004C0B0000}"/>
            </a:ext>
          </a:extLst>
        </xdr:cNvPr>
        <xdr:cNvSpPr>
          <a:spLocks noChangeAspect="1" noChangeArrowheads="1"/>
        </xdr:cNvSpPr>
      </xdr:nvSpPr>
      <xdr:spPr bwMode="auto">
        <a:xfrm>
          <a:off x="1524000" y="252507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893" name="AutoShape 845" descr="https://capfriendly-wlb8ng5.stackpathdns.com/assets/images/icons/general/q.svg">
          <a:extLst>
            <a:ext uri="{FF2B5EF4-FFF2-40B4-BE49-F238E27FC236}">
              <a16:creationId xmlns:a16="http://schemas.microsoft.com/office/drawing/2014/main" xmlns="" id="{00000000-0008-0000-0E00-00004D0B0000}"/>
            </a:ext>
          </a:extLst>
        </xdr:cNvPr>
        <xdr:cNvSpPr>
          <a:spLocks noChangeAspect="1" noChangeArrowheads="1"/>
        </xdr:cNvSpPr>
      </xdr:nvSpPr>
      <xdr:spPr bwMode="auto">
        <a:xfrm>
          <a:off x="1524000" y="252698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894" name="AutoShape 846" descr="https://capfriendly-wlb8ng5.stackpathdns.com/assets/images/icons/general/q.svg">
          <a:extLst>
            <a:ext uri="{FF2B5EF4-FFF2-40B4-BE49-F238E27FC236}">
              <a16:creationId xmlns:a16="http://schemas.microsoft.com/office/drawing/2014/main" xmlns="" id="{00000000-0008-0000-0E00-00004E0B0000}"/>
            </a:ext>
          </a:extLst>
        </xdr:cNvPr>
        <xdr:cNvSpPr>
          <a:spLocks noChangeAspect="1" noChangeArrowheads="1"/>
        </xdr:cNvSpPr>
      </xdr:nvSpPr>
      <xdr:spPr bwMode="auto">
        <a:xfrm>
          <a:off x="1524000" y="252888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895" name="AutoShape 847" descr="https://capfriendly-wlb8ng5.stackpathdns.com/assets/images/icons/general/q.svg">
          <a:extLst>
            <a:ext uri="{FF2B5EF4-FFF2-40B4-BE49-F238E27FC236}">
              <a16:creationId xmlns:a16="http://schemas.microsoft.com/office/drawing/2014/main" xmlns="" id="{00000000-0008-0000-0E00-00004F0B0000}"/>
            </a:ext>
          </a:extLst>
        </xdr:cNvPr>
        <xdr:cNvSpPr>
          <a:spLocks noChangeAspect="1" noChangeArrowheads="1"/>
        </xdr:cNvSpPr>
      </xdr:nvSpPr>
      <xdr:spPr bwMode="auto">
        <a:xfrm>
          <a:off x="1524000" y="253079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896" name="AutoShape 848" descr="https://capfriendly-wlb8ng5.stackpathdns.com/assets/images/icons/general/q.svg">
          <a:extLst>
            <a:ext uri="{FF2B5EF4-FFF2-40B4-BE49-F238E27FC236}">
              <a16:creationId xmlns:a16="http://schemas.microsoft.com/office/drawing/2014/main" xmlns="" id="{00000000-0008-0000-0E00-0000500B0000}"/>
            </a:ext>
          </a:extLst>
        </xdr:cNvPr>
        <xdr:cNvSpPr>
          <a:spLocks noChangeAspect="1" noChangeArrowheads="1"/>
        </xdr:cNvSpPr>
      </xdr:nvSpPr>
      <xdr:spPr bwMode="auto">
        <a:xfrm>
          <a:off x="1524000" y="253269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897" name="AutoShape 849" descr="https://capfriendly-wlb8ng5.stackpathdns.com/assets/images/icons/general/q.svg">
          <a:extLst>
            <a:ext uri="{FF2B5EF4-FFF2-40B4-BE49-F238E27FC236}">
              <a16:creationId xmlns:a16="http://schemas.microsoft.com/office/drawing/2014/main" xmlns="" id="{00000000-0008-0000-0E00-0000510B0000}"/>
            </a:ext>
          </a:extLst>
        </xdr:cNvPr>
        <xdr:cNvSpPr>
          <a:spLocks noChangeAspect="1" noChangeArrowheads="1"/>
        </xdr:cNvSpPr>
      </xdr:nvSpPr>
      <xdr:spPr bwMode="auto">
        <a:xfrm>
          <a:off x="1524000" y="253460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898" name="AutoShape 850" descr="https://capfriendly-wlb8ng5.stackpathdns.com/assets/images/icons/general/q.svg">
          <a:extLst>
            <a:ext uri="{FF2B5EF4-FFF2-40B4-BE49-F238E27FC236}">
              <a16:creationId xmlns:a16="http://schemas.microsoft.com/office/drawing/2014/main" xmlns="" id="{00000000-0008-0000-0E00-0000520B0000}"/>
            </a:ext>
          </a:extLst>
        </xdr:cNvPr>
        <xdr:cNvSpPr>
          <a:spLocks noChangeAspect="1" noChangeArrowheads="1"/>
        </xdr:cNvSpPr>
      </xdr:nvSpPr>
      <xdr:spPr bwMode="auto">
        <a:xfrm>
          <a:off x="1524000" y="253650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899" name="AutoShape 851" descr="https://capfriendly-wlb8ng5.stackpathdns.com/assets/images/icons/general/q.svg">
          <a:extLst>
            <a:ext uri="{FF2B5EF4-FFF2-40B4-BE49-F238E27FC236}">
              <a16:creationId xmlns:a16="http://schemas.microsoft.com/office/drawing/2014/main" xmlns="" id="{00000000-0008-0000-0E00-0000530B0000}"/>
            </a:ext>
          </a:extLst>
        </xdr:cNvPr>
        <xdr:cNvSpPr>
          <a:spLocks noChangeAspect="1" noChangeArrowheads="1"/>
        </xdr:cNvSpPr>
      </xdr:nvSpPr>
      <xdr:spPr bwMode="auto">
        <a:xfrm>
          <a:off x="1524000" y="253841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123825</xdr:colOff>
      <xdr:row>396</xdr:row>
      <xdr:rowOff>123825</xdr:rowOff>
    </xdr:to>
    <xdr:sp macro="" textlink="">
      <xdr:nvSpPr>
        <xdr:cNvPr id="2900" name="AutoShape 852" descr="Bonis de performance">
          <a:extLst>
            <a:ext uri="{FF2B5EF4-FFF2-40B4-BE49-F238E27FC236}">
              <a16:creationId xmlns:a16="http://schemas.microsoft.com/office/drawing/2014/main" xmlns="" id="{00000000-0008-0000-0E00-0000540B0000}"/>
            </a:ext>
          </a:extLst>
        </xdr:cNvPr>
        <xdr:cNvSpPr>
          <a:spLocks noChangeAspect="1" noChangeArrowheads="1"/>
        </xdr:cNvSpPr>
      </xdr:nvSpPr>
      <xdr:spPr bwMode="auto">
        <a:xfrm>
          <a:off x="1524000" y="254708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396</xdr:row>
      <xdr:rowOff>0</xdr:rowOff>
    </xdr:from>
    <xdr:to>
      <xdr:col>2</xdr:col>
      <xdr:colOff>257175</xdr:colOff>
      <xdr:row>396</xdr:row>
      <xdr:rowOff>123825</xdr:rowOff>
    </xdr:to>
    <xdr:sp macro="" textlink="">
      <xdr:nvSpPr>
        <xdr:cNvPr id="2901" name="AutoShape 853" descr="Transaction avec retenue de salaire">
          <a:extLst>
            <a:ext uri="{FF2B5EF4-FFF2-40B4-BE49-F238E27FC236}">
              <a16:creationId xmlns:a16="http://schemas.microsoft.com/office/drawing/2014/main" xmlns="" id="{00000000-0008-0000-0E00-0000550B0000}"/>
            </a:ext>
          </a:extLst>
        </xdr:cNvPr>
        <xdr:cNvSpPr>
          <a:spLocks noChangeAspect="1" noChangeArrowheads="1"/>
        </xdr:cNvSpPr>
      </xdr:nvSpPr>
      <xdr:spPr bwMode="auto">
        <a:xfrm>
          <a:off x="1657350" y="254708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396</xdr:row>
      <xdr:rowOff>0</xdr:rowOff>
    </xdr:from>
    <xdr:to>
      <xdr:col>2</xdr:col>
      <xdr:colOff>390525</xdr:colOff>
      <xdr:row>396</xdr:row>
      <xdr:rowOff>123825</xdr:rowOff>
    </xdr:to>
    <xdr:sp macro="" textlink="">
      <xdr:nvSpPr>
        <xdr:cNvPr id="2902" name="AutoShape 854" descr="Exempté du ballottage">
          <a:hlinkClick xmlns:r="http://schemas.openxmlformats.org/officeDocument/2006/relationships" r:id="rId695"/>
          <a:extLst>
            <a:ext uri="{FF2B5EF4-FFF2-40B4-BE49-F238E27FC236}">
              <a16:creationId xmlns:a16="http://schemas.microsoft.com/office/drawing/2014/main" xmlns="" id="{00000000-0008-0000-0E00-0000560B0000}"/>
            </a:ext>
          </a:extLst>
        </xdr:cNvPr>
        <xdr:cNvSpPr>
          <a:spLocks noChangeAspect="1" noChangeArrowheads="1"/>
        </xdr:cNvSpPr>
      </xdr:nvSpPr>
      <xdr:spPr bwMode="auto">
        <a:xfrm>
          <a:off x="1790700" y="254708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1154</xdr:row>
      <xdr:rowOff>0</xdr:rowOff>
    </xdr:from>
    <xdr:to>
      <xdr:col>2</xdr:col>
      <xdr:colOff>123825</xdr:colOff>
      <xdr:row>1154</xdr:row>
      <xdr:rowOff>123825</xdr:rowOff>
    </xdr:to>
    <xdr:sp macro="" textlink="">
      <xdr:nvSpPr>
        <xdr:cNvPr id="2903" name="AutoShape 855" descr="Bonis de performance">
          <a:extLst>
            <a:ext uri="{FF2B5EF4-FFF2-40B4-BE49-F238E27FC236}">
              <a16:creationId xmlns:a16="http://schemas.microsoft.com/office/drawing/2014/main" xmlns="" id="{00000000-0008-0000-0E00-0000570B0000}"/>
            </a:ext>
          </a:extLst>
        </xdr:cNvPr>
        <xdr:cNvSpPr>
          <a:spLocks noChangeAspect="1" noChangeArrowheads="1"/>
        </xdr:cNvSpPr>
      </xdr:nvSpPr>
      <xdr:spPr bwMode="auto">
        <a:xfrm>
          <a:off x="1524000" y="254898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1154</xdr:row>
      <xdr:rowOff>0</xdr:rowOff>
    </xdr:from>
    <xdr:to>
      <xdr:col>2</xdr:col>
      <xdr:colOff>257175</xdr:colOff>
      <xdr:row>1154</xdr:row>
      <xdr:rowOff>123825</xdr:rowOff>
    </xdr:to>
    <xdr:sp macro="" textlink="">
      <xdr:nvSpPr>
        <xdr:cNvPr id="2904" name="AutoShape 856" descr="Exempté du ballottage">
          <a:hlinkClick xmlns:r="http://schemas.openxmlformats.org/officeDocument/2006/relationships" r:id="rId696"/>
          <a:extLst>
            <a:ext uri="{FF2B5EF4-FFF2-40B4-BE49-F238E27FC236}">
              <a16:creationId xmlns:a16="http://schemas.microsoft.com/office/drawing/2014/main" xmlns="" id="{00000000-0008-0000-0E00-0000580B0000}"/>
            </a:ext>
          </a:extLst>
        </xdr:cNvPr>
        <xdr:cNvSpPr>
          <a:spLocks noChangeAspect="1" noChangeArrowheads="1"/>
        </xdr:cNvSpPr>
      </xdr:nvSpPr>
      <xdr:spPr bwMode="auto">
        <a:xfrm>
          <a:off x="1657350" y="254898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446</xdr:row>
      <xdr:rowOff>0</xdr:rowOff>
    </xdr:from>
    <xdr:to>
      <xdr:col>2</xdr:col>
      <xdr:colOff>123825</xdr:colOff>
      <xdr:row>446</xdr:row>
      <xdr:rowOff>123825</xdr:rowOff>
    </xdr:to>
    <xdr:sp macro="" textlink="">
      <xdr:nvSpPr>
        <xdr:cNvPr id="2905" name="AutoShape 857" descr="Exempté du ballottage">
          <a:hlinkClick xmlns:r="http://schemas.openxmlformats.org/officeDocument/2006/relationships" r:id="rId697"/>
          <a:extLst>
            <a:ext uri="{FF2B5EF4-FFF2-40B4-BE49-F238E27FC236}">
              <a16:creationId xmlns:a16="http://schemas.microsoft.com/office/drawing/2014/main" xmlns="" id="{00000000-0008-0000-0E00-0000590B0000}"/>
            </a:ext>
          </a:extLst>
        </xdr:cNvPr>
        <xdr:cNvSpPr>
          <a:spLocks noChangeAspect="1" noChangeArrowheads="1"/>
        </xdr:cNvSpPr>
      </xdr:nvSpPr>
      <xdr:spPr bwMode="auto">
        <a:xfrm>
          <a:off x="1524000" y="255089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1409</xdr:row>
      <xdr:rowOff>0</xdr:rowOff>
    </xdr:from>
    <xdr:to>
      <xdr:col>2</xdr:col>
      <xdr:colOff>123825</xdr:colOff>
      <xdr:row>1409</xdr:row>
      <xdr:rowOff>123825</xdr:rowOff>
    </xdr:to>
    <xdr:sp macro="" textlink="">
      <xdr:nvSpPr>
        <xdr:cNvPr id="2906" name="AutoShape 858" descr="Bonis de performance">
          <a:extLst>
            <a:ext uri="{FF2B5EF4-FFF2-40B4-BE49-F238E27FC236}">
              <a16:creationId xmlns:a16="http://schemas.microsoft.com/office/drawing/2014/main" xmlns="" id="{00000000-0008-0000-0E00-00005A0B0000}"/>
            </a:ext>
          </a:extLst>
        </xdr:cNvPr>
        <xdr:cNvSpPr>
          <a:spLocks noChangeAspect="1" noChangeArrowheads="1"/>
        </xdr:cNvSpPr>
      </xdr:nvSpPr>
      <xdr:spPr bwMode="auto">
        <a:xfrm>
          <a:off x="1524000" y="255279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1409</xdr:row>
      <xdr:rowOff>0</xdr:rowOff>
    </xdr:from>
    <xdr:to>
      <xdr:col>2</xdr:col>
      <xdr:colOff>257175</xdr:colOff>
      <xdr:row>1409</xdr:row>
      <xdr:rowOff>123825</xdr:rowOff>
    </xdr:to>
    <xdr:sp macro="" textlink="">
      <xdr:nvSpPr>
        <xdr:cNvPr id="2907" name="AutoShape 859" descr="Exempté du ballottage">
          <a:hlinkClick xmlns:r="http://schemas.openxmlformats.org/officeDocument/2006/relationships" r:id="rId698"/>
          <a:extLst>
            <a:ext uri="{FF2B5EF4-FFF2-40B4-BE49-F238E27FC236}">
              <a16:creationId xmlns:a16="http://schemas.microsoft.com/office/drawing/2014/main" xmlns="" id="{00000000-0008-0000-0E00-00005B0B0000}"/>
            </a:ext>
          </a:extLst>
        </xdr:cNvPr>
        <xdr:cNvSpPr>
          <a:spLocks noChangeAspect="1" noChangeArrowheads="1"/>
        </xdr:cNvSpPr>
      </xdr:nvSpPr>
      <xdr:spPr bwMode="auto">
        <a:xfrm>
          <a:off x="1657350" y="255279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767</xdr:row>
      <xdr:rowOff>0</xdr:rowOff>
    </xdr:from>
    <xdr:to>
      <xdr:col>2</xdr:col>
      <xdr:colOff>123825</xdr:colOff>
      <xdr:row>767</xdr:row>
      <xdr:rowOff>123825</xdr:rowOff>
    </xdr:to>
    <xdr:sp macro="" textlink="">
      <xdr:nvSpPr>
        <xdr:cNvPr id="2908" name="AutoShape 860" descr="Bonis de performance">
          <a:extLst>
            <a:ext uri="{FF2B5EF4-FFF2-40B4-BE49-F238E27FC236}">
              <a16:creationId xmlns:a16="http://schemas.microsoft.com/office/drawing/2014/main" xmlns="" id="{00000000-0008-0000-0E00-00005C0B0000}"/>
            </a:ext>
          </a:extLst>
        </xdr:cNvPr>
        <xdr:cNvSpPr>
          <a:spLocks noChangeAspect="1" noChangeArrowheads="1"/>
        </xdr:cNvSpPr>
      </xdr:nvSpPr>
      <xdr:spPr bwMode="auto">
        <a:xfrm>
          <a:off x="1524000" y="255470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767</xdr:row>
      <xdr:rowOff>0</xdr:rowOff>
    </xdr:from>
    <xdr:to>
      <xdr:col>2</xdr:col>
      <xdr:colOff>257175</xdr:colOff>
      <xdr:row>767</xdr:row>
      <xdr:rowOff>123825</xdr:rowOff>
    </xdr:to>
    <xdr:sp macro="" textlink="">
      <xdr:nvSpPr>
        <xdr:cNvPr id="2909" name="AutoShape 861" descr="Exempté du ballottage">
          <a:hlinkClick xmlns:r="http://schemas.openxmlformats.org/officeDocument/2006/relationships" r:id="rId699"/>
          <a:extLst>
            <a:ext uri="{FF2B5EF4-FFF2-40B4-BE49-F238E27FC236}">
              <a16:creationId xmlns:a16="http://schemas.microsoft.com/office/drawing/2014/main" xmlns="" id="{00000000-0008-0000-0E00-00005D0B0000}"/>
            </a:ext>
          </a:extLst>
        </xdr:cNvPr>
        <xdr:cNvSpPr>
          <a:spLocks noChangeAspect="1" noChangeArrowheads="1"/>
        </xdr:cNvSpPr>
      </xdr:nvSpPr>
      <xdr:spPr bwMode="auto">
        <a:xfrm>
          <a:off x="1657350" y="255470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1113</xdr:row>
      <xdr:rowOff>0</xdr:rowOff>
    </xdr:from>
    <xdr:to>
      <xdr:col>2</xdr:col>
      <xdr:colOff>123825</xdr:colOff>
      <xdr:row>1113</xdr:row>
      <xdr:rowOff>123825</xdr:rowOff>
    </xdr:to>
    <xdr:sp macro="" textlink="">
      <xdr:nvSpPr>
        <xdr:cNvPr id="2910" name="AutoShape 862" descr="Bonis de performance">
          <a:extLst>
            <a:ext uri="{FF2B5EF4-FFF2-40B4-BE49-F238E27FC236}">
              <a16:creationId xmlns:a16="http://schemas.microsoft.com/office/drawing/2014/main" xmlns="" id="{00000000-0008-0000-0E00-00005E0B0000}"/>
            </a:ext>
          </a:extLst>
        </xdr:cNvPr>
        <xdr:cNvSpPr>
          <a:spLocks noChangeAspect="1" noChangeArrowheads="1"/>
        </xdr:cNvSpPr>
      </xdr:nvSpPr>
      <xdr:spPr bwMode="auto">
        <a:xfrm>
          <a:off x="1524000" y="255660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1113</xdr:row>
      <xdr:rowOff>0</xdr:rowOff>
    </xdr:from>
    <xdr:to>
      <xdr:col>2</xdr:col>
      <xdr:colOff>257175</xdr:colOff>
      <xdr:row>1113</xdr:row>
      <xdr:rowOff>123825</xdr:rowOff>
    </xdr:to>
    <xdr:sp macro="" textlink="">
      <xdr:nvSpPr>
        <xdr:cNvPr id="2911" name="AutoShape 863" descr="Exempté du ballottage">
          <a:hlinkClick xmlns:r="http://schemas.openxmlformats.org/officeDocument/2006/relationships" r:id="rId700"/>
          <a:extLst>
            <a:ext uri="{FF2B5EF4-FFF2-40B4-BE49-F238E27FC236}">
              <a16:creationId xmlns:a16="http://schemas.microsoft.com/office/drawing/2014/main" xmlns="" id="{00000000-0008-0000-0E00-00005F0B0000}"/>
            </a:ext>
          </a:extLst>
        </xdr:cNvPr>
        <xdr:cNvSpPr>
          <a:spLocks noChangeAspect="1" noChangeArrowheads="1"/>
        </xdr:cNvSpPr>
      </xdr:nvSpPr>
      <xdr:spPr bwMode="auto">
        <a:xfrm>
          <a:off x="1657350" y="255660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2912" name="AutoShape 864" descr="Bonis de performance">
          <a:extLst>
            <a:ext uri="{FF2B5EF4-FFF2-40B4-BE49-F238E27FC236}">
              <a16:creationId xmlns:a16="http://schemas.microsoft.com/office/drawing/2014/main" xmlns="" id="{00000000-0008-0000-0E00-0000600B0000}"/>
            </a:ext>
          </a:extLst>
        </xdr:cNvPr>
        <xdr:cNvSpPr>
          <a:spLocks noChangeAspect="1" noChangeArrowheads="1"/>
        </xdr:cNvSpPr>
      </xdr:nvSpPr>
      <xdr:spPr bwMode="auto">
        <a:xfrm>
          <a:off x="1524000" y="255851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1375</xdr:row>
      <xdr:rowOff>0</xdr:rowOff>
    </xdr:from>
    <xdr:to>
      <xdr:col>2</xdr:col>
      <xdr:colOff>257175</xdr:colOff>
      <xdr:row>1375</xdr:row>
      <xdr:rowOff>123825</xdr:rowOff>
    </xdr:to>
    <xdr:sp macro="" textlink="">
      <xdr:nvSpPr>
        <xdr:cNvPr id="2913" name="AutoShape 865" descr="Exempté du ballottage">
          <a:hlinkClick xmlns:r="http://schemas.openxmlformats.org/officeDocument/2006/relationships" r:id="rId701"/>
          <a:extLst>
            <a:ext uri="{FF2B5EF4-FFF2-40B4-BE49-F238E27FC236}">
              <a16:creationId xmlns:a16="http://schemas.microsoft.com/office/drawing/2014/main" xmlns="" id="{00000000-0008-0000-0E00-0000610B0000}"/>
            </a:ext>
          </a:extLst>
        </xdr:cNvPr>
        <xdr:cNvSpPr>
          <a:spLocks noChangeAspect="1" noChangeArrowheads="1"/>
        </xdr:cNvSpPr>
      </xdr:nvSpPr>
      <xdr:spPr bwMode="auto">
        <a:xfrm>
          <a:off x="1657350" y="255851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1319</xdr:row>
      <xdr:rowOff>0</xdr:rowOff>
    </xdr:from>
    <xdr:to>
      <xdr:col>2</xdr:col>
      <xdr:colOff>123825</xdr:colOff>
      <xdr:row>1319</xdr:row>
      <xdr:rowOff>123825</xdr:rowOff>
    </xdr:to>
    <xdr:sp macro="" textlink="">
      <xdr:nvSpPr>
        <xdr:cNvPr id="2914" name="AutoShape 866" descr="Bonis de performance">
          <a:extLst>
            <a:ext uri="{FF2B5EF4-FFF2-40B4-BE49-F238E27FC236}">
              <a16:creationId xmlns:a16="http://schemas.microsoft.com/office/drawing/2014/main" xmlns="" id="{00000000-0008-0000-0E00-0000620B0000}"/>
            </a:ext>
          </a:extLst>
        </xdr:cNvPr>
        <xdr:cNvSpPr>
          <a:spLocks noChangeAspect="1" noChangeArrowheads="1"/>
        </xdr:cNvSpPr>
      </xdr:nvSpPr>
      <xdr:spPr bwMode="auto">
        <a:xfrm>
          <a:off x="1524000" y="256041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1319</xdr:row>
      <xdr:rowOff>0</xdr:rowOff>
    </xdr:from>
    <xdr:to>
      <xdr:col>2</xdr:col>
      <xdr:colOff>257175</xdr:colOff>
      <xdr:row>1319</xdr:row>
      <xdr:rowOff>123825</xdr:rowOff>
    </xdr:to>
    <xdr:sp macro="" textlink="">
      <xdr:nvSpPr>
        <xdr:cNvPr id="2915" name="AutoShape 867" descr="Exempté du ballottage">
          <a:hlinkClick xmlns:r="http://schemas.openxmlformats.org/officeDocument/2006/relationships" r:id="rId702"/>
          <a:extLst>
            <a:ext uri="{FF2B5EF4-FFF2-40B4-BE49-F238E27FC236}">
              <a16:creationId xmlns:a16="http://schemas.microsoft.com/office/drawing/2014/main" xmlns="" id="{00000000-0008-0000-0E00-0000630B0000}"/>
            </a:ext>
          </a:extLst>
        </xdr:cNvPr>
        <xdr:cNvSpPr>
          <a:spLocks noChangeAspect="1" noChangeArrowheads="1"/>
        </xdr:cNvSpPr>
      </xdr:nvSpPr>
      <xdr:spPr bwMode="auto">
        <a:xfrm>
          <a:off x="1657350" y="256041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1307</xdr:row>
      <xdr:rowOff>0</xdr:rowOff>
    </xdr:from>
    <xdr:to>
      <xdr:col>2</xdr:col>
      <xdr:colOff>123825</xdr:colOff>
      <xdr:row>1307</xdr:row>
      <xdr:rowOff>123825</xdr:rowOff>
    </xdr:to>
    <xdr:sp macro="" textlink="">
      <xdr:nvSpPr>
        <xdr:cNvPr id="2916" name="AutoShape 868" descr="Bonis de performance">
          <a:extLst>
            <a:ext uri="{FF2B5EF4-FFF2-40B4-BE49-F238E27FC236}">
              <a16:creationId xmlns:a16="http://schemas.microsoft.com/office/drawing/2014/main" xmlns="" id="{00000000-0008-0000-0E00-0000640B0000}"/>
            </a:ext>
          </a:extLst>
        </xdr:cNvPr>
        <xdr:cNvSpPr>
          <a:spLocks noChangeAspect="1" noChangeArrowheads="1"/>
        </xdr:cNvSpPr>
      </xdr:nvSpPr>
      <xdr:spPr bwMode="auto">
        <a:xfrm>
          <a:off x="1524000" y="256232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1307</xdr:row>
      <xdr:rowOff>0</xdr:rowOff>
    </xdr:from>
    <xdr:to>
      <xdr:col>2</xdr:col>
      <xdr:colOff>257175</xdr:colOff>
      <xdr:row>1307</xdr:row>
      <xdr:rowOff>123825</xdr:rowOff>
    </xdr:to>
    <xdr:sp macro="" textlink="">
      <xdr:nvSpPr>
        <xdr:cNvPr id="2917" name="AutoShape 869" descr="Exempté du ballottage">
          <a:hlinkClick xmlns:r="http://schemas.openxmlformats.org/officeDocument/2006/relationships" r:id="rId703"/>
          <a:extLst>
            <a:ext uri="{FF2B5EF4-FFF2-40B4-BE49-F238E27FC236}">
              <a16:creationId xmlns:a16="http://schemas.microsoft.com/office/drawing/2014/main" xmlns="" id="{00000000-0008-0000-0E00-0000650B0000}"/>
            </a:ext>
          </a:extLst>
        </xdr:cNvPr>
        <xdr:cNvSpPr>
          <a:spLocks noChangeAspect="1" noChangeArrowheads="1"/>
        </xdr:cNvSpPr>
      </xdr:nvSpPr>
      <xdr:spPr bwMode="auto">
        <a:xfrm>
          <a:off x="1657350" y="256232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685</xdr:row>
      <xdr:rowOff>0</xdr:rowOff>
    </xdr:from>
    <xdr:to>
      <xdr:col>2</xdr:col>
      <xdr:colOff>123825</xdr:colOff>
      <xdr:row>685</xdr:row>
      <xdr:rowOff>123825</xdr:rowOff>
    </xdr:to>
    <xdr:sp macro="" textlink="">
      <xdr:nvSpPr>
        <xdr:cNvPr id="2918" name="AutoShape 870" descr="Bonis de performance">
          <a:extLst>
            <a:ext uri="{FF2B5EF4-FFF2-40B4-BE49-F238E27FC236}">
              <a16:creationId xmlns:a16="http://schemas.microsoft.com/office/drawing/2014/main" xmlns="" id="{00000000-0008-0000-0E00-0000660B0000}"/>
            </a:ext>
          </a:extLst>
        </xdr:cNvPr>
        <xdr:cNvSpPr>
          <a:spLocks noChangeAspect="1" noChangeArrowheads="1"/>
        </xdr:cNvSpPr>
      </xdr:nvSpPr>
      <xdr:spPr bwMode="auto">
        <a:xfrm>
          <a:off x="1524000" y="256422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685</xdr:row>
      <xdr:rowOff>0</xdr:rowOff>
    </xdr:from>
    <xdr:to>
      <xdr:col>2</xdr:col>
      <xdr:colOff>257175</xdr:colOff>
      <xdr:row>685</xdr:row>
      <xdr:rowOff>123825</xdr:rowOff>
    </xdr:to>
    <xdr:sp macro="" textlink="">
      <xdr:nvSpPr>
        <xdr:cNvPr id="2919" name="AutoShape 871" descr="Exempté du ballottage">
          <a:hlinkClick xmlns:r="http://schemas.openxmlformats.org/officeDocument/2006/relationships" r:id="rId704"/>
          <a:extLst>
            <a:ext uri="{FF2B5EF4-FFF2-40B4-BE49-F238E27FC236}">
              <a16:creationId xmlns:a16="http://schemas.microsoft.com/office/drawing/2014/main" xmlns="" id="{00000000-0008-0000-0E00-0000670B0000}"/>
            </a:ext>
          </a:extLst>
        </xdr:cNvPr>
        <xdr:cNvSpPr>
          <a:spLocks noChangeAspect="1" noChangeArrowheads="1"/>
        </xdr:cNvSpPr>
      </xdr:nvSpPr>
      <xdr:spPr bwMode="auto">
        <a:xfrm>
          <a:off x="1657350" y="256422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172</xdr:row>
      <xdr:rowOff>0</xdr:rowOff>
    </xdr:from>
    <xdr:to>
      <xdr:col>2</xdr:col>
      <xdr:colOff>123825</xdr:colOff>
      <xdr:row>172</xdr:row>
      <xdr:rowOff>123825</xdr:rowOff>
    </xdr:to>
    <xdr:sp macro="" textlink="">
      <xdr:nvSpPr>
        <xdr:cNvPr id="2920" name="AutoShape 872" descr="Bonis de performance">
          <a:extLst>
            <a:ext uri="{FF2B5EF4-FFF2-40B4-BE49-F238E27FC236}">
              <a16:creationId xmlns:a16="http://schemas.microsoft.com/office/drawing/2014/main" xmlns="" id="{00000000-0008-0000-0E00-0000680B0000}"/>
            </a:ext>
          </a:extLst>
        </xdr:cNvPr>
        <xdr:cNvSpPr>
          <a:spLocks noChangeAspect="1" noChangeArrowheads="1"/>
        </xdr:cNvSpPr>
      </xdr:nvSpPr>
      <xdr:spPr bwMode="auto">
        <a:xfrm>
          <a:off x="1524000" y="25680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172</xdr:row>
      <xdr:rowOff>0</xdr:rowOff>
    </xdr:from>
    <xdr:to>
      <xdr:col>2</xdr:col>
      <xdr:colOff>257175</xdr:colOff>
      <xdr:row>172</xdr:row>
      <xdr:rowOff>123825</xdr:rowOff>
    </xdr:to>
    <xdr:sp macro="" textlink="">
      <xdr:nvSpPr>
        <xdr:cNvPr id="2921" name="AutoShape 873" descr="Exempté du ballottage">
          <a:hlinkClick xmlns:r="http://schemas.openxmlformats.org/officeDocument/2006/relationships" r:id="rId705"/>
          <a:extLst>
            <a:ext uri="{FF2B5EF4-FFF2-40B4-BE49-F238E27FC236}">
              <a16:creationId xmlns:a16="http://schemas.microsoft.com/office/drawing/2014/main" xmlns="" id="{00000000-0008-0000-0E00-0000690B0000}"/>
            </a:ext>
          </a:extLst>
        </xdr:cNvPr>
        <xdr:cNvSpPr>
          <a:spLocks noChangeAspect="1" noChangeArrowheads="1"/>
        </xdr:cNvSpPr>
      </xdr:nvSpPr>
      <xdr:spPr bwMode="auto">
        <a:xfrm>
          <a:off x="1657350" y="25680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1469</xdr:row>
      <xdr:rowOff>0</xdr:rowOff>
    </xdr:from>
    <xdr:to>
      <xdr:col>2</xdr:col>
      <xdr:colOff>123825</xdr:colOff>
      <xdr:row>1469</xdr:row>
      <xdr:rowOff>123825</xdr:rowOff>
    </xdr:to>
    <xdr:sp macro="" textlink="">
      <xdr:nvSpPr>
        <xdr:cNvPr id="2922" name="AutoShape 874" descr="Bonis de performance">
          <a:extLst>
            <a:ext uri="{FF2B5EF4-FFF2-40B4-BE49-F238E27FC236}">
              <a16:creationId xmlns:a16="http://schemas.microsoft.com/office/drawing/2014/main" xmlns="" id="{00000000-0008-0000-0E00-00006A0B0000}"/>
            </a:ext>
          </a:extLst>
        </xdr:cNvPr>
        <xdr:cNvSpPr>
          <a:spLocks noChangeAspect="1" noChangeArrowheads="1"/>
        </xdr:cNvSpPr>
      </xdr:nvSpPr>
      <xdr:spPr bwMode="auto">
        <a:xfrm>
          <a:off x="1524000" y="258308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1469</xdr:row>
      <xdr:rowOff>0</xdr:rowOff>
    </xdr:from>
    <xdr:to>
      <xdr:col>2</xdr:col>
      <xdr:colOff>257175</xdr:colOff>
      <xdr:row>1469</xdr:row>
      <xdr:rowOff>123825</xdr:rowOff>
    </xdr:to>
    <xdr:sp macro="" textlink="">
      <xdr:nvSpPr>
        <xdr:cNvPr id="2923" name="AutoShape 875" descr="Transaction avec retenue de salaire">
          <a:extLst>
            <a:ext uri="{FF2B5EF4-FFF2-40B4-BE49-F238E27FC236}">
              <a16:creationId xmlns:a16="http://schemas.microsoft.com/office/drawing/2014/main" xmlns="" id="{00000000-0008-0000-0E00-00006B0B0000}"/>
            </a:ext>
          </a:extLst>
        </xdr:cNvPr>
        <xdr:cNvSpPr>
          <a:spLocks noChangeAspect="1" noChangeArrowheads="1"/>
        </xdr:cNvSpPr>
      </xdr:nvSpPr>
      <xdr:spPr bwMode="auto">
        <a:xfrm>
          <a:off x="1657350" y="258308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1469</xdr:row>
      <xdr:rowOff>0</xdr:rowOff>
    </xdr:from>
    <xdr:to>
      <xdr:col>2</xdr:col>
      <xdr:colOff>390525</xdr:colOff>
      <xdr:row>1469</xdr:row>
      <xdr:rowOff>123825</xdr:rowOff>
    </xdr:to>
    <xdr:sp macro="" textlink="">
      <xdr:nvSpPr>
        <xdr:cNvPr id="2924" name="AutoShape 876" descr="Exempté du ballottage">
          <a:hlinkClick xmlns:r="http://schemas.openxmlformats.org/officeDocument/2006/relationships" r:id="rId706"/>
          <a:extLst>
            <a:ext uri="{FF2B5EF4-FFF2-40B4-BE49-F238E27FC236}">
              <a16:creationId xmlns:a16="http://schemas.microsoft.com/office/drawing/2014/main" xmlns="" id="{00000000-0008-0000-0E00-00006C0B0000}"/>
            </a:ext>
          </a:extLst>
        </xdr:cNvPr>
        <xdr:cNvSpPr>
          <a:spLocks noChangeAspect="1" noChangeArrowheads="1"/>
        </xdr:cNvSpPr>
      </xdr:nvSpPr>
      <xdr:spPr bwMode="auto">
        <a:xfrm>
          <a:off x="1790700" y="258308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1469</xdr:row>
      <xdr:rowOff>0</xdr:rowOff>
    </xdr:from>
    <xdr:to>
      <xdr:col>2</xdr:col>
      <xdr:colOff>523875</xdr:colOff>
      <xdr:row>1469</xdr:row>
      <xdr:rowOff>123825</xdr:rowOff>
    </xdr:to>
    <xdr:sp macro="" textlink="">
      <xdr:nvSpPr>
        <xdr:cNvPr id="2925" name="AutoShape 877" descr="Exempté de la limite des 50 contrats">
          <a:extLst>
            <a:ext uri="{FF2B5EF4-FFF2-40B4-BE49-F238E27FC236}">
              <a16:creationId xmlns:a16="http://schemas.microsoft.com/office/drawing/2014/main" xmlns="" id="{00000000-0008-0000-0E00-00006D0B0000}"/>
            </a:ext>
          </a:extLst>
        </xdr:cNvPr>
        <xdr:cNvSpPr>
          <a:spLocks noChangeAspect="1" noChangeArrowheads="1"/>
        </xdr:cNvSpPr>
      </xdr:nvSpPr>
      <xdr:spPr bwMode="auto">
        <a:xfrm>
          <a:off x="1924050" y="258308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441</xdr:row>
      <xdr:rowOff>0</xdr:rowOff>
    </xdr:from>
    <xdr:to>
      <xdr:col>2</xdr:col>
      <xdr:colOff>123825</xdr:colOff>
      <xdr:row>441</xdr:row>
      <xdr:rowOff>123825</xdr:rowOff>
    </xdr:to>
    <xdr:sp macro="" textlink="">
      <xdr:nvSpPr>
        <xdr:cNvPr id="2926" name="AutoShape 878" descr="Bonis de performance">
          <a:extLst>
            <a:ext uri="{FF2B5EF4-FFF2-40B4-BE49-F238E27FC236}">
              <a16:creationId xmlns:a16="http://schemas.microsoft.com/office/drawing/2014/main" xmlns="" id="{00000000-0008-0000-0E00-00006E0B0000}"/>
            </a:ext>
          </a:extLst>
        </xdr:cNvPr>
        <xdr:cNvSpPr>
          <a:spLocks noChangeAspect="1" noChangeArrowheads="1"/>
        </xdr:cNvSpPr>
      </xdr:nvSpPr>
      <xdr:spPr bwMode="auto">
        <a:xfrm>
          <a:off x="1524000" y="258689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441</xdr:row>
      <xdr:rowOff>0</xdr:rowOff>
    </xdr:from>
    <xdr:to>
      <xdr:col>2</xdr:col>
      <xdr:colOff>257175</xdr:colOff>
      <xdr:row>441</xdr:row>
      <xdr:rowOff>123825</xdr:rowOff>
    </xdr:to>
    <xdr:sp macro="" textlink="">
      <xdr:nvSpPr>
        <xdr:cNvPr id="2927" name="AutoShape 879" descr="Exempté du ballottage">
          <a:hlinkClick xmlns:r="http://schemas.openxmlformats.org/officeDocument/2006/relationships" r:id="rId707"/>
          <a:extLst>
            <a:ext uri="{FF2B5EF4-FFF2-40B4-BE49-F238E27FC236}">
              <a16:creationId xmlns:a16="http://schemas.microsoft.com/office/drawing/2014/main" xmlns="" id="{00000000-0008-0000-0E00-00006F0B0000}"/>
            </a:ext>
          </a:extLst>
        </xdr:cNvPr>
        <xdr:cNvSpPr>
          <a:spLocks noChangeAspect="1" noChangeArrowheads="1"/>
        </xdr:cNvSpPr>
      </xdr:nvSpPr>
      <xdr:spPr bwMode="auto">
        <a:xfrm>
          <a:off x="1657350" y="258689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102</xdr:row>
      <xdr:rowOff>0</xdr:rowOff>
    </xdr:from>
    <xdr:to>
      <xdr:col>8</xdr:col>
      <xdr:colOff>123825</xdr:colOff>
      <xdr:row>102</xdr:row>
      <xdr:rowOff>104775</xdr:rowOff>
    </xdr:to>
    <xdr:sp macro="" textlink="">
      <xdr:nvSpPr>
        <xdr:cNvPr id="2928" name="AutoShape 880" descr="Éligible à l'arbitrage">
          <a:hlinkClick xmlns:r="http://schemas.openxmlformats.org/officeDocument/2006/relationships" r:id="rId708"/>
          <a:extLst>
            <a:ext uri="{FF2B5EF4-FFF2-40B4-BE49-F238E27FC236}">
              <a16:creationId xmlns:a16="http://schemas.microsoft.com/office/drawing/2014/main" xmlns="" id="{00000000-0008-0000-0E00-0000700B0000}"/>
            </a:ext>
          </a:extLst>
        </xdr:cNvPr>
        <xdr:cNvSpPr>
          <a:spLocks noChangeAspect="1" noChangeArrowheads="1"/>
        </xdr:cNvSpPr>
      </xdr:nvSpPr>
      <xdr:spPr bwMode="auto">
        <a:xfrm>
          <a:off x="6096000" y="2590704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1444</xdr:row>
      <xdr:rowOff>0</xdr:rowOff>
    </xdr:from>
    <xdr:to>
      <xdr:col>7</xdr:col>
      <xdr:colOff>123825</xdr:colOff>
      <xdr:row>1444</xdr:row>
      <xdr:rowOff>104775</xdr:rowOff>
    </xdr:to>
    <xdr:sp macro="" textlink="">
      <xdr:nvSpPr>
        <xdr:cNvPr id="2929" name="AutoShape 881" descr="Éligible à l'arbitrage">
          <a:hlinkClick xmlns:r="http://schemas.openxmlformats.org/officeDocument/2006/relationships" r:id="rId709"/>
          <a:extLst>
            <a:ext uri="{FF2B5EF4-FFF2-40B4-BE49-F238E27FC236}">
              <a16:creationId xmlns:a16="http://schemas.microsoft.com/office/drawing/2014/main" xmlns="" id="{00000000-0008-0000-0E00-0000710B0000}"/>
            </a:ext>
          </a:extLst>
        </xdr:cNvPr>
        <xdr:cNvSpPr>
          <a:spLocks noChangeAspect="1" noChangeArrowheads="1"/>
        </xdr:cNvSpPr>
      </xdr:nvSpPr>
      <xdr:spPr bwMode="auto">
        <a:xfrm>
          <a:off x="5334000" y="2594514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1378</xdr:row>
      <xdr:rowOff>0</xdr:rowOff>
    </xdr:from>
    <xdr:to>
      <xdr:col>2</xdr:col>
      <xdr:colOff>123825</xdr:colOff>
      <xdr:row>1378</xdr:row>
      <xdr:rowOff>123825</xdr:rowOff>
    </xdr:to>
    <xdr:sp macro="" textlink="">
      <xdr:nvSpPr>
        <xdr:cNvPr id="2930" name="AutoShape 882" descr="Bonis de performance">
          <a:extLst>
            <a:ext uri="{FF2B5EF4-FFF2-40B4-BE49-F238E27FC236}">
              <a16:creationId xmlns:a16="http://schemas.microsoft.com/office/drawing/2014/main" xmlns="" id="{00000000-0008-0000-0E00-0000720B0000}"/>
            </a:ext>
          </a:extLst>
        </xdr:cNvPr>
        <xdr:cNvSpPr>
          <a:spLocks noChangeAspect="1" noChangeArrowheads="1"/>
        </xdr:cNvSpPr>
      </xdr:nvSpPr>
      <xdr:spPr bwMode="auto">
        <a:xfrm>
          <a:off x="1524000" y="2605849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1378</xdr:row>
      <xdr:rowOff>0</xdr:rowOff>
    </xdr:from>
    <xdr:to>
      <xdr:col>2</xdr:col>
      <xdr:colOff>257175</xdr:colOff>
      <xdr:row>1378</xdr:row>
      <xdr:rowOff>123825</xdr:rowOff>
    </xdr:to>
    <xdr:sp macro="" textlink="">
      <xdr:nvSpPr>
        <xdr:cNvPr id="2931" name="AutoShape 883" descr="Exempté du ballottage">
          <a:hlinkClick xmlns:r="http://schemas.openxmlformats.org/officeDocument/2006/relationships" r:id="rId710"/>
          <a:extLst>
            <a:ext uri="{FF2B5EF4-FFF2-40B4-BE49-F238E27FC236}">
              <a16:creationId xmlns:a16="http://schemas.microsoft.com/office/drawing/2014/main" xmlns="" id="{00000000-0008-0000-0E00-0000730B0000}"/>
            </a:ext>
          </a:extLst>
        </xdr:cNvPr>
        <xdr:cNvSpPr>
          <a:spLocks noChangeAspect="1" noChangeArrowheads="1"/>
        </xdr:cNvSpPr>
      </xdr:nvSpPr>
      <xdr:spPr bwMode="auto">
        <a:xfrm>
          <a:off x="1657350" y="2605849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1176</xdr:row>
      <xdr:rowOff>0</xdr:rowOff>
    </xdr:from>
    <xdr:to>
      <xdr:col>2</xdr:col>
      <xdr:colOff>123825</xdr:colOff>
      <xdr:row>1176</xdr:row>
      <xdr:rowOff>123825</xdr:rowOff>
    </xdr:to>
    <xdr:sp macro="" textlink="">
      <xdr:nvSpPr>
        <xdr:cNvPr id="2932" name="AutoShape 884" descr="Bonis de performance">
          <a:extLst>
            <a:ext uri="{FF2B5EF4-FFF2-40B4-BE49-F238E27FC236}">
              <a16:creationId xmlns:a16="http://schemas.microsoft.com/office/drawing/2014/main" xmlns="" id="{00000000-0008-0000-0E00-0000740B0000}"/>
            </a:ext>
          </a:extLst>
        </xdr:cNvPr>
        <xdr:cNvSpPr>
          <a:spLocks noChangeAspect="1" noChangeArrowheads="1"/>
        </xdr:cNvSpPr>
      </xdr:nvSpPr>
      <xdr:spPr bwMode="auto">
        <a:xfrm>
          <a:off x="1524000" y="2607754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1176</xdr:row>
      <xdr:rowOff>0</xdr:rowOff>
    </xdr:from>
    <xdr:to>
      <xdr:col>2</xdr:col>
      <xdr:colOff>257175</xdr:colOff>
      <xdr:row>1176</xdr:row>
      <xdr:rowOff>123825</xdr:rowOff>
    </xdr:to>
    <xdr:sp macro="" textlink="">
      <xdr:nvSpPr>
        <xdr:cNvPr id="2933" name="AutoShape 885" descr="Exempté du ballottage">
          <a:hlinkClick xmlns:r="http://schemas.openxmlformats.org/officeDocument/2006/relationships" r:id="rId711"/>
          <a:extLst>
            <a:ext uri="{FF2B5EF4-FFF2-40B4-BE49-F238E27FC236}">
              <a16:creationId xmlns:a16="http://schemas.microsoft.com/office/drawing/2014/main" xmlns="" id="{00000000-0008-0000-0E00-0000750B0000}"/>
            </a:ext>
          </a:extLst>
        </xdr:cNvPr>
        <xdr:cNvSpPr>
          <a:spLocks noChangeAspect="1" noChangeArrowheads="1"/>
        </xdr:cNvSpPr>
      </xdr:nvSpPr>
      <xdr:spPr bwMode="auto">
        <a:xfrm>
          <a:off x="1657350" y="2607754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1350</xdr:row>
      <xdr:rowOff>0</xdr:rowOff>
    </xdr:from>
    <xdr:to>
      <xdr:col>7</xdr:col>
      <xdr:colOff>123825</xdr:colOff>
      <xdr:row>1350</xdr:row>
      <xdr:rowOff>104775</xdr:rowOff>
    </xdr:to>
    <xdr:sp macro="" textlink="">
      <xdr:nvSpPr>
        <xdr:cNvPr id="2934" name="AutoShape 886" descr="Éligible à l'arbitrage">
          <a:hlinkClick xmlns:r="http://schemas.openxmlformats.org/officeDocument/2006/relationships" r:id="rId712"/>
          <a:extLst>
            <a:ext uri="{FF2B5EF4-FFF2-40B4-BE49-F238E27FC236}">
              <a16:creationId xmlns:a16="http://schemas.microsoft.com/office/drawing/2014/main" xmlns="" id="{00000000-0008-0000-0E00-0000760B0000}"/>
            </a:ext>
          </a:extLst>
        </xdr:cNvPr>
        <xdr:cNvSpPr>
          <a:spLocks noChangeAspect="1" noChangeArrowheads="1"/>
        </xdr:cNvSpPr>
      </xdr:nvSpPr>
      <xdr:spPr bwMode="auto">
        <a:xfrm>
          <a:off x="5334000" y="252945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164</xdr:row>
      <xdr:rowOff>0</xdr:rowOff>
    </xdr:from>
    <xdr:to>
      <xdr:col>7</xdr:col>
      <xdr:colOff>123825</xdr:colOff>
      <xdr:row>164</xdr:row>
      <xdr:rowOff>104775</xdr:rowOff>
    </xdr:to>
    <xdr:sp macro="" textlink="">
      <xdr:nvSpPr>
        <xdr:cNvPr id="2935" name="AutoShape 887" descr="Éligible à l'arbitrage">
          <a:hlinkClick xmlns:r="http://schemas.openxmlformats.org/officeDocument/2006/relationships" r:id="rId713"/>
          <a:extLst>
            <a:ext uri="{FF2B5EF4-FFF2-40B4-BE49-F238E27FC236}">
              <a16:creationId xmlns:a16="http://schemas.microsoft.com/office/drawing/2014/main" xmlns="" id="{00000000-0008-0000-0E00-0000770B0000}"/>
            </a:ext>
          </a:extLst>
        </xdr:cNvPr>
        <xdr:cNvSpPr>
          <a:spLocks noChangeAspect="1" noChangeArrowheads="1"/>
        </xdr:cNvSpPr>
      </xdr:nvSpPr>
      <xdr:spPr bwMode="auto">
        <a:xfrm>
          <a:off x="5334000" y="253136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344</xdr:row>
      <xdr:rowOff>0</xdr:rowOff>
    </xdr:from>
    <xdr:to>
      <xdr:col>7</xdr:col>
      <xdr:colOff>123825</xdr:colOff>
      <xdr:row>344</xdr:row>
      <xdr:rowOff>104775</xdr:rowOff>
    </xdr:to>
    <xdr:sp macro="" textlink="">
      <xdr:nvSpPr>
        <xdr:cNvPr id="2936" name="AutoShape 888" descr="Éligible à l'arbitrage">
          <a:hlinkClick xmlns:r="http://schemas.openxmlformats.org/officeDocument/2006/relationships" r:id="rId714"/>
          <a:extLst>
            <a:ext uri="{FF2B5EF4-FFF2-40B4-BE49-F238E27FC236}">
              <a16:creationId xmlns:a16="http://schemas.microsoft.com/office/drawing/2014/main" xmlns="" id="{00000000-0008-0000-0E00-0000780B0000}"/>
            </a:ext>
          </a:extLst>
        </xdr:cNvPr>
        <xdr:cNvSpPr>
          <a:spLocks noChangeAspect="1" noChangeArrowheads="1"/>
        </xdr:cNvSpPr>
      </xdr:nvSpPr>
      <xdr:spPr bwMode="auto">
        <a:xfrm>
          <a:off x="5334000" y="253326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1398</xdr:row>
      <xdr:rowOff>0</xdr:rowOff>
    </xdr:from>
    <xdr:to>
      <xdr:col>2</xdr:col>
      <xdr:colOff>123825</xdr:colOff>
      <xdr:row>1398</xdr:row>
      <xdr:rowOff>123825</xdr:rowOff>
    </xdr:to>
    <xdr:sp macro="" textlink="">
      <xdr:nvSpPr>
        <xdr:cNvPr id="2937" name="AutoShape 889" descr="Bonis de performance">
          <a:extLst>
            <a:ext uri="{FF2B5EF4-FFF2-40B4-BE49-F238E27FC236}">
              <a16:creationId xmlns:a16="http://schemas.microsoft.com/office/drawing/2014/main" xmlns="" id="{00000000-0008-0000-0E00-0000790B0000}"/>
            </a:ext>
          </a:extLst>
        </xdr:cNvPr>
        <xdr:cNvSpPr>
          <a:spLocks noChangeAspect="1" noChangeArrowheads="1"/>
        </xdr:cNvSpPr>
      </xdr:nvSpPr>
      <xdr:spPr bwMode="auto">
        <a:xfrm>
          <a:off x="1524000" y="253517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1398</xdr:row>
      <xdr:rowOff>0</xdr:rowOff>
    </xdr:from>
    <xdr:to>
      <xdr:col>2</xdr:col>
      <xdr:colOff>257175</xdr:colOff>
      <xdr:row>1398</xdr:row>
      <xdr:rowOff>123825</xdr:rowOff>
    </xdr:to>
    <xdr:sp macro="" textlink="">
      <xdr:nvSpPr>
        <xdr:cNvPr id="2938" name="AutoShape 890" descr="Exempté du ballottage">
          <a:hlinkClick xmlns:r="http://schemas.openxmlformats.org/officeDocument/2006/relationships" r:id="rId715"/>
          <a:extLst>
            <a:ext uri="{FF2B5EF4-FFF2-40B4-BE49-F238E27FC236}">
              <a16:creationId xmlns:a16="http://schemas.microsoft.com/office/drawing/2014/main" xmlns="" id="{00000000-0008-0000-0E00-00007A0B0000}"/>
            </a:ext>
          </a:extLst>
        </xdr:cNvPr>
        <xdr:cNvSpPr>
          <a:spLocks noChangeAspect="1" noChangeArrowheads="1"/>
        </xdr:cNvSpPr>
      </xdr:nvSpPr>
      <xdr:spPr bwMode="auto">
        <a:xfrm>
          <a:off x="1657350" y="253517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1355</xdr:row>
      <xdr:rowOff>0</xdr:rowOff>
    </xdr:from>
    <xdr:to>
      <xdr:col>2</xdr:col>
      <xdr:colOff>123825</xdr:colOff>
      <xdr:row>1355</xdr:row>
      <xdr:rowOff>123825</xdr:rowOff>
    </xdr:to>
    <xdr:sp macro="" textlink="">
      <xdr:nvSpPr>
        <xdr:cNvPr id="2939" name="AutoShape 891" descr="Bonis de performance">
          <a:extLst>
            <a:ext uri="{FF2B5EF4-FFF2-40B4-BE49-F238E27FC236}">
              <a16:creationId xmlns:a16="http://schemas.microsoft.com/office/drawing/2014/main" xmlns="" id="{00000000-0008-0000-0E00-00007B0B0000}"/>
            </a:ext>
          </a:extLst>
        </xdr:cNvPr>
        <xdr:cNvSpPr>
          <a:spLocks noChangeAspect="1" noChangeArrowheads="1"/>
        </xdr:cNvSpPr>
      </xdr:nvSpPr>
      <xdr:spPr bwMode="auto">
        <a:xfrm>
          <a:off x="1524000" y="253707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1355</xdr:row>
      <xdr:rowOff>0</xdr:rowOff>
    </xdr:from>
    <xdr:to>
      <xdr:col>2</xdr:col>
      <xdr:colOff>257175</xdr:colOff>
      <xdr:row>1355</xdr:row>
      <xdr:rowOff>123825</xdr:rowOff>
    </xdr:to>
    <xdr:sp macro="" textlink="">
      <xdr:nvSpPr>
        <xdr:cNvPr id="2940" name="AutoShape 892" descr="Exempté du ballottage">
          <a:hlinkClick xmlns:r="http://schemas.openxmlformats.org/officeDocument/2006/relationships" r:id="rId716"/>
          <a:extLst>
            <a:ext uri="{FF2B5EF4-FFF2-40B4-BE49-F238E27FC236}">
              <a16:creationId xmlns:a16="http://schemas.microsoft.com/office/drawing/2014/main" xmlns="" id="{00000000-0008-0000-0E00-00007C0B0000}"/>
            </a:ext>
          </a:extLst>
        </xdr:cNvPr>
        <xdr:cNvSpPr>
          <a:spLocks noChangeAspect="1" noChangeArrowheads="1"/>
        </xdr:cNvSpPr>
      </xdr:nvSpPr>
      <xdr:spPr bwMode="auto">
        <a:xfrm>
          <a:off x="1657350" y="253707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168</xdr:row>
      <xdr:rowOff>0</xdr:rowOff>
    </xdr:from>
    <xdr:to>
      <xdr:col>2</xdr:col>
      <xdr:colOff>123825</xdr:colOff>
      <xdr:row>168</xdr:row>
      <xdr:rowOff>123825</xdr:rowOff>
    </xdr:to>
    <xdr:sp macro="" textlink="">
      <xdr:nvSpPr>
        <xdr:cNvPr id="2941" name="AutoShape 893" descr="Bonis de performance">
          <a:extLst>
            <a:ext uri="{FF2B5EF4-FFF2-40B4-BE49-F238E27FC236}">
              <a16:creationId xmlns:a16="http://schemas.microsoft.com/office/drawing/2014/main" xmlns="" id="{00000000-0008-0000-0E00-00007D0B0000}"/>
            </a:ext>
          </a:extLst>
        </xdr:cNvPr>
        <xdr:cNvSpPr>
          <a:spLocks noChangeAspect="1" noChangeArrowheads="1"/>
        </xdr:cNvSpPr>
      </xdr:nvSpPr>
      <xdr:spPr bwMode="auto">
        <a:xfrm>
          <a:off x="1524000" y="253898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168</xdr:row>
      <xdr:rowOff>0</xdr:rowOff>
    </xdr:from>
    <xdr:to>
      <xdr:col>2</xdr:col>
      <xdr:colOff>257175</xdr:colOff>
      <xdr:row>168</xdr:row>
      <xdr:rowOff>123825</xdr:rowOff>
    </xdr:to>
    <xdr:sp macro="" textlink="">
      <xdr:nvSpPr>
        <xdr:cNvPr id="2942" name="AutoShape 894" descr="Exempté du ballottage">
          <a:hlinkClick xmlns:r="http://schemas.openxmlformats.org/officeDocument/2006/relationships" r:id="rId717"/>
          <a:extLst>
            <a:ext uri="{FF2B5EF4-FFF2-40B4-BE49-F238E27FC236}">
              <a16:creationId xmlns:a16="http://schemas.microsoft.com/office/drawing/2014/main" xmlns="" id="{00000000-0008-0000-0E00-00007E0B0000}"/>
            </a:ext>
          </a:extLst>
        </xdr:cNvPr>
        <xdr:cNvSpPr>
          <a:spLocks noChangeAspect="1" noChangeArrowheads="1"/>
        </xdr:cNvSpPr>
      </xdr:nvSpPr>
      <xdr:spPr bwMode="auto">
        <a:xfrm>
          <a:off x="1657350" y="253898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xdr:row>
      <xdr:rowOff>0</xdr:rowOff>
    </xdr:from>
    <xdr:to>
      <xdr:col>2</xdr:col>
      <xdr:colOff>123825</xdr:colOff>
      <xdr:row>69</xdr:row>
      <xdr:rowOff>123825</xdr:rowOff>
    </xdr:to>
    <xdr:sp macro="" textlink="">
      <xdr:nvSpPr>
        <xdr:cNvPr id="2943" name="AutoShape 895" descr="Bonis de performance">
          <a:extLst>
            <a:ext uri="{FF2B5EF4-FFF2-40B4-BE49-F238E27FC236}">
              <a16:creationId xmlns:a16="http://schemas.microsoft.com/office/drawing/2014/main" xmlns="" id="{00000000-0008-0000-0E00-00007F0B0000}"/>
            </a:ext>
          </a:extLst>
        </xdr:cNvPr>
        <xdr:cNvSpPr>
          <a:spLocks noChangeAspect="1" noChangeArrowheads="1"/>
        </xdr:cNvSpPr>
      </xdr:nvSpPr>
      <xdr:spPr bwMode="auto">
        <a:xfrm>
          <a:off x="1524000" y="254279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69</xdr:row>
      <xdr:rowOff>0</xdr:rowOff>
    </xdr:from>
    <xdr:to>
      <xdr:col>2</xdr:col>
      <xdr:colOff>257175</xdr:colOff>
      <xdr:row>69</xdr:row>
      <xdr:rowOff>123825</xdr:rowOff>
    </xdr:to>
    <xdr:sp macro="" textlink="">
      <xdr:nvSpPr>
        <xdr:cNvPr id="2944" name="AutoShape 896" descr="Exempté du ballottage">
          <a:hlinkClick xmlns:r="http://schemas.openxmlformats.org/officeDocument/2006/relationships" r:id="rId718"/>
          <a:extLst>
            <a:ext uri="{FF2B5EF4-FFF2-40B4-BE49-F238E27FC236}">
              <a16:creationId xmlns:a16="http://schemas.microsoft.com/office/drawing/2014/main" xmlns="" id="{00000000-0008-0000-0E00-0000800B0000}"/>
            </a:ext>
          </a:extLst>
        </xdr:cNvPr>
        <xdr:cNvSpPr>
          <a:spLocks noChangeAspect="1" noChangeArrowheads="1"/>
        </xdr:cNvSpPr>
      </xdr:nvSpPr>
      <xdr:spPr bwMode="auto">
        <a:xfrm>
          <a:off x="1657350" y="254279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1437</xdr:row>
      <xdr:rowOff>0</xdr:rowOff>
    </xdr:from>
    <xdr:to>
      <xdr:col>2</xdr:col>
      <xdr:colOff>123825</xdr:colOff>
      <xdr:row>1437</xdr:row>
      <xdr:rowOff>123825</xdr:rowOff>
    </xdr:to>
    <xdr:sp macro="" textlink="">
      <xdr:nvSpPr>
        <xdr:cNvPr id="2945" name="AutoShape 897" descr="Exempté du ballottage">
          <a:hlinkClick xmlns:r="http://schemas.openxmlformats.org/officeDocument/2006/relationships" r:id="rId719"/>
          <a:extLst>
            <a:ext uri="{FF2B5EF4-FFF2-40B4-BE49-F238E27FC236}">
              <a16:creationId xmlns:a16="http://schemas.microsoft.com/office/drawing/2014/main" xmlns="" id="{00000000-0008-0000-0E00-0000810B0000}"/>
            </a:ext>
          </a:extLst>
        </xdr:cNvPr>
        <xdr:cNvSpPr>
          <a:spLocks noChangeAspect="1" noChangeArrowheads="1"/>
        </xdr:cNvSpPr>
      </xdr:nvSpPr>
      <xdr:spPr bwMode="auto">
        <a:xfrm>
          <a:off x="1524000" y="254469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xdr:row>
      <xdr:rowOff>0</xdr:rowOff>
    </xdr:from>
    <xdr:to>
      <xdr:col>6</xdr:col>
      <xdr:colOff>104775</xdr:colOff>
      <xdr:row>1</xdr:row>
      <xdr:rowOff>104775</xdr:rowOff>
    </xdr:to>
    <xdr:sp macro="" textlink="">
      <xdr:nvSpPr>
        <xdr:cNvPr id="2946" name="AutoShape 898" descr="https://capfriendly-wlb8ng5.stackpathdns.com/assets/images/icons/general/q2.svg">
          <a:extLst>
            <a:ext uri="{FF2B5EF4-FFF2-40B4-BE49-F238E27FC236}">
              <a16:creationId xmlns:a16="http://schemas.microsoft.com/office/drawing/2014/main" xmlns="" id="{00000000-0008-0000-0E00-0000820B0000}"/>
            </a:ext>
          </a:extLst>
        </xdr:cNvPr>
        <xdr:cNvSpPr>
          <a:spLocks noChangeAspect="1" noChangeArrowheads="1"/>
        </xdr:cNvSpPr>
      </xdr:nvSpPr>
      <xdr:spPr bwMode="auto">
        <a:xfrm>
          <a:off x="4572000" y="2546604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1451</xdr:row>
      <xdr:rowOff>0</xdr:rowOff>
    </xdr:from>
    <xdr:to>
      <xdr:col>2</xdr:col>
      <xdr:colOff>123825</xdr:colOff>
      <xdr:row>1451</xdr:row>
      <xdr:rowOff>123825</xdr:rowOff>
    </xdr:to>
    <xdr:sp macro="" textlink="">
      <xdr:nvSpPr>
        <xdr:cNvPr id="2947" name="AutoShape 899" descr="Exempté du ballottage">
          <a:hlinkClick xmlns:r="http://schemas.openxmlformats.org/officeDocument/2006/relationships" r:id="rId720"/>
          <a:extLst>
            <a:ext uri="{FF2B5EF4-FFF2-40B4-BE49-F238E27FC236}">
              <a16:creationId xmlns:a16="http://schemas.microsoft.com/office/drawing/2014/main" xmlns="" id="{00000000-0008-0000-0E00-0000830B0000}"/>
            </a:ext>
          </a:extLst>
        </xdr:cNvPr>
        <xdr:cNvSpPr>
          <a:spLocks noChangeAspect="1" noChangeArrowheads="1"/>
        </xdr:cNvSpPr>
      </xdr:nvSpPr>
      <xdr:spPr bwMode="auto">
        <a:xfrm>
          <a:off x="1524000" y="256365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210</xdr:row>
      <xdr:rowOff>0</xdr:rowOff>
    </xdr:from>
    <xdr:to>
      <xdr:col>2</xdr:col>
      <xdr:colOff>123825</xdr:colOff>
      <xdr:row>210</xdr:row>
      <xdr:rowOff>123825</xdr:rowOff>
    </xdr:to>
    <xdr:sp macro="" textlink="">
      <xdr:nvSpPr>
        <xdr:cNvPr id="2948" name="AutoShape 900" descr="Bonis de performance">
          <a:extLst>
            <a:ext uri="{FF2B5EF4-FFF2-40B4-BE49-F238E27FC236}">
              <a16:creationId xmlns:a16="http://schemas.microsoft.com/office/drawing/2014/main" xmlns="" id="{00000000-0008-0000-0E00-0000840B0000}"/>
            </a:ext>
          </a:extLst>
        </xdr:cNvPr>
        <xdr:cNvSpPr>
          <a:spLocks noChangeAspect="1" noChangeArrowheads="1"/>
        </xdr:cNvSpPr>
      </xdr:nvSpPr>
      <xdr:spPr bwMode="auto">
        <a:xfrm>
          <a:off x="1524000" y="256555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210</xdr:row>
      <xdr:rowOff>0</xdr:rowOff>
    </xdr:from>
    <xdr:to>
      <xdr:col>2</xdr:col>
      <xdr:colOff>257175</xdr:colOff>
      <xdr:row>210</xdr:row>
      <xdr:rowOff>123825</xdr:rowOff>
    </xdr:to>
    <xdr:sp macro="" textlink="">
      <xdr:nvSpPr>
        <xdr:cNvPr id="2949" name="AutoShape 901" descr="Exempté du ballottage">
          <a:hlinkClick xmlns:r="http://schemas.openxmlformats.org/officeDocument/2006/relationships" r:id="rId721"/>
          <a:extLst>
            <a:ext uri="{FF2B5EF4-FFF2-40B4-BE49-F238E27FC236}">
              <a16:creationId xmlns:a16="http://schemas.microsoft.com/office/drawing/2014/main" xmlns="" id="{00000000-0008-0000-0E00-0000850B0000}"/>
            </a:ext>
          </a:extLst>
        </xdr:cNvPr>
        <xdr:cNvSpPr>
          <a:spLocks noChangeAspect="1" noChangeArrowheads="1"/>
        </xdr:cNvSpPr>
      </xdr:nvSpPr>
      <xdr:spPr bwMode="auto">
        <a:xfrm>
          <a:off x="1657350" y="256555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634</xdr:row>
      <xdr:rowOff>0</xdr:rowOff>
    </xdr:from>
    <xdr:to>
      <xdr:col>2</xdr:col>
      <xdr:colOff>123825</xdr:colOff>
      <xdr:row>634</xdr:row>
      <xdr:rowOff>123825</xdr:rowOff>
    </xdr:to>
    <xdr:sp macro="" textlink="">
      <xdr:nvSpPr>
        <xdr:cNvPr id="2950" name="AutoShape 902" descr="Exempté du ballottage">
          <a:hlinkClick xmlns:r="http://schemas.openxmlformats.org/officeDocument/2006/relationships" r:id="rId722"/>
          <a:extLst>
            <a:ext uri="{FF2B5EF4-FFF2-40B4-BE49-F238E27FC236}">
              <a16:creationId xmlns:a16="http://schemas.microsoft.com/office/drawing/2014/main" xmlns="" id="{00000000-0008-0000-0E00-0000860B0000}"/>
            </a:ext>
          </a:extLst>
        </xdr:cNvPr>
        <xdr:cNvSpPr>
          <a:spLocks noChangeAspect="1" noChangeArrowheads="1"/>
        </xdr:cNvSpPr>
      </xdr:nvSpPr>
      <xdr:spPr bwMode="auto">
        <a:xfrm>
          <a:off x="1524000" y="256746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185</xdr:row>
      <xdr:rowOff>0</xdr:rowOff>
    </xdr:from>
    <xdr:to>
      <xdr:col>4</xdr:col>
      <xdr:colOff>114300</xdr:colOff>
      <xdr:row>185</xdr:row>
      <xdr:rowOff>114300</xdr:rowOff>
    </xdr:to>
    <xdr:sp macro="" textlink="">
      <xdr:nvSpPr>
        <xdr:cNvPr id="2951" name="AutoShape 903" descr="https://capfriendly-wlb8ng5.stackpathdns.com/assets/images/icons/players/injury.svg">
          <a:extLst>
            <a:ext uri="{FF2B5EF4-FFF2-40B4-BE49-F238E27FC236}">
              <a16:creationId xmlns:a16="http://schemas.microsoft.com/office/drawing/2014/main" xmlns="" id="{00000000-0008-0000-0E00-0000870B0000}"/>
            </a:ext>
          </a:extLst>
        </xdr:cNvPr>
        <xdr:cNvSpPr>
          <a:spLocks noChangeAspect="1" noChangeArrowheads="1"/>
        </xdr:cNvSpPr>
      </xdr:nvSpPr>
      <xdr:spPr bwMode="auto">
        <a:xfrm>
          <a:off x="3048000" y="25882282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448</xdr:row>
      <xdr:rowOff>0</xdr:rowOff>
    </xdr:from>
    <xdr:to>
      <xdr:col>4</xdr:col>
      <xdr:colOff>114300</xdr:colOff>
      <xdr:row>448</xdr:row>
      <xdr:rowOff>114300</xdr:rowOff>
    </xdr:to>
    <xdr:sp macro="" textlink="">
      <xdr:nvSpPr>
        <xdr:cNvPr id="2952" name="AutoShape 904" descr="https://capfriendly-wlb8ng5.stackpathdns.com/assets/images/icons/players/injury.svg">
          <a:extLst>
            <a:ext uri="{FF2B5EF4-FFF2-40B4-BE49-F238E27FC236}">
              <a16:creationId xmlns:a16="http://schemas.microsoft.com/office/drawing/2014/main" xmlns="" id="{00000000-0008-0000-0E00-0000880B0000}"/>
            </a:ext>
          </a:extLst>
        </xdr:cNvPr>
        <xdr:cNvSpPr>
          <a:spLocks noChangeAspect="1" noChangeArrowheads="1"/>
        </xdr:cNvSpPr>
      </xdr:nvSpPr>
      <xdr:spPr bwMode="auto">
        <a:xfrm>
          <a:off x="3048000" y="25901332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850</xdr:row>
      <xdr:rowOff>0</xdr:rowOff>
    </xdr:from>
    <xdr:to>
      <xdr:col>4</xdr:col>
      <xdr:colOff>114300</xdr:colOff>
      <xdr:row>850</xdr:row>
      <xdr:rowOff>114300</xdr:rowOff>
    </xdr:to>
    <xdr:sp macro="" textlink="">
      <xdr:nvSpPr>
        <xdr:cNvPr id="2953" name="AutoShape 905" descr="https://capfriendly-wlb8ng5.stackpathdns.com/assets/images/icons/players/injury.svg">
          <a:extLst>
            <a:ext uri="{FF2B5EF4-FFF2-40B4-BE49-F238E27FC236}">
              <a16:creationId xmlns:a16="http://schemas.microsoft.com/office/drawing/2014/main" xmlns="" id="{00000000-0008-0000-0E00-0000890B0000}"/>
            </a:ext>
          </a:extLst>
        </xdr:cNvPr>
        <xdr:cNvSpPr>
          <a:spLocks noChangeAspect="1" noChangeArrowheads="1"/>
        </xdr:cNvSpPr>
      </xdr:nvSpPr>
      <xdr:spPr bwMode="auto">
        <a:xfrm>
          <a:off x="3048000" y="25920382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54" name="AutoShape 906" descr="https://capfriendly-wlb8ng5.stackpathdns.com/assets/images/icons/general/q.svg">
          <a:extLst>
            <a:ext uri="{FF2B5EF4-FFF2-40B4-BE49-F238E27FC236}">
              <a16:creationId xmlns:a16="http://schemas.microsoft.com/office/drawing/2014/main" xmlns="" id="{00000000-0008-0000-0E00-00008A0B0000}"/>
            </a:ext>
          </a:extLst>
        </xdr:cNvPr>
        <xdr:cNvSpPr>
          <a:spLocks noChangeAspect="1" noChangeArrowheads="1"/>
        </xdr:cNvSpPr>
      </xdr:nvSpPr>
      <xdr:spPr bwMode="auto">
        <a:xfrm>
          <a:off x="1524000" y="261099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55" name="AutoShape 907" descr="https://capfriendly-wlb8ng5.stackpathdns.com/assets/images/icons/general/q.svg">
          <a:extLst>
            <a:ext uri="{FF2B5EF4-FFF2-40B4-BE49-F238E27FC236}">
              <a16:creationId xmlns:a16="http://schemas.microsoft.com/office/drawing/2014/main" xmlns="" id="{00000000-0008-0000-0E00-00008B0B0000}"/>
            </a:ext>
          </a:extLst>
        </xdr:cNvPr>
        <xdr:cNvSpPr>
          <a:spLocks noChangeAspect="1" noChangeArrowheads="1"/>
        </xdr:cNvSpPr>
      </xdr:nvSpPr>
      <xdr:spPr bwMode="auto">
        <a:xfrm>
          <a:off x="1524000" y="261289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56" name="AutoShape 908" descr="https://capfriendly-wlb8ng5.stackpathdns.com/assets/images/icons/general/q.svg">
          <a:extLst>
            <a:ext uri="{FF2B5EF4-FFF2-40B4-BE49-F238E27FC236}">
              <a16:creationId xmlns:a16="http://schemas.microsoft.com/office/drawing/2014/main" xmlns="" id="{00000000-0008-0000-0E00-00008C0B0000}"/>
            </a:ext>
          </a:extLst>
        </xdr:cNvPr>
        <xdr:cNvSpPr>
          <a:spLocks noChangeAspect="1" noChangeArrowheads="1"/>
        </xdr:cNvSpPr>
      </xdr:nvSpPr>
      <xdr:spPr bwMode="auto">
        <a:xfrm>
          <a:off x="1524000" y="261480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57" name="AutoShape 909" descr="https://capfriendly-wlb8ng5.stackpathdns.com/assets/images/icons/general/q.svg">
          <a:extLst>
            <a:ext uri="{FF2B5EF4-FFF2-40B4-BE49-F238E27FC236}">
              <a16:creationId xmlns:a16="http://schemas.microsoft.com/office/drawing/2014/main" xmlns="" id="{00000000-0008-0000-0E00-00008D0B0000}"/>
            </a:ext>
          </a:extLst>
        </xdr:cNvPr>
        <xdr:cNvSpPr>
          <a:spLocks noChangeAspect="1" noChangeArrowheads="1"/>
        </xdr:cNvSpPr>
      </xdr:nvSpPr>
      <xdr:spPr bwMode="auto">
        <a:xfrm>
          <a:off x="1524000" y="261670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58" name="AutoShape 910" descr="https://capfriendly-wlb8ng5.stackpathdns.com/assets/images/icons/general/q.svg">
          <a:extLst>
            <a:ext uri="{FF2B5EF4-FFF2-40B4-BE49-F238E27FC236}">
              <a16:creationId xmlns:a16="http://schemas.microsoft.com/office/drawing/2014/main" xmlns="" id="{00000000-0008-0000-0E00-00008E0B0000}"/>
            </a:ext>
          </a:extLst>
        </xdr:cNvPr>
        <xdr:cNvSpPr>
          <a:spLocks noChangeAspect="1" noChangeArrowheads="1"/>
        </xdr:cNvSpPr>
      </xdr:nvSpPr>
      <xdr:spPr bwMode="auto">
        <a:xfrm>
          <a:off x="1524000" y="261861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59" name="AutoShape 911" descr="https://capfriendly-wlb8ng5.stackpathdns.com/assets/images/icons/general/q.svg">
          <a:extLst>
            <a:ext uri="{FF2B5EF4-FFF2-40B4-BE49-F238E27FC236}">
              <a16:creationId xmlns:a16="http://schemas.microsoft.com/office/drawing/2014/main" xmlns="" id="{00000000-0008-0000-0E00-00008F0B0000}"/>
            </a:ext>
          </a:extLst>
        </xdr:cNvPr>
        <xdr:cNvSpPr>
          <a:spLocks noChangeAspect="1" noChangeArrowheads="1"/>
        </xdr:cNvSpPr>
      </xdr:nvSpPr>
      <xdr:spPr bwMode="auto">
        <a:xfrm>
          <a:off x="1524000" y="262051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60" name="AutoShape 912" descr="https://capfriendly-wlb8ng5.stackpathdns.com/assets/images/icons/general/q.svg">
          <a:extLst>
            <a:ext uri="{FF2B5EF4-FFF2-40B4-BE49-F238E27FC236}">
              <a16:creationId xmlns:a16="http://schemas.microsoft.com/office/drawing/2014/main" xmlns="" id="{00000000-0008-0000-0E00-0000900B0000}"/>
            </a:ext>
          </a:extLst>
        </xdr:cNvPr>
        <xdr:cNvSpPr>
          <a:spLocks noChangeAspect="1" noChangeArrowheads="1"/>
        </xdr:cNvSpPr>
      </xdr:nvSpPr>
      <xdr:spPr bwMode="auto">
        <a:xfrm>
          <a:off x="1524000" y="262242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61" name="AutoShape 913" descr="https://capfriendly-wlb8ng5.stackpathdns.com/assets/images/icons/general/q.svg">
          <a:extLst>
            <a:ext uri="{FF2B5EF4-FFF2-40B4-BE49-F238E27FC236}">
              <a16:creationId xmlns:a16="http://schemas.microsoft.com/office/drawing/2014/main" xmlns="" id="{00000000-0008-0000-0E00-0000910B0000}"/>
            </a:ext>
          </a:extLst>
        </xdr:cNvPr>
        <xdr:cNvSpPr>
          <a:spLocks noChangeAspect="1" noChangeArrowheads="1"/>
        </xdr:cNvSpPr>
      </xdr:nvSpPr>
      <xdr:spPr bwMode="auto">
        <a:xfrm>
          <a:off x="1524000" y="262432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62" name="AutoShape 914" descr="https://capfriendly-wlb8ng5.stackpathdns.com/assets/images/icons/general/q.svg">
          <a:extLst>
            <a:ext uri="{FF2B5EF4-FFF2-40B4-BE49-F238E27FC236}">
              <a16:creationId xmlns:a16="http://schemas.microsoft.com/office/drawing/2014/main" xmlns="" id="{00000000-0008-0000-0E00-0000920B0000}"/>
            </a:ext>
          </a:extLst>
        </xdr:cNvPr>
        <xdr:cNvSpPr>
          <a:spLocks noChangeAspect="1" noChangeArrowheads="1"/>
        </xdr:cNvSpPr>
      </xdr:nvSpPr>
      <xdr:spPr bwMode="auto">
        <a:xfrm>
          <a:off x="1524000" y="262623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63" name="AutoShape 915" descr="https://capfriendly-wlb8ng5.stackpathdns.com/assets/images/icons/general/q.svg">
          <a:extLst>
            <a:ext uri="{FF2B5EF4-FFF2-40B4-BE49-F238E27FC236}">
              <a16:creationId xmlns:a16="http://schemas.microsoft.com/office/drawing/2014/main" xmlns="" id="{00000000-0008-0000-0E00-0000930B0000}"/>
            </a:ext>
          </a:extLst>
        </xdr:cNvPr>
        <xdr:cNvSpPr>
          <a:spLocks noChangeAspect="1" noChangeArrowheads="1"/>
        </xdr:cNvSpPr>
      </xdr:nvSpPr>
      <xdr:spPr bwMode="auto">
        <a:xfrm>
          <a:off x="1524000" y="2628138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64" name="AutoShape 916" descr="https://capfriendly-wlb8ng5.stackpathdns.com/assets/images/icons/general/q.svg">
          <a:extLst>
            <a:ext uri="{FF2B5EF4-FFF2-40B4-BE49-F238E27FC236}">
              <a16:creationId xmlns:a16="http://schemas.microsoft.com/office/drawing/2014/main" xmlns="" id="{00000000-0008-0000-0E00-0000940B0000}"/>
            </a:ext>
          </a:extLst>
        </xdr:cNvPr>
        <xdr:cNvSpPr>
          <a:spLocks noChangeAspect="1" noChangeArrowheads="1"/>
        </xdr:cNvSpPr>
      </xdr:nvSpPr>
      <xdr:spPr bwMode="auto">
        <a:xfrm>
          <a:off x="1524000" y="2630043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2965" name="AutoShape 917" descr="Bonis de performance">
          <a:extLst>
            <a:ext uri="{FF2B5EF4-FFF2-40B4-BE49-F238E27FC236}">
              <a16:creationId xmlns:a16="http://schemas.microsoft.com/office/drawing/2014/main" xmlns="" id="{00000000-0008-0000-0E00-0000950B0000}"/>
            </a:ext>
          </a:extLst>
        </xdr:cNvPr>
        <xdr:cNvSpPr>
          <a:spLocks noChangeAspect="1" noChangeArrowheads="1"/>
        </xdr:cNvSpPr>
      </xdr:nvSpPr>
      <xdr:spPr bwMode="auto">
        <a:xfrm>
          <a:off x="1524000" y="263871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992</xdr:row>
      <xdr:rowOff>0</xdr:rowOff>
    </xdr:from>
    <xdr:to>
      <xdr:col>2</xdr:col>
      <xdr:colOff>257175</xdr:colOff>
      <xdr:row>992</xdr:row>
      <xdr:rowOff>123825</xdr:rowOff>
    </xdr:to>
    <xdr:sp macro="" textlink="">
      <xdr:nvSpPr>
        <xdr:cNvPr id="2966" name="AutoShape 918" descr="Exempté du ballottage">
          <a:hlinkClick xmlns:r="http://schemas.openxmlformats.org/officeDocument/2006/relationships" r:id="rId723"/>
          <a:extLst>
            <a:ext uri="{FF2B5EF4-FFF2-40B4-BE49-F238E27FC236}">
              <a16:creationId xmlns:a16="http://schemas.microsoft.com/office/drawing/2014/main" xmlns="" id="{00000000-0008-0000-0E00-0000960B0000}"/>
            </a:ext>
          </a:extLst>
        </xdr:cNvPr>
        <xdr:cNvSpPr>
          <a:spLocks noChangeAspect="1" noChangeArrowheads="1"/>
        </xdr:cNvSpPr>
      </xdr:nvSpPr>
      <xdr:spPr bwMode="auto">
        <a:xfrm>
          <a:off x="1657350" y="263871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522</xdr:row>
      <xdr:rowOff>0</xdr:rowOff>
    </xdr:from>
    <xdr:to>
      <xdr:col>2</xdr:col>
      <xdr:colOff>123825</xdr:colOff>
      <xdr:row>522</xdr:row>
      <xdr:rowOff>123825</xdr:rowOff>
    </xdr:to>
    <xdr:sp macro="" textlink="">
      <xdr:nvSpPr>
        <xdr:cNvPr id="2967" name="AutoShape 919" descr="Bonis de performance">
          <a:extLst>
            <a:ext uri="{FF2B5EF4-FFF2-40B4-BE49-F238E27FC236}">
              <a16:creationId xmlns:a16="http://schemas.microsoft.com/office/drawing/2014/main" xmlns="" id="{00000000-0008-0000-0E00-0000970B0000}"/>
            </a:ext>
          </a:extLst>
        </xdr:cNvPr>
        <xdr:cNvSpPr>
          <a:spLocks noChangeAspect="1" noChangeArrowheads="1"/>
        </xdr:cNvSpPr>
      </xdr:nvSpPr>
      <xdr:spPr bwMode="auto">
        <a:xfrm>
          <a:off x="1524000" y="264061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522</xdr:row>
      <xdr:rowOff>0</xdr:rowOff>
    </xdr:from>
    <xdr:to>
      <xdr:col>2</xdr:col>
      <xdr:colOff>257175</xdr:colOff>
      <xdr:row>522</xdr:row>
      <xdr:rowOff>123825</xdr:rowOff>
    </xdr:to>
    <xdr:sp macro="" textlink="">
      <xdr:nvSpPr>
        <xdr:cNvPr id="2968" name="AutoShape 920" descr="Transaction avec retenue de salaire">
          <a:extLst>
            <a:ext uri="{FF2B5EF4-FFF2-40B4-BE49-F238E27FC236}">
              <a16:creationId xmlns:a16="http://schemas.microsoft.com/office/drawing/2014/main" xmlns="" id="{00000000-0008-0000-0E00-0000980B0000}"/>
            </a:ext>
          </a:extLst>
        </xdr:cNvPr>
        <xdr:cNvSpPr>
          <a:spLocks noChangeAspect="1" noChangeArrowheads="1"/>
        </xdr:cNvSpPr>
      </xdr:nvSpPr>
      <xdr:spPr bwMode="auto">
        <a:xfrm>
          <a:off x="1657350" y="264061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522</xdr:row>
      <xdr:rowOff>0</xdr:rowOff>
    </xdr:from>
    <xdr:to>
      <xdr:col>2</xdr:col>
      <xdr:colOff>390525</xdr:colOff>
      <xdr:row>522</xdr:row>
      <xdr:rowOff>123825</xdr:rowOff>
    </xdr:to>
    <xdr:sp macro="" textlink="">
      <xdr:nvSpPr>
        <xdr:cNvPr id="2969" name="AutoShape 921" descr="Exempté du ballottage">
          <a:hlinkClick xmlns:r="http://schemas.openxmlformats.org/officeDocument/2006/relationships" r:id="rId724"/>
          <a:extLst>
            <a:ext uri="{FF2B5EF4-FFF2-40B4-BE49-F238E27FC236}">
              <a16:creationId xmlns:a16="http://schemas.microsoft.com/office/drawing/2014/main" xmlns="" id="{00000000-0008-0000-0E00-0000990B0000}"/>
            </a:ext>
          </a:extLst>
        </xdr:cNvPr>
        <xdr:cNvSpPr>
          <a:spLocks noChangeAspect="1" noChangeArrowheads="1"/>
        </xdr:cNvSpPr>
      </xdr:nvSpPr>
      <xdr:spPr bwMode="auto">
        <a:xfrm>
          <a:off x="1790700" y="264061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522</xdr:row>
      <xdr:rowOff>0</xdr:rowOff>
    </xdr:from>
    <xdr:to>
      <xdr:col>2</xdr:col>
      <xdr:colOff>523875</xdr:colOff>
      <xdr:row>522</xdr:row>
      <xdr:rowOff>123825</xdr:rowOff>
    </xdr:to>
    <xdr:sp macro="" textlink="">
      <xdr:nvSpPr>
        <xdr:cNvPr id="2970" name="AutoShape 922" descr="Exempté de la limite des 50 contrats">
          <a:extLst>
            <a:ext uri="{FF2B5EF4-FFF2-40B4-BE49-F238E27FC236}">
              <a16:creationId xmlns:a16="http://schemas.microsoft.com/office/drawing/2014/main" xmlns="" id="{00000000-0008-0000-0E00-00009A0B0000}"/>
            </a:ext>
          </a:extLst>
        </xdr:cNvPr>
        <xdr:cNvSpPr>
          <a:spLocks noChangeAspect="1" noChangeArrowheads="1"/>
        </xdr:cNvSpPr>
      </xdr:nvSpPr>
      <xdr:spPr bwMode="auto">
        <a:xfrm>
          <a:off x="1924050" y="264061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284</xdr:row>
      <xdr:rowOff>0</xdr:rowOff>
    </xdr:from>
    <xdr:to>
      <xdr:col>2</xdr:col>
      <xdr:colOff>123825</xdr:colOff>
      <xdr:row>284</xdr:row>
      <xdr:rowOff>123825</xdr:rowOff>
    </xdr:to>
    <xdr:sp macro="" textlink="">
      <xdr:nvSpPr>
        <xdr:cNvPr id="2971" name="AutoShape 923" descr="Bonis de performance">
          <a:extLst>
            <a:ext uri="{FF2B5EF4-FFF2-40B4-BE49-F238E27FC236}">
              <a16:creationId xmlns:a16="http://schemas.microsoft.com/office/drawing/2014/main" xmlns="" id="{00000000-0008-0000-0E00-00009B0B0000}"/>
            </a:ext>
          </a:extLst>
        </xdr:cNvPr>
        <xdr:cNvSpPr>
          <a:spLocks noChangeAspect="1" noChangeArrowheads="1"/>
        </xdr:cNvSpPr>
      </xdr:nvSpPr>
      <xdr:spPr bwMode="auto">
        <a:xfrm>
          <a:off x="1524000" y="264442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284</xdr:row>
      <xdr:rowOff>0</xdr:rowOff>
    </xdr:from>
    <xdr:to>
      <xdr:col>2</xdr:col>
      <xdr:colOff>257175</xdr:colOff>
      <xdr:row>284</xdr:row>
      <xdr:rowOff>123825</xdr:rowOff>
    </xdr:to>
    <xdr:sp macro="" textlink="">
      <xdr:nvSpPr>
        <xdr:cNvPr id="2972" name="AutoShape 924" descr="Exempté du ballottage">
          <a:hlinkClick xmlns:r="http://schemas.openxmlformats.org/officeDocument/2006/relationships" r:id="rId725"/>
          <a:extLst>
            <a:ext uri="{FF2B5EF4-FFF2-40B4-BE49-F238E27FC236}">
              <a16:creationId xmlns:a16="http://schemas.microsoft.com/office/drawing/2014/main" xmlns="" id="{00000000-0008-0000-0E00-00009C0B0000}"/>
            </a:ext>
          </a:extLst>
        </xdr:cNvPr>
        <xdr:cNvSpPr>
          <a:spLocks noChangeAspect="1" noChangeArrowheads="1"/>
        </xdr:cNvSpPr>
      </xdr:nvSpPr>
      <xdr:spPr bwMode="auto">
        <a:xfrm>
          <a:off x="1657350" y="264442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1312</xdr:row>
      <xdr:rowOff>0</xdr:rowOff>
    </xdr:from>
    <xdr:to>
      <xdr:col>2</xdr:col>
      <xdr:colOff>123825</xdr:colOff>
      <xdr:row>1312</xdr:row>
      <xdr:rowOff>123825</xdr:rowOff>
    </xdr:to>
    <xdr:sp macro="" textlink="">
      <xdr:nvSpPr>
        <xdr:cNvPr id="2973" name="AutoShape 925" descr="Bonis de performance">
          <a:extLst>
            <a:ext uri="{FF2B5EF4-FFF2-40B4-BE49-F238E27FC236}">
              <a16:creationId xmlns:a16="http://schemas.microsoft.com/office/drawing/2014/main" xmlns="" id="{00000000-0008-0000-0E00-00009D0B0000}"/>
            </a:ext>
          </a:extLst>
        </xdr:cNvPr>
        <xdr:cNvSpPr>
          <a:spLocks noChangeAspect="1" noChangeArrowheads="1"/>
        </xdr:cNvSpPr>
      </xdr:nvSpPr>
      <xdr:spPr bwMode="auto">
        <a:xfrm>
          <a:off x="1524000" y="264633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1312</xdr:row>
      <xdr:rowOff>0</xdr:rowOff>
    </xdr:from>
    <xdr:to>
      <xdr:col>2</xdr:col>
      <xdr:colOff>257175</xdr:colOff>
      <xdr:row>1312</xdr:row>
      <xdr:rowOff>123825</xdr:rowOff>
    </xdr:to>
    <xdr:sp macro="" textlink="">
      <xdr:nvSpPr>
        <xdr:cNvPr id="2974" name="AutoShape 926" descr="Exempté du ballottage">
          <a:hlinkClick xmlns:r="http://schemas.openxmlformats.org/officeDocument/2006/relationships" r:id="rId726"/>
          <a:extLst>
            <a:ext uri="{FF2B5EF4-FFF2-40B4-BE49-F238E27FC236}">
              <a16:creationId xmlns:a16="http://schemas.microsoft.com/office/drawing/2014/main" xmlns="" id="{00000000-0008-0000-0E00-00009E0B0000}"/>
            </a:ext>
          </a:extLst>
        </xdr:cNvPr>
        <xdr:cNvSpPr>
          <a:spLocks noChangeAspect="1" noChangeArrowheads="1"/>
        </xdr:cNvSpPr>
      </xdr:nvSpPr>
      <xdr:spPr bwMode="auto">
        <a:xfrm>
          <a:off x="1657350" y="264633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xdr:row>
      <xdr:rowOff>0</xdr:rowOff>
    </xdr:from>
    <xdr:to>
      <xdr:col>2</xdr:col>
      <xdr:colOff>123825</xdr:colOff>
      <xdr:row>74</xdr:row>
      <xdr:rowOff>123825</xdr:rowOff>
    </xdr:to>
    <xdr:sp macro="" textlink="">
      <xdr:nvSpPr>
        <xdr:cNvPr id="2975" name="AutoShape 927" descr="Bonis de performance">
          <a:extLst>
            <a:ext uri="{FF2B5EF4-FFF2-40B4-BE49-F238E27FC236}">
              <a16:creationId xmlns:a16="http://schemas.microsoft.com/office/drawing/2014/main" xmlns="" id="{00000000-0008-0000-0E00-00009F0B0000}"/>
            </a:ext>
          </a:extLst>
        </xdr:cNvPr>
        <xdr:cNvSpPr>
          <a:spLocks noChangeAspect="1" noChangeArrowheads="1"/>
        </xdr:cNvSpPr>
      </xdr:nvSpPr>
      <xdr:spPr bwMode="auto">
        <a:xfrm>
          <a:off x="1524000" y="264823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xdr:row>
      <xdr:rowOff>0</xdr:rowOff>
    </xdr:from>
    <xdr:to>
      <xdr:col>2</xdr:col>
      <xdr:colOff>257175</xdr:colOff>
      <xdr:row>74</xdr:row>
      <xdr:rowOff>123825</xdr:rowOff>
    </xdr:to>
    <xdr:sp macro="" textlink="">
      <xdr:nvSpPr>
        <xdr:cNvPr id="2976" name="AutoShape 928" descr="Exempté du ballottage">
          <a:hlinkClick xmlns:r="http://schemas.openxmlformats.org/officeDocument/2006/relationships" r:id="rId727"/>
          <a:extLst>
            <a:ext uri="{FF2B5EF4-FFF2-40B4-BE49-F238E27FC236}">
              <a16:creationId xmlns:a16="http://schemas.microsoft.com/office/drawing/2014/main" xmlns="" id="{00000000-0008-0000-0E00-0000A00B0000}"/>
            </a:ext>
          </a:extLst>
        </xdr:cNvPr>
        <xdr:cNvSpPr>
          <a:spLocks noChangeAspect="1" noChangeArrowheads="1"/>
        </xdr:cNvSpPr>
      </xdr:nvSpPr>
      <xdr:spPr bwMode="auto">
        <a:xfrm>
          <a:off x="1657350" y="264823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123825</xdr:colOff>
      <xdr:row>56</xdr:row>
      <xdr:rowOff>123825</xdr:rowOff>
    </xdr:to>
    <xdr:sp macro="" textlink="">
      <xdr:nvSpPr>
        <xdr:cNvPr id="2977" name="AutoShape 929" descr="Bonis de performance">
          <a:extLst>
            <a:ext uri="{FF2B5EF4-FFF2-40B4-BE49-F238E27FC236}">
              <a16:creationId xmlns:a16="http://schemas.microsoft.com/office/drawing/2014/main" xmlns="" id="{00000000-0008-0000-0E00-0000A10B0000}"/>
            </a:ext>
          </a:extLst>
        </xdr:cNvPr>
        <xdr:cNvSpPr>
          <a:spLocks noChangeAspect="1" noChangeArrowheads="1"/>
        </xdr:cNvSpPr>
      </xdr:nvSpPr>
      <xdr:spPr bwMode="auto">
        <a:xfrm>
          <a:off x="1524000" y="265014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56</xdr:row>
      <xdr:rowOff>0</xdr:rowOff>
    </xdr:from>
    <xdr:to>
      <xdr:col>2</xdr:col>
      <xdr:colOff>257175</xdr:colOff>
      <xdr:row>56</xdr:row>
      <xdr:rowOff>123825</xdr:rowOff>
    </xdr:to>
    <xdr:sp macro="" textlink="">
      <xdr:nvSpPr>
        <xdr:cNvPr id="2978" name="AutoShape 930" descr="Exempté du ballottage">
          <a:hlinkClick xmlns:r="http://schemas.openxmlformats.org/officeDocument/2006/relationships" r:id="rId728"/>
          <a:extLst>
            <a:ext uri="{FF2B5EF4-FFF2-40B4-BE49-F238E27FC236}">
              <a16:creationId xmlns:a16="http://schemas.microsoft.com/office/drawing/2014/main" xmlns="" id="{00000000-0008-0000-0E00-0000A20B0000}"/>
            </a:ext>
          </a:extLst>
        </xdr:cNvPr>
        <xdr:cNvSpPr>
          <a:spLocks noChangeAspect="1" noChangeArrowheads="1"/>
        </xdr:cNvSpPr>
      </xdr:nvSpPr>
      <xdr:spPr bwMode="auto">
        <a:xfrm>
          <a:off x="1657350" y="265014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1034</xdr:row>
      <xdr:rowOff>0</xdr:rowOff>
    </xdr:from>
    <xdr:to>
      <xdr:col>7</xdr:col>
      <xdr:colOff>123825</xdr:colOff>
      <xdr:row>1034</xdr:row>
      <xdr:rowOff>104775</xdr:rowOff>
    </xdr:to>
    <xdr:sp macro="" textlink="">
      <xdr:nvSpPr>
        <xdr:cNvPr id="2979" name="AutoShape 931" descr="Éligible à l'arbitrage">
          <a:hlinkClick xmlns:r="http://schemas.openxmlformats.org/officeDocument/2006/relationships" r:id="rId729"/>
          <a:extLst>
            <a:ext uri="{FF2B5EF4-FFF2-40B4-BE49-F238E27FC236}">
              <a16:creationId xmlns:a16="http://schemas.microsoft.com/office/drawing/2014/main" xmlns="" id="{00000000-0008-0000-0E00-0000A30B0000}"/>
            </a:ext>
          </a:extLst>
        </xdr:cNvPr>
        <xdr:cNvSpPr>
          <a:spLocks noChangeAspect="1" noChangeArrowheads="1"/>
        </xdr:cNvSpPr>
      </xdr:nvSpPr>
      <xdr:spPr bwMode="auto">
        <a:xfrm>
          <a:off x="5334000" y="2652045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427</xdr:row>
      <xdr:rowOff>0</xdr:rowOff>
    </xdr:from>
    <xdr:to>
      <xdr:col>2</xdr:col>
      <xdr:colOff>123825</xdr:colOff>
      <xdr:row>427</xdr:row>
      <xdr:rowOff>123825</xdr:rowOff>
    </xdr:to>
    <xdr:sp macro="" textlink="">
      <xdr:nvSpPr>
        <xdr:cNvPr id="2980" name="AutoShape 932" descr="Bonis de performance">
          <a:extLst>
            <a:ext uri="{FF2B5EF4-FFF2-40B4-BE49-F238E27FC236}">
              <a16:creationId xmlns:a16="http://schemas.microsoft.com/office/drawing/2014/main" xmlns="" id="{00000000-0008-0000-0E00-0000A40B0000}"/>
            </a:ext>
          </a:extLst>
        </xdr:cNvPr>
        <xdr:cNvSpPr>
          <a:spLocks noChangeAspect="1" noChangeArrowheads="1"/>
        </xdr:cNvSpPr>
      </xdr:nvSpPr>
      <xdr:spPr bwMode="auto">
        <a:xfrm>
          <a:off x="1524000" y="265395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427</xdr:row>
      <xdr:rowOff>0</xdr:rowOff>
    </xdr:from>
    <xdr:to>
      <xdr:col>2</xdr:col>
      <xdr:colOff>257175</xdr:colOff>
      <xdr:row>427</xdr:row>
      <xdr:rowOff>123825</xdr:rowOff>
    </xdr:to>
    <xdr:sp macro="" textlink="">
      <xdr:nvSpPr>
        <xdr:cNvPr id="2981" name="AutoShape 933" descr="Exempté du ballottage">
          <a:hlinkClick xmlns:r="http://schemas.openxmlformats.org/officeDocument/2006/relationships" r:id="rId730"/>
          <a:extLst>
            <a:ext uri="{FF2B5EF4-FFF2-40B4-BE49-F238E27FC236}">
              <a16:creationId xmlns:a16="http://schemas.microsoft.com/office/drawing/2014/main" xmlns="" id="{00000000-0008-0000-0E00-0000A50B0000}"/>
            </a:ext>
          </a:extLst>
        </xdr:cNvPr>
        <xdr:cNvSpPr>
          <a:spLocks noChangeAspect="1" noChangeArrowheads="1"/>
        </xdr:cNvSpPr>
      </xdr:nvSpPr>
      <xdr:spPr bwMode="auto">
        <a:xfrm>
          <a:off x="1657350" y="265395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752475</xdr:colOff>
      <xdr:row>3</xdr:row>
      <xdr:rowOff>381000</xdr:rowOff>
    </xdr:from>
    <xdr:to>
      <xdr:col>2</xdr:col>
      <xdr:colOff>114300</xdr:colOff>
      <xdr:row>4</xdr:row>
      <xdr:rowOff>95250</xdr:rowOff>
    </xdr:to>
    <xdr:sp macro="" textlink="">
      <xdr:nvSpPr>
        <xdr:cNvPr id="2982" name="AutoShape 934" descr="Bonis de performance">
          <a:extLst>
            <a:ext uri="{FF2B5EF4-FFF2-40B4-BE49-F238E27FC236}">
              <a16:creationId xmlns:a16="http://schemas.microsoft.com/office/drawing/2014/main" xmlns="" id="{00000000-0008-0000-0E00-0000A60B0000}"/>
            </a:ext>
          </a:extLst>
        </xdr:cNvPr>
        <xdr:cNvSpPr>
          <a:spLocks noChangeAspect="1" noChangeArrowheads="1"/>
        </xdr:cNvSpPr>
      </xdr:nvSpPr>
      <xdr:spPr bwMode="auto">
        <a:xfrm>
          <a:off x="2409825" y="1133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xdr:row>
      <xdr:rowOff>0</xdr:rowOff>
    </xdr:from>
    <xdr:to>
      <xdr:col>2</xdr:col>
      <xdr:colOff>257175</xdr:colOff>
      <xdr:row>4</xdr:row>
      <xdr:rowOff>123825</xdr:rowOff>
    </xdr:to>
    <xdr:sp macro="" textlink="">
      <xdr:nvSpPr>
        <xdr:cNvPr id="2983" name="AutoShape 935" descr="Exempté du ballottage">
          <a:hlinkClick xmlns:r="http://schemas.openxmlformats.org/officeDocument/2006/relationships" r:id="rId731"/>
          <a:extLst>
            <a:ext uri="{FF2B5EF4-FFF2-40B4-BE49-F238E27FC236}">
              <a16:creationId xmlns:a16="http://schemas.microsoft.com/office/drawing/2014/main" xmlns="" id="{00000000-0008-0000-0E00-0000A70B0000}"/>
            </a:ext>
          </a:extLst>
        </xdr:cNvPr>
        <xdr:cNvSpPr>
          <a:spLocks noChangeAspect="1" noChangeArrowheads="1"/>
        </xdr:cNvSpPr>
      </xdr:nvSpPr>
      <xdr:spPr bwMode="auto">
        <a:xfrm>
          <a:off x="1657350" y="265585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218</xdr:row>
      <xdr:rowOff>0</xdr:rowOff>
    </xdr:from>
    <xdr:to>
      <xdr:col>2</xdr:col>
      <xdr:colOff>123825</xdr:colOff>
      <xdr:row>218</xdr:row>
      <xdr:rowOff>123825</xdr:rowOff>
    </xdr:to>
    <xdr:sp macro="" textlink="">
      <xdr:nvSpPr>
        <xdr:cNvPr id="2984" name="AutoShape 936" descr="Bonis de performance">
          <a:extLst>
            <a:ext uri="{FF2B5EF4-FFF2-40B4-BE49-F238E27FC236}">
              <a16:creationId xmlns:a16="http://schemas.microsoft.com/office/drawing/2014/main" xmlns="" id="{00000000-0008-0000-0E00-0000A80B0000}"/>
            </a:ext>
          </a:extLst>
        </xdr:cNvPr>
        <xdr:cNvSpPr>
          <a:spLocks noChangeAspect="1" noChangeArrowheads="1"/>
        </xdr:cNvSpPr>
      </xdr:nvSpPr>
      <xdr:spPr bwMode="auto">
        <a:xfrm>
          <a:off x="1524000" y="26577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218</xdr:row>
      <xdr:rowOff>0</xdr:rowOff>
    </xdr:from>
    <xdr:to>
      <xdr:col>2</xdr:col>
      <xdr:colOff>257175</xdr:colOff>
      <xdr:row>218</xdr:row>
      <xdr:rowOff>123825</xdr:rowOff>
    </xdr:to>
    <xdr:sp macro="" textlink="">
      <xdr:nvSpPr>
        <xdr:cNvPr id="2985" name="AutoShape 937" descr="Exempté du ballottage">
          <a:hlinkClick xmlns:r="http://schemas.openxmlformats.org/officeDocument/2006/relationships" r:id="rId732"/>
          <a:extLst>
            <a:ext uri="{FF2B5EF4-FFF2-40B4-BE49-F238E27FC236}">
              <a16:creationId xmlns:a16="http://schemas.microsoft.com/office/drawing/2014/main" xmlns="" id="{00000000-0008-0000-0E00-0000A90B0000}"/>
            </a:ext>
          </a:extLst>
        </xdr:cNvPr>
        <xdr:cNvSpPr>
          <a:spLocks noChangeAspect="1" noChangeArrowheads="1"/>
        </xdr:cNvSpPr>
      </xdr:nvSpPr>
      <xdr:spPr bwMode="auto">
        <a:xfrm>
          <a:off x="1657350" y="265776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699</xdr:row>
      <xdr:rowOff>0</xdr:rowOff>
    </xdr:from>
    <xdr:to>
      <xdr:col>2</xdr:col>
      <xdr:colOff>123825</xdr:colOff>
      <xdr:row>699</xdr:row>
      <xdr:rowOff>123825</xdr:rowOff>
    </xdr:to>
    <xdr:sp macro="" textlink="">
      <xdr:nvSpPr>
        <xdr:cNvPr id="2986" name="AutoShape 938" descr="Exempté du ballottage">
          <a:hlinkClick xmlns:r="http://schemas.openxmlformats.org/officeDocument/2006/relationships" r:id="rId733"/>
          <a:extLst>
            <a:ext uri="{FF2B5EF4-FFF2-40B4-BE49-F238E27FC236}">
              <a16:creationId xmlns:a16="http://schemas.microsoft.com/office/drawing/2014/main" xmlns="" id="{00000000-0008-0000-0E00-0000AA0B0000}"/>
            </a:ext>
          </a:extLst>
        </xdr:cNvPr>
        <xdr:cNvSpPr>
          <a:spLocks noChangeAspect="1" noChangeArrowheads="1"/>
        </xdr:cNvSpPr>
      </xdr:nvSpPr>
      <xdr:spPr bwMode="auto">
        <a:xfrm>
          <a:off x="1524000" y="2659665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1140</xdr:row>
      <xdr:rowOff>0</xdr:rowOff>
    </xdr:from>
    <xdr:to>
      <xdr:col>2</xdr:col>
      <xdr:colOff>123825</xdr:colOff>
      <xdr:row>1140</xdr:row>
      <xdr:rowOff>123825</xdr:rowOff>
    </xdr:to>
    <xdr:sp macro="" textlink="">
      <xdr:nvSpPr>
        <xdr:cNvPr id="2987" name="AutoShape 939" descr="Exempté du ballottage">
          <a:hlinkClick xmlns:r="http://schemas.openxmlformats.org/officeDocument/2006/relationships" r:id="rId734"/>
          <a:extLst>
            <a:ext uri="{FF2B5EF4-FFF2-40B4-BE49-F238E27FC236}">
              <a16:creationId xmlns:a16="http://schemas.microsoft.com/office/drawing/2014/main" xmlns="" id="{00000000-0008-0000-0E00-0000AB0B0000}"/>
            </a:ext>
          </a:extLst>
        </xdr:cNvPr>
        <xdr:cNvSpPr>
          <a:spLocks noChangeAspect="1" noChangeArrowheads="1"/>
        </xdr:cNvSpPr>
      </xdr:nvSpPr>
      <xdr:spPr bwMode="auto">
        <a:xfrm>
          <a:off x="1524000" y="266157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1140</xdr:row>
      <xdr:rowOff>0</xdr:rowOff>
    </xdr:from>
    <xdr:to>
      <xdr:col>7</xdr:col>
      <xdr:colOff>123825</xdr:colOff>
      <xdr:row>1140</xdr:row>
      <xdr:rowOff>104775</xdr:rowOff>
    </xdr:to>
    <xdr:sp macro="" textlink="">
      <xdr:nvSpPr>
        <xdr:cNvPr id="2988" name="AutoShape 940" descr="Éligible à l'arbitrage">
          <a:hlinkClick xmlns:r="http://schemas.openxmlformats.org/officeDocument/2006/relationships" r:id="rId735"/>
          <a:extLst>
            <a:ext uri="{FF2B5EF4-FFF2-40B4-BE49-F238E27FC236}">
              <a16:creationId xmlns:a16="http://schemas.microsoft.com/office/drawing/2014/main" xmlns="" id="{00000000-0008-0000-0E00-0000AC0B0000}"/>
            </a:ext>
          </a:extLst>
        </xdr:cNvPr>
        <xdr:cNvSpPr>
          <a:spLocks noChangeAspect="1" noChangeArrowheads="1"/>
        </xdr:cNvSpPr>
      </xdr:nvSpPr>
      <xdr:spPr bwMode="auto">
        <a:xfrm>
          <a:off x="5334000" y="2661570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719</xdr:row>
      <xdr:rowOff>0</xdr:rowOff>
    </xdr:from>
    <xdr:to>
      <xdr:col>7</xdr:col>
      <xdr:colOff>123825</xdr:colOff>
      <xdr:row>719</xdr:row>
      <xdr:rowOff>104775</xdr:rowOff>
    </xdr:to>
    <xdr:sp macro="" textlink="">
      <xdr:nvSpPr>
        <xdr:cNvPr id="2989" name="AutoShape 941" descr="Éligible à l'arbitrage">
          <a:hlinkClick xmlns:r="http://schemas.openxmlformats.org/officeDocument/2006/relationships" r:id="rId736"/>
          <a:extLst>
            <a:ext uri="{FF2B5EF4-FFF2-40B4-BE49-F238E27FC236}">
              <a16:creationId xmlns:a16="http://schemas.microsoft.com/office/drawing/2014/main" xmlns="" id="{00000000-0008-0000-0E00-0000AD0B0000}"/>
            </a:ext>
          </a:extLst>
        </xdr:cNvPr>
        <xdr:cNvSpPr>
          <a:spLocks noChangeAspect="1" noChangeArrowheads="1"/>
        </xdr:cNvSpPr>
      </xdr:nvSpPr>
      <xdr:spPr bwMode="auto">
        <a:xfrm>
          <a:off x="5334000" y="2665380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1348</xdr:row>
      <xdr:rowOff>0</xdr:rowOff>
    </xdr:from>
    <xdr:to>
      <xdr:col>2</xdr:col>
      <xdr:colOff>123825</xdr:colOff>
      <xdr:row>1348</xdr:row>
      <xdr:rowOff>123825</xdr:rowOff>
    </xdr:to>
    <xdr:sp macro="" textlink="">
      <xdr:nvSpPr>
        <xdr:cNvPr id="2990" name="AutoShape 942" descr="Bonis de performance">
          <a:extLst>
            <a:ext uri="{FF2B5EF4-FFF2-40B4-BE49-F238E27FC236}">
              <a16:creationId xmlns:a16="http://schemas.microsoft.com/office/drawing/2014/main" xmlns="" id="{00000000-0008-0000-0E00-0000AE0B0000}"/>
            </a:ext>
          </a:extLst>
        </xdr:cNvPr>
        <xdr:cNvSpPr>
          <a:spLocks noChangeAspect="1" noChangeArrowheads="1"/>
        </xdr:cNvSpPr>
      </xdr:nvSpPr>
      <xdr:spPr bwMode="auto">
        <a:xfrm>
          <a:off x="1524000" y="267662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1348</xdr:row>
      <xdr:rowOff>0</xdr:rowOff>
    </xdr:from>
    <xdr:to>
      <xdr:col>2</xdr:col>
      <xdr:colOff>257175</xdr:colOff>
      <xdr:row>1348</xdr:row>
      <xdr:rowOff>123825</xdr:rowOff>
    </xdr:to>
    <xdr:sp macro="" textlink="">
      <xdr:nvSpPr>
        <xdr:cNvPr id="2991" name="AutoShape 943" descr="Transaction avec retenue de salaire">
          <a:extLst>
            <a:ext uri="{FF2B5EF4-FFF2-40B4-BE49-F238E27FC236}">
              <a16:creationId xmlns:a16="http://schemas.microsoft.com/office/drawing/2014/main" xmlns="" id="{00000000-0008-0000-0E00-0000AF0B0000}"/>
            </a:ext>
          </a:extLst>
        </xdr:cNvPr>
        <xdr:cNvSpPr>
          <a:spLocks noChangeAspect="1" noChangeArrowheads="1"/>
        </xdr:cNvSpPr>
      </xdr:nvSpPr>
      <xdr:spPr bwMode="auto">
        <a:xfrm>
          <a:off x="1657350" y="267662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1348</xdr:row>
      <xdr:rowOff>0</xdr:rowOff>
    </xdr:from>
    <xdr:to>
      <xdr:col>2</xdr:col>
      <xdr:colOff>390525</xdr:colOff>
      <xdr:row>1348</xdr:row>
      <xdr:rowOff>123825</xdr:rowOff>
    </xdr:to>
    <xdr:sp macro="" textlink="">
      <xdr:nvSpPr>
        <xdr:cNvPr id="2992" name="AutoShape 944" descr="Exempté du ballottage">
          <a:hlinkClick xmlns:r="http://schemas.openxmlformats.org/officeDocument/2006/relationships" r:id="rId737"/>
          <a:extLst>
            <a:ext uri="{FF2B5EF4-FFF2-40B4-BE49-F238E27FC236}">
              <a16:creationId xmlns:a16="http://schemas.microsoft.com/office/drawing/2014/main" xmlns="" id="{00000000-0008-0000-0E00-0000B00B0000}"/>
            </a:ext>
          </a:extLst>
        </xdr:cNvPr>
        <xdr:cNvSpPr>
          <a:spLocks noChangeAspect="1" noChangeArrowheads="1"/>
        </xdr:cNvSpPr>
      </xdr:nvSpPr>
      <xdr:spPr bwMode="auto">
        <a:xfrm>
          <a:off x="1790700" y="267662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150</xdr:row>
      <xdr:rowOff>0</xdr:rowOff>
    </xdr:from>
    <xdr:to>
      <xdr:col>2</xdr:col>
      <xdr:colOff>123825</xdr:colOff>
      <xdr:row>150</xdr:row>
      <xdr:rowOff>123825</xdr:rowOff>
    </xdr:to>
    <xdr:sp macro="" textlink="">
      <xdr:nvSpPr>
        <xdr:cNvPr id="2993" name="AutoShape 945" descr="Bonis de performance">
          <a:extLst>
            <a:ext uri="{FF2B5EF4-FFF2-40B4-BE49-F238E27FC236}">
              <a16:creationId xmlns:a16="http://schemas.microsoft.com/office/drawing/2014/main" xmlns="" id="{00000000-0008-0000-0E00-0000B10B0000}"/>
            </a:ext>
          </a:extLst>
        </xdr:cNvPr>
        <xdr:cNvSpPr>
          <a:spLocks noChangeAspect="1" noChangeArrowheads="1"/>
        </xdr:cNvSpPr>
      </xdr:nvSpPr>
      <xdr:spPr bwMode="auto">
        <a:xfrm>
          <a:off x="1524000" y="267852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150</xdr:row>
      <xdr:rowOff>0</xdr:rowOff>
    </xdr:from>
    <xdr:to>
      <xdr:col>2</xdr:col>
      <xdr:colOff>257175</xdr:colOff>
      <xdr:row>150</xdr:row>
      <xdr:rowOff>123825</xdr:rowOff>
    </xdr:to>
    <xdr:sp macro="" textlink="">
      <xdr:nvSpPr>
        <xdr:cNvPr id="2994" name="AutoShape 946" descr="Exempté du ballottage">
          <a:hlinkClick xmlns:r="http://schemas.openxmlformats.org/officeDocument/2006/relationships" r:id="rId738"/>
          <a:extLst>
            <a:ext uri="{FF2B5EF4-FFF2-40B4-BE49-F238E27FC236}">
              <a16:creationId xmlns:a16="http://schemas.microsoft.com/office/drawing/2014/main" xmlns="" id="{00000000-0008-0000-0E00-0000B20B0000}"/>
            </a:ext>
          </a:extLst>
        </xdr:cNvPr>
        <xdr:cNvSpPr>
          <a:spLocks noChangeAspect="1" noChangeArrowheads="1"/>
        </xdr:cNvSpPr>
      </xdr:nvSpPr>
      <xdr:spPr bwMode="auto">
        <a:xfrm>
          <a:off x="1657350" y="267852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123825</xdr:colOff>
      <xdr:row>18</xdr:row>
      <xdr:rowOff>123825</xdr:rowOff>
    </xdr:to>
    <xdr:sp macro="" textlink="">
      <xdr:nvSpPr>
        <xdr:cNvPr id="2995" name="AutoShape 947" descr="Bonis de performance">
          <a:extLst>
            <a:ext uri="{FF2B5EF4-FFF2-40B4-BE49-F238E27FC236}">
              <a16:creationId xmlns:a16="http://schemas.microsoft.com/office/drawing/2014/main" xmlns="" id="{00000000-0008-0000-0E00-0000B30B0000}"/>
            </a:ext>
          </a:extLst>
        </xdr:cNvPr>
        <xdr:cNvSpPr>
          <a:spLocks noChangeAspect="1" noChangeArrowheads="1"/>
        </xdr:cNvSpPr>
      </xdr:nvSpPr>
      <xdr:spPr bwMode="auto">
        <a:xfrm>
          <a:off x="1524000" y="268043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18</xdr:row>
      <xdr:rowOff>0</xdr:rowOff>
    </xdr:from>
    <xdr:to>
      <xdr:col>2</xdr:col>
      <xdr:colOff>257175</xdr:colOff>
      <xdr:row>18</xdr:row>
      <xdr:rowOff>123825</xdr:rowOff>
    </xdr:to>
    <xdr:sp macro="" textlink="">
      <xdr:nvSpPr>
        <xdr:cNvPr id="2996" name="AutoShape 948" descr="Exempté du ballottage">
          <a:hlinkClick xmlns:r="http://schemas.openxmlformats.org/officeDocument/2006/relationships" r:id="rId739"/>
          <a:extLst>
            <a:ext uri="{FF2B5EF4-FFF2-40B4-BE49-F238E27FC236}">
              <a16:creationId xmlns:a16="http://schemas.microsoft.com/office/drawing/2014/main" xmlns="" id="{00000000-0008-0000-0E00-0000B40B0000}"/>
            </a:ext>
          </a:extLst>
        </xdr:cNvPr>
        <xdr:cNvSpPr>
          <a:spLocks noChangeAspect="1" noChangeArrowheads="1"/>
        </xdr:cNvSpPr>
      </xdr:nvSpPr>
      <xdr:spPr bwMode="auto">
        <a:xfrm>
          <a:off x="1657350" y="268043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774</xdr:row>
      <xdr:rowOff>0</xdr:rowOff>
    </xdr:from>
    <xdr:to>
      <xdr:col>2</xdr:col>
      <xdr:colOff>123825</xdr:colOff>
      <xdr:row>774</xdr:row>
      <xdr:rowOff>123825</xdr:rowOff>
    </xdr:to>
    <xdr:sp macro="" textlink="">
      <xdr:nvSpPr>
        <xdr:cNvPr id="2997" name="AutoShape 949" descr="Bonis de performance">
          <a:extLst>
            <a:ext uri="{FF2B5EF4-FFF2-40B4-BE49-F238E27FC236}">
              <a16:creationId xmlns:a16="http://schemas.microsoft.com/office/drawing/2014/main" xmlns="" id="{00000000-0008-0000-0E00-0000B50B0000}"/>
            </a:ext>
          </a:extLst>
        </xdr:cNvPr>
        <xdr:cNvSpPr>
          <a:spLocks noChangeAspect="1" noChangeArrowheads="1"/>
        </xdr:cNvSpPr>
      </xdr:nvSpPr>
      <xdr:spPr bwMode="auto">
        <a:xfrm>
          <a:off x="1524000" y="268424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774</xdr:row>
      <xdr:rowOff>0</xdr:rowOff>
    </xdr:from>
    <xdr:to>
      <xdr:col>2</xdr:col>
      <xdr:colOff>257175</xdr:colOff>
      <xdr:row>774</xdr:row>
      <xdr:rowOff>123825</xdr:rowOff>
    </xdr:to>
    <xdr:sp macro="" textlink="">
      <xdr:nvSpPr>
        <xdr:cNvPr id="2998" name="AutoShape 950" descr="Exempté du ballottage">
          <a:hlinkClick xmlns:r="http://schemas.openxmlformats.org/officeDocument/2006/relationships" r:id="rId740"/>
          <a:extLst>
            <a:ext uri="{FF2B5EF4-FFF2-40B4-BE49-F238E27FC236}">
              <a16:creationId xmlns:a16="http://schemas.microsoft.com/office/drawing/2014/main" xmlns="" id="{00000000-0008-0000-0E00-0000B60B0000}"/>
            </a:ext>
          </a:extLst>
        </xdr:cNvPr>
        <xdr:cNvSpPr>
          <a:spLocks noChangeAspect="1" noChangeArrowheads="1"/>
        </xdr:cNvSpPr>
      </xdr:nvSpPr>
      <xdr:spPr bwMode="auto">
        <a:xfrm>
          <a:off x="1657350" y="268424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269</xdr:row>
      <xdr:rowOff>0</xdr:rowOff>
    </xdr:from>
    <xdr:to>
      <xdr:col>2</xdr:col>
      <xdr:colOff>123825</xdr:colOff>
      <xdr:row>269</xdr:row>
      <xdr:rowOff>123825</xdr:rowOff>
    </xdr:to>
    <xdr:sp macro="" textlink="">
      <xdr:nvSpPr>
        <xdr:cNvPr id="2999" name="AutoShape 951" descr="Exempté du ballottage">
          <a:hlinkClick xmlns:r="http://schemas.openxmlformats.org/officeDocument/2006/relationships" r:id="rId741"/>
          <a:extLst>
            <a:ext uri="{FF2B5EF4-FFF2-40B4-BE49-F238E27FC236}">
              <a16:creationId xmlns:a16="http://schemas.microsoft.com/office/drawing/2014/main" xmlns="" id="{00000000-0008-0000-0E00-0000B70B0000}"/>
            </a:ext>
          </a:extLst>
        </xdr:cNvPr>
        <xdr:cNvSpPr>
          <a:spLocks noChangeAspect="1" noChangeArrowheads="1"/>
        </xdr:cNvSpPr>
      </xdr:nvSpPr>
      <xdr:spPr bwMode="auto">
        <a:xfrm>
          <a:off x="1524000" y="269748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104775</xdr:colOff>
      <xdr:row>1</xdr:row>
      <xdr:rowOff>104775</xdr:rowOff>
    </xdr:to>
    <xdr:sp macro="" textlink="">
      <xdr:nvSpPr>
        <xdr:cNvPr id="3000" name="AutoShape 952" descr="https://capfriendly-wlb8ng5.stackpathdns.com/assets/images/icons/general/q2.svg">
          <a:extLst>
            <a:ext uri="{FF2B5EF4-FFF2-40B4-BE49-F238E27FC236}">
              <a16:creationId xmlns:a16="http://schemas.microsoft.com/office/drawing/2014/main" xmlns="" id="{00000000-0008-0000-0E00-0000B80B0000}"/>
            </a:ext>
          </a:extLst>
        </xdr:cNvPr>
        <xdr:cNvSpPr>
          <a:spLocks noChangeAspect="1" noChangeArrowheads="1"/>
        </xdr:cNvSpPr>
      </xdr:nvSpPr>
      <xdr:spPr bwMode="auto">
        <a:xfrm>
          <a:off x="5334000" y="2699385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534</xdr:row>
      <xdr:rowOff>0</xdr:rowOff>
    </xdr:from>
    <xdr:to>
      <xdr:col>2</xdr:col>
      <xdr:colOff>123825</xdr:colOff>
      <xdr:row>534</xdr:row>
      <xdr:rowOff>123825</xdr:rowOff>
    </xdr:to>
    <xdr:sp macro="" textlink="">
      <xdr:nvSpPr>
        <xdr:cNvPr id="3001" name="AutoShape 953" descr="Bonis de performance">
          <a:extLst>
            <a:ext uri="{FF2B5EF4-FFF2-40B4-BE49-F238E27FC236}">
              <a16:creationId xmlns:a16="http://schemas.microsoft.com/office/drawing/2014/main" xmlns="" id="{00000000-0008-0000-0E00-0000B90B0000}"/>
            </a:ext>
          </a:extLst>
        </xdr:cNvPr>
        <xdr:cNvSpPr>
          <a:spLocks noChangeAspect="1" noChangeArrowheads="1"/>
        </xdr:cNvSpPr>
      </xdr:nvSpPr>
      <xdr:spPr bwMode="auto">
        <a:xfrm>
          <a:off x="1524000" y="27012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534</xdr:row>
      <xdr:rowOff>0</xdr:rowOff>
    </xdr:from>
    <xdr:to>
      <xdr:col>2</xdr:col>
      <xdr:colOff>257175</xdr:colOff>
      <xdr:row>534</xdr:row>
      <xdr:rowOff>123825</xdr:rowOff>
    </xdr:to>
    <xdr:sp macro="" textlink="">
      <xdr:nvSpPr>
        <xdr:cNvPr id="3002" name="AutoShape 954" descr="Exempté du ballottage">
          <a:hlinkClick xmlns:r="http://schemas.openxmlformats.org/officeDocument/2006/relationships" r:id="rId742"/>
          <a:extLst>
            <a:ext uri="{FF2B5EF4-FFF2-40B4-BE49-F238E27FC236}">
              <a16:creationId xmlns:a16="http://schemas.microsoft.com/office/drawing/2014/main" xmlns="" id="{00000000-0008-0000-0E00-0000BA0B0000}"/>
            </a:ext>
          </a:extLst>
        </xdr:cNvPr>
        <xdr:cNvSpPr>
          <a:spLocks noChangeAspect="1" noChangeArrowheads="1"/>
        </xdr:cNvSpPr>
      </xdr:nvSpPr>
      <xdr:spPr bwMode="auto">
        <a:xfrm>
          <a:off x="1657350" y="27012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596</xdr:row>
      <xdr:rowOff>0</xdr:rowOff>
    </xdr:from>
    <xdr:to>
      <xdr:col>2</xdr:col>
      <xdr:colOff>123825</xdr:colOff>
      <xdr:row>596</xdr:row>
      <xdr:rowOff>123825</xdr:rowOff>
    </xdr:to>
    <xdr:sp macro="" textlink="">
      <xdr:nvSpPr>
        <xdr:cNvPr id="3003" name="AutoShape 955" descr="Exempté du ballottage">
          <a:hlinkClick xmlns:r="http://schemas.openxmlformats.org/officeDocument/2006/relationships" r:id="rId743"/>
          <a:extLst>
            <a:ext uri="{FF2B5EF4-FFF2-40B4-BE49-F238E27FC236}">
              <a16:creationId xmlns:a16="http://schemas.microsoft.com/office/drawing/2014/main" xmlns="" id="{00000000-0008-0000-0E00-0000BB0B0000}"/>
            </a:ext>
          </a:extLst>
        </xdr:cNvPr>
        <xdr:cNvSpPr>
          <a:spLocks noChangeAspect="1" noChangeArrowheads="1"/>
        </xdr:cNvSpPr>
      </xdr:nvSpPr>
      <xdr:spPr bwMode="auto">
        <a:xfrm>
          <a:off x="1524000" y="270319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596</xdr:row>
      <xdr:rowOff>0</xdr:rowOff>
    </xdr:from>
    <xdr:to>
      <xdr:col>8</xdr:col>
      <xdr:colOff>123825</xdr:colOff>
      <xdr:row>596</xdr:row>
      <xdr:rowOff>104775</xdr:rowOff>
    </xdr:to>
    <xdr:sp macro="" textlink="">
      <xdr:nvSpPr>
        <xdr:cNvPr id="3004" name="AutoShape 956" descr="Éligible à l'arbitrage">
          <a:hlinkClick xmlns:r="http://schemas.openxmlformats.org/officeDocument/2006/relationships" r:id="rId744"/>
          <a:extLst>
            <a:ext uri="{FF2B5EF4-FFF2-40B4-BE49-F238E27FC236}">
              <a16:creationId xmlns:a16="http://schemas.microsoft.com/office/drawing/2014/main" xmlns="" id="{00000000-0008-0000-0E00-0000BC0B0000}"/>
            </a:ext>
          </a:extLst>
        </xdr:cNvPr>
        <xdr:cNvSpPr>
          <a:spLocks noChangeAspect="1" noChangeArrowheads="1"/>
        </xdr:cNvSpPr>
      </xdr:nvSpPr>
      <xdr:spPr bwMode="auto">
        <a:xfrm>
          <a:off x="6096000" y="270319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114</xdr:row>
      <xdr:rowOff>0</xdr:rowOff>
    </xdr:from>
    <xdr:to>
      <xdr:col>8</xdr:col>
      <xdr:colOff>123825</xdr:colOff>
      <xdr:row>114</xdr:row>
      <xdr:rowOff>104775</xdr:rowOff>
    </xdr:to>
    <xdr:sp macro="" textlink="">
      <xdr:nvSpPr>
        <xdr:cNvPr id="3005" name="AutoShape 957" descr="Éligible à l'arbitrage">
          <a:hlinkClick xmlns:r="http://schemas.openxmlformats.org/officeDocument/2006/relationships" r:id="rId745"/>
          <a:extLst>
            <a:ext uri="{FF2B5EF4-FFF2-40B4-BE49-F238E27FC236}">
              <a16:creationId xmlns:a16="http://schemas.microsoft.com/office/drawing/2014/main" xmlns="" id="{00000000-0008-0000-0E00-0000BD0B0000}"/>
            </a:ext>
          </a:extLst>
        </xdr:cNvPr>
        <xdr:cNvSpPr>
          <a:spLocks noChangeAspect="1" noChangeArrowheads="1"/>
        </xdr:cNvSpPr>
      </xdr:nvSpPr>
      <xdr:spPr bwMode="auto">
        <a:xfrm>
          <a:off x="6096000" y="263423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27</xdr:row>
      <xdr:rowOff>0</xdr:rowOff>
    </xdr:from>
    <xdr:to>
      <xdr:col>7</xdr:col>
      <xdr:colOff>123825</xdr:colOff>
      <xdr:row>27</xdr:row>
      <xdr:rowOff>104775</xdr:rowOff>
    </xdr:to>
    <xdr:sp macro="" textlink="">
      <xdr:nvSpPr>
        <xdr:cNvPr id="3006" name="AutoShape 958" descr="Éligible à l'arbitrage">
          <a:hlinkClick xmlns:r="http://schemas.openxmlformats.org/officeDocument/2006/relationships" r:id="rId746"/>
          <a:extLst>
            <a:ext uri="{FF2B5EF4-FFF2-40B4-BE49-F238E27FC236}">
              <a16:creationId xmlns:a16="http://schemas.microsoft.com/office/drawing/2014/main" xmlns="" id="{00000000-0008-0000-0E00-0000BE0B0000}"/>
            </a:ext>
          </a:extLst>
        </xdr:cNvPr>
        <xdr:cNvSpPr>
          <a:spLocks noChangeAspect="1" noChangeArrowheads="1"/>
        </xdr:cNvSpPr>
      </xdr:nvSpPr>
      <xdr:spPr bwMode="auto">
        <a:xfrm>
          <a:off x="5334000" y="2636139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342</xdr:row>
      <xdr:rowOff>0</xdr:rowOff>
    </xdr:from>
    <xdr:to>
      <xdr:col>2</xdr:col>
      <xdr:colOff>123825</xdr:colOff>
      <xdr:row>342</xdr:row>
      <xdr:rowOff>123825</xdr:rowOff>
    </xdr:to>
    <xdr:sp macro="" textlink="">
      <xdr:nvSpPr>
        <xdr:cNvPr id="3007" name="AutoShape 959" descr="Bonis de performance">
          <a:extLst>
            <a:ext uri="{FF2B5EF4-FFF2-40B4-BE49-F238E27FC236}">
              <a16:creationId xmlns:a16="http://schemas.microsoft.com/office/drawing/2014/main" xmlns="" id="{00000000-0008-0000-0E00-0000BF0B0000}"/>
            </a:ext>
          </a:extLst>
        </xdr:cNvPr>
        <xdr:cNvSpPr>
          <a:spLocks noChangeAspect="1" noChangeArrowheads="1"/>
        </xdr:cNvSpPr>
      </xdr:nvSpPr>
      <xdr:spPr bwMode="auto">
        <a:xfrm>
          <a:off x="1524000" y="263804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1138</xdr:row>
      <xdr:rowOff>0</xdr:rowOff>
    </xdr:from>
    <xdr:to>
      <xdr:col>2</xdr:col>
      <xdr:colOff>123825</xdr:colOff>
      <xdr:row>1138</xdr:row>
      <xdr:rowOff>123825</xdr:rowOff>
    </xdr:to>
    <xdr:sp macro="" textlink="">
      <xdr:nvSpPr>
        <xdr:cNvPr id="3008" name="AutoShape 960" descr="Exempté du ballottage">
          <a:hlinkClick xmlns:r="http://schemas.openxmlformats.org/officeDocument/2006/relationships" r:id="rId747"/>
          <a:extLst>
            <a:ext uri="{FF2B5EF4-FFF2-40B4-BE49-F238E27FC236}">
              <a16:creationId xmlns:a16="http://schemas.microsoft.com/office/drawing/2014/main" xmlns="" id="{00000000-0008-0000-0E00-0000C00B0000}"/>
            </a:ext>
          </a:extLst>
        </xdr:cNvPr>
        <xdr:cNvSpPr>
          <a:spLocks noChangeAspect="1" noChangeArrowheads="1"/>
        </xdr:cNvSpPr>
      </xdr:nvSpPr>
      <xdr:spPr bwMode="auto">
        <a:xfrm>
          <a:off x="1524000" y="263994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755</xdr:row>
      <xdr:rowOff>0</xdr:rowOff>
    </xdr:from>
    <xdr:to>
      <xdr:col>7</xdr:col>
      <xdr:colOff>123825</xdr:colOff>
      <xdr:row>755</xdr:row>
      <xdr:rowOff>104775</xdr:rowOff>
    </xdr:to>
    <xdr:sp macro="" textlink="">
      <xdr:nvSpPr>
        <xdr:cNvPr id="3009" name="AutoShape 961" descr="Éligible à l'arbitrage">
          <a:hlinkClick xmlns:r="http://schemas.openxmlformats.org/officeDocument/2006/relationships" r:id="rId748"/>
          <a:extLst>
            <a:ext uri="{FF2B5EF4-FFF2-40B4-BE49-F238E27FC236}">
              <a16:creationId xmlns:a16="http://schemas.microsoft.com/office/drawing/2014/main" xmlns="" id="{00000000-0008-0000-0E00-0000C10B0000}"/>
            </a:ext>
          </a:extLst>
        </xdr:cNvPr>
        <xdr:cNvSpPr>
          <a:spLocks noChangeAspect="1" noChangeArrowheads="1"/>
        </xdr:cNvSpPr>
      </xdr:nvSpPr>
      <xdr:spPr bwMode="auto">
        <a:xfrm>
          <a:off x="5334000" y="266080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735</xdr:row>
      <xdr:rowOff>0</xdr:rowOff>
    </xdr:from>
    <xdr:to>
      <xdr:col>7</xdr:col>
      <xdr:colOff>123825</xdr:colOff>
      <xdr:row>735</xdr:row>
      <xdr:rowOff>104775</xdr:rowOff>
    </xdr:to>
    <xdr:sp macro="" textlink="">
      <xdr:nvSpPr>
        <xdr:cNvPr id="3010" name="AutoShape 962" descr="Éligible à l'arbitrage">
          <a:hlinkClick xmlns:r="http://schemas.openxmlformats.org/officeDocument/2006/relationships" r:id="rId749"/>
          <a:extLst>
            <a:ext uri="{FF2B5EF4-FFF2-40B4-BE49-F238E27FC236}">
              <a16:creationId xmlns:a16="http://schemas.microsoft.com/office/drawing/2014/main" xmlns="" id="{00000000-0008-0000-0E00-0000C20B0000}"/>
            </a:ext>
          </a:extLst>
        </xdr:cNvPr>
        <xdr:cNvSpPr>
          <a:spLocks noChangeAspect="1" noChangeArrowheads="1"/>
        </xdr:cNvSpPr>
      </xdr:nvSpPr>
      <xdr:spPr bwMode="auto">
        <a:xfrm>
          <a:off x="5334000" y="2674048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932</xdr:row>
      <xdr:rowOff>0</xdr:rowOff>
    </xdr:from>
    <xdr:to>
      <xdr:col>2</xdr:col>
      <xdr:colOff>123825</xdr:colOff>
      <xdr:row>932</xdr:row>
      <xdr:rowOff>123825</xdr:rowOff>
    </xdr:to>
    <xdr:sp macro="" textlink="">
      <xdr:nvSpPr>
        <xdr:cNvPr id="3011" name="AutoShape 963" descr="Exempté du ballottage">
          <a:hlinkClick xmlns:r="http://schemas.openxmlformats.org/officeDocument/2006/relationships" r:id="rId750"/>
          <a:extLst>
            <a:ext uri="{FF2B5EF4-FFF2-40B4-BE49-F238E27FC236}">
              <a16:creationId xmlns:a16="http://schemas.microsoft.com/office/drawing/2014/main" xmlns="" id="{00000000-0008-0000-0E00-0000C30B0000}"/>
            </a:ext>
          </a:extLst>
        </xdr:cNvPr>
        <xdr:cNvSpPr>
          <a:spLocks noChangeAspect="1" noChangeArrowheads="1"/>
        </xdr:cNvSpPr>
      </xdr:nvSpPr>
      <xdr:spPr bwMode="auto">
        <a:xfrm>
          <a:off x="1524000" y="2675953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12" name="AutoShape 964" descr="https://capfriendly-wlb8ng5.stackpathdns.com/assets/images/icons/general/q.svg">
          <a:extLst>
            <a:ext uri="{FF2B5EF4-FFF2-40B4-BE49-F238E27FC236}">
              <a16:creationId xmlns:a16="http://schemas.microsoft.com/office/drawing/2014/main" xmlns="" id="{00000000-0008-0000-0E00-0000C40B0000}"/>
            </a:ext>
          </a:extLst>
        </xdr:cNvPr>
        <xdr:cNvSpPr>
          <a:spLocks noChangeAspect="1" noChangeArrowheads="1"/>
        </xdr:cNvSpPr>
      </xdr:nvSpPr>
      <xdr:spPr bwMode="auto">
        <a:xfrm>
          <a:off x="1524000" y="269490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13" name="AutoShape 965" descr="https://capfriendly-wlb8ng5.stackpathdns.com/assets/images/icons/general/q.svg">
          <a:extLst>
            <a:ext uri="{FF2B5EF4-FFF2-40B4-BE49-F238E27FC236}">
              <a16:creationId xmlns:a16="http://schemas.microsoft.com/office/drawing/2014/main" xmlns="" id="{00000000-0008-0000-0E00-0000C50B0000}"/>
            </a:ext>
          </a:extLst>
        </xdr:cNvPr>
        <xdr:cNvSpPr>
          <a:spLocks noChangeAspect="1" noChangeArrowheads="1"/>
        </xdr:cNvSpPr>
      </xdr:nvSpPr>
      <xdr:spPr bwMode="auto">
        <a:xfrm>
          <a:off x="1524000" y="269681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14" name="AutoShape 966" descr="https://capfriendly-wlb8ng5.stackpathdns.com/assets/images/icons/general/q.svg">
          <a:extLst>
            <a:ext uri="{FF2B5EF4-FFF2-40B4-BE49-F238E27FC236}">
              <a16:creationId xmlns:a16="http://schemas.microsoft.com/office/drawing/2014/main" xmlns="" id="{00000000-0008-0000-0E00-0000C60B0000}"/>
            </a:ext>
          </a:extLst>
        </xdr:cNvPr>
        <xdr:cNvSpPr>
          <a:spLocks noChangeAspect="1" noChangeArrowheads="1"/>
        </xdr:cNvSpPr>
      </xdr:nvSpPr>
      <xdr:spPr bwMode="auto">
        <a:xfrm>
          <a:off x="1524000" y="269871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15" name="AutoShape 967" descr="https://capfriendly-wlb8ng5.stackpathdns.com/assets/images/icons/general/q.svg">
          <a:extLst>
            <a:ext uri="{FF2B5EF4-FFF2-40B4-BE49-F238E27FC236}">
              <a16:creationId xmlns:a16="http://schemas.microsoft.com/office/drawing/2014/main" xmlns="" id="{00000000-0008-0000-0E00-0000C70B0000}"/>
            </a:ext>
          </a:extLst>
        </xdr:cNvPr>
        <xdr:cNvSpPr>
          <a:spLocks noChangeAspect="1" noChangeArrowheads="1"/>
        </xdr:cNvSpPr>
      </xdr:nvSpPr>
      <xdr:spPr bwMode="auto">
        <a:xfrm>
          <a:off x="1524000" y="270062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16" name="AutoShape 968" descr="https://capfriendly-wlb8ng5.stackpathdns.com/assets/images/icons/general/q.svg">
          <a:extLst>
            <a:ext uri="{FF2B5EF4-FFF2-40B4-BE49-F238E27FC236}">
              <a16:creationId xmlns:a16="http://schemas.microsoft.com/office/drawing/2014/main" xmlns="" id="{00000000-0008-0000-0E00-0000C80B0000}"/>
            </a:ext>
          </a:extLst>
        </xdr:cNvPr>
        <xdr:cNvSpPr>
          <a:spLocks noChangeAspect="1" noChangeArrowheads="1"/>
        </xdr:cNvSpPr>
      </xdr:nvSpPr>
      <xdr:spPr bwMode="auto">
        <a:xfrm>
          <a:off x="1524000" y="270252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17" name="AutoShape 969" descr="https://capfriendly-wlb8ng5.stackpathdns.com/assets/images/icons/general/q.svg">
          <a:extLst>
            <a:ext uri="{FF2B5EF4-FFF2-40B4-BE49-F238E27FC236}">
              <a16:creationId xmlns:a16="http://schemas.microsoft.com/office/drawing/2014/main" xmlns="" id="{00000000-0008-0000-0E00-0000C90B0000}"/>
            </a:ext>
          </a:extLst>
        </xdr:cNvPr>
        <xdr:cNvSpPr>
          <a:spLocks noChangeAspect="1" noChangeArrowheads="1"/>
        </xdr:cNvSpPr>
      </xdr:nvSpPr>
      <xdr:spPr bwMode="auto">
        <a:xfrm>
          <a:off x="1524000" y="270443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18" name="AutoShape 970" descr="https://capfriendly-wlb8ng5.stackpathdns.com/assets/images/icons/general/q.svg">
          <a:extLst>
            <a:ext uri="{FF2B5EF4-FFF2-40B4-BE49-F238E27FC236}">
              <a16:creationId xmlns:a16="http://schemas.microsoft.com/office/drawing/2014/main" xmlns="" id="{00000000-0008-0000-0E00-0000CA0B0000}"/>
            </a:ext>
          </a:extLst>
        </xdr:cNvPr>
        <xdr:cNvSpPr>
          <a:spLocks noChangeAspect="1" noChangeArrowheads="1"/>
        </xdr:cNvSpPr>
      </xdr:nvSpPr>
      <xdr:spPr bwMode="auto">
        <a:xfrm>
          <a:off x="1524000" y="270633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19" name="AutoShape 971" descr="https://capfriendly-wlb8ng5.stackpathdns.com/assets/images/icons/general/q.svg">
          <a:extLst>
            <a:ext uri="{FF2B5EF4-FFF2-40B4-BE49-F238E27FC236}">
              <a16:creationId xmlns:a16="http://schemas.microsoft.com/office/drawing/2014/main" xmlns="" id="{00000000-0008-0000-0E00-0000CB0B0000}"/>
            </a:ext>
          </a:extLst>
        </xdr:cNvPr>
        <xdr:cNvSpPr>
          <a:spLocks noChangeAspect="1" noChangeArrowheads="1"/>
        </xdr:cNvSpPr>
      </xdr:nvSpPr>
      <xdr:spPr bwMode="auto">
        <a:xfrm>
          <a:off x="1524000" y="270824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20" name="AutoShape 972" descr="https://capfriendly-wlb8ng5.stackpathdns.com/assets/images/icons/general/q.svg">
          <a:extLst>
            <a:ext uri="{FF2B5EF4-FFF2-40B4-BE49-F238E27FC236}">
              <a16:creationId xmlns:a16="http://schemas.microsoft.com/office/drawing/2014/main" xmlns="" id="{00000000-0008-0000-0E00-0000CC0B0000}"/>
            </a:ext>
          </a:extLst>
        </xdr:cNvPr>
        <xdr:cNvSpPr>
          <a:spLocks noChangeAspect="1" noChangeArrowheads="1"/>
        </xdr:cNvSpPr>
      </xdr:nvSpPr>
      <xdr:spPr bwMode="auto">
        <a:xfrm>
          <a:off x="1524000" y="271014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21" name="AutoShape 973" descr="https://capfriendly-wlb8ng5.stackpathdns.com/assets/images/icons/general/q.svg">
          <a:extLst>
            <a:ext uri="{FF2B5EF4-FFF2-40B4-BE49-F238E27FC236}">
              <a16:creationId xmlns:a16="http://schemas.microsoft.com/office/drawing/2014/main" xmlns="" id="{00000000-0008-0000-0E00-0000CD0B0000}"/>
            </a:ext>
          </a:extLst>
        </xdr:cNvPr>
        <xdr:cNvSpPr>
          <a:spLocks noChangeAspect="1" noChangeArrowheads="1"/>
        </xdr:cNvSpPr>
      </xdr:nvSpPr>
      <xdr:spPr bwMode="auto">
        <a:xfrm>
          <a:off x="1524000" y="2712053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22" name="AutoShape 974" descr="https://capfriendly-wlb8ng5.stackpathdns.com/assets/images/icons/general/q.svg">
          <a:extLst>
            <a:ext uri="{FF2B5EF4-FFF2-40B4-BE49-F238E27FC236}">
              <a16:creationId xmlns:a16="http://schemas.microsoft.com/office/drawing/2014/main" xmlns="" id="{00000000-0008-0000-0E00-0000CE0B0000}"/>
            </a:ext>
          </a:extLst>
        </xdr:cNvPr>
        <xdr:cNvSpPr>
          <a:spLocks noChangeAspect="1" noChangeArrowheads="1"/>
        </xdr:cNvSpPr>
      </xdr:nvSpPr>
      <xdr:spPr bwMode="auto">
        <a:xfrm>
          <a:off x="1524000" y="2713958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3023" name="AutoShape 975" descr="Bonis de performance">
          <a:extLst>
            <a:ext uri="{FF2B5EF4-FFF2-40B4-BE49-F238E27FC236}">
              <a16:creationId xmlns:a16="http://schemas.microsoft.com/office/drawing/2014/main" xmlns="" id="{00000000-0008-0000-0E00-0000CF0B0000}"/>
            </a:ext>
          </a:extLst>
        </xdr:cNvPr>
        <xdr:cNvSpPr>
          <a:spLocks noChangeAspect="1" noChangeArrowheads="1"/>
        </xdr:cNvSpPr>
      </xdr:nvSpPr>
      <xdr:spPr bwMode="auto">
        <a:xfrm>
          <a:off x="1524000" y="27226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86</xdr:row>
      <xdr:rowOff>0</xdr:rowOff>
    </xdr:from>
    <xdr:to>
      <xdr:col>2</xdr:col>
      <xdr:colOff>257175</xdr:colOff>
      <xdr:row>86</xdr:row>
      <xdr:rowOff>123825</xdr:rowOff>
    </xdr:to>
    <xdr:sp macro="" textlink="">
      <xdr:nvSpPr>
        <xdr:cNvPr id="3024" name="AutoShape 976" descr="Exempté du ballottage">
          <a:hlinkClick xmlns:r="http://schemas.openxmlformats.org/officeDocument/2006/relationships" r:id="rId751"/>
          <a:extLst>
            <a:ext uri="{FF2B5EF4-FFF2-40B4-BE49-F238E27FC236}">
              <a16:creationId xmlns:a16="http://schemas.microsoft.com/office/drawing/2014/main" xmlns="" id="{00000000-0008-0000-0E00-0000D00B0000}"/>
            </a:ext>
          </a:extLst>
        </xdr:cNvPr>
        <xdr:cNvSpPr>
          <a:spLocks noChangeAspect="1" noChangeArrowheads="1"/>
        </xdr:cNvSpPr>
      </xdr:nvSpPr>
      <xdr:spPr bwMode="auto">
        <a:xfrm>
          <a:off x="1657350" y="27226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1340</xdr:row>
      <xdr:rowOff>0</xdr:rowOff>
    </xdr:from>
    <xdr:to>
      <xdr:col>2</xdr:col>
      <xdr:colOff>123825</xdr:colOff>
      <xdr:row>1340</xdr:row>
      <xdr:rowOff>123825</xdr:rowOff>
    </xdr:to>
    <xdr:sp macro="" textlink="">
      <xdr:nvSpPr>
        <xdr:cNvPr id="3025" name="AutoShape 977" descr="Exempté du ballottage">
          <a:hlinkClick xmlns:r="http://schemas.openxmlformats.org/officeDocument/2006/relationships" r:id="rId752"/>
          <a:extLst>
            <a:ext uri="{FF2B5EF4-FFF2-40B4-BE49-F238E27FC236}">
              <a16:creationId xmlns:a16="http://schemas.microsoft.com/office/drawing/2014/main" xmlns="" id="{00000000-0008-0000-0E00-0000D10B0000}"/>
            </a:ext>
          </a:extLst>
        </xdr:cNvPr>
        <xdr:cNvSpPr>
          <a:spLocks noChangeAspect="1" noChangeArrowheads="1"/>
        </xdr:cNvSpPr>
      </xdr:nvSpPr>
      <xdr:spPr bwMode="auto">
        <a:xfrm>
          <a:off x="1524000" y="27245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435</xdr:row>
      <xdr:rowOff>0</xdr:rowOff>
    </xdr:from>
    <xdr:to>
      <xdr:col>2</xdr:col>
      <xdr:colOff>123825</xdr:colOff>
      <xdr:row>435</xdr:row>
      <xdr:rowOff>123825</xdr:rowOff>
    </xdr:to>
    <xdr:sp macro="" textlink="">
      <xdr:nvSpPr>
        <xdr:cNvPr id="3026" name="AutoShape 978" descr="Bonis de performance">
          <a:extLst>
            <a:ext uri="{FF2B5EF4-FFF2-40B4-BE49-F238E27FC236}">
              <a16:creationId xmlns:a16="http://schemas.microsoft.com/office/drawing/2014/main" xmlns="" id="{00000000-0008-0000-0E00-0000D20B0000}"/>
            </a:ext>
          </a:extLst>
        </xdr:cNvPr>
        <xdr:cNvSpPr>
          <a:spLocks noChangeAspect="1" noChangeArrowheads="1"/>
        </xdr:cNvSpPr>
      </xdr:nvSpPr>
      <xdr:spPr bwMode="auto">
        <a:xfrm>
          <a:off x="1524000" y="27264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435</xdr:row>
      <xdr:rowOff>0</xdr:rowOff>
    </xdr:from>
    <xdr:to>
      <xdr:col>2</xdr:col>
      <xdr:colOff>257175</xdr:colOff>
      <xdr:row>435</xdr:row>
      <xdr:rowOff>123825</xdr:rowOff>
    </xdr:to>
    <xdr:sp macro="" textlink="">
      <xdr:nvSpPr>
        <xdr:cNvPr id="3027" name="AutoShape 979" descr="Transaction avec retenue de salaire">
          <a:extLst>
            <a:ext uri="{FF2B5EF4-FFF2-40B4-BE49-F238E27FC236}">
              <a16:creationId xmlns:a16="http://schemas.microsoft.com/office/drawing/2014/main" xmlns="" id="{00000000-0008-0000-0E00-0000D30B0000}"/>
            </a:ext>
          </a:extLst>
        </xdr:cNvPr>
        <xdr:cNvSpPr>
          <a:spLocks noChangeAspect="1" noChangeArrowheads="1"/>
        </xdr:cNvSpPr>
      </xdr:nvSpPr>
      <xdr:spPr bwMode="auto">
        <a:xfrm>
          <a:off x="1657350" y="27264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435</xdr:row>
      <xdr:rowOff>0</xdr:rowOff>
    </xdr:from>
    <xdr:to>
      <xdr:col>2</xdr:col>
      <xdr:colOff>390525</xdr:colOff>
      <xdr:row>435</xdr:row>
      <xdr:rowOff>123825</xdr:rowOff>
    </xdr:to>
    <xdr:sp macro="" textlink="">
      <xdr:nvSpPr>
        <xdr:cNvPr id="3028" name="AutoShape 980" descr="Exempté du ballottage">
          <a:hlinkClick xmlns:r="http://schemas.openxmlformats.org/officeDocument/2006/relationships" r:id="rId753"/>
          <a:extLst>
            <a:ext uri="{FF2B5EF4-FFF2-40B4-BE49-F238E27FC236}">
              <a16:creationId xmlns:a16="http://schemas.microsoft.com/office/drawing/2014/main" xmlns="" id="{00000000-0008-0000-0E00-0000D40B0000}"/>
            </a:ext>
          </a:extLst>
        </xdr:cNvPr>
        <xdr:cNvSpPr>
          <a:spLocks noChangeAspect="1" noChangeArrowheads="1"/>
        </xdr:cNvSpPr>
      </xdr:nvSpPr>
      <xdr:spPr bwMode="auto">
        <a:xfrm>
          <a:off x="1790700" y="27264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1293</xdr:row>
      <xdr:rowOff>0</xdr:rowOff>
    </xdr:from>
    <xdr:to>
      <xdr:col>2</xdr:col>
      <xdr:colOff>123825</xdr:colOff>
      <xdr:row>1293</xdr:row>
      <xdr:rowOff>123825</xdr:rowOff>
    </xdr:to>
    <xdr:sp macro="" textlink="">
      <xdr:nvSpPr>
        <xdr:cNvPr id="3029" name="AutoShape 981" descr="Exempté du ballottage">
          <a:hlinkClick xmlns:r="http://schemas.openxmlformats.org/officeDocument/2006/relationships" r:id="rId754"/>
          <a:extLst>
            <a:ext uri="{FF2B5EF4-FFF2-40B4-BE49-F238E27FC236}">
              <a16:creationId xmlns:a16="http://schemas.microsoft.com/office/drawing/2014/main" xmlns="" id="{00000000-0008-0000-0E00-0000D50B0000}"/>
            </a:ext>
          </a:extLst>
        </xdr:cNvPr>
        <xdr:cNvSpPr>
          <a:spLocks noChangeAspect="1" noChangeArrowheads="1"/>
        </xdr:cNvSpPr>
      </xdr:nvSpPr>
      <xdr:spPr bwMode="auto">
        <a:xfrm>
          <a:off x="1524000" y="27321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413</xdr:row>
      <xdr:rowOff>0</xdr:rowOff>
    </xdr:from>
    <xdr:to>
      <xdr:col>2</xdr:col>
      <xdr:colOff>123825</xdr:colOff>
      <xdr:row>413</xdr:row>
      <xdr:rowOff>123825</xdr:rowOff>
    </xdr:to>
    <xdr:sp macro="" textlink="">
      <xdr:nvSpPr>
        <xdr:cNvPr id="3030" name="AutoShape 982" descr="Bonis de performance">
          <a:extLst>
            <a:ext uri="{FF2B5EF4-FFF2-40B4-BE49-F238E27FC236}">
              <a16:creationId xmlns:a16="http://schemas.microsoft.com/office/drawing/2014/main" xmlns="" id="{00000000-0008-0000-0E00-0000D60B0000}"/>
            </a:ext>
          </a:extLst>
        </xdr:cNvPr>
        <xdr:cNvSpPr>
          <a:spLocks noChangeAspect="1" noChangeArrowheads="1"/>
        </xdr:cNvSpPr>
      </xdr:nvSpPr>
      <xdr:spPr bwMode="auto">
        <a:xfrm>
          <a:off x="1524000" y="27340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413</xdr:row>
      <xdr:rowOff>0</xdr:rowOff>
    </xdr:from>
    <xdr:to>
      <xdr:col>2</xdr:col>
      <xdr:colOff>257175</xdr:colOff>
      <xdr:row>413</xdr:row>
      <xdr:rowOff>123825</xdr:rowOff>
    </xdr:to>
    <xdr:sp macro="" textlink="">
      <xdr:nvSpPr>
        <xdr:cNvPr id="3031" name="AutoShape 983" descr="Exempté du ballottage">
          <a:hlinkClick xmlns:r="http://schemas.openxmlformats.org/officeDocument/2006/relationships" r:id="rId755"/>
          <a:extLst>
            <a:ext uri="{FF2B5EF4-FFF2-40B4-BE49-F238E27FC236}">
              <a16:creationId xmlns:a16="http://schemas.microsoft.com/office/drawing/2014/main" xmlns="" id="{00000000-0008-0000-0E00-0000D70B0000}"/>
            </a:ext>
          </a:extLst>
        </xdr:cNvPr>
        <xdr:cNvSpPr>
          <a:spLocks noChangeAspect="1" noChangeArrowheads="1"/>
        </xdr:cNvSpPr>
      </xdr:nvSpPr>
      <xdr:spPr bwMode="auto">
        <a:xfrm>
          <a:off x="1657350" y="27340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280</xdr:row>
      <xdr:rowOff>0</xdr:rowOff>
    </xdr:from>
    <xdr:to>
      <xdr:col>7</xdr:col>
      <xdr:colOff>123825</xdr:colOff>
      <xdr:row>280</xdr:row>
      <xdr:rowOff>104775</xdr:rowOff>
    </xdr:to>
    <xdr:sp macro="" textlink="">
      <xdr:nvSpPr>
        <xdr:cNvPr id="3032" name="AutoShape 984" descr="Éligible à l'arbitrage">
          <a:hlinkClick xmlns:r="http://schemas.openxmlformats.org/officeDocument/2006/relationships" r:id="rId756"/>
          <a:extLst>
            <a:ext uri="{FF2B5EF4-FFF2-40B4-BE49-F238E27FC236}">
              <a16:creationId xmlns:a16="http://schemas.microsoft.com/office/drawing/2014/main" xmlns="" id="{00000000-0008-0000-0E00-0000D80B0000}"/>
            </a:ext>
          </a:extLst>
        </xdr:cNvPr>
        <xdr:cNvSpPr>
          <a:spLocks noChangeAspect="1" noChangeArrowheads="1"/>
        </xdr:cNvSpPr>
      </xdr:nvSpPr>
      <xdr:spPr bwMode="auto">
        <a:xfrm>
          <a:off x="5334000" y="273596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812</xdr:row>
      <xdr:rowOff>0</xdr:rowOff>
    </xdr:from>
    <xdr:to>
      <xdr:col>2</xdr:col>
      <xdr:colOff>123825</xdr:colOff>
      <xdr:row>812</xdr:row>
      <xdr:rowOff>123825</xdr:rowOff>
    </xdr:to>
    <xdr:sp macro="" textlink="">
      <xdr:nvSpPr>
        <xdr:cNvPr id="3033" name="AutoShape 985" descr="Bonis de performance">
          <a:extLst>
            <a:ext uri="{FF2B5EF4-FFF2-40B4-BE49-F238E27FC236}">
              <a16:creationId xmlns:a16="http://schemas.microsoft.com/office/drawing/2014/main" xmlns="" id="{00000000-0008-0000-0E00-0000D90B0000}"/>
            </a:ext>
          </a:extLst>
        </xdr:cNvPr>
        <xdr:cNvSpPr>
          <a:spLocks noChangeAspect="1" noChangeArrowheads="1"/>
        </xdr:cNvSpPr>
      </xdr:nvSpPr>
      <xdr:spPr bwMode="auto">
        <a:xfrm>
          <a:off x="1524000" y="27378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812</xdr:row>
      <xdr:rowOff>0</xdr:rowOff>
    </xdr:from>
    <xdr:to>
      <xdr:col>2</xdr:col>
      <xdr:colOff>257175</xdr:colOff>
      <xdr:row>812</xdr:row>
      <xdr:rowOff>123825</xdr:rowOff>
    </xdr:to>
    <xdr:sp macro="" textlink="">
      <xdr:nvSpPr>
        <xdr:cNvPr id="3034" name="AutoShape 986" descr="Exempté du ballottage">
          <a:hlinkClick xmlns:r="http://schemas.openxmlformats.org/officeDocument/2006/relationships" r:id="rId757"/>
          <a:extLst>
            <a:ext uri="{FF2B5EF4-FFF2-40B4-BE49-F238E27FC236}">
              <a16:creationId xmlns:a16="http://schemas.microsoft.com/office/drawing/2014/main" xmlns="" id="{00000000-0008-0000-0E00-0000DA0B0000}"/>
            </a:ext>
          </a:extLst>
        </xdr:cNvPr>
        <xdr:cNvSpPr>
          <a:spLocks noChangeAspect="1" noChangeArrowheads="1"/>
        </xdr:cNvSpPr>
      </xdr:nvSpPr>
      <xdr:spPr bwMode="auto">
        <a:xfrm>
          <a:off x="1657350" y="27378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432</xdr:row>
      <xdr:rowOff>0</xdr:rowOff>
    </xdr:from>
    <xdr:to>
      <xdr:col>2</xdr:col>
      <xdr:colOff>123825</xdr:colOff>
      <xdr:row>432</xdr:row>
      <xdr:rowOff>123825</xdr:rowOff>
    </xdr:to>
    <xdr:sp macro="" textlink="">
      <xdr:nvSpPr>
        <xdr:cNvPr id="3035" name="AutoShape 987" descr="Bonis de performance">
          <a:extLst>
            <a:ext uri="{FF2B5EF4-FFF2-40B4-BE49-F238E27FC236}">
              <a16:creationId xmlns:a16="http://schemas.microsoft.com/office/drawing/2014/main" xmlns="" id="{00000000-0008-0000-0E00-0000DB0B0000}"/>
            </a:ext>
          </a:extLst>
        </xdr:cNvPr>
        <xdr:cNvSpPr>
          <a:spLocks noChangeAspect="1" noChangeArrowheads="1"/>
        </xdr:cNvSpPr>
      </xdr:nvSpPr>
      <xdr:spPr bwMode="auto">
        <a:xfrm>
          <a:off x="1524000" y="27397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432</xdr:row>
      <xdr:rowOff>0</xdr:rowOff>
    </xdr:from>
    <xdr:to>
      <xdr:col>2</xdr:col>
      <xdr:colOff>257175</xdr:colOff>
      <xdr:row>432</xdr:row>
      <xdr:rowOff>123825</xdr:rowOff>
    </xdr:to>
    <xdr:sp macro="" textlink="">
      <xdr:nvSpPr>
        <xdr:cNvPr id="3036" name="AutoShape 988" descr="Exempté du ballottage">
          <a:hlinkClick xmlns:r="http://schemas.openxmlformats.org/officeDocument/2006/relationships" r:id="rId758"/>
          <a:extLst>
            <a:ext uri="{FF2B5EF4-FFF2-40B4-BE49-F238E27FC236}">
              <a16:creationId xmlns:a16="http://schemas.microsoft.com/office/drawing/2014/main" xmlns="" id="{00000000-0008-0000-0E00-0000DC0B0000}"/>
            </a:ext>
          </a:extLst>
        </xdr:cNvPr>
        <xdr:cNvSpPr>
          <a:spLocks noChangeAspect="1" noChangeArrowheads="1"/>
        </xdr:cNvSpPr>
      </xdr:nvSpPr>
      <xdr:spPr bwMode="auto">
        <a:xfrm>
          <a:off x="1657350" y="27397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111</xdr:row>
      <xdr:rowOff>0</xdr:rowOff>
    </xdr:from>
    <xdr:to>
      <xdr:col>2</xdr:col>
      <xdr:colOff>123825</xdr:colOff>
      <xdr:row>111</xdr:row>
      <xdr:rowOff>123825</xdr:rowOff>
    </xdr:to>
    <xdr:sp macro="" textlink="">
      <xdr:nvSpPr>
        <xdr:cNvPr id="3037" name="AutoShape 989" descr="Bonis de performance">
          <a:extLst>
            <a:ext uri="{FF2B5EF4-FFF2-40B4-BE49-F238E27FC236}">
              <a16:creationId xmlns:a16="http://schemas.microsoft.com/office/drawing/2014/main" xmlns="" id="{00000000-0008-0000-0E00-0000DD0B0000}"/>
            </a:ext>
          </a:extLst>
        </xdr:cNvPr>
        <xdr:cNvSpPr>
          <a:spLocks noChangeAspect="1" noChangeArrowheads="1"/>
        </xdr:cNvSpPr>
      </xdr:nvSpPr>
      <xdr:spPr bwMode="auto">
        <a:xfrm>
          <a:off x="1524000" y="27435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1349</xdr:row>
      <xdr:rowOff>0</xdr:rowOff>
    </xdr:from>
    <xdr:to>
      <xdr:col>2</xdr:col>
      <xdr:colOff>123825</xdr:colOff>
      <xdr:row>1349</xdr:row>
      <xdr:rowOff>123825</xdr:rowOff>
    </xdr:to>
    <xdr:sp macro="" textlink="">
      <xdr:nvSpPr>
        <xdr:cNvPr id="3038" name="AutoShape 990" descr="Exempté du ballottage">
          <a:hlinkClick xmlns:r="http://schemas.openxmlformats.org/officeDocument/2006/relationships" r:id="rId759"/>
          <a:extLst>
            <a:ext uri="{FF2B5EF4-FFF2-40B4-BE49-F238E27FC236}">
              <a16:creationId xmlns:a16="http://schemas.microsoft.com/office/drawing/2014/main" xmlns="" id="{00000000-0008-0000-0E00-0000DE0B0000}"/>
            </a:ext>
          </a:extLst>
        </xdr:cNvPr>
        <xdr:cNvSpPr>
          <a:spLocks noChangeAspect="1" noChangeArrowheads="1"/>
        </xdr:cNvSpPr>
      </xdr:nvSpPr>
      <xdr:spPr bwMode="auto">
        <a:xfrm>
          <a:off x="1524000" y="27454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1202</xdr:row>
      <xdr:rowOff>0</xdr:rowOff>
    </xdr:from>
    <xdr:to>
      <xdr:col>7</xdr:col>
      <xdr:colOff>123825</xdr:colOff>
      <xdr:row>1202</xdr:row>
      <xdr:rowOff>104775</xdr:rowOff>
    </xdr:to>
    <xdr:sp macro="" textlink="">
      <xdr:nvSpPr>
        <xdr:cNvPr id="3039" name="AutoShape 991" descr="Éligible à l'arbitrage">
          <a:hlinkClick xmlns:r="http://schemas.openxmlformats.org/officeDocument/2006/relationships" r:id="rId760"/>
          <a:extLst>
            <a:ext uri="{FF2B5EF4-FFF2-40B4-BE49-F238E27FC236}">
              <a16:creationId xmlns:a16="http://schemas.microsoft.com/office/drawing/2014/main" xmlns="" id="{00000000-0008-0000-0E00-0000DF0B0000}"/>
            </a:ext>
          </a:extLst>
        </xdr:cNvPr>
        <xdr:cNvSpPr>
          <a:spLocks noChangeAspect="1" noChangeArrowheads="1"/>
        </xdr:cNvSpPr>
      </xdr:nvSpPr>
      <xdr:spPr bwMode="auto">
        <a:xfrm>
          <a:off x="5334000" y="274739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1225</xdr:row>
      <xdr:rowOff>0</xdr:rowOff>
    </xdr:from>
    <xdr:to>
      <xdr:col>2</xdr:col>
      <xdr:colOff>123825</xdr:colOff>
      <xdr:row>1225</xdr:row>
      <xdr:rowOff>123825</xdr:rowOff>
    </xdr:to>
    <xdr:sp macro="" textlink="">
      <xdr:nvSpPr>
        <xdr:cNvPr id="3040" name="AutoShape 992" descr="Bonis de performance">
          <a:extLst>
            <a:ext uri="{FF2B5EF4-FFF2-40B4-BE49-F238E27FC236}">
              <a16:creationId xmlns:a16="http://schemas.microsoft.com/office/drawing/2014/main" xmlns="" id="{00000000-0008-0000-0E00-0000E00B0000}"/>
            </a:ext>
          </a:extLst>
        </xdr:cNvPr>
        <xdr:cNvSpPr>
          <a:spLocks noChangeAspect="1" noChangeArrowheads="1"/>
        </xdr:cNvSpPr>
      </xdr:nvSpPr>
      <xdr:spPr bwMode="auto">
        <a:xfrm>
          <a:off x="1524000" y="27492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1225</xdr:row>
      <xdr:rowOff>0</xdr:rowOff>
    </xdr:from>
    <xdr:to>
      <xdr:col>2</xdr:col>
      <xdr:colOff>257175</xdr:colOff>
      <xdr:row>1225</xdr:row>
      <xdr:rowOff>123825</xdr:rowOff>
    </xdr:to>
    <xdr:sp macro="" textlink="">
      <xdr:nvSpPr>
        <xdr:cNvPr id="3041" name="AutoShape 993" descr="Exempté du ballottage">
          <a:hlinkClick xmlns:r="http://schemas.openxmlformats.org/officeDocument/2006/relationships" r:id="rId761"/>
          <a:extLst>
            <a:ext uri="{FF2B5EF4-FFF2-40B4-BE49-F238E27FC236}">
              <a16:creationId xmlns:a16="http://schemas.microsoft.com/office/drawing/2014/main" xmlns="" id="{00000000-0008-0000-0E00-0000E10B0000}"/>
            </a:ext>
          </a:extLst>
        </xdr:cNvPr>
        <xdr:cNvSpPr>
          <a:spLocks noChangeAspect="1" noChangeArrowheads="1"/>
        </xdr:cNvSpPr>
      </xdr:nvSpPr>
      <xdr:spPr bwMode="auto">
        <a:xfrm>
          <a:off x="1657350" y="27492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467</xdr:row>
      <xdr:rowOff>0</xdr:rowOff>
    </xdr:from>
    <xdr:to>
      <xdr:col>2</xdr:col>
      <xdr:colOff>123825</xdr:colOff>
      <xdr:row>467</xdr:row>
      <xdr:rowOff>123825</xdr:rowOff>
    </xdr:to>
    <xdr:sp macro="" textlink="">
      <xdr:nvSpPr>
        <xdr:cNvPr id="3042" name="AutoShape 994" descr="Bonis de performance">
          <a:extLst>
            <a:ext uri="{FF2B5EF4-FFF2-40B4-BE49-F238E27FC236}">
              <a16:creationId xmlns:a16="http://schemas.microsoft.com/office/drawing/2014/main" xmlns="" id="{00000000-0008-0000-0E00-0000E20B0000}"/>
            </a:ext>
          </a:extLst>
        </xdr:cNvPr>
        <xdr:cNvSpPr>
          <a:spLocks noChangeAspect="1" noChangeArrowheads="1"/>
        </xdr:cNvSpPr>
      </xdr:nvSpPr>
      <xdr:spPr bwMode="auto">
        <a:xfrm>
          <a:off x="1524000" y="276244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467</xdr:row>
      <xdr:rowOff>0</xdr:rowOff>
    </xdr:from>
    <xdr:to>
      <xdr:col>2</xdr:col>
      <xdr:colOff>257175</xdr:colOff>
      <xdr:row>467</xdr:row>
      <xdr:rowOff>123825</xdr:rowOff>
    </xdr:to>
    <xdr:sp macro="" textlink="">
      <xdr:nvSpPr>
        <xdr:cNvPr id="3043" name="AutoShape 995" descr="Exempté du ballottage">
          <a:hlinkClick xmlns:r="http://schemas.openxmlformats.org/officeDocument/2006/relationships" r:id="rId762"/>
          <a:extLst>
            <a:ext uri="{FF2B5EF4-FFF2-40B4-BE49-F238E27FC236}">
              <a16:creationId xmlns:a16="http://schemas.microsoft.com/office/drawing/2014/main" xmlns="" id="{00000000-0008-0000-0E00-0000E30B0000}"/>
            </a:ext>
          </a:extLst>
        </xdr:cNvPr>
        <xdr:cNvSpPr>
          <a:spLocks noChangeAspect="1" noChangeArrowheads="1"/>
        </xdr:cNvSpPr>
      </xdr:nvSpPr>
      <xdr:spPr bwMode="auto">
        <a:xfrm>
          <a:off x="1657350" y="276244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104775</xdr:colOff>
      <xdr:row>1</xdr:row>
      <xdr:rowOff>104775</xdr:rowOff>
    </xdr:to>
    <xdr:sp macro="" textlink="">
      <xdr:nvSpPr>
        <xdr:cNvPr id="3044" name="AutoShape 996" descr="https://capfriendly-wlb8ng5.stackpathdns.com/assets/images/icons/general/q2.svg">
          <a:extLst>
            <a:ext uri="{FF2B5EF4-FFF2-40B4-BE49-F238E27FC236}">
              <a16:creationId xmlns:a16="http://schemas.microsoft.com/office/drawing/2014/main" xmlns="" id="{00000000-0008-0000-0E00-0000E40B0000}"/>
            </a:ext>
          </a:extLst>
        </xdr:cNvPr>
        <xdr:cNvSpPr>
          <a:spLocks noChangeAspect="1" noChangeArrowheads="1"/>
        </xdr:cNvSpPr>
      </xdr:nvSpPr>
      <xdr:spPr bwMode="auto">
        <a:xfrm>
          <a:off x="5334000" y="27643455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1040</xdr:row>
      <xdr:rowOff>0</xdr:rowOff>
    </xdr:from>
    <xdr:to>
      <xdr:col>2</xdr:col>
      <xdr:colOff>123825</xdr:colOff>
      <xdr:row>1040</xdr:row>
      <xdr:rowOff>123825</xdr:rowOff>
    </xdr:to>
    <xdr:sp macro="" textlink="">
      <xdr:nvSpPr>
        <xdr:cNvPr id="3045" name="AutoShape 997" descr="Bonis de performance">
          <a:extLst>
            <a:ext uri="{FF2B5EF4-FFF2-40B4-BE49-F238E27FC236}">
              <a16:creationId xmlns:a16="http://schemas.microsoft.com/office/drawing/2014/main" xmlns="" id="{00000000-0008-0000-0E00-0000E50B0000}"/>
            </a:ext>
          </a:extLst>
        </xdr:cNvPr>
        <xdr:cNvSpPr>
          <a:spLocks noChangeAspect="1" noChangeArrowheads="1"/>
        </xdr:cNvSpPr>
      </xdr:nvSpPr>
      <xdr:spPr bwMode="auto">
        <a:xfrm>
          <a:off x="1524000" y="276625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1040</xdr:row>
      <xdr:rowOff>0</xdr:rowOff>
    </xdr:from>
    <xdr:to>
      <xdr:col>2</xdr:col>
      <xdr:colOff>257175</xdr:colOff>
      <xdr:row>1040</xdr:row>
      <xdr:rowOff>123825</xdr:rowOff>
    </xdr:to>
    <xdr:sp macro="" textlink="">
      <xdr:nvSpPr>
        <xdr:cNvPr id="3046" name="AutoShape 998" descr="Exempté du ballottage">
          <a:hlinkClick xmlns:r="http://schemas.openxmlformats.org/officeDocument/2006/relationships" r:id="rId763"/>
          <a:extLst>
            <a:ext uri="{FF2B5EF4-FFF2-40B4-BE49-F238E27FC236}">
              <a16:creationId xmlns:a16="http://schemas.microsoft.com/office/drawing/2014/main" xmlns="" id="{00000000-0008-0000-0E00-0000E60B0000}"/>
            </a:ext>
          </a:extLst>
        </xdr:cNvPr>
        <xdr:cNvSpPr>
          <a:spLocks noChangeAspect="1" noChangeArrowheads="1"/>
        </xdr:cNvSpPr>
      </xdr:nvSpPr>
      <xdr:spPr bwMode="auto">
        <a:xfrm>
          <a:off x="1657350" y="276625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xdr:row>
      <xdr:rowOff>0</xdr:rowOff>
    </xdr:from>
    <xdr:to>
      <xdr:col>8</xdr:col>
      <xdr:colOff>104775</xdr:colOff>
      <xdr:row>1</xdr:row>
      <xdr:rowOff>104775</xdr:rowOff>
    </xdr:to>
    <xdr:sp macro="" textlink="">
      <xdr:nvSpPr>
        <xdr:cNvPr id="3047" name="AutoShape 999" descr="https://capfriendly-wlb8ng5.stackpathdns.com/assets/images/icons/general/q2.svg">
          <a:extLst>
            <a:ext uri="{FF2B5EF4-FFF2-40B4-BE49-F238E27FC236}">
              <a16:creationId xmlns:a16="http://schemas.microsoft.com/office/drawing/2014/main" xmlns="" id="{00000000-0008-0000-0E00-0000E70B0000}"/>
            </a:ext>
          </a:extLst>
        </xdr:cNvPr>
        <xdr:cNvSpPr>
          <a:spLocks noChangeAspect="1" noChangeArrowheads="1"/>
        </xdr:cNvSpPr>
      </xdr:nvSpPr>
      <xdr:spPr bwMode="auto">
        <a:xfrm>
          <a:off x="6096000" y="27681555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194</xdr:row>
      <xdr:rowOff>0</xdr:rowOff>
    </xdr:from>
    <xdr:to>
      <xdr:col>2</xdr:col>
      <xdr:colOff>123825</xdr:colOff>
      <xdr:row>194</xdr:row>
      <xdr:rowOff>123825</xdr:rowOff>
    </xdr:to>
    <xdr:sp macro="" textlink="">
      <xdr:nvSpPr>
        <xdr:cNvPr id="3048" name="AutoShape 1000" descr="Exempté du ballottage">
          <a:hlinkClick xmlns:r="http://schemas.openxmlformats.org/officeDocument/2006/relationships" r:id="rId764"/>
          <a:extLst>
            <a:ext uri="{FF2B5EF4-FFF2-40B4-BE49-F238E27FC236}">
              <a16:creationId xmlns:a16="http://schemas.microsoft.com/office/drawing/2014/main" xmlns="" id="{00000000-0008-0000-0E00-0000E80B0000}"/>
            </a:ext>
          </a:extLst>
        </xdr:cNvPr>
        <xdr:cNvSpPr>
          <a:spLocks noChangeAspect="1" noChangeArrowheads="1"/>
        </xdr:cNvSpPr>
      </xdr:nvSpPr>
      <xdr:spPr bwMode="auto">
        <a:xfrm>
          <a:off x="1524000" y="277006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237</xdr:row>
      <xdr:rowOff>0</xdr:rowOff>
    </xdr:from>
    <xdr:to>
      <xdr:col>2</xdr:col>
      <xdr:colOff>123825</xdr:colOff>
      <xdr:row>237</xdr:row>
      <xdr:rowOff>123825</xdr:rowOff>
    </xdr:to>
    <xdr:sp macro="" textlink="">
      <xdr:nvSpPr>
        <xdr:cNvPr id="3049" name="AutoShape 1001" descr="Exempté du ballottage">
          <a:hlinkClick xmlns:r="http://schemas.openxmlformats.org/officeDocument/2006/relationships" r:id="rId765"/>
          <a:extLst>
            <a:ext uri="{FF2B5EF4-FFF2-40B4-BE49-F238E27FC236}">
              <a16:creationId xmlns:a16="http://schemas.microsoft.com/office/drawing/2014/main" xmlns="" id="{00000000-0008-0000-0E00-0000E90B0000}"/>
            </a:ext>
          </a:extLst>
        </xdr:cNvPr>
        <xdr:cNvSpPr>
          <a:spLocks noChangeAspect="1" noChangeArrowheads="1"/>
        </xdr:cNvSpPr>
      </xdr:nvSpPr>
      <xdr:spPr bwMode="auto">
        <a:xfrm>
          <a:off x="1524000" y="277196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1080</xdr:row>
      <xdr:rowOff>0</xdr:rowOff>
    </xdr:from>
    <xdr:to>
      <xdr:col>2</xdr:col>
      <xdr:colOff>123825</xdr:colOff>
      <xdr:row>1080</xdr:row>
      <xdr:rowOff>123825</xdr:rowOff>
    </xdr:to>
    <xdr:sp macro="" textlink="">
      <xdr:nvSpPr>
        <xdr:cNvPr id="3050" name="AutoShape 1002" descr="Exempté du ballottage">
          <a:hlinkClick xmlns:r="http://schemas.openxmlformats.org/officeDocument/2006/relationships" r:id="rId766"/>
          <a:extLst>
            <a:ext uri="{FF2B5EF4-FFF2-40B4-BE49-F238E27FC236}">
              <a16:creationId xmlns:a16="http://schemas.microsoft.com/office/drawing/2014/main" xmlns="" id="{00000000-0008-0000-0E00-0000EA0B0000}"/>
            </a:ext>
          </a:extLst>
        </xdr:cNvPr>
        <xdr:cNvSpPr>
          <a:spLocks noChangeAspect="1" noChangeArrowheads="1"/>
        </xdr:cNvSpPr>
      </xdr:nvSpPr>
      <xdr:spPr bwMode="auto">
        <a:xfrm>
          <a:off x="1524000" y="2773870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1267</xdr:row>
      <xdr:rowOff>0</xdr:rowOff>
    </xdr:from>
    <xdr:to>
      <xdr:col>2</xdr:col>
      <xdr:colOff>123825</xdr:colOff>
      <xdr:row>1267</xdr:row>
      <xdr:rowOff>123825</xdr:rowOff>
    </xdr:to>
    <xdr:sp macro="" textlink="">
      <xdr:nvSpPr>
        <xdr:cNvPr id="3051" name="AutoShape 1003" descr="Exempté du ballottage">
          <a:hlinkClick xmlns:r="http://schemas.openxmlformats.org/officeDocument/2006/relationships" r:id="rId767"/>
          <a:extLst>
            <a:ext uri="{FF2B5EF4-FFF2-40B4-BE49-F238E27FC236}">
              <a16:creationId xmlns:a16="http://schemas.microsoft.com/office/drawing/2014/main" xmlns="" id="{00000000-0008-0000-0E00-0000EB0B0000}"/>
            </a:ext>
          </a:extLst>
        </xdr:cNvPr>
        <xdr:cNvSpPr>
          <a:spLocks noChangeAspect="1" noChangeArrowheads="1"/>
        </xdr:cNvSpPr>
      </xdr:nvSpPr>
      <xdr:spPr bwMode="auto">
        <a:xfrm>
          <a:off x="1524000" y="2775775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1267</xdr:row>
      <xdr:rowOff>0</xdr:rowOff>
    </xdr:from>
    <xdr:to>
      <xdr:col>7</xdr:col>
      <xdr:colOff>123825</xdr:colOff>
      <xdr:row>1267</xdr:row>
      <xdr:rowOff>104775</xdr:rowOff>
    </xdr:to>
    <xdr:sp macro="" textlink="">
      <xdr:nvSpPr>
        <xdr:cNvPr id="3052" name="AutoShape 1004" descr="Éligible à l'arbitrage">
          <a:hlinkClick xmlns:r="http://schemas.openxmlformats.org/officeDocument/2006/relationships" r:id="rId768"/>
          <a:extLst>
            <a:ext uri="{FF2B5EF4-FFF2-40B4-BE49-F238E27FC236}">
              <a16:creationId xmlns:a16="http://schemas.microsoft.com/office/drawing/2014/main" xmlns="" id="{00000000-0008-0000-0E00-0000EC0B0000}"/>
            </a:ext>
          </a:extLst>
        </xdr:cNvPr>
        <xdr:cNvSpPr>
          <a:spLocks noChangeAspect="1" noChangeArrowheads="1"/>
        </xdr:cNvSpPr>
      </xdr:nvSpPr>
      <xdr:spPr bwMode="auto">
        <a:xfrm>
          <a:off x="5334000" y="2775775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1331</xdr:row>
      <xdr:rowOff>0</xdr:rowOff>
    </xdr:from>
    <xdr:to>
      <xdr:col>2</xdr:col>
      <xdr:colOff>123825</xdr:colOff>
      <xdr:row>1331</xdr:row>
      <xdr:rowOff>123825</xdr:rowOff>
    </xdr:to>
    <xdr:sp macro="" textlink="">
      <xdr:nvSpPr>
        <xdr:cNvPr id="3053" name="AutoShape 1005" descr="Exempté du ballottage">
          <a:hlinkClick xmlns:r="http://schemas.openxmlformats.org/officeDocument/2006/relationships" r:id="rId769"/>
          <a:extLst>
            <a:ext uri="{FF2B5EF4-FFF2-40B4-BE49-F238E27FC236}">
              <a16:creationId xmlns:a16="http://schemas.microsoft.com/office/drawing/2014/main" xmlns="" id="{00000000-0008-0000-0E00-0000ED0B0000}"/>
            </a:ext>
          </a:extLst>
        </xdr:cNvPr>
        <xdr:cNvSpPr>
          <a:spLocks noChangeAspect="1" noChangeArrowheads="1"/>
        </xdr:cNvSpPr>
      </xdr:nvSpPr>
      <xdr:spPr bwMode="auto">
        <a:xfrm>
          <a:off x="1524000" y="278711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717</xdr:row>
      <xdr:rowOff>0</xdr:rowOff>
    </xdr:from>
    <xdr:to>
      <xdr:col>2</xdr:col>
      <xdr:colOff>123825</xdr:colOff>
      <xdr:row>717</xdr:row>
      <xdr:rowOff>123825</xdr:rowOff>
    </xdr:to>
    <xdr:sp macro="" textlink="">
      <xdr:nvSpPr>
        <xdr:cNvPr id="3054" name="AutoShape 1006" descr="Bonis de performance">
          <a:extLst>
            <a:ext uri="{FF2B5EF4-FFF2-40B4-BE49-F238E27FC236}">
              <a16:creationId xmlns:a16="http://schemas.microsoft.com/office/drawing/2014/main" xmlns="" id="{00000000-0008-0000-0E00-0000EE0B0000}"/>
            </a:ext>
          </a:extLst>
        </xdr:cNvPr>
        <xdr:cNvSpPr>
          <a:spLocks noChangeAspect="1" noChangeArrowheads="1"/>
        </xdr:cNvSpPr>
      </xdr:nvSpPr>
      <xdr:spPr bwMode="auto">
        <a:xfrm>
          <a:off x="1524000" y="278901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717</xdr:row>
      <xdr:rowOff>0</xdr:rowOff>
    </xdr:from>
    <xdr:to>
      <xdr:col>2</xdr:col>
      <xdr:colOff>257175</xdr:colOff>
      <xdr:row>717</xdr:row>
      <xdr:rowOff>123825</xdr:rowOff>
    </xdr:to>
    <xdr:sp macro="" textlink="">
      <xdr:nvSpPr>
        <xdr:cNvPr id="3055" name="AutoShape 1007" descr="Exempté du ballottage">
          <a:hlinkClick xmlns:r="http://schemas.openxmlformats.org/officeDocument/2006/relationships" r:id="rId770"/>
          <a:extLst>
            <a:ext uri="{FF2B5EF4-FFF2-40B4-BE49-F238E27FC236}">
              <a16:creationId xmlns:a16="http://schemas.microsoft.com/office/drawing/2014/main" xmlns="" id="{00000000-0008-0000-0E00-0000EF0B0000}"/>
            </a:ext>
          </a:extLst>
        </xdr:cNvPr>
        <xdr:cNvSpPr>
          <a:spLocks noChangeAspect="1" noChangeArrowheads="1"/>
        </xdr:cNvSpPr>
      </xdr:nvSpPr>
      <xdr:spPr bwMode="auto">
        <a:xfrm>
          <a:off x="1657350" y="278901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1393</xdr:row>
      <xdr:rowOff>0</xdr:rowOff>
    </xdr:from>
    <xdr:to>
      <xdr:col>2</xdr:col>
      <xdr:colOff>123825</xdr:colOff>
      <xdr:row>1393</xdr:row>
      <xdr:rowOff>123825</xdr:rowOff>
    </xdr:to>
    <xdr:sp macro="" textlink="">
      <xdr:nvSpPr>
        <xdr:cNvPr id="3056" name="AutoShape 1008" descr="Exempté du ballottage">
          <a:hlinkClick xmlns:r="http://schemas.openxmlformats.org/officeDocument/2006/relationships" r:id="rId771"/>
          <a:extLst>
            <a:ext uri="{FF2B5EF4-FFF2-40B4-BE49-F238E27FC236}">
              <a16:creationId xmlns:a16="http://schemas.microsoft.com/office/drawing/2014/main" xmlns="" id="{00000000-0008-0000-0E00-0000F00B0000}"/>
            </a:ext>
          </a:extLst>
        </xdr:cNvPr>
        <xdr:cNvSpPr>
          <a:spLocks noChangeAspect="1" noChangeArrowheads="1"/>
        </xdr:cNvSpPr>
      </xdr:nvSpPr>
      <xdr:spPr bwMode="auto">
        <a:xfrm>
          <a:off x="1524000" y="279092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174</xdr:row>
      <xdr:rowOff>0</xdr:rowOff>
    </xdr:from>
    <xdr:to>
      <xdr:col>7</xdr:col>
      <xdr:colOff>123825</xdr:colOff>
      <xdr:row>174</xdr:row>
      <xdr:rowOff>104775</xdr:rowOff>
    </xdr:to>
    <xdr:sp macro="" textlink="">
      <xdr:nvSpPr>
        <xdr:cNvPr id="3057" name="AutoShape 1009" descr="Éligible à l'arbitrage">
          <a:hlinkClick xmlns:r="http://schemas.openxmlformats.org/officeDocument/2006/relationships" r:id="rId772"/>
          <a:extLst>
            <a:ext uri="{FF2B5EF4-FFF2-40B4-BE49-F238E27FC236}">
              <a16:creationId xmlns:a16="http://schemas.microsoft.com/office/drawing/2014/main" xmlns="" id="{00000000-0008-0000-0E00-0000F10B0000}"/>
            </a:ext>
          </a:extLst>
        </xdr:cNvPr>
        <xdr:cNvSpPr>
          <a:spLocks noChangeAspect="1" noChangeArrowheads="1"/>
        </xdr:cNvSpPr>
      </xdr:nvSpPr>
      <xdr:spPr bwMode="auto">
        <a:xfrm>
          <a:off x="5334000" y="272567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666</xdr:row>
      <xdr:rowOff>0</xdr:rowOff>
    </xdr:from>
    <xdr:to>
      <xdr:col>2</xdr:col>
      <xdr:colOff>123825</xdr:colOff>
      <xdr:row>666</xdr:row>
      <xdr:rowOff>123825</xdr:rowOff>
    </xdr:to>
    <xdr:sp macro="" textlink="">
      <xdr:nvSpPr>
        <xdr:cNvPr id="3058" name="AutoShape 1010" descr="Bonis de performance">
          <a:extLst>
            <a:ext uri="{FF2B5EF4-FFF2-40B4-BE49-F238E27FC236}">
              <a16:creationId xmlns:a16="http://schemas.microsoft.com/office/drawing/2014/main" xmlns="" id="{00000000-0008-0000-0E00-0000F20B0000}"/>
            </a:ext>
          </a:extLst>
        </xdr:cNvPr>
        <xdr:cNvSpPr>
          <a:spLocks noChangeAspect="1" noChangeArrowheads="1"/>
        </xdr:cNvSpPr>
      </xdr:nvSpPr>
      <xdr:spPr bwMode="auto">
        <a:xfrm>
          <a:off x="1524000" y="273710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666</xdr:row>
      <xdr:rowOff>0</xdr:rowOff>
    </xdr:from>
    <xdr:to>
      <xdr:col>2</xdr:col>
      <xdr:colOff>257175</xdr:colOff>
      <xdr:row>666</xdr:row>
      <xdr:rowOff>123825</xdr:rowOff>
    </xdr:to>
    <xdr:sp macro="" textlink="">
      <xdr:nvSpPr>
        <xdr:cNvPr id="3059" name="AutoShape 1011" descr="Exempté du ballottage">
          <a:hlinkClick xmlns:r="http://schemas.openxmlformats.org/officeDocument/2006/relationships" r:id="rId773"/>
          <a:extLst>
            <a:ext uri="{FF2B5EF4-FFF2-40B4-BE49-F238E27FC236}">
              <a16:creationId xmlns:a16="http://schemas.microsoft.com/office/drawing/2014/main" xmlns="" id="{00000000-0008-0000-0E00-0000F30B0000}"/>
            </a:ext>
          </a:extLst>
        </xdr:cNvPr>
        <xdr:cNvSpPr>
          <a:spLocks noChangeAspect="1" noChangeArrowheads="1"/>
        </xdr:cNvSpPr>
      </xdr:nvSpPr>
      <xdr:spPr bwMode="auto">
        <a:xfrm>
          <a:off x="1657350" y="2737104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1465</xdr:row>
      <xdr:rowOff>0</xdr:rowOff>
    </xdr:from>
    <xdr:to>
      <xdr:col>7</xdr:col>
      <xdr:colOff>123825</xdr:colOff>
      <xdr:row>1465</xdr:row>
      <xdr:rowOff>104775</xdr:rowOff>
    </xdr:to>
    <xdr:sp macro="" textlink="">
      <xdr:nvSpPr>
        <xdr:cNvPr id="3060" name="AutoShape 1012" descr="Éligible à l'arbitrage">
          <a:hlinkClick xmlns:r="http://schemas.openxmlformats.org/officeDocument/2006/relationships" r:id="rId774"/>
          <a:extLst>
            <a:ext uri="{FF2B5EF4-FFF2-40B4-BE49-F238E27FC236}">
              <a16:creationId xmlns:a16="http://schemas.microsoft.com/office/drawing/2014/main" xmlns="" id="{00000000-0008-0000-0E00-0000F40B0000}"/>
            </a:ext>
          </a:extLst>
        </xdr:cNvPr>
        <xdr:cNvSpPr>
          <a:spLocks noChangeAspect="1" noChangeArrowheads="1"/>
        </xdr:cNvSpPr>
      </xdr:nvSpPr>
      <xdr:spPr bwMode="auto">
        <a:xfrm>
          <a:off x="5334000" y="275415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862</xdr:row>
      <xdr:rowOff>0</xdr:rowOff>
    </xdr:from>
    <xdr:to>
      <xdr:col>2</xdr:col>
      <xdr:colOff>123825</xdr:colOff>
      <xdr:row>862</xdr:row>
      <xdr:rowOff>123825</xdr:rowOff>
    </xdr:to>
    <xdr:sp macro="" textlink="">
      <xdr:nvSpPr>
        <xdr:cNvPr id="3061" name="AutoShape 1013" descr="Bonis de performance">
          <a:extLst>
            <a:ext uri="{FF2B5EF4-FFF2-40B4-BE49-F238E27FC236}">
              <a16:creationId xmlns:a16="http://schemas.microsoft.com/office/drawing/2014/main" xmlns="" id="{00000000-0008-0000-0E00-0000F50B0000}"/>
            </a:ext>
          </a:extLst>
        </xdr:cNvPr>
        <xdr:cNvSpPr>
          <a:spLocks noChangeAspect="1" noChangeArrowheads="1"/>
        </xdr:cNvSpPr>
      </xdr:nvSpPr>
      <xdr:spPr bwMode="auto">
        <a:xfrm>
          <a:off x="1524000" y="275986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862</xdr:row>
      <xdr:rowOff>0</xdr:rowOff>
    </xdr:from>
    <xdr:to>
      <xdr:col>2</xdr:col>
      <xdr:colOff>257175</xdr:colOff>
      <xdr:row>862</xdr:row>
      <xdr:rowOff>123825</xdr:rowOff>
    </xdr:to>
    <xdr:sp macro="" textlink="">
      <xdr:nvSpPr>
        <xdr:cNvPr id="3062" name="AutoShape 1014" descr="Exempté du ballottage">
          <a:hlinkClick xmlns:r="http://schemas.openxmlformats.org/officeDocument/2006/relationships" r:id="rId775"/>
          <a:extLst>
            <a:ext uri="{FF2B5EF4-FFF2-40B4-BE49-F238E27FC236}">
              <a16:creationId xmlns:a16="http://schemas.microsoft.com/office/drawing/2014/main" xmlns="" id="{00000000-0008-0000-0E00-0000F60B0000}"/>
            </a:ext>
          </a:extLst>
        </xdr:cNvPr>
        <xdr:cNvSpPr>
          <a:spLocks noChangeAspect="1" noChangeArrowheads="1"/>
        </xdr:cNvSpPr>
      </xdr:nvSpPr>
      <xdr:spPr bwMode="auto">
        <a:xfrm>
          <a:off x="1657350" y="275986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506</xdr:row>
      <xdr:rowOff>0</xdr:rowOff>
    </xdr:from>
    <xdr:to>
      <xdr:col>7</xdr:col>
      <xdr:colOff>123825</xdr:colOff>
      <xdr:row>506</xdr:row>
      <xdr:rowOff>104775</xdr:rowOff>
    </xdr:to>
    <xdr:sp macro="" textlink="">
      <xdr:nvSpPr>
        <xdr:cNvPr id="3063" name="AutoShape 1015" descr="Éligible à l'arbitrage">
          <a:hlinkClick xmlns:r="http://schemas.openxmlformats.org/officeDocument/2006/relationships" r:id="rId776"/>
          <a:extLst>
            <a:ext uri="{FF2B5EF4-FFF2-40B4-BE49-F238E27FC236}">
              <a16:creationId xmlns:a16="http://schemas.microsoft.com/office/drawing/2014/main" xmlns="" id="{00000000-0008-0000-0E00-0000F70B0000}"/>
            </a:ext>
          </a:extLst>
        </xdr:cNvPr>
        <xdr:cNvSpPr>
          <a:spLocks noChangeAspect="1" noChangeArrowheads="1"/>
        </xdr:cNvSpPr>
      </xdr:nvSpPr>
      <xdr:spPr bwMode="auto">
        <a:xfrm>
          <a:off x="5334000" y="276177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485</xdr:row>
      <xdr:rowOff>0</xdr:rowOff>
    </xdr:from>
    <xdr:to>
      <xdr:col>2</xdr:col>
      <xdr:colOff>123825</xdr:colOff>
      <xdr:row>485</xdr:row>
      <xdr:rowOff>123825</xdr:rowOff>
    </xdr:to>
    <xdr:sp macro="" textlink="">
      <xdr:nvSpPr>
        <xdr:cNvPr id="3064" name="AutoShape 1016" descr="Bonis de performance">
          <a:extLst>
            <a:ext uri="{FF2B5EF4-FFF2-40B4-BE49-F238E27FC236}">
              <a16:creationId xmlns:a16="http://schemas.microsoft.com/office/drawing/2014/main" xmlns="" id="{00000000-0008-0000-0E00-0000F80B0000}"/>
            </a:ext>
          </a:extLst>
        </xdr:cNvPr>
        <xdr:cNvSpPr>
          <a:spLocks noChangeAspect="1" noChangeArrowheads="1"/>
        </xdr:cNvSpPr>
      </xdr:nvSpPr>
      <xdr:spPr bwMode="auto">
        <a:xfrm>
          <a:off x="1524000" y="276367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3065" name="AutoShape 1017" descr="https://capfriendly-wlb8ng5.stackpathdns.com/assets/images/icons/general/q.svg">
          <a:extLst>
            <a:ext uri="{FF2B5EF4-FFF2-40B4-BE49-F238E27FC236}">
              <a16:creationId xmlns:a16="http://schemas.microsoft.com/office/drawing/2014/main" xmlns="" id="{00000000-0008-0000-0E00-0000F90B0000}"/>
            </a:ext>
          </a:extLst>
        </xdr:cNvPr>
        <xdr:cNvSpPr>
          <a:spLocks noChangeAspect="1" noChangeArrowheads="1"/>
        </xdr:cNvSpPr>
      </xdr:nvSpPr>
      <xdr:spPr bwMode="auto">
        <a:xfrm>
          <a:off x="1524000" y="280511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3066" name="AutoShape 1018" descr="https://capfriendly-wlb8ng5.stackpathdns.com/assets/images/icons/general/q.svg">
          <a:extLst>
            <a:ext uri="{FF2B5EF4-FFF2-40B4-BE49-F238E27FC236}">
              <a16:creationId xmlns:a16="http://schemas.microsoft.com/office/drawing/2014/main" xmlns="" id="{00000000-0008-0000-0E00-0000FA0B0000}"/>
            </a:ext>
          </a:extLst>
        </xdr:cNvPr>
        <xdr:cNvSpPr>
          <a:spLocks noChangeAspect="1" noChangeArrowheads="1"/>
        </xdr:cNvSpPr>
      </xdr:nvSpPr>
      <xdr:spPr bwMode="auto">
        <a:xfrm>
          <a:off x="1524000" y="280701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3067" name="AutoShape 1019" descr="https://capfriendly-wlb8ng5.stackpathdns.com/assets/images/icons/general/q.svg">
          <a:extLst>
            <a:ext uri="{FF2B5EF4-FFF2-40B4-BE49-F238E27FC236}">
              <a16:creationId xmlns:a16="http://schemas.microsoft.com/office/drawing/2014/main" xmlns="" id="{00000000-0008-0000-0E00-0000FB0B0000}"/>
            </a:ext>
          </a:extLst>
        </xdr:cNvPr>
        <xdr:cNvSpPr>
          <a:spLocks noChangeAspect="1" noChangeArrowheads="1"/>
        </xdr:cNvSpPr>
      </xdr:nvSpPr>
      <xdr:spPr bwMode="auto">
        <a:xfrm>
          <a:off x="1524000" y="280892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3068" name="AutoShape 1020" descr="https://capfriendly-wlb8ng5.stackpathdns.com/assets/images/icons/general/q.svg">
          <a:extLst>
            <a:ext uri="{FF2B5EF4-FFF2-40B4-BE49-F238E27FC236}">
              <a16:creationId xmlns:a16="http://schemas.microsoft.com/office/drawing/2014/main" xmlns="" id="{00000000-0008-0000-0E00-0000FC0B0000}"/>
            </a:ext>
          </a:extLst>
        </xdr:cNvPr>
        <xdr:cNvSpPr>
          <a:spLocks noChangeAspect="1" noChangeArrowheads="1"/>
        </xdr:cNvSpPr>
      </xdr:nvSpPr>
      <xdr:spPr bwMode="auto">
        <a:xfrm>
          <a:off x="1524000" y="281082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3069" name="AutoShape 1021" descr="https://capfriendly-wlb8ng5.stackpathdns.com/assets/images/icons/general/q.svg">
          <a:extLst>
            <a:ext uri="{FF2B5EF4-FFF2-40B4-BE49-F238E27FC236}">
              <a16:creationId xmlns:a16="http://schemas.microsoft.com/office/drawing/2014/main" xmlns="" id="{00000000-0008-0000-0E00-0000FD0B0000}"/>
            </a:ext>
          </a:extLst>
        </xdr:cNvPr>
        <xdr:cNvSpPr>
          <a:spLocks noChangeAspect="1" noChangeArrowheads="1"/>
        </xdr:cNvSpPr>
      </xdr:nvSpPr>
      <xdr:spPr bwMode="auto">
        <a:xfrm>
          <a:off x="1524000" y="281273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3070" name="AutoShape 1022" descr="https://capfriendly-wlb8ng5.stackpathdns.com/assets/images/icons/general/q.svg">
          <a:extLst>
            <a:ext uri="{FF2B5EF4-FFF2-40B4-BE49-F238E27FC236}">
              <a16:creationId xmlns:a16="http://schemas.microsoft.com/office/drawing/2014/main" xmlns="" id="{00000000-0008-0000-0E00-0000FE0B0000}"/>
            </a:ext>
          </a:extLst>
        </xdr:cNvPr>
        <xdr:cNvSpPr>
          <a:spLocks noChangeAspect="1" noChangeArrowheads="1"/>
        </xdr:cNvSpPr>
      </xdr:nvSpPr>
      <xdr:spPr bwMode="auto">
        <a:xfrm>
          <a:off x="1524000" y="281463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3071" name="AutoShape 1023" descr="https://capfriendly-wlb8ng5.stackpathdns.com/assets/images/icons/general/q.svg">
          <a:extLst>
            <a:ext uri="{FF2B5EF4-FFF2-40B4-BE49-F238E27FC236}">
              <a16:creationId xmlns:a16="http://schemas.microsoft.com/office/drawing/2014/main" xmlns="" id="{00000000-0008-0000-0E00-0000FF0B0000}"/>
            </a:ext>
          </a:extLst>
        </xdr:cNvPr>
        <xdr:cNvSpPr>
          <a:spLocks noChangeAspect="1" noChangeArrowheads="1"/>
        </xdr:cNvSpPr>
      </xdr:nvSpPr>
      <xdr:spPr bwMode="auto">
        <a:xfrm>
          <a:off x="1524000" y="281654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4808" name="AutoShape 1024" descr="https://capfriendly-wlb8ng5.stackpathdns.com/assets/images/icons/general/q.svg">
          <a:extLst>
            <a:ext uri="{FF2B5EF4-FFF2-40B4-BE49-F238E27FC236}">
              <a16:creationId xmlns:a16="http://schemas.microsoft.com/office/drawing/2014/main" xmlns="" id="{00000000-0008-0000-0E00-0000C8120000}"/>
            </a:ext>
          </a:extLst>
        </xdr:cNvPr>
        <xdr:cNvSpPr>
          <a:spLocks noChangeAspect="1" noChangeArrowheads="1"/>
        </xdr:cNvSpPr>
      </xdr:nvSpPr>
      <xdr:spPr bwMode="auto">
        <a:xfrm>
          <a:off x="1524000" y="281844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4809" name="AutoShape 1025" descr="https://capfriendly-wlb8ng5.stackpathdns.com/assets/images/icons/general/q.svg">
          <a:extLst>
            <a:ext uri="{FF2B5EF4-FFF2-40B4-BE49-F238E27FC236}">
              <a16:creationId xmlns:a16="http://schemas.microsoft.com/office/drawing/2014/main" xmlns="" id="{00000000-0008-0000-0E00-0000C9120000}"/>
            </a:ext>
          </a:extLst>
        </xdr:cNvPr>
        <xdr:cNvSpPr>
          <a:spLocks noChangeAspect="1" noChangeArrowheads="1"/>
        </xdr:cNvSpPr>
      </xdr:nvSpPr>
      <xdr:spPr bwMode="auto">
        <a:xfrm>
          <a:off x="1524000" y="282035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4810" name="AutoShape 1026" descr="https://capfriendly-wlb8ng5.stackpathdns.com/assets/images/icons/general/q.svg">
          <a:extLst>
            <a:ext uri="{FF2B5EF4-FFF2-40B4-BE49-F238E27FC236}">
              <a16:creationId xmlns:a16="http://schemas.microsoft.com/office/drawing/2014/main" xmlns="" id="{00000000-0008-0000-0E00-0000CA120000}"/>
            </a:ext>
          </a:extLst>
        </xdr:cNvPr>
        <xdr:cNvSpPr>
          <a:spLocks noChangeAspect="1" noChangeArrowheads="1"/>
        </xdr:cNvSpPr>
      </xdr:nvSpPr>
      <xdr:spPr bwMode="auto">
        <a:xfrm>
          <a:off x="1524000" y="2822257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4811" name="AutoShape 1027" descr="https://capfriendly-wlb8ng5.stackpathdns.com/assets/images/icons/general/q.svg">
          <a:extLst>
            <a:ext uri="{FF2B5EF4-FFF2-40B4-BE49-F238E27FC236}">
              <a16:creationId xmlns:a16="http://schemas.microsoft.com/office/drawing/2014/main" xmlns="" id="{00000000-0008-0000-0E00-0000CB120000}"/>
            </a:ext>
          </a:extLst>
        </xdr:cNvPr>
        <xdr:cNvSpPr>
          <a:spLocks noChangeAspect="1" noChangeArrowheads="1"/>
        </xdr:cNvSpPr>
      </xdr:nvSpPr>
      <xdr:spPr bwMode="auto">
        <a:xfrm>
          <a:off x="1524000" y="2824162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4812" name="AutoShape 1028" descr="Bonis de performance">
          <a:extLst>
            <a:ext uri="{FF2B5EF4-FFF2-40B4-BE49-F238E27FC236}">
              <a16:creationId xmlns:a16="http://schemas.microsoft.com/office/drawing/2014/main" xmlns="" id="{00000000-0008-0000-0E00-0000CC120000}"/>
            </a:ext>
          </a:extLst>
        </xdr:cNvPr>
        <xdr:cNvSpPr>
          <a:spLocks noChangeAspect="1" noChangeArrowheads="1"/>
        </xdr:cNvSpPr>
      </xdr:nvSpPr>
      <xdr:spPr bwMode="auto">
        <a:xfrm>
          <a:off x="1524000" y="283283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313</xdr:row>
      <xdr:rowOff>0</xdr:rowOff>
    </xdr:from>
    <xdr:to>
      <xdr:col>2</xdr:col>
      <xdr:colOff>257175</xdr:colOff>
      <xdr:row>313</xdr:row>
      <xdr:rowOff>123825</xdr:rowOff>
    </xdr:to>
    <xdr:sp macro="" textlink="">
      <xdr:nvSpPr>
        <xdr:cNvPr id="4813" name="AutoShape 1029" descr="Exempté du ballottage">
          <a:hlinkClick xmlns:r="http://schemas.openxmlformats.org/officeDocument/2006/relationships" r:id="rId777"/>
          <a:extLst>
            <a:ext uri="{FF2B5EF4-FFF2-40B4-BE49-F238E27FC236}">
              <a16:creationId xmlns:a16="http://schemas.microsoft.com/office/drawing/2014/main" xmlns="" id="{00000000-0008-0000-0E00-0000CD120000}"/>
            </a:ext>
          </a:extLst>
        </xdr:cNvPr>
        <xdr:cNvSpPr>
          <a:spLocks noChangeAspect="1" noChangeArrowheads="1"/>
        </xdr:cNvSpPr>
      </xdr:nvSpPr>
      <xdr:spPr bwMode="auto">
        <a:xfrm>
          <a:off x="1657350" y="283283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xdr:row>
      <xdr:rowOff>0</xdr:rowOff>
    </xdr:from>
    <xdr:to>
      <xdr:col>2</xdr:col>
      <xdr:colOff>123825</xdr:colOff>
      <xdr:row>143</xdr:row>
      <xdr:rowOff>123825</xdr:rowOff>
    </xdr:to>
    <xdr:sp macro="" textlink="">
      <xdr:nvSpPr>
        <xdr:cNvPr id="4814" name="AutoShape 1030" descr="Bonis de performance">
          <a:extLst>
            <a:ext uri="{FF2B5EF4-FFF2-40B4-BE49-F238E27FC236}">
              <a16:creationId xmlns:a16="http://schemas.microsoft.com/office/drawing/2014/main" xmlns="" id="{00000000-0008-0000-0E00-0000CE120000}"/>
            </a:ext>
          </a:extLst>
        </xdr:cNvPr>
        <xdr:cNvSpPr>
          <a:spLocks noChangeAspect="1" noChangeArrowheads="1"/>
        </xdr:cNvSpPr>
      </xdr:nvSpPr>
      <xdr:spPr bwMode="auto">
        <a:xfrm>
          <a:off x="1524000" y="28347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143</xdr:row>
      <xdr:rowOff>0</xdr:rowOff>
    </xdr:from>
    <xdr:to>
      <xdr:col>2</xdr:col>
      <xdr:colOff>257175</xdr:colOff>
      <xdr:row>143</xdr:row>
      <xdr:rowOff>123825</xdr:rowOff>
    </xdr:to>
    <xdr:sp macro="" textlink="">
      <xdr:nvSpPr>
        <xdr:cNvPr id="4815" name="AutoShape 1031" descr="Exempté du ballottage">
          <a:hlinkClick xmlns:r="http://schemas.openxmlformats.org/officeDocument/2006/relationships" r:id="rId778"/>
          <a:extLst>
            <a:ext uri="{FF2B5EF4-FFF2-40B4-BE49-F238E27FC236}">
              <a16:creationId xmlns:a16="http://schemas.microsoft.com/office/drawing/2014/main" xmlns="" id="{00000000-0008-0000-0E00-0000CF120000}"/>
            </a:ext>
          </a:extLst>
        </xdr:cNvPr>
        <xdr:cNvSpPr>
          <a:spLocks noChangeAspect="1" noChangeArrowheads="1"/>
        </xdr:cNvSpPr>
      </xdr:nvSpPr>
      <xdr:spPr bwMode="auto">
        <a:xfrm>
          <a:off x="1657350" y="283473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1003</xdr:row>
      <xdr:rowOff>0</xdr:rowOff>
    </xdr:from>
    <xdr:to>
      <xdr:col>2</xdr:col>
      <xdr:colOff>123825</xdr:colOff>
      <xdr:row>1003</xdr:row>
      <xdr:rowOff>123825</xdr:rowOff>
    </xdr:to>
    <xdr:sp macro="" textlink="">
      <xdr:nvSpPr>
        <xdr:cNvPr id="4816" name="AutoShape 1032" descr="Bonis de performance">
          <a:extLst>
            <a:ext uri="{FF2B5EF4-FFF2-40B4-BE49-F238E27FC236}">
              <a16:creationId xmlns:a16="http://schemas.microsoft.com/office/drawing/2014/main" xmlns="" id="{00000000-0008-0000-0E00-0000D0120000}"/>
            </a:ext>
          </a:extLst>
        </xdr:cNvPr>
        <xdr:cNvSpPr>
          <a:spLocks noChangeAspect="1" noChangeArrowheads="1"/>
        </xdr:cNvSpPr>
      </xdr:nvSpPr>
      <xdr:spPr bwMode="auto">
        <a:xfrm>
          <a:off x="1524000" y="283664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1003</xdr:row>
      <xdr:rowOff>0</xdr:rowOff>
    </xdr:from>
    <xdr:to>
      <xdr:col>2</xdr:col>
      <xdr:colOff>257175</xdr:colOff>
      <xdr:row>1003</xdr:row>
      <xdr:rowOff>123825</xdr:rowOff>
    </xdr:to>
    <xdr:sp macro="" textlink="">
      <xdr:nvSpPr>
        <xdr:cNvPr id="4817" name="AutoShape 1033" descr="Exempté du ballottage">
          <a:hlinkClick xmlns:r="http://schemas.openxmlformats.org/officeDocument/2006/relationships" r:id="rId779"/>
          <a:extLst>
            <a:ext uri="{FF2B5EF4-FFF2-40B4-BE49-F238E27FC236}">
              <a16:creationId xmlns:a16="http://schemas.microsoft.com/office/drawing/2014/main" xmlns="" id="{00000000-0008-0000-0E00-0000D1120000}"/>
            </a:ext>
          </a:extLst>
        </xdr:cNvPr>
        <xdr:cNvSpPr>
          <a:spLocks noChangeAspect="1" noChangeArrowheads="1"/>
        </xdr:cNvSpPr>
      </xdr:nvSpPr>
      <xdr:spPr bwMode="auto">
        <a:xfrm>
          <a:off x="1657350" y="283664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692</xdr:row>
      <xdr:rowOff>0</xdr:rowOff>
    </xdr:from>
    <xdr:to>
      <xdr:col>2</xdr:col>
      <xdr:colOff>123825</xdr:colOff>
      <xdr:row>692</xdr:row>
      <xdr:rowOff>123825</xdr:rowOff>
    </xdr:to>
    <xdr:sp macro="" textlink="">
      <xdr:nvSpPr>
        <xdr:cNvPr id="4818" name="AutoShape 1034" descr="Bonis de performance">
          <a:extLst>
            <a:ext uri="{FF2B5EF4-FFF2-40B4-BE49-F238E27FC236}">
              <a16:creationId xmlns:a16="http://schemas.microsoft.com/office/drawing/2014/main" xmlns="" id="{00000000-0008-0000-0E00-0000D2120000}"/>
            </a:ext>
          </a:extLst>
        </xdr:cNvPr>
        <xdr:cNvSpPr>
          <a:spLocks noChangeAspect="1" noChangeArrowheads="1"/>
        </xdr:cNvSpPr>
      </xdr:nvSpPr>
      <xdr:spPr bwMode="auto">
        <a:xfrm>
          <a:off x="1524000" y="28385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692</xdr:row>
      <xdr:rowOff>0</xdr:rowOff>
    </xdr:from>
    <xdr:to>
      <xdr:col>2</xdr:col>
      <xdr:colOff>257175</xdr:colOff>
      <xdr:row>692</xdr:row>
      <xdr:rowOff>123825</xdr:rowOff>
    </xdr:to>
    <xdr:sp macro="" textlink="">
      <xdr:nvSpPr>
        <xdr:cNvPr id="4819" name="AutoShape 1035" descr="Transaction avec retenue de salaire">
          <a:extLst>
            <a:ext uri="{FF2B5EF4-FFF2-40B4-BE49-F238E27FC236}">
              <a16:creationId xmlns:a16="http://schemas.microsoft.com/office/drawing/2014/main" xmlns="" id="{00000000-0008-0000-0E00-0000D3120000}"/>
            </a:ext>
          </a:extLst>
        </xdr:cNvPr>
        <xdr:cNvSpPr>
          <a:spLocks noChangeAspect="1" noChangeArrowheads="1"/>
        </xdr:cNvSpPr>
      </xdr:nvSpPr>
      <xdr:spPr bwMode="auto">
        <a:xfrm>
          <a:off x="1657350" y="28385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692</xdr:row>
      <xdr:rowOff>0</xdr:rowOff>
    </xdr:from>
    <xdr:to>
      <xdr:col>2</xdr:col>
      <xdr:colOff>390525</xdr:colOff>
      <xdr:row>692</xdr:row>
      <xdr:rowOff>123825</xdr:rowOff>
    </xdr:to>
    <xdr:sp macro="" textlink="">
      <xdr:nvSpPr>
        <xdr:cNvPr id="4820" name="AutoShape 1036" descr="Exempté du ballottage">
          <a:hlinkClick xmlns:r="http://schemas.openxmlformats.org/officeDocument/2006/relationships" r:id="rId780"/>
          <a:extLst>
            <a:ext uri="{FF2B5EF4-FFF2-40B4-BE49-F238E27FC236}">
              <a16:creationId xmlns:a16="http://schemas.microsoft.com/office/drawing/2014/main" xmlns="" id="{00000000-0008-0000-0E00-0000D4120000}"/>
            </a:ext>
          </a:extLst>
        </xdr:cNvPr>
        <xdr:cNvSpPr>
          <a:spLocks noChangeAspect="1" noChangeArrowheads="1"/>
        </xdr:cNvSpPr>
      </xdr:nvSpPr>
      <xdr:spPr bwMode="auto">
        <a:xfrm>
          <a:off x="1790700" y="283854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580</xdr:row>
      <xdr:rowOff>0</xdr:rowOff>
    </xdr:from>
    <xdr:to>
      <xdr:col>2</xdr:col>
      <xdr:colOff>123825</xdr:colOff>
      <xdr:row>580</xdr:row>
      <xdr:rowOff>123825</xdr:rowOff>
    </xdr:to>
    <xdr:sp macro="" textlink="">
      <xdr:nvSpPr>
        <xdr:cNvPr id="4821" name="AutoShape 1037" descr="Bonis de performance">
          <a:extLst>
            <a:ext uri="{FF2B5EF4-FFF2-40B4-BE49-F238E27FC236}">
              <a16:creationId xmlns:a16="http://schemas.microsoft.com/office/drawing/2014/main" xmlns="" id="{00000000-0008-0000-0E00-0000D5120000}"/>
            </a:ext>
          </a:extLst>
        </xdr:cNvPr>
        <xdr:cNvSpPr>
          <a:spLocks noChangeAspect="1" noChangeArrowheads="1"/>
        </xdr:cNvSpPr>
      </xdr:nvSpPr>
      <xdr:spPr bwMode="auto">
        <a:xfrm>
          <a:off x="1524000" y="28404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580</xdr:row>
      <xdr:rowOff>0</xdr:rowOff>
    </xdr:from>
    <xdr:to>
      <xdr:col>2</xdr:col>
      <xdr:colOff>257175</xdr:colOff>
      <xdr:row>580</xdr:row>
      <xdr:rowOff>123825</xdr:rowOff>
    </xdr:to>
    <xdr:sp macro="" textlink="">
      <xdr:nvSpPr>
        <xdr:cNvPr id="4822" name="AutoShape 1038" descr="Exempté du ballottage">
          <a:hlinkClick xmlns:r="http://schemas.openxmlformats.org/officeDocument/2006/relationships" r:id="rId781"/>
          <a:extLst>
            <a:ext uri="{FF2B5EF4-FFF2-40B4-BE49-F238E27FC236}">
              <a16:creationId xmlns:a16="http://schemas.microsoft.com/office/drawing/2014/main" xmlns="" id="{00000000-0008-0000-0E00-0000D6120000}"/>
            </a:ext>
          </a:extLst>
        </xdr:cNvPr>
        <xdr:cNvSpPr>
          <a:spLocks noChangeAspect="1" noChangeArrowheads="1"/>
        </xdr:cNvSpPr>
      </xdr:nvSpPr>
      <xdr:spPr bwMode="auto">
        <a:xfrm>
          <a:off x="1657350" y="284045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1230</xdr:row>
      <xdr:rowOff>0</xdr:rowOff>
    </xdr:from>
    <xdr:to>
      <xdr:col>2</xdr:col>
      <xdr:colOff>123825</xdr:colOff>
      <xdr:row>1230</xdr:row>
      <xdr:rowOff>123825</xdr:rowOff>
    </xdr:to>
    <xdr:sp macro="" textlink="">
      <xdr:nvSpPr>
        <xdr:cNvPr id="4823" name="AutoShape 1039" descr="Bonis de performance">
          <a:extLst>
            <a:ext uri="{FF2B5EF4-FFF2-40B4-BE49-F238E27FC236}">
              <a16:creationId xmlns:a16="http://schemas.microsoft.com/office/drawing/2014/main" xmlns="" id="{00000000-0008-0000-0E00-0000D7120000}"/>
            </a:ext>
          </a:extLst>
        </xdr:cNvPr>
        <xdr:cNvSpPr>
          <a:spLocks noChangeAspect="1" noChangeArrowheads="1"/>
        </xdr:cNvSpPr>
      </xdr:nvSpPr>
      <xdr:spPr bwMode="auto">
        <a:xfrm>
          <a:off x="1524000" y="28423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1230</xdr:row>
      <xdr:rowOff>0</xdr:rowOff>
    </xdr:from>
    <xdr:to>
      <xdr:col>2</xdr:col>
      <xdr:colOff>257175</xdr:colOff>
      <xdr:row>1230</xdr:row>
      <xdr:rowOff>123825</xdr:rowOff>
    </xdr:to>
    <xdr:sp macro="" textlink="">
      <xdr:nvSpPr>
        <xdr:cNvPr id="4824" name="AutoShape 1040" descr="Exempté du ballottage">
          <a:hlinkClick xmlns:r="http://schemas.openxmlformats.org/officeDocument/2006/relationships" r:id="rId782"/>
          <a:extLst>
            <a:ext uri="{FF2B5EF4-FFF2-40B4-BE49-F238E27FC236}">
              <a16:creationId xmlns:a16="http://schemas.microsoft.com/office/drawing/2014/main" xmlns="" id="{00000000-0008-0000-0E00-0000D8120000}"/>
            </a:ext>
          </a:extLst>
        </xdr:cNvPr>
        <xdr:cNvSpPr>
          <a:spLocks noChangeAspect="1" noChangeArrowheads="1"/>
        </xdr:cNvSpPr>
      </xdr:nvSpPr>
      <xdr:spPr bwMode="auto">
        <a:xfrm>
          <a:off x="1657350" y="284235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xdr:row>
      <xdr:rowOff>0</xdr:rowOff>
    </xdr:from>
    <xdr:to>
      <xdr:col>2</xdr:col>
      <xdr:colOff>123825</xdr:colOff>
      <xdr:row>65</xdr:row>
      <xdr:rowOff>123825</xdr:rowOff>
    </xdr:to>
    <xdr:sp macro="" textlink="">
      <xdr:nvSpPr>
        <xdr:cNvPr id="4825" name="AutoShape 1041" descr="Exempté du ballottage">
          <a:hlinkClick xmlns:r="http://schemas.openxmlformats.org/officeDocument/2006/relationships" r:id="rId783"/>
          <a:extLst>
            <a:ext uri="{FF2B5EF4-FFF2-40B4-BE49-F238E27FC236}">
              <a16:creationId xmlns:a16="http://schemas.microsoft.com/office/drawing/2014/main" xmlns="" id="{00000000-0008-0000-0E00-0000D9120000}"/>
            </a:ext>
          </a:extLst>
        </xdr:cNvPr>
        <xdr:cNvSpPr>
          <a:spLocks noChangeAspect="1" noChangeArrowheads="1"/>
        </xdr:cNvSpPr>
      </xdr:nvSpPr>
      <xdr:spPr bwMode="auto">
        <a:xfrm>
          <a:off x="1524000" y="284426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336</xdr:row>
      <xdr:rowOff>0</xdr:rowOff>
    </xdr:from>
    <xdr:to>
      <xdr:col>2</xdr:col>
      <xdr:colOff>123825</xdr:colOff>
      <xdr:row>336</xdr:row>
      <xdr:rowOff>123825</xdr:rowOff>
    </xdr:to>
    <xdr:sp macro="" textlink="">
      <xdr:nvSpPr>
        <xdr:cNvPr id="4826" name="AutoShape 1042" descr="Exempté du ballottage">
          <a:hlinkClick xmlns:r="http://schemas.openxmlformats.org/officeDocument/2006/relationships" r:id="rId784"/>
          <a:extLst>
            <a:ext uri="{FF2B5EF4-FFF2-40B4-BE49-F238E27FC236}">
              <a16:creationId xmlns:a16="http://schemas.microsoft.com/office/drawing/2014/main" xmlns="" id="{00000000-0008-0000-0E00-0000DA120000}"/>
            </a:ext>
          </a:extLst>
        </xdr:cNvPr>
        <xdr:cNvSpPr>
          <a:spLocks noChangeAspect="1" noChangeArrowheads="1"/>
        </xdr:cNvSpPr>
      </xdr:nvSpPr>
      <xdr:spPr bwMode="auto">
        <a:xfrm>
          <a:off x="1524000" y="2848070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336</xdr:row>
      <xdr:rowOff>0</xdr:rowOff>
    </xdr:from>
    <xdr:to>
      <xdr:col>7</xdr:col>
      <xdr:colOff>123825</xdr:colOff>
      <xdr:row>336</xdr:row>
      <xdr:rowOff>104775</xdr:rowOff>
    </xdr:to>
    <xdr:sp macro="" textlink="">
      <xdr:nvSpPr>
        <xdr:cNvPr id="4827" name="AutoShape 1043" descr="Éligible à l'arbitrage">
          <a:hlinkClick xmlns:r="http://schemas.openxmlformats.org/officeDocument/2006/relationships" r:id="rId785"/>
          <a:extLst>
            <a:ext uri="{FF2B5EF4-FFF2-40B4-BE49-F238E27FC236}">
              <a16:creationId xmlns:a16="http://schemas.microsoft.com/office/drawing/2014/main" xmlns="" id="{00000000-0008-0000-0E00-0000DB120000}"/>
            </a:ext>
          </a:extLst>
        </xdr:cNvPr>
        <xdr:cNvSpPr>
          <a:spLocks noChangeAspect="1" noChangeArrowheads="1"/>
        </xdr:cNvSpPr>
      </xdr:nvSpPr>
      <xdr:spPr bwMode="auto">
        <a:xfrm>
          <a:off x="5334000" y="2848070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810</xdr:row>
      <xdr:rowOff>0</xdr:rowOff>
    </xdr:from>
    <xdr:to>
      <xdr:col>2</xdr:col>
      <xdr:colOff>123825</xdr:colOff>
      <xdr:row>810</xdr:row>
      <xdr:rowOff>123825</xdr:rowOff>
    </xdr:to>
    <xdr:sp macro="" textlink="">
      <xdr:nvSpPr>
        <xdr:cNvPr id="4828" name="AutoShape 1044" descr="Exempté du ballottage">
          <a:hlinkClick xmlns:r="http://schemas.openxmlformats.org/officeDocument/2006/relationships" r:id="rId786"/>
          <a:extLst>
            <a:ext uri="{FF2B5EF4-FFF2-40B4-BE49-F238E27FC236}">
              <a16:creationId xmlns:a16="http://schemas.microsoft.com/office/drawing/2014/main" xmlns="" id="{00000000-0008-0000-0E00-0000DC120000}"/>
            </a:ext>
          </a:extLst>
        </xdr:cNvPr>
        <xdr:cNvSpPr>
          <a:spLocks noChangeAspect="1" noChangeArrowheads="1"/>
        </xdr:cNvSpPr>
      </xdr:nvSpPr>
      <xdr:spPr bwMode="auto">
        <a:xfrm>
          <a:off x="1524000" y="2849975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1352</xdr:row>
      <xdr:rowOff>0</xdr:rowOff>
    </xdr:from>
    <xdr:to>
      <xdr:col>2</xdr:col>
      <xdr:colOff>123825</xdr:colOff>
      <xdr:row>1352</xdr:row>
      <xdr:rowOff>123825</xdr:rowOff>
    </xdr:to>
    <xdr:sp macro="" textlink="">
      <xdr:nvSpPr>
        <xdr:cNvPr id="4829" name="AutoShape 1045" descr="Exempté du ballottage">
          <a:hlinkClick xmlns:r="http://schemas.openxmlformats.org/officeDocument/2006/relationships" r:id="rId787"/>
          <a:extLst>
            <a:ext uri="{FF2B5EF4-FFF2-40B4-BE49-F238E27FC236}">
              <a16:creationId xmlns:a16="http://schemas.microsoft.com/office/drawing/2014/main" xmlns="" id="{00000000-0008-0000-0E00-0000DD120000}"/>
            </a:ext>
          </a:extLst>
        </xdr:cNvPr>
        <xdr:cNvSpPr>
          <a:spLocks noChangeAspect="1" noChangeArrowheads="1"/>
        </xdr:cNvSpPr>
      </xdr:nvSpPr>
      <xdr:spPr bwMode="auto">
        <a:xfrm>
          <a:off x="1524000" y="286502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180</xdr:row>
      <xdr:rowOff>0</xdr:rowOff>
    </xdr:from>
    <xdr:to>
      <xdr:col>2</xdr:col>
      <xdr:colOff>123825</xdr:colOff>
      <xdr:row>180</xdr:row>
      <xdr:rowOff>123825</xdr:rowOff>
    </xdr:to>
    <xdr:sp macro="" textlink="">
      <xdr:nvSpPr>
        <xdr:cNvPr id="4830" name="AutoShape 1046" descr="Bonis de performance">
          <a:extLst>
            <a:ext uri="{FF2B5EF4-FFF2-40B4-BE49-F238E27FC236}">
              <a16:creationId xmlns:a16="http://schemas.microsoft.com/office/drawing/2014/main" xmlns="" id="{00000000-0008-0000-0E00-0000DE120000}"/>
            </a:ext>
          </a:extLst>
        </xdr:cNvPr>
        <xdr:cNvSpPr>
          <a:spLocks noChangeAspect="1" noChangeArrowheads="1"/>
        </xdr:cNvSpPr>
      </xdr:nvSpPr>
      <xdr:spPr bwMode="auto">
        <a:xfrm>
          <a:off x="1524000" y="286692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180</xdr:row>
      <xdr:rowOff>0</xdr:rowOff>
    </xdr:from>
    <xdr:to>
      <xdr:col>2</xdr:col>
      <xdr:colOff>257175</xdr:colOff>
      <xdr:row>180</xdr:row>
      <xdr:rowOff>123825</xdr:rowOff>
    </xdr:to>
    <xdr:sp macro="" textlink="">
      <xdr:nvSpPr>
        <xdr:cNvPr id="4831" name="AutoShape 1047" descr="Transaction avec retenue de salaire">
          <a:extLst>
            <a:ext uri="{FF2B5EF4-FFF2-40B4-BE49-F238E27FC236}">
              <a16:creationId xmlns:a16="http://schemas.microsoft.com/office/drawing/2014/main" xmlns="" id="{00000000-0008-0000-0E00-0000DF120000}"/>
            </a:ext>
          </a:extLst>
        </xdr:cNvPr>
        <xdr:cNvSpPr>
          <a:spLocks noChangeAspect="1" noChangeArrowheads="1"/>
        </xdr:cNvSpPr>
      </xdr:nvSpPr>
      <xdr:spPr bwMode="auto">
        <a:xfrm>
          <a:off x="1657350" y="286692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180</xdr:row>
      <xdr:rowOff>0</xdr:rowOff>
    </xdr:from>
    <xdr:to>
      <xdr:col>2</xdr:col>
      <xdr:colOff>390525</xdr:colOff>
      <xdr:row>180</xdr:row>
      <xdr:rowOff>123825</xdr:rowOff>
    </xdr:to>
    <xdr:sp macro="" textlink="">
      <xdr:nvSpPr>
        <xdr:cNvPr id="4832" name="AutoShape 1048" descr="Exempté du ballottage">
          <a:hlinkClick xmlns:r="http://schemas.openxmlformats.org/officeDocument/2006/relationships" r:id="rId788"/>
          <a:extLst>
            <a:ext uri="{FF2B5EF4-FFF2-40B4-BE49-F238E27FC236}">
              <a16:creationId xmlns:a16="http://schemas.microsoft.com/office/drawing/2014/main" xmlns="" id="{00000000-0008-0000-0E00-0000E0120000}"/>
            </a:ext>
          </a:extLst>
        </xdr:cNvPr>
        <xdr:cNvSpPr>
          <a:spLocks noChangeAspect="1" noChangeArrowheads="1"/>
        </xdr:cNvSpPr>
      </xdr:nvSpPr>
      <xdr:spPr bwMode="auto">
        <a:xfrm>
          <a:off x="1790700" y="286692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180</xdr:row>
      <xdr:rowOff>0</xdr:rowOff>
    </xdr:from>
    <xdr:to>
      <xdr:col>2</xdr:col>
      <xdr:colOff>523875</xdr:colOff>
      <xdr:row>180</xdr:row>
      <xdr:rowOff>123825</xdr:rowOff>
    </xdr:to>
    <xdr:sp macro="" textlink="">
      <xdr:nvSpPr>
        <xdr:cNvPr id="4833" name="AutoShape 1049" descr="Exempté de la limite des 50 contrats">
          <a:extLst>
            <a:ext uri="{FF2B5EF4-FFF2-40B4-BE49-F238E27FC236}">
              <a16:creationId xmlns:a16="http://schemas.microsoft.com/office/drawing/2014/main" xmlns="" id="{00000000-0008-0000-0E00-0000E1120000}"/>
            </a:ext>
          </a:extLst>
        </xdr:cNvPr>
        <xdr:cNvSpPr>
          <a:spLocks noChangeAspect="1" noChangeArrowheads="1"/>
        </xdr:cNvSpPr>
      </xdr:nvSpPr>
      <xdr:spPr bwMode="auto">
        <a:xfrm>
          <a:off x="1924050" y="286692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925</xdr:row>
      <xdr:rowOff>0</xdr:rowOff>
    </xdr:from>
    <xdr:to>
      <xdr:col>2</xdr:col>
      <xdr:colOff>123825</xdr:colOff>
      <xdr:row>925</xdr:row>
      <xdr:rowOff>123825</xdr:rowOff>
    </xdr:to>
    <xdr:sp macro="" textlink="">
      <xdr:nvSpPr>
        <xdr:cNvPr id="4834" name="AutoShape 1050" descr="Exempté du ballottage">
          <a:hlinkClick xmlns:r="http://schemas.openxmlformats.org/officeDocument/2006/relationships" r:id="rId789"/>
          <a:extLst>
            <a:ext uri="{FF2B5EF4-FFF2-40B4-BE49-F238E27FC236}">
              <a16:creationId xmlns:a16="http://schemas.microsoft.com/office/drawing/2014/main" xmlns="" id="{00000000-0008-0000-0E00-0000E2120000}"/>
            </a:ext>
          </a:extLst>
        </xdr:cNvPr>
        <xdr:cNvSpPr>
          <a:spLocks noChangeAspect="1" noChangeArrowheads="1"/>
        </xdr:cNvSpPr>
      </xdr:nvSpPr>
      <xdr:spPr bwMode="auto">
        <a:xfrm>
          <a:off x="1524000" y="2868834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123825</xdr:colOff>
      <xdr:row>26</xdr:row>
      <xdr:rowOff>123825</xdr:rowOff>
    </xdr:to>
    <xdr:sp macro="" textlink="">
      <xdr:nvSpPr>
        <xdr:cNvPr id="4835" name="AutoShape 1051" descr="Bonis de performance">
          <a:extLst>
            <a:ext uri="{FF2B5EF4-FFF2-40B4-BE49-F238E27FC236}">
              <a16:creationId xmlns:a16="http://schemas.microsoft.com/office/drawing/2014/main" xmlns="" id="{00000000-0008-0000-0E00-0000E3120000}"/>
            </a:ext>
          </a:extLst>
        </xdr:cNvPr>
        <xdr:cNvSpPr>
          <a:spLocks noChangeAspect="1" noChangeArrowheads="1"/>
        </xdr:cNvSpPr>
      </xdr:nvSpPr>
      <xdr:spPr bwMode="auto">
        <a:xfrm>
          <a:off x="1524000" y="287073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26</xdr:row>
      <xdr:rowOff>0</xdr:rowOff>
    </xdr:from>
    <xdr:to>
      <xdr:col>2</xdr:col>
      <xdr:colOff>257175</xdr:colOff>
      <xdr:row>26</xdr:row>
      <xdr:rowOff>123825</xdr:rowOff>
    </xdr:to>
    <xdr:sp macro="" textlink="">
      <xdr:nvSpPr>
        <xdr:cNvPr id="4836" name="AutoShape 1052" descr="Exempté du ballottage">
          <a:hlinkClick xmlns:r="http://schemas.openxmlformats.org/officeDocument/2006/relationships" r:id="rId790"/>
          <a:extLst>
            <a:ext uri="{FF2B5EF4-FFF2-40B4-BE49-F238E27FC236}">
              <a16:creationId xmlns:a16="http://schemas.microsoft.com/office/drawing/2014/main" xmlns="" id="{00000000-0008-0000-0E00-0000E4120000}"/>
            </a:ext>
          </a:extLst>
        </xdr:cNvPr>
        <xdr:cNvSpPr>
          <a:spLocks noChangeAspect="1" noChangeArrowheads="1"/>
        </xdr:cNvSpPr>
      </xdr:nvSpPr>
      <xdr:spPr bwMode="auto">
        <a:xfrm>
          <a:off x="1657350" y="287073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1146</xdr:row>
      <xdr:rowOff>0</xdr:rowOff>
    </xdr:from>
    <xdr:to>
      <xdr:col>2</xdr:col>
      <xdr:colOff>123825</xdr:colOff>
      <xdr:row>1146</xdr:row>
      <xdr:rowOff>123825</xdr:rowOff>
    </xdr:to>
    <xdr:sp macro="" textlink="">
      <xdr:nvSpPr>
        <xdr:cNvPr id="4837" name="AutoShape 1053" descr="Exempté du ballottage">
          <a:hlinkClick xmlns:r="http://schemas.openxmlformats.org/officeDocument/2006/relationships" r:id="rId791"/>
          <a:extLst>
            <a:ext uri="{FF2B5EF4-FFF2-40B4-BE49-F238E27FC236}">
              <a16:creationId xmlns:a16="http://schemas.microsoft.com/office/drawing/2014/main" xmlns="" id="{00000000-0008-0000-0E00-0000E5120000}"/>
            </a:ext>
          </a:extLst>
        </xdr:cNvPr>
        <xdr:cNvSpPr>
          <a:spLocks noChangeAspect="1" noChangeArrowheads="1"/>
        </xdr:cNvSpPr>
      </xdr:nvSpPr>
      <xdr:spPr bwMode="auto">
        <a:xfrm>
          <a:off x="1524000" y="2874549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820</xdr:row>
      <xdr:rowOff>0</xdr:rowOff>
    </xdr:from>
    <xdr:to>
      <xdr:col>8</xdr:col>
      <xdr:colOff>123825</xdr:colOff>
      <xdr:row>820</xdr:row>
      <xdr:rowOff>104775</xdr:rowOff>
    </xdr:to>
    <xdr:sp macro="" textlink="">
      <xdr:nvSpPr>
        <xdr:cNvPr id="4838" name="AutoShape 1054" descr="Éligible à l'arbitrage">
          <a:hlinkClick xmlns:r="http://schemas.openxmlformats.org/officeDocument/2006/relationships" r:id="rId792"/>
          <a:extLst>
            <a:ext uri="{FF2B5EF4-FFF2-40B4-BE49-F238E27FC236}">
              <a16:creationId xmlns:a16="http://schemas.microsoft.com/office/drawing/2014/main" xmlns="" id="{00000000-0008-0000-0E00-0000E6120000}"/>
            </a:ext>
          </a:extLst>
        </xdr:cNvPr>
        <xdr:cNvSpPr>
          <a:spLocks noChangeAspect="1" noChangeArrowheads="1"/>
        </xdr:cNvSpPr>
      </xdr:nvSpPr>
      <xdr:spPr bwMode="auto">
        <a:xfrm>
          <a:off x="6096000" y="2876454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1434</xdr:row>
      <xdr:rowOff>0</xdr:rowOff>
    </xdr:from>
    <xdr:to>
      <xdr:col>2</xdr:col>
      <xdr:colOff>123825</xdr:colOff>
      <xdr:row>1434</xdr:row>
      <xdr:rowOff>123825</xdr:rowOff>
    </xdr:to>
    <xdr:sp macro="" textlink="">
      <xdr:nvSpPr>
        <xdr:cNvPr id="4839" name="AutoShape 1055" descr="Bonis de performance">
          <a:extLst>
            <a:ext uri="{FF2B5EF4-FFF2-40B4-BE49-F238E27FC236}">
              <a16:creationId xmlns:a16="http://schemas.microsoft.com/office/drawing/2014/main" xmlns="" id="{00000000-0008-0000-0E00-0000E7120000}"/>
            </a:ext>
          </a:extLst>
        </xdr:cNvPr>
        <xdr:cNvSpPr>
          <a:spLocks noChangeAspect="1" noChangeArrowheads="1"/>
        </xdr:cNvSpPr>
      </xdr:nvSpPr>
      <xdr:spPr bwMode="auto">
        <a:xfrm>
          <a:off x="1524000" y="2889694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1434</xdr:row>
      <xdr:rowOff>0</xdr:rowOff>
    </xdr:from>
    <xdr:to>
      <xdr:col>2</xdr:col>
      <xdr:colOff>257175</xdr:colOff>
      <xdr:row>1434</xdr:row>
      <xdr:rowOff>123825</xdr:rowOff>
    </xdr:to>
    <xdr:sp macro="" textlink="">
      <xdr:nvSpPr>
        <xdr:cNvPr id="4840" name="AutoShape 1056" descr="Exempté du ballottage">
          <a:hlinkClick xmlns:r="http://schemas.openxmlformats.org/officeDocument/2006/relationships" r:id="rId793"/>
          <a:extLst>
            <a:ext uri="{FF2B5EF4-FFF2-40B4-BE49-F238E27FC236}">
              <a16:creationId xmlns:a16="http://schemas.microsoft.com/office/drawing/2014/main" xmlns="" id="{00000000-0008-0000-0E00-0000E8120000}"/>
            </a:ext>
          </a:extLst>
        </xdr:cNvPr>
        <xdr:cNvSpPr>
          <a:spLocks noChangeAspect="1" noChangeArrowheads="1"/>
        </xdr:cNvSpPr>
      </xdr:nvSpPr>
      <xdr:spPr bwMode="auto">
        <a:xfrm>
          <a:off x="1657350" y="2889694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249</xdr:row>
      <xdr:rowOff>0</xdr:rowOff>
    </xdr:from>
    <xdr:to>
      <xdr:col>8</xdr:col>
      <xdr:colOff>123825</xdr:colOff>
      <xdr:row>249</xdr:row>
      <xdr:rowOff>104775</xdr:rowOff>
    </xdr:to>
    <xdr:sp macro="" textlink="">
      <xdr:nvSpPr>
        <xdr:cNvPr id="4841" name="AutoShape 1057" descr="Éligible à l'arbitrage">
          <a:hlinkClick xmlns:r="http://schemas.openxmlformats.org/officeDocument/2006/relationships" r:id="rId794"/>
          <a:extLst>
            <a:ext uri="{FF2B5EF4-FFF2-40B4-BE49-F238E27FC236}">
              <a16:creationId xmlns:a16="http://schemas.microsoft.com/office/drawing/2014/main" xmlns="" id="{00000000-0008-0000-0E00-0000E9120000}"/>
            </a:ext>
          </a:extLst>
        </xdr:cNvPr>
        <xdr:cNvSpPr>
          <a:spLocks noChangeAspect="1" noChangeArrowheads="1"/>
        </xdr:cNvSpPr>
      </xdr:nvSpPr>
      <xdr:spPr bwMode="auto">
        <a:xfrm>
          <a:off x="6096000" y="2813304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1147</xdr:row>
      <xdr:rowOff>0</xdr:rowOff>
    </xdr:from>
    <xdr:to>
      <xdr:col>2</xdr:col>
      <xdr:colOff>123825</xdr:colOff>
      <xdr:row>1147</xdr:row>
      <xdr:rowOff>123825</xdr:rowOff>
    </xdr:to>
    <xdr:sp macro="" textlink="">
      <xdr:nvSpPr>
        <xdr:cNvPr id="4842" name="AutoShape 1058" descr="Bonis de performance">
          <a:extLst>
            <a:ext uri="{FF2B5EF4-FFF2-40B4-BE49-F238E27FC236}">
              <a16:creationId xmlns:a16="http://schemas.microsoft.com/office/drawing/2014/main" xmlns="" id="{00000000-0008-0000-0E00-0000EA120000}"/>
            </a:ext>
          </a:extLst>
        </xdr:cNvPr>
        <xdr:cNvSpPr>
          <a:spLocks noChangeAspect="1" noChangeArrowheads="1"/>
        </xdr:cNvSpPr>
      </xdr:nvSpPr>
      <xdr:spPr bwMode="auto">
        <a:xfrm>
          <a:off x="1524000" y="281520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1147</xdr:row>
      <xdr:rowOff>0</xdr:rowOff>
    </xdr:from>
    <xdr:to>
      <xdr:col>2</xdr:col>
      <xdr:colOff>257175</xdr:colOff>
      <xdr:row>1147</xdr:row>
      <xdr:rowOff>123825</xdr:rowOff>
    </xdr:to>
    <xdr:sp macro="" textlink="">
      <xdr:nvSpPr>
        <xdr:cNvPr id="4843" name="AutoShape 1059" descr="Exempté du ballottage">
          <a:hlinkClick xmlns:r="http://schemas.openxmlformats.org/officeDocument/2006/relationships" r:id="rId795"/>
          <a:extLst>
            <a:ext uri="{FF2B5EF4-FFF2-40B4-BE49-F238E27FC236}">
              <a16:creationId xmlns:a16="http://schemas.microsoft.com/office/drawing/2014/main" xmlns="" id="{00000000-0008-0000-0E00-0000EB120000}"/>
            </a:ext>
          </a:extLst>
        </xdr:cNvPr>
        <xdr:cNvSpPr>
          <a:spLocks noChangeAspect="1" noChangeArrowheads="1"/>
        </xdr:cNvSpPr>
      </xdr:nvSpPr>
      <xdr:spPr bwMode="auto">
        <a:xfrm>
          <a:off x="1657350" y="2815209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954</xdr:row>
      <xdr:rowOff>0</xdr:rowOff>
    </xdr:from>
    <xdr:to>
      <xdr:col>7</xdr:col>
      <xdr:colOff>123825</xdr:colOff>
      <xdr:row>954</xdr:row>
      <xdr:rowOff>104775</xdr:rowOff>
    </xdr:to>
    <xdr:sp macro="" textlink="">
      <xdr:nvSpPr>
        <xdr:cNvPr id="4844" name="AutoShape 1060" descr="Éligible à l'arbitrage">
          <a:hlinkClick xmlns:r="http://schemas.openxmlformats.org/officeDocument/2006/relationships" r:id="rId796"/>
          <a:extLst>
            <a:ext uri="{FF2B5EF4-FFF2-40B4-BE49-F238E27FC236}">
              <a16:creationId xmlns:a16="http://schemas.microsoft.com/office/drawing/2014/main" xmlns="" id="{00000000-0008-0000-0E00-0000EC120000}"/>
            </a:ext>
          </a:extLst>
        </xdr:cNvPr>
        <xdr:cNvSpPr>
          <a:spLocks noChangeAspect="1" noChangeArrowheads="1"/>
        </xdr:cNvSpPr>
      </xdr:nvSpPr>
      <xdr:spPr bwMode="auto">
        <a:xfrm>
          <a:off x="5334000" y="2832258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1065</xdr:row>
      <xdr:rowOff>0</xdr:rowOff>
    </xdr:from>
    <xdr:to>
      <xdr:col>8</xdr:col>
      <xdr:colOff>123825</xdr:colOff>
      <xdr:row>1065</xdr:row>
      <xdr:rowOff>104775</xdr:rowOff>
    </xdr:to>
    <xdr:sp macro="" textlink="">
      <xdr:nvSpPr>
        <xdr:cNvPr id="4845" name="AutoShape 1061" descr="Éligible à l'arbitrage">
          <a:hlinkClick xmlns:r="http://schemas.openxmlformats.org/officeDocument/2006/relationships" r:id="rId797"/>
          <a:extLst>
            <a:ext uri="{FF2B5EF4-FFF2-40B4-BE49-F238E27FC236}">
              <a16:creationId xmlns:a16="http://schemas.microsoft.com/office/drawing/2014/main" xmlns="" id="{00000000-0008-0000-0E00-0000ED120000}"/>
            </a:ext>
          </a:extLst>
        </xdr:cNvPr>
        <xdr:cNvSpPr>
          <a:spLocks noChangeAspect="1" noChangeArrowheads="1"/>
        </xdr:cNvSpPr>
      </xdr:nvSpPr>
      <xdr:spPr bwMode="auto">
        <a:xfrm>
          <a:off x="6096000" y="28341637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983</xdr:row>
      <xdr:rowOff>0</xdr:rowOff>
    </xdr:from>
    <xdr:to>
      <xdr:col>2</xdr:col>
      <xdr:colOff>123825</xdr:colOff>
      <xdr:row>983</xdr:row>
      <xdr:rowOff>123825</xdr:rowOff>
    </xdr:to>
    <xdr:sp macro="" textlink="">
      <xdr:nvSpPr>
        <xdr:cNvPr id="4846" name="AutoShape 1062" descr="Bonis de performance">
          <a:extLst>
            <a:ext uri="{FF2B5EF4-FFF2-40B4-BE49-F238E27FC236}">
              <a16:creationId xmlns:a16="http://schemas.microsoft.com/office/drawing/2014/main" xmlns="" id="{00000000-0008-0000-0E00-0000EE120000}"/>
            </a:ext>
          </a:extLst>
        </xdr:cNvPr>
        <xdr:cNvSpPr>
          <a:spLocks noChangeAspect="1" noChangeArrowheads="1"/>
        </xdr:cNvSpPr>
      </xdr:nvSpPr>
      <xdr:spPr bwMode="auto">
        <a:xfrm>
          <a:off x="1524000" y="283797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983</xdr:row>
      <xdr:rowOff>0</xdr:rowOff>
    </xdr:from>
    <xdr:to>
      <xdr:col>2</xdr:col>
      <xdr:colOff>257175</xdr:colOff>
      <xdr:row>983</xdr:row>
      <xdr:rowOff>123825</xdr:rowOff>
    </xdr:to>
    <xdr:sp macro="" textlink="">
      <xdr:nvSpPr>
        <xdr:cNvPr id="4847" name="AutoShape 1063" descr="Exempté du ballottage">
          <a:hlinkClick xmlns:r="http://schemas.openxmlformats.org/officeDocument/2006/relationships" r:id="rId798"/>
          <a:extLst>
            <a:ext uri="{FF2B5EF4-FFF2-40B4-BE49-F238E27FC236}">
              <a16:creationId xmlns:a16="http://schemas.microsoft.com/office/drawing/2014/main" xmlns="" id="{00000000-0008-0000-0E00-0000EF120000}"/>
            </a:ext>
          </a:extLst>
        </xdr:cNvPr>
        <xdr:cNvSpPr>
          <a:spLocks noChangeAspect="1" noChangeArrowheads="1"/>
        </xdr:cNvSpPr>
      </xdr:nvSpPr>
      <xdr:spPr bwMode="auto">
        <a:xfrm>
          <a:off x="1657350" y="283797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241</xdr:row>
      <xdr:rowOff>0</xdr:rowOff>
    </xdr:from>
    <xdr:to>
      <xdr:col>6</xdr:col>
      <xdr:colOff>123825</xdr:colOff>
      <xdr:row>241</xdr:row>
      <xdr:rowOff>104775</xdr:rowOff>
    </xdr:to>
    <xdr:sp macro="" textlink="">
      <xdr:nvSpPr>
        <xdr:cNvPr id="4848" name="AutoShape 1064" descr="Éligible à l'arbitrage">
          <a:hlinkClick xmlns:r="http://schemas.openxmlformats.org/officeDocument/2006/relationships" r:id="rId799"/>
          <a:extLst>
            <a:ext uri="{FF2B5EF4-FFF2-40B4-BE49-F238E27FC236}">
              <a16:creationId xmlns:a16="http://schemas.microsoft.com/office/drawing/2014/main" xmlns="" id="{00000000-0008-0000-0E00-0000F0120000}"/>
            </a:ext>
          </a:extLst>
        </xdr:cNvPr>
        <xdr:cNvSpPr>
          <a:spLocks noChangeAspect="1" noChangeArrowheads="1"/>
        </xdr:cNvSpPr>
      </xdr:nvSpPr>
      <xdr:spPr bwMode="auto">
        <a:xfrm>
          <a:off x="4572000" y="2853118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49" name="AutoShape 1065" descr="https://capfriendly-wlb8ng5.stackpathdns.com/assets/images/icons/general/q.svg">
          <a:extLst>
            <a:ext uri="{FF2B5EF4-FFF2-40B4-BE49-F238E27FC236}">
              <a16:creationId xmlns:a16="http://schemas.microsoft.com/office/drawing/2014/main" xmlns="" id="{00000000-0008-0000-0E00-0000F1120000}"/>
            </a:ext>
          </a:extLst>
        </xdr:cNvPr>
        <xdr:cNvSpPr>
          <a:spLocks noChangeAspect="1" noChangeArrowheads="1"/>
        </xdr:cNvSpPr>
      </xdr:nvSpPr>
      <xdr:spPr bwMode="auto">
        <a:xfrm>
          <a:off x="1524000" y="285892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50" name="AutoShape 1066" descr="https://capfriendly-wlb8ng5.stackpathdns.com/assets/images/icons/general/q.svg">
          <a:extLst>
            <a:ext uri="{FF2B5EF4-FFF2-40B4-BE49-F238E27FC236}">
              <a16:creationId xmlns:a16="http://schemas.microsoft.com/office/drawing/2014/main" xmlns="" id="{00000000-0008-0000-0E00-0000F2120000}"/>
            </a:ext>
          </a:extLst>
        </xdr:cNvPr>
        <xdr:cNvSpPr>
          <a:spLocks noChangeAspect="1" noChangeArrowheads="1"/>
        </xdr:cNvSpPr>
      </xdr:nvSpPr>
      <xdr:spPr bwMode="auto">
        <a:xfrm>
          <a:off x="1524000" y="286083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51" name="AutoShape 1067" descr="https://capfriendly-wlb8ng5.stackpathdns.com/assets/images/icons/general/q.svg">
          <a:extLst>
            <a:ext uri="{FF2B5EF4-FFF2-40B4-BE49-F238E27FC236}">
              <a16:creationId xmlns:a16="http://schemas.microsoft.com/office/drawing/2014/main" xmlns="" id="{00000000-0008-0000-0E00-0000F3120000}"/>
            </a:ext>
          </a:extLst>
        </xdr:cNvPr>
        <xdr:cNvSpPr>
          <a:spLocks noChangeAspect="1" noChangeArrowheads="1"/>
        </xdr:cNvSpPr>
      </xdr:nvSpPr>
      <xdr:spPr bwMode="auto">
        <a:xfrm>
          <a:off x="1524000" y="286273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52" name="AutoShape 1068" descr="https://capfriendly-wlb8ng5.stackpathdns.com/assets/images/icons/general/q.svg">
          <a:extLst>
            <a:ext uri="{FF2B5EF4-FFF2-40B4-BE49-F238E27FC236}">
              <a16:creationId xmlns:a16="http://schemas.microsoft.com/office/drawing/2014/main" xmlns="" id="{00000000-0008-0000-0E00-0000F4120000}"/>
            </a:ext>
          </a:extLst>
        </xdr:cNvPr>
        <xdr:cNvSpPr>
          <a:spLocks noChangeAspect="1" noChangeArrowheads="1"/>
        </xdr:cNvSpPr>
      </xdr:nvSpPr>
      <xdr:spPr bwMode="auto">
        <a:xfrm>
          <a:off x="1524000" y="286464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53" name="AutoShape 1069" descr="https://capfriendly-wlb8ng5.stackpathdns.com/assets/images/icons/general/q.svg">
          <a:extLst>
            <a:ext uri="{FF2B5EF4-FFF2-40B4-BE49-F238E27FC236}">
              <a16:creationId xmlns:a16="http://schemas.microsoft.com/office/drawing/2014/main" xmlns="" id="{00000000-0008-0000-0E00-0000F5120000}"/>
            </a:ext>
          </a:extLst>
        </xdr:cNvPr>
        <xdr:cNvSpPr>
          <a:spLocks noChangeAspect="1" noChangeArrowheads="1"/>
        </xdr:cNvSpPr>
      </xdr:nvSpPr>
      <xdr:spPr bwMode="auto">
        <a:xfrm>
          <a:off x="1524000" y="286654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54" name="AutoShape 1070" descr="https://capfriendly-wlb8ng5.stackpathdns.com/assets/images/icons/general/q.svg">
          <a:extLst>
            <a:ext uri="{FF2B5EF4-FFF2-40B4-BE49-F238E27FC236}">
              <a16:creationId xmlns:a16="http://schemas.microsoft.com/office/drawing/2014/main" xmlns="" id="{00000000-0008-0000-0E00-0000F6120000}"/>
            </a:ext>
          </a:extLst>
        </xdr:cNvPr>
        <xdr:cNvSpPr>
          <a:spLocks noChangeAspect="1" noChangeArrowheads="1"/>
        </xdr:cNvSpPr>
      </xdr:nvSpPr>
      <xdr:spPr bwMode="auto">
        <a:xfrm>
          <a:off x="1524000" y="286845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55" name="AutoShape 1071" descr="https://capfriendly-wlb8ng5.stackpathdns.com/assets/images/icons/general/q.svg">
          <a:extLst>
            <a:ext uri="{FF2B5EF4-FFF2-40B4-BE49-F238E27FC236}">
              <a16:creationId xmlns:a16="http://schemas.microsoft.com/office/drawing/2014/main" xmlns="" id="{00000000-0008-0000-0E00-0000F7120000}"/>
            </a:ext>
          </a:extLst>
        </xdr:cNvPr>
        <xdr:cNvSpPr>
          <a:spLocks noChangeAspect="1" noChangeArrowheads="1"/>
        </xdr:cNvSpPr>
      </xdr:nvSpPr>
      <xdr:spPr bwMode="auto">
        <a:xfrm>
          <a:off x="1524000" y="287035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56" name="AutoShape 1072" descr="https://capfriendly-wlb8ng5.stackpathdns.com/assets/images/icons/general/q.svg">
          <a:extLst>
            <a:ext uri="{FF2B5EF4-FFF2-40B4-BE49-F238E27FC236}">
              <a16:creationId xmlns:a16="http://schemas.microsoft.com/office/drawing/2014/main" xmlns="" id="{00000000-0008-0000-0E00-0000F8120000}"/>
            </a:ext>
          </a:extLst>
        </xdr:cNvPr>
        <xdr:cNvSpPr>
          <a:spLocks noChangeAspect="1" noChangeArrowheads="1"/>
        </xdr:cNvSpPr>
      </xdr:nvSpPr>
      <xdr:spPr bwMode="auto">
        <a:xfrm>
          <a:off x="1524000" y="287226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57" name="AutoShape 1073" descr="https://capfriendly-wlb8ng5.stackpathdns.com/assets/images/icons/general/q.svg">
          <a:extLst>
            <a:ext uri="{FF2B5EF4-FFF2-40B4-BE49-F238E27FC236}">
              <a16:creationId xmlns:a16="http://schemas.microsoft.com/office/drawing/2014/main" xmlns="" id="{00000000-0008-0000-0E00-0000F9120000}"/>
            </a:ext>
          </a:extLst>
        </xdr:cNvPr>
        <xdr:cNvSpPr>
          <a:spLocks noChangeAspect="1" noChangeArrowheads="1"/>
        </xdr:cNvSpPr>
      </xdr:nvSpPr>
      <xdr:spPr bwMode="auto">
        <a:xfrm>
          <a:off x="1524000" y="287416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58" name="AutoShape 1074" descr="https://capfriendly-wlb8ng5.stackpathdns.com/assets/images/icons/general/q.svg">
          <a:extLst>
            <a:ext uri="{FF2B5EF4-FFF2-40B4-BE49-F238E27FC236}">
              <a16:creationId xmlns:a16="http://schemas.microsoft.com/office/drawing/2014/main" xmlns="" id="{00000000-0008-0000-0E00-0000FA120000}"/>
            </a:ext>
          </a:extLst>
        </xdr:cNvPr>
        <xdr:cNvSpPr>
          <a:spLocks noChangeAspect="1" noChangeArrowheads="1"/>
        </xdr:cNvSpPr>
      </xdr:nvSpPr>
      <xdr:spPr bwMode="auto">
        <a:xfrm>
          <a:off x="1524000" y="2876073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59" name="AutoShape 1075" descr="https://capfriendly-wlb8ng5.stackpathdns.com/assets/images/icons/general/q.svg">
          <a:extLst>
            <a:ext uri="{FF2B5EF4-FFF2-40B4-BE49-F238E27FC236}">
              <a16:creationId xmlns:a16="http://schemas.microsoft.com/office/drawing/2014/main" xmlns="" id="{00000000-0008-0000-0E00-0000FB120000}"/>
            </a:ext>
          </a:extLst>
        </xdr:cNvPr>
        <xdr:cNvSpPr>
          <a:spLocks noChangeAspect="1" noChangeArrowheads="1"/>
        </xdr:cNvSpPr>
      </xdr:nvSpPr>
      <xdr:spPr bwMode="auto">
        <a:xfrm>
          <a:off x="1524000" y="2877978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1399</xdr:row>
      <xdr:rowOff>0</xdr:rowOff>
    </xdr:from>
    <xdr:to>
      <xdr:col>2</xdr:col>
      <xdr:colOff>123825</xdr:colOff>
      <xdr:row>1399</xdr:row>
      <xdr:rowOff>123825</xdr:rowOff>
    </xdr:to>
    <xdr:sp macro="" textlink="">
      <xdr:nvSpPr>
        <xdr:cNvPr id="4860" name="AutoShape 1076" descr="Exempté du ballottage">
          <a:hlinkClick xmlns:r="http://schemas.openxmlformats.org/officeDocument/2006/relationships" r:id="rId800"/>
          <a:extLst>
            <a:ext uri="{FF2B5EF4-FFF2-40B4-BE49-F238E27FC236}">
              <a16:creationId xmlns:a16="http://schemas.microsoft.com/office/drawing/2014/main" xmlns="" id="{00000000-0008-0000-0E00-0000FC120000}"/>
            </a:ext>
          </a:extLst>
        </xdr:cNvPr>
        <xdr:cNvSpPr>
          <a:spLocks noChangeAspect="1" noChangeArrowheads="1"/>
        </xdr:cNvSpPr>
      </xdr:nvSpPr>
      <xdr:spPr bwMode="auto">
        <a:xfrm>
          <a:off x="1524000" y="288664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532</xdr:row>
      <xdr:rowOff>0</xdr:rowOff>
    </xdr:from>
    <xdr:to>
      <xdr:col>2</xdr:col>
      <xdr:colOff>123825</xdr:colOff>
      <xdr:row>532</xdr:row>
      <xdr:rowOff>123825</xdr:rowOff>
    </xdr:to>
    <xdr:sp macro="" textlink="">
      <xdr:nvSpPr>
        <xdr:cNvPr id="4861" name="AutoShape 1077" descr="Bonis de performance">
          <a:extLst>
            <a:ext uri="{FF2B5EF4-FFF2-40B4-BE49-F238E27FC236}">
              <a16:creationId xmlns:a16="http://schemas.microsoft.com/office/drawing/2014/main" xmlns="" id="{00000000-0008-0000-0E00-0000FD120000}"/>
            </a:ext>
          </a:extLst>
        </xdr:cNvPr>
        <xdr:cNvSpPr>
          <a:spLocks noChangeAspect="1" noChangeArrowheads="1"/>
        </xdr:cNvSpPr>
      </xdr:nvSpPr>
      <xdr:spPr bwMode="auto">
        <a:xfrm>
          <a:off x="1524000" y="28885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532</xdr:row>
      <xdr:rowOff>0</xdr:rowOff>
    </xdr:from>
    <xdr:to>
      <xdr:col>2</xdr:col>
      <xdr:colOff>257175</xdr:colOff>
      <xdr:row>532</xdr:row>
      <xdr:rowOff>123825</xdr:rowOff>
    </xdr:to>
    <xdr:sp macro="" textlink="">
      <xdr:nvSpPr>
        <xdr:cNvPr id="4862" name="AutoShape 1078" descr="Transaction avec retenue de salaire">
          <a:extLst>
            <a:ext uri="{FF2B5EF4-FFF2-40B4-BE49-F238E27FC236}">
              <a16:creationId xmlns:a16="http://schemas.microsoft.com/office/drawing/2014/main" xmlns="" id="{00000000-0008-0000-0E00-0000FE120000}"/>
            </a:ext>
          </a:extLst>
        </xdr:cNvPr>
        <xdr:cNvSpPr>
          <a:spLocks noChangeAspect="1" noChangeArrowheads="1"/>
        </xdr:cNvSpPr>
      </xdr:nvSpPr>
      <xdr:spPr bwMode="auto">
        <a:xfrm>
          <a:off x="1657350" y="28885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532</xdr:row>
      <xdr:rowOff>0</xdr:rowOff>
    </xdr:from>
    <xdr:to>
      <xdr:col>2</xdr:col>
      <xdr:colOff>390525</xdr:colOff>
      <xdr:row>532</xdr:row>
      <xdr:rowOff>123825</xdr:rowOff>
    </xdr:to>
    <xdr:sp macro="" textlink="">
      <xdr:nvSpPr>
        <xdr:cNvPr id="4863" name="AutoShape 1079" descr="Exempté du ballottage">
          <a:hlinkClick xmlns:r="http://schemas.openxmlformats.org/officeDocument/2006/relationships" r:id="rId801"/>
          <a:extLst>
            <a:ext uri="{FF2B5EF4-FFF2-40B4-BE49-F238E27FC236}">
              <a16:creationId xmlns:a16="http://schemas.microsoft.com/office/drawing/2014/main" xmlns="" id="{00000000-0008-0000-0E00-0000FF120000}"/>
            </a:ext>
          </a:extLst>
        </xdr:cNvPr>
        <xdr:cNvSpPr>
          <a:spLocks noChangeAspect="1" noChangeArrowheads="1"/>
        </xdr:cNvSpPr>
      </xdr:nvSpPr>
      <xdr:spPr bwMode="auto">
        <a:xfrm>
          <a:off x="1790700" y="28885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217</xdr:row>
      <xdr:rowOff>0</xdr:rowOff>
    </xdr:from>
    <xdr:to>
      <xdr:col>2</xdr:col>
      <xdr:colOff>123825</xdr:colOff>
      <xdr:row>217</xdr:row>
      <xdr:rowOff>123825</xdr:rowOff>
    </xdr:to>
    <xdr:sp macro="" textlink="">
      <xdr:nvSpPr>
        <xdr:cNvPr id="4864" name="AutoShape 1080" descr="Bonis de performance">
          <a:extLst>
            <a:ext uri="{FF2B5EF4-FFF2-40B4-BE49-F238E27FC236}">
              <a16:creationId xmlns:a16="http://schemas.microsoft.com/office/drawing/2014/main" xmlns="" id="{00000000-0008-0000-0E00-000000130000}"/>
            </a:ext>
          </a:extLst>
        </xdr:cNvPr>
        <xdr:cNvSpPr>
          <a:spLocks noChangeAspect="1" noChangeArrowheads="1"/>
        </xdr:cNvSpPr>
      </xdr:nvSpPr>
      <xdr:spPr bwMode="auto">
        <a:xfrm>
          <a:off x="1524000" y="289045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217</xdr:row>
      <xdr:rowOff>0</xdr:rowOff>
    </xdr:from>
    <xdr:to>
      <xdr:col>2</xdr:col>
      <xdr:colOff>257175</xdr:colOff>
      <xdr:row>217</xdr:row>
      <xdr:rowOff>123825</xdr:rowOff>
    </xdr:to>
    <xdr:sp macro="" textlink="">
      <xdr:nvSpPr>
        <xdr:cNvPr id="4865" name="AutoShape 1081" descr="Exempté du ballottage">
          <a:hlinkClick xmlns:r="http://schemas.openxmlformats.org/officeDocument/2006/relationships" r:id="rId802"/>
          <a:extLst>
            <a:ext uri="{FF2B5EF4-FFF2-40B4-BE49-F238E27FC236}">
              <a16:creationId xmlns:a16="http://schemas.microsoft.com/office/drawing/2014/main" xmlns="" id="{00000000-0008-0000-0E00-000001130000}"/>
            </a:ext>
          </a:extLst>
        </xdr:cNvPr>
        <xdr:cNvSpPr>
          <a:spLocks noChangeAspect="1" noChangeArrowheads="1"/>
        </xdr:cNvSpPr>
      </xdr:nvSpPr>
      <xdr:spPr bwMode="auto">
        <a:xfrm>
          <a:off x="1657350" y="289045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4866" name="AutoShape 1082" descr="Bonis de performance">
          <a:extLst>
            <a:ext uri="{FF2B5EF4-FFF2-40B4-BE49-F238E27FC236}">
              <a16:creationId xmlns:a16="http://schemas.microsoft.com/office/drawing/2014/main" xmlns="" id="{00000000-0008-0000-0E00-000002130000}"/>
            </a:ext>
          </a:extLst>
        </xdr:cNvPr>
        <xdr:cNvSpPr>
          <a:spLocks noChangeAspect="1" noChangeArrowheads="1"/>
        </xdr:cNvSpPr>
      </xdr:nvSpPr>
      <xdr:spPr bwMode="auto">
        <a:xfrm>
          <a:off x="1524000" y="289236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557</xdr:row>
      <xdr:rowOff>0</xdr:rowOff>
    </xdr:from>
    <xdr:to>
      <xdr:col>2</xdr:col>
      <xdr:colOff>257175</xdr:colOff>
      <xdr:row>557</xdr:row>
      <xdr:rowOff>123825</xdr:rowOff>
    </xdr:to>
    <xdr:sp macro="" textlink="">
      <xdr:nvSpPr>
        <xdr:cNvPr id="4867" name="AutoShape 1083" descr="Exempté du ballottage">
          <a:hlinkClick xmlns:r="http://schemas.openxmlformats.org/officeDocument/2006/relationships" r:id="rId803"/>
          <a:extLst>
            <a:ext uri="{FF2B5EF4-FFF2-40B4-BE49-F238E27FC236}">
              <a16:creationId xmlns:a16="http://schemas.microsoft.com/office/drawing/2014/main" xmlns="" id="{00000000-0008-0000-0E00-000003130000}"/>
            </a:ext>
          </a:extLst>
        </xdr:cNvPr>
        <xdr:cNvSpPr>
          <a:spLocks noChangeAspect="1" noChangeArrowheads="1"/>
        </xdr:cNvSpPr>
      </xdr:nvSpPr>
      <xdr:spPr bwMode="auto">
        <a:xfrm>
          <a:off x="1657350" y="289236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1272</xdr:row>
      <xdr:rowOff>0</xdr:rowOff>
    </xdr:from>
    <xdr:to>
      <xdr:col>2</xdr:col>
      <xdr:colOff>123825</xdr:colOff>
      <xdr:row>1272</xdr:row>
      <xdr:rowOff>123825</xdr:rowOff>
    </xdr:to>
    <xdr:sp macro="" textlink="">
      <xdr:nvSpPr>
        <xdr:cNvPr id="4868" name="AutoShape 1084" descr="Bonis de performance">
          <a:extLst>
            <a:ext uri="{FF2B5EF4-FFF2-40B4-BE49-F238E27FC236}">
              <a16:creationId xmlns:a16="http://schemas.microsoft.com/office/drawing/2014/main" xmlns="" id="{00000000-0008-0000-0E00-000004130000}"/>
            </a:ext>
          </a:extLst>
        </xdr:cNvPr>
        <xdr:cNvSpPr>
          <a:spLocks noChangeAspect="1" noChangeArrowheads="1"/>
        </xdr:cNvSpPr>
      </xdr:nvSpPr>
      <xdr:spPr bwMode="auto">
        <a:xfrm>
          <a:off x="1524000" y="28942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1272</xdr:row>
      <xdr:rowOff>0</xdr:rowOff>
    </xdr:from>
    <xdr:to>
      <xdr:col>2</xdr:col>
      <xdr:colOff>257175</xdr:colOff>
      <xdr:row>1272</xdr:row>
      <xdr:rowOff>123825</xdr:rowOff>
    </xdr:to>
    <xdr:sp macro="" textlink="">
      <xdr:nvSpPr>
        <xdr:cNvPr id="4869" name="AutoShape 1085" descr="Exempté du ballottage">
          <a:hlinkClick xmlns:r="http://schemas.openxmlformats.org/officeDocument/2006/relationships" r:id="rId804"/>
          <a:extLst>
            <a:ext uri="{FF2B5EF4-FFF2-40B4-BE49-F238E27FC236}">
              <a16:creationId xmlns:a16="http://schemas.microsoft.com/office/drawing/2014/main" xmlns="" id="{00000000-0008-0000-0E00-000005130000}"/>
            </a:ext>
          </a:extLst>
        </xdr:cNvPr>
        <xdr:cNvSpPr>
          <a:spLocks noChangeAspect="1" noChangeArrowheads="1"/>
        </xdr:cNvSpPr>
      </xdr:nvSpPr>
      <xdr:spPr bwMode="auto">
        <a:xfrm>
          <a:off x="1657350" y="28942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845</xdr:row>
      <xdr:rowOff>0</xdr:rowOff>
    </xdr:from>
    <xdr:to>
      <xdr:col>2</xdr:col>
      <xdr:colOff>123825</xdr:colOff>
      <xdr:row>845</xdr:row>
      <xdr:rowOff>123825</xdr:rowOff>
    </xdr:to>
    <xdr:sp macro="" textlink="">
      <xdr:nvSpPr>
        <xdr:cNvPr id="4870" name="AutoShape 1086" descr="Exempté du ballottage">
          <a:hlinkClick xmlns:r="http://schemas.openxmlformats.org/officeDocument/2006/relationships" r:id="rId805"/>
          <a:extLst>
            <a:ext uri="{FF2B5EF4-FFF2-40B4-BE49-F238E27FC236}">
              <a16:creationId xmlns:a16="http://schemas.microsoft.com/office/drawing/2014/main" xmlns="" id="{00000000-0008-0000-0E00-000006130000}"/>
            </a:ext>
          </a:extLst>
        </xdr:cNvPr>
        <xdr:cNvSpPr>
          <a:spLocks noChangeAspect="1" noChangeArrowheads="1"/>
        </xdr:cNvSpPr>
      </xdr:nvSpPr>
      <xdr:spPr bwMode="auto">
        <a:xfrm>
          <a:off x="1524000" y="28961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123825</xdr:colOff>
      <xdr:row>37</xdr:row>
      <xdr:rowOff>123825</xdr:rowOff>
    </xdr:to>
    <xdr:sp macro="" textlink="">
      <xdr:nvSpPr>
        <xdr:cNvPr id="4871" name="AutoShape 1087" descr="Exempté du ballottage">
          <a:hlinkClick xmlns:r="http://schemas.openxmlformats.org/officeDocument/2006/relationships" r:id="rId806"/>
          <a:extLst>
            <a:ext uri="{FF2B5EF4-FFF2-40B4-BE49-F238E27FC236}">
              <a16:creationId xmlns:a16="http://schemas.microsoft.com/office/drawing/2014/main" xmlns="" id="{00000000-0008-0000-0E00-000007130000}"/>
            </a:ext>
          </a:extLst>
        </xdr:cNvPr>
        <xdr:cNvSpPr>
          <a:spLocks noChangeAspect="1" noChangeArrowheads="1"/>
        </xdr:cNvSpPr>
      </xdr:nvSpPr>
      <xdr:spPr bwMode="auto">
        <a:xfrm>
          <a:off x="1524000" y="289807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914</xdr:row>
      <xdr:rowOff>0</xdr:rowOff>
    </xdr:from>
    <xdr:to>
      <xdr:col>2</xdr:col>
      <xdr:colOff>123825</xdr:colOff>
      <xdr:row>914</xdr:row>
      <xdr:rowOff>123825</xdr:rowOff>
    </xdr:to>
    <xdr:sp macro="" textlink="">
      <xdr:nvSpPr>
        <xdr:cNvPr id="4872" name="AutoShape 1088" descr="Exempté du ballottage">
          <a:hlinkClick xmlns:r="http://schemas.openxmlformats.org/officeDocument/2006/relationships" r:id="rId807"/>
          <a:extLst>
            <a:ext uri="{FF2B5EF4-FFF2-40B4-BE49-F238E27FC236}">
              <a16:creationId xmlns:a16="http://schemas.microsoft.com/office/drawing/2014/main" xmlns="" id="{00000000-0008-0000-0E00-000008130000}"/>
            </a:ext>
          </a:extLst>
        </xdr:cNvPr>
        <xdr:cNvSpPr>
          <a:spLocks noChangeAspect="1" noChangeArrowheads="1"/>
        </xdr:cNvSpPr>
      </xdr:nvSpPr>
      <xdr:spPr bwMode="auto">
        <a:xfrm>
          <a:off x="1524000" y="28999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1315</xdr:row>
      <xdr:rowOff>0</xdr:rowOff>
    </xdr:from>
    <xdr:to>
      <xdr:col>2</xdr:col>
      <xdr:colOff>123825</xdr:colOff>
      <xdr:row>1315</xdr:row>
      <xdr:rowOff>123825</xdr:rowOff>
    </xdr:to>
    <xdr:sp macro="" textlink="">
      <xdr:nvSpPr>
        <xdr:cNvPr id="4873" name="AutoShape 1089" descr="Exempté du ballottage">
          <a:hlinkClick xmlns:r="http://schemas.openxmlformats.org/officeDocument/2006/relationships" r:id="rId808"/>
          <a:extLst>
            <a:ext uri="{FF2B5EF4-FFF2-40B4-BE49-F238E27FC236}">
              <a16:creationId xmlns:a16="http://schemas.microsoft.com/office/drawing/2014/main" xmlns="" id="{00000000-0008-0000-0E00-000009130000}"/>
            </a:ext>
          </a:extLst>
        </xdr:cNvPr>
        <xdr:cNvSpPr>
          <a:spLocks noChangeAspect="1" noChangeArrowheads="1"/>
        </xdr:cNvSpPr>
      </xdr:nvSpPr>
      <xdr:spPr bwMode="auto">
        <a:xfrm>
          <a:off x="1524000" y="290569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1315</xdr:row>
      <xdr:rowOff>0</xdr:rowOff>
    </xdr:from>
    <xdr:to>
      <xdr:col>7</xdr:col>
      <xdr:colOff>123825</xdr:colOff>
      <xdr:row>1315</xdr:row>
      <xdr:rowOff>104775</xdr:rowOff>
    </xdr:to>
    <xdr:sp macro="" textlink="">
      <xdr:nvSpPr>
        <xdr:cNvPr id="4874" name="AutoShape 1090" descr="Éligible à l'arbitrage">
          <a:hlinkClick xmlns:r="http://schemas.openxmlformats.org/officeDocument/2006/relationships" r:id="rId809"/>
          <a:extLst>
            <a:ext uri="{FF2B5EF4-FFF2-40B4-BE49-F238E27FC236}">
              <a16:creationId xmlns:a16="http://schemas.microsoft.com/office/drawing/2014/main" xmlns="" id="{00000000-0008-0000-0E00-00000A130000}"/>
            </a:ext>
          </a:extLst>
        </xdr:cNvPr>
        <xdr:cNvSpPr>
          <a:spLocks noChangeAspect="1" noChangeArrowheads="1"/>
        </xdr:cNvSpPr>
      </xdr:nvSpPr>
      <xdr:spPr bwMode="auto">
        <a:xfrm>
          <a:off x="5334000" y="290569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827</xdr:row>
      <xdr:rowOff>0</xdr:rowOff>
    </xdr:from>
    <xdr:to>
      <xdr:col>7</xdr:col>
      <xdr:colOff>123825</xdr:colOff>
      <xdr:row>827</xdr:row>
      <xdr:rowOff>104775</xdr:rowOff>
    </xdr:to>
    <xdr:sp macro="" textlink="">
      <xdr:nvSpPr>
        <xdr:cNvPr id="4875" name="AutoShape 1091" descr="Éligible à l'arbitrage">
          <a:hlinkClick xmlns:r="http://schemas.openxmlformats.org/officeDocument/2006/relationships" r:id="rId810"/>
          <a:extLst>
            <a:ext uri="{FF2B5EF4-FFF2-40B4-BE49-F238E27FC236}">
              <a16:creationId xmlns:a16="http://schemas.microsoft.com/office/drawing/2014/main" xmlns="" id="{00000000-0008-0000-0E00-00000B130000}"/>
            </a:ext>
          </a:extLst>
        </xdr:cNvPr>
        <xdr:cNvSpPr>
          <a:spLocks noChangeAspect="1" noChangeArrowheads="1"/>
        </xdr:cNvSpPr>
      </xdr:nvSpPr>
      <xdr:spPr bwMode="auto">
        <a:xfrm>
          <a:off x="5334000" y="290950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573</xdr:row>
      <xdr:rowOff>0</xdr:rowOff>
    </xdr:from>
    <xdr:to>
      <xdr:col>2</xdr:col>
      <xdr:colOff>123825</xdr:colOff>
      <xdr:row>573</xdr:row>
      <xdr:rowOff>123825</xdr:rowOff>
    </xdr:to>
    <xdr:sp macro="" textlink="">
      <xdr:nvSpPr>
        <xdr:cNvPr id="4876" name="AutoShape 1092" descr="Transaction avec retenue de salaire">
          <a:extLst>
            <a:ext uri="{FF2B5EF4-FFF2-40B4-BE49-F238E27FC236}">
              <a16:creationId xmlns:a16="http://schemas.microsoft.com/office/drawing/2014/main" xmlns="" id="{00000000-0008-0000-0E00-00000C130000}"/>
            </a:ext>
          </a:extLst>
        </xdr:cNvPr>
        <xdr:cNvSpPr>
          <a:spLocks noChangeAspect="1" noChangeArrowheads="1"/>
        </xdr:cNvSpPr>
      </xdr:nvSpPr>
      <xdr:spPr bwMode="auto">
        <a:xfrm>
          <a:off x="1524000" y="29207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573</xdr:row>
      <xdr:rowOff>0</xdr:rowOff>
    </xdr:from>
    <xdr:to>
      <xdr:col>2</xdr:col>
      <xdr:colOff>257175</xdr:colOff>
      <xdr:row>573</xdr:row>
      <xdr:rowOff>123825</xdr:rowOff>
    </xdr:to>
    <xdr:sp macro="" textlink="">
      <xdr:nvSpPr>
        <xdr:cNvPr id="4877" name="AutoShape 1093" descr="Exempté du ballottage">
          <a:hlinkClick xmlns:r="http://schemas.openxmlformats.org/officeDocument/2006/relationships" r:id="rId811"/>
          <a:extLst>
            <a:ext uri="{FF2B5EF4-FFF2-40B4-BE49-F238E27FC236}">
              <a16:creationId xmlns:a16="http://schemas.microsoft.com/office/drawing/2014/main" xmlns="" id="{00000000-0008-0000-0E00-00000D130000}"/>
            </a:ext>
          </a:extLst>
        </xdr:cNvPr>
        <xdr:cNvSpPr>
          <a:spLocks noChangeAspect="1" noChangeArrowheads="1"/>
        </xdr:cNvSpPr>
      </xdr:nvSpPr>
      <xdr:spPr bwMode="auto">
        <a:xfrm>
          <a:off x="1657350" y="29207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1285</xdr:row>
      <xdr:rowOff>0</xdr:rowOff>
    </xdr:from>
    <xdr:to>
      <xdr:col>2</xdr:col>
      <xdr:colOff>123825</xdr:colOff>
      <xdr:row>1285</xdr:row>
      <xdr:rowOff>123825</xdr:rowOff>
    </xdr:to>
    <xdr:sp macro="" textlink="">
      <xdr:nvSpPr>
        <xdr:cNvPr id="4878" name="AutoShape 1094" descr="Bonis de performance">
          <a:extLst>
            <a:ext uri="{FF2B5EF4-FFF2-40B4-BE49-F238E27FC236}">
              <a16:creationId xmlns:a16="http://schemas.microsoft.com/office/drawing/2014/main" xmlns="" id="{00000000-0008-0000-0E00-00000E130000}"/>
            </a:ext>
          </a:extLst>
        </xdr:cNvPr>
        <xdr:cNvSpPr>
          <a:spLocks noChangeAspect="1" noChangeArrowheads="1"/>
        </xdr:cNvSpPr>
      </xdr:nvSpPr>
      <xdr:spPr bwMode="auto">
        <a:xfrm>
          <a:off x="1524000" y="29226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1285</xdr:row>
      <xdr:rowOff>0</xdr:rowOff>
    </xdr:from>
    <xdr:to>
      <xdr:col>2</xdr:col>
      <xdr:colOff>257175</xdr:colOff>
      <xdr:row>1285</xdr:row>
      <xdr:rowOff>123825</xdr:rowOff>
    </xdr:to>
    <xdr:sp macro="" textlink="">
      <xdr:nvSpPr>
        <xdr:cNvPr id="4879" name="AutoShape 1095" descr="Exempté du ballottage">
          <a:hlinkClick xmlns:r="http://schemas.openxmlformats.org/officeDocument/2006/relationships" r:id="rId812"/>
          <a:extLst>
            <a:ext uri="{FF2B5EF4-FFF2-40B4-BE49-F238E27FC236}">
              <a16:creationId xmlns:a16="http://schemas.microsoft.com/office/drawing/2014/main" xmlns="" id="{00000000-0008-0000-0E00-00000F130000}"/>
            </a:ext>
          </a:extLst>
        </xdr:cNvPr>
        <xdr:cNvSpPr>
          <a:spLocks noChangeAspect="1" noChangeArrowheads="1"/>
        </xdr:cNvSpPr>
      </xdr:nvSpPr>
      <xdr:spPr bwMode="auto">
        <a:xfrm>
          <a:off x="1657350" y="29226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468</xdr:row>
      <xdr:rowOff>0</xdr:rowOff>
    </xdr:from>
    <xdr:to>
      <xdr:col>2</xdr:col>
      <xdr:colOff>123825</xdr:colOff>
      <xdr:row>468</xdr:row>
      <xdr:rowOff>123825</xdr:rowOff>
    </xdr:to>
    <xdr:sp macro="" textlink="">
      <xdr:nvSpPr>
        <xdr:cNvPr id="4880" name="AutoShape 1096" descr="Bonis de performance">
          <a:extLst>
            <a:ext uri="{FF2B5EF4-FFF2-40B4-BE49-F238E27FC236}">
              <a16:creationId xmlns:a16="http://schemas.microsoft.com/office/drawing/2014/main" xmlns="" id="{00000000-0008-0000-0E00-000010130000}"/>
            </a:ext>
          </a:extLst>
        </xdr:cNvPr>
        <xdr:cNvSpPr>
          <a:spLocks noChangeAspect="1" noChangeArrowheads="1"/>
        </xdr:cNvSpPr>
      </xdr:nvSpPr>
      <xdr:spPr bwMode="auto">
        <a:xfrm>
          <a:off x="1524000" y="29245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468</xdr:row>
      <xdr:rowOff>0</xdr:rowOff>
    </xdr:from>
    <xdr:to>
      <xdr:col>2</xdr:col>
      <xdr:colOff>257175</xdr:colOff>
      <xdr:row>468</xdr:row>
      <xdr:rowOff>123825</xdr:rowOff>
    </xdr:to>
    <xdr:sp macro="" textlink="">
      <xdr:nvSpPr>
        <xdr:cNvPr id="4881" name="AutoShape 1097" descr="Exempté du ballottage">
          <a:hlinkClick xmlns:r="http://schemas.openxmlformats.org/officeDocument/2006/relationships" r:id="rId813"/>
          <a:extLst>
            <a:ext uri="{FF2B5EF4-FFF2-40B4-BE49-F238E27FC236}">
              <a16:creationId xmlns:a16="http://schemas.microsoft.com/office/drawing/2014/main" xmlns="" id="{00000000-0008-0000-0E00-000011130000}"/>
            </a:ext>
          </a:extLst>
        </xdr:cNvPr>
        <xdr:cNvSpPr>
          <a:spLocks noChangeAspect="1" noChangeArrowheads="1"/>
        </xdr:cNvSpPr>
      </xdr:nvSpPr>
      <xdr:spPr bwMode="auto">
        <a:xfrm>
          <a:off x="1657350" y="29245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742</xdr:row>
      <xdr:rowOff>0</xdr:rowOff>
    </xdr:from>
    <xdr:to>
      <xdr:col>2</xdr:col>
      <xdr:colOff>123825</xdr:colOff>
      <xdr:row>742</xdr:row>
      <xdr:rowOff>123825</xdr:rowOff>
    </xdr:to>
    <xdr:sp macro="" textlink="">
      <xdr:nvSpPr>
        <xdr:cNvPr id="4882" name="AutoShape 1098" descr="Bonis de performance">
          <a:extLst>
            <a:ext uri="{FF2B5EF4-FFF2-40B4-BE49-F238E27FC236}">
              <a16:creationId xmlns:a16="http://schemas.microsoft.com/office/drawing/2014/main" xmlns="" id="{00000000-0008-0000-0E00-000012130000}"/>
            </a:ext>
          </a:extLst>
        </xdr:cNvPr>
        <xdr:cNvSpPr>
          <a:spLocks noChangeAspect="1" noChangeArrowheads="1"/>
        </xdr:cNvSpPr>
      </xdr:nvSpPr>
      <xdr:spPr bwMode="auto">
        <a:xfrm>
          <a:off x="1524000" y="29264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742</xdr:row>
      <xdr:rowOff>0</xdr:rowOff>
    </xdr:from>
    <xdr:to>
      <xdr:col>2</xdr:col>
      <xdr:colOff>257175</xdr:colOff>
      <xdr:row>742</xdr:row>
      <xdr:rowOff>123825</xdr:rowOff>
    </xdr:to>
    <xdr:sp macro="" textlink="">
      <xdr:nvSpPr>
        <xdr:cNvPr id="4883" name="AutoShape 1099" descr="Exempté du ballottage">
          <a:hlinkClick xmlns:r="http://schemas.openxmlformats.org/officeDocument/2006/relationships" r:id="rId814"/>
          <a:extLst>
            <a:ext uri="{FF2B5EF4-FFF2-40B4-BE49-F238E27FC236}">
              <a16:creationId xmlns:a16="http://schemas.microsoft.com/office/drawing/2014/main" xmlns="" id="{00000000-0008-0000-0E00-000013130000}"/>
            </a:ext>
          </a:extLst>
        </xdr:cNvPr>
        <xdr:cNvSpPr>
          <a:spLocks noChangeAspect="1" noChangeArrowheads="1"/>
        </xdr:cNvSpPr>
      </xdr:nvSpPr>
      <xdr:spPr bwMode="auto">
        <a:xfrm>
          <a:off x="1657350" y="29264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508</xdr:row>
      <xdr:rowOff>0</xdr:rowOff>
    </xdr:from>
    <xdr:to>
      <xdr:col>2</xdr:col>
      <xdr:colOff>123825</xdr:colOff>
      <xdr:row>508</xdr:row>
      <xdr:rowOff>123825</xdr:rowOff>
    </xdr:to>
    <xdr:sp macro="" textlink="">
      <xdr:nvSpPr>
        <xdr:cNvPr id="4884" name="AutoShape 1100" descr="Bonis de performance">
          <a:extLst>
            <a:ext uri="{FF2B5EF4-FFF2-40B4-BE49-F238E27FC236}">
              <a16:creationId xmlns:a16="http://schemas.microsoft.com/office/drawing/2014/main" xmlns="" id="{00000000-0008-0000-0E00-000014130000}"/>
            </a:ext>
          </a:extLst>
        </xdr:cNvPr>
        <xdr:cNvSpPr>
          <a:spLocks noChangeAspect="1" noChangeArrowheads="1"/>
        </xdr:cNvSpPr>
      </xdr:nvSpPr>
      <xdr:spPr bwMode="auto">
        <a:xfrm>
          <a:off x="1524000" y="29283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508</xdr:row>
      <xdr:rowOff>0</xdr:rowOff>
    </xdr:from>
    <xdr:to>
      <xdr:col>2</xdr:col>
      <xdr:colOff>257175</xdr:colOff>
      <xdr:row>508</xdr:row>
      <xdr:rowOff>123825</xdr:rowOff>
    </xdr:to>
    <xdr:sp macro="" textlink="">
      <xdr:nvSpPr>
        <xdr:cNvPr id="4885" name="AutoShape 1101" descr="Exempté du ballottage">
          <a:hlinkClick xmlns:r="http://schemas.openxmlformats.org/officeDocument/2006/relationships" r:id="rId815"/>
          <a:extLst>
            <a:ext uri="{FF2B5EF4-FFF2-40B4-BE49-F238E27FC236}">
              <a16:creationId xmlns:a16="http://schemas.microsoft.com/office/drawing/2014/main" xmlns="" id="{00000000-0008-0000-0E00-000015130000}"/>
            </a:ext>
          </a:extLst>
        </xdr:cNvPr>
        <xdr:cNvSpPr>
          <a:spLocks noChangeAspect="1" noChangeArrowheads="1"/>
        </xdr:cNvSpPr>
      </xdr:nvSpPr>
      <xdr:spPr bwMode="auto">
        <a:xfrm>
          <a:off x="1657350" y="29283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xdr:row>
      <xdr:rowOff>0</xdr:rowOff>
    </xdr:from>
    <xdr:to>
      <xdr:col>2</xdr:col>
      <xdr:colOff>123825</xdr:colOff>
      <xdr:row>94</xdr:row>
      <xdr:rowOff>123825</xdr:rowOff>
    </xdr:to>
    <xdr:sp macro="" textlink="">
      <xdr:nvSpPr>
        <xdr:cNvPr id="4886" name="AutoShape 1102" descr="Exempté du ballottage">
          <a:hlinkClick xmlns:r="http://schemas.openxmlformats.org/officeDocument/2006/relationships" r:id="rId816"/>
          <a:extLst>
            <a:ext uri="{FF2B5EF4-FFF2-40B4-BE49-F238E27FC236}">
              <a16:creationId xmlns:a16="http://schemas.microsoft.com/office/drawing/2014/main" xmlns="" id="{00000000-0008-0000-0E00-000016130000}"/>
            </a:ext>
          </a:extLst>
        </xdr:cNvPr>
        <xdr:cNvSpPr>
          <a:spLocks noChangeAspect="1" noChangeArrowheads="1"/>
        </xdr:cNvSpPr>
      </xdr:nvSpPr>
      <xdr:spPr bwMode="auto">
        <a:xfrm>
          <a:off x="1524000" y="29435107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7</xdr:row>
      <xdr:rowOff>0</xdr:rowOff>
    </xdr:from>
    <xdr:to>
      <xdr:col>8</xdr:col>
      <xdr:colOff>123825</xdr:colOff>
      <xdr:row>7</xdr:row>
      <xdr:rowOff>104775</xdr:rowOff>
    </xdr:to>
    <xdr:sp macro="" textlink="">
      <xdr:nvSpPr>
        <xdr:cNvPr id="1847" name="AutoShape 1" descr="Éligible à l'arbitrage">
          <a:hlinkClick xmlns:r="http://schemas.openxmlformats.org/officeDocument/2006/relationships" r:id="rId817"/>
        </xdr:cNvPr>
        <xdr:cNvSpPr>
          <a:spLocks noChangeAspect="1" noChangeArrowheads="1"/>
        </xdr:cNvSpPr>
      </xdr:nvSpPr>
      <xdr:spPr bwMode="auto">
        <a:xfrm>
          <a:off x="6943725" y="1333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8</xdr:row>
      <xdr:rowOff>0</xdr:rowOff>
    </xdr:from>
    <xdr:to>
      <xdr:col>8</xdr:col>
      <xdr:colOff>123825</xdr:colOff>
      <xdr:row>8</xdr:row>
      <xdr:rowOff>104775</xdr:rowOff>
    </xdr:to>
    <xdr:sp macro="" textlink="">
      <xdr:nvSpPr>
        <xdr:cNvPr id="1848" name="AutoShape 2" descr="Éligible à l'arbitrage">
          <a:hlinkClick xmlns:r="http://schemas.openxmlformats.org/officeDocument/2006/relationships" r:id="rId818"/>
        </xdr:cNvPr>
        <xdr:cNvSpPr>
          <a:spLocks noChangeAspect="1" noChangeArrowheads="1"/>
        </xdr:cNvSpPr>
      </xdr:nvSpPr>
      <xdr:spPr bwMode="auto">
        <a:xfrm>
          <a:off x="6943725" y="1524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xdr:row>
      <xdr:rowOff>0</xdr:rowOff>
    </xdr:from>
    <xdr:to>
      <xdr:col>7</xdr:col>
      <xdr:colOff>123825</xdr:colOff>
      <xdr:row>12</xdr:row>
      <xdr:rowOff>104775</xdr:rowOff>
    </xdr:to>
    <xdr:sp macro="" textlink="">
      <xdr:nvSpPr>
        <xdr:cNvPr id="1849" name="AutoShape 3" descr="Éligible à l'arbitrage">
          <a:hlinkClick xmlns:r="http://schemas.openxmlformats.org/officeDocument/2006/relationships" r:id="rId819"/>
        </xdr:cNvPr>
        <xdr:cNvSpPr>
          <a:spLocks noChangeAspect="1" noChangeArrowheads="1"/>
        </xdr:cNvSpPr>
      </xdr:nvSpPr>
      <xdr:spPr bwMode="auto">
        <a:xfrm>
          <a:off x="6181725" y="2286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xdr:row>
      <xdr:rowOff>0</xdr:rowOff>
    </xdr:from>
    <xdr:to>
      <xdr:col>7</xdr:col>
      <xdr:colOff>123825</xdr:colOff>
      <xdr:row>13</xdr:row>
      <xdr:rowOff>104775</xdr:rowOff>
    </xdr:to>
    <xdr:sp macro="" textlink="">
      <xdr:nvSpPr>
        <xdr:cNvPr id="1850" name="AutoShape 4" descr="Éligible à l'arbitrage">
          <a:hlinkClick xmlns:r="http://schemas.openxmlformats.org/officeDocument/2006/relationships" r:id="rId820"/>
        </xdr:cNvPr>
        <xdr:cNvSpPr>
          <a:spLocks noChangeAspect="1" noChangeArrowheads="1"/>
        </xdr:cNvSpPr>
      </xdr:nvSpPr>
      <xdr:spPr bwMode="auto">
        <a:xfrm>
          <a:off x="6181725" y="2476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19</xdr:row>
      <xdr:rowOff>0</xdr:rowOff>
    </xdr:from>
    <xdr:to>
      <xdr:col>7</xdr:col>
      <xdr:colOff>123825</xdr:colOff>
      <xdr:row>19</xdr:row>
      <xdr:rowOff>104775</xdr:rowOff>
    </xdr:to>
    <xdr:sp macro="" textlink="">
      <xdr:nvSpPr>
        <xdr:cNvPr id="1851" name="AutoShape 5" descr="Éligible à l'arbitrage">
          <a:hlinkClick xmlns:r="http://schemas.openxmlformats.org/officeDocument/2006/relationships" r:id="rId821"/>
        </xdr:cNvPr>
        <xdr:cNvSpPr>
          <a:spLocks noChangeAspect="1" noChangeArrowheads="1"/>
        </xdr:cNvSpPr>
      </xdr:nvSpPr>
      <xdr:spPr bwMode="auto">
        <a:xfrm>
          <a:off x="6181725" y="3619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20</xdr:row>
      <xdr:rowOff>0</xdr:rowOff>
    </xdr:from>
    <xdr:to>
      <xdr:col>7</xdr:col>
      <xdr:colOff>123825</xdr:colOff>
      <xdr:row>20</xdr:row>
      <xdr:rowOff>104775</xdr:rowOff>
    </xdr:to>
    <xdr:sp macro="" textlink="">
      <xdr:nvSpPr>
        <xdr:cNvPr id="1852" name="AutoShape 6" descr="Éligible à l'arbitrage">
          <a:hlinkClick xmlns:r="http://schemas.openxmlformats.org/officeDocument/2006/relationships" r:id="rId822"/>
        </xdr:cNvPr>
        <xdr:cNvSpPr>
          <a:spLocks noChangeAspect="1" noChangeArrowheads="1"/>
        </xdr:cNvSpPr>
      </xdr:nvSpPr>
      <xdr:spPr bwMode="auto">
        <a:xfrm>
          <a:off x="6181725" y="3810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25</xdr:row>
      <xdr:rowOff>0</xdr:rowOff>
    </xdr:from>
    <xdr:to>
      <xdr:col>4</xdr:col>
      <xdr:colOff>114300</xdr:colOff>
      <xdr:row>25</xdr:row>
      <xdr:rowOff>114300</xdr:rowOff>
    </xdr:to>
    <xdr:sp macro="" textlink="">
      <xdr:nvSpPr>
        <xdr:cNvPr id="1853" name="AutoShape 7" descr="https://capfriendly-wlb8ng5.stackpathdns.com/assets/images/icons/players/injury.svg"/>
        <xdr:cNvSpPr>
          <a:spLocks noChangeAspect="1" noChangeArrowheads="1"/>
        </xdr:cNvSpPr>
      </xdr:nvSpPr>
      <xdr:spPr bwMode="auto">
        <a:xfrm>
          <a:off x="3895725" y="47625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26</xdr:row>
      <xdr:rowOff>0</xdr:rowOff>
    </xdr:from>
    <xdr:to>
      <xdr:col>4</xdr:col>
      <xdr:colOff>114300</xdr:colOff>
      <xdr:row>26</xdr:row>
      <xdr:rowOff>114300</xdr:rowOff>
    </xdr:to>
    <xdr:sp macro="" textlink="">
      <xdr:nvSpPr>
        <xdr:cNvPr id="1854" name="AutoShape 8" descr="https://capfriendly-wlb8ng5.stackpathdns.com/assets/images/icons/players/injury.svg"/>
        <xdr:cNvSpPr>
          <a:spLocks noChangeAspect="1" noChangeArrowheads="1"/>
        </xdr:cNvSpPr>
      </xdr:nvSpPr>
      <xdr:spPr bwMode="auto">
        <a:xfrm>
          <a:off x="3895725" y="49530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27</xdr:row>
      <xdr:rowOff>0</xdr:rowOff>
    </xdr:from>
    <xdr:to>
      <xdr:col>4</xdr:col>
      <xdr:colOff>114300</xdr:colOff>
      <xdr:row>27</xdr:row>
      <xdr:rowOff>114300</xdr:rowOff>
    </xdr:to>
    <xdr:sp macro="" textlink="">
      <xdr:nvSpPr>
        <xdr:cNvPr id="1855" name="AutoShape 9" descr="https://capfriendly-wlb8ng5.stackpathdns.com/assets/images/icons/players/injury.svg"/>
        <xdr:cNvSpPr>
          <a:spLocks noChangeAspect="1" noChangeArrowheads="1"/>
        </xdr:cNvSpPr>
      </xdr:nvSpPr>
      <xdr:spPr bwMode="auto">
        <a:xfrm>
          <a:off x="3895725" y="51435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28</xdr:row>
      <xdr:rowOff>0</xdr:rowOff>
    </xdr:from>
    <xdr:to>
      <xdr:col>4</xdr:col>
      <xdr:colOff>114300</xdr:colOff>
      <xdr:row>28</xdr:row>
      <xdr:rowOff>114300</xdr:rowOff>
    </xdr:to>
    <xdr:sp macro="" textlink="">
      <xdr:nvSpPr>
        <xdr:cNvPr id="1856" name="AutoShape 10" descr="https://capfriendly-wlb8ng5.stackpathdns.com/assets/images/icons/players/injury.svg"/>
        <xdr:cNvSpPr>
          <a:spLocks noChangeAspect="1" noChangeArrowheads="1"/>
        </xdr:cNvSpPr>
      </xdr:nvSpPr>
      <xdr:spPr bwMode="auto">
        <a:xfrm>
          <a:off x="3895725" y="53340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57" name="AutoShape 11" descr="https://capfriendly-wlb8ng5.stackpathdns.com/assets/images/icons/general/q.svg"/>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58" name="AutoShape 12" descr="https://capfriendly-wlb8ng5.stackpathdns.com/assets/images/icons/general/q.svg"/>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59" name="AutoShape 13" descr="https://capfriendly-wlb8ng5.stackpathdns.com/assets/images/icons/general/q.svg"/>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60" name="AutoShape 14" descr="https://capfriendly-wlb8ng5.stackpathdns.com/assets/images/icons/general/q.svg"/>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61" name="AutoShape 15" descr="https://capfriendly-wlb8ng5.stackpathdns.com/assets/images/icons/general/q.svg"/>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62" name="AutoShape 16" descr="https://capfriendly-wlb8ng5.stackpathdns.com/assets/images/icons/general/q.svg"/>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63" name="AutoShape 17" descr="https://capfriendly-wlb8ng5.stackpathdns.com/assets/images/icons/general/q.svg"/>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64" name="AutoShape 18" descr="https://capfriendly-wlb8ng5.stackpathdns.com/assets/images/icons/general/q.svg"/>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65" name="AutoShape 19" descr="https://capfriendly-wlb8ng5.stackpathdns.com/assets/images/icons/general/q.svg"/>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66" name="AutoShape 20" descr="https://capfriendly-wlb8ng5.stackpathdns.com/assets/images/icons/general/q.svg"/>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67" name="AutoShape 21" descr="https://capfriendly-wlb8ng5.stackpathdns.com/assets/images/icons/general/q.svg"/>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123825</xdr:colOff>
      <xdr:row>29</xdr:row>
      <xdr:rowOff>123825</xdr:rowOff>
    </xdr:to>
    <xdr:sp macro="" textlink="">
      <xdr:nvSpPr>
        <xdr:cNvPr id="1868" name="AutoShape 22" descr="Exempté du ballottage">
          <a:hlinkClick xmlns:r="http://schemas.openxmlformats.org/officeDocument/2006/relationships" r:id="rId823"/>
        </xdr:cNvPr>
        <xdr:cNvSpPr>
          <a:spLocks noChangeAspect="1" noChangeArrowheads="1"/>
        </xdr:cNvSpPr>
      </xdr:nvSpPr>
      <xdr:spPr bwMode="auto">
        <a:xfrm>
          <a:off x="2314575" y="552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123825</xdr:colOff>
      <xdr:row>30</xdr:row>
      <xdr:rowOff>123825</xdr:rowOff>
    </xdr:to>
    <xdr:sp macro="" textlink="">
      <xdr:nvSpPr>
        <xdr:cNvPr id="1869" name="AutoShape 23" descr="Exempté du ballottage">
          <a:hlinkClick xmlns:r="http://schemas.openxmlformats.org/officeDocument/2006/relationships" r:id="rId824"/>
        </xdr:cNvPr>
        <xdr:cNvSpPr>
          <a:spLocks noChangeAspect="1" noChangeArrowheads="1"/>
        </xdr:cNvSpPr>
      </xdr:nvSpPr>
      <xdr:spPr bwMode="auto">
        <a:xfrm>
          <a:off x="2314575" y="571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123825</xdr:colOff>
      <xdr:row>31</xdr:row>
      <xdr:rowOff>123825</xdr:rowOff>
    </xdr:to>
    <xdr:sp macro="" textlink="">
      <xdr:nvSpPr>
        <xdr:cNvPr id="1870" name="AutoShape 24" descr="Exempté du ballottage">
          <a:hlinkClick xmlns:r="http://schemas.openxmlformats.org/officeDocument/2006/relationships" r:id="rId825"/>
        </xdr:cNvPr>
        <xdr:cNvSpPr>
          <a:spLocks noChangeAspect="1" noChangeArrowheads="1"/>
        </xdr:cNvSpPr>
      </xdr:nvSpPr>
      <xdr:spPr bwMode="auto">
        <a:xfrm>
          <a:off x="2314575" y="5905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123825</xdr:colOff>
      <xdr:row>32</xdr:row>
      <xdr:rowOff>123825</xdr:rowOff>
    </xdr:to>
    <xdr:sp macro="" textlink="">
      <xdr:nvSpPr>
        <xdr:cNvPr id="1871" name="AutoShape 25" descr="Bonis de performance"/>
        <xdr:cNvSpPr>
          <a:spLocks noChangeAspect="1" noChangeArrowheads="1"/>
        </xdr:cNvSpPr>
      </xdr:nvSpPr>
      <xdr:spPr bwMode="auto">
        <a:xfrm>
          <a:off x="2314575" y="6096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32</xdr:row>
      <xdr:rowOff>0</xdr:rowOff>
    </xdr:from>
    <xdr:to>
      <xdr:col>2</xdr:col>
      <xdr:colOff>257175</xdr:colOff>
      <xdr:row>32</xdr:row>
      <xdr:rowOff>123825</xdr:rowOff>
    </xdr:to>
    <xdr:sp macro="" textlink="">
      <xdr:nvSpPr>
        <xdr:cNvPr id="1872" name="AutoShape 26" descr="Exempté du ballottage">
          <a:hlinkClick xmlns:r="http://schemas.openxmlformats.org/officeDocument/2006/relationships" r:id="rId826"/>
        </xdr:cNvPr>
        <xdr:cNvSpPr>
          <a:spLocks noChangeAspect="1" noChangeArrowheads="1"/>
        </xdr:cNvSpPr>
      </xdr:nvSpPr>
      <xdr:spPr bwMode="auto">
        <a:xfrm>
          <a:off x="2447925" y="6096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123825</xdr:colOff>
      <xdr:row>33</xdr:row>
      <xdr:rowOff>123825</xdr:rowOff>
    </xdr:to>
    <xdr:sp macro="" textlink="">
      <xdr:nvSpPr>
        <xdr:cNvPr id="1873" name="AutoShape 27" descr="Transaction avec retenue de salaire"/>
        <xdr:cNvSpPr>
          <a:spLocks noChangeAspect="1" noChangeArrowheads="1"/>
        </xdr:cNvSpPr>
      </xdr:nvSpPr>
      <xdr:spPr bwMode="auto">
        <a:xfrm>
          <a:off x="2314575" y="6286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33</xdr:row>
      <xdr:rowOff>0</xdr:rowOff>
    </xdr:from>
    <xdr:to>
      <xdr:col>2</xdr:col>
      <xdr:colOff>257175</xdr:colOff>
      <xdr:row>33</xdr:row>
      <xdr:rowOff>123825</xdr:rowOff>
    </xdr:to>
    <xdr:sp macro="" textlink="">
      <xdr:nvSpPr>
        <xdr:cNvPr id="1874" name="AutoShape 28" descr="Exempté du ballottage">
          <a:hlinkClick xmlns:r="http://schemas.openxmlformats.org/officeDocument/2006/relationships" r:id="rId827"/>
        </xdr:cNvPr>
        <xdr:cNvSpPr>
          <a:spLocks noChangeAspect="1" noChangeArrowheads="1"/>
        </xdr:cNvSpPr>
      </xdr:nvSpPr>
      <xdr:spPr bwMode="auto">
        <a:xfrm>
          <a:off x="2447925" y="6286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33</xdr:row>
      <xdr:rowOff>0</xdr:rowOff>
    </xdr:from>
    <xdr:to>
      <xdr:col>2</xdr:col>
      <xdr:colOff>390525</xdr:colOff>
      <xdr:row>33</xdr:row>
      <xdr:rowOff>123825</xdr:rowOff>
    </xdr:to>
    <xdr:sp macro="" textlink="">
      <xdr:nvSpPr>
        <xdr:cNvPr id="1875" name="AutoShape 29" descr="Exempté de la limite des 50 contrats"/>
        <xdr:cNvSpPr>
          <a:spLocks noChangeAspect="1" noChangeArrowheads="1"/>
        </xdr:cNvSpPr>
      </xdr:nvSpPr>
      <xdr:spPr bwMode="auto">
        <a:xfrm>
          <a:off x="2581275" y="6286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123825</xdr:colOff>
      <xdr:row>34</xdr:row>
      <xdr:rowOff>123825</xdr:rowOff>
    </xdr:to>
    <xdr:sp macro="" textlink="">
      <xdr:nvSpPr>
        <xdr:cNvPr id="1876" name="AutoShape 30" descr="Bonis de performance"/>
        <xdr:cNvSpPr>
          <a:spLocks noChangeAspect="1" noChangeArrowheads="1"/>
        </xdr:cNvSpPr>
      </xdr:nvSpPr>
      <xdr:spPr bwMode="auto">
        <a:xfrm>
          <a:off x="2314575" y="666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34</xdr:row>
      <xdr:rowOff>0</xdr:rowOff>
    </xdr:from>
    <xdr:to>
      <xdr:col>2</xdr:col>
      <xdr:colOff>257175</xdr:colOff>
      <xdr:row>34</xdr:row>
      <xdr:rowOff>123825</xdr:rowOff>
    </xdr:to>
    <xdr:sp macro="" textlink="">
      <xdr:nvSpPr>
        <xdr:cNvPr id="1877" name="AutoShape 31" descr="Exempté du ballottage">
          <a:hlinkClick xmlns:r="http://schemas.openxmlformats.org/officeDocument/2006/relationships" r:id="rId828"/>
        </xdr:cNvPr>
        <xdr:cNvSpPr>
          <a:spLocks noChangeAspect="1" noChangeArrowheads="1"/>
        </xdr:cNvSpPr>
      </xdr:nvSpPr>
      <xdr:spPr bwMode="auto">
        <a:xfrm>
          <a:off x="2447925" y="666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123825</xdr:colOff>
      <xdr:row>35</xdr:row>
      <xdr:rowOff>123825</xdr:rowOff>
    </xdr:to>
    <xdr:sp macro="" textlink="">
      <xdr:nvSpPr>
        <xdr:cNvPr id="1878" name="AutoShape 32" descr="Bonis de performance"/>
        <xdr:cNvSpPr>
          <a:spLocks noChangeAspect="1" noChangeArrowheads="1"/>
        </xdr:cNvSpPr>
      </xdr:nvSpPr>
      <xdr:spPr bwMode="auto">
        <a:xfrm>
          <a:off x="2314575" y="6858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35</xdr:row>
      <xdr:rowOff>0</xdr:rowOff>
    </xdr:from>
    <xdr:to>
      <xdr:col>2</xdr:col>
      <xdr:colOff>257175</xdr:colOff>
      <xdr:row>35</xdr:row>
      <xdr:rowOff>123825</xdr:rowOff>
    </xdr:to>
    <xdr:sp macro="" textlink="">
      <xdr:nvSpPr>
        <xdr:cNvPr id="1879" name="AutoShape 33" descr="Exempté du ballottage">
          <a:hlinkClick xmlns:r="http://schemas.openxmlformats.org/officeDocument/2006/relationships" r:id="rId829"/>
        </xdr:cNvPr>
        <xdr:cNvSpPr>
          <a:spLocks noChangeAspect="1" noChangeArrowheads="1"/>
        </xdr:cNvSpPr>
      </xdr:nvSpPr>
      <xdr:spPr bwMode="auto">
        <a:xfrm>
          <a:off x="2447925" y="6858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123825</xdr:colOff>
      <xdr:row>36</xdr:row>
      <xdr:rowOff>123825</xdr:rowOff>
    </xdr:to>
    <xdr:sp macro="" textlink="">
      <xdr:nvSpPr>
        <xdr:cNvPr id="1880" name="AutoShape 34" descr="Bonis de performance"/>
        <xdr:cNvSpPr>
          <a:spLocks noChangeAspect="1" noChangeArrowheads="1"/>
        </xdr:cNvSpPr>
      </xdr:nvSpPr>
      <xdr:spPr bwMode="auto">
        <a:xfrm>
          <a:off x="2314575" y="7048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36</xdr:row>
      <xdr:rowOff>0</xdr:rowOff>
    </xdr:from>
    <xdr:to>
      <xdr:col>2</xdr:col>
      <xdr:colOff>257175</xdr:colOff>
      <xdr:row>36</xdr:row>
      <xdr:rowOff>123825</xdr:rowOff>
    </xdr:to>
    <xdr:sp macro="" textlink="">
      <xdr:nvSpPr>
        <xdr:cNvPr id="1881" name="AutoShape 35" descr="Exempté du ballottage">
          <a:hlinkClick xmlns:r="http://schemas.openxmlformats.org/officeDocument/2006/relationships" r:id="rId830"/>
        </xdr:cNvPr>
        <xdr:cNvSpPr>
          <a:spLocks noChangeAspect="1" noChangeArrowheads="1"/>
        </xdr:cNvSpPr>
      </xdr:nvSpPr>
      <xdr:spPr bwMode="auto">
        <a:xfrm>
          <a:off x="2447925" y="7048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xdr:row>
      <xdr:rowOff>0</xdr:rowOff>
    </xdr:from>
    <xdr:to>
      <xdr:col>2</xdr:col>
      <xdr:colOff>123825</xdr:colOff>
      <xdr:row>40</xdr:row>
      <xdr:rowOff>123825</xdr:rowOff>
    </xdr:to>
    <xdr:sp macro="" textlink="">
      <xdr:nvSpPr>
        <xdr:cNvPr id="1882" name="AutoShape 36" descr="Bonis de performance"/>
        <xdr:cNvSpPr>
          <a:spLocks noChangeAspect="1" noChangeArrowheads="1"/>
        </xdr:cNvSpPr>
      </xdr:nvSpPr>
      <xdr:spPr bwMode="auto">
        <a:xfrm>
          <a:off x="2314575" y="7810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xdr:row>
      <xdr:rowOff>0</xdr:rowOff>
    </xdr:from>
    <xdr:to>
      <xdr:col>2</xdr:col>
      <xdr:colOff>123825</xdr:colOff>
      <xdr:row>41</xdr:row>
      <xdr:rowOff>123825</xdr:rowOff>
    </xdr:to>
    <xdr:sp macro="" textlink="">
      <xdr:nvSpPr>
        <xdr:cNvPr id="1883" name="AutoShape 37" descr="Transaction avec retenue de salaire"/>
        <xdr:cNvSpPr>
          <a:spLocks noChangeAspect="1" noChangeArrowheads="1"/>
        </xdr:cNvSpPr>
      </xdr:nvSpPr>
      <xdr:spPr bwMode="auto">
        <a:xfrm>
          <a:off x="2314575" y="8001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41</xdr:row>
      <xdr:rowOff>0</xdr:rowOff>
    </xdr:from>
    <xdr:to>
      <xdr:col>2</xdr:col>
      <xdr:colOff>257175</xdr:colOff>
      <xdr:row>41</xdr:row>
      <xdr:rowOff>123825</xdr:rowOff>
    </xdr:to>
    <xdr:sp macro="" textlink="">
      <xdr:nvSpPr>
        <xdr:cNvPr id="1884" name="AutoShape 38" descr="Exempté du ballottage">
          <a:hlinkClick xmlns:r="http://schemas.openxmlformats.org/officeDocument/2006/relationships" r:id="rId831"/>
        </xdr:cNvPr>
        <xdr:cNvSpPr>
          <a:spLocks noChangeAspect="1" noChangeArrowheads="1"/>
        </xdr:cNvSpPr>
      </xdr:nvSpPr>
      <xdr:spPr bwMode="auto">
        <a:xfrm>
          <a:off x="2447925" y="8001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xdr:row>
      <xdr:rowOff>0</xdr:rowOff>
    </xdr:from>
    <xdr:to>
      <xdr:col>2</xdr:col>
      <xdr:colOff>123825</xdr:colOff>
      <xdr:row>42</xdr:row>
      <xdr:rowOff>123825</xdr:rowOff>
    </xdr:to>
    <xdr:sp macro="" textlink="">
      <xdr:nvSpPr>
        <xdr:cNvPr id="1885" name="AutoShape 39" descr="Bonis de performance"/>
        <xdr:cNvSpPr>
          <a:spLocks noChangeAspect="1" noChangeArrowheads="1"/>
        </xdr:cNvSpPr>
      </xdr:nvSpPr>
      <xdr:spPr bwMode="auto">
        <a:xfrm>
          <a:off x="2314575" y="819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42</xdr:row>
      <xdr:rowOff>0</xdr:rowOff>
    </xdr:from>
    <xdr:to>
      <xdr:col>2</xdr:col>
      <xdr:colOff>257175</xdr:colOff>
      <xdr:row>42</xdr:row>
      <xdr:rowOff>123825</xdr:rowOff>
    </xdr:to>
    <xdr:sp macro="" textlink="">
      <xdr:nvSpPr>
        <xdr:cNvPr id="1886" name="AutoShape 40" descr="Exempté du ballottage">
          <a:hlinkClick xmlns:r="http://schemas.openxmlformats.org/officeDocument/2006/relationships" r:id="rId832"/>
        </xdr:cNvPr>
        <xdr:cNvSpPr>
          <a:spLocks noChangeAspect="1" noChangeArrowheads="1"/>
        </xdr:cNvSpPr>
      </xdr:nvSpPr>
      <xdr:spPr bwMode="auto">
        <a:xfrm>
          <a:off x="2447925" y="819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xdr:row>
      <xdr:rowOff>0</xdr:rowOff>
    </xdr:from>
    <xdr:to>
      <xdr:col>2</xdr:col>
      <xdr:colOff>123825</xdr:colOff>
      <xdr:row>43</xdr:row>
      <xdr:rowOff>123825</xdr:rowOff>
    </xdr:to>
    <xdr:sp macro="" textlink="">
      <xdr:nvSpPr>
        <xdr:cNvPr id="1887" name="AutoShape 41" descr="Exempté du ballottage">
          <a:hlinkClick xmlns:r="http://schemas.openxmlformats.org/officeDocument/2006/relationships" r:id="rId833"/>
        </xdr:cNvPr>
        <xdr:cNvSpPr>
          <a:spLocks noChangeAspect="1" noChangeArrowheads="1"/>
        </xdr:cNvSpPr>
      </xdr:nvSpPr>
      <xdr:spPr bwMode="auto">
        <a:xfrm>
          <a:off x="2314575" y="8382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xdr:row>
      <xdr:rowOff>0</xdr:rowOff>
    </xdr:from>
    <xdr:to>
      <xdr:col>2</xdr:col>
      <xdr:colOff>123825</xdr:colOff>
      <xdr:row>44</xdr:row>
      <xdr:rowOff>123825</xdr:rowOff>
    </xdr:to>
    <xdr:sp macro="" textlink="">
      <xdr:nvSpPr>
        <xdr:cNvPr id="1888" name="AutoShape 42" descr="Exempté du ballottage">
          <a:hlinkClick xmlns:r="http://schemas.openxmlformats.org/officeDocument/2006/relationships" r:id="rId834"/>
        </xdr:cNvPr>
        <xdr:cNvSpPr>
          <a:spLocks noChangeAspect="1" noChangeArrowheads="1"/>
        </xdr:cNvSpPr>
      </xdr:nvSpPr>
      <xdr:spPr bwMode="auto">
        <a:xfrm>
          <a:off x="2314575" y="8572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xdr:row>
      <xdr:rowOff>0</xdr:rowOff>
    </xdr:from>
    <xdr:to>
      <xdr:col>2</xdr:col>
      <xdr:colOff>123825</xdr:colOff>
      <xdr:row>45</xdr:row>
      <xdr:rowOff>123825</xdr:rowOff>
    </xdr:to>
    <xdr:sp macro="" textlink="">
      <xdr:nvSpPr>
        <xdr:cNvPr id="1889" name="AutoShape 43" descr="Bonis de performance"/>
        <xdr:cNvSpPr>
          <a:spLocks noChangeAspect="1" noChangeArrowheads="1"/>
        </xdr:cNvSpPr>
      </xdr:nvSpPr>
      <xdr:spPr bwMode="auto">
        <a:xfrm>
          <a:off x="2314575" y="8763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45</xdr:row>
      <xdr:rowOff>0</xdr:rowOff>
    </xdr:from>
    <xdr:to>
      <xdr:col>2</xdr:col>
      <xdr:colOff>257175</xdr:colOff>
      <xdr:row>45</xdr:row>
      <xdr:rowOff>123825</xdr:rowOff>
    </xdr:to>
    <xdr:sp macro="" textlink="">
      <xdr:nvSpPr>
        <xdr:cNvPr id="1890" name="AutoShape 44" descr="Exempté du ballottage">
          <a:hlinkClick xmlns:r="http://schemas.openxmlformats.org/officeDocument/2006/relationships" r:id="rId835"/>
        </xdr:cNvPr>
        <xdr:cNvSpPr>
          <a:spLocks noChangeAspect="1" noChangeArrowheads="1"/>
        </xdr:cNvSpPr>
      </xdr:nvSpPr>
      <xdr:spPr bwMode="auto">
        <a:xfrm>
          <a:off x="2447925" y="8763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xdr:row>
      <xdr:rowOff>0</xdr:rowOff>
    </xdr:from>
    <xdr:to>
      <xdr:col>2</xdr:col>
      <xdr:colOff>123825</xdr:colOff>
      <xdr:row>46</xdr:row>
      <xdr:rowOff>123825</xdr:rowOff>
    </xdr:to>
    <xdr:sp macro="" textlink="">
      <xdr:nvSpPr>
        <xdr:cNvPr id="1891" name="AutoShape 45" descr="Bonis de performance"/>
        <xdr:cNvSpPr>
          <a:spLocks noChangeAspect="1" noChangeArrowheads="1"/>
        </xdr:cNvSpPr>
      </xdr:nvSpPr>
      <xdr:spPr bwMode="auto">
        <a:xfrm>
          <a:off x="2314575" y="8953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46</xdr:row>
      <xdr:rowOff>0</xdr:rowOff>
    </xdr:from>
    <xdr:to>
      <xdr:col>2</xdr:col>
      <xdr:colOff>257175</xdr:colOff>
      <xdr:row>46</xdr:row>
      <xdr:rowOff>123825</xdr:rowOff>
    </xdr:to>
    <xdr:sp macro="" textlink="">
      <xdr:nvSpPr>
        <xdr:cNvPr id="1892" name="AutoShape 46" descr="Exempté du ballottage">
          <a:hlinkClick xmlns:r="http://schemas.openxmlformats.org/officeDocument/2006/relationships" r:id="rId836"/>
        </xdr:cNvPr>
        <xdr:cNvSpPr>
          <a:spLocks noChangeAspect="1" noChangeArrowheads="1"/>
        </xdr:cNvSpPr>
      </xdr:nvSpPr>
      <xdr:spPr bwMode="auto">
        <a:xfrm>
          <a:off x="2447925" y="8953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xdr:row>
      <xdr:rowOff>0</xdr:rowOff>
    </xdr:from>
    <xdr:to>
      <xdr:col>2</xdr:col>
      <xdr:colOff>123825</xdr:colOff>
      <xdr:row>48</xdr:row>
      <xdr:rowOff>123825</xdr:rowOff>
    </xdr:to>
    <xdr:sp macro="" textlink="">
      <xdr:nvSpPr>
        <xdr:cNvPr id="1893" name="AutoShape 47" descr="Bonis de performance"/>
        <xdr:cNvSpPr>
          <a:spLocks noChangeAspect="1" noChangeArrowheads="1"/>
        </xdr:cNvSpPr>
      </xdr:nvSpPr>
      <xdr:spPr bwMode="auto">
        <a:xfrm>
          <a:off x="2314575" y="933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48</xdr:row>
      <xdr:rowOff>0</xdr:rowOff>
    </xdr:from>
    <xdr:to>
      <xdr:col>2</xdr:col>
      <xdr:colOff>257175</xdr:colOff>
      <xdr:row>48</xdr:row>
      <xdr:rowOff>123825</xdr:rowOff>
    </xdr:to>
    <xdr:sp macro="" textlink="">
      <xdr:nvSpPr>
        <xdr:cNvPr id="1894" name="AutoShape 48" descr="Exempté du ballottage">
          <a:hlinkClick xmlns:r="http://schemas.openxmlformats.org/officeDocument/2006/relationships" r:id="rId837"/>
        </xdr:cNvPr>
        <xdr:cNvSpPr>
          <a:spLocks noChangeAspect="1" noChangeArrowheads="1"/>
        </xdr:cNvSpPr>
      </xdr:nvSpPr>
      <xdr:spPr bwMode="auto">
        <a:xfrm>
          <a:off x="2447925" y="933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xdr:row>
      <xdr:rowOff>0</xdr:rowOff>
    </xdr:from>
    <xdr:to>
      <xdr:col>2</xdr:col>
      <xdr:colOff>123825</xdr:colOff>
      <xdr:row>49</xdr:row>
      <xdr:rowOff>123825</xdr:rowOff>
    </xdr:to>
    <xdr:sp macro="" textlink="">
      <xdr:nvSpPr>
        <xdr:cNvPr id="1895" name="AutoShape 49" descr="Exempté du ballottage">
          <a:hlinkClick xmlns:r="http://schemas.openxmlformats.org/officeDocument/2006/relationships" r:id="rId838"/>
        </xdr:cNvPr>
        <xdr:cNvSpPr>
          <a:spLocks noChangeAspect="1" noChangeArrowheads="1"/>
        </xdr:cNvSpPr>
      </xdr:nvSpPr>
      <xdr:spPr bwMode="auto">
        <a:xfrm>
          <a:off x="2314575" y="952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50</xdr:row>
      <xdr:rowOff>0</xdr:rowOff>
    </xdr:from>
    <xdr:to>
      <xdr:col>8</xdr:col>
      <xdr:colOff>104775</xdr:colOff>
      <xdr:row>50</xdr:row>
      <xdr:rowOff>104775</xdr:rowOff>
    </xdr:to>
    <xdr:sp macro="" textlink="">
      <xdr:nvSpPr>
        <xdr:cNvPr id="1896" name="AutoShape 50" descr="https://capfriendly-wlb8ng5.stackpathdns.com/assets/images/icons/general/q2.svg"/>
        <xdr:cNvSpPr>
          <a:spLocks noChangeAspect="1" noChangeArrowheads="1"/>
        </xdr:cNvSpPr>
      </xdr:nvSpPr>
      <xdr:spPr bwMode="auto">
        <a:xfrm>
          <a:off x="6943725" y="97155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51</xdr:row>
      <xdr:rowOff>0</xdr:rowOff>
    </xdr:from>
    <xdr:to>
      <xdr:col>7</xdr:col>
      <xdr:colOff>123825</xdr:colOff>
      <xdr:row>51</xdr:row>
      <xdr:rowOff>104775</xdr:rowOff>
    </xdr:to>
    <xdr:sp macro="" textlink="">
      <xdr:nvSpPr>
        <xdr:cNvPr id="1897" name="AutoShape 51" descr="Éligible à l'arbitrage">
          <a:hlinkClick xmlns:r="http://schemas.openxmlformats.org/officeDocument/2006/relationships" r:id="rId839"/>
        </xdr:cNvPr>
        <xdr:cNvSpPr>
          <a:spLocks noChangeAspect="1" noChangeArrowheads="1"/>
        </xdr:cNvSpPr>
      </xdr:nvSpPr>
      <xdr:spPr bwMode="auto">
        <a:xfrm>
          <a:off x="6181725" y="9906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64</xdr:row>
      <xdr:rowOff>0</xdr:rowOff>
    </xdr:from>
    <xdr:to>
      <xdr:col>7</xdr:col>
      <xdr:colOff>123825</xdr:colOff>
      <xdr:row>64</xdr:row>
      <xdr:rowOff>104775</xdr:rowOff>
    </xdr:to>
    <xdr:sp macro="" textlink="">
      <xdr:nvSpPr>
        <xdr:cNvPr id="1898" name="AutoShape 1" descr="Éligible à l'arbitrage">
          <a:hlinkClick xmlns:r="http://schemas.openxmlformats.org/officeDocument/2006/relationships" r:id="rId840"/>
        </xdr:cNvPr>
        <xdr:cNvSpPr>
          <a:spLocks noChangeAspect="1" noChangeArrowheads="1"/>
        </xdr:cNvSpPr>
      </xdr:nvSpPr>
      <xdr:spPr bwMode="auto">
        <a:xfrm>
          <a:off x="6181725" y="12382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65</xdr:row>
      <xdr:rowOff>0</xdr:rowOff>
    </xdr:from>
    <xdr:to>
      <xdr:col>7</xdr:col>
      <xdr:colOff>123825</xdr:colOff>
      <xdr:row>65</xdr:row>
      <xdr:rowOff>104775</xdr:rowOff>
    </xdr:to>
    <xdr:sp macro="" textlink="">
      <xdr:nvSpPr>
        <xdr:cNvPr id="1899" name="AutoShape 2" descr="Éligible à l'arbitrage">
          <a:hlinkClick xmlns:r="http://schemas.openxmlformats.org/officeDocument/2006/relationships" r:id="rId841"/>
        </xdr:cNvPr>
        <xdr:cNvSpPr>
          <a:spLocks noChangeAspect="1" noChangeArrowheads="1"/>
        </xdr:cNvSpPr>
      </xdr:nvSpPr>
      <xdr:spPr bwMode="auto">
        <a:xfrm>
          <a:off x="6181725" y="12573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67</xdr:row>
      <xdr:rowOff>0</xdr:rowOff>
    </xdr:from>
    <xdr:to>
      <xdr:col>7</xdr:col>
      <xdr:colOff>123825</xdr:colOff>
      <xdr:row>67</xdr:row>
      <xdr:rowOff>104775</xdr:rowOff>
    </xdr:to>
    <xdr:sp macro="" textlink="">
      <xdr:nvSpPr>
        <xdr:cNvPr id="1900" name="AutoShape 3" descr="Éligible à l'arbitrage">
          <a:hlinkClick xmlns:r="http://schemas.openxmlformats.org/officeDocument/2006/relationships" r:id="rId842"/>
        </xdr:cNvPr>
        <xdr:cNvSpPr>
          <a:spLocks noChangeAspect="1" noChangeArrowheads="1"/>
        </xdr:cNvSpPr>
      </xdr:nvSpPr>
      <xdr:spPr bwMode="auto">
        <a:xfrm>
          <a:off x="6181725" y="12954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73</xdr:row>
      <xdr:rowOff>0</xdr:rowOff>
    </xdr:from>
    <xdr:to>
      <xdr:col>7</xdr:col>
      <xdr:colOff>123825</xdr:colOff>
      <xdr:row>73</xdr:row>
      <xdr:rowOff>104775</xdr:rowOff>
    </xdr:to>
    <xdr:sp macro="" textlink="">
      <xdr:nvSpPr>
        <xdr:cNvPr id="1901" name="AutoShape 4" descr="Éligible à l'arbitrage">
          <a:hlinkClick xmlns:r="http://schemas.openxmlformats.org/officeDocument/2006/relationships" r:id="rId843"/>
        </xdr:cNvPr>
        <xdr:cNvSpPr>
          <a:spLocks noChangeAspect="1" noChangeArrowheads="1"/>
        </xdr:cNvSpPr>
      </xdr:nvSpPr>
      <xdr:spPr bwMode="auto">
        <a:xfrm>
          <a:off x="6181725" y="14097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xdr:row>
      <xdr:rowOff>0</xdr:rowOff>
    </xdr:from>
    <xdr:to>
      <xdr:col>2</xdr:col>
      <xdr:colOff>123825</xdr:colOff>
      <xdr:row>74</xdr:row>
      <xdr:rowOff>123825</xdr:rowOff>
    </xdr:to>
    <xdr:sp macro="" textlink="">
      <xdr:nvSpPr>
        <xdr:cNvPr id="1902" name="AutoShape 5" descr="Bonis de performance"/>
        <xdr:cNvSpPr>
          <a:spLocks noChangeAspect="1" noChangeArrowheads="1"/>
        </xdr:cNvSpPr>
      </xdr:nvSpPr>
      <xdr:spPr bwMode="auto">
        <a:xfrm>
          <a:off x="2314575" y="1428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xdr:row>
      <xdr:rowOff>0</xdr:rowOff>
    </xdr:from>
    <xdr:to>
      <xdr:col>2</xdr:col>
      <xdr:colOff>257175</xdr:colOff>
      <xdr:row>74</xdr:row>
      <xdr:rowOff>123825</xdr:rowOff>
    </xdr:to>
    <xdr:sp macro="" textlink="">
      <xdr:nvSpPr>
        <xdr:cNvPr id="1903" name="AutoShape 6" descr="Exempté du ballottage">
          <a:hlinkClick xmlns:r="http://schemas.openxmlformats.org/officeDocument/2006/relationships" r:id="rId844"/>
        </xdr:cNvPr>
        <xdr:cNvSpPr>
          <a:spLocks noChangeAspect="1" noChangeArrowheads="1"/>
        </xdr:cNvSpPr>
      </xdr:nvSpPr>
      <xdr:spPr bwMode="auto">
        <a:xfrm>
          <a:off x="2447925" y="1428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04" name="AutoShape 7" descr="https://capfriendly-wlb8ng5.stackpathdns.com/assets/images/icons/general/q.svg"/>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05" name="AutoShape 8" descr="https://capfriendly-wlb8ng5.stackpathdns.com/assets/images/icons/general/q.svg"/>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06" name="AutoShape 9" descr="https://capfriendly-wlb8ng5.stackpathdns.com/assets/images/icons/general/q.svg"/>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07" name="AutoShape 10" descr="https://capfriendly-wlb8ng5.stackpathdns.com/assets/images/icons/general/q.svg"/>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08" name="AutoShape 11" descr="https://capfriendly-wlb8ng5.stackpathdns.com/assets/images/icons/general/q.svg"/>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09" name="AutoShape 12" descr="https://capfriendly-wlb8ng5.stackpathdns.com/assets/images/icons/general/q.svg"/>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10" name="AutoShape 13" descr="https://capfriendly-wlb8ng5.stackpathdns.com/assets/images/icons/general/q.svg"/>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11" name="AutoShape 14" descr="https://capfriendly-wlb8ng5.stackpathdns.com/assets/images/icons/general/q.svg"/>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12" name="AutoShape 15" descr="https://capfriendly-wlb8ng5.stackpathdns.com/assets/images/icons/general/q.svg"/>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13" name="AutoShape 16" descr="https://capfriendly-wlb8ng5.stackpathdns.com/assets/images/icons/general/q.svg"/>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14" name="AutoShape 17" descr="https://capfriendly-wlb8ng5.stackpathdns.com/assets/images/icons/general/q.svg"/>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123825</xdr:colOff>
      <xdr:row>77</xdr:row>
      <xdr:rowOff>123825</xdr:rowOff>
    </xdr:to>
    <xdr:sp macro="" textlink="">
      <xdr:nvSpPr>
        <xdr:cNvPr id="1915" name="AutoShape 18" descr="Transaction avec retenue de salaire"/>
        <xdr:cNvSpPr>
          <a:spLocks noChangeAspect="1" noChangeArrowheads="1"/>
        </xdr:cNvSpPr>
      </xdr:nvSpPr>
      <xdr:spPr bwMode="auto">
        <a:xfrm>
          <a:off x="231457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77</xdr:row>
      <xdr:rowOff>0</xdr:rowOff>
    </xdr:from>
    <xdr:to>
      <xdr:col>2</xdr:col>
      <xdr:colOff>257175</xdr:colOff>
      <xdr:row>77</xdr:row>
      <xdr:rowOff>123825</xdr:rowOff>
    </xdr:to>
    <xdr:sp macro="" textlink="">
      <xdr:nvSpPr>
        <xdr:cNvPr id="1916" name="AutoShape 19" descr="Exempté du ballottage">
          <a:hlinkClick xmlns:r="http://schemas.openxmlformats.org/officeDocument/2006/relationships" r:id="rId845"/>
        </xdr:cNvPr>
        <xdr:cNvSpPr>
          <a:spLocks noChangeAspect="1" noChangeArrowheads="1"/>
        </xdr:cNvSpPr>
      </xdr:nvSpPr>
      <xdr:spPr bwMode="auto">
        <a:xfrm>
          <a:off x="2447925" y="1485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xdr:row>
      <xdr:rowOff>0</xdr:rowOff>
    </xdr:from>
    <xdr:to>
      <xdr:col>2</xdr:col>
      <xdr:colOff>123825</xdr:colOff>
      <xdr:row>78</xdr:row>
      <xdr:rowOff>123825</xdr:rowOff>
    </xdr:to>
    <xdr:sp macro="" textlink="">
      <xdr:nvSpPr>
        <xdr:cNvPr id="1917" name="AutoShape 20" descr="Exempté du ballottage">
          <a:hlinkClick xmlns:r="http://schemas.openxmlformats.org/officeDocument/2006/relationships" r:id="rId846"/>
        </xdr:cNvPr>
        <xdr:cNvSpPr>
          <a:spLocks noChangeAspect="1" noChangeArrowheads="1"/>
        </xdr:cNvSpPr>
      </xdr:nvSpPr>
      <xdr:spPr bwMode="auto">
        <a:xfrm>
          <a:off x="2314575" y="15049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xdr:row>
      <xdr:rowOff>0</xdr:rowOff>
    </xdr:from>
    <xdr:to>
      <xdr:col>2</xdr:col>
      <xdr:colOff>123825</xdr:colOff>
      <xdr:row>79</xdr:row>
      <xdr:rowOff>123825</xdr:rowOff>
    </xdr:to>
    <xdr:sp macro="" textlink="">
      <xdr:nvSpPr>
        <xdr:cNvPr id="1918" name="AutoShape 21" descr="Exempté du ballottage">
          <a:hlinkClick xmlns:r="http://schemas.openxmlformats.org/officeDocument/2006/relationships" r:id="rId847"/>
        </xdr:cNvPr>
        <xdr:cNvSpPr>
          <a:spLocks noChangeAspect="1" noChangeArrowheads="1"/>
        </xdr:cNvSpPr>
      </xdr:nvSpPr>
      <xdr:spPr bwMode="auto">
        <a:xfrm>
          <a:off x="2314575" y="15240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xdr:row>
      <xdr:rowOff>0</xdr:rowOff>
    </xdr:from>
    <xdr:to>
      <xdr:col>2</xdr:col>
      <xdr:colOff>123825</xdr:colOff>
      <xdr:row>80</xdr:row>
      <xdr:rowOff>123825</xdr:rowOff>
    </xdr:to>
    <xdr:sp macro="" textlink="">
      <xdr:nvSpPr>
        <xdr:cNvPr id="1919" name="AutoShape 22" descr="Bonis de performance"/>
        <xdr:cNvSpPr>
          <a:spLocks noChangeAspect="1" noChangeArrowheads="1"/>
        </xdr:cNvSpPr>
      </xdr:nvSpPr>
      <xdr:spPr bwMode="auto">
        <a:xfrm>
          <a:off x="2314575" y="15430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80</xdr:row>
      <xdr:rowOff>0</xdr:rowOff>
    </xdr:from>
    <xdr:to>
      <xdr:col>2</xdr:col>
      <xdr:colOff>257175</xdr:colOff>
      <xdr:row>80</xdr:row>
      <xdr:rowOff>123825</xdr:rowOff>
    </xdr:to>
    <xdr:sp macro="" textlink="">
      <xdr:nvSpPr>
        <xdr:cNvPr id="1920" name="AutoShape 23" descr="Exempté du ballottage">
          <a:hlinkClick xmlns:r="http://schemas.openxmlformats.org/officeDocument/2006/relationships" r:id="rId848"/>
        </xdr:cNvPr>
        <xdr:cNvSpPr>
          <a:spLocks noChangeAspect="1" noChangeArrowheads="1"/>
        </xdr:cNvSpPr>
      </xdr:nvSpPr>
      <xdr:spPr bwMode="auto">
        <a:xfrm>
          <a:off x="2447925" y="15430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xdr:row>
      <xdr:rowOff>0</xdr:rowOff>
    </xdr:from>
    <xdr:to>
      <xdr:col>2</xdr:col>
      <xdr:colOff>123825</xdr:colOff>
      <xdr:row>81</xdr:row>
      <xdr:rowOff>123825</xdr:rowOff>
    </xdr:to>
    <xdr:sp macro="" textlink="">
      <xdr:nvSpPr>
        <xdr:cNvPr id="1921" name="AutoShape 24" descr="Bonis de performance"/>
        <xdr:cNvSpPr>
          <a:spLocks noChangeAspect="1" noChangeArrowheads="1"/>
        </xdr:cNvSpPr>
      </xdr:nvSpPr>
      <xdr:spPr bwMode="auto">
        <a:xfrm>
          <a:off x="2314575" y="15621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81</xdr:row>
      <xdr:rowOff>0</xdr:rowOff>
    </xdr:from>
    <xdr:to>
      <xdr:col>2</xdr:col>
      <xdr:colOff>257175</xdr:colOff>
      <xdr:row>81</xdr:row>
      <xdr:rowOff>123825</xdr:rowOff>
    </xdr:to>
    <xdr:sp macro="" textlink="">
      <xdr:nvSpPr>
        <xdr:cNvPr id="1922" name="AutoShape 25" descr="Transaction avec retenue de salaire"/>
        <xdr:cNvSpPr>
          <a:spLocks noChangeAspect="1" noChangeArrowheads="1"/>
        </xdr:cNvSpPr>
      </xdr:nvSpPr>
      <xdr:spPr bwMode="auto">
        <a:xfrm>
          <a:off x="2447925" y="15621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81</xdr:row>
      <xdr:rowOff>0</xdr:rowOff>
    </xdr:from>
    <xdr:to>
      <xdr:col>2</xdr:col>
      <xdr:colOff>390525</xdr:colOff>
      <xdr:row>81</xdr:row>
      <xdr:rowOff>123825</xdr:rowOff>
    </xdr:to>
    <xdr:sp macro="" textlink="">
      <xdr:nvSpPr>
        <xdr:cNvPr id="1923" name="AutoShape 26" descr="Exempté du ballottage">
          <a:hlinkClick xmlns:r="http://schemas.openxmlformats.org/officeDocument/2006/relationships" r:id="rId849"/>
        </xdr:cNvPr>
        <xdr:cNvSpPr>
          <a:spLocks noChangeAspect="1" noChangeArrowheads="1"/>
        </xdr:cNvSpPr>
      </xdr:nvSpPr>
      <xdr:spPr bwMode="auto">
        <a:xfrm>
          <a:off x="2581275" y="15621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81</xdr:row>
      <xdr:rowOff>0</xdr:rowOff>
    </xdr:from>
    <xdr:to>
      <xdr:col>2</xdr:col>
      <xdr:colOff>523875</xdr:colOff>
      <xdr:row>81</xdr:row>
      <xdr:rowOff>123825</xdr:rowOff>
    </xdr:to>
    <xdr:sp macro="" textlink="">
      <xdr:nvSpPr>
        <xdr:cNvPr id="1924" name="AutoShape 27" descr="Exempté de la limite des 50 contrats"/>
        <xdr:cNvSpPr>
          <a:spLocks noChangeAspect="1" noChangeArrowheads="1"/>
        </xdr:cNvSpPr>
      </xdr:nvSpPr>
      <xdr:spPr bwMode="auto">
        <a:xfrm>
          <a:off x="2714625" y="15621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xdr:row>
      <xdr:rowOff>0</xdr:rowOff>
    </xdr:from>
    <xdr:to>
      <xdr:col>2</xdr:col>
      <xdr:colOff>123825</xdr:colOff>
      <xdr:row>82</xdr:row>
      <xdr:rowOff>123825</xdr:rowOff>
    </xdr:to>
    <xdr:sp macro="" textlink="">
      <xdr:nvSpPr>
        <xdr:cNvPr id="1925" name="AutoShape 28" descr="Bonis de performance"/>
        <xdr:cNvSpPr>
          <a:spLocks noChangeAspect="1" noChangeArrowheads="1"/>
        </xdr:cNvSpPr>
      </xdr:nvSpPr>
      <xdr:spPr bwMode="auto">
        <a:xfrm>
          <a:off x="2314575" y="1581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82</xdr:row>
      <xdr:rowOff>0</xdr:rowOff>
    </xdr:from>
    <xdr:to>
      <xdr:col>2</xdr:col>
      <xdr:colOff>257175</xdr:colOff>
      <xdr:row>82</xdr:row>
      <xdr:rowOff>123825</xdr:rowOff>
    </xdr:to>
    <xdr:sp macro="" textlink="">
      <xdr:nvSpPr>
        <xdr:cNvPr id="1926" name="AutoShape 29" descr="Transaction avec retenue de salaire"/>
        <xdr:cNvSpPr>
          <a:spLocks noChangeAspect="1" noChangeArrowheads="1"/>
        </xdr:cNvSpPr>
      </xdr:nvSpPr>
      <xdr:spPr bwMode="auto">
        <a:xfrm>
          <a:off x="2447925" y="1581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82</xdr:row>
      <xdr:rowOff>0</xdr:rowOff>
    </xdr:from>
    <xdr:to>
      <xdr:col>2</xdr:col>
      <xdr:colOff>390525</xdr:colOff>
      <xdr:row>82</xdr:row>
      <xdr:rowOff>123825</xdr:rowOff>
    </xdr:to>
    <xdr:sp macro="" textlink="">
      <xdr:nvSpPr>
        <xdr:cNvPr id="1927" name="AutoShape 30" descr="Exempté du ballottage">
          <a:hlinkClick xmlns:r="http://schemas.openxmlformats.org/officeDocument/2006/relationships" r:id="rId850"/>
        </xdr:cNvPr>
        <xdr:cNvSpPr>
          <a:spLocks noChangeAspect="1" noChangeArrowheads="1"/>
        </xdr:cNvSpPr>
      </xdr:nvSpPr>
      <xdr:spPr bwMode="auto">
        <a:xfrm>
          <a:off x="2581275" y="1581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xdr:row>
      <xdr:rowOff>0</xdr:rowOff>
    </xdr:from>
    <xdr:to>
      <xdr:col>2</xdr:col>
      <xdr:colOff>123825</xdr:colOff>
      <xdr:row>83</xdr:row>
      <xdr:rowOff>123825</xdr:rowOff>
    </xdr:to>
    <xdr:sp macro="" textlink="">
      <xdr:nvSpPr>
        <xdr:cNvPr id="1928" name="AutoShape 31" descr="Bonis de performance"/>
        <xdr:cNvSpPr>
          <a:spLocks noChangeAspect="1" noChangeArrowheads="1"/>
        </xdr:cNvSpPr>
      </xdr:nvSpPr>
      <xdr:spPr bwMode="auto">
        <a:xfrm>
          <a:off x="2314575" y="16002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83</xdr:row>
      <xdr:rowOff>0</xdr:rowOff>
    </xdr:from>
    <xdr:to>
      <xdr:col>2</xdr:col>
      <xdr:colOff>257175</xdr:colOff>
      <xdr:row>83</xdr:row>
      <xdr:rowOff>123825</xdr:rowOff>
    </xdr:to>
    <xdr:sp macro="" textlink="">
      <xdr:nvSpPr>
        <xdr:cNvPr id="1929" name="AutoShape 32" descr="Transaction avec retenue de salaire"/>
        <xdr:cNvSpPr>
          <a:spLocks noChangeAspect="1" noChangeArrowheads="1"/>
        </xdr:cNvSpPr>
      </xdr:nvSpPr>
      <xdr:spPr bwMode="auto">
        <a:xfrm>
          <a:off x="2447925" y="16002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83</xdr:row>
      <xdr:rowOff>0</xdr:rowOff>
    </xdr:from>
    <xdr:to>
      <xdr:col>2</xdr:col>
      <xdr:colOff>390525</xdr:colOff>
      <xdr:row>83</xdr:row>
      <xdr:rowOff>123825</xdr:rowOff>
    </xdr:to>
    <xdr:sp macro="" textlink="">
      <xdr:nvSpPr>
        <xdr:cNvPr id="1930" name="AutoShape 33" descr="Exempté du ballottage">
          <a:hlinkClick xmlns:r="http://schemas.openxmlformats.org/officeDocument/2006/relationships" r:id="rId851"/>
        </xdr:cNvPr>
        <xdr:cNvSpPr>
          <a:spLocks noChangeAspect="1" noChangeArrowheads="1"/>
        </xdr:cNvSpPr>
      </xdr:nvSpPr>
      <xdr:spPr bwMode="auto">
        <a:xfrm>
          <a:off x="2581275" y="16002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xdr:row>
      <xdr:rowOff>0</xdr:rowOff>
    </xdr:from>
    <xdr:to>
      <xdr:col>2</xdr:col>
      <xdr:colOff>123825</xdr:colOff>
      <xdr:row>84</xdr:row>
      <xdr:rowOff>123825</xdr:rowOff>
    </xdr:to>
    <xdr:sp macro="" textlink="">
      <xdr:nvSpPr>
        <xdr:cNvPr id="1931" name="AutoShape 34" descr="Bonis de performance"/>
        <xdr:cNvSpPr>
          <a:spLocks noChangeAspect="1" noChangeArrowheads="1"/>
        </xdr:cNvSpPr>
      </xdr:nvSpPr>
      <xdr:spPr bwMode="auto">
        <a:xfrm>
          <a:off x="2314575" y="16192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84</xdr:row>
      <xdr:rowOff>0</xdr:rowOff>
    </xdr:from>
    <xdr:to>
      <xdr:col>2</xdr:col>
      <xdr:colOff>257175</xdr:colOff>
      <xdr:row>84</xdr:row>
      <xdr:rowOff>123825</xdr:rowOff>
    </xdr:to>
    <xdr:sp macro="" textlink="">
      <xdr:nvSpPr>
        <xdr:cNvPr id="1932" name="AutoShape 35" descr="Exempté du ballottage">
          <a:hlinkClick xmlns:r="http://schemas.openxmlformats.org/officeDocument/2006/relationships" r:id="rId852"/>
        </xdr:cNvPr>
        <xdr:cNvSpPr>
          <a:spLocks noChangeAspect="1" noChangeArrowheads="1"/>
        </xdr:cNvSpPr>
      </xdr:nvSpPr>
      <xdr:spPr bwMode="auto">
        <a:xfrm>
          <a:off x="2447925" y="16192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xdr:row>
      <xdr:rowOff>0</xdr:rowOff>
    </xdr:from>
    <xdr:to>
      <xdr:col>2</xdr:col>
      <xdr:colOff>123825</xdr:colOff>
      <xdr:row>85</xdr:row>
      <xdr:rowOff>123825</xdr:rowOff>
    </xdr:to>
    <xdr:sp macro="" textlink="">
      <xdr:nvSpPr>
        <xdr:cNvPr id="1933" name="AutoShape 36" descr="Bonis de performance"/>
        <xdr:cNvSpPr>
          <a:spLocks noChangeAspect="1" noChangeArrowheads="1"/>
        </xdr:cNvSpPr>
      </xdr:nvSpPr>
      <xdr:spPr bwMode="auto">
        <a:xfrm>
          <a:off x="2314575" y="16383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85</xdr:row>
      <xdr:rowOff>0</xdr:rowOff>
    </xdr:from>
    <xdr:to>
      <xdr:col>2</xdr:col>
      <xdr:colOff>257175</xdr:colOff>
      <xdr:row>85</xdr:row>
      <xdr:rowOff>123825</xdr:rowOff>
    </xdr:to>
    <xdr:sp macro="" textlink="">
      <xdr:nvSpPr>
        <xdr:cNvPr id="1934" name="AutoShape 37" descr="Exempté du ballottage">
          <a:hlinkClick xmlns:r="http://schemas.openxmlformats.org/officeDocument/2006/relationships" r:id="rId853"/>
        </xdr:cNvPr>
        <xdr:cNvSpPr>
          <a:spLocks noChangeAspect="1" noChangeArrowheads="1"/>
        </xdr:cNvSpPr>
      </xdr:nvSpPr>
      <xdr:spPr bwMode="auto">
        <a:xfrm>
          <a:off x="2447925" y="16383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123825</xdr:colOff>
      <xdr:row>86</xdr:row>
      <xdr:rowOff>123825</xdr:rowOff>
    </xdr:to>
    <xdr:sp macro="" textlink="">
      <xdr:nvSpPr>
        <xdr:cNvPr id="1935" name="AutoShape 38" descr="Exempté du ballottage">
          <a:hlinkClick xmlns:r="http://schemas.openxmlformats.org/officeDocument/2006/relationships" r:id="rId854"/>
        </xdr:cNvPr>
        <xdr:cNvSpPr>
          <a:spLocks noChangeAspect="1" noChangeArrowheads="1"/>
        </xdr:cNvSpPr>
      </xdr:nvSpPr>
      <xdr:spPr bwMode="auto">
        <a:xfrm>
          <a:off x="2314575" y="16573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88</xdr:row>
      <xdr:rowOff>0</xdr:rowOff>
    </xdr:from>
    <xdr:to>
      <xdr:col>2</xdr:col>
      <xdr:colOff>123825</xdr:colOff>
      <xdr:row>88</xdr:row>
      <xdr:rowOff>123825</xdr:rowOff>
    </xdr:to>
    <xdr:sp macro="" textlink="">
      <xdr:nvSpPr>
        <xdr:cNvPr id="1936" name="AutoShape 39" descr="Exempté du ballottage">
          <a:hlinkClick xmlns:r="http://schemas.openxmlformats.org/officeDocument/2006/relationships" r:id="rId855"/>
        </xdr:cNvPr>
        <xdr:cNvSpPr>
          <a:spLocks noChangeAspect="1" noChangeArrowheads="1"/>
        </xdr:cNvSpPr>
      </xdr:nvSpPr>
      <xdr:spPr bwMode="auto">
        <a:xfrm>
          <a:off x="2314575" y="1695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89</xdr:row>
      <xdr:rowOff>0</xdr:rowOff>
    </xdr:from>
    <xdr:to>
      <xdr:col>7</xdr:col>
      <xdr:colOff>123825</xdr:colOff>
      <xdr:row>89</xdr:row>
      <xdr:rowOff>104775</xdr:rowOff>
    </xdr:to>
    <xdr:sp macro="" textlink="">
      <xdr:nvSpPr>
        <xdr:cNvPr id="1937" name="AutoShape 40" descr="Éligible à l'arbitrage">
          <a:hlinkClick xmlns:r="http://schemas.openxmlformats.org/officeDocument/2006/relationships" r:id="rId856"/>
        </xdr:cNvPr>
        <xdr:cNvSpPr>
          <a:spLocks noChangeAspect="1" noChangeArrowheads="1"/>
        </xdr:cNvSpPr>
      </xdr:nvSpPr>
      <xdr:spPr bwMode="auto">
        <a:xfrm>
          <a:off x="6181725" y="17145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90</xdr:row>
      <xdr:rowOff>0</xdr:rowOff>
    </xdr:from>
    <xdr:to>
      <xdr:col>2</xdr:col>
      <xdr:colOff>123825</xdr:colOff>
      <xdr:row>90</xdr:row>
      <xdr:rowOff>123825</xdr:rowOff>
    </xdr:to>
    <xdr:sp macro="" textlink="">
      <xdr:nvSpPr>
        <xdr:cNvPr id="1938" name="AutoShape 41" descr="Exempté du ballottage">
          <a:hlinkClick xmlns:r="http://schemas.openxmlformats.org/officeDocument/2006/relationships" r:id="rId857"/>
        </xdr:cNvPr>
        <xdr:cNvSpPr>
          <a:spLocks noChangeAspect="1" noChangeArrowheads="1"/>
        </xdr:cNvSpPr>
      </xdr:nvSpPr>
      <xdr:spPr bwMode="auto">
        <a:xfrm>
          <a:off x="2314575" y="17335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xdr:row>
      <xdr:rowOff>0</xdr:rowOff>
    </xdr:from>
    <xdr:to>
      <xdr:col>2</xdr:col>
      <xdr:colOff>123825</xdr:colOff>
      <xdr:row>91</xdr:row>
      <xdr:rowOff>123825</xdr:rowOff>
    </xdr:to>
    <xdr:sp macro="" textlink="">
      <xdr:nvSpPr>
        <xdr:cNvPr id="1939" name="AutoShape 42" descr="Exempté du ballottage">
          <a:hlinkClick xmlns:r="http://schemas.openxmlformats.org/officeDocument/2006/relationships" r:id="rId858"/>
        </xdr:cNvPr>
        <xdr:cNvSpPr>
          <a:spLocks noChangeAspect="1" noChangeArrowheads="1"/>
        </xdr:cNvSpPr>
      </xdr:nvSpPr>
      <xdr:spPr bwMode="auto">
        <a:xfrm>
          <a:off x="2314575" y="17526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92</xdr:row>
      <xdr:rowOff>0</xdr:rowOff>
    </xdr:from>
    <xdr:to>
      <xdr:col>2</xdr:col>
      <xdr:colOff>123825</xdr:colOff>
      <xdr:row>92</xdr:row>
      <xdr:rowOff>123825</xdr:rowOff>
    </xdr:to>
    <xdr:sp macro="" textlink="">
      <xdr:nvSpPr>
        <xdr:cNvPr id="1940" name="AutoShape 43" descr="Exempté du ballottage">
          <a:hlinkClick xmlns:r="http://schemas.openxmlformats.org/officeDocument/2006/relationships" r:id="rId859"/>
        </xdr:cNvPr>
        <xdr:cNvSpPr>
          <a:spLocks noChangeAspect="1" noChangeArrowheads="1"/>
        </xdr:cNvSpPr>
      </xdr:nvSpPr>
      <xdr:spPr bwMode="auto">
        <a:xfrm>
          <a:off x="2314575" y="17716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xdr:row>
      <xdr:rowOff>0</xdr:rowOff>
    </xdr:from>
    <xdr:to>
      <xdr:col>2</xdr:col>
      <xdr:colOff>123825</xdr:colOff>
      <xdr:row>93</xdr:row>
      <xdr:rowOff>123825</xdr:rowOff>
    </xdr:to>
    <xdr:sp macro="" textlink="">
      <xdr:nvSpPr>
        <xdr:cNvPr id="1941" name="AutoShape 44" descr="Transaction avec retenue de salaire"/>
        <xdr:cNvSpPr>
          <a:spLocks noChangeAspect="1" noChangeArrowheads="1"/>
        </xdr:cNvSpPr>
      </xdr:nvSpPr>
      <xdr:spPr bwMode="auto">
        <a:xfrm>
          <a:off x="2314575" y="17907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93</xdr:row>
      <xdr:rowOff>0</xdr:rowOff>
    </xdr:from>
    <xdr:to>
      <xdr:col>2</xdr:col>
      <xdr:colOff>257175</xdr:colOff>
      <xdr:row>93</xdr:row>
      <xdr:rowOff>123825</xdr:rowOff>
    </xdr:to>
    <xdr:sp macro="" textlink="">
      <xdr:nvSpPr>
        <xdr:cNvPr id="1942" name="AutoShape 45" descr="Exempté du ballottage">
          <a:hlinkClick xmlns:r="http://schemas.openxmlformats.org/officeDocument/2006/relationships" r:id="rId860"/>
        </xdr:cNvPr>
        <xdr:cNvSpPr>
          <a:spLocks noChangeAspect="1" noChangeArrowheads="1"/>
        </xdr:cNvSpPr>
      </xdr:nvSpPr>
      <xdr:spPr bwMode="auto">
        <a:xfrm>
          <a:off x="2447925" y="17907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xdr:row>
      <xdr:rowOff>0</xdr:rowOff>
    </xdr:from>
    <xdr:to>
      <xdr:col>2</xdr:col>
      <xdr:colOff>123825</xdr:colOff>
      <xdr:row>94</xdr:row>
      <xdr:rowOff>123825</xdr:rowOff>
    </xdr:to>
    <xdr:sp macro="" textlink="">
      <xdr:nvSpPr>
        <xdr:cNvPr id="1943" name="AutoShape 46" descr="Bonis de performance"/>
        <xdr:cNvSpPr>
          <a:spLocks noChangeAspect="1" noChangeArrowheads="1"/>
        </xdr:cNvSpPr>
      </xdr:nvSpPr>
      <xdr:spPr bwMode="auto">
        <a:xfrm>
          <a:off x="2314575" y="1809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94</xdr:row>
      <xdr:rowOff>0</xdr:rowOff>
    </xdr:from>
    <xdr:to>
      <xdr:col>2</xdr:col>
      <xdr:colOff>257175</xdr:colOff>
      <xdr:row>94</xdr:row>
      <xdr:rowOff>123825</xdr:rowOff>
    </xdr:to>
    <xdr:sp macro="" textlink="">
      <xdr:nvSpPr>
        <xdr:cNvPr id="1944" name="AutoShape 47" descr="Transaction avec retenue de salaire"/>
        <xdr:cNvSpPr>
          <a:spLocks noChangeAspect="1" noChangeArrowheads="1"/>
        </xdr:cNvSpPr>
      </xdr:nvSpPr>
      <xdr:spPr bwMode="auto">
        <a:xfrm>
          <a:off x="2447925" y="1809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94</xdr:row>
      <xdr:rowOff>0</xdr:rowOff>
    </xdr:from>
    <xdr:to>
      <xdr:col>2</xdr:col>
      <xdr:colOff>390525</xdr:colOff>
      <xdr:row>94</xdr:row>
      <xdr:rowOff>123825</xdr:rowOff>
    </xdr:to>
    <xdr:sp macro="" textlink="">
      <xdr:nvSpPr>
        <xdr:cNvPr id="1945" name="AutoShape 48" descr="Exempté du ballottage">
          <a:hlinkClick xmlns:r="http://schemas.openxmlformats.org/officeDocument/2006/relationships" r:id="rId861"/>
        </xdr:cNvPr>
        <xdr:cNvSpPr>
          <a:spLocks noChangeAspect="1" noChangeArrowheads="1"/>
        </xdr:cNvSpPr>
      </xdr:nvSpPr>
      <xdr:spPr bwMode="auto">
        <a:xfrm>
          <a:off x="2581275" y="1809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xdr:row>
      <xdr:rowOff>0</xdr:rowOff>
    </xdr:from>
    <xdr:to>
      <xdr:col>2</xdr:col>
      <xdr:colOff>123825</xdr:colOff>
      <xdr:row>95</xdr:row>
      <xdr:rowOff>123825</xdr:rowOff>
    </xdr:to>
    <xdr:sp macro="" textlink="">
      <xdr:nvSpPr>
        <xdr:cNvPr id="1946" name="AutoShape 49" descr="Bonis de performance"/>
        <xdr:cNvSpPr>
          <a:spLocks noChangeAspect="1" noChangeArrowheads="1"/>
        </xdr:cNvSpPr>
      </xdr:nvSpPr>
      <xdr:spPr bwMode="auto">
        <a:xfrm>
          <a:off x="2314575" y="18288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95</xdr:row>
      <xdr:rowOff>0</xdr:rowOff>
    </xdr:from>
    <xdr:to>
      <xdr:col>2</xdr:col>
      <xdr:colOff>257175</xdr:colOff>
      <xdr:row>95</xdr:row>
      <xdr:rowOff>123825</xdr:rowOff>
    </xdr:to>
    <xdr:sp macro="" textlink="">
      <xdr:nvSpPr>
        <xdr:cNvPr id="1947" name="AutoShape 50" descr="Exempté du ballottage">
          <a:hlinkClick xmlns:r="http://schemas.openxmlformats.org/officeDocument/2006/relationships" r:id="rId862"/>
        </xdr:cNvPr>
        <xdr:cNvSpPr>
          <a:spLocks noChangeAspect="1" noChangeArrowheads="1"/>
        </xdr:cNvSpPr>
      </xdr:nvSpPr>
      <xdr:spPr bwMode="auto">
        <a:xfrm>
          <a:off x="2447925" y="18288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xdr:row>
      <xdr:rowOff>0</xdr:rowOff>
    </xdr:from>
    <xdr:to>
      <xdr:col>2</xdr:col>
      <xdr:colOff>123825</xdr:colOff>
      <xdr:row>96</xdr:row>
      <xdr:rowOff>123825</xdr:rowOff>
    </xdr:to>
    <xdr:sp macro="" textlink="">
      <xdr:nvSpPr>
        <xdr:cNvPr id="1948" name="AutoShape 51" descr="Bonis de performance"/>
        <xdr:cNvSpPr>
          <a:spLocks noChangeAspect="1" noChangeArrowheads="1"/>
        </xdr:cNvSpPr>
      </xdr:nvSpPr>
      <xdr:spPr bwMode="auto">
        <a:xfrm>
          <a:off x="2314575" y="18478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96</xdr:row>
      <xdr:rowOff>0</xdr:rowOff>
    </xdr:from>
    <xdr:to>
      <xdr:col>2</xdr:col>
      <xdr:colOff>257175</xdr:colOff>
      <xdr:row>96</xdr:row>
      <xdr:rowOff>123825</xdr:rowOff>
    </xdr:to>
    <xdr:sp macro="" textlink="">
      <xdr:nvSpPr>
        <xdr:cNvPr id="1949" name="AutoShape 52" descr="Exempté du ballottage">
          <a:hlinkClick xmlns:r="http://schemas.openxmlformats.org/officeDocument/2006/relationships" r:id="rId863"/>
        </xdr:cNvPr>
        <xdr:cNvSpPr>
          <a:spLocks noChangeAspect="1" noChangeArrowheads="1"/>
        </xdr:cNvSpPr>
      </xdr:nvSpPr>
      <xdr:spPr bwMode="auto">
        <a:xfrm>
          <a:off x="2447925" y="18478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97</xdr:row>
      <xdr:rowOff>0</xdr:rowOff>
    </xdr:from>
    <xdr:to>
      <xdr:col>2</xdr:col>
      <xdr:colOff>123825</xdr:colOff>
      <xdr:row>97</xdr:row>
      <xdr:rowOff>123825</xdr:rowOff>
    </xdr:to>
    <xdr:sp macro="" textlink="">
      <xdr:nvSpPr>
        <xdr:cNvPr id="1950" name="AutoShape 53" descr="Bonis de performance"/>
        <xdr:cNvSpPr>
          <a:spLocks noChangeAspect="1" noChangeArrowheads="1"/>
        </xdr:cNvSpPr>
      </xdr:nvSpPr>
      <xdr:spPr bwMode="auto">
        <a:xfrm>
          <a:off x="2314575" y="1866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97</xdr:row>
      <xdr:rowOff>0</xdr:rowOff>
    </xdr:from>
    <xdr:to>
      <xdr:col>2</xdr:col>
      <xdr:colOff>257175</xdr:colOff>
      <xdr:row>97</xdr:row>
      <xdr:rowOff>123825</xdr:rowOff>
    </xdr:to>
    <xdr:sp macro="" textlink="">
      <xdr:nvSpPr>
        <xdr:cNvPr id="1951" name="AutoShape 54" descr="Exempté du ballottage">
          <a:hlinkClick xmlns:r="http://schemas.openxmlformats.org/officeDocument/2006/relationships" r:id="rId864"/>
        </xdr:cNvPr>
        <xdr:cNvSpPr>
          <a:spLocks noChangeAspect="1" noChangeArrowheads="1"/>
        </xdr:cNvSpPr>
      </xdr:nvSpPr>
      <xdr:spPr bwMode="auto">
        <a:xfrm>
          <a:off x="2447925" y="18669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98</xdr:row>
      <xdr:rowOff>0</xdr:rowOff>
    </xdr:from>
    <xdr:to>
      <xdr:col>2</xdr:col>
      <xdr:colOff>123825</xdr:colOff>
      <xdr:row>98</xdr:row>
      <xdr:rowOff>123825</xdr:rowOff>
    </xdr:to>
    <xdr:sp macro="" textlink="">
      <xdr:nvSpPr>
        <xdr:cNvPr id="1952" name="AutoShape 55" descr="Exempté du ballottage">
          <a:hlinkClick xmlns:r="http://schemas.openxmlformats.org/officeDocument/2006/relationships" r:id="rId865"/>
        </xdr:cNvPr>
        <xdr:cNvSpPr>
          <a:spLocks noChangeAspect="1" noChangeArrowheads="1"/>
        </xdr:cNvSpPr>
      </xdr:nvSpPr>
      <xdr:spPr bwMode="auto">
        <a:xfrm>
          <a:off x="2314575" y="18859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98</xdr:row>
      <xdr:rowOff>0</xdr:rowOff>
    </xdr:from>
    <xdr:to>
      <xdr:col>7</xdr:col>
      <xdr:colOff>123825</xdr:colOff>
      <xdr:row>98</xdr:row>
      <xdr:rowOff>104775</xdr:rowOff>
    </xdr:to>
    <xdr:sp macro="" textlink="">
      <xdr:nvSpPr>
        <xdr:cNvPr id="1953" name="AutoShape 56" descr="Éligible à l'arbitrage">
          <a:hlinkClick xmlns:r="http://schemas.openxmlformats.org/officeDocument/2006/relationships" r:id="rId866"/>
        </xdr:cNvPr>
        <xdr:cNvSpPr>
          <a:spLocks noChangeAspect="1" noChangeArrowheads="1"/>
        </xdr:cNvSpPr>
      </xdr:nvSpPr>
      <xdr:spPr bwMode="auto">
        <a:xfrm>
          <a:off x="6181725" y="18859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99</xdr:row>
      <xdr:rowOff>0</xdr:rowOff>
    </xdr:from>
    <xdr:to>
      <xdr:col>7</xdr:col>
      <xdr:colOff>123825</xdr:colOff>
      <xdr:row>99</xdr:row>
      <xdr:rowOff>104775</xdr:rowOff>
    </xdr:to>
    <xdr:sp macro="" textlink="">
      <xdr:nvSpPr>
        <xdr:cNvPr id="1954" name="AutoShape 57" descr="Éligible à l'arbitrage">
          <a:hlinkClick xmlns:r="http://schemas.openxmlformats.org/officeDocument/2006/relationships" r:id="rId867"/>
        </xdr:cNvPr>
        <xdr:cNvSpPr>
          <a:spLocks noChangeAspect="1" noChangeArrowheads="1"/>
        </xdr:cNvSpPr>
      </xdr:nvSpPr>
      <xdr:spPr bwMode="auto">
        <a:xfrm>
          <a:off x="6181725" y="19050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xdr:row>
      <xdr:rowOff>0</xdr:rowOff>
    </xdr:from>
    <xdr:to>
      <xdr:col>2</xdr:col>
      <xdr:colOff>123825</xdr:colOff>
      <xdr:row>100</xdr:row>
      <xdr:rowOff>123825</xdr:rowOff>
    </xdr:to>
    <xdr:sp macro="" textlink="">
      <xdr:nvSpPr>
        <xdr:cNvPr id="1955" name="AutoShape 58" descr="Bonis de performance"/>
        <xdr:cNvSpPr>
          <a:spLocks noChangeAspect="1" noChangeArrowheads="1"/>
        </xdr:cNvSpPr>
      </xdr:nvSpPr>
      <xdr:spPr bwMode="auto">
        <a:xfrm>
          <a:off x="2314575" y="19240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100</xdr:row>
      <xdr:rowOff>0</xdr:rowOff>
    </xdr:from>
    <xdr:to>
      <xdr:col>2</xdr:col>
      <xdr:colOff>257175</xdr:colOff>
      <xdr:row>100</xdr:row>
      <xdr:rowOff>123825</xdr:rowOff>
    </xdr:to>
    <xdr:sp macro="" textlink="">
      <xdr:nvSpPr>
        <xdr:cNvPr id="1956" name="AutoShape 59" descr="Exempté du ballottage">
          <a:hlinkClick xmlns:r="http://schemas.openxmlformats.org/officeDocument/2006/relationships" r:id="rId868"/>
        </xdr:cNvPr>
        <xdr:cNvSpPr>
          <a:spLocks noChangeAspect="1" noChangeArrowheads="1"/>
        </xdr:cNvSpPr>
      </xdr:nvSpPr>
      <xdr:spPr bwMode="auto">
        <a:xfrm>
          <a:off x="2447925" y="19240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101</xdr:row>
      <xdr:rowOff>0</xdr:rowOff>
    </xdr:from>
    <xdr:to>
      <xdr:col>2</xdr:col>
      <xdr:colOff>123825</xdr:colOff>
      <xdr:row>101</xdr:row>
      <xdr:rowOff>123825</xdr:rowOff>
    </xdr:to>
    <xdr:sp macro="" textlink="">
      <xdr:nvSpPr>
        <xdr:cNvPr id="1957" name="AutoShape 60" descr="Exempté du ballottage">
          <a:hlinkClick xmlns:r="http://schemas.openxmlformats.org/officeDocument/2006/relationships" r:id="rId869"/>
        </xdr:cNvPr>
        <xdr:cNvSpPr>
          <a:spLocks noChangeAspect="1" noChangeArrowheads="1"/>
        </xdr:cNvSpPr>
      </xdr:nvSpPr>
      <xdr:spPr bwMode="auto">
        <a:xfrm>
          <a:off x="2314575" y="19431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106</xdr:row>
      <xdr:rowOff>0</xdr:rowOff>
    </xdr:from>
    <xdr:to>
      <xdr:col>7</xdr:col>
      <xdr:colOff>123825</xdr:colOff>
      <xdr:row>106</xdr:row>
      <xdr:rowOff>104775</xdr:rowOff>
    </xdr:to>
    <xdr:sp macro="" textlink="">
      <xdr:nvSpPr>
        <xdr:cNvPr id="1958" name="AutoShape 1" descr="Éligible à l'arbitrage">
          <a:hlinkClick xmlns:r="http://schemas.openxmlformats.org/officeDocument/2006/relationships" r:id="rId870"/>
        </xdr:cNvPr>
        <xdr:cNvSpPr>
          <a:spLocks noChangeAspect="1" noChangeArrowheads="1"/>
        </xdr:cNvSpPr>
      </xdr:nvSpPr>
      <xdr:spPr bwMode="auto">
        <a:xfrm>
          <a:off x="6181725" y="20383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110</xdr:row>
      <xdr:rowOff>0</xdr:rowOff>
    </xdr:from>
    <xdr:to>
      <xdr:col>7</xdr:col>
      <xdr:colOff>123825</xdr:colOff>
      <xdr:row>110</xdr:row>
      <xdr:rowOff>104775</xdr:rowOff>
    </xdr:to>
    <xdr:sp macro="" textlink="">
      <xdr:nvSpPr>
        <xdr:cNvPr id="1959" name="AutoShape 2" descr="Éligible à l'arbitrage">
          <a:hlinkClick xmlns:r="http://schemas.openxmlformats.org/officeDocument/2006/relationships" r:id="rId871"/>
        </xdr:cNvPr>
        <xdr:cNvSpPr>
          <a:spLocks noChangeAspect="1" noChangeArrowheads="1"/>
        </xdr:cNvSpPr>
      </xdr:nvSpPr>
      <xdr:spPr bwMode="auto">
        <a:xfrm>
          <a:off x="6181725" y="21145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xdr:row>
      <xdr:rowOff>0</xdr:rowOff>
    </xdr:from>
    <xdr:to>
      <xdr:col>2</xdr:col>
      <xdr:colOff>123825</xdr:colOff>
      <xdr:row>114</xdr:row>
      <xdr:rowOff>123825</xdr:rowOff>
    </xdr:to>
    <xdr:sp macro="" textlink="">
      <xdr:nvSpPr>
        <xdr:cNvPr id="1960" name="AutoShape 3" descr="Bonis de performance"/>
        <xdr:cNvSpPr>
          <a:spLocks noChangeAspect="1" noChangeArrowheads="1"/>
        </xdr:cNvSpPr>
      </xdr:nvSpPr>
      <xdr:spPr bwMode="auto">
        <a:xfrm>
          <a:off x="2314575" y="2190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114</xdr:row>
      <xdr:rowOff>0</xdr:rowOff>
    </xdr:from>
    <xdr:to>
      <xdr:col>2</xdr:col>
      <xdr:colOff>257175</xdr:colOff>
      <xdr:row>114</xdr:row>
      <xdr:rowOff>123825</xdr:rowOff>
    </xdr:to>
    <xdr:sp macro="" textlink="">
      <xdr:nvSpPr>
        <xdr:cNvPr id="1961" name="AutoShape 4" descr="Exempté du ballottage">
          <a:hlinkClick xmlns:r="http://schemas.openxmlformats.org/officeDocument/2006/relationships" r:id="rId872"/>
        </xdr:cNvPr>
        <xdr:cNvSpPr>
          <a:spLocks noChangeAspect="1" noChangeArrowheads="1"/>
        </xdr:cNvSpPr>
      </xdr:nvSpPr>
      <xdr:spPr bwMode="auto">
        <a:xfrm>
          <a:off x="2447925" y="2190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115</xdr:row>
      <xdr:rowOff>0</xdr:rowOff>
    </xdr:from>
    <xdr:to>
      <xdr:col>7</xdr:col>
      <xdr:colOff>104775</xdr:colOff>
      <xdr:row>115</xdr:row>
      <xdr:rowOff>104775</xdr:rowOff>
    </xdr:to>
    <xdr:sp macro="" textlink="">
      <xdr:nvSpPr>
        <xdr:cNvPr id="1962" name="AutoShape 5" descr="https://capfriendly-wlb8ng5.stackpathdns.com/assets/images/icons/general/q2.svg"/>
        <xdr:cNvSpPr>
          <a:spLocks noChangeAspect="1" noChangeArrowheads="1"/>
        </xdr:cNvSpPr>
      </xdr:nvSpPr>
      <xdr:spPr bwMode="auto">
        <a:xfrm>
          <a:off x="6181725" y="220980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119</xdr:row>
      <xdr:rowOff>0</xdr:rowOff>
    </xdr:from>
    <xdr:to>
      <xdr:col>7</xdr:col>
      <xdr:colOff>123825</xdr:colOff>
      <xdr:row>119</xdr:row>
      <xdr:rowOff>104775</xdr:rowOff>
    </xdr:to>
    <xdr:sp macro="" textlink="">
      <xdr:nvSpPr>
        <xdr:cNvPr id="1963" name="AutoShape 6" descr="Éligible à l'arbitrage">
          <a:hlinkClick xmlns:r="http://schemas.openxmlformats.org/officeDocument/2006/relationships" r:id="rId873"/>
        </xdr:cNvPr>
        <xdr:cNvSpPr>
          <a:spLocks noChangeAspect="1" noChangeArrowheads="1"/>
        </xdr:cNvSpPr>
      </xdr:nvSpPr>
      <xdr:spPr bwMode="auto">
        <a:xfrm>
          <a:off x="6181725" y="22860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xdr:row>
      <xdr:rowOff>0</xdr:rowOff>
    </xdr:from>
    <xdr:to>
      <xdr:col>2</xdr:col>
      <xdr:colOff>123825</xdr:colOff>
      <xdr:row>122</xdr:row>
      <xdr:rowOff>123825</xdr:rowOff>
    </xdr:to>
    <xdr:sp macro="" textlink="">
      <xdr:nvSpPr>
        <xdr:cNvPr id="1964" name="AutoShape 7" descr="Bonis de performance"/>
        <xdr:cNvSpPr>
          <a:spLocks noChangeAspect="1" noChangeArrowheads="1"/>
        </xdr:cNvSpPr>
      </xdr:nvSpPr>
      <xdr:spPr bwMode="auto">
        <a:xfrm>
          <a:off x="2314575" y="2343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122</xdr:row>
      <xdr:rowOff>0</xdr:rowOff>
    </xdr:from>
    <xdr:to>
      <xdr:col>2</xdr:col>
      <xdr:colOff>257175</xdr:colOff>
      <xdr:row>122</xdr:row>
      <xdr:rowOff>123825</xdr:rowOff>
    </xdr:to>
    <xdr:sp macro="" textlink="">
      <xdr:nvSpPr>
        <xdr:cNvPr id="1965" name="AutoShape 8" descr="Exempté du ballottage">
          <a:hlinkClick xmlns:r="http://schemas.openxmlformats.org/officeDocument/2006/relationships" r:id="rId874"/>
        </xdr:cNvPr>
        <xdr:cNvSpPr>
          <a:spLocks noChangeAspect="1" noChangeArrowheads="1"/>
        </xdr:cNvSpPr>
      </xdr:nvSpPr>
      <xdr:spPr bwMode="auto">
        <a:xfrm>
          <a:off x="2447925" y="2343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125</xdr:row>
      <xdr:rowOff>0</xdr:rowOff>
    </xdr:from>
    <xdr:to>
      <xdr:col>7</xdr:col>
      <xdr:colOff>123825</xdr:colOff>
      <xdr:row>125</xdr:row>
      <xdr:rowOff>104775</xdr:rowOff>
    </xdr:to>
    <xdr:sp macro="" textlink="">
      <xdr:nvSpPr>
        <xdr:cNvPr id="1966" name="AutoShape 9" descr="Éligible à l'arbitrage">
          <a:hlinkClick xmlns:r="http://schemas.openxmlformats.org/officeDocument/2006/relationships" r:id="rId875"/>
        </xdr:cNvPr>
        <xdr:cNvSpPr>
          <a:spLocks noChangeAspect="1" noChangeArrowheads="1"/>
        </xdr:cNvSpPr>
      </xdr:nvSpPr>
      <xdr:spPr bwMode="auto">
        <a:xfrm>
          <a:off x="6181725" y="24003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67" name="AutoShape 10" descr="https://capfriendly-wlb8ng5.stackpathdns.com/assets/images/icons/general/q.svg"/>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68" name="AutoShape 11" descr="https://capfriendly-wlb8ng5.stackpathdns.com/assets/images/icons/general/q.svg"/>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69" name="AutoShape 12" descr="https://capfriendly-wlb8ng5.stackpathdns.com/assets/images/icons/general/q.svg"/>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70" name="AutoShape 13" descr="https://capfriendly-wlb8ng5.stackpathdns.com/assets/images/icons/general/q.svg"/>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71" name="AutoShape 14" descr="https://capfriendly-wlb8ng5.stackpathdns.com/assets/images/icons/general/q.svg"/>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72" name="AutoShape 15" descr="https://capfriendly-wlb8ng5.stackpathdns.com/assets/images/icons/general/q.svg"/>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73" name="AutoShape 16" descr="https://capfriendly-wlb8ng5.stackpathdns.com/assets/images/icons/general/q.svg"/>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74" name="AutoShape 17" descr="https://capfriendly-wlb8ng5.stackpathdns.com/assets/images/icons/general/q.svg"/>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75" name="AutoShape 18" descr="https://capfriendly-wlb8ng5.stackpathdns.com/assets/images/icons/general/q.svg"/>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76" name="AutoShape 19" descr="https://capfriendly-wlb8ng5.stackpathdns.com/assets/images/icons/general/q.svg"/>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77" name="AutoShape 20" descr="https://capfriendly-wlb8ng5.stackpathdns.com/assets/images/icons/general/q.svg"/>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123825</xdr:colOff>
      <xdr:row>129</xdr:row>
      <xdr:rowOff>123825</xdr:rowOff>
    </xdr:to>
    <xdr:sp macro="" textlink="">
      <xdr:nvSpPr>
        <xdr:cNvPr id="1978" name="AutoShape 21" descr="Exempté du ballottage">
          <a:hlinkClick xmlns:r="http://schemas.openxmlformats.org/officeDocument/2006/relationships" r:id="rId876"/>
        </xdr:cNvPr>
        <xdr:cNvSpPr>
          <a:spLocks noChangeAspect="1" noChangeArrowheads="1"/>
        </xdr:cNvSpPr>
      </xdr:nvSpPr>
      <xdr:spPr bwMode="auto">
        <a:xfrm>
          <a:off x="2314575" y="2476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130</xdr:row>
      <xdr:rowOff>0</xdr:rowOff>
    </xdr:from>
    <xdr:to>
      <xdr:col>2</xdr:col>
      <xdr:colOff>123825</xdr:colOff>
      <xdr:row>130</xdr:row>
      <xdr:rowOff>123825</xdr:rowOff>
    </xdr:to>
    <xdr:sp macro="" textlink="">
      <xdr:nvSpPr>
        <xdr:cNvPr id="1979" name="AutoShape 22" descr="Bonis de performance"/>
        <xdr:cNvSpPr>
          <a:spLocks noChangeAspect="1" noChangeArrowheads="1"/>
        </xdr:cNvSpPr>
      </xdr:nvSpPr>
      <xdr:spPr bwMode="auto">
        <a:xfrm>
          <a:off x="2314575" y="24955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130</xdr:row>
      <xdr:rowOff>0</xdr:rowOff>
    </xdr:from>
    <xdr:to>
      <xdr:col>2</xdr:col>
      <xdr:colOff>257175</xdr:colOff>
      <xdr:row>130</xdr:row>
      <xdr:rowOff>123825</xdr:rowOff>
    </xdr:to>
    <xdr:sp macro="" textlink="">
      <xdr:nvSpPr>
        <xdr:cNvPr id="1980" name="AutoShape 23" descr="Transaction avec retenue de salaire"/>
        <xdr:cNvSpPr>
          <a:spLocks noChangeAspect="1" noChangeArrowheads="1"/>
        </xdr:cNvSpPr>
      </xdr:nvSpPr>
      <xdr:spPr bwMode="auto">
        <a:xfrm>
          <a:off x="2447925" y="24955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130</xdr:row>
      <xdr:rowOff>0</xdr:rowOff>
    </xdr:from>
    <xdr:to>
      <xdr:col>2</xdr:col>
      <xdr:colOff>390525</xdr:colOff>
      <xdr:row>130</xdr:row>
      <xdr:rowOff>123825</xdr:rowOff>
    </xdr:to>
    <xdr:sp macro="" textlink="">
      <xdr:nvSpPr>
        <xdr:cNvPr id="1981" name="AutoShape 24" descr="Exempté du ballottage">
          <a:hlinkClick xmlns:r="http://schemas.openxmlformats.org/officeDocument/2006/relationships" r:id="rId877"/>
        </xdr:cNvPr>
        <xdr:cNvSpPr>
          <a:spLocks noChangeAspect="1" noChangeArrowheads="1"/>
        </xdr:cNvSpPr>
      </xdr:nvSpPr>
      <xdr:spPr bwMode="auto">
        <a:xfrm>
          <a:off x="2581275" y="24955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xdr:row>
      <xdr:rowOff>0</xdr:rowOff>
    </xdr:from>
    <xdr:to>
      <xdr:col>2</xdr:col>
      <xdr:colOff>123825</xdr:colOff>
      <xdr:row>131</xdr:row>
      <xdr:rowOff>123825</xdr:rowOff>
    </xdr:to>
    <xdr:sp macro="" textlink="">
      <xdr:nvSpPr>
        <xdr:cNvPr id="1982" name="AutoShape 25" descr="Exempté du ballottage">
          <a:hlinkClick xmlns:r="http://schemas.openxmlformats.org/officeDocument/2006/relationships" r:id="rId878"/>
        </xdr:cNvPr>
        <xdr:cNvSpPr>
          <a:spLocks noChangeAspect="1" noChangeArrowheads="1"/>
        </xdr:cNvSpPr>
      </xdr:nvSpPr>
      <xdr:spPr bwMode="auto">
        <a:xfrm>
          <a:off x="2314575" y="25146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xdr:row>
      <xdr:rowOff>0</xdr:rowOff>
    </xdr:from>
    <xdr:to>
      <xdr:col>2</xdr:col>
      <xdr:colOff>123825</xdr:colOff>
      <xdr:row>132</xdr:row>
      <xdr:rowOff>123825</xdr:rowOff>
    </xdr:to>
    <xdr:sp macro="" textlink="">
      <xdr:nvSpPr>
        <xdr:cNvPr id="1983" name="AutoShape 26" descr="Bonis de performance"/>
        <xdr:cNvSpPr>
          <a:spLocks noChangeAspect="1" noChangeArrowheads="1"/>
        </xdr:cNvSpPr>
      </xdr:nvSpPr>
      <xdr:spPr bwMode="auto">
        <a:xfrm>
          <a:off x="2314575" y="25336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132</xdr:row>
      <xdr:rowOff>0</xdr:rowOff>
    </xdr:from>
    <xdr:to>
      <xdr:col>2</xdr:col>
      <xdr:colOff>257175</xdr:colOff>
      <xdr:row>132</xdr:row>
      <xdr:rowOff>123825</xdr:rowOff>
    </xdr:to>
    <xdr:sp macro="" textlink="">
      <xdr:nvSpPr>
        <xdr:cNvPr id="1984" name="AutoShape 27" descr="Exempté du ballottage">
          <a:hlinkClick xmlns:r="http://schemas.openxmlformats.org/officeDocument/2006/relationships" r:id="rId879"/>
        </xdr:cNvPr>
        <xdr:cNvSpPr>
          <a:spLocks noChangeAspect="1" noChangeArrowheads="1"/>
        </xdr:cNvSpPr>
      </xdr:nvSpPr>
      <xdr:spPr bwMode="auto">
        <a:xfrm>
          <a:off x="2447925" y="25336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xdr:row>
      <xdr:rowOff>0</xdr:rowOff>
    </xdr:from>
    <xdr:to>
      <xdr:col>2</xdr:col>
      <xdr:colOff>123825</xdr:colOff>
      <xdr:row>133</xdr:row>
      <xdr:rowOff>123825</xdr:rowOff>
    </xdr:to>
    <xdr:sp macro="" textlink="">
      <xdr:nvSpPr>
        <xdr:cNvPr id="1985" name="AutoShape 28" descr="Bonis de performance"/>
        <xdr:cNvSpPr>
          <a:spLocks noChangeAspect="1" noChangeArrowheads="1"/>
        </xdr:cNvSpPr>
      </xdr:nvSpPr>
      <xdr:spPr bwMode="auto">
        <a:xfrm>
          <a:off x="2314575" y="25527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133</xdr:row>
      <xdr:rowOff>0</xdr:rowOff>
    </xdr:from>
    <xdr:to>
      <xdr:col>2</xdr:col>
      <xdr:colOff>257175</xdr:colOff>
      <xdr:row>133</xdr:row>
      <xdr:rowOff>123825</xdr:rowOff>
    </xdr:to>
    <xdr:sp macro="" textlink="">
      <xdr:nvSpPr>
        <xdr:cNvPr id="1986" name="AutoShape 29" descr="Exempté du ballottage">
          <a:hlinkClick xmlns:r="http://schemas.openxmlformats.org/officeDocument/2006/relationships" r:id="rId880"/>
        </xdr:cNvPr>
        <xdr:cNvSpPr>
          <a:spLocks noChangeAspect="1" noChangeArrowheads="1"/>
        </xdr:cNvSpPr>
      </xdr:nvSpPr>
      <xdr:spPr bwMode="auto">
        <a:xfrm>
          <a:off x="2447925" y="25527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xdr:row>
      <xdr:rowOff>0</xdr:rowOff>
    </xdr:from>
    <xdr:to>
      <xdr:col>2</xdr:col>
      <xdr:colOff>123825</xdr:colOff>
      <xdr:row>134</xdr:row>
      <xdr:rowOff>123825</xdr:rowOff>
    </xdr:to>
    <xdr:sp macro="" textlink="">
      <xdr:nvSpPr>
        <xdr:cNvPr id="1987" name="AutoShape 30" descr="Bonis de performance"/>
        <xdr:cNvSpPr>
          <a:spLocks noChangeAspect="1" noChangeArrowheads="1"/>
        </xdr:cNvSpPr>
      </xdr:nvSpPr>
      <xdr:spPr bwMode="auto">
        <a:xfrm>
          <a:off x="2314575" y="2571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134</xdr:row>
      <xdr:rowOff>0</xdr:rowOff>
    </xdr:from>
    <xdr:to>
      <xdr:col>2</xdr:col>
      <xdr:colOff>257175</xdr:colOff>
      <xdr:row>134</xdr:row>
      <xdr:rowOff>123825</xdr:rowOff>
    </xdr:to>
    <xdr:sp macro="" textlink="">
      <xdr:nvSpPr>
        <xdr:cNvPr id="1988" name="AutoShape 31" descr="Transaction avec retenue de salaire"/>
        <xdr:cNvSpPr>
          <a:spLocks noChangeAspect="1" noChangeArrowheads="1"/>
        </xdr:cNvSpPr>
      </xdr:nvSpPr>
      <xdr:spPr bwMode="auto">
        <a:xfrm>
          <a:off x="2447925" y="2571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134</xdr:row>
      <xdr:rowOff>0</xdr:rowOff>
    </xdr:from>
    <xdr:to>
      <xdr:col>2</xdr:col>
      <xdr:colOff>390525</xdr:colOff>
      <xdr:row>134</xdr:row>
      <xdr:rowOff>123825</xdr:rowOff>
    </xdr:to>
    <xdr:sp macro="" textlink="">
      <xdr:nvSpPr>
        <xdr:cNvPr id="1989" name="AutoShape 32" descr="Exempté du ballottage">
          <a:hlinkClick xmlns:r="http://schemas.openxmlformats.org/officeDocument/2006/relationships" r:id="rId881"/>
        </xdr:cNvPr>
        <xdr:cNvSpPr>
          <a:spLocks noChangeAspect="1" noChangeArrowheads="1"/>
        </xdr:cNvSpPr>
      </xdr:nvSpPr>
      <xdr:spPr bwMode="auto">
        <a:xfrm>
          <a:off x="2581275" y="25717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135</xdr:row>
      <xdr:rowOff>0</xdr:rowOff>
    </xdr:from>
    <xdr:to>
      <xdr:col>2</xdr:col>
      <xdr:colOff>123825</xdr:colOff>
      <xdr:row>135</xdr:row>
      <xdr:rowOff>123825</xdr:rowOff>
    </xdr:to>
    <xdr:sp macro="" textlink="">
      <xdr:nvSpPr>
        <xdr:cNvPr id="1990" name="AutoShape 33" descr="Bonis de performance"/>
        <xdr:cNvSpPr>
          <a:spLocks noChangeAspect="1" noChangeArrowheads="1"/>
        </xdr:cNvSpPr>
      </xdr:nvSpPr>
      <xdr:spPr bwMode="auto">
        <a:xfrm>
          <a:off x="2314575" y="25908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135</xdr:row>
      <xdr:rowOff>0</xdr:rowOff>
    </xdr:from>
    <xdr:to>
      <xdr:col>2</xdr:col>
      <xdr:colOff>257175</xdr:colOff>
      <xdr:row>135</xdr:row>
      <xdr:rowOff>123825</xdr:rowOff>
    </xdr:to>
    <xdr:sp macro="" textlink="">
      <xdr:nvSpPr>
        <xdr:cNvPr id="1991" name="AutoShape 34" descr="Exempté du ballottage">
          <a:hlinkClick xmlns:r="http://schemas.openxmlformats.org/officeDocument/2006/relationships" r:id="rId882"/>
        </xdr:cNvPr>
        <xdr:cNvSpPr>
          <a:spLocks noChangeAspect="1" noChangeArrowheads="1"/>
        </xdr:cNvSpPr>
      </xdr:nvSpPr>
      <xdr:spPr bwMode="auto">
        <a:xfrm>
          <a:off x="2447925" y="25908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136</xdr:row>
      <xdr:rowOff>0</xdr:rowOff>
    </xdr:from>
    <xdr:to>
      <xdr:col>7</xdr:col>
      <xdr:colOff>123825</xdr:colOff>
      <xdr:row>136</xdr:row>
      <xdr:rowOff>104775</xdr:rowOff>
    </xdr:to>
    <xdr:sp macro="" textlink="">
      <xdr:nvSpPr>
        <xdr:cNvPr id="1992" name="AutoShape 35" descr="Éligible à l'arbitrage">
          <a:hlinkClick xmlns:r="http://schemas.openxmlformats.org/officeDocument/2006/relationships" r:id="rId883"/>
        </xdr:cNvPr>
        <xdr:cNvSpPr>
          <a:spLocks noChangeAspect="1" noChangeArrowheads="1"/>
        </xdr:cNvSpPr>
      </xdr:nvSpPr>
      <xdr:spPr bwMode="auto">
        <a:xfrm>
          <a:off x="6181725" y="26098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138</xdr:row>
      <xdr:rowOff>0</xdr:rowOff>
    </xdr:from>
    <xdr:to>
      <xdr:col>8</xdr:col>
      <xdr:colOff>123825</xdr:colOff>
      <xdr:row>138</xdr:row>
      <xdr:rowOff>104775</xdr:rowOff>
    </xdr:to>
    <xdr:sp macro="" textlink="">
      <xdr:nvSpPr>
        <xdr:cNvPr id="1993" name="AutoShape 36" descr="Éligible à l'arbitrage">
          <a:hlinkClick xmlns:r="http://schemas.openxmlformats.org/officeDocument/2006/relationships" r:id="rId884"/>
        </xdr:cNvPr>
        <xdr:cNvSpPr>
          <a:spLocks noChangeAspect="1" noChangeArrowheads="1"/>
        </xdr:cNvSpPr>
      </xdr:nvSpPr>
      <xdr:spPr bwMode="auto">
        <a:xfrm>
          <a:off x="6943725" y="26479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139</xdr:row>
      <xdr:rowOff>0</xdr:rowOff>
    </xdr:from>
    <xdr:to>
      <xdr:col>7</xdr:col>
      <xdr:colOff>123825</xdr:colOff>
      <xdr:row>139</xdr:row>
      <xdr:rowOff>104775</xdr:rowOff>
    </xdr:to>
    <xdr:sp macro="" textlink="">
      <xdr:nvSpPr>
        <xdr:cNvPr id="1994" name="AutoShape 37" descr="Éligible à l'arbitrage">
          <a:hlinkClick xmlns:r="http://schemas.openxmlformats.org/officeDocument/2006/relationships" r:id="rId885"/>
        </xdr:cNvPr>
        <xdr:cNvSpPr>
          <a:spLocks noChangeAspect="1" noChangeArrowheads="1"/>
        </xdr:cNvSpPr>
      </xdr:nvSpPr>
      <xdr:spPr bwMode="auto">
        <a:xfrm>
          <a:off x="6181725" y="26670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140</xdr:row>
      <xdr:rowOff>0</xdr:rowOff>
    </xdr:from>
    <xdr:to>
      <xdr:col>2</xdr:col>
      <xdr:colOff>123825</xdr:colOff>
      <xdr:row>140</xdr:row>
      <xdr:rowOff>123825</xdr:rowOff>
    </xdr:to>
    <xdr:sp macro="" textlink="">
      <xdr:nvSpPr>
        <xdr:cNvPr id="1995" name="AutoShape 38" descr="Bonis de performance"/>
        <xdr:cNvSpPr>
          <a:spLocks noChangeAspect="1" noChangeArrowheads="1"/>
        </xdr:cNvSpPr>
      </xdr:nvSpPr>
      <xdr:spPr bwMode="auto">
        <a:xfrm>
          <a:off x="2314575" y="26860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140</xdr:row>
      <xdr:rowOff>0</xdr:rowOff>
    </xdr:from>
    <xdr:to>
      <xdr:col>2</xdr:col>
      <xdr:colOff>257175</xdr:colOff>
      <xdr:row>140</xdr:row>
      <xdr:rowOff>123825</xdr:rowOff>
    </xdr:to>
    <xdr:sp macro="" textlink="">
      <xdr:nvSpPr>
        <xdr:cNvPr id="1996" name="AutoShape 39" descr="Exempté du ballottage">
          <a:hlinkClick xmlns:r="http://schemas.openxmlformats.org/officeDocument/2006/relationships" r:id="rId886"/>
        </xdr:cNvPr>
        <xdr:cNvSpPr>
          <a:spLocks noChangeAspect="1" noChangeArrowheads="1"/>
        </xdr:cNvSpPr>
      </xdr:nvSpPr>
      <xdr:spPr bwMode="auto">
        <a:xfrm>
          <a:off x="2447925" y="26860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xdr:row>
      <xdr:rowOff>0</xdr:rowOff>
    </xdr:from>
    <xdr:to>
      <xdr:col>2</xdr:col>
      <xdr:colOff>123825</xdr:colOff>
      <xdr:row>141</xdr:row>
      <xdr:rowOff>123825</xdr:rowOff>
    </xdr:to>
    <xdr:sp macro="" textlink="">
      <xdr:nvSpPr>
        <xdr:cNvPr id="1997" name="AutoShape 40" descr="Bonis de performance"/>
        <xdr:cNvSpPr>
          <a:spLocks noChangeAspect="1" noChangeArrowheads="1"/>
        </xdr:cNvSpPr>
      </xdr:nvSpPr>
      <xdr:spPr bwMode="auto">
        <a:xfrm>
          <a:off x="2314575" y="27051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141</xdr:row>
      <xdr:rowOff>0</xdr:rowOff>
    </xdr:from>
    <xdr:to>
      <xdr:col>2</xdr:col>
      <xdr:colOff>257175</xdr:colOff>
      <xdr:row>141</xdr:row>
      <xdr:rowOff>123825</xdr:rowOff>
    </xdr:to>
    <xdr:sp macro="" textlink="">
      <xdr:nvSpPr>
        <xdr:cNvPr id="1998" name="AutoShape 41" descr="Exempté du ballottage">
          <a:hlinkClick xmlns:r="http://schemas.openxmlformats.org/officeDocument/2006/relationships" r:id="rId887"/>
        </xdr:cNvPr>
        <xdr:cNvSpPr>
          <a:spLocks noChangeAspect="1" noChangeArrowheads="1"/>
        </xdr:cNvSpPr>
      </xdr:nvSpPr>
      <xdr:spPr bwMode="auto">
        <a:xfrm>
          <a:off x="2447925" y="27051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xdr:row>
      <xdr:rowOff>0</xdr:rowOff>
    </xdr:from>
    <xdr:to>
      <xdr:col>2</xdr:col>
      <xdr:colOff>123825</xdr:colOff>
      <xdr:row>142</xdr:row>
      <xdr:rowOff>123825</xdr:rowOff>
    </xdr:to>
    <xdr:sp macro="" textlink="">
      <xdr:nvSpPr>
        <xdr:cNvPr id="1999" name="AutoShape 42" descr="Exempté du ballottage">
          <a:hlinkClick xmlns:r="http://schemas.openxmlformats.org/officeDocument/2006/relationships" r:id="rId888"/>
        </xdr:cNvPr>
        <xdr:cNvSpPr>
          <a:spLocks noChangeAspect="1" noChangeArrowheads="1"/>
        </xdr:cNvSpPr>
      </xdr:nvSpPr>
      <xdr:spPr bwMode="auto">
        <a:xfrm>
          <a:off x="2314575" y="27241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xdr:row>
      <xdr:rowOff>0</xdr:rowOff>
    </xdr:from>
    <xdr:to>
      <xdr:col>2</xdr:col>
      <xdr:colOff>123825</xdr:colOff>
      <xdr:row>143</xdr:row>
      <xdr:rowOff>123825</xdr:rowOff>
    </xdr:to>
    <xdr:sp macro="" textlink="">
      <xdr:nvSpPr>
        <xdr:cNvPr id="2000" name="AutoShape 43" descr="Bonis de performance"/>
        <xdr:cNvSpPr>
          <a:spLocks noChangeAspect="1" noChangeArrowheads="1"/>
        </xdr:cNvSpPr>
      </xdr:nvSpPr>
      <xdr:spPr bwMode="auto">
        <a:xfrm>
          <a:off x="2314575" y="27432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143</xdr:row>
      <xdr:rowOff>0</xdr:rowOff>
    </xdr:from>
    <xdr:to>
      <xdr:col>2</xdr:col>
      <xdr:colOff>257175</xdr:colOff>
      <xdr:row>143</xdr:row>
      <xdr:rowOff>123825</xdr:rowOff>
    </xdr:to>
    <xdr:sp macro="" textlink="">
      <xdr:nvSpPr>
        <xdr:cNvPr id="2001" name="AutoShape 44" descr="Exempté du ballottage">
          <a:hlinkClick xmlns:r="http://schemas.openxmlformats.org/officeDocument/2006/relationships" r:id="rId889"/>
        </xdr:cNvPr>
        <xdr:cNvSpPr>
          <a:spLocks noChangeAspect="1" noChangeArrowheads="1"/>
        </xdr:cNvSpPr>
      </xdr:nvSpPr>
      <xdr:spPr bwMode="auto">
        <a:xfrm>
          <a:off x="2447925" y="27432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144</xdr:row>
      <xdr:rowOff>0</xdr:rowOff>
    </xdr:from>
    <xdr:to>
      <xdr:col>2</xdr:col>
      <xdr:colOff>123825</xdr:colOff>
      <xdr:row>144</xdr:row>
      <xdr:rowOff>123825</xdr:rowOff>
    </xdr:to>
    <xdr:sp macro="" textlink="">
      <xdr:nvSpPr>
        <xdr:cNvPr id="2002" name="AutoShape 45" descr="Exempté du ballottage">
          <a:hlinkClick xmlns:r="http://schemas.openxmlformats.org/officeDocument/2006/relationships" r:id="rId890"/>
        </xdr:cNvPr>
        <xdr:cNvSpPr>
          <a:spLocks noChangeAspect="1" noChangeArrowheads="1"/>
        </xdr:cNvSpPr>
      </xdr:nvSpPr>
      <xdr:spPr bwMode="auto">
        <a:xfrm>
          <a:off x="2314575" y="27622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145</xdr:row>
      <xdr:rowOff>0</xdr:rowOff>
    </xdr:from>
    <xdr:to>
      <xdr:col>2</xdr:col>
      <xdr:colOff>123825</xdr:colOff>
      <xdr:row>145</xdr:row>
      <xdr:rowOff>123825</xdr:rowOff>
    </xdr:to>
    <xdr:sp macro="" textlink="">
      <xdr:nvSpPr>
        <xdr:cNvPr id="2003" name="AutoShape 46" descr="Bonis de performance"/>
        <xdr:cNvSpPr>
          <a:spLocks noChangeAspect="1" noChangeArrowheads="1"/>
        </xdr:cNvSpPr>
      </xdr:nvSpPr>
      <xdr:spPr bwMode="auto">
        <a:xfrm>
          <a:off x="2314575" y="27813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145</xdr:row>
      <xdr:rowOff>0</xdr:rowOff>
    </xdr:from>
    <xdr:to>
      <xdr:col>2</xdr:col>
      <xdr:colOff>257175</xdr:colOff>
      <xdr:row>145</xdr:row>
      <xdr:rowOff>123825</xdr:rowOff>
    </xdr:to>
    <xdr:sp macro="" textlink="">
      <xdr:nvSpPr>
        <xdr:cNvPr id="2004" name="AutoShape 47" descr="Exempté du ballottage">
          <a:hlinkClick xmlns:r="http://schemas.openxmlformats.org/officeDocument/2006/relationships" r:id="rId891"/>
        </xdr:cNvPr>
        <xdr:cNvSpPr>
          <a:spLocks noChangeAspect="1" noChangeArrowheads="1"/>
        </xdr:cNvSpPr>
      </xdr:nvSpPr>
      <xdr:spPr bwMode="auto">
        <a:xfrm>
          <a:off x="2447925" y="27813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xdr:row>
      <xdr:rowOff>0</xdr:rowOff>
    </xdr:from>
    <xdr:to>
      <xdr:col>2</xdr:col>
      <xdr:colOff>123825</xdr:colOff>
      <xdr:row>146</xdr:row>
      <xdr:rowOff>123825</xdr:rowOff>
    </xdr:to>
    <xdr:sp macro="" textlink="">
      <xdr:nvSpPr>
        <xdr:cNvPr id="2005" name="AutoShape 48" descr="Exempté du ballottage">
          <a:hlinkClick xmlns:r="http://schemas.openxmlformats.org/officeDocument/2006/relationships" r:id="rId892"/>
        </xdr:cNvPr>
        <xdr:cNvSpPr>
          <a:spLocks noChangeAspect="1" noChangeArrowheads="1"/>
        </xdr:cNvSpPr>
      </xdr:nvSpPr>
      <xdr:spPr bwMode="auto">
        <a:xfrm>
          <a:off x="2314575" y="28003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148</xdr:row>
      <xdr:rowOff>0</xdr:rowOff>
    </xdr:from>
    <xdr:to>
      <xdr:col>2</xdr:col>
      <xdr:colOff>123825</xdr:colOff>
      <xdr:row>148</xdr:row>
      <xdr:rowOff>123825</xdr:rowOff>
    </xdr:to>
    <xdr:sp macro="" textlink="">
      <xdr:nvSpPr>
        <xdr:cNvPr id="2006" name="AutoShape 49" descr="Bonis de performance"/>
        <xdr:cNvSpPr>
          <a:spLocks noChangeAspect="1" noChangeArrowheads="1"/>
        </xdr:cNvSpPr>
      </xdr:nvSpPr>
      <xdr:spPr bwMode="auto">
        <a:xfrm>
          <a:off x="2314575" y="2838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148</xdr:row>
      <xdr:rowOff>0</xdr:rowOff>
    </xdr:from>
    <xdr:to>
      <xdr:col>2</xdr:col>
      <xdr:colOff>257175</xdr:colOff>
      <xdr:row>148</xdr:row>
      <xdr:rowOff>123825</xdr:rowOff>
    </xdr:to>
    <xdr:sp macro="" textlink="">
      <xdr:nvSpPr>
        <xdr:cNvPr id="2007" name="AutoShape 50" descr="Exempté du ballottage">
          <a:hlinkClick xmlns:r="http://schemas.openxmlformats.org/officeDocument/2006/relationships" r:id="rId893"/>
        </xdr:cNvPr>
        <xdr:cNvSpPr>
          <a:spLocks noChangeAspect="1" noChangeArrowheads="1"/>
        </xdr:cNvSpPr>
      </xdr:nvSpPr>
      <xdr:spPr bwMode="auto">
        <a:xfrm>
          <a:off x="2447925" y="283845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149</xdr:row>
      <xdr:rowOff>0</xdr:rowOff>
    </xdr:from>
    <xdr:to>
      <xdr:col>2</xdr:col>
      <xdr:colOff>123825</xdr:colOff>
      <xdr:row>149</xdr:row>
      <xdr:rowOff>123825</xdr:rowOff>
    </xdr:to>
    <xdr:sp macro="" textlink="">
      <xdr:nvSpPr>
        <xdr:cNvPr id="2008" name="AutoShape 51" descr="Bonis de performance"/>
        <xdr:cNvSpPr>
          <a:spLocks noChangeAspect="1" noChangeArrowheads="1"/>
        </xdr:cNvSpPr>
      </xdr:nvSpPr>
      <xdr:spPr bwMode="auto">
        <a:xfrm>
          <a:off x="2314575" y="2857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149</xdr:row>
      <xdr:rowOff>0</xdr:rowOff>
    </xdr:from>
    <xdr:to>
      <xdr:col>2</xdr:col>
      <xdr:colOff>257175</xdr:colOff>
      <xdr:row>149</xdr:row>
      <xdr:rowOff>123825</xdr:rowOff>
    </xdr:to>
    <xdr:sp macro="" textlink="">
      <xdr:nvSpPr>
        <xdr:cNvPr id="2009" name="AutoShape 52" descr="Exempté du ballottage">
          <a:hlinkClick xmlns:r="http://schemas.openxmlformats.org/officeDocument/2006/relationships" r:id="rId894"/>
        </xdr:cNvPr>
        <xdr:cNvSpPr>
          <a:spLocks noChangeAspect="1" noChangeArrowheads="1"/>
        </xdr:cNvSpPr>
      </xdr:nvSpPr>
      <xdr:spPr bwMode="auto">
        <a:xfrm>
          <a:off x="2447925" y="28575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159</xdr:row>
      <xdr:rowOff>0</xdr:rowOff>
    </xdr:from>
    <xdr:to>
      <xdr:col>7</xdr:col>
      <xdr:colOff>123825</xdr:colOff>
      <xdr:row>159</xdr:row>
      <xdr:rowOff>104775</xdr:rowOff>
    </xdr:to>
    <xdr:sp macro="" textlink="">
      <xdr:nvSpPr>
        <xdr:cNvPr id="2010" name="AutoShape 53" descr="Éligible à l'arbitrage">
          <a:hlinkClick xmlns:r="http://schemas.openxmlformats.org/officeDocument/2006/relationships" r:id="rId895"/>
        </xdr:cNvPr>
        <xdr:cNvSpPr>
          <a:spLocks noChangeAspect="1" noChangeArrowheads="1"/>
        </xdr:cNvSpPr>
      </xdr:nvSpPr>
      <xdr:spPr bwMode="auto">
        <a:xfrm>
          <a:off x="6181725" y="30480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160</xdr:row>
      <xdr:rowOff>0</xdr:rowOff>
    </xdr:from>
    <xdr:to>
      <xdr:col>8</xdr:col>
      <xdr:colOff>123825</xdr:colOff>
      <xdr:row>160</xdr:row>
      <xdr:rowOff>104775</xdr:rowOff>
    </xdr:to>
    <xdr:sp macro="" textlink="">
      <xdr:nvSpPr>
        <xdr:cNvPr id="2011" name="AutoShape 54" descr="Éligible à l'arbitrage">
          <a:hlinkClick xmlns:r="http://schemas.openxmlformats.org/officeDocument/2006/relationships" r:id="rId896"/>
        </xdr:cNvPr>
        <xdr:cNvSpPr>
          <a:spLocks noChangeAspect="1" noChangeArrowheads="1"/>
        </xdr:cNvSpPr>
      </xdr:nvSpPr>
      <xdr:spPr bwMode="auto">
        <a:xfrm>
          <a:off x="6943725" y="30670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161</xdr:row>
      <xdr:rowOff>0</xdr:rowOff>
    </xdr:from>
    <xdr:to>
      <xdr:col>2</xdr:col>
      <xdr:colOff>123825</xdr:colOff>
      <xdr:row>161</xdr:row>
      <xdr:rowOff>123825</xdr:rowOff>
    </xdr:to>
    <xdr:sp macro="" textlink="">
      <xdr:nvSpPr>
        <xdr:cNvPr id="2012" name="AutoShape 55" descr="Bonis de performance"/>
        <xdr:cNvSpPr>
          <a:spLocks noChangeAspect="1" noChangeArrowheads="1"/>
        </xdr:cNvSpPr>
      </xdr:nvSpPr>
      <xdr:spPr bwMode="auto">
        <a:xfrm>
          <a:off x="2314575" y="308610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162</xdr:row>
      <xdr:rowOff>0</xdr:rowOff>
    </xdr:from>
    <xdr:to>
      <xdr:col>8</xdr:col>
      <xdr:colOff>123825</xdr:colOff>
      <xdr:row>162</xdr:row>
      <xdr:rowOff>104775</xdr:rowOff>
    </xdr:to>
    <xdr:sp macro="" textlink="">
      <xdr:nvSpPr>
        <xdr:cNvPr id="2013" name="AutoShape 56" descr="Éligible à l'arbitrage">
          <a:hlinkClick xmlns:r="http://schemas.openxmlformats.org/officeDocument/2006/relationships" r:id="rId897"/>
        </xdr:cNvPr>
        <xdr:cNvSpPr>
          <a:spLocks noChangeAspect="1" noChangeArrowheads="1"/>
        </xdr:cNvSpPr>
      </xdr:nvSpPr>
      <xdr:spPr bwMode="auto">
        <a:xfrm>
          <a:off x="6943725" y="310515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163</xdr:row>
      <xdr:rowOff>0</xdr:rowOff>
    </xdr:from>
    <xdr:to>
      <xdr:col>7</xdr:col>
      <xdr:colOff>123825</xdr:colOff>
      <xdr:row>163</xdr:row>
      <xdr:rowOff>104775</xdr:rowOff>
    </xdr:to>
    <xdr:sp macro="" textlink="">
      <xdr:nvSpPr>
        <xdr:cNvPr id="2014" name="AutoShape 57" descr="Éligible à l'arbitrage">
          <a:hlinkClick xmlns:r="http://schemas.openxmlformats.org/officeDocument/2006/relationships" r:id="rId898"/>
        </xdr:cNvPr>
        <xdr:cNvSpPr>
          <a:spLocks noChangeAspect="1" noChangeArrowheads="1"/>
        </xdr:cNvSpPr>
      </xdr:nvSpPr>
      <xdr:spPr bwMode="auto">
        <a:xfrm>
          <a:off x="6181725" y="31242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169</xdr:row>
      <xdr:rowOff>0</xdr:rowOff>
    </xdr:from>
    <xdr:to>
      <xdr:col>7</xdr:col>
      <xdr:colOff>123825</xdr:colOff>
      <xdr:row>169</xdr:row>
      <xdr:rowOff>104775</xdr:rowOff>
    </xdr:to>
    <xdr:sp macro="" textlink="">
      <xdr:nvSpPr>
        <xdr:cNvPr id="2015" name="AutoShape 58" descr="Éligible à l'arbitrage">
          <a:hlinkClick xmlns:r="http://schemas.openxmlformats.org/officeDocument/2006/relationships" r:id="rId899"/>
        </xdr:cNvPr>
        <xdr:cNvSpPr>
          <a:spLocks noChangeAspect="1" noChangeArrowheads="1"/>
        </xdr:cNvSpPr>
      </xdr:nvSpPr>
      <xdr:spPr bwMode="auto">
        <a:xfrm>
          <a:off x="6181725" y="32385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173</xdr:row>
      <xdr:rowOff>0</xdr:rowOff>
    </xdr:from>
    <xdr:to>
      <xdr:col>7</xdr:col>
      <xdr:colOff>123825</xdr:colOff>
      <xdr:row>173</xdr:row>
      <xdr:rowOff>104775</xdr:rowOff>
    </xdr:to>
    <xdr:sp macro="" textlink="">
      <xdr:nvSpPr>
        <xdr:cNvPr id="2016" name="AutoShape 59" descr="Éligible à l'arbitrage">
          <a:hlinkClick xmlns:r="http://schemas.openxmlformats.org/officeDocument/2006/relationships" r:id="rId900"/>
        </xdr:cNvPr>
        <xdr:cNvSpPr>
          <a:spLocks noChangeAspect="1" noChangeArrowheads="1"/>
        </xdr:cNvSpPr>
      </xdr:nvSpPr>
      <xdr:spPr bwMode="auto">
        <a:xfrm>
          <a:off x="6181725" y="331470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17" name="AutoShape 60" descr="https://capfriendly-wlb8ng5.stackpathdns.com/assets/images/icons/general/q.svg"/>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18" name="AutoShape 61" descr="https://capfriendly-wlb8ng5.stackpathdns.com/assets/images/icons/general/q.svg"/>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19" name="AutoShape 62" descr="https://capfriendly-wlb8ng5.stackpathdns.com/assets/images/icons/general/q.svg"/>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20" name="AutoShape 63" descr="https://capfriendly-wlb8ng5.stackpathdns.com/assets/images/icons/general/q.svg"/>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21" name="AutoShape 64" descr="https://capfriendly-wlb8ng5.stackpathdns.com/assets/images/icons/general/q.svg"/>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22" name="AutoShape 65" descr="https://capfriendly-wlb8ng5.stackpathdns.com/assets/images/icons/general/q.svg"/>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23" name="AutoShape 66" descr="https://capfriendly-wlb8ng5.stackpathdns.com/assets/images/icons/general/q.svg"/>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24" name="AutoShape 67" descr="https://capfriendly-wlb8ng5.stackpathdns.com/assets/images/icons/general/q.svg"/>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25" name="AutoShape 68" descr="https://capfriendly-wlb8ng5.stackpathdns.com/assets/images/icons/general/q.svg"/>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26" name="AutoShape 69" descr="https://capfriendly-wlb8ng5.stackpathdns.com/assets/images/icons/general/q.svg"/>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27" name="AutoShape 70" descr="https://capfriendly-wlb8ng5.stackpathdns.com/assets/images/icons/general/q.svg"/>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123825</xdr:colOff>
      <xdr:row>175</xdr:row>
      <xdr:rowOff>123825</xdr:rowOff>
    </xdr:to>
    <xdr:sp macro="" textlink="">
      <xdr:nvSpPr>
        <xdr:cNvPr id="2028" name="AutoShape 71" descr="Exempté du ballottage">
          <a:hlinkClick xmlns:r="http://schemas.openxmlformats.org/officeDocument/2006/relationships" r:id="rId901"/>
        </xdr:cNvPr>
        <xdr:cNvSpPr>
          <a:spLocks noChangeAspect="1" noChangeArrowheads="1"/>
        </xdr:cNvSpPr>
      </xdr:nvSpPr>
      <xdr:spPr bwMode="auto">
        <a:xfrm>
          <a:off x="2314575" y="335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176</xdr:row>
      <xdr:rowOff>0</xdr:rowOff>
    </xdr:from>
    <xdr:to>
      <xdr:col>2</xdr:col>
      <xdr:colOff>123825</xdr:colOff>
      <xdr:row>176</xdr:row>
      <xdr:rowOff>123825</xdr:rowOff>
    </xdr:to>
    <xdr:sp macro="" textlink="">
      <xdr:nvSpPr>
        <xdr:cNvPr id="2029" name="AutoShape 72" descr="Bonis de performance"/>
        <xdr:cNvSpPr>
          <a:spLocks noChangeAspect="1" noChangeArrowheads="1"/>
        </xdr:cNvSpPr>
      </xdr:nvSpPr>
      <xdr:spPr bwMode="auto">
        <a:xfrm>
          <a:off x="2314575" y="3375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176</xdr:row>
      <xdr:rowOff>0</xdr:rowOff>
    </xdr:from>
    <xdr:to>
      <xdr:col>2</xdr:col>
      <xdr:colOff>257175</xdr:colOff>
      <xdr:row>176</xdr:row>
      <xdr:rowOff>123825</xdr:rowOff>
    </xdr:to>
    <xdr:sp macro="" textlink="">
      <xdr:nvSpPr>
        <xdr:cNvPr id="2030" name="AutoShape 73" descr="Exempté du ballottage">
          <a:hlinkClick xmlns:r="http://schemas.openxmlformats.org/officeDocument/2006/relationships" r:id="rId902"/>
        </xdr:cNvPr>
        <xdr:cNvSpPr>
          <a:spLocks noChangeAspect="1" noChangeArrowheads="1"/>
        </xdr:cNvSpPr>
      </xdr:nvSpPr>
      <xdr:spPr bwMode="auto">
        <a:xfrm>
          <a:off x="2447925" y="3375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177</xdr:row>
      <xdr:rowOff>0</xdr:rowOff>
    </xdr:from>
    <xdr:to>
      <xdr:col>2</xdr:col>
      <xdr:colOff>123825</xdr:colOff>
      <xdr:row>177</xdr:row>
      <xdr:rowOff>123825</xdr:rowOff>
    </xdr:to>
    <xdr:sp macro="" textlink="">
      <xdr:nvSpPr>
        <xdr:cNvPr id="2031" name="AutoShape 74" descr="Bonis de performance"/>
        <xdr:cNvSpPr>
          <a:spLocks noChangeAspect="1" noChangeArrowheads="1"/>
        </xdr:cNvSpPr>
      </xdr:nvSpPr>
      <xdr:spPr bwMode="auto">
        <a:xfrm>
          <a:off x="2314575" y="3394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177</xdr:row>
      <xdr:rowOff>0</xdr:rowOff>
    </xdr:from>
    <xdr:to>
      <xdr:col>2</xdr:col>
      <xdr:colOff>257175</xdr:colOff>
      <xdr:row>177</xdr:row>
      <xdr:rowOff>123825</xdr:rowOff>
    </xdr:to>
    <xdr:sp macro="" textlink="">
      <xdr:nvSpPr>
        <xdr:cNvPr id="2032" name="AutoShape 75" descr="Exempté du ballottage">
          <a:hlinkClick xmlns:r="http://schemas.openxmlformats.org/officeDocument/2006/relationships" r:id="rId903"/>
        </xdr:cNvPr>
        <xdr:cNvSpPr>
          <a:spLocks noChangeAspect="1" noChangeArrowheads="1"/>
        </xdr:cNvSpPr>
      </xdr:nvSpPr>
      <xdr:spPr bwMode="auto">
        <a:xfrm>
          <a:off x="2447925" y="3394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178</xdr:row>
      <xdr:rowOff>0</xdr:rowOff>
    </xdr:from>
    <xdr:to>
      <xdr:col>2</xdr:col>
      <xdr:colOff>123825</xdr:colOff>
      <xdr:row>178</xdr:row>
      <xdr:rowOff>123825</xdr:rowOff>
    </xdr:to>
    <xdr:sp macro="" textlink="">
      <xdr:nvSpPr>
        <xdr:cNvPr id="2033" name="AutoShape 76" descr="Bonis de performance"/>
        <xdr:cNvSpPr>
          <a:spLocks noChangeAspect="1" noChangeArrowheads="1"/>
        </xdr:cNvSpPr>
      </xdr:nvSpPr>
      <xdr:spPr bwMode="auto">
        <a:xfrm>
          <a:off x="2314575" y="3413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178</xdr:row>
      <xdr:rowOff>0</xdr:rowOff>
    </xdr:from>
    <xdr:to>
      <xdr:col>2</xdr:col>
      <xdr:colOff>257175</xdr:colOff>
      <xdr:row>178</xdr:row>
      <xdr:rowOff>123825</xdr:rowOff>
    </xdr:to>
    <xdr:sp macro="" textlink="">
      <xdr:nvSpPr>
        <xdr:cNvPr id="2034" name="AutoShape 77" descr="Exempté du ballottage">
          <a:hlinkClick xmlns:r="http://schemas.openxmlformats.org/officeDocument/2006/relationships" r:id="rId904"/>
        </xdr:cNvPr>
        <xdr:cNvSpPr>
          <a:spLocks noChangeAspect="1" noChangeArrowheads="1"/>
        </xdr:cNvSpPr>
      </xdr:nvSpPr>
      <xdr:spPr bwMode="auto">
        <a:xfrm>
          <a:off x="2447925" y="3413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179</xdr:row>
      <xdr:rowOff>0</xdr:rowOff>
    </xdr:from>
    <xdr:to>
      <xdr:col>2</xdr:col>
      <xdr:colOff>123825</xdr:colOff>
      <xdr:row>179</xdr:row>
      <xdr:rowOff>123825</xdr:rowOff>
    </xdr:to>
    <xdr:sp macro="" textlink="">
      <xdr:nvSpPr>
        <xdr:cNvPr id="2035" name="AutoShape 78" descr="Bonis de performance"/>
        <xdr:cNvSpPr>
          <a:spLocks noChangeAspect="1" noChangeArrowheads="1"/>
        </xdr:cNvSpPr>
      </xdr:nvSpPr>
      <xdr:spPr bwMode="auto">
        <a:xfrm>
          <a:off x="2314575" y="3432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179</xdr:row>
      <xdr:rowOff>0</xdr:rowOff>
    </xdr:from>
    <xdr:to>
      <xdr:col>2</xdr:col>
      <xdr:colOff>257175</xdr:colOff>
      <xdr:row>179</xdr:row>
      <xdr:rowOff>123825</xdr:rowOff>
    </xdr:to>
    <xdr:sp macro="" textlink="">
      <xdr:nvSpPr>
        <xdr:cNvPr id="2036" name="AutoShape 79" descr="Exempté du ballottage">
          <a:hlinkClick xmlns:r="http://schemas.openxmlformats.org/officeDocument/2006/relationships" r:id="rId905"/>
        </xdr:cNvPr>
        <xdr:cNvSpPr>
          <a:spLocks noChangeAspect="1" noChangeArrowheads="1"/>
        </xdr:cNvSpPr>
      </xdr:nvSpPr>
      <xdr:spPr bwMode="auto">
        <a:xfrm>
          <a:off x="2447925" y="3432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180</xdr:row>
      <xdr:rowOff>0</xdr:rowOff>
    </xdr:from>
    <xdr:to>
      <xdr:col>2</xdr:col>
      <xdr:colOff>123825</xdr:colOff>
      <xdr:row>180</xdr:row>
      <xdr:rowOff>123825</xdr:rowOff>
    </xdr:to>
    <xdr:sp macro="" textlink="">
      <xdr:nvSpPr>
        <xdr:cNvPr id="2037" name="AutoShape 80" descr="Bonis de performance"/>
        <xdr:cNvSpPr>
          <a:spLocks noChangeAspect="1" noChangeArrowheads="1"/>
        </xdr:cNvSpPr>
      </xdr:nvSpPr>
      <xdr:spPr bwMode="auto">
        <a:xfrm>
          <a:off x="2314575" y="3451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180</xdr:row>
      <xdr:rowOff>0</xdr:rowOff>
    </xdr:from>
    <xdr:to>
      <xdr:col>2</xdr:col>
      <xdr:colOff>257175</xdr:colOff>
      <xdr:row>180</xdr:row>
      <xdr:rowOff>123825</xdr:rowOff>
    </xdr:to>
    <xdr:sp macro="" textlink="">
      <xdr:nvSpPr>
        <xdr:cNvPr id="2038" name="AutoShape 81" descr="Exempté du ballottage">
          <a:hlinkClick xmlns:r="http://schemas.openxmlformats.org/officeDocument/2006/relationships" r:id="rId906"/>
        </xdr:cNvPr>
        <xdr:cNvSpPr>
          <a:spLocks noChangeAspect="1" noChangeArrowheads="1"/>
        </xdr:cNvSpPr>
      </xdr:nvSpPr>
      <xdr:spPr bwMode="auto">
        <a:xfrm>
          <a:off x="2447925" y="3451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181</xdr:row>
      <xdr:rowOff>0</xdr:rowOff>
    </xdr:from>
    <xdr:to>
      <xdr:col>2</xdr:col>
      <xdr:colOff>123825</xdr:colOff>
      <xdr:row>181</xdr:row>
      <xdr:rowOff>123825</xdr:rowOff>
    </xdr:to>
    <xdr:sp macro="" textlink="">
      <xdr:nvSpPr>
        <xdr:cNvPr id="2039" name="AutoShape 82" descr="Bonis de performance"/>
        <xdr:cNvSpPr>
          <a:spLocks noChangeAspect="1" noChangeArrowheads="1"/>
        </xdr:cNvSpPr>
      </xdr:nvSpPr>
      <xdr:spPr bwMode="auto">
        <a:xfrm>
          <a:off x="2314575" y="3470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181</xdr:row>
      <xdr:rowOff>0</xdr:rowOff>
    </xdr:from>
    <xdr:to>
      <xdr:col>2</xdr:col>
      <xdr:colOff>257175</xdr:colOff>
      <xdr:row>181</xdr:row>
      <xdr:rowOff>123825</xdr:rowOff>
    </xdr:to>
    <xdr:sp macro="" textlink="">
      <xdr:nvSpPr>
        <xdr:cNvPr id="2040" name="AutoShape 83" descr="Transaction avec retenue de salaire"/>
        <xdr:cNvSpPr>
          <a:spLocks noChangeAspect="1" noChangeArrowheads="1"/>
        </xdr:cNvSpPr>
      </xdr:nvSpPr>
      <xdr:spPr bwMode="auto">
        <a:xfrm>
          <a:off x="2447925" y="3470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181</xdr:row>
      <xdr:rowOff>0</xdr:rowOff>
    </xdr:from>
    <xdr:to>
      <xdr:col>2</xdr:col>
      <xdr:colOff>390525</xdr:colOff>
      <xdr:row>181</xdr:row>
      <xdr:rowOff>123825</xdr:rowOff>
    </xdr:to>
    <xdr:sp macro="" textlink="">
      <xdr:nvSpPr>
        <xdr:cNvPr id="2041" name="AutoShape 84" descr="Exempté du ballottage">
          <a:hlinkClick xmlns:r="http://schemas.openxmlformats.org/officeDocument/2006/relationships" r:id="rId907"/>
        </xdr:cNvPr>
        <xdr:cNvSpPr>
          <a:spLocks noChangeAspect="1" noChangeArrowheads="1"/>
        </xdr:cNvSpPr>
      </xdr:nvSpPr>
      <xdr:spPr bwMode="auto">
        <a:xfrm>
          <a:off x="2581275" y="3470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182</xdr:row>
      <xdr:rowOff>0</xdr:rowOff>
    </xdr:from>
    <xdr:to>
      <xdr:col>2</xdr:col>
      <xdr:colOff>123825</xdr:colOff>
      <xdr:row>182</xdr:row>
      <xdr:rowOff>123825</xdr:rowOff>
    </xdr:to>
    <xdr:sp macro="" textlink="">
      <xdr:nvSpPr>
        <xdr:cNvPr id="2042" name="AutoShape 85" descr="Bonis de performance"/>
        <xdr:cNvSpPr>
          <a:spLocks noChangeAspect="1" noChangeArrowheads="1"/>
        </xdr:cNvSpPr>
      </xdr:nvSpPr>
      <xdr:spPr bwMode="auto">
        <a:xfrm>
          <a:off x="2314575" y="3489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182</xdr:row>
      <xdr:rowOff>0</xdr:rowOff>
    </xdr:from>
    <xdr:to>
      <xdr:col>2</xdr:col>
      <xdr:colOff>257175</xdr:colOff>
      <xdr:row>182</xdr:row>
      <xdr:rowOff>123825</xdr:rowOff>
    </xdr:to>
    <xdr:sp macro="" textlink="">
      <xdr:nvSpPr>
        <xdr:cNvPr id="2043" name="AutoShape 86" descr="Exempté du ballottage">
          <a:hlinkClick xmlns:r="http://schemas.openxmlformats.org/officeDocument/2006/relationships" r:id="rId908"/>
        </xdr:cNvPr>
        <xdr:cNvSpPr>
          <a:spLocks noChangeAspect="1" noChangeArrowheads="1"/>
        </xdr:cNvSpPr>
      </xdr:nvSpPr>
      <xdr:spPr bwMode="auto">
        <a:xfrm>
          <a:off x="2447925" y="3489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183</xdr:row>
      <xdr:rowOff>0</xdr:rowOff>
    </xdr:from>
    <xdr:to>
      <xdr:col>2</xdr:col>
      <xdr:colOff>123825</xdr:colOff>
      <xdr:row>183</xdr:row>
      <xdr:rowOff>123825</xdr:rowOff>
    </xdr:to>
    <xdr:sp macro="" textlink="">
      <xdr:nvSpPr>
        <xdr:cNvPr id="2044" name="AutoShape 87" descr="Bonis de performance"/>
        <xdr:cNvSpPr>
          <a:spLocks noChangeAspect="1" noChangeArrowheads="1"/>
        </xdr:cNvSpPr>
      </xdr:nvSpPr>
      <xdr:spPr bwMode="auto">
        <a:xfrm>
          <a:off x="2314575" y="3509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183</xdr:row>
      <xdr:rowOff>0</xdr:rowOff>
    </xdr:from>
    <xdr:to>
      <xdr:col>2</xdr:col>
      <xdr:colOff>257175</xdr:colOff>
      <xdr:row>183</xdr:row>
      <xdr:rowOff>123825</xdr:rowOff>
    </xdr:to>
    <xdr:sp macro="" textlink="">
      <xdr:nvSpPr>
        <xdr:cNvPr id="2045" name="AutoShape 88" descr="Exempté du ballottage">
          <a:hlinkClick xmlns:r="http://schemas.openxmlformats.org/officeDocument/2006/relationships" r:id="rId909"/>
        </xdr:cNvPr>
        <xdr:cNvSpPr>
          <a:spLocks noChangeAspect="1" noChangeArrowheads="1"/>
        </xdr:cNvSpPr>
      </xdr:nvSpPr>
      <xdr:spPr bwMode="auto">
        <a:xfrm>
          <a:off x="2447925" y="3509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184</xdr:row>
      <xdr:rowOff>0</xdr:rowOff>
    </xdr:from>
    <xdr:to>
      <xdr:col>2</xdr:col>
      <xdr:colOff>123825</xdr:colOff>
      <xdr:row>184</xdr:row>
      <xdr:rowOff>123825</xdr:rowOff>
    </xdr:to>
    <xdr:sp macro="" textlink="">
      <xdr:nvSpPr>
        <xdr:cNvPr id="2046" name="AutoShape 89" descr="Exempté du ballottage">
          <a:hlinkClick xmlns:r="http://schemas.openxmlformats.org/officeDocument/2006/relationships" r:id="rId910"/>
        </xdr:cNvPr>
        <xdr:cNvSpPr>
          <a:spLocks noChangeAspect="1" noChangeArrowheads="1"/>
        </xdr:cNvSpPr>
      </xdr:nvSpPr>
      <xdr:spPr bwMode="auto">
        <a:xfrm>
          <a:off x="2314575" y="3528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185</xdr:row>
      <xdr:rowOff>0</xdr:rowOff>
    </xdr:from>
    <xdr:to>
      <xdr:col>2</xdr:col>
      <xdr:colOff>123825</xdr:colOff>
      <xdr:row>185</xdr:row>
      <xdr:rowOff>123825</xdr:rowOff>
    </xdr:to>
    <xdr:sp macro="" textlink="">
      <xdr:nvSpPr>
        <xdr:cNvPr id="2047" name="AutoShape 90" descr="Exempté du ballottage">
          <a:hlinkClick xmlns:r="http://schemas.openxmlformats.org/officeDocument/2006/relationships" r:id="rId911"/>
        </xdr:cNvPr>
        <xdr:cNvSpPr>
          <a:spLocks noChangeAspect="1" noChangeArrowheads="1"/>
        </xdr:cNvSpPr>
      </xdr:nvSpPr>
      <xdr:spPr bwMode="auto">
        <a:xfrm>
          <a:off x="2314575" y="3547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186</xdr:row>
      <xdr:rowOff>0</xdr:rowOff>
    </xdr:from>
    <xdr:to>
      <xdr:col>7</xdr:col>
      <xdr:colOff>123825</xdr:colOff>
      <xdr:row>186</xdr:row>
      <xdr:rowOff>104775</xdr:rowOff>
    </xdr:to>
    <xdr:sp macro="" textlink="">
      <xdr:nvSpPr>
        <xdr:cNvPr id="3072" name="AutoShape 91" descr="Éligible à l'arbitrage">
          <a:hlinkClick xmlns:r="http://schemas.openxmlformats.org/officeDocument/2006/relationships" r:id="rId912"/>
        </xdr:cNvPr>
        <xdr:cNvSpPr>
          <a:spLocks noChangeAspect="1" noChangeArrowheads="1"/>
        </xdr:cNvSpPr>
      </xdr:nvSpPr>
      <xdr:spPr bwMode="auto">
        <a:xfrm>
          <a:off x="6181725" y="35661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187</xdr:row>
      <xdr:rowOff>0</xdr:rowOff>
    </xdr:from>
    <xdr:to>
      <xdr:col>2</xdr:col>
      <xdr:colOff>123825</xdr:colOff>
      <xdr:row>187</xdr:row>
      <xdr:rowOff>123825</xdr:rowOff>
    </xdr:to>
    <xdr:sp macro="" textlink="">
      <xdr:nvSpPr>
        <xdr:cNvPr id="3073" name="AutoShape 92" descr="Exempté du ballottage">
          <a:hlinkClick xmlns:r="http://schemas.openxmlformats.org/officeDocument/2006/relationships" r:id="rId913"/>
        </xdr:cNvPr>
        <xdr:cNvSpPr>
          <a:spLocks noChangeAspect="1" noChangeArrowheads="1"/>
        </xdr:cNvSpPr>
      </xdr:nvSpPr>
      <xdr:spPr bwMode="auto">
        <a:xfrm>
          <a:off x="2314575" y="3585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187</xdr:row>
      <xdr:rowOff>0</xdr:rowOff>
    </xdr:from>
    <xdr:to>
      <xdr:col>7</xdr:col>
      <xdr:colOff>123825</xdr:colOff>
      <xdr:row>187</xdr:row>
      <xdr:rowOff>104775</xdr:rowOff>
    </xdr:to>
    <xdr:sp macro="" textlink="">
      <xdr:nvSpPr>
        <xdr:cNvPr id="3074" name="AutoShape 93" descr="Éligible à l'arbitrage">
          <a:hlinkClick xmlns:r="http://schemas.openxmlformats.org/officeDocument/2006/relationships" r:id="rId914"/>
        </xdr:cNvPr>
        <xdr:cNvSpPr>
          <a:spLocks noChangeAspect="1" noChangeArrowheads="1"/>
        </xdr:cNvSpPr>
      </xdr:nvSpPr>
      <xdr:spPr bwMode="auto">
        <a:xfrm>
          <a:off x="6181725" y="35852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189</xdr:row>
      <xdr:rowOff>0</xdr:rowOff>
    </xdr:from>
    <xdr:to>
      <xdr:col>7</xdr:col>
      <xdr:colOff>123825</xdr:colOff>
      <xdr:row>189</xdr:row>
      <xdr:rowOff>104775</xdr:rowOff>
    </xdr:to>
    <xdr:sp macro="" textlink="">
      <xdr:nvSpPr>
        <xdr:cNvPr id="3075" name="AutoShape 94" descr="Éligible à l'arbitrage">
          <a:hlinkClick xmlns:r="http://schemas.openxmlformats.org/officeDocument/2006/relationships" r:id="rId915"/>
        </xdr:cNvPr>
        <xdr:cNvSpPr>
          <a:spLocks noChangeAspect="1" noChangeArrowheads="1"/>
        </xdr:cNvSpPr>
      </xdr:nvSpPr>
      <xdr:spPr bwMode="auto">
        <a:xfrm>
          <a:off x="6181725" y="36233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192</xdr:row>
      <xdr:rowOff>0</xdr:rowOff>
    </xdr:from>
    <xdr:to>
      <xdr:col>2</xdr:col>
      <xdr:colOff>123825</xdr:colOff>
      <xdr:row>192</xdr:row>
      <xdr:rowOff>123825</xdr:rowOff>
    </xdr:to>
    <xdr:sp macro="" textlink="">
      <xdr:nvSpPr>
        <xdr:cNvPr id="3076" name="AutoShape 95" descr="Bonis de performance"/>
        <xdr:cNvSpPr>
          <a:spLocks noChangeAspect="1" noChangeArrowheads="1"/>
        </xdr:cNvSpPr>
      </xdr:nvSpPr>
      <xdr:spPr bwMode="auto">
        <a:xfrm>
          <a:off x="2314575" y="3680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192</xdr:row>
      <xdr:rowOff>0</xdr:rowOff>
    </xdr:from>
    <xdr:to>
      <xdr:col>2</xdr:col>
      <xdr:colOff>257175</xdr:colOff>
      <xdr:row>192</xdr:row>
      <xdr:rowOff>123825</xdr:rowOff>
    </xdr:to>
    <xdr:sp macro="" textlink="">
      <xdr:nvSpPr>
        <xdr:cNvPr id="3077" name="AutoShape 96" descr="Exempté du ballottage">
          <a:hlinkClick xmlns:r="http://schemas.openxmlformats.org/officeDocument/2006/relationships" r:id="rId916"/>
        </xdr:cNvPr>
        <xdr:cNvSpPr>
          <a:spLocks noChangeAspect="1" noChangeArrowheads="1"/>
        </xdr:cNvSpPr>
      </xdr:nvSpPr>
      <xdr:spPr bwMode="auto">
        <a:xfrm>
          <a:off x="2447925" y="3680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193</xdr:row>
      <xdr:rowOff>0</xdr:rowOff>
    </xdr:from>
    <xdr:to>
      <xdr:col>2</xdr:col>
      <xdr:colOff>123825</xdr:colOff>
      <xdr:row>193</xdr:row>
      <xdr:rowOff>123825</xdr:rowOff>
    </xdr:to>
    <xdr:sp macro="" textlink="">
      <xdr:nvSpPr>
        <xdr:cNvPr id="3078" name="AutoShape 97" descr="Bonis de performance"/>
        <xdr:cNvSpPr>
          <a:spLocks noChangeAspect="1" noChangeArrowheads="1"/>
        </xdr:cNvSpPr>
      </xdr:nvSpPr>
      <xdr:spPr bwMode="auto">
        <a:xfrm>
          <a:off x="2314575" y="3699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193</xdr:row>
      <xdr:rowOff>0</xdr:rowOff>
    </xdr:from>
    <xdr:to>
      <xdr:col>2</xdr:col>
      <xdr:colOff>257175</xdr:colOff>
      <xdr:row>193</xdr:row>
      <xdr:rowOff>123825</xdr:rowOff>
    </xdr:to>
    <xdr:sp macro="" textlink="">
      <xdr:nvSpPr>
        <xdr:cNvPr id="3079" name="AutoShape 98" descr="Exempté du ballottage">
          <a:hlinkClick xmlns:r="http://schemas.openxmlformats.org/officeDocument/2006/relationships" r:id="rId917"/>
        </xdr:cNvPr>
        <xdr:cNvSpPr>
          <a:spLocks noChangeAspect="1" noChangeArrowheads="1"/>
        </xdr:cNvSpPr>
      </xdr:nvSpPr>
      <xdr:spPr bwMode="auto">
        <a:xfrm>
          <a:off x="2447925" y="3699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194</xdr:row>
      <xdr:rowOff>0</xdr:rowOff>
    </xdr:from>
    <xdr:to>
      <xdr:col>2</xdr:col>
      <xdr:colOff>123825</xdr:colOff>
      <xdr:row>194</xdr:row>
      <xdr:rowOff>123825</xdr:rowOff>
    </xdr:to>
    <xdr:sp macro="" textlink="">
      <xdr:nvSpPr>
        <xdr:cNvPr id="3080" name="AutoShape 99" descr="Bonis de performance"/>
        <xdr:cNvSpPr>
          <a:spLocks noChangeAspect="1" noChangeArrowheads="1"/>
        </xdr:cNvSpPr>
      </xdr:nvSpPr>
      <xdr:spPr bwMode="auto">
        <a:xfrm>
          <a:off x="2314575" y="3718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194</xdr:row>
      <xdr:rowOff>0</xdr:rowOff>
    </xdr:from>
    <xdr:to>
      <xdr:col>2</xdr:col>
      <xdr:colOff>257175</xdr:colOff>
      <xdr:row>194</xdr:row>
      <xdr:rowOff>123825</xdr:rowOff>
    </xdr:to>
    <xdr:sp macro="" textlink="">
      <xdr:nvSpPr>
        <xdr:cNvPr id="3081" name="AutoShape 100" descr="Exempté du ballottage">
          <a:hlinkClick xmlns:r="http://schemas.openxmlformats.org/officeDocument/2006/relationships" r:id="rId918"/>
        </xdr:cNvPr>
        <xdr:cNvSpPr>
          <a:spLocks noChangeAspect="1" noChangeArrowheads="1"/>
        </xdr:cNvSpPr>
      </xdr:nvSpPr>
      <xdr:spPr bwMode="auto">
        <a:xfrm>
          <a:off x="2447925" y="3718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195</xdr:row>
      <xdr:rowOff>0</xdr:rowOff>
    </xdr:from>
    <xdr:to>
      <xdr:col>2</xdr:col>
      <xdr:colOff>123825</xdr:colOff>
      <xdr:row>195</xdr:row>
      <xdr:rowOff>123825</xdr:rowOff>
    </xdr:to>
    <xdr:sp macro="" textlink="">
      <xdr:nvSpPr>
        <xdr:cNvPr id="3082" name="AutoShape 101" descr="Bonis de performance"/>
        <xdr:cNvSpPr>
          <a:spLocks noChangeAspect="1" noChangeArrowheads="1"/>
        </xdr:cNvSpPr>
      </xdr:nvSpPr>
      <xdr:spPr bwMode="auto">
        <a:xfrm>
          <a:off x="2314575" y="3737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195</xdr:row>
      <xdr:rowOff>0</xdr:rowOff>
    </xdr:from>
    <xdr:to>
      <xdr:col>2</xdr:col>
      <xdr:colOff>257175</xdr:colOff>
      <xdr:row>195</xdr:row>
      <xdr:rowOff>123825</xdr:rowOff>
    </xdr:to>
    <xdr:sp macro="" textlink="">
      <xdr:nvSpPr>
        <xdr:cNvPr id="3083" name="AutoShape 102" descr="Transaction avec retenue de salaire"/>
        <xdr:cNvSpPr>
          <a:spLocks noChangeAspect="1" noChangeArrowheads="1"/>
        </xdr:cNvSpPr>
      </xdr:nvSpPr>
      <xdr:spPr bwMode="auto">
        <a:xfrm>
          <a:off x="2447925" y="3737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195</xdr:row>
      <xdr:rowOff>0</xdr:rowOff>
    </xdr:from>
    <xdr:to>
      <xdr:col>2</xdr:col>
      <xdr:colOff>390525</xdr:colOff>
      <xdr:row>195</xdr:row>
      <xdr:rowOff>123825</xdr:rowOff>
    </xdr:to>
    <xdr:sp macro="" textlink="">
      <xdr:nvSpPr>
        <xdr:cNvPr id="3084" name="AutoShape 103" descr="Exempté du ballottage">
          <a:hlinkClick xmlns:r="http://schemas.openxmlformats.org/officeDocument/2006/relationships" r:id="rId919"/>
        </xdr:cNvPr>
        <xdr:cNvSpPr>
          <a:spLocks noChangeAspect="1" noChangeArrowheads="1"/>
        </xdr:cNvSpPr>
      </xdr:nvSpPr>
      <xdr:spPr bwMode="auto">
        <a:xfrm>
          <a:off x="2581275" y="3737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195</xdr:row>
      <xdr:rowOff>0</xdr:rowOff>
    </xdr:from>
    <xdr:to>
      <xdr:col>2</xdr:col>
      <xdr:colOff>523875</xdr:colOff>
      <xdr:row>195</xdr:row>
      <xdr:rowOff>123825</xdr:rowOff>
    </xdr:to>
    <xdr:sp macro="" textlink="">
      <xdr:nvSpPr>
        <xdr:cNvPr id="3085" name="AutoShape 104" descr="Exempté de la limite des 50 contrats"/>
        <xdr:cNvSpPr>
          <a:spLocks noChangeAspect="1" noChangeArrowheads="1"/>
        </xdr:cNvSpPr>
      </xdr:nvSpPr>
      <xdr:spPr bwMode="auto">
        <a:xfrm>
          <a:off x="2714625" y="3737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198</xdr:row>
      <xdr:rowOff>0</xdr:rowOff>
    </xdr:from>
    <xdr:to>
      <xdr:col>2</xdr:col>
      <xdr:colOff>123825</xdr:colOff>
      <xdr:row>198</xdr:row>
      <xdr:rowOff>123825</xdr:rowOff>
    </xdr:to>
    <xdr:sp macro="" textlink="">
      <xdr:nvSpPr>
        <xdr:cNvPr id="3086" name="AutoShape 105" descr="Bonis de performance"/>
        <xdr:cNvSpPr>
          <a:spLocks noChangeAspect="1" noChangeArrowheads="1"/>
        </xdr:cNvSpPr>
      </xdr:nvSpPr>
      <xdr:spPr bwMode="auto">
        <a:xfrm>
          <a:off x="2314575" y="3794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198</xdr:row>
      <xdr:rowOff>0</xdr:rowOff>
    </xdr:from>
    <xdr:to>
      <xdr:col>2</xdr:col>
      <xdr:colOff>257175</xdr:colOff>
      <xdr:row>198</xdr:row>
      <xdr:rowOff>123825</xdr:rowOff>
    </xdr:to>
    <xdr:sp macro="" textlink="">
      <xdr:nvSpPr>
        <xdr:cNvPr id="3087" name="AutoShape 106" descr="Exempté du ballottage">
          <a:hlinkClick xmlns:r="http://schemas.openxmlformats.org/officeDocument/2006/relationships" r:id="rId920"/>
        </xdr:cNvPr>
        <xdr:cNvSpPr>
          <a:spLocks noChangeAspect="1" noChangeArrowheads="1"/>
        </xdr:cNvSpPr>
      </xdr:nvSpPr>
      <xdr:spPr bwMode="auto">
        <a:xfrm>
          <a:off x="2447925" y="3794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199</xdr:row>
      <xdr:rowOff>0</xdr:rowOff>
    </xdr:from>
    <xdr:to>
      <xdr:col>2</xdr:col>
      <xdr:colOff>123825</xdr:colOff>
      <xdr:row>199</xdr:row>
      <xdr:rowOff>123825</xdr:rowOff>
    </xdr:to>
    <xdr:sp macro="" textlink="">
      <xdr:nvSpPr>
        <xdr:cNvPr id="3088" name="AutoShape 107" descr="Exempté du ballottage">
          <a:hlinkClick xmlns:r="http://schemas.openxmlformats.org/officeDocument/2006/relationships" r:id="rId921"/>
        </xdr:cNvPr>
        <xdr:cNvSpPr>
          <a:spLocks noChangeAspect="1" noChangeArrowheads="1"/>
        </xdr:cNvSpPr>
      </xdr:nvSpPr>
      <xdr:spPr bwMode="auto">
        <a:xfrm>
          <a:off x="2314575" y="3813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200</xdr:row>
      <xdr:rowOff>0</xdr:rowOff>
    </xdr:from>
    <xdr:to>
      <xdr:col>7</xdr:col>
      <xdr:colOff>123825</xdr:colOff>
      <xdr:row>200</xdr:row>
      <xdr:rowOff>104775</xdr:rowOff>
    </xdr:to>
    <xdr:sp macro="" textlink="">
      <xdr:nvSpPr>
        <xdr:cNvPr id="3089" name="AutoShape 108" descr="Éligible à l'arbitrage">
          <a:hlinkClick xmlns:r="http://schemas.openxmlformats.org/officeDocument/2006/relationships" r:id="rId922"/>
        </xdr:cNvPr>
        <xdr:cNvSpPr>
          <a:spLocks noChangeAspect="1" noChangeArrowheads="1"/>
        </xdr:cNvSpPr>
      </xdr:nvSpPr>
      <xdr:spPr bwMode="auto">
        <a:xfrm>
          <a:off x="6181725" y="38328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208</xdr:row>
      <xdr:rowOff>0</xdr:rowOff>
    </xdr:from>
    <xdr:to>
      <xdr:col>7</xdr:col>
      <xdr:colOff>123825</xdr:colOff>
      <xdr:row>208</xdr:row>
      <xdr:rowOff>104775</xdr:rowOff>
    </xdr:to>
    <xdr:sp macro="" textlink="">
      <xdr:nvSpPr>
        <xdr:cNvPr id="3090" name="AutoShape 109" descr="Éligible à l'arbitrage">
          <a:hlinkClick xmlns:r="http://schemas.openxmlformats.org/officeDocument/2006/relationships" r:id="rId923"/>
        </xdr:cNvPr>
        <xdr:cNvSpPr>
          <a:spLocks noChangeAspect="1" noChangeArrowheads="1"/>
        </xdr:cNvSpPr>
      </xdr:nvSpPr>
      <xdr:spPr bwMode="auto">
        <a:xfrm>
          <a:off x="6181725" y="39852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210</xdr:row>
      <xdr:rowOff>0</xdr:rowOff>
    </xdr:from>
    <xdr:to>
      <xdr:col>2</xdr:col>
      <xdr:colOff>123825</xdr:colOff>
      <xdr:row>210</xdr:row>
      <xdr:rowOff>123825</xdr:rowOff>
    </xdr:to>
    <xdr:sp macro="" textlink="">
      <xdr:nvSpPr>
        <xdr:cNvPr id="3091" name="AutoShape 110" descr="Bonis de performance"/>
        <xdr:cNvSpPr>
          <a:spLocks noChangeAspect="1" noChangeArrowheads="1"/>
        </xdr:cNvSpPr>
      </xdr:nvSpPr>
      <xdr:spPr bwMode="auto">
        <a:xfrm>
          <a:off x="2314575" y="4023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211</xdr:row>
      <xdr:rowOff>0</xdr:rowOff>
    </xdr:from>
    <xdr:to>
      <xdr:col>2</xdr:col>
      <xdr:colOff>123825</xdr:colOff>
      <xdr:row>211</xdr:row>
      <xdr:rowOff>123825</xdr:rowOff>
    </xdr:to>
    <xdr:sp macro="" textlink="">
      <xdr:nvSpPr>
        <xdr:cNvPr id="3092" name="AutoShape 111" descr="Bonis de performance"/>
        <xdr:cNvSpPr>
          <a:spLocks noChangeAspect="1" noChangeArrowheads="1"/>
        </xdr:cNvSpPr>
      </xdr:nvSpPr>
      <xdr:spPr bwMode="auto">
        <a:xfrm>
          <a:off x="2314575" y="4042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211</xdr:row>
      <xdr:rowOff>0</xdr:rowOff>
    </xdr:from>
    <xdr:to>
      <xdr:col>2</xdr:col>
      <xdr:colOff>257175</xdr:colOff>
      <xdr:row>211</xdr:row>
      <xdr:rowOff>123825</xdr:rowOff>
    </xdr:to>
    <xdr:sp macro="" textlink="">
      <xdr:nvSpPr>
        <xdr:cNvPr id="3093" name="AutoShape 112" descr="Exempté du ballottage">
          <a:hlinkClick xmlns:r="http://schemas.openxmlformats.org/officeDocument/2006/relationships" r:id="rId924"/>
        </xdr:cNvPr>
        <xdr:cNvSpPr>
          <a:spLocks noChangeAspect="1" noChangeArrowheads="1"/>
        </xdr:cNvSpPr>
      </xdr:nvSpPr>
      <xdr:spPr bwMode="auto">
        <a:xfrm>
          <a:off x="2447925" y="4042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219</xdr:row>
      <xdr:rowOff>0</xdr:rowOff>
    </xdr:from>
    <xdr:to>
      <xdr:col>2</xdr:col>
      <xdr:colOff>123825</xdr:colOff>
      <xdr:row>219</xdr:row>
      <xdr:rowOff>123825</xdr:rowOff>
    </xdr:to>
    <xdr:sp macro="" textlink="">
      <xdr:nvSpPr>
        <xdr:cNvPr id="3094" name="AutoShape 113" descr="Exempté du ballottage">
          <a:hlinkClick xmlns:r="http://schemas.openxmlformats.org/officeDocument/2006/relationships" r:id="rId925"/>
        </xdr:cNvPr>
        <xdr:cNvSpPr>
          <a:spLocks noChangeAspect="1" noChangeArrowheads="1"/>
        </xdr:cNvSpPr>
      </xdr:nvSpPr>
      <xdr:spPr bwMode="auto">
        <a:xfrm>
          <a:off x="2314575" y="4194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219</xdr:row>
      <xdr:rowOff>0</xdr:rowOff>
    </xdr:from>
    <xdr:to>
      <xdr:col>7</xdr:col>
      <xdr:colOff>123825</xdr:colOff>
      <xdr:row>219</xdr:row>
      <xdr:rowOff>104775</xdr:rowOff>
    </xdr:to>
    <xdr:sp macro="" textlink="">
      <xdr:nvSpPr>
        <xdr:cNvPr id="3095" name="AutoShape 114" descr="Éligible à l'arbitrage">
          <a:hlinkClick xmlns:r="http://schemas.openxmlformats.org/officeDocument/2006/relationships" r:id="rId926"/>
        </xdr:cNvPr>
        <xdr:cNvSpPr>
          <a:spLocks noChangeAspect="1" noChangeArrowheads="1"/>
        </xdr:cNvSpPr>
      </xdr:nvSpPr>
      <xdr:spPr bwMode="auto">
        <a:xfrm>
          <a:off x="6181725" y="41948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222</xdr:row>
      <xdr:rowOff>0</xdr:rowOff>
    </xdr:from>
    <xdr:to>
      <xdr:col>4</xdr:col>
      <xdr:colOff>114300</xdr:colOff>
      <xdr:row>222</xdr:row>
      <xdr:rowOff>114300</xdr:rowOff>
    </xdr:to>
    <xdr:sp macro="" textlink="">
      <xdr:nvSpPr>
        <xdr:cNvPr id="3096" name="AutoShape 115" descr="https://capfriendly-wlb8ng5.stackpathdns.com/assets/images/icons/players/injury.svg"/>
        <xdr:cNvSpPr>
          <a:spLocks noChangeAspect="1" noChangeArrowheads="1"/>
        </xdr:cNvSpPr>
      </xdr:nvSpPr>
      <xdr:spPr bwMode="auto">
        <a:xfrm>
          <a:off x="3895725" y="425196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097" name="AutoShape 116" descr="https://capfriendly-wlb8ng5.stackpathdns.com/assets/images/icons/general/q.svg"/>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098" name="AutoShape 117" descr="https://capfriendly-wlb8ng5.stackpathdns.com/assets/images/icons/general/q.svg"/>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099" name="AutoShape 118" descr="https://capfriendly-wlb8ng5.stackpathdns.com/assets/images/icons/general/q.svg"/>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100" name="AutoShape 119" descr="https://capfriendly-wlb8ng5.stackpathdns.com/assets/images/icons/general/q.svg"/>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101" name="AutoShape 120" descr="https://capfriendly-wlb8ng5.stackpathdns.com/assets/images/icons/general/q.svg"/>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102" name="AutoShape 121" descr="https://capfriendly-wlb8ng5.stackpathdns.com/assets/images/icons/general/q.svg"/>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103" name="AutoShape 122" descr="https://capfriendly-wlb8ng5.stackpathdns.com/assets/images/icons/general/q.svg"/>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104" name="AutoShape 123" descr="https://capfriendly-wlb8ng5.stackpathdns.com/assets/images/icons/general/q.svg"/>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105" name="AutoShape 124" descr="https://capfriendly-wlb8ng5.stackpathdns.com/assets/images/icons/general/q.svg"/>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106" name="AutoShape 125" descr="https://capfriendly-wlb8ng5.stackpathdns.com/assets/images/icons/general/q.svg"/>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107" name="AutoShape 126" descr="https://capfriendly-wlb8ng5.stackpathdns.com/assets/images/icons/general/q.svg"/>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123825</xdr:colOff>
      <xdr:row>222</xdr:row>
      <xdr:rowOff>123825</xdr:rowOff>
    </xdr:to>
    <xdr:sp macro="" textlink="">
      <xdr:nvSpPr>
        <xdr:cNvPr id="3108" name="AutoShape 127" descr="Exempté du ballottage">
          <a:hlinkClick xmlns:r="http://schemas.openxmlformats.org/officeDocument/2006/relationships" r:id="rId927"/>
        </xdr:cNvPr>
        <xdr:cNvSpPr>
          <a:spLocks noChangeAspect="1" noChangeArrowheads="1"/>
        </xdr:cNvSpPr>
      </xdr:nvSpPr>
      <xdr:spPr bwMode="auto">
        <a:xfrm>
          <a:off x="2314575" y="425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223</xdr:row>
      <xdr:rowOff>0</xdr:rowOff>
    </xdr:from>
    <xdr:to>
      <xdr:col>2</xdr:col>
      <xdr:colOff>123825</xdr:colOff>
      <xdr:row>223</xdr:row>
      <xdr:rowOff>123825</xdr:rowOff>
    </xdr:to>
    <xdr:sp macro="" textlink="">
      <xdr:nvSpPr>
        <xdr:cNvPr id="3109" name="AutoShape 128" descr="Bonis de performance"/>
        <xdr:cNvSpPr>
          <a:spLocks noChangeAspect="1" noChangeArrowheads="1"/>
        </xdr:cNvSpPr>
      </xdr:nvSpPr>
      <xdr:spPr bwMode="auto">
        <a:xfrm>
          <a:off x="2314575" y="4271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223</xdr:row>
      <xdr:rowOff>0</xdr:rowOff>
    </xdr:from>
    <xdr:to>
      <xdr:col>2</xdr:col>
      <xdr:colOff>257175</xdr:colOff>
      <xdr:row>223</xdr:row>
      <xdr:rowOff>123825</xdr:rowOff>
    </xdr:to>
    <xdr:sp macro="" textlink="">
      <xdr:nvSpPr>
        <xdr:cNvPr id="3110" name="AutoShape 129" descr="Transaction avec retenue de salaire"/>
        <xdr:cNvSpPr>
          <a:spLocks noChangeAspect="1" noChangeArrowheads="1"/>
        </xdr:cNvSpPr>
      </xdr:nvSpPr>
      <xdr:spPr bwMode="auto">
        <a:xfrm>
          <a:off x="2447925" y="4271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223</xdr:row>
      <xdr:rowOff>0</xdr:rowOff>
    </xdr:from>
    <xdr:to>
      <xdr:col>2</xdr:col>
      <xdr:colOff>390525</xdr:colOff>
      <xdr:row>223</xdr:row>
      <xdr:rowOff>123825</xdr:rowOff>
    </xdr:to>
    <xdr:sp macro="" textlink="">
      <xdr:nvSpPr>
        <xdr:cNvPr id="3111" name="AutoShape 130" descr="Exempté du ballottage">
          <a:hlinkClick xmlns:r="http://schemas.openxmlformats.org/officeDocument/2006/relationships" r:id="rId928"/>
        </xdr:cNvPr>
        <xdr:cNvSpPr>
          <a:spLocks noChangeAspect="1" noChangeArrowheads="1"/>
        </xdr:cNvSpPr>
      </xdr:nvSpPr>
      <xdr:spPr bwMode="auto">
        <a:xfrm>
          <a:off x="2581275" y="4271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223</xdr:row>
      <xdr:rowOff>0</xdr:rowOff>
    </xdr:from>
    <xdr:to>
      <xdr:col>2</xdr:col>
      <xdr:colOff>523875</xdr:colOff>
      <xdr:row>223</xdr:row>
      <xdr:rowOff>123825</xdr:rowOff>
    </xdr:to>
    <xdr:sp macro="" textlink="">
      <xdr:nvSpPr>
        <xdr:cNvPr id="3112" name="AutoShape 131" descr="Exempté de la limite des 50 contrats"/>
        <xdr:cNvSpPr>
          <a:spLocks noChangeAspect="1" noChangeArrowheads="1"/>
        </xdr:cNvSpPr>
      </xdr:nvSpPr>
      <xdr:spPr bwMode="auto">
        <a:xfrm>
          <a:off x="2714625" y="4271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224</xdr:row>
      <xdr:rowOff>0</xdr:rowOff>
    </xdr:from>
    <xdr:to>
      <xdr:col>2</xdr:col>
      <xdr:colOff>123825</xdr:colOff>
      <xdr:row>224</xdr:row>
      <xdr:rowOff>123825</xdr:rowOff>
    </xdr:to>
    <xdr:sp macro="" textlink="">
      <xdr:nvSpPr>
        <xdr:cNvPr id="3113" name="AutoShape 132" descr="Bonis de performance"/>
        <xdr:cNvSpPr>
          <a:spLocks noChangeAspect="1" noChangeArrowheads="1"/>
        </xdr:cNvSpPr>
      </xdr:nvSpPr>
      <xdr:spPr bwMode="auto">
        <a:xfrm>
          <a:off x="2314575" y="4290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224</xdr:row>
      <xdr:rowOff>0</xdr:rowOff>
    </xdr:from>
    <xdr:to>
      <xdr:col>2</xdr:col>
      <xdr:colOff>257175</xdr:colOff>
      <xdr:row>224</xdr:row>
      <xdr:rowOff>123825</xdr:rowOff>
    </xdr:to>
    <xdr:sp macro="" textlink="">
      <xdr:nvSpPr>
        <xdr:cNvPr id="3114" name="AutoShape 133" descr="Exempté du ballottage">
          <a:hlinkClick xmlns:r="http://schemas.openxmlformats.org/officeDocument/2006/relationships" r:id="rId929"/>
        </xdr:cNvPr>
        <xdr:cNvSpPr>
          <a:spLocks noChangeAspect="1" noChangeArrowheads="1"/>
        </xdr:cNvSpPr>
      </xdr:nvSpPr>
      <xdr:spPr bwMode="auto">
        <a:xfrm>
          <a:off x="2447925" y="4290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225</xdr:row>
      <xdr:rowOff>0</xdr:rowOff>
    </xdr:from>
    <xdr:to>
      <xdr:col>2</xdr:col>
      <xdr:colOff>123825</xdr:colOff>
      <xdr:row>225</xdr:row>
      <xdr:rowOff>123825</xdr:rowOff>
    </xdr:to>
    <xdr:sp macro="" textlink="">
      <xdr:nvSpPr>
        <xdr:cNvPr id="3115" name="AutoShape 134" descr="Bonis de performance"/>
        <xdr:cNvSpPr>
          <a:spLocks noChangeAspect="1" noChangeArrowheads="1"/>
        </xdr:cNvSpPr>
      </xdr:nvSpPr>
      <xdr:spPr bwMode="auto">
        <a:xfrm>
          <a:off x="2314575" y="4309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225</xdr:row>
      <xdr:rowOff>0</xdr:rowOff>
    </xdr:from>
    <xdr:to>
      <xdr:col>2</xdr:col>
      <xdr:colOff>257175</xdr:colOff>
      <xdr:row>225</xdr:row>
      <xdr:rowOff>123825</xdr:rowOff>
    </xdr:to>
    <xdr:sp macro="" textlink="">
      <xdr:nvSpPr>
        <xdr:cNvPr id="3116" name="AutoShape 135" descr="Transaction avec retenue de salaire"/>
        <xdr:cNvSpPr>
          <a:spLocks noChangeAspect="1" noChangeArrowheads="1"/>
        </xdr:cNvSpPr>
      </xdr:nvSpPr>
      <xdr:spPr bwMode="auto">
        <a:xfrm>
          <a:off x="2447925" y="4309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225</xdr:row>
      <xdr:rowOff>0</xdr:rowOff>
    </xdr:from>
    <xdr:to>
      <xdr:col>2</xdr:col>
      <xdr:colOff>390525</xdr:colOff>
      <xdr:row>225</xdr:row>
      <xdr:rowOff>123825</xdr:rowOff>
    </xdr:to>
    <xdr:sp macro="" textlink="">
      <xdr:nvSpPr>
        <xdr:cNvPr id="3117" name="AutoShape 136" descr="Exempté du ballottage">
          <a:hlinkClick xmlns:r="http://schemas.openxmlformats.org/officeDocument/2006/relationships" r:id="rId930"/>
        </xdr:cNvPr>
        <xdr:cNvSpPr>
          <a:spLocks noChangeAspect="1" noChangeArrowheads="1"/>
        </xdr:cNvSpPr>
      </xdr:nvSpPr>
      <xdr:spPr bwMode="auto">
        <a:xfrm>
          <a:off x="2581275" y="4309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226</xdr:row>
      <xdr:rowOff>0</xdr:rowOff>
    </xdr:from>
    <xdr:to>
      <xdr:col>2</xdr:col>
      <xdr:colOff>123825</xdr:colOff>
      <xdr:row>226</xdr:row>
      <xdr:rowOff>123825</xdr:rowOff>
    </xdr:to>
    <xdr:sp macro="" textlink="">
      <xdr:nvSpPr>
        <xdr:cNvPr id="3118" name="AutoShape 137" descr="Bonis de performance"/>
        <xdr:cNvSpPr>
          <a:spLocks noChangeAspect="1" noChangeArrowheads="1"/>
        </xdr:cNvSpPr>
      </xdr:nvSpPr>
      <xdr:spPr bwMode="auto">
        <a:xfrm>
          <a:off x="2314575" y="4328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226</xdr:row>
      <xdr:rowOff>0</xdr:rowOff>
    </xdr:from>
    <xdr:to>
      <xdr:col>2</xdr:col>
      <xdr:colOff>257175</xdr:colOff>
      <xdr:row>226</xdr:row>
      <xdr:rowOff>123825</xdr:rowOff>
    </xdr:to>
    <xdr:sp macro="" textlink="">
      <xdr:nvSpPr>
        <xdr:cNvPr id="3119" name="AutoShape 138" descr="Exempté du ballottage">
          <a:hlinkClick xmlns:r="http://schemas.openxmlformats.org/officeDocument/2006/relationships" r:id="rId931"/>
        </xdr:cNvPr>
        <xdr:cNvSpPr>
          <a:spLocks noChangeAspect="1" noChangeArrowheads="1"/>
        </xdr:cNvSpPr>
      </xdr:nvSpPr>
      <xdr:spPr bwMode="auto">
        <a:xfrm>
          <a:off x="2447925" y="4328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227</xdr:row>
      <xdr:rowOff>0</xdr:rowOff>
    </xdr:from>
    <xdr:to>
      <xdr:col>2</xdr:col>
      <xdr:colOff>123825</xdr:colOff>
      <xdr:row>227</xdr:row>
      <xdr:rowOff>123825</xdr:rowOff>
    </xdr:to>
    <xdr:sp macro="" textlink="">
      <xdr:nvSpPr>
        <xdr:cNvPr id="3120" name="AutoShape 139" descr="Bonis de performance"/>
        <xdr:cNvSpPr>
          <a:spLocks noChangeAspect="1" noChangeArrowheads="1"/>
        </xdr:cNvSpPr>
      </xdr:nvSpPr>
      <xdr:spPr bwMode="auto">
        <a:xfrm>
          <a:off x="2314575" y="4347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227</xdr:row>
      <xdr:rowOff>0</xdr:rowOff>
    </xdr:from>
    <xdr:to>
      <xdr:col>2</xdr:col>
      <xdr:colOff>257175</xdr:colOff>
      <xdr:row>227</xdr:row>
      <xdr:rowOff>123825</xdr:rowOff>
    </xdr:to>
    <xdr:sp macro="" textlink="">
      <xdr:nvSpPr>
        <xdr:cNvPr id="3121" name="AutoShape 140" descr="Exempté du ballottage">
          <a:hlinkClick xmlns:r="http://schemas.openxmlformats.org/officeDocument/2006/relationships" r:id="rId932"/>
        </xdr:cNvPr>
        <xdr:cNvSpPr>
          <a:spLocks noChangeAspect="1" noChangeArrowheads="1"/>
        </xdr:cNvSpPr>
      </xdr:nvSpPr>
      <xdr:spPr bwMode="auto">
        <a:xfrm>
          <a:off x="2447925" y="4347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228</xdr:row>
      <xdr:rowOff>0</xdr:rowOff>
    </xdr:from>
    <xdr:to>
      <xdr:col>8</xdr:col>
      <xdr:colOff>123825</xdr:colOff>
      <xdr:row>228</xdr:row>
      <xdr:rowOff>104775</xdr:rowOff>
    </xdr:to>
    <xdr:sp macro="" textlink="">
      <xdr:nvSpPr>
        <xdr:cNvPr id="3122" name="AutoShape 141" descr="Éligible à l'arbitrage">
          <a:hlinkClick xmlns:r="http://schemas.openxmlformats.org/officeDocument/2006/relationships" r:id="rId933"/>
        </xdr:cNvPr>
        <xdr:cNvSpPr>
          <a:spLocks noChangeAspect="1" noChangeArrowheads="1"/>
        </xdr:cNvSpPr>
      </xdr:nvSpPr>
      <xdr:spPr bwMode="auto">
        <a:xfrm>
          <a:off x="6943725" y="43662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229</xdr:row>
      <xdr:rowOff>0</xdr:rowOff>
    </xdr:from>
    <xdr:to>
      <xdr:col>8</xdr:col>
      <xdr:colOff>123825</xdr:colOff>
      <xdr:row>229</xdr:row>
      <xdr:rowOff>104775</xdr:rowOff>
    </xdr:to>
    <xdr:sp macro="" textlink="">
      <xdr:nvSpPr>
        <xdr:cNvPr id="3123" name="AutoShape 142" descr="Éligible à l'arbitrage">
          <a:hlinkClick xmlns:r="http://schemas.openxmlformats.org/officeDocument/2006/relationships" r:id="rId934"/>
        </xdr:cNvPr>
        <xdr:cNvSpPr>
          <a:spLocks noChangeAspect="1" noChangeArrowheads="1"/>
        </xdr:cNvSpPr>
      </xdr:nvSpPr>
      <xdr:spPr bwMode="auto">
        <a:xfrm>
          <a:off x="6943725" y="43853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232</xdr:row>
      <xdr:rowOff>0</xdr:rowOff>
    </xdr:from>
    <xdr:to>
      <xdr:col>2</xdr:col>
      <xdr:colOff>123825</xdr:colOff>
      <xdr:row>232</xdr:row>
      <xdr:rowOff>123825</xdr:rowOff>
    </xdr:to>
    <xdr:sp macro="" textlink="">
      <xdr:nvSpPr>
        <xdr:cNvPr id="3124" name="AutoShape 143" descr="Exempté du ballottage">
          <a:hlinkClick xmlns:r="http://schemas.openxmlformats.org/officeDocument/2006/relationships" r:id="rId935"/>
        </xdr:cNvPr>
        <xdr:cNvSpPr>
          <a:spLocks noChangeAspect="1" noChangeArrowheads="1"/>
        </xdr:cNvSpPr>
      </xdr:nvSpPr>
      <xdr:spPr bwMode="auto">
        <a:xfrm>
          <a:off x="2314575" y="4442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233</xdr:row>
      <xdr:rowOff>0</xdr:rowOff>
    </xdr:from>
    <xdr:to>
      <xdr:col>2</xdr:col>
      <xdr:colOff>123825</xdr:colOff>
      <xdr:row>233</xdr:row>
      <xdr:rowOff>123825</xdr:rowOff>
    </xdr:to>
    <xdr:sp macro="" textlink="">
      <xdr:nvSpPr>
        <xdr:cNvPr id="3125" name="AutoShape 144" descr="Exempté du ballottage">
          <a:hlinkClick xmlns:r="http://schemas.openxmlformats.org/officeDocument/2006/relationships" r:id="rId936"/>
        </xdr:cNvPr>
        <xdr:cNvSpPr>
          <a:spLocks noChangeAspect="1" noChangeArrowheads="1"/>
        </xdr:cNvSpPr>
      </xdr:nvSpPr>
      <xdr:spPr bwMode="auto">
        <a:xfrm>
          <a:off x="2314575" y="4461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235</xdr:row>
      <xdr:rowOff>0</xdr:rowOff>
    </xdr:from>
    <xdr:to>
      <xdr:col>2</xdr:col>
      <xdr:colOff>123825</xdr:colOff>
      <xdr:row>235</xdr:row>
      <xdr:rowOff>123825</xdr:rowOff>
    </xdr:to>
    <xdr:sp macro="" textlink="">
      <xdr:nvSpPr>
        <xdr:cNvPr id="3126" name="AutoShape 145" descr="Bonis de performance"/>
        <xdr:cNvSpPr>
          <a:spLocks noChangeAspect="1" noChangeArrowheads="1"/>
        </xdr:cNvSpPr>
      </xdr:nvSpPr>
      <xdr:spPr bwMode="auto">
        <a:xfrm>
          <a:off x="2314575" y="4499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235</xdr:row>
      <xdr:rowOff>0</xdr:rowOff>
    </xdr:from>
    <xdr:to>
      <xdr:col>2</xdr:col>
      <xdr:colOff>257175</xdr:colOff>
      <xdr:row>235</xdr:row>
      <xdr:rowOff>123825</xdr:rowOff>
    </xdr:to>
    <xdr:sp macro="" textlink="">
      <xdr:nvSpPr>
        <xdr:cNvPr id="3127" name="AutoShape 146" descr="Exempté du ballottage">
          <a:hlinkClick xmlns:r="http://schemas.openxmlformats.org/officeDocument/2006/relationships" r:id="rId937"/>
        </xdr:cNvPr>
        <xdr:cNvSpPr>
          <a:spLocks noChangeAspect="1" noChangeArrowheads="1"/>
        </xdr:cNvSpPr>
      </xdr:nvSpPr>
      <xdr:spPr bwMode="auto">
        <a:xfrm>
          <a:off x="2447925" y="4499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236</xdr:row>
      <xdr:rowOff>0</xdr:rowOff>
    </xdr:from>
    <xdr:to>
      <xdr:col>2</xdr:col>
      <xdr:colOff>123825</xdr:colOff>
      <xdr:row>236</xdr:row>
      <xdr:rowOff>123825</xdr:rowOff>
    </xdr:to>
    <xdr:sp macro="" textlink="">
      <xdr:nvSpPr>
        <xdr:cNvPr id="3128" name="AutoShape 147" descr="Bonis de performance"/>
        <xdr:cNvSpPr>
          <a:spLocks noChangeAspect="1" noChangeArrowheads="1"/>
        </xdr:cNvSpPr>
      </xdr:nvSpPr>
      <xdr:spPr bwMode="auto">
        <a:xfrm>
          <a:off x="2314575" y="4518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236</xdr:row>
      <xdr:rowOff>0</xdr:rowOff>
    </xdr:from>
    <xdr:to>
      <xdr:col>2</xdr:col>
      <xdr:colOff>257175</xdr:colOff>
      <xdr:row>236</xdr:row>
      <xdr:rowOff>123825</xdr:rowOff>
    </xdr:to>
    <xdr:sp macro="" textlink="">
      <xdr:nvSpPr>
        <xdr:cNvPr id="3129" name="AutoShape 148" descr="Transaction avec retenue de salaire"/>
        <xdr:cNvSpPr>
          <a:spLocks noChangeAspect="1" noChangeArrowheads="1"/>
        </xdr:cNvSpPr>
      </xdr:nvSpPr>
      <xdr:spPr bwMode="auto">
        <a:xfrm>
          <a:off x="2447925" y="4518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236</xdr:row>
      <xdr:rowOff>0</xdr:rowOff>
    </xdr:from>
    <xdr:to>
      <xdr:col>2</xdr:col>
      <xdr:colOff>390525</xdr:colOff>
      <xdr:row>236</xdr:row>
      <xdr:rowOff>123825</xdr:rowOff>
    </xdr:to>
    <xdr:sp macro="" textlink="">
      <xdr:nvSpPr>
        <xdr:cNvPr id="3130" name="AutoShape 149" descr="Exempté du ballottage">
          <a:hlinkClick xmlns:r="http://schemas.openxmlformats.org/officeDocument/2006/relationships" r:id="rId938"/>
        </xdr:cNvPr>
        <xdr:cNvSpPr>
          <a:spLocks noChangeAspect="1" noChangeArrowheads="1"/>
        </xdr:cNvSpPr>
      </xdr:nvSpPr>
      <xdr:spPr bwMode="auto">
        <a:xfrm>
          <a:off x="2581275" y="4518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237</xdr:row>
      <xdr:rowOff>0</xdr:rowOff>
    </xdr:from>
    <xdr:to>
      <xdr:col>2</xdr:col>
      <xdr:colOff>123825</xdr:colOff>
      <xdr:row>237</xdr:row>
      <xdr:rowOff>123825</xdr:rowOff>
    </xdr:to>
    <xdr:sp macro="" textlink="">
      <xdr:nvSpPr>
        <xdr:cNvPr id="3131" name="AutoShape 150" descr="Bonis de performance"/>
        <xdr:cNvSpPr>
          <a:spLocks noChangeAspect="1" noChangeArrowheads="1"/>
        </xdr:cNvSpPr>
      </xdr:nvSpPr>
      <xdr:spPr bwMode="auto">
        <a:xfrm>
          <a:off x="2314575" y="4537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237</xdr:row>
      <xdr:rowOff>0</xdr:rowOff>
    </xdr:from>
    <xdr:to>
      <xdr:col>2</xdr:col>
      <xdr:colOff>257175</xdr:colOff>
      <xdr:row>237</xdr:row>
      <xdr:rowOff>123825</xdr:rowOff>
    </xdr:to>
    <xdr:sp macro="" textlink="">
      <xdr:nvSpPr>
        <xdr:cNvPr id="3132" name="AutoShape 151" descr="Transaction avec retenue de salaire"/>
        <xdr:cNvSpPr>
          <a:spLocks noChangeAspect="1" noChangeArrowheads="1"/>
        </xdr:cNvSpPr>
      </xdr:nvSpPr>
      <xdr:spPr bwMode="auto">
        <a:xfrm>
          <a:off x="2447925" y="4537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237</xdr:row>
      <xdr:rowOff>0</xdr:rowOff>
    </xdr:from>
    <xdr:to>
      <xdr:col>2</xdr:col>
      <xdr:colOff>390525</xdr:colOff>
      <xdr:row>237</xdr:row>
      <xdr:rowOff>123825</xdr:rowOff>
    </xdr:to>
    <xdr:sp macro="" textlink="">
      <xdr:nvSpPr>
        <xdr:cNvPr id="3133" name="AutoShape 152" descr="Exempté du ballottage">
          <a:hlinkClick xmlns:r="http://schemas.openxmlformats.org/officeDocument/2006/relationships" r:id="rId939"/>
        </xdr:cNvPr>
        <xdr:cNvSpPr>
          <a:spLocks noChangeAspect="1" noChangeArrowheads="1"/>
        </xdr:cNvSpPr>
      </xdr:nvSpPr>
      <xdr:spPr bwMode="auto">
        <a:xfrm>
          <a:off x="2581275" y="4537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237</xdr:row>
      <xdr:rowOff>0</xdr:rowOff>
    </xdr:from>
    <xdr:to>
      <xdr:col>2</xdr:col>
      <xdr:colOff>523875</xdr:colOff>
      <xdr:row>237</xdr:row>
      <xdr:rowOff>123825</xdr:rowOff>
    </xdr:to>
    <xdr:sp macro="" textlink="">
      <xdr:nvSpPr>
        <xdr:cNvPr id="3134" name="AutoShape 153" descr="Exempté de la limite des 50 contrats"/>
        <xdr:cNvSpPr>
          <a:spLocks noChangeAspect="1" noChangeArrowheads="1"/>
        </xdr:cNvSpPr>
      </xdr:nvSpPr>
      <xdr:spPr bwMode="auto">
        <a:xfrm>
          <a:off x="2714625" y="4537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238</xdr:row>
      <xdr:rowOff>0</xdr:rowOff>
    </xdr:from>
    <xdr:to>
      <xdr:col>2</xdr:col>
      <xdr:colOff>123825</xdr:colOff>
      <xdr:row>238</xdr:row>
      <xdr:rowOff>123825</xdr:rowOff>
    </xdr:to>
    <xdr:sp macro="" textlink="">
      <xdr:nvSpPr>
        <xdr:cNvPr id="3135" name="AutoShape 154" descr="Bonis de performance"/>
        <xdr:cNvSpPr>
          <a:spLocks noChangeAspect="1" noChangeArrowheads="1"/>
        </xdr:cNvSpPr>
      </xdr:nvSpPr>
      <xdr:spPr bwMode="auto">
        <a:xfrm>
          <a:off x="2314575" y="4556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238</xdr:row>
      <xdr:rowOff>0</xdr:rowOff>
    </xdr:from>
    <xdr:to>
      <xdr:col>2</xdr:col>
      <xdr:colOff>257175</xdr:colOff>
      <xdr:row>238</xdr:row>
      <xdr:rowOff>123825</xdr:rowOff>
    </xdr:to>
    <xdr:sp macro="" textlink="">
      <xdr:nvSpPr>
        <xdr:cNvPr id="3136" name="AutoShape 155" descr="Exempté du ballottage">
          <a:hlinkClick xmlns:r="http://schemas.openxmlformats.org/officeDocument/2006/relationships" r:id="rId940"/>
        </xdr:cNvPr>
        <xdr:cNvSpPr>
          <a:spLocks noChangeAspect="1" noChangeArrowheads="1"/>
        </xdr:cNvSpPr>
      </xdr:nvSpPr>
      <xdr:spPr bwMode="auto">
        <a:xfrm>
          <a:off x="2447925" y="4556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239</xdr:row>
      <xdr:rowOff>0</xdr:rowOff>
    </xdr:from>
    <xdr:to>
      <xdr:col>2</xdr:col>
      <xdr:colOff>123825</xdr:colOff>
      <xdr:row>239</xdr:row>
      <xdr:rowOff>123825</xdr:rowOff>
    </xdr:to>
    <xdr:sp macro="" textlink="">
      <xdr:nvSpPr>
        <xdr:cNvPr id="3137" name="AutoShape 156" descr="Bonis de performance"/>
        <xdr:cNvSpPr>
          <a:spLocks noChangeAspect="1" noChangeArrowheads="1"/>
        </xdr:cNvSpPr>
      </xdr:nvSpPr>
      <xdr:spPr bwMode="auto">
        <a:xfrm>
          <a:off x="2314575" y="4575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239</xdr:row>
      <xdr:rowOff>0</xdr:rowOff>
    </xdr:from>
    <xdr:to>
      <xdr:col>2</xdr:col>
      <xdr:colOff>257175</xdr:colOff>
      <xdr:row>239</xdr:row>
      <xdr:rowOff>123825</xdr:rowOff>
    </xdr:to>
    <xdr:sp macro="" textlink="">
      <xdr:nvSpPr>
        <xdr:cNvPr id="3138" name="AutoShape 157" descr="Exempté du ballottage">
          <a:hlinkClick xmlns:r="http://schemas.openxmlformats.org/officeDocument/2006/relationships" r:id="rId941"/>
        </xdr:cNvPr>
        <xdr:cNvSpPr>
          <a:spLocks noChangeAspect="1" noChangeArrowheads="1"/>
        </xdr:cNvSpPr>
      </xdr:nvSpPr>
      <xdr:spPr bwMode="auto">
        <a:xfrm>
          <a:off x="2447925" y="4575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240</xdr:row>
      <xdr:rowOff>0</xdr:rowOff>
    </xdr:from>
    <xdr:to>
      <xdr:col>2</xdr:col>
      <xdr:colOff>123825</xdr:colOff>
      <xdr:row>240</xdr:row>
      <xdr:rowOff>123825</xdr:rowOff>
    </xdr:to>
    <xdr:sp macro="" textlink="">
      <xdr:nvSpPr>
        <xdr:cNvPr id="3139" name="AutoShape 158" descr="Bonis de performance"/>
        <xdr:cNvSpPr>
          <a:spLocks noChangeAspect="1" noChangeArrowheads="1"/>
        </xdr:cNvSpPr>
      </xdr:nvSpPr>
      <xdr:spPr bwMode="auto">
        <a:xfrm>
          <a:off x="2314575" y="4594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240</xdr:row>
      <xdr:rowOff>0</xdr:rowOff>
    </xdr:from>
    <xdr:to>
      <xdr:col>2</xdr:col>
      <xdr:colOff>257175</xdr:colOff>
      <xdr:row>240</xdr:row>
      <xdr:rowOff>123825</xdr:rowOff>
    </xdr:to>
    <xdr:sp macro="" textlink="">
      <xdr:nvSpPr>
        <xdr:cNvPr id="3140" name="AutoShape 159" descr="Exempté du ballottage">
          <a:hlinkClick xmlns:r="http://schemas.openxmlformats.org/officeDocument/2006/relationships" r:id="rId942"/>
        </xdr:cNvPr>
        <xdr:cNvSpPr>
          <a:spLocks noChangeAspect="1" noChangeArrowheads="1"/>
        </xdr:cNvSpPr>
      </xdr:nvSpPr>
      <xdr:spPr bwMode="auto">
        <a:xfrm>
          <a:off x="2447925" y="4594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244</xdr:row>
      <xdr:rowOff>0</xdr:rowOff>
    </xdr:from>
    <xdr:to>
      <xdr:col>2</xdr:col>
      <xdr:colOff>123825</xdr:colOff>
      <xdr:row>244</xdr:row>
      <xdr:rowOff>123825</xdr:rowOff>
    </xdr:to>
    <xdr:sp macro="" textlink="">
      <xdr:nvSpPr>
        <xdr:cNvPr id="3141" name="AutoShape 160" descr="Exempté du ballottage">
          <a:hlinkClick xmlns:r="http://schemas.openxmlformats.org/officeDocument/2006/relationships" r:id="rId943"/>
        </xdr:cNvPr>
        <xdr:cNvSpPr>
          <a:spLocks noChangeAspect="1" noChangeArrowheads="1"/>
        </xdr:cNvSpPr>
      </xdr:nvSpPr>
      <xdr:spPr bwMode="auto">
        <a:xfrm>
          <a:off x="2314575" y="4671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245</xdr:row>
      <xdr:rowOff>0</xdr:rowOff>
    </xdr:from>
    <xdr:to>
      <xdr:col>2</xdr:col>
      <xdr:colOff>123825</xdr:colOff>
      <xdr:row>245</xdr:row>
      <xdr:rowOff>123825</xdr:rowOff>
    </xdr:to>
    <xdr:sp macro="" textlink="">
      <xdr:nvSpPr>
        <xdr:cNvPr id="3142" name="AutoShape 161" descr="Bonis de performance"/>
        <xdr:cNvSpPr>
          <a:spLocks noChangeAspect="1" noChangeArrowheads="1"/>
        </xdr:cNvSpPr>
      </xdr:nvSpPr>
      <xdr:spPr bwMode="auto">
        <a:xfrm>
          <a:off x="2314575" y="4690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245</xdr:row>
      <xdr:rowOff>0</xdr:rowOff>
    </xdr:from>
    <xdr:to>
      <xdr:col>2</xdr:col>
      <xdr:colOff>257175</xdr:colOff>
      <xdr:row>245</xdr:row>
      <xdr:rowOff>123825</xdr:rowOff>
    </xdr:to>
    <xdr:sp macro="" textlink="">
      <xdr:nvSpPr>
        <xdr:cNvPr id="3143" name="AutoShape 162" descr="Exempté du ballottage">
          <a:hlinkClick xmlns:r="http://schemas.openxmlformats.org/officeDocument/2006/relationships" r:id="rId944"/>
        </xdr:cNvPr>
        <xdr:cNvSpPr>
          <a:spLocks noChangeAspect="1" noChangeArrowheads="1"/>
        </xdr:cNvSpPr>
      </xdr:nvSpPr>
      <xdr:spPr bwMode="auto">
        <a:xfrm>
          <a:off x="2447925" y="4690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246</xdr:row>
      <xdr:rowOff>0</xdr:rowOff>
    </xdr:from>
    <xdr:to>
      <xdr:col>2</xdr:col>
      <xdr:colOff>123825</xdr:colOff>
      <xdr:row>246</xdr:row>
      <xdr:rowOff>123825</xdr:rowOff>
    </xdr:to>
    <xdr:sp macro="" textlink="">
      <xdr:nvSpPr>
        <xdr:cNvPr id="3144" name="AutoShape 163" descr="Bonis de performance"/>
        <xdr:cNvSpPr>
          <a:spLocks noChangeAspect="1" noChangeArrowheads="1"/>
        </xdr:cNvSpPr>
      </xdr:nvSpPr>
      <xdr:spPr bwMode="auto">
        <a:xfrm>
          <a:off x="2314575" y="4709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246</xdr:row>
      <xdr:rowOff>0</xdr:rowOff>
    </xdr:from>
    <xdr:to>
      <xdr:col>2</xdr:col>
      <xdr:colOff>257175</xdr:colOff>
      <xdr:row>246</xdr:row>
      <xdr:rowOff>123825</xdr:rowOff>
    </xdr:to>
    <xdr:sp macro="" textlink="">
      <xdr:nvSpPr>
        <xdr:cNvPr id="3145" name="AutoShape 164" descr="Exempté du ballottage">
          <a:hlinkClick xmlns:r="http://schemas.openxmlformats.org/officeDocument/2006/relationships" r:id="rId945"/>
        </xdr:cNvPr>
        <xdr:cNvSpPr>
          <a:spLocks noChangeAspect="1" noChangeArrowheads="1"/>
        </xdr:cNvSpPr>
      </xdr:nvSpPr>
      <xdr:spPr bwMode="auto">
        <a:xfrm>
          <a:off x="2447925" y="4709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247</xdr:row>
      <xdr:rowOff>0</xdr:rowOff>
    </xdr:from>
    <xdr:to>
      <xdr:col>2</xdr:col>
      <xdr:colOff>123825</xdr:colOff>
      <xdr:row>247</xdr:row>
      <xdr:rowOff>123825</xdr:rowOff>
    </xdr:to>
    <xdr:sp macro="" textlink="">
      <xdr:nvSpPr>
        <xdr:cNvPr id="3146" name="AutoShape 165" descr="Bonis de performance"/>
        <xdr:cNvSpPr>
          <a:spLocks noChangeAspect="1" noChangeArrowheads="1"/>
        </xdr:cNvSpPr>
      </xdr:nvSpPr>
      <xdr:spPr bwMode="auto">
        <a:xfrm>
          <a:off x="2314575" y="4728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247</xdr:row>
      <xdr:rowOff>0</xdr:rowOff>
    </xdr:from>
    <xdr:to>
      <xdr:col>2</xdr:col>
      <xdr:colOff>257175</xdr:colOff>
      <xdr:row>247</xdr:row>
      <xdr:rowOff>123825</xdr:rowOff>
    </xdr:to>
    <xdr:sp macro="" textlink="">
      <xdr:nvSpPr>
        <xdr:cNvPr id="3147" name="AutoShape 166" descr="Exempté du ballottage">
          <a:hlinkClick xmlns:r="http://schemas.openxmlformats.org/officeDocument/2006/relationships" r:id="rId946"/>
        </xdr:cNvPr>
        <xdr:cNvSpPr>
          <a:spLocks noChangeAspect="1" noChangeArrowheads="1"/>
        </xdr:cNvSpPr>
      </xdr:nvSpPr>
      <xdr:spPr bwMode="auto">
        <a:xfrm>
          <a:off x="2447925" y="4728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248</xdr:row>
      <xdr:rowOff>0</xdr:rowOff>
    </xdr:from>
    <xdr:to>
      <xdr:col>2</xdr:col>
      <xdr:colOff>123825</xdr:colOff>
      <xdr:row>248</xdr:row>
      <xdr:rowOff>123825</xdr:rowOff>
    </xdr:to>
    <xdr:sp macro="" textlink="">
      <xdr:nvSpPr>
        <xdr:cNvPr id="3148" name="AutoShape 167" descr="Exempté du ballottage">
          <a:hlinkClick xmlns:r="http://schemas.openxmlformats.org/officeDocument/2006/relationships" r:id="rId947"/>
        </xdr:cNvPr>
        <xdr:cNvSpPr>
          <a:spLocks noChangeAspect="1" noChangeArrowheads="1"/>
        </xdr:cNvSpPr>
      </xdr:nvSpPr>
      <xdr:spPr bwMode="auto">
        <a:xfrm>
          <a:off x="2314575" y="4747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258</xdr:row>
      <xdr:rowOff>0</xdr:rowOff>
    </xdr:from>
    <xdr:to>
      <xdr:col>2</xdr:col>
      <xdr:colOff>123825</xdr:colOff>
      <xdr:row>258</xdr:row>
      <xdr:rowOff>123825</xdr:rowOff>
    </xdr:to>
    <xdr:sp macro="" textlink="">
      <xdr:nvSpPr>
        <xdr:cNvPr id="3149" name="AutoShape 1" descr="Bonis de performance"/>
        <xdr:cNvSpPr>
          <a:spLocks noChangeAspect="1" noChangeArrowheads="1"/>
        </xdr:cNvSpPr>
      </xdr:nvSpPr>
      <xdr:spPr bwMode="auto">
        <a:xfrm>
          <a:off x="2314575" y="4937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258</xdr:row>
      <xdr:rowOff>0</xdr:rowOff>
    </xdr:from>
    <xdr:to>
      <xdr:col>2</xdr:col>
      <xdr:colOff>257175</xdr:colOff>
      <xdr:row>258</xdr:row>
      <xdr:rowOff>123825</xdr:rowOff>
    </xdr:to>
    <xdr:sp macro="" textlink="">
      <xdr:nvSpPr>
        <xdr:cNvPr id="3150" name="AutoShape 2" descr="Exempté du ballottage">
          <a:hlinkClick xmlns:r="http://schemas.openxmlformats.org/officeDocument/2006/relationships" r:id="rId948"/>
        </xdr:cNvPr>
        <xdr:cNvSpPr>
          <a:spLocks noChangeAspect="1" noChangeArrowheads="1"/>
        </xdr:cNvSpPr>
      </xdr:nvSpPr>
      <xdr:spPr bwMode="auto">
        <a:xfrm>
          <a:off x="2447925" y="4937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259</xdr:row>
      <xdr:rowOff>0</xdr:rowOff>
    </xdr:from>
    <xdr:to>
      <xdr:col>7</xdr:col>
      <xdr:colOff>104775</xdr:colOff>
      <xdr:row>259</xdr:row>
      <xdr:rowOff>104775</xdr:rowOff>
    </xdr:to>
    <xdr:sp macro="" textlink="">
      <xdr:nvSpPr>
        <xdr:cNvPr id="3151" name="AutoShape 3" descr="https://capfriendly-wlb8ng5.stackpathdns.com/assets/images/icons/general/q2.svg"/>
        <xdr:cNvSpPr>
          <a:spLocks noChangeAspect="1" noChangeArrowheads="1"/>
        </xdr:cNvSpPr>
      </xdr:nvSpPr>
      <xdr:spPr bwMode="auto">
        <a:xfrm>
          <a:off x="6181725" y="495681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266</xdr:row>
      <xdr:rowOff>0</xdr:rowOff>
    </xdr:from>
    <xdr:to>
      <xdr:col>7</xdr:col>
      <xdr:colOff>123825</xdr:colOff>
      <xdr:row>266</xdr:row>
      <xdr:rowOff>104775</xdr:rowOff>
    </xdr:to>
    <xdr:sp macro="" textlink="">
      <xdr:nvSpPr>
        <xdr:cNvPr id="3152" name="AutoShape 4" descr="Éligible à l'arbitrage">
          <a:hlinkClick xmlns:r="http://schemas.openxmlformats.org/officeDocument/2006/relationships" r:id="rId949"/>
        </xdr:cNvPr>
        <xdr:cNvSpPr>
          <a:spLocks noChangeAspect="1" noChangeArrowheads="1"/>
        </xdr:cNvSpPr>
      </xdr:nvSpPr>
      <xdr:spPr bwMode="auto">
        <a:xfrm>
          <a:off x="6181725" y="50901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267</xdr:row>
      <xdr:rowOff>0</xdr:rowOff>
    </xdr:from>
    <xdr:to>
      <xdr:col>7</xdr:col>
      <xdr:colOff>123825</xdr:colOff>
      <xdr:row>267</xdr:row>
      <xdr:rowOff>104775</xdr:rowOff>
    </xdr:to>
    <xdr:sp macro="" textlink="">
      <xdr:nvSpPr>
        <xdr:cNvPr id="3153" name="AutoShape 5" descr="Éligible à l'arbitrage">
          <a:hlinkClick xmlns:r="http://schemas.openxmlformats.org/officeDocument/2006/relationships" r:id="rId950"/>
        </xdr:cNvPr>
        <xdr:cNvSpPr>
          <a:spLocks noChangeAspect="1" noChangeArrowheads="1"/>
        </xdr:cNvSpPr>
      </xdr:nvSpPr>
      <xdr:spPr bwMode="auto">
        <a:xfrm>
          <a:off x="6181725" y="51092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268</xdr:row>
      <xdr:rowOff>0</xdr:rowOff>
    </xdr:from>
    <xdr:to>
      <xdr:col>7</xdr:col>
      <xdr:colOff>123825</xdr:colOff>
      <xdr:row>268</xdr:row>
      <xdr:rowOff>104775</xdr:rowOff>
    </xdr:to>
    <xdr:sp macro="" textlink="">
      <xdr:nvSpPr>
        <xdr:cNvPr id="3154" name="AutoShape 6" descr="Éligible à l'arbitrage">
          <a:hlinkClick xmlns:r="http://schemas.openxmlformats.org/officeDocument/2006/relationships" r:id="rId951"/>
        </xdr:cNvPr>
        <xdr:cNvSpPr>
          <a:spLocks noChangeAspect="1" noChangeArrowheads="1"/>
        </xdr:cNvSpPr>
      </xdr:nvSpPr>
      <xdr:spPr bwMode="auto">
        <a:xfrm>
          <a:off x="6181725" y="51282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270</xdr:row>
      <xdr:rowOff>0</xdr:rowOff>
    </xdr:from>
    <xdr:to>
      <xdr:col>2</xdr:col>
      <xdr:colOff>123825</xdr:colOff>
      <xdr:row>270</xdr:row>
      <xdr:rowOff>123825</xdr:rowOff>
    </xdr:to>
    <xdr:sp macro="" textlink="">
      <xdr:nvSpPr>
        <xdr:cNvPr id="3155" name="AutoShape 7" descr="Exempté du ballottage">
          <a:hlinkClick xmlns:r="http://schemas.openxmlformats.org/officeDocument/2006/relationships" r:id="rId952"/>
        </xdr:cNvPr>
        <xdr:cNvSpPr>
          <a:spLocks noChangeAspect="1" noChangeArrowheads="1"/>
        </xdr:cNvSpPr>
      </xdr:nvSpPr>
      <xdr:spPr bwMode="auto">
        <a:xfrm>
          <a:off x="2314575" y="5166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56" name="AutoShape 8" descr="https://capfriendly-wlb8ng5.stackpathdns.com/assets/images/icons/general/q.svg"/>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57" name="AutoShape 9" descr="https://capfriendly-wlb8ng5.stackpathdns.com/assets/images/icons/general/q.svg"/>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58" name="AutoShape 10" descr="https://capfriendly-wlb8ng5.stackpathdns.com/assets/images/icons/general/q.svg"/>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59" name="AutoShape 11" descr="https://capfriendly-wlb8ng5.stackpathdns.com/assets/images/icons/general/q.svg"/>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60" name="AutoShape 12" descr="https://capfriendly-wlb8ng5.stackpathdns.com/assets/images/icons/general/q.svg"/>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61" name="AutoShape 13" descr="https://capfriendly-wlb8ng5.stackpathdns.com/assets/images/icons/general/q.svg"/>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62" name="AutoShape 14" descr="https://capfriendly-wlb8ng5.stackpathdns.com/assets/images/icons/general/q.svg"/>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63" name="AutoShape 15" descr="https://capfriendly-wlb8ng5.stackpathdns.com/assets/images/icons/general/q.svg"/>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64" name="AutoShape 16" descr="https://capfriendly-wlb8ng5.stackpathdns.com/assets/images/icons/general/q.svg"/>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65" name="AutoShape 17" descr="https://capfriendly-wlb8ng5.stackpathdns.com/assets/images/icons/general/q.svg"/>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66" name="AutoShape 18" descr="https://capfriendly-wlb8ng5.stackpathdns.com/assets/images/icons/general/q.svg"/>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123825</xdr:colOff>
      <xdr:row>271</xdr:row>
      <xdr:rowOff>123825</xdr:rowOff>
    </xdr:to>
    <xdr:sp macro="" textlink="">
      <xdr:nvSpPr>
        <xdr:cNvPr id="3167" name="AutoShape 19" descr="Bonis de performance"/>
        <xdr:cNvSpPr>
          <a:spLocks noChangeAspect="1" noChangeArrowheads="1"/>
        </xdr:cNvSpPr>
      </xdr:nvSpPr>
      <xdr:spPr bwMode="auto">
        <a:xfrm>
          <a:off x="231457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271</xdr:row>
      <xdr:rowOff>0</xdr:rowOff>
    </xdr:from>
    <xdr:to>
      <xdr:col>2</xdr:col>
      <xdr:colOff>257175</xdr:colOff>
      <xdr:row>271</xdr:row>
      <xdr:rowOff>123825</xdr:rowOff>
    </xdr:to>
    <xdr:sp macro="" textlink="">
      <xdr:nvSpPr>
        <xdr:cNvPr id="3168" name="AutoShape 20" descr="Exempté du ballottage">
          <a:hlinkClick xmlns:r="http://schemas.openxmlformats.org/officeDocument/2006/relationships" r:id="rId953"/>
        </xdr:cNvPr>
        <xdr:cNvSpPr>
          <a:spLocks noChangeAspect="1" noChangeArrowheads="1"/>
        </xdr:cNvSpPr>
      </xdr:nvSpPr>
      <xdr:spPr bwMode="auto">
        <a:xfrm>
          <a:off x="2447925" y="518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272</xdr:row>
      <xdr:rowOff>0</xdr:rowOff>
    </xdr:from>
    <xdr:to>
      <xdr:col>2</xdr:col>
      <xdr:colOff>123825</xdr:colOff>
      <xdr:row>272</xdr:row>
      <xdr:rowOff>123825</xdr:rowOff>
    </xdr:to>
    <xdr:sp macro="" textlink="">
      <xdr:nvSpPr>
        <xdr:cNvPr id="3169" name="AutoShape 21" descr="Transaction avec retenue de salaire"/>
        <xdr:cNvSpPr>
          <a:spLocks noChangeAspect="1" noChangeArrowheads="1"/>
        </xdr:cNvSpPr>
      </xdr:nvSpPr>
      <xdr:spPr bwMode="auto">
        <a:xfrm>
          <a:off x="2314575" y="5204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272</xdr:row>
      <xdr:rowOff>0</xdr:rowOff>
    </xdr:from>
    <xdr:to>
      <xdr:col>2</xdr:col>
      <xdr:colOff>257175</xdr:colOff>
      <xdr:row>272</xdr:row>
      <xdr:rowOff>123825</xdr:rowOff>
    </xdr:to>
    <xdr:sp macro="" textlink="">
      <xdr:nvSpPr>
        <xdr:cNvPr id="3170" name="AutoShape 22" descr="Exempté du ballottage">
          <a:hlinkClick xmlns:r="http://schemas.openxmlformats.org/officeDocument/2006/relationships" r:id="rId954"/>
        </xdr:cNvPr>
        <xdr:cNvSpPr>
          <a:spLocks noChangeAspect="1" noChangeArrowheads="1"/>
        </xdr:cNvSpPr>
      </xdr:nvSpPr>
      <xdr:spPr bwMode="auto">
        <a:xfrm>
          <a:off x="2447925" y="5204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272</xdr:row>
      <xdr:rowOff>0</xdr:rowOff>
    </xdr:from>
    <xdr:to>
      <xdr:col>2</xdr:col>
      <xdr:colOff>390525</xdr:colOff>
      <xdr:row>272</xdr:row>
      <xdr:rowOff>123825</xdr:rowOff>
    </xdr:to>
    <xdr:sp macro="" textlink="">
      <xdr:nvSpPr>
        <xdr:cNvPr id="3171" name="AutoShape 23" descr="Exempté de la limite des 50 contrats"/>
        <xdr:cNvSpPr>
          <a:spLocks noChangeAspect="1" noChangeArrowheads="1"/>
        </xdr:cNvSpPr>
      </xdr:nvSpPr>
      <xdr:spPr bwMode="auto">
        <a:xfrm>
          <a:off x="2581275" y="5204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273</xdr:row>
      <xdr:rowOff>0</xdr:rowOff>
    </xdr:from>
    <xdr:to>
      <xdr:col>2</xdr:col>
      <xdr:colOff>123825</xdr:colOff>
      <xdr:row>273</xdr:row>
      <xdr:rowOff>123825</xdr:rowOff>
    </xdr:to>
    <xdr:sp macro="" textlink="">
      <xdr:nvSpPr>
        <xdr:cNvPr id="3172" name="AutoShape 24" descr="Bonis de performance"/>
        <xdr:cNvSpPr>
          <a:spLocks noChangeAspect="1" noChangeArrowheads="1"/>
        </xdr:cNvSpPr>
      </xdr:nvSpPr>
      <xdr:spPr bwMode="auto">
        <a:xfrm>
          <a:off x="2314575" y="5223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273</xdr:row>
      <xdr:rowOff>0</xdr:rowOff>
    </xdr:from>
    <xdr:to>
      <xdr:col>2</xdr:col>
      <xdr:colOff>257175</xdr:colOff>
      <xdr:row>273</xdr:row>
      <xdr:rowOff>123825</xdr:rowOff>
    </xdr:to>
    <xdr:sp macro="" textlink="">
      <xdr:nvSpPr>
        <xdr:cNvPr id="3173" name="AutoShape 25" descr="Exempté du ballottage">
          <a:hlinkClick xmlns:r="http://schemas.openxmlformats.org/officeDocument/2006/relationships" r:id="rId955"/>
        </xdr:cNvPr>
        <xdr:cNvSpPr>
          <a:spLocks noChangeAspect="1" noChangeArrowheads="1"/>
        </xdr:cNvSpPr>
      </xdr:nvSpPr>
      <xdr:spPr bwMode="auto">
        <a:xfrm>
          <a:off x="2447925" y="5223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275</xdr:row>
      <xdr:rowOff>0</xdr:rowOff>
    </xdr:from>
    <xdr:to>
      <xdr:col>2</xdr:col>
      <xdr:colOff>123825</xdr:colOff>
      <xdr:row>275</xdr:row>
      <xdr:rowOff>123825</xdr:rowOff>
    </xdr:to>
    <xdr:sp macro="" textlink="">
      <xdr:nvSpPr>
        <xdr:cNvPr id="3174" name="AutoShape 26" descr="Bonis de performance"/>
        <xdr:cNvSpPr>
          <a:spLocks noChangeAspect="1" noChangeArrowheads="1"/>
        </xdr:cNvSpPr>
      </xdr:nvSpPr>
      <xdr:spPr bwMode="auto">
        <a:xfrm>
          <a:off x="2314575" y="5261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275</xdr:row>
      <xdr:rowOff>0</xdr:rowOff>
    </xdr:from>
    <xdr:to>
      <xdr:col>2</xdr:col>
      <xdr:colOff>257175</xdr:colOff>
      <xdr:row>275</xdr:row>
      <xdr:rowOff>123825</xdr:rowOff>
    </xdr:to>
    <xdr:sp macro="" textlink="">
      <xdr:nvSpPr>
        <xdr:cNvPr id="3175" name="AutoShape 27" descr="Exempté du ballottage">
          <a:hlinkClick xmlns:r="http://schemas.openxmlformats.org/officeDocument/2006/relationships" r:id="rId956"/>
        </xdr:cNvPr>
        <xdr:cNvSpPr>
          <a:spLocks noChangeAspect="1" noChangeArrowheads="1"/>
        </xdr:cNvSpPr>
      </xdr:nvSpPr>
      <xdr:spPr bwMode="auto">
        <a:xfrm>
          <a:off x="2447925" y="5261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276</xdr:row>
      <xdr:rowOff>0</xdr:rowOff>
    </xdr:from>
    <xdr:to>
      <xdr:col>2</xdr:col>
      <xdr:colOff>123825</xdr:colOff>
      <xdr:row>276</xdr:row>
      <xdr:rowOff>123825</xdr:rowOff>
    </xdr:to>
    <xdr:sp macro="" textlink="">
      <xdr:nvSpPr>
        <xdr:cNvPr id="3176" name="AutoShape 28" descr="Bonis de performance"/>
        <xdr:cNvSpPr>
          <a:spLocks noChangeAspect="1" noChangeArrowheads="1"/>
        </xdr:cNvSpPr>
      </xdr:nvSpPr>
      <xdr:spPr bwMode="auto">
        <a:xfrm>
          <a:off x="2314575" y="5280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276</xdr:row>
      <xdr:rowOff>0</xdr:rowOff>
    </xdr:from>
    <xdr:to>
      <xdr:col>2</xdr:col>
      <xdr:colOff>257175</xdr:colOff>
      <xdr:row>276</xdr:row>
      <xdr:rowOff>123825</xdr:rowOff>
    </xdr:to>
    <xdr:sp macro="" textlink="">
      <xdr:nvSpPr>
        <xdr:cNvPr id="3177" name="AutoShape 29" descr="Exempté du ballottage">
          <a:hlinkClick xmlns:r="http://schemas.openxmlformats.org/officeDocument/2006/relationships" r:id="rId957"/>
        </xdr:cNvPr>
        <xdr:cNvSpPr>
          <a:spLocks noChangeAspect="1" noChangeArrowheads="1"/>
        </xdr:cNvSpPr>
      </xdr:nvSpPr>
      <xdr:spPr bwMode="auto">
        <a:xfrm>
          <a:off x="2447925" y="5280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277</xdr:row>
      <xdr:rowOff>0</xdr:rowOff>
    </xdr:from>
    <xdr:to>
      <xdr:col>2</xdr:col>
      <xdr:colOff>123825</xdr:colOff>
      <xdr:row>277</xdr:row>
      <xdr:rowOff>123825</xdr:rowOff>
    </xdr:to>
    <xdr:sp macro="" textlink="">
      <xdr:nvSpPr>
        <xdr:cNvPr id="3178" name="AutoShape 30" descr="Exempté du ballottage">
          <a:hlinkClick xmlns:r="http://schemas.openxmlformats.org/officeDocument/2006/relationships" r:id="rId958"/>
        </xdr:cNvPr>
        <xdr:cNvSpPr>
          <a:spLocks noChangeAspect="1" noChangeArrowheads="1"/>
        </xdr:cNvSpPr>
      </xdr:nvSpPr>
      <xdr:spPr bwMode="auto">
        <a:xfrm>
          <a:off x="2314575" y="5299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277</xdr:row>
      <xdr:rowOff>0</xdr:rowOff>
    </xdr:from>
    <xdr:to>
      <xdr:col>7</xdr:col>
      <xdr:colOff>123825</xdr:colOff>
      <xdr:row>277</xdr:row>
      <xdr:rowOff>104775</xdr:rowOff>
    </xdr:to>
    <xdr:sp macro="" textlink="">
      <xdr:nvSpPr>
        <xdr:cNvPr id="3179" name="AutoShape 31" descr="Éligible à l'arbitrage">
          <a:hlinkClick xmlns:r="http://schemas.openxmlformats.org/officeDocument/2006/relationships" r:id="rId959"/>
        </xdr:cNvPr>
        <xdr:cNvSpPr>
          <a:spLocks noChangeAspect="1" noChangeArrowheads="1"/>
        </xdr:cNvSpPr>
      </xdr:nvSpPr>
      <xdr:spPr bwMode="auto">
        <a:xfrm>
          <a:off x="6181725" y="52997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278</xdr:row>
      <xdr:rowOff>0</xdr:rowOff>
    </xdr:from>
    <xdr:to>
      <xdr:col>2</xdr:col>
      <xdr:colOff>123825</xdr:colOff>
      <xdr:row>278</xdr:row>
      <xdr:rowOff>123825</xdr:rowOff>
    </xdr:to>
    <xdr:sp macro="" textlink="">
      <xdr:nvSpPr>
        <xdr:cNvPr id="3180" name="AutoShape 32" descr="Bonis de performance"/>
        <xdr:cNvSpPr>
          <a:spLocks noChangeAspect="1" noChangeArrowheads="1"/>
        </xdr:cNvSpPr>
      </xdr:nvSpPr>
      <xdr:spPr bwMode="auto">
        <a:xfrm>
          <a:off x="2314575" y="5318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278</xdr:row>
      <xdr:rowOff>0</xdr:rowOff>
    </xdr:from>
    <xdr:to>
      <xdr:col>2</xdr:col>
      <xdr:colOff>257175</xdr:colOff>
      <xdr:row>278</xdr:row>
      <xdr:rowOff>123825</xdr:rowOff>
    </xdr:to>
    <xdr:sp macro="" textlink="">
      <xdr:nvSpPr>
        <xdr:cNvPr id="3181" name="AutoShape 33" descr="Exempté du ballottage">
          <a:hlinkClick xmlns:r="http://schemas.openxmlformats.org/officeDocument/2006/relationships" r:id="rId960"/>
        </xdr:cNvPr>
        <xdr:cNvSpPr>
          <a:spLocks noChangeAspect="1" noChangeArrowheads="1"/>
        </xdr:cNvSpPr>
      </xdr:nvSpPr>
      <xdr:spPr bwMode="auto">
        <a:xfrm>
          <a:off x="2447925" y="5318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279</xdr:row>
      <xdr:rowOff>0</xdr:rowOff>
    </xdr:from>
    <xdr:to>
      <xdr:col>2</xdr:col>
      <xdr:colOff>123825</xdr:colOff>
      <xdr:row>279</xdr:row>
      <xdr:rowOff>123825</xdr:rowOff>
    </xdr:to>
    <xdr:sp macro="" textlink="">
      <xdr:nvSpPr>
        <xdr:cNvPr id="3182" name="AutoShape 34" descr="Bonis de performance"/>
        <xdr:cNvSpPr>
          <a:spLocks noChangeAspect="1" noChangeArrowheads="1"/>
        </xdr:cNvSpPr>
      </xdr:nvSpPr>
      <xdr:spPr bwMode="auto">
        <a:xfrm>
          <a:off x="2314575" y="5337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279</xdr:row>
      <xdr:rowOff>0</xdr:rowOff>
    </xdr:from>
    <xdr:to>
      <xdr:col>2</xdr:col>
      <xdr:colOff>257175</xdr:colOff>
      <xdr:row>279</xdr:row>
      <xdr:rowOff>123825</xdr:rowOff>
    </xdr:to>
    <xdr:sp macro="" textlink="">
      <xdr:nvSpPr>
        <xdr:cNvPr id="3183" name="AutoShape 35" descr="Exempté du ballottage">
          <a:hlinkClick xmlns:r="http://schemas.openxmlformats.org/officeDocument/2006/relationships" r:id="rId961"/>
        </xdr:cNvPr>
        <xdr:cNvSpPr>
          <a:spLocks noChangeAspect="1" noChangeArrowheads="1"/>
        </xdr:cNvSpPr>
      </xdr:nvSpPr>
      <xdr:spPr bwMode="auto">
        <a:xfrm>
          <a:off x="2447925" y="5337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280</xdr:row>
      <xdr:rowOff>0</xdr:rowOff>
    </xdr:from>
    <xdr:to>
      <xdr:col>2</xdr:col>
      <xdr:colOff>123825</xdr:colOff>
      <xdr:row>280</xdr:row>
      <xdr:rowOff>123825</xdr:rowOff>
    </xdr:to>
    <xdr:sp macro="" textlink="">
      <xdr:nvSpPr>
        <xdr:cNvPr id="3184" name="AutoShape 36" descr="Exempté du ballottage">
          <a:hlinkClick xmlns:r="http://schemas.openxmlformats.org/officeDocument/2006/relationships" r:id="rId962"/>
        </xdr:cNvPr>
        <xdr:cNvSpPr>
          <a:spLocks noChangeAspect="1" noChangeArrowheads="1"/>
        </xdr:cNvSpPr>
      </xdr:nvSpPr>
      <xdr:spPr bwMode="auto">
        <a:xfrm>
          <a:off x="2314575" y="5356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282</xdr:row>
      <xdr:rowOff>0</xdr:rowOff>
    </xdr:from>
    <xdr:to>
      <xdr:col>7</xdr:col>
      <xdr:colOff>123825</xdr:colOff>
      <xdr:row>282</xdr:row>
      <xdr:rowOff>104775</xdr:rowOff>
    </xdr:to>
    <xdr:sp macro="" textlink="">
      <xdr:nvSpPr>
        <xdr:cNvPr id="3185" name="AutoShape 37" descr="Éligible à l'arbitrage">
          <a:hlinkClick xmlns:r="http://schemas.openxmlformats.org/officeDocument/2006/relationships" r:id="rId963"/>
        </xdr:cNvPr>
        <xdr:cNvSpPr>
          <a:spLocks noChangeAspect="1" noChangeArrowheads="1"/>
        </xdr:cNvSpPr>
      </xdr:nvSpPr>
      <xdr:spPr bwMode="auto">
        <a:xfrm>
          <a:off x="6181725" y="53949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285</xdr:row>
      <xdr:rowOff>0</xdr:rowOff>
    </xdr:from>
    <xdr:to>
      <xdr:col>2</xdr:col>
      <xdr:colOff>123825</xdr:colOff>
      <xdr:row>285</xdr:row>
      <xdr:rowOff>123825</xdr:rowOff>
    </xdr:to>
    <xdr:sp macro="" textlink="">
      <xdr:nvSpPr>
        <xdr:cNvPr id="3186" name="AutoShape 38" descr="Bonis de performance"/>
        <xdr:cNvSpPr>
          <a:spLocks noChangeAspect="1" noChangeArrowheads="1"/>
        </xdr:cNvSpPr>
      </xdr:nvSpPr>
      <xdr:spPr bwMode="auto">
        <a:xfrm>
          <a:off x="2314575" y="5452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285</xdr:row>
      <xdr:rowOff>0</xdr:rowOff>
    </xdr:from>
    <xdr:to>
      <xdr:col>2</xdr:col>
      <xdr:colOff>257175</xdr:colOff>
      <xdr:row>285</xdr:row>
      <xdr:rowOff>123825</xdr:rowOff>
    </xdr:to>
    <xdr:sp macro="" textlink="">
      <xdr:nvSpPr>
        <xdr:cNvPr id="3187" name="AutoShape 39" descr="Exempté du ballottage">
          <a:hlinkClick xmlns:r="http://schemas.openxmlformats.org/officeDocument/2006/relationships" r:id="rId964"/>
        </xdr:cNvPr>
        <xdr:cNvSpPr>
          <a:spLocks noChangeAspect="1" noChangeArrowheads="1"/>
        </xdr:cNvSpPr>
      </xdr:nvSpPr>
      <xdr:spPr bwMode="auto">
        <a:xfrm>
          <a:off x="2447925" y="5452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286</xdr:row>
      <xdr:rowOff>0</xdr:rowOff>
    </xdr:from>
    <xdr:to>
      <xdr:col>7</xdr:col>
      <xdr:colOff>104775</xdr:colOff>
      <xdr:row>286</xdr:row>
      <xdr:rowOff>104775</xdr:rowOff>
    </xdr:to>
    <xdr:sp macro="" textlink="">
      <xdr:nvSpPr>
        <xdr:cNvPr id="3188" name="AutoShape 40" descr="https://capfriendly-wlb8ng5.stackpathdns.com/assets/images/icons/general/q2.svg"/>
        <xdr:cNvSpPr>
          <a:spLocks noChangeAspect="1" noChangeArrowheads="1"/>
        </xdr:cNvSpPr>
      </xdr:nvSpPr>
      <xdr:spPr bwMode="auto">
        <a:xfrm>
          <a:off x="6181725" y="547116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286</xdr:row>
      <xdr:rowOff>0</xdr:rowOff>
    </xdr:from>
    <xdr:to>
      <xdr:col>2</xdr:col>
      <xdr:colOff>123825</xdr:colOff>
      <xdr:row>286</xdr:row>
      <xdr:rowOff>123825</xdr:rowOff>
    </xdr:to>
    <xdr:sp macro="" textlink="">
      <xdr:nvSpPr>
        <xdr:cNvPr id="3189" name="AutoShape 41" descr="Bonis de performance"/>
        <xdr:cNvSpPr>
          <a:spLocks noChangeAspect="1" noChangeArrowheads="1"/>
        </xdr:cNvSpPr>
      </xdr:nvSpPr>
      <xdr:spPr bwMode="auto">
        <a:xfrm>
          <a:off x="2314575" y="5471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286</xdr:row>
      <xdr:rowOff>0</xdr:rowOff>
    </xdr:from>
    <xdr:to>
      <xdr:col>2</xdr:col>
      <xdr:colOff>257175</xdr:colOff>
      <xdr:row>286</xdr:row>
      <xdr:rowOff>123825</xdr:rowOff>
    </xdr:to>
    <xdr:sp macro="" textlink="">
      <xdr:nvSpPr>
        <xdr:cNvPr id="3190" name="AutoShape 42" descr="Exempté du ballottage">
          <a:hlinkClick xmlns:r="http://schemas.openxmlformats.org/officeDocument/2006/relationships" r:id="rId965"/>
        </xdr:cNvPr>
        <xdr:cNvSpPr>
          <a:spLocks noChangeAspect="1" noChangeArrowheads="1"/>
        </xdr:cNvSpPr>
      </xdr:nvSpPr>
      <xdr:spPr bwMode="auto">
        <a:xfrm>
          <a:off x="2447925" y="5471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287</xdr:row>
      <xdr:rowOff>0</xdr:rowOff>
    </xdr:from>
    <xdr:to>
      <xdr:col>2</xdr:col>
      <xdr:colOff>123825</xdr:colOff>
      <xdr:row>287</xdr:row>
      <xdr:rowOff>123825</xdr:rowOff>
    </xdr:to>
    <xdr:sp macro="" textlink="">
      <xdr:nvSpPr>
        <xdr:cNvPr id="3191" name="AutoShape 43" descr="Exempté du ballottage">
          <a:hlinkClick xmlns:r="http://schemas.openxmlformats.org/officeDocument/2006/relationships" r:id="rId966"/>
        </xdr:cNvPr>
        <xdr:cNvSpPr>
          <a:spLocks noChangeAspect="1" noChangeArrowheads="1"/>
        </xdr:cNvSpPr>
      </xdr:nvSpPr>
      <xdr:spPr bwMode="auto">
        <a:xfrm>
          <a:off x="2314575" y="5490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290</xdr:row>
      <xdr:rowOff>0</xdr:rowOff>
    </xdr:from>
    <xdr:to>
      <xdr:col>2</xdr:col>
      <xdr:colOff>123825</xdr:colOff>
      <xdr:row>290</xdr:row>
      <xdr:rowOff>123825</xdr:rowOff>
    </xdr:to>
    <xdr:sp macro="" textlink="">
      <xdr:nvSpPr>
        <xdr:cNvPr id="3192" name="AutoShape 44" descr="Bonis de performance"/>
        <xdr:cNvSpPr>
          <a:spLocks noChangeAspect="1" noChangeArrowheads="1"/>
        </xdr:cNvSpPr>
      </xdr:nvSpPr>
      <xdr:spPr bwMode="auto">
        <a:xfrm>
          <a:off x="2314575" y="5547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290</xdr:row>
      <xdr:rowOff>0</xdr:rowOff>
    </xdr:from>
    <xdr:to>
      <xdr:col>2</xdr:col>
      <xdr:colOff>257175</xdr:colOff>
      <xdr:row>290</xdr:row>
      <xdr:rowOff>123825</xdr:rowOff>
    </xdr:to>
    <xdr:sp macro="" textlink="">
      <xdr:nvSpPr>
        <xdr:cNvPr id="3193" name="AutoShape 45" descr="Exempté du ballottage">
          <a:hlinkClick xmlns:r="http://schemas.openxmlformats.org/officeDocument/2006/relationships" r:id="rId683"/>
        </xdr:cNvPr>
        <xdr:cNvSpPr>
          <a:spLocks noChangeAspect="1" noChangeArrowheads="1"/>
        </xdr:cNvSpPr>
      </xdr:nvSpPr>
      <xdr:spPr bwMode="auto">
        <a:xfrm>
          <a:off x="2447925" y="5547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293</xdr:row>
      <xdr:rowOff>0</xdr:rowOff>
    </xdr:from>
    <xdr:to>
      <xdr:col>2</xdr:col>
      <xdr:colOff>123825</xdr:colOff>
      <xdr:row>293</xdr:row>
      <xdr:rowOff>123825</xdr:rowOff>
    </xdr:to>
    <xdr:sp macro="" textlink="">
      <xdr:nvSpPr>
        <xdr:cNvPr id="3194" name="AutoShape 46" descr="Bonis de performance"/>
        <xdr:cNvSpPr>
          <a:spLocks noChangeAspect="1" noChangeArrowheads="1"/>
        </xdr:cNvSpPr>
      </xdr:nvSpPr>
      <xdr:spPr bwMode="auto">
        <a:xfrm>
          <a:off x="2314575" y="5604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293</xdr:row>
      <xdr:rowOff>0</xdr:rowOff>
    </xdr:from>
    <xdr:to>
      <xdr:col>2</xdr:col>
      <xdr:colOff>257175</xdr:colOff>
      <xdr:row>293</xdr:row>
      <xdr:rowOff>123825</xdr:rowOff>
    </xdr:to>
    <xdr:sp macro="" textlink="">
      <xdr:nvSpPr>
        <xdr:cNvPr id="3195" name="AutoShape 47" descr="Exempté du ballottage">
          <a:hlinkClick xmlns:r="http://schemas.openxmlformats.org/officeDocument/2006/relationships" r:id="rId967"/>
        </xdr:cNvPr>
        <xdr:cNvSpPr>
          <a:spLocks noChangeAspect="1" noChangeArrowheads="1"/>
        </xdr:cNvSpPr>
      </xdr:nvSpPr>
      <xdr:spPr bwMode="auto">
        <a:xfrm>
          <a:off x="2447925" y="5604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294</xdr:row>
      <xdr:rowOff>0</xdr:rowOff>
    </xdr:from>
    <xdr:to>
      <xdr:col>7</xdr:col>
      <xdr:colOff>123825</xdr:colOff>
      <xdr:row>294</xdr:row>
      <xdr:rowOff>104775</xdr:rowOff>
    </xdr:to>
    <xdr:sp macro="" textlink="">
      <xdr:nvSpPr>
        <xdr:cNvPr id="3196" name="AutoShape 48" descr="Éligible à l'arbitrage">
          <a:hlinkClick xmlns:r="http://schemas.openxmlformats.org/officeDocument/2006/relationships" r:id="rId968"/>
        </xdr:cNvPr>
        <xdr:cNvSpPr>
          <a:spLocks noChangeAspect="1" noChangeArrowheads="1"/>
        </xdr:cNvSpPr>
      </xdr:nvSpPr>
      <xdr:spPr bwMode="auto">
        <a:xfrm>
          <a:off x="6181725" y="56235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303</xdr:row>
      <xdr:rowOff>0</xdr:rowOff>
    </xdr:from>
    <xdr:to>
      <xdr:col>7</xdr:col>
      <xdr:colOff>123825</xdr:colOff>
      <xdr:row>303</xdr:row>
      <xdr:rowOff>104775</xdr:rowOff>
    </xdr:to>
    <xdr:sp macro="" textlink="">
      <xdr:nvSpPr>
        <xdr:cNvPr id="3197" name="AutoShape 49" descr="Éligible à l'arbitrage">
          <a:hlinkClick xmlns:r="http://schemas.openxmlformats.org/officeDocument/2006/relationships" r:id="rId969"/>
        </xdr:cNvPr>
        <xdr:cNvSpPr>
          <a:spLocks noChangeAspect="1" noChangeArrowheads="1"/>
        </xdr:cNvSpPr>
      </xdr:nvSpPr>
      <xdr:spPr bwMode="auto">
        <a:xfrm>
          <a:off x="6181725" y="57950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304</xdr:row>
      <xdr:rowOff>0</xdr:rowOff>
    </xdr:from>
    <xdr:to>
      <xdr:col>2</xdr:col>
      <xdr:colOff>123825</xdr:colOff>
      <xdr:row>304</xdr:row>
      <xdr:rowOff>123825</xdr:rowOff>
    </xdr:to>
    <xdr:sp macro="" textlink="">
      <xdr:nvSpPr>
        <xdr:cNvPr id="3198" name="AutoShape 50" descr="Bonis de performance"/>
        <xdr:cNvSpPr>
          <a:spLocks noChangeAspect="1" noChangeArrowheads="1"/>
        </xdr:cNvSpPr>
      </xdr:nvSpPr>
      <xdr:spPr bwMode="auto">
        <a:xfrm>
          <a:off x="2314575" y="5814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305</xdr:row>
      <xdr:rowOff>0</xdr:rowOff>
    </xdr:from>
    <xdr:to>
      <xdr:col>8</xdr:col>
      <xdr:colOff>123825</xdr:colOff>
      <xdr:row>305</xdr:row>
      <xdr:rowOff>104775</xdr:rowOff>
    </xdr:to>
    <xdr:sp macro="" textlink="">
      <xdr:nvSpPr>
        <xdr:cNvPr id="3199" name="AutoShape 51" descr="Éligible à l'arbitrage">
          <a:hlinkClick xmlns:r="http://schemas.openxmlformats.org/officeDocument/2006/relationships" r:id="rId970"/>
        </xdr:cNvPr>
        <xdr:cNvSpPr>
          <a:spLocks noChangeAspect="1" noChangeArrowheads="1"/>
        </xdr:cNvSpPr>
      </xdr:nvSpPr>
      <xdr:spPr bwMode="auto">
        <a:xfrm>
          <a:off x="6943725" y="58331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306</xdr:row>
      <xdr:rowOff>0</xdr:rowOff>
    </xdr:from>
    <xdr:to>
      <xdr:col>2</xdr:col>
      <xdr:colOff>123825</xdr:colOff>
      <xdr:row>306</xdr:row>
      <xdr:rowOff>123825</xdr:rowOff>
    </xdr:to>
    <xdr:sp macro="" textlink="">
      <xdr:nvSpPr>
        <xdr:cNvPr id="3200" name="AutoShape 52" descr="Exempté du ballottage">
          <a:hlinkClick xmlns:r="http://schemas.openxmlformats.org/officeDocument/2006/relationships" r:id="rId971"/>
        </xdr:cNvPr>
        <xdr:cNvSpPr>
          <a:spLocks noChangeAspect="1" noChangeArrowheads="1"/>
        </xdr:cNvSpPr>
      </xdr:nvSpPr>
      <xdr:spPr bwMode="auto">
        <a:xfrm>
          <a:off x="2314575" y="5852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312</xdr:row>
      <xdr:rowOff>0</xdr:rowOff>
    </xdr:from>
    <xdr:to>
      <xdr:col>2</xdr:col>
      <xdr:colOff>123825</xdr:colOff>
      <xdr:row>312</xdr:row>
      <xdr:rowOff>123825</xdr:rowOff>
    </xdr:to>
    <xdr:sp macro="" textlink="">
      <xdr:nvSpPr>
        <xdr:cNvPr id="3201" name="AutoShape 53" descr="Bonis de performance"/>
        <xdr:cNvSpPr>
          <a:spLocks noChangeAspect="1" noChangeArrowheads="1"/>
        </xdr:cNvSpPr>
      </xdr:nvSpPr>
      <xdr:spPr bwMode="auto">
        <a:xfrm>
          <a:off x="2314575" y="5966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123825</xdr:colOff>
      <xdr:row>313</xdr:row>
      <xdr:rowOff>123825</xdr:rowOff>
    </xdr:to>
    <xdr:sp macro="" textlink="">
      <xdr:nvSpPr>
        <xdr:cNvPr id="3202" name="AutoShape 54" descr="Bonis de performance"/>
        <xdr:cNvSpPr>
          <a:spLocks noChangeAspect="1" noChangeArrowheads="1"/>
        </xdr:cNvSpPr>
      </xdr:nvSpPr>
      <xdr:spPr bwMode="auto">
        <a:xfrm>
          <a:off x="2314575" y="5985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313</xdr:row>
      <xdr:rowOff>0</xdr:rowOff>
    </xdr:from>
    <xdr:to>
      <xdr:col>2</xdr:col>
      <xdr:colOff>257175</xdr:colOff>
      <xdr:row>313</xdr:row>
      <xdr:rowOff>123825</xdr:rowOff>
    </xdr:to>
    <xdr:sp macro="" textlink="">
      <xdr:nvSpPr>
        <xdr:cNvPr id="3203" name="AutoShape 55" descr="Exempté du ballottage">
          <a:hlinkClick xmlns:r="http://schemas.openxmlformats.org/officeDocument/2006/relationships" r:id="rId972"/>
        </xdr:cNvPr>
        <xdr:cNvSpPr>
          <a:spLocks noChangeAspect="1" noChangeArrowheads="1"/>
        </xdr:cNvSpPr>
      </xdr:nvSpPr>
      <xdr:spPr bwMode="auto">
        <a:xfrm>
          <a:off x="2447925" y="5985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318</xdr:row>
      <xdr:rowOff>0</xdr:rowOff>
    </xdr:from>
    <xdr:to>
      <xdr:col>4</xdr:col>
      <xdr:colOff>114300</xdr:colOff>
      <xdr:row>318</xdr:row>
      <xdr:rowOff>114300</xdr:rowOff>
    </xdr:to>
    <xdr:sp macro="" textlink="">
      <xdr:nvSpPr>
        <xdr:cNvPr id="3204" name="AutoShape 56" descr="https://capfriendly-wlb8ng5.stackpathdns.com/assets/images/icons/players/injury.svg"/>
        <xdr:cNvSpPr>
          <a:spLocks noChangeAspect="1" noChangeArrowheads="1"/>
        </xdr:cNvSpPr>
      </xdr:nvSpPr>
      <xdr:spPr bwMode="auto">
        <a:xfrm>
          <a:off x="3895725" y="608076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05" name="AutoShape 57" descr="https://capfriendly-wlb8ng5.stackpathdns.com/assets/images/icons/general/q.svg"/>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06" name="AutoShape 58" descr="https://capfriendly-wlb8ng5.stackpathdns.com/assets/images/icons/general/q.svg"/>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07" name="AutoShape 59" descr="https://capfriendly-wlb8ng5.stackpathdns.com/assets/images/icons/general/q.svg"/>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08" name="AutoShape 60" descr="https://capfriendly-wlb8ng5.stackpathdns.com/assets/images/icons/general/q.svg"/>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09" name="AutoShape 61" descr="https://capfriendly-wlb8ng5.stackpathdns.com/assets/images/icons/general/q.svg"/>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10" name="AutoShape 62" descr="https://capfriendly-wlb8ng5.stackpathdns.com/assets/images/icons/general/q.svg"/>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11" name="AutoShape 63" descr="https://capfriendly-wlb8ng5.stackpathdns.com/assets/images/icons/general/q.svg"/>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12" name="AutoShape 64" descr="https://capfriendly-wlb8ng5.stackpathdns.com/assets/images/icons/general/q.svg"/>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13" name="AutoShape 65" descr="https://capfriendly-wlb8ng5.stackpathdns.com/assets/images/icons/general/q.svg"/>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14" name="AutoShape 66" descr="https://capfriendly-wlb8ng5.stackpathdns.com/assets/images/icons/general/q.svg"/>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15" name="AutoShape 67" descr="https://capfriendly-wlb8ng5.stackpathdns.com/assets/images/icons/general/q.svg"/>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123825</xdr:colOff>
      <xdr:row>319</xdr:row>
      <xdr:rowOff>123825</xdr:rowOff>
    </xdr:to>
    <xdr:sp macro="" textlink="">
      <xdr:nvSpPr>
        <xdr:cNvPr id="3216" name="AutoShape 68" descr="Exempté du ballottage">
          <a:hlinkClick xmlns:r="http://schemas.openxmlformats.org/officeDocument/2006/relationships" r:id="rId973"/>
        </xdr:cNvPr>
        <xdr:cNvSpPr>
          <a:spLocks noChangeAspect="1" noChangeArrowheads="1"/>
        </xdr:cNvSpPr>
      </xdr:nvSpPr>
      <xdr:spPr bwMode="auto">
        <a:xfrm>
          <a:off x="2314575" y="6099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320</xdr:row>
      <xdr:rowOff>0</xdr:rowOff>
    </xdr:from>
    <xdr:to>
      <xdr:col>2</xdr:col>
      <xdr:colOff>123825</xdr:colOff>
      <xdr:row>320</xdr:row>
      <xdr:rowOff>123825</xdr:rowOff>
    </xdr:to>
    <xdr:sp macro="" textlink="">
      <xdr:nvSpPr>
        <xdr:cNvPr id="3217" name="AutoShape 69" descr="Exempté du ballottage">
          <a:hlinkClick xmlns:r="http://schemas.openxmlformats.org/officeDocument/2006/relationships" r:id="rId974"/>
        </xdr:cNvPr>
        <xdr:cNvSpPr>
          <a:spLocks noChangeAspect="1" noChangeArrowheads="1"/>
        </xdr:cNvSpPr>
      </xdr:nvSpPr>
      <xdr:spPr bwMode="auto">
        <a:xfrm>
          <a:off x="2314575" y="6118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321</xdr:row>
      <xdr:rowOff>0</xdr:rowOff>
    </xdr:from>
    <xdr:to>
      <xdr:col>2</xdr:col>
      <xdr:colOff>123825</xdr:colOff>
      <xdr:row>321</xdr:row>
      <xdr:rowOff>123825</xdr:rowOff>
    </xdr:to>
    <xdr:sp macro="" textlink="">
      <xdr:nvSpPr>
        <xdr:cNvPr id="3218" name="AutoShape 70" descr="Exempté du ballottage">
          <a:hlinkClick xmlns:r="http://schemas.openxmlformats.org/officeDocument/2006/relationships" r:id="rId975"/>
        </xdr:cNvPr>
        <xdr:cNvSpPr>
          <a:spLocks noChangeAspect="1" noChangeArrowheads="1"/>
        </xdr:cNvSpPr>
      </xdr:nvSpPr>
      <xdr:spPr bwMode="auto">
        <a:xfrm>
          <a:off x="2314575" y="6137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322</xdr:row>
      <xdr:rowOff>0</xdr:rowOff>
    </xdr:from>
    <xdr:to>
      <xdr:col>2</xdr:col>
      <xdr:colOff>123825</xdr:colOff>
      <xdr:row>322</xdr:row>
      <xdr:rowOff>123825</xdr:rowOff>
    </xdr:to>
    <xdr:sp macro="" textlink="">
      <xdr:nvSpPr>
        <xdr:cNvPr id="3219" name="AutoShape 71" descr="Exempté du ballottage">
          <a:hlinkClick xmlns:r="http://schemas.openxmlformats.org/officeDocument/2006/relationships" r:id="rId976"/>
        </xdr:cNvPr>
        <xdr:cNvSpPr>
          <a:spLocks noChangeAspect="1" noChangeArrowheads="1"/>
        </xdr:cNvSpPr>
      </xdr:nvSpPr>
      <xdr:spPr bwMode="auto">
        <a:xfrm>
          <a:off x="2314575" y="6156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323</xdr:row>
      <xdr:rowOff>0</xdr:rowOff>
    </xdr:from>
    <xdr:to>
      <xdr:col>2</xdr:col>
      <xdr:colOff>123825</xdr:colOff>
      <xdr:row>323</xdr:row>
      <xdr:rowOff>123825</xdr:rowOff>
    </xdr:to>
    <xdr:sp macro="" textlink="">
      <xdr:nvSpPr>
        <xdr:cNvPr id="3220" name="AutoShape 72" descr="Exempté du ballottage">
          <a:hlinkClick xmlns:r="http://schemas.openxmlformats.org/officeDocument/2006/relationships" r:id="rId977"/>
        </xdr:cNvPr>
        <xdr:cNvSpPr>
          <a:spLocks noChangeAspect="1" noChangeArrowheads="1"/>
        </xdr:cNvSpPr>
      </xdr:nvSpPr>
      <xdr:spPr bwMode="auto">
        <a:xfrm>
          <a:off x="2314575" y="6176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324</xdr:row>
      <xdr:rowOff>0</xdr:rowOff>
    </xdr:from>
    <xdr:to>
      <xdr:col>2</xdr:col>
      <xdr:colOff>123825</xdr:colOff>
      <xdr:row>324</xdr:row>
      <xdr:rowOff>123825</xdr:rowOff>
    </xdr:to>
    <xdr:sp macro="" textlink="">
      <xdr:nvSpPr>
        <xdr:cNvPr id="3221" name="AutoShape 73" descr="Bonis de performance"/>
        <xdr:cNvSpPr>
          <a:spLocks noChangeAspect="1" noChangeArrowheads="1"/>
        </xdr:cNvSpPr>
      </xdr:nvSpPr>
      <xdr:spPr bwMode="auto">
        <a:xfrm>
          <a:off x="2314575" y="6195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324</xdr:row>
      <xdr:rowOff>0</xdr:rowOff>
    </xdr:from>
    <xdr:to>
      <xdr:col>2</xdr:col>
      <xdr:colOff>257175</xdr:colOff>
      <xdr:row>324</xdr:row>
      <xdr:rowOff>123825</xdr:rowOff>
    </xdr:to>
    <xdr:sp macro="" textlink="">
      <xdr:nvSpPr>
        <xdr:cNvPr id="3222" name="AutoShape 74" descr="Transaction avec retenue de salaire"/>
        <xdr:cNvSpPr>
          <a:spLocks noChangeAspect="1" noChangeArrowheads="1"/>
        </xdr:cNvSpPr>
      </xdr:nvSpPr>
      <xdr:spPr bwMode="auto">
        <a:xfrm>
          <a:off x="2447925" y="6195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324</xdr:row>
      <xdr:rowOff>0</xdr:rowOff>
    </xdr:from>
    <xdr:to>
      <xdr:col>2</xdr:col>
      <xdr:colOff>390525</xdr:colOff>
      <xdr:row>324</xdr:row>
      <xdr:rowOff>123825</xdr:rowOff>
    </xdr:to>
    <xdr:sp macro="" textlink="">
      <xdr:nvSpPr>
        <xdr:cNvPr id="3223" name="AutoShape 75" descr="Exempté du ballottage">
          <a:hlinkClick xmlns:r="http://schemas.openxmlformats.org/officeDocument/2006/relationships" r:id="rId978"/>
        </xdr:cNvPr>
        <xdr:cNvSpPr>
          <a:spLocks noChangeAspect="1" noChangeArrowheads="1"/>
        </xdr:cNvSpPr>
      </xdr:nvSpPr>
      <xdr:spPr bwMode="auto">
        <a:xfrm>
          <a:off x="2581275" y="6195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324</xdr:row>
      <xdr:rowOff>0</xdr:rowOff>
    </xdr:from>
    <xdr:to>
      <xdr:col>2</xdr:col>
      <xdr:colOff>523875</xdr:colOff>
      <xdr:row>324</xdr:row>
      <xdr:rowOff>123825</xdr:rowOff>
    </xdr:to>
    <xdr:sp macro="" textlink="">
      <xdr:nvSpPr>
        <xdr:cNvPr id="3224" name="AutoShape 76" descr="Exempté de la limite des 50 contrats"/>
        <xdr:cNvSpPr>
          <a:spLocks noChangeAspect="1" noChangeArrowheads="1"/>
        </xdr:cNvSpPr>
      </xdr:nvSpPr>
      <xdr:spPr bwMode="auto">
        <a:xfrm>
          <a:off x="2714625" y="6195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325</xdr:row>
      <xdr:rowOff>0</xdr:rowOff>
    </xdr:from>
    <xdr:to>
      <xdr:col>2</xdr:col>
      <xdr:colOff>123825</xdr:colOff>
      <xdr:row>325</xdr:row>
      <xdr:rowOff>123825</xdr:rowOff>
    </xdr:to>
    <xdr:sp macro="" textlink="">
      <xdr:nvSpPr>
        <xdr:cNvPr id="3225" name="AutoShape 77" descr="Bonis de performance"/>
        <xdr:cNvSpPr>
          <a:spLocks noChangeAspect="1" noChangeArrowheads="1"/>
        </xdr:cNvSpPr>
      </xdr:nvSpPr>
      <xdr:spPr bwMode="auto">
        <a:xfrm>
          <a:off x="2314575" y="6214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325</xdr:row>
      <xdr:rowOff>0</xdr:rowOff>
    </xdr:from>
    <xdr:to>
      <xdr:col>2</xdr:col>
      <xdr:colOff>257175</xdr:colOff>
      <xdr:row>325</xdr:row>
      <xdr:rowOff>123825</xdr:rowOff>
    </xdr:to>
    <xdr:sp macro="" textlink="">
      <xdr:nvSpPr>
        <xdr:cNvPr id="3226" name="AutoShape 78" descr="Exempté du ballottage">
          <a:hlinkClick xmlns:r="http://schemas.openxmlformats.org/officeDocument/2006/relationships" r:id="rId979"/>
        </xdr:cNvPr>
        <xdr:cNvSpPr>
          <a:spLocks noChangeAspect="1" noChangeArrowheads="1"/>
        </xdr:cNvSpPr>
      </xdr:nvSpPr>
      <xdr:spPr bwMode="auto">
        <a:xfrm>
          <a:off x="2447925" y="6214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326</xdr:row>
      <xdr:rowOff>0</xdr:rowOff>
    </xdr:from>
    <xdr:to>
      <xdr:col>2</xdr:col>
      <xdr:colOff>123825</xdr:colOff>
      <xdr:row>326</xdr:row>
      <xdr:rowOff>123825</xdr:rowOff>
    </xdr:to>
    <xdr:sp macro="" textlink="">
      <xdr:nvSpPr>
        <xdr:cNvPr id="3227" name="AutoShape 79" descr="Bonis de performance"/>
        <xdr:cNvSpPr>
          <a:spLocks noChangeAspect="1" noChangeArrowheads="1"/>
        </xdr:cNvSpPr>
      </xdr:nvSpPr>
      <xdr:spPr bwMode="auto">
        <a:xfrm>
          <a:off x="2314575" y="6233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326</xdr:row>
      <xdr:rowOff>0</xdr:rowOff>
    </xdr:from>
    <xdr:to>
      <xdr:col>2</xdr:col>
      <xdr:colOff>257175</xdr:colOff>
      <xdr:row>326</xdr:row>
      <xdr:rowOff>123825</xdr:rowOff>
    </xdr:to>
    <xdr:sp macro="" textlink="">
      <xdr:nvSpPr>
        <xdr:cNvPr id="3228" name="AutoShape 80" descr="Transaction avec retenue de salaire"/>
        <xdr:cNvSpPr>
          <a:spLocks noChangeAspect="1" noChangeArrowheads="1"/>
        </xdr:cNvSpPr>
      </xdr:nvSpPr>
      <xdr:spPr bwMode="auto">
        <a:xfrm>
          <a:off x="2447925" y="6233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326</xdr:row>
      <xdr:rowOff>0</xdr:rowOff>
    </xdr:from>
    <xdr:to>
      <xdr:col>2</xdr:col>
      <xdr:colOff>390525</xdr:colOff>
      <xdr:row>326</xdr:row>
      <xdr:rowOff>123825</xdr:rowOff>
    </xdr:to>
    <xdr:sp macro="" textlink="">
      <xdr:nvSpPr>
        <xdr:cNvPr id="3229" name="AutoShape 81" descr="Exempté du ballottage">
          <a:hlinkClick xmlns:r="http://schemas.openxmlformats.org/officeDocument/2006/relationships" r:id="rId980"/>
        </xdr:cNvPr>
        <xdr:cNvSpPr>
          <a:spLocks noChangeAspect="1" noChangeArrowheads="1"/>
        </xdr:cNvSpPr>
      </xdr:nvSpPr>
      <xdr:spPr bwMode="auto">
        <a:xfrm>
          <a:off x="2581275" y="6233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326</xdr:row>
      <xdr:rowOff>0</xdr:rowOff>
    </xdr:from>
    <xdr:to>
      <xdr:col>2</xdr:col>
      <xdr:colOff>523875</xdr:colOff>
      <xdr:row>326</xdr:row>
      <xdr:rowOff>123825</xdr:rowOff>
    </xdr:to>
    <xdr:sp macro="" textlink="">
      <xdr:nvSpPr>
        <xdr:cNvPr id="3230" name="AutoShape 82" descr="Exempté de la limite des 50 contrats"/>
        <xdr:cNvSpPr>
          <a:spLocks noChangeAspect="1" noChangeArrowheads="1"/>
        </xdr:cNvSpPr>
      </xdr:nvSpPr>
      <xdr:spPr bwMode="auto">
        <a:xfrm>
          <a:off x="2714625" y="6233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327</xdr:row>
      <xdr:rowOff>0</xdr:rowOff>
    </xdr:from>
    <xdr:to>
      <xdr:col>2</xdr:col>
      <xdr:colOff>123825</xdr:colOff>
      <xdr:row>327</xdr:row>
      <xdr:rowOff>123825</xdr:rowOff>
    </xdr:to>
    <xdr:sp macro="" textlink="">
      <xdr:nvSpPr>
        <xdr:cNvPr id="3231" name="AutoShape 83" descr="Bonis de performance"/>
        <xdr:cNvSpPr>
          <a:spLocks noChangeAspect="1" noChangeArrowheads="1"/>
        </xdr:cNvSpPr>
      </xdr:nvSpPr>
      <xdr:spPr bwMode="auto">
        <a:xfrm>
          <a:off x="2314575" y="6252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327</xdr:row>
      <xdr:rowOff>0</xdr:rowOff>
    </xdr:from>
    <xdr:to>
      <xdr:col>2</xdr:col>
      <xdr:colOff>257175</xdr:colOff>
      <xdr:row>327</xdr:row>
      <xdr:rowOff>123825</xdr:rowOff>
    </xdr:to>
    <xdr:sp macro="" textlink="">
      <xdr:nvSpPr>
        <xdr:cNvPr id="3232" name="AutoShape 84" descr="Exempté du ballottage">
          <a:hlinkClick xmlns:r="http://schemas.openxmlformats.org/officeDocument/2006/relationships" r:id="rId981"/>
        </xdr:cNvPr>
        <xdr:cNvSpPr>
          <a:spLocks noChangeAspect="1" noChangeArrowheads="1"/>
        </xdr:cNvSpPr>
      </xdr:nvSpPr>
      <xdr:spPr bwMode="auto">
        <a:xfrm>
          <a:off x="2447925" y="6252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328</xdr:row>
      <xdr:rowOff>0</xdr:rowOff>
    </xdr:from>
    <xdr:to>
      <xdr:col>2</xdr:col>
      <xdr:colOff>123825</xdr:colOff>
      <xdr:row>328</xdr:row>
      <xdr:rowOff>123825</xdr:rowOff>
    </xdr:to>
    <xdr:sp macro="" textlink="">
      <xdr:nvSpPr>
        <xdr:cNvPr id="3233" name="AutoShape 85" descr="Bonis de performance"/>
        <xdr:cNvSpPr>
          <a:spLocks noChangeAspect="1" noChangeArrowheads="1"/>
        </xdr:cNvSpPr>
      </xdr:nvSpPr>
      <xdr:spPr bwMode="auto">
        <a:xfrm>
          <a:off x="2314575" y="6271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328</xdr:row>
      <xdr:rowOff>0</xdr:rowOff>
    </xdr:from>
    <xdr:to>
      <xdr:col>2</xdr:col>
      <xdr:colOff>257175</xdr:colOff>
      <xdr:row>328</xdr:row>
      <xdr:rowOff>123825</xdr:rowOff>
    </xdr:to>
    <xdr:sp macro="" textlink="">
      <xdr:nvSpPr>
        <xdr:cNvPr id="3234" name="AutoShape 86" descr="Exempté du ballottage">
          <a:hlinkClick xmlns:r="http://schemas.openxmlformats.org/officeDocument/2006/relationships" r:id="rId982"/>
        </xdr:cNvPr>
        <xdr:cNvSpPr>
          <a:spLocks noChangeAspect="1" noChangeArrowheads="1"/>
        </xdr:cNvSpPr>
      </xdr:nvSpPr>
      <xdr:spPr bwMode="auto">
        <a:xfrm>
          <a:off x="2447925" y="6271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329</xdr:row>
      <xdr:rowOff>0</xdr:rowOff>
    </xdr:from>
    <xdr:to>
      <xdr:col>2</xdr:col>
      <xdr:colOff>123825</xdr:colOff>
      <xdr:row>329</xdr:row>
      <xdr:rowOff>123825</xdr:rowOff>
    </xdr:to>
    <xdr:sp macro="" textlink="">
      <xdr:nvSpPr>
        <xdr:cNvPr id="3235" name="AutoShape 87" descr="Bonis de performance"/>
        <xdr:cNvSpPr>
          <a:spLocks noChangeAspect="1" noChangeArrowheads="1"/>
        </xdr:cNvSpPr>
      </xdr:nvSpPr>
      <xdr:spPr bwMode="auto">
        <a:xfrm>
          <a:off x="2314575" y="6290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329</xdr:row>
      <xdr:rowOff>0</xdr:rowOff>
    </xdr:from>
    <xdr:to>
      <xdr:col>2</xdr:col>
      <xdr:colOff>257175</xdr:colOff>
      <xdr:row>329</xdr:row>
      <xdr:rowOff>123825</xdr:rowOff>
    </xdr:to>
    <xdr:sp macro="" textlink="">
      <xdr:nvSpPr>
        <xdr:cNvPr id="3236" name="AutoShape 88" descr="Exempté du ballottage">
          <a:hlinkClick xmlns:r="http://schemas.openxmlformats.org/officeDocument/2006/relationships" r:id="rId983"/>
        </xdr:cNvPr>
        <xdr:cNvSpPr>
          <a:spLocks noChangeAspect="1" noChangeArrowheads="1"/>
        </xdr:cNvSpPr>
      </xdr:nvSpPr>
      <xdr:spPr bwMode="auto">
        <a:xfrm>
          <a:off x="2447925" y="6290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330</xdr:row>
      <xdr:rowOff>0</xdr:rowOff>
    </xdr:from>
    <xdr:to>
      <xdr:col>2</xdr:col>
      <xdr:colOff>123825</xdr:colOff>
      <xdr:row>330</xdr:row>
      <xdr:rowOff>123825</xdr:rowOff>
    </xdr:to>
    <xdr:sp macro="" textlink="">
      <xdr:nvSpPr>
        <xdr:cNvPr id="3237" name="AutoShape 89" descr="Exempté du ballottage">
          <a:hlinkClick xmlns:r="http://schemas.openxmlformats.org/officeDocument/2006/relationships" r:id="rId984"/>
        </xdr:cNvPr>
        <xdr:cNvSpPr>
          <a:spLocks noChangeAspect="1" noChangeArrowheads="1"/>
        </xdr:cNvSpPr>
      </xdr:nvSpPr>
      <xdr:spPr bwMode="auto">
        <a:xfrm>
          <a:off x="2314575" y="6309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332</xdr:row>
      <xdr:rowOff>0</xdr:rowOff>
    </xdr:from>
    <xdr:to>
      <xdr:col>2</xdr:col>
      <xdr:colOff>123825</xdr:colOff>
      <xdr:row>332</xdr:row>
      <xdr:rowOff>123825</xdr:rowOff>
    </xdr:to>
    <xdr:sp macro="" textlink="">
      <xdr:nvSpPr>
        <xdr:cNvPr id="3238" name="AutoShape 90" descr="Exempté du ballottage">
          <a:hlinkClick xmlns:r="http://schemas.openxmlformats.org/officeDocument/2006/relationships" r:id="rId985"/>
        </xdr:cNvPr>
        <xdr:cNvSpPr>
          <a:spLocks noChangeAspect="1" noChangeArrowheads="1"/>
        </xdr:cNvSpPr>
      </xdr:nvSpPr>
      <xdr:spPr bwMode="auto">
        <a:xfrm>
          <a:off x="2314575" y="6347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334</xdr:row>
      <xdr:rowOff>0</xdr:rowOff>
    </xdr:from>
    <xdr:to>
      <xdr:col>2</xdr:col>
      <xdr:colOff>123825</xdr:colOff>
      <xdr:row>334</xdr:row>
      <xdr:rowOff>123825</xdr:rowOff>
    </xdr:to>
    <xdr:sp macro="" textlink="">
      <xdr:nvSpPr>
        <xdr:cNvPr id="3239" name="AutoShape 91" descr="Bonis de performance"/>
        <xdr:cNvSpPr>
          <a:spLocks noChangeAspect="1" noChangeArrowheads="1"/>
        </xdr:cNvSpPr>
      </xdr:nvSpPr>
      <xdr:spPr bwMode="auto">
        <a:xfrm>
          <a:off x="2314575" y="6385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334</xdr:row>
      <xdr:rowOff>0</xdr:rowOff>
    </xdr:from>
    <xdr:to>
      <xdr:col>2</xdr:col>
      <xdr:colOff>257175</xdr:colOff>
      <xdr:row>334</xdr:row>
      <xdr:rowOff>123825</xdr:rowOff>
    </xdr:to>
    <xdr:sp macro="" textlink="">
      <xdr:nvSpPr>
        <xdr:cNvPr id="3240" name="AutoShape 92" descr="Exempté du ballottage">
          <a:hlinkClick xmlns:r="http://schemas.openxmlformats.org/officeDocument/2006/relationships" r:id="rId986"/>
        </xdr:cNvPr>
        <xdr:cNvSpPr>
          <a:spLocks noChangeAspect="1" noChangeArrowheads="1"/>
        </xdr:cNvSpPr>
      </xdr:nvSpPr>
      <xdr:spPr bwMode="auto">
        <a:xfrm>
          <a:off x="2447925" y="6385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335</xdr:row>
      <xdr:rowOff>0</xdr:rowOff>
    </xdr:from>
    <xdr:to>
      <xdr:col>2</xdr:col>
      <xdr:colOff>123825</xdr:colOff>
      <xdr:row>335</xdr:row>
      <xdr:rowOff>123825</xdr:rowOff>
    </xdr:to>
    <xdr:sp macro="" textlink="">
      <xdr:nvSpPr>
        <xdr:cNvPr id="3241" name="AutoShape 93" descr="Exempté du ballottage">
          <a:hlinkClick xmlns:r="http://schemas.openxmlformats.org/officeDocument/2006/relationships" r:id="rId987"/>
        </xdr:cNvPr>
        <xdr:cNvSpPr>
          <a:spLocks noChangeAspect="1" noChangeArrowheads="1"/>
        </xdr:cNvSpPr>
      </xdr:nvSpPr>
      <xdr:spPr bwMode="auto">
        <a:xfrm>
          <a:off x="2314575" y="6404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336</xdr:row>
      <xdr:rowOff>0</xdr:rowOff>
    </xdr:from>
    <xdr:to>
      <xdr:col>2</xdr:col>
      <xdr:colOff>123825</xdr:colOff>
      <xdr:row>336</xdr:row>
      <xdr:rowOff>123825</xdr:rowOff>
    </xdr:to>
    <xdr:sp macro="" textlink="">
      <xdr:nvSpPr>
        <xdr:cNvPr id="3242" name="AutoShape 94" descr="Exempté du ballottage">
          <a:hlinkClick xmlns:r="http://schemas.openxmlformats.org/officeDocument/2006/relationships" r:id="rId988"/>
        </xdr:cNvPr>
        <xdr:cNvSpPr>
          <a:spLocks noChangeAspect="1" noChangeArrowheads="1"/>
        </xdr:cNvSpPr>
      </xdr:nvSpPr>
      <xdr:spPr bwMode="auto">
        <a:xfrm>
          <a:off x="2314575" y="6423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337</xdr:row>
      <xdr:rowOff>0</xdr:rowOff>
    </xdr:from>
    <xdr:to>
      <xdr:col>2</xdr:col>
      <xdr:colOff>123825</xdr:colOff>
      <xdr:row>337</xdr:row>
      <xdr:rowOff>123825</xdr:rowOff>
    </xdr:to>
    <xdr:sp macro="" textlink="">
      <xdr:nvSpPr>
        <xdr:cNvPr id="3243" name="AutoShape 95" descr="Exempté du ballottage">
          <a:hlinkClick xmlns:r="http://schemas.openxmlformats.org/officeDocument/2006/relationships" r:id="rId989"/>
        </xdr:cNvPr>
        <xdr:cNvSpPr>
          <a:spLocks noChangeAspect="1" noChangeArrowheads="1"/>
        </xdr:cNvSpPr>
      </xdr:nvSpPr>
      <xdr:spPr bwMode="auto">
        <a:xfrm>
          <a:off x="2314575" y="6442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338</xdr:row>
      <xdr:rowOff>0</xdr:rowOff>
    </xdr:from>
    <xdr:to>
      <xdr:col>2</xdr:col>
      <xdr:colOff>123825</xdr:colOff>
      <xdr:row>338</xdr:row>
      <xdr:rowOff>123825</xdr:rowOff>
    </xdr:to>
    <xdr:sp macro="" textlink="">
      <xdr:nvSpPr>
        <xdr:cNvPr id="3244" name="AutoShape 96" descr="Exempté du ballottage">
          <a:hlinkClick xmlns:r="http://schemas.openxmlformats.org/officeDocument/2006/relationships" r:id="rId990"/>
        </xdr:cNvPr>
        <xdr:cNvSpPr>
          <a:spLocks noChangeAspect="1" noChangeArrowheads="1"/>
        </xdr:cNvSpPr>
      </xdr:nvSpPr>
      <xdr:spPr bwMode="auto">
        <a:xfrm>
          <a:off x="2314575" y="6461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339</xdr:row>
      <xdr:rowOff>0</xdr:rowOff>
    </xdr:from>
    <xdr:to>
      <xdr:col>2</xdr:col>
      <xdr:colOff>123825</xdr:colOff>
      <xdr:row>339</xdr:row>
      <xdr:rowOff>123825</xdr:rowOff>
    </xdr:to>
    <xdr:sp macro="" textlink="">
      <xdr:nvSpPr>
        <xdr:cNvPr id="3245" name="AutoShape 97" descr="Exempté du ballottage">
          <a:hlinkClick xmlns:r="http://schemas.openxmlformats.org/officeDocument/2006/relationships" r:id="rId991"/>
        </xdr:cNvPr>
        <xdr:cNvSpPr>
          <a:spLocks noChangeAspect="1" noChangeArrowheads="1"/>
        </xdr:cNvSpPr>
      </xdr:nvSpPr>
      <xdr:spPr bwMode="auto">
        <a:xfrm>
          <a:off x="2314575" y="6480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339</xdr:row>
      <xdr:rowOff>0</xdr:rowOff>
    </xdr:from>
    <xdr:to>
      <xdr:col>7</xdr:col>
      <xdr:colOff>123825</xdr:colOff>
      <xdr:row>339</xdr:row>
      <xdr:rowOff>104775</xdr:rowOff>
    </xdr:to>
    <xdr:sp macro="" textlink="">
      <xdr:nvSpPr>
        <xdr:cNvPr id="3246" name="AutoShape 98" descr="Éligible à l'arbitrage">
          <a:hlinkClick xmlns:r="http://schemas.openxmlformats.org/officeDocument/2006/relationships" r:id="rId992"/>
        </xdr:cNvPr>
        <xdr:cNvSpPr>
          <a:spLocks noChangeAspect="1" noChangeArrowheads="1"/>
        </xdr:cNvSpPr>
      </xdr:nvSpPr>
      <xdr:spPr bwMode="auto">
        <a:xfrm>
          <a:off x="6181725" y="64808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340</xdr:row>
      <xdr:rowOff>0</xdr:rowOff>
    </xdr:from>
    <xdr:to>
      <xdr:col>7</xdr:col>
      <xdr:colOff>123825</xdr:colOff>
      <xdr:row>340</xdr:row>
      <xdr:rowOff>104775</xdr:rowOff>
    </xdr:to>
    <xdr:sp macro="" textlink="">
      <xdr:nvSpPr>
        <xdr:cNvPr id="3247" name="AutoShape 99" descr="Éligible à l'arbitrage">
          <a:hlinkClick xmlns:r="http://schemas.openxmlformats.org/officeDocument/2006/relationships" r:id="rId993"/>
        </xdr:cNvPr>
        <xdr:cNvSpPr>
          <a:spLocks noChangeAspect="1" noChangeArrowheads="1"/>
        </xdr:cNvSpPr>
      </xdr:nvSpPr>
      <xdr:spPr bwMode="auto">
        <a:xfrm>
          <a:off x="6181725" y="64998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343</xdr:row>
      <xdr:rowOff>0</xdr:rowOff>
    </xdr:from>
    <xdr:to>
      <xdr:col>2</xdr:col>
      <xdr:colOff>123825</xdr:colOff>
      <xdr:row>343</xdr:row>
      <xdr:rowOff>123825</xdr:rowOff>
    </xdr:to>
    <xdr:sp macro="" textlink="">
      <xdr:nvSpPr>
        <xdr:cNvPr id="3248" name="AutoShape 100" descr="Exempté du ballottage">
          <a:hlinkClick xmlns:r="http://schemas.openxmlformats.org/officeDocument/2006/relationships" r:id="rId994"/>
        </xdr:cNvPr>
        <xdr:cNvSpPr>
          <a:spLocks noChangeAspect="1" noChangeArrowheads="1"/>
        </xdr:cNvSpPr>
      </xdr:nvSpPr>
      <xdr:spPr bwMode="auto">
        <a:xfrm>
          <a:off x="2314575" y="6557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344</xdr:row>
      <xdr:rowOff>0</xdr:rowOff>
    </xdr:from>
    <xdr:to>
      <xdr:col>2</xdr:col>
      <xdr:colOff>123825</xdr:colOff>
      <xdr:row>344</xdr:row>
      <xdr:rowOff>123825</xdr:rowOff>
    </xdr:to>
    <xdr:sp macro="" textlink="">
      <xdr:nvSpPr>
        <xdr:cNvPr id="3249" name="AutoShape 101" descr="Bonis de performance"/>
        <xdr:cNvSpPr>
          <a:spLocks noChangeAspect="1" noChangeArrowheads="1"/>
        </xdr:cNvSpPr>
      </xdr:nvSpPr>
      <xdr:spPr bwMode="auto">
        <a:xfrm>
          <a:off x="2314575" y="6576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344</xdr:row>
      <xdr:rowOff>0</xdr:rowOff>
    </xdr:from>
    <xdr:to>
      <xdr:col>2</xdr:col>
      <xdr:colOff>257175</xdr:colOff>
      <xdr:row>344</xdr:row>
      <xdr:rowOff>123825</xdr:rowOff>
    </xdr:to>
    <xdr:sp macro="" textlink="">
      <xdr:nvSpPr>
        <xdr:cNvPr id="3250" name="AutoShape 102" descr="Exempté du ballottage">
          <a:hlinkClick xmlns:r="http://schemas.openxmlformats.org/officeDocument/2006/relationships" r:id="rId995"/>
        </xdr:cNvPr>
        <xdr:cNvSpPr>
          <a:spLocks noChangeAspect="1" noChangeArrowheads="1"/>
        </xdr:cNvSpPr>
      </xdr:nvSpPr>
      <xdr:spPr bwMode="auto">
        <a:xfrm>
          <a:off x="2447925" y="6576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123825</xdr:colOff>
      <xdr:row>345</xdr:row>
      <xdr:rowOff>123825</xdr:rowOff>
    </xdr:to>
    <xdr:sp macro="" textlink="">
      <xdr:nvSpPr>
        <xdr:cNvPr id="3251" name="AutoShape 103" descr="Exempté du ballottage">
          <a:hlinkClick xmlns:r="http://schemas.openxmlformats.org/officeDocument/2006/relationships" r:id="rId996"/>
        </xdr:cNvPr>
        <xdr:cNvSpPr>
          <a:spLocks noChangeAspect="1" noChangeArrowheads="1"/>
        </xdr:cNvSpPr>
      </xdr:nvSpPr>
      <xdr:spPr bwMode="auto">
        <a:xfrm>
          <a:off x="2314575" y="6595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345</xdr:row>
      <xdr:rowOff>0</xdr:rowOff>
    </xdr:from>
    <xdr:to>
      <xdr:col>7</xdr:col>
      <xdr:colOff>123825</xdr:colOff>
      <xdr:row>345</xdr:row>
      <xdr:rowOff>104775</xdr:rowOff>
    </xdr:to>
    <xdr:sp macro="" textlink="">
      <xdr:nvSpPr>
        <xdr:cNvPr id="3252" name="AutoShape 104" descr="Éligible à l'arbitrage">
          <a:hlinkClick xmlns:r="http://schemas.openxmlformats.org/officeDocument/2006/relationships" r:id="rId997"/>
        </xdr:cNvPr>
        <xdr:cNvSpPr>
          <a:spLocks noChangeAspect="1" noChangeArrowheads="1"/>
        </xdr:cNvSpPr>
      </xdr:nvSpPr>
      <xdr:spPr bwMode="auto">
        <a:xfrm>
          <a:off x="6181725" y="65951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350</xdr:row>
      <xdr:rowOff>0</xdr:rowOff>
    </xdr:from>
    <xdr:to>
      <xdr:col>8</xdr:col>
      <xdr:colOff>123825</xdr:colOff>
      <xdr:row>350</xdr:row>
      <xdr:rowOff>104775</xdr:rowOff>
    </xdr:to>
    <xdr:sp macro="" textlink="">
      <xdr:nvSpPr>
        <xdr:cNvPr id="3253" name="AutoShape 1" descr="Arbitration Eligible">
          <a:hlinkClick xmlns:r="http://schemas.openxmlformats.org/officeDocument/2006/relationships" r:id="rId188"/>
        </xdr:cNvPr>
        <xdr:cNvSpPr>
          <a:spLocks noChangeAspect="1" noChangeArrowheads="1"/>
        </xdr:cNvSpPr>
      </xdr:nvSpPr>
      <xdr:spPr bwMode="auto">
        <a:xfrm>
          <a:off x="6943725" y="66903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351</xdr:row>
      <xdr:rowOff>0</xdr:rowOff>
    </xdr:from>
    <xdr:to>
      <xdr:col>7</xdr:col>
      <xdr:colOff>123825</xdr:colOff>
      <xdr:row>351</xdr:row>
      <xdr:rowOff>104775</xdr:rowOff>
    </xdr:to>
    <xdr:sp macro="" textlink="">
      <xdr:nvSpPr>
        <xdr:cNvPr id="3254" name="AutoShape 2" descr="Arbitration Eligible">
          <a:hlinkClick xmlns:r="http://schemas.openxmlformats.org/officeDocument/2006/relationships" r:id="rId189"/>
        </xdr:cNvPr>
        <xdr:cNvSpPr>
          <a:spLocks noChangeAspect="1" noChangeArrowheads="1"/>
        </xdr:cNvSpPr>
      </xdr:nvSpPr>
      <xdr:spPr bwMode="auto">
        <a:xfrm>
          <a:off x="6181725" y="67094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354</xdr:row>
      <xdr:rowOff>0</xdr:rowOff>
    </xdr:from>
    <xdr:to>
      <xdr:col>2</xdr:col>
      <xdr:colOff>123825</xdr:colOff>
      <xdr:row>354</xdr:row>
      <xdr:rowOff>123825</xdr:rowOff>
    </xdr:to>
    <xdr:sp macro="" textlink="">
      <xdr:nvSpPr>
        <xdr:cNvPr id="3255" name="AutoShape 3" descr="Performance Bonuses"/>
        <xdr:cNvSpPr>
          <a:spLocks noChangeAspect="1" noChangeArrowheads="1"/>
        </xdr:cNvSpPr>
      </xdr:nvSpPr>
      <xdr:spPr bwMode="auto">
        <a:xfrm>
          <a:off x="2314575" y="6766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354</xdr:row>
      <xdr:rowOff>0</xdr:rowOff>
    </xdr:from>
    <xdr:to>
      <xdr:col>2</xdr:col>
      <xdr:colOff>257175</xdr:colOff>
      <xdr:row>354</xdr:row>
      <xdr:rowOff>123825</xdr:rowOff>
    </xdr:to>
    <xdr:sp macro="" textlink="">
      <xdr:nvSpPr>
        <xdr:cNvPr id="3256" name="AutoShape 4" descr="Retained Salary Transaction"/>
        <xdr:cNvSpPr>
          <a:spLocks noChangeAspect="1" noChangeArrowheads="1"/>
        </xdr:cNvSpPr>
      </xdr:nvSpPr>
      <xdr:spPr bwMode="auto">
        <a:xfrm>
          <a:off x="2447925" y="6766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354</xdr:row>
      <xdr:rowOff>0</xdr:rowOff>
    </xdr:from>
    <xdr:to>
      <xdr:col>2</xdr:col>
      <xdr:colOff>390525</xdr:colOff>
      <xdr:row>354</xdr:row>
      <xdr:rowOff>123825</xdr:rowOff>
    </xdr:to>
    <xdr:sp macro="" textlink="">
      <xdr:nvSpPr>
        <xdr:cNvPr id="3257" name="AutoShape 5" descr="Waivers Exempt">
          <a:hlinkClick xmlns:r="http://schemas.openxmlformats.org/officeDocument/2006/relationships" r:id="rId190"/>
        </xdr:cNvPr>
        <xdr:cNvSpPr>
          <a:spLocks noChangeAspect="1" noChangeArrowheads="1"/>
        </xdr:cNvSpPr>
      </xdr:nvSpPr>
      <xdr:spPr bwMode="auto">
        <a:xfrm>
          <a:off x="2581275" y="6766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354</xdr:row>
      <xdr:rowOff>0</xdr:rowOff>
    </xdr:from>
    <xdr:to>
      <xdr:col>2</xdr:col>
      <xdr:colOff>523875</xdr:colOff>
      <xdr:row>354</xdr:row>
      <xdr:rowOff>123825</xdr:rowOff>
    </xdr:to>
    <xdr:sp macro="" textlink="">
      <xdr:nvSpPr>
        <xdr:cNvPr id="3258" name="AutoShape 6" descr="Exempt from the 50 Contract Limit"/>
        <xdr:cNvSpPr>
          <a:spLocks noChangeAspect="1" noChangeArrowheads="1"/>
        </xdr:cNvSpPr>
      </xdr:nvSpPr>
      <xdr:spPr bwMode="auto">
        <a:xfrm>
          <a:off x="2714625" y="6766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355</xdr:row>
      <xdr:rowOff>0</xdr:rowOff>
    </xdr:from>
    <xdr:to>
      <xdr:col>2</xdr:col>
      <xdr:colOff>123825</xdr:colOff>
      <xdr:row>355</xdr:row>
      <xdr:rowOff>123825</xdr:rowOff>
    </xdr:to>
    <xdr:sp macro="" textlink="">
      <xdr:nvSpPr>
        <xdr:cNvPr id="3259" name="AutoShape 7" descr="Performance Bonuses"/>
        <xdr:cNvSpPr>
          <a:spLocks noChangeAspect="1" noChangeArrowheads="1"/>
        </xdr:cNvSpPr>
      </xdr:nvSpPr>
      <xdr:spPr bwMode="auto">
        <a:xfrm>
          <a:off x="2314575" y="6785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355</xdr:row>
      <xdr:rowOff>0</xdr:rowOff>
    </xdr:from>
    <xdr:to>
      <xdr:col>2</xdr:col>
      <xdr:colOff>257175</xdr:colOff>
      <xdr:row>355</xdr:row>
      <xdr:rowOff>123825</xdr:rowOff>
    </xdr:to>
    <xdr:sp macro="" textlink="">
      <xdr:nvSpPr>
        <xdr:cNvPr id="3260" name="AutoShape 8" descr="Waivers Exempt">
          <a:hlinkClick xmlns:r="http://schemas.openxmlformats.org/officeDocument/2006/relationships" r:id="rId191"/>
        </xdr:cNvPr>
        <xdr:cNvSpPr>
          <a:spLocks noChangeAspect="1" noChangeArrowheads="1"/>
        </xdr:cNvSpPr>
      </xdr:nvSpPr>
      <xdr:spPr bwMode="auto">
        <a:xfrm>
          <a:off x="2447925" y="6785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356</xdr:row>
      <xdr:rowOff>0</xdr:rowOff>
    </xdr:from>
    <xdr:to>
      <xdr:col>2</xdr:col>
      <xdr:colOff>123825</xdr:colOff>
      <xdr:row>356</xdr:row>
      <xdr:rowOff>123825</xdr:rowOff>
    </xdr:to>
    <xdr:sp macro="" textlink="">
      <xdr:nvSpPr>
        <xdr:cNvPr id="3261" name="AutoShape 9" descr="Performance Bonuses"/>
        <xdr:cNvSpPr>
          <a:spLocks noChangeAspect="1" noChangeArrowheads="1"/>
        </xdr:cNvSpPr>
      </xdr:nvSpPr>
      <xdr:spPr bwMode="auto">
        <a:xfrm>
          <a:off x="2314575" y="6804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356</xdr:row>
      <xdr:rowOff>0</xdr:rowOff>
    </xdr:from>
    <xdr:to>
      <xdr:col>2</xdr:col>
      <xdr:colOff>257175</xdr:colOff>
      <xdr:row>356</xdr:row>
      <xdr:rowOff>123825</xdr:rowOff>
    </xdr:to>
    <xdr:sp macro="" textlink="">
      <xdr:nvSpPr>
        <xdr:cNvPr id="3262" name="AutoShape 10" descr="Waivers Exempt">
          <a:hlinkClick xmlns:r="http://schemas.openxmlformats.org/officeDocument/2006/relationships" r:id="rId192"/>
        </xdr:cNvPr>
        <xdr:cNvSpPr>
          <a:spLocks noChangeAspect="1" noChangeArrowheads="1"/>
        </xdr:cNvSpPr>
      </xdr:nvSpPr>
      <xdr:spPr bwMode="auto">
        <a:xfrm>
          <a:off x="2447925" y="6804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357</xdr:row>
      <xdr:rowOff>0</xdr:rowOff>
    </xdr:from>
    <xdr:to>
      <xdr:col>2</xdr:col>
      <xdr:colOff>123825</xdr:colOff>
      <xdr:row>357</xdr:row>
      <xdr:rowOff>123825</xdr:rowOff>
    </xdr:to>
    <xdr:sp macro="" textlink="">
      <xdr:nvSpPr>
        <xdr:cNvPr id="3263" name="AutoShape 11" descr="Waivers Exempt">
          <a:hlinkClick xmlns:r="http://schemas.openxmlformats.org/officeDocument/2006/relationships" r:id="rId193"/>
        </xdr:cNvPr>
        <xdr:cNvSpPr>
          <a:spLocks noChangeAspect="1" noChangeArrowheads="1"/>
        </xdr:cNvSpPr>
      </xdr:nvSpPr>
      <xdr:spPr bwMode="auto">
        <a:xfrm>
          <a:off x="2314575" y="6823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359</xdr:row>
      <xdr:rowOff>0</xdr:rowOff>
    </xdr:from>
    <xdr:to>
      <xdr:col>7</xdr:col>
      <xdr:colOff>123825</xdr:colOff>
      <xdr:row>359</xdr:row>
      <xdr:rowOff>104775</xdr:rowOff>
    </xdr:to>
    <xdr:sp macro="" textlink="">
      <xdr:nvSpPr>
        <xdr:cNvPr id="3264" name="AutoShape 12" descr="Arbitration Eligible">
          <a:hlinkClick xmlns:r="http://schemas.openxmlformats.org/officeDocument/2006/relationships" r:id="rId194"/>
        </xdr:cNvPr>
        <xdr:cNvSpPr>
          <a:spLocks noChangeAspect="1" noChangeArrowheads="1"/>
        </xdr:cNvSpPr>
      </xdr:nvSpPr>
      <xdr:spPr bwMode="auto">
        <a:xfrm>
          <a:off x="6181725" y="68618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365</xdr:row>
      <xdr:rowOff>0</xdr:rowOff>
    </xdr:from>
    <xdr:to>
      <xdr:col>2</xdr:col>
      <xdr:colOff>123825</xdr:colOff>
      <xdr:row>365</xdr:row>
      <xdr:rowOff>123825</xdr:rowOff>
    </xdr:to>
    <xdr:sp macro="" textlink="">
      <xdr:nvSpPr>
        <xdr:cNvPr id="3265" name="AutoShape 13" descr="Performance Bonuses"/>
        <xdr:cNvSpPr>
          <a:spLocks noChangeAspect="1" noChangeArrowheads="1"/>
        </xdr:cNvSpPr>
      </xdr:nvSpPr>
      <xdr:spPr bwMode="auto">
        <a:xfrm>
          <a:off x="2314575" y="6976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365</xdr:row>
      <xdr:rowOff>0</xdr:rowOff>
    </xdr:from>
    <xdr:to>
      <xdr:col>2</xdr:col>
      <xdr:colOff>257175</xdr:colOff>
      <xdr:row>365</xdr:row>
      <xdr:rowOff>123825</xdr:rowOff>
    </xdr:to>
    <xdr:sp macro="" textlink="">
      <xdr:nvSpPr>
        <xdr:cNvPr id="3266" name="AutoShape 14" descr="Waivers Exempt">
          <a:hlinkClick xmlns:r="http://schemas.openxmlformats.org/officeDocument/2006/relationships" r:id="rId195"/>
        </xdr:cNvPr>
        <xdr:cNvSpPr>
          <a:spLocks noChangeAspect="1" noChangeArrowheads="1"/>
        </xdr:cNvSpPr>
      </xdr:nvSpPr>
      <xdr:spPr bwMode="auto">
        <a:xfrm>
          <a:off x="2447925" y="6976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366</xdr:row>
      <xdr:rowOff>0</xdr:rowOff>
    </xdr:from>
    <xdr:to>
      <xdr:col>2</xdr:col>
      <xdr:colOff>123825</xdr:colOff>
      <xdr:row>366</xdr:row>
      <xdr:rowOff>123825</xdr:rowOff>
    </xdr:to>
    <xdr:sp macro="" textlink="">
      <xdr:nvSpPr>
        <xdr:cNvPr id="3267" name="AutoShape 15" descr="Waivers Exempt">
          <a:hlinkClick xmlns:r="http://schemas.openxmlformats.org/officeDocument/2006/relationships" r:id="rId196"/>
        </xdr:cNvPr>
        <xdr:cNvSpPr>
          <a:spLocks noChangeAspect="1" noChangeArrowheads="1"/>
        </xdr:cNvSpPr>
      </xdr:nvSpPr>
      <xdr:spPr bwMode="auto">
        <a:xfrm>
          <a:off x="2314575" y="6995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369</xdr:row>
      <xdr:rowOff>0</xdr:rowOff>
    </xdr:from>
    <xdr:to>
      <xdr:col>2</xdr:col>
      <xdr:colOff>123825</xdr:colOff>
      <xdr:row>369</xdr:row>
      <xdr:rowOff>123825</xdr:rowOff>
    </xdr:to>
    <xdr:sp macro="" textlink="">
      <xdr:nvSpPr>
        <xdr:cNvPr id="3268" name="AutoShape 16" descr="Performance Bonuses"/>
        <xdr:cNvSpPr>
          <a:spLocks noChangeAspect="1" noChangeArrowheads="1"/>
        </xdr:cNvSpPr>
      </xdr:nvSpPr>
      <xdr:spPr bwMode="auto">
        <a:xfrm>
          <a:off x="2314575" y="7052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369</xdr:row>
      <xdr:rowOff>0</xdr:rowOff>
    </xdr:from>
    <xdr:to>
      <xdr:col>2</xdr:col>
      <xdr:colOff>257175</xdr:colOff>
      <xdr:row>369</xdr:row>
      <xdr:rowOff>123825</xdr:rowOff>
    </xdr:to>
    <xdr:sp macro="" textlink="">
      <xdr:nvSpPr>
        <xdr:cNvPr id="3269" name="AutoShape 17" descr="Waivers Exempt">
          <a:hlinkClick xmlns:r="http://schemas.openxmlformats.org/officeDocument/2006/relationships" r:id="rId197"/>
        </xdr:cNvPr>
        <xdr:cNvSpPr>
          <a:spLocks noChangeAspect="1" noChangeArrowheads="1"/>
        </xdr:cNvSpPr>
      </xdr:nvSpPr>
      <xdr:spPr bwMode="auto">
        <a:xfrm>
          <a:off x="2447925" y="7052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70" name="AutoShape 18" descr="https://capfriendly-wlb8ng5.stackpathdns.com/assets/images/icons/general/q.svg"/>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71" name="AutoShape 19" descr="https://capfriendly-wlb8ng5.stackpathdns.com/assets/images/icons/general/q.svg"/>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72" name="AutoShape 20" descr="https://capfriendly-wlb8ng5.stackpathdns.com/assets/images/icons/general/q.svg"/>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73" name="AutoShape 21" descr="https://capfriendly-wlb8ng5.stackpathdns.com/assets/images/icons/general/q.svg"/>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74" name="AutoShape 22" descr="https://capfriendly-wlb8ng5.stackpathdns.com/assets/images/icons/general/q.svg"/>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75" name="AutoShape 23" descr="https://capfriendly-wlb8ng5.stackpathdns.com/assets/images/icons/general/q.svg"/>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76" name="AutoShape 24" descr="https://capfriendly-wlb8ng5.stackpathdns.com/assets/images/icons/general/q.svg"/>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77" name="AutoShape 25" descr="https://capfriendly-wlb8ng5.stackpathdns.com/assets/images/icons/general/q.svg"/>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78" name="AutoShape 26" descr="https://capfriendly-wlb8ng5.stackpathdns.com/assets/images/icons/general/q.svg"/>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79" name="AutoShape 27" descr="https://capfriendly-wlb8ng5.stackpathdns.com/assets/images/icons/general/q.svg"/>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80" name="AutoShape 28" descr="https://capfriendly-wlb8ng5.stackpathdns.com/assets/images/icons/general/q.svg"/>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123825</xdr:colOff>
      <xdr:row>374</xdr:row>
      <xdr:rowOff>123825</xdr:rowOff>
    </xdr:to>
    <xdr:sp macro="" textlink="">
      <xdr:nvSpPr>
        <xdr:cNvPr id="3281" name="AutoShape 29" descr="Performance Bonuses"/>
        <xdr:cNvSpPr>
          <a:spLocks noChangeAspect="1" noChangeArrowheads="1"/>
        </xdr:cNvSpPr>
      </xdr:nvSpPr>
      <xdr:spPr bwMode="auto">
        <a:xfrm>
          <a:off x="231457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374</xdr:row>
      <xdr:rowOff>0</xdr:rowOff>
    </xdr:from>
    <xdr:to>
      <xdr:col>2</xdr:col>
      <xdr:colOff>257175</xdr:colOff>
      <xdr:row>374</xdr:row>
      <xdr:rowOff>123825</xdr:rowOff>
    </xdr:to>
    <xdr:sp macro="" textlink="">
      <xdr:nvSpPr>
        <xdr:cNvPr id="3282" name="AutoShape 30" descr="Waivers Exempt">
          <a:hlinkClick xmlns:r="http://schemas.openxmlformats.org/officeDocument/2006/relationships" r:id="rId198"/>
        </xdr:cNvPr>
        <xdr:cNvSpPr>
          <a:spLocks noChangeAspect="1" noChangeArrowheads="1"/>
        </xdr:cNvSpPr>
      </xdr:nvSpPr>
      <xdr:spPr bwMode="auto">
        <a:xfrm>
          <a:off x="2447925" y="7147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375</xdr:row>
      <xdr:rowOff>0</xdr:rowOff>
    </xdr:from>
    <xdr:to>
      <xdr:col>2</xdr:col>
      <xdr:colOff>123825</xdr:colOff>
      <xdr:row>375</xdr:row>
      <xdr:rowOff>123825</xdr:rowOff>
    </xdr:to>
    <xdr:sp macro="" textlink="">
      <xdr:nvSpPr>
        <xdr:cNvPr id="3283" name="AutoShape 31" descr="Performance Bonuses"/>
        <xdr:cNvSpPr>
          <a:spLocks noChangeAspect="1" noChangeArrowheads="1"/>
        </xdr:cNvSpPr>
      </xdr:nvSpPr>
      <xdr:spPr bwMode="auto">
        <a:xfrm>
          <a:off x="2314575" y="716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375</xdr:row>
      <xdr:rowOff>0</xdr:rowOff>
    </xdr:from>
    <xdr:to>
      <xdr:col>2</xdr:col>
      <xdr:colOff>257175</xdr:colOff>
      <xdr:row>375</xdr:row>
      <xdr:rowOff>123825</xdr:rowOff>
    </xdr:to>
    <xdr:sp macro="" textlink="">
      <xdr:nvSpPr>
        <xdr:cNvPr id="3284" name="AutoShape 32" descr="Waivers Exempt">
          <a:hlinkClick xmlns:r="http://schemas.openxmlformats.org/officeDocument/2006/relationships" r:id="rId199"/>
        </xdr:cNvPr>
        <xdr:cNvSpPr>
          <a:spLocks noChangeAspect="1" noChangeArrowheads="1"/>
        </xdr:cNvSpPr>
      </xdr:nvSpPr>
      <xdr:spPr bwMode="auto">
        <a:xfrm>
          <a:off x="2447925" y="7166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376</xdr:row>
      <xdr:rowOff>0</xdr:rowOff>
    </xdr:from>
    <xdr:to>
      <xdr:col>2</xdr:col>
      <xdr:colOff>123825</xdr:colOff>
      <xdr:row>376</xdr:row>
      <xdr:rowOff>123825</xdr:rowOff>
    </xdr:to>
    <xdr:sp macro="" textlink="">
      <xdr:nvSpPr>
        <xdr:cNvPr id="3285" name="AutoShape 33" descr="Performance Bonuses"/>
        <xdr:cNvSpPr>
          <a:spLocks noChangeAspect="1" noChangeArrowheads="1"/>
        </xdr:cNvSpPr>
      </xdr:nvSpPr>
      <xdr:spPr bwMode="auto">
        <a:xfrm>
          <a:off x="2314575" y="7185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376</xdr:row>
      <xdr:rowOff>0</xdr:rowOff>
    </xdr:from>
    <xdr:to>
      <xdr:col>2</xdr:col>
      <xdr:colOff>257175</xdr:colOff>
      <xdr:row>376</xdr:row>
      <xdr:rowOff>123825</xdr:rowOff>
    </xdr:to>
    <xdr:sp macro="" textlink="">
      <xdr:nvSpPr>
        <xdr:cNvPr id="3286" name="AutoShape 34" descr="Waivers Exempt">
          <a:hlinkClick xmlns:r="http://schemas.openxmlformats.org/officeDocument/2006/relationships" r:id="rId200"/>
        </xdr:cNvPr>
        <xdr:cNvSpPr>
          <a:spLocks noChangeAspect="1" noChangeArrowheads="1"/>
        </xdr:cNvSpPr>
      </xdr:nvSpPr>
      <xdr:spPr bwMode="auto">
        <a:xfrm>
          <a:off x="2447925" y="71856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377</xdr:row>
      <xdr:rowOff>0</xdr:rowOff>
    </xdr:from>
    <xdr:to>
      <xdr:col>2</xdr:col>
      <xdr:colOff>123825</xdr:colOff>
      <xdr:row>377</xdr:row>
      <xdr:rowOff>123825</xdr:rowOff>
    </xdr:to>
    <xdr:sp macro="" textlink="">
      <xdr:nvSpPr>
        <xdr:cNvPr id="3287" name="AutoShape 35" descr="Waivers Exempt">
          <a:hlinkClick xmlns:r="http://schemas.openxmlformats.org/officeDocument/2006/relationships" r:id="rId201"/>
        </xdr:cNvPr>
        <xdr:cNvSpPr>
          <a:spLocks noChangeAspect="1" noChangeArrowheads="1"/>
        </xdr:cNvSpPr>
      </xdr:nvSpPr>
      <xdr:spPr bwMode="auto">
        <a:xfrm>
          <a:off x="2314575" y="7204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378</xdr:row>
      <xdr:rowOff>0</xdr:rowOff>
    </xdr:from>
    <xdr:to>
      <xdr:col>2</xdr:col>
      <xdr:colOff>123825</xdr:colOff>
      <xdr:row>378</xdr:row>
      <xdr:rowOff>123825</xdr:rowOff>
    </xdr:to>
    <xdr:sp macro="" textlink="">
      <xdr:nvSpPr>
        <xdr:cNvPr id="3288" name="AutoShape 36" descr="Performance Bonuses"/>
        <xdr:cNvSpPr>
          <a:spLocks noChangeAspect="1" noChangeArrowheads="1"/>
        </xdr:cNvSpPr>
      </xdr:nvSpPr>
      <xdr:spPr bwMode="auto">
        <a:xfrm>
          <a:off x="2314575" y="7223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378</xdr:row>
      <xdr:rowOff>0</xdr:rowOff>
    </xdr:from>
    <xdr:to>
      <xdr:col>2</xdr:col>
      <xdr:colOff>257175</xdr:colOff>
      <xdr:row>378</xdr:row>
      <xdr:rowOff>123825</xdr:rowOff>
    </xdr:to>
    <xdr:sp macro="" textlink="">
      <xdr:nvSpPr>
        <xdr:cNvPr id="3289" name="AutoShape 37" descr="Waivers Exempt">
          <a:hlinkClick xmlns:r="http://schemas.openxmlformats.org/officeDocument/2006/relationships" r:id="rId202"/>
        </xdr:cNvPr>
        <xdr:cNvSpPr>
          <a:spLocks noChangeAspect="1" noChangeArrowheads="1"/>
        </xdr:cNvSpPr>
      </xdr:nvSpPr>
      <xdr:spPr bwMode="auto">
        <a:xfrm>
          <a:off x="2447925" y="7223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379</xdr:row>
      <xdr:rowOff>0</xdr:rowOff>
    </xdr:from>
    <xdr:to>
      <xdr:col>2</xdr:col>
      <xdr:colOff>123825</xdr:colOff>
      <xdr:row>379</xdr:row>
      <xdr:rowOff>123825</xdr:rowOff>
    </xdr:to>
    <xdr:sp macro="" textlink="">
      <xdr:nvSpPr>
        <xdr:cNvPr id="3290" name="AutoShape 38" descr="Waivers Exempt">
          <a:hlinkClick xmlns:r="http://schemas.openxmlformats.org/officeDocument/2006/relationships" r:id="rId203"/>
        </xdr:cNvPr>
        <xdr:cNvSpPr>
          <a:spLocks noChangeAspect="1" noChangeArrowheads="1"/>
        </xdr:cNvSpPr>
      </xdr:nvSpPr>
      <xdr:spPr bwMode="auto">
        <a:xfrm>
          <a:off x="2314575" y="7242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380</xdr:row>
      <xdr:rowOff>0</xdr:rowOff>
    </xdr:from>
    <xdr:to>
      <xdr:col>2</xdr:col>
      <xdr:colOff>123825</xdr:colOff>
      <xdr:row>380</xdr:row>
      <xdr:rowOff>123825</xdr:rowOff>
    </xdr:to>
    <xdr:sp macro="" textlink="">
      <xdr:nvSpPr>
        <xdr:cNvPr id="3291" name="AutoShape 39" descr="Performance Bonuses"/>
        <xdr:cNvSpPr>
          <a:spLocks noChangeAspect="1" noChangeArrowheads="1"/>
        </xdr:cNvSpPr>
      </xdr:nvSpPr>
      <xdr:spPr bwMode="auto">
        <a:xfrm>
          <a:off x="2314575" y="7261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380</xdr:row>
      <xdr:rowOff>0</xdr:rowOff>
    </xdr:from>
    <xdr:to>
      <xdr:col>2</xdr:col>
      <xdr:colOff>257175</xdr:colOff>
      <xdr:row>380</xdr:row>
      <xdr:rowOff>123825</xdr:rowOff>
    </xdr:to>
    <xdr:sp macro="" textlink="">
      <xdr:nvSpPr>
        <xdr:cNvPr id="3292" name="AutoShape 40" descr="Waivers Exempt">
          <a:hlinkClick xmlns:r="http://schemas.openxmlformats.org/officeDocument/2006/relationships" r:id="rId204"/>
        </xdr:cNvPr>
        <xdr:cNvSpPr>
          <a:spLocks noChangeAspect="1" noChangeArrowheads="1"/>
        </xdr:cNvSpPr>
      </xdr:nvSpPr>
      <xdr:spPr bwMode="auto">
        <a:xfrm>
          <a:off x="2447925" y="7261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381</xdr:row>
      <xdr:rowOff>0</xdr:rowOff>
    </xdr:from>
    <xdr:to>
      <xdr:col>2</xdr:col>
      <xdr:colOff>123825</xdr:colOff>
      <xdr:row>381</xdr:row>
      <xdr:rowOff>123825</xdr:rowOff>
    </xdr:to>
    <xdr:sp macro="" textlink="">
      <xdr:nvSpPr>
        <xdr:cNvPr id="3293" name="AutoShape 41" descr="Waivers Exempt">
          <a:hlinkClick xmlns:r="http://schemas.openxmlformats.org/officeDocument/2006/relationships" r:id="rId205"/>
        </xdr:cNvPr>
        <xdr:cNvSpPr>
          <a:spLocks noChangeAspect="1" noChangeArrowheads="1"/>
        </xdr:cNvSpPr>
      </xdr:nvSpPr>
      <xdr:spPr bwMode="auto">
        <a:xfrm>
          <a:off x="2314575" y="7280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382</xdr:row>
      <xdr:rowOff>0</xdr:rowOff>
    </xdr:from>
    <xdr:to>
      <xdr:col>2</xdr:col>
      <xdr:colOff>123825</xdr:colOff>
      <xdr:row>382</xdr:row>
      <xdr:rowOff>123825</xdr:rowOff>
    </xdr:to>
    <xdr:sp macro="" textlink="">
      <xdr:nvSpPr>
        <xdr:cNvPr id="3294" name="AutoShape 42" descr="Waivers Exempt">
          <a:hlinkClick xmlns:r="http://schemas.openxmlformats.org/officeDocument/2006/relationships" r:id="rId206"/>
        </xdr:cNvPr>
        <xdr:cNvSpPr>
          <a:spLocks noChangeAspect="1" noChangeArrowheads="1"/>
        </xdr:cNvSpPr>
      </xdr:nvSpPr>
      <xdr:spPr bwMode="auto">
        <a:xfrm>
          <a:off x="2314575" y="7299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383</xdr:row>
      <xdr:rowOff>0</xdr:rowOff>
    </xdr:from>
    <xdr:to>
      <xdr:col>7</xdr:col>
      <xdr:colOff>123825</xdr:colOff>
      <xdr:row>383</xdr:row>
      <xdr:rowOff>104775</xdr:rowOff>
    </xdr:to>
    <xdr:sp macro="" textlink="">
      <xdr:nvSpPr>
        <xdr:cNvPr id="3295" name="AutoShape 43" descr="Arbitration Eligible">
          <a:hlinkClick xmlns:r="http://schemas.openxmlformats.org/officeDocument/2006/relationships" r:id="rId207"/>
        </xdr:cNvPr>
        <xdr:cNvSpPr>
          <a:spLocks noChangeAspect="1" noChangeArrowheads="1"/>
        </xdr:cNvSpPr>
      </xdr:nvSpPr>
      <xdr:spPr bwMode="auto">
        <a:xfrm>
          <a:off x="6181725" y="73190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385</xdr:row>
      <xdr:rowOff>0</xdr:rowOff>
    </xdr:from>
    <xdr:to>
      <xdr:col>2</xdr:col>
      <xdr:colOff>123825</xdr:colOff>
      <xdr:row>385</xdr:row>
      <xdr:rowOff>123825</xdr:rowOff>
    </xdr:to>
    <xdr:sp macro="" textlink="">
      <xdr:nvSpPr>
        <xdr:cNvPr id="3296" name="AutoShape 44" descr="Waivers Exempt">
          <a:hlinkClick xmlns:r="http://schemas.openxmlformats.org/officeDocument/2006/relationships" r:id="rId208"/>
        </xdr:cNvPr>
        <xdr:cNvSpPr>
          <a:spLocks noChangeAspect="1" noChangeArrowheads="1"/>
        </xdr:cNvSpPr>
      </xdr:nvSpPr>
      <xdr:spPr bwMode="auto">
        <a:xfrm>
          <a:off x="2314575" y="7357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385</xdr:row>
      <xdr:rowOff>0</xdr:rowOff>
    </xdr:from>
    <xdr:to>
      <xdr:col>7</xdr:col>
      <xdr:colOff>123825</xdr:colOff>
      <xdr:row>385</xdr:row>
      <xdr:rowOff>104775</xdr:rowOff>
    </xdr:to>
    <xdr:sp macro="" textlink="">
      <xdr:nvSpPr>
        <xdr:cNvPr id="3297" name="AutoShape 45" descr="Arbitration Eligible">
          <a:hlinkClick xmlns:r="http://schemas.openxmlformats.org/officeDocument/2006/relationships" r:id="rId209"/>
        </xdr:cNvPr>
        <xdr:cNvSpPr>
          <a:spLocks noChangeAspect="1" noChangeArrowheads="1"/>
        </xdr:cNvSpPr>
      </xdr:nvSpPr>
      <xdr:spPr bwMode="auto">
        <a:xfrm>
          <a:off x="6181725" y="73571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386</xdr:row>
      <xdr:rowOff>0</xdr:rowOff>
    </xdr:from>
    <xdr:to>
      <xdr:col>7</xdr:col>
      <xdr:colOff>123825</xdr:colOff>
      <xdr:row>386</xdr:row>
      <xdr:rowOff>104775</xdr:rowOff>
    </xdr:to>
    <xdr:sp macro="" textlink="">
      <xdr:nvSpPr>
        <xdr:cNvPr id="3298" name="AutoShape 46" descr="Arbitration Eligible">
          <a:hlinkClick xmlns:r="http://schemas.openxmlformats.org/officeDocument/2006/relationships" r:id="rId210"/>
        </xdr:cNvPr>
        <xdr:cNvSpPr>
          <a:spLocks noChangeAspect="1" noChangeArrowheads="1"/>
        </xdr:cNvSpPr>
      </xdr:nvSpPr>
      <xdr:spPr bwMode="auto">
        <a:xfrm>
          <a:off x="6181725" y="73761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387</xdr:row>
      <xdr:rowOff>0</xdr:rowOff>
    </xdr:from>
    <xdr:to>
      <xdr:col>2</xdr:col>
      <xdr:colOff>123825</xdr:colOff>
      <xdr:row>387</xdr:row>
      <xdr:rowOff>123825</xdr:rowOff>
    </xdr:to>
    <xdr:sp macro="" textlink="">
      <xdr:nvSpPr>
        <xdr:cNvPr id="3299" name="AutoShape 47" descr="Waivers Exempt">
          <a:hlinkClick xmlns:r="http://schemas.openxmlformats.org/officeDocument/2006/relationships" r:id="rId211"/>
        </xdr:cNvPr>
        <xdr:cNvSpPr>
          <a:spLocks noChangeAspect="1" noChangeArrowheads="1"/>
        </xdr:cNvSpPr>
      </xdr:nvSpPr>
      <xdr:spPr bwMode="auto">
        <a:xfrm>
          <a:off x="2314575" y="7395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388</xdr:row>
      <xdr:rowOff>0</xdr:rowOff>
    </xdr:from>
    <xdr:to>
      <xdr:col>2</xdr:col>
      <xdr:colOff>123825</xdr:colOff>
      <xdr:row>388</xdr:row>
      <xdr:rowOff>123825</xdr:rowOff>
    </xdr:to>
    <xdr:sp macro="" textlink="">
      <xdr:nvSpPr>
        <xdr:cNvPr id="3300" name="AutoShape 48" descr="Performance Bonuses"/>
        <xdr:cNvSpPr>
          <a:spLocks noChangeAspect="1" noChangeArrowheads="1"/>
        </xdr:cNvSpPr>
      </xdr:nvSpPr>
      <xdr:spPr bwMode="auto">
        <a:xfrm>
          <a:off x="2314575" y="7414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388</xdr:row>
      <xdr:rowOff>0</xdr:rowOff>
    </xdr:from>
    <xdr:to>
      <xdr:col>2</xdr:col>
      <xdr:colOff>257175</xdr:colOff>
      <xdr:row>388</xdr:row>
      <xdr:rowOff>123825</xdr:rowOff>
    </xdr:to>
    <xdr:sp macro="" textlink="">
      <xdr:nvSpPr>
        <xdr:cNvPr id="3301" name="AutoShape 49" descr="Waivers Exempt">
          <a:hlinkClick xmlns:r="http://schemas.openxmlformats.org/officeDocument/2006/relationships" r:id="rId212"/>
        </xdr:cNvPr>
        <xdr:cNvSpPr>
          <a:spLocks noChangeAspect="1" noChangeArrowheads="1"/>
        </xdr:cNvSpPr>
      </xdr:nvSpPr>
      <xdr:spPr bwMode="auto">
        <a:xfrm>
          <a:off x="2447925" y="7414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389</xdr:row>
      <xdr:rowOff>0</xdr:rowOff>
    </xdr:from>
    <xdr:to>
      <xdr:col>2</xdr:col>
      <xdr:colOff>123825</xdr:colOff>
      <xdr:row>389</xdr:row>
      <xdr:rowOff>123825</xdr:rowOff>
    </xdr:to>
    <xdr:sp macro="" textlink="">
      <xdr:nvSpPr>
        <xdr:cNvPr id="3302" name="AutoShape 50" descr="Performance Bonuses"/>
        <xdr:cNvSpPr>
          <a:spLocks noChangeAspect="1" noChangeArrowheads="1"/>
        </xdr:cNvSpPr>
      </xdr:nvSpPr>
      <xdr:spPr bwMode="auto">
        <a:xfrm>
          <a:off x="2314575" y="7433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389</xdr:row>
      <xdr:rowOff>0</xdr:rowOff>
    </xdr:from>
    <xdr:to>
      <xdr:col>2</xdr:col>
      <xdr:colOff>257175</xdr:colOff>
      <xdr:row>389</xdr:row>
      <xdr:rowOff>123825</xdr:rowOff>
    </xdr:to>
    <xdr:sp macro="" textlink="">
      <xdr:nvSpPr>
        <xdr:cNvPr id="3303" name="AutoShape 51" descr="Waivers Exempt">
          <a:hlinkClick xmlns:r="http://schemas.openxmlformats.org/officeDocument/2006/relationships" r:id="rId213"/>
        </xdr:cNvPr>
        <xdr:cNvSpPr>
          <a:spLocks noChangeAspect="1" noChangeArrowheads="1"/>
        </xdr:cNvSpPr>
      </xdr:nvSpPr>
      <xdr:spPr bwMode="auto">
        <a:xfrm>
          <a:off x="2447925" y="7433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390</xdr:row>
      <xdr:rowOff>0</xdr:rowOff>
    </xdr:from>
    <xdr:to>
      <xdr:col>2</xdr:col>
      <xdr:colOff>123825</xdr:colOff>
      <xdr:row>390</xdr:row>
      <xdr:rowOff>123825</xdr:rowOff>
    </xdr:to>
    <xdr:sp macro="" textlink="">
      <xdr:nvSpPr>
        <xdr:cNvPr id="3304" name="AutoShape 52" descr="Performance Bonuses"/>
        <xdr:cNvSpPr>
          <a:spLocks noChangeAspect="1" noChangeArrowheads="1"/>
        </xdr:cNvSpPr>
      </xdr:nvSpPr>
      <xdr:spPr bwMode="auto">
        <a:xfrm>
          <a:off x="2314575" y="7452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390</xdr:row>
      <xdr:rowOff>0</xdr:rowOff>
    </xdr:from>
    <xdr:to>
      <xdr:col>2</xdr:col>
      <xdr:colOff>257175</xdr:colOff>
      <xdr:row>390</xdr:row>
      <xdr:rowOff>123825</xdr:rowOff>
    </xdr:to>
    <xdr:sp macro="" textlink="">
      <xdr:nvSpPr>
        <xdr:cNvPr id="3305" name="AutoShape 53" descr="Waivers Exempt">
          <a:hlinkClick xmlns:r="http://schemas.openxmlformats.org/officeDocument/2006/relationships" r:id="rId214"/>
        </xdr:cNvPr>
        <xdr:cNvSpPr>
          <a:spLocks noChangeAspect="1" noChangeArrowheads="1"/>
        </xdr:cNvSpPr>
      </xdr:nvSpPr>
      <xdr:spPr bwMode="auto">
        <a:xfrm>
          <a:off x="2447925" y="7452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391</xdr:row>
      <xdr:rowOff>0</xdr:rowOff>
    </xdr:from>
    <xdr:to>
      <xdr:col>2</xdr:col>
      <xdr:colOff>123825</xdr:colOff>
      <xdr:row>391</xdr:row>
      <xdr:rowOff>123825</xdr:rowOff>
    </xdr:to>
    <xdr:sp macro="" textlink="">
      <xdr:nvSpPr>
        <xdr:cNvPr id="3306" name="AutoShape 54" descr="Performance Bonuses"/>
        <xdr:cNvSpPr>
          <a:spLocks noChangeAspect="1" noChangeArrowheads="1"/>
        </xdr:cNvSpPr>
      </xdr:nvSpPr>
      <xdr:spPr bwMode="auto">
        <a:xfrm>
          <a:off x="2314575" y="7471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391</xdr:row>
      <xdr:rowOff>0</xdr:rowOff>
    </xdr:from>
    <xdr:to>
      <xdr:col>2</xdr:col>
      <xdr:colOff>257175</xdr:colOff>
      <xdr:row>391</xdr:row>
      <xdr:rowOff>123825</xdr:rowOff>
    </xdr:to>
    <xdr:sp macro="" textlink="">
      <xdr:nvSpPr>
        <xdr:cNvPr id="3307" name="AutoShape 55" descr="Waivers Exempt">
          <a:hlinkClick xmlns:r="http://schemas.openxmlformats.org/officeDocument/2006/relationships" r:id="rId215"/>
        </xdr:cNvPr>
        <xdr:cNvSpPr>
          <a:spLocks noChangeAspect="1" noChangeArrowheads="1"/>
        </xdr:cNvSpPr>
      </xdr:nvSpPr>
      <xdr:spPr bwMode="auto">
        <a:xfrm>
          <a:off x="2447925" y="7471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392</xdr:row>
      <xdr:rowOff>0</xdr:rowOff>
    </xdr:from>
    <xdr:to>
      <xdr:col>2</xdr:col>
      <xdr:colOff>123825</xdr:colOff>
      <xdr:row>392</xdr:row>
      <xdr:rowOff>123825</xdr:rowOff>
    </xdr:to>
    <xdr:sp macro="" textlink="">
      <xdr:nvSpPr>
        <xdr:cNvPr id="3308" name="AutoShape 56" descr="Performance Bonuses"/>
        <xdr:cNvSpPr>
          <a:spLocks noChangeAspect="1" noChangeArrowheads="1"/>
        </xdr:cNvSpPr>
      </xdr:nvSpPr>
      <xdr:spPr bwMode="auto">
        <a:xfrm>
          <a:off x="2314575" y="7490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392</xdr:row>
      <xdr:rowOff>0</xdr:rowOff>
    </xdr:from>
    <xdr:to>
      <xdr:col>2</xdr:col>
      <xdr:colOff>257175</xdr:colOff>
      <xdr:row>392</xdr:row>
      <xdr:rowOff>123825</xdr:rowOff>
    </xdr:to>
    <xdr:sp macro="" textlink="">
      <xdr:nvSpPr>
        <xdr:cNvPr id="3309" name="AutoShape 57" descr="Waivers Exempt">
          <a:hlinkClick xmlns:r="http://schemas.openxmlformats.org/officeDocument/2006/relationships" r:id="rId216"/>
        </xdr:cNvPr>
        <xdr:cNvSpPr>
          <a:spLocks noChangeAspect="1" noChangeArrowheads="1"/>
        </xdr:cNvSpPr>
      </xdr:nvSpPr>
      <xdr:spPr bwMode="auto">
        <a:xfrm>
          <a:off x="2447925" y="7490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393</xdr:row>
      <xdr:rowOff>0</xdr:rowOff>
    </xdr:from>
    <xdr:to>
      <xdr:col>2</xdr:col>
      <xdr:colOff>123825</xdr:colOff>
      <xdr:row>393</xdr:row>
      <xdr:rowOff>123825</xdr:rowOff>
    </xdr:to>
    <xdr:sp macro="" textlink="">
      <xdr:nvSpPr>
        <xdr:cNvPr id="3310" name="AutoShape 58" descr="Waivers Exempt">
          <a:hlinkClick xmlns:r="http://schemas.openxmlformats.org/officeDocument/2006/relationships" r:id="rId217"/>
        </xdr:cNvPr>
        <xdr:cNvSpPr>
          <a:spLocks noChangeAspect="1" noChangeArrowheads="1"/>
        </xdr:cNvSpPr>
      </xdr:nvSpPr>
      <xdr:spPr bwMode="auto">
        <a:xfrm>
          <a:off x="2314575" y="7509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394</xdr:row>
      <xdr:rowOff>0</xdr:rowOff>
    </xdr:from>
    <xdr:to>
      <xdr:col>2</xdr:col>
      <xdr:colOff>123825</xdr:colOff>
      <xdr:row>394</xdr:row>
      <xdr:rowOff>123825</xdr:rowOff>
    </xdr:to>
    <xdr:sp macro="" textlink="">
      <xdr:nvSpPr>
        <xdr:cNvPr id="3311" name="AutoShape 59" descr="Waivers Exempt">
          <a:hlinkClick xmlns:r="http://schemas.openxmlformats.org/officeDocument/2006/relationships" r:id="rId218"/>
        </xdr:cNvPr>
        <xdr:cNvSpPr>
          <a:spLocks noChangeAspect="1" noChangeArrowheads="1"/>
        </xdr:cNvSpPr>
      </xdr:nvSpPr>
      <xdr:spPr bwMode="auto">
        <a:xfrm>
          <a:off x="2314575" y="7528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395</xdr:row>
      <xdr:rowOff>0</xdr:rowOff>
    </xdr:from>
    <xdr:to>
      <xdr:col>2</xdr:col>
      <xdr:colOff>123825</xdr:colOff>
      <xdr:row>395</xdr:row>
      <xdr:rowOff>123825</xdr:rowOff>
    </xdr:to>
    <xdr:sp macro="" textlink="">
      <xdr:nvSpPr>
        <xdr:cNvPr id="3312" name="AutoShape 60" descr="Performance Bonuses"/>
        <xdr:cNvSpPr>
          <a:spLocks noChangeAspect="1" noChangeArrowheads="1"/>
        </xdr:cNvSpPr>
      </xdr:nvSpPr>
      <xdr:spPr bwMode="auto">
        <a:xfrm>
          <a:off x="2314575" y="7547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395</xdr:row>
      <xdr:rowOff>0</xdr:rowOff>
    </xdr:from>
    <xdr:to>
      <xdr:col>2</xdr:col>
      <xdr:colOff>257175</xdr:colOff>
      <xdr:row>395</xdr:row>
      <xdr:rowOff>123825</xdr:rowOff>
    </xdr:to>
    <xdr:sp macro="" textlink="">
      <xdr:nvSpPr>
        <xdr:cNvPr id="3313" name="AutoShape 61" descr="Waivers Exempt">
          <a:hlinkClick xmlns:r="http://schemas.openxmlformats.org/officeDocument/2006/relationships" r:id="rId219"/>
        </xdr:cNvPr>
        <xdr:cNvSpPr>
          <a:spLocks noChangeAspect="1" noChangeArrowheads="1"/>
        </xdr:cNvSpPr>
      </xdr:nvSpPr>
      <xdr:spPr bwMode="auto">
        <a:xfrm>
          <a:off x="2447925" y="7547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408</xdr:row>
      <xdr:rowOff>0</xdr:rowOff>
    </xdr:from>
    <xdr:to>
      <xdr:col>7</xdr:col>
      <xdr:colOff>123825</xdr:colOff>
      <xdr:row>408</xdr:row>
      <xdr:rowOff>104775</xdr:rowOff>
    </xdr:to>
    <xdr:sp macro="" textlink="">
      <xdr:nvSpPr>
        <xdr:cNvPr id="3314" name="AutoShape 62" descr="Arbitration Eligible">
          <a:hlinkClick xmlns:r="http://schemas.openxmlformats.org/officeDocument/2006/relationships" r:id="rId220"/>
        </xdr:cNvPr>
        <xdr:cNvSpPr>
          <a:spLocks noChangeAspect="1" noChangeArrowheads="1"/>
        </xdr:cNvSpPr>
      </xdr:nvSpPr>
      <xdr:spPr bwMode="auto">
        <a:xfrm>
          <a:off x="6181725" y="77952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409</xdr:row>
      <xdr:rowOff>0</xdr:rowOff>
    </xdr:from>
    <xdr:to>
      <xdr:col>7</xdr:col>
      <xdr:colOff>123825</xdr:colOff>
      <xdr:row>409</xdr:row>
      <xdr:rowOff>104775</xdr:rowOff>
    </xdr:to>
    <xdr:sp macro="" textlink="">
      <xdr:nvSpPr>
        <xdr:cNvPr id="3315" name="AutoShape 63" descr="Arbitration Eligible">
          <a:hlinkClick xmlns:r="http://schemas.openxmlformats.org/officeDocument/2006/relationships" r:id="rId221"/>
        </xdr:cNvPr>
        <xdr:cNvSpPr>
          <a:spLocks noChangeAspect="1" noChangeArrowheads="1"/>
        </xdr:cNvSpPr>
      </xdr:nvSpPr>
      <xdr:spPr bwMode="auto">
        <a:xfrm>
          <a:off x="6181725" y="78143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415</xdr:row>
      <xdr:rowOff>0</xdr:rowOff>
    </xdr:from>
    <xdr:to>
      <xdr:col>2</xdr:col>
      <xdr:colOff>123825</xdr:colOff>
      <xdr:row>415</xdr:row>
      <xdr:rowOff>123825</xdr:rowOff>
    </xdr:to>
    <xdr:sp macro="" textlink="">
      <xdr:nvSpPr>
        <xdr:cNvPr id="3316" name="AutoShape 64" descr="Performance Bonuses"/>
        <xdr:cNvSpPr>
          <a:spLocks noChangeAspect="1" noChangeArrowheads="1"/>
        </xdr:cNvSpPr>
      </xdr:nvSpPr>
      <xdr:spPr bwMode="auto">
        <a:xfrm>
          <a:off x="2314575" y="79286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417</xdr:row>
      <xdr:rowOff>0</xdr:rowOff>
    </xdr:from>
    <xdr:to>
      <xdr:col>7</xdr:col>
      <xdr:colOff>123825</xdr:colOff>
      <xdr:row>417</xdr:row>
      <xdr:rowOff>104775</xdr:rowOff>
    </xdr:to>
    <xdr:sp macro="" textlink="">
      <xdr:nvSpPr>
        <xdr:cNvPr id="3317" name="AutoShape 65" descr="Arbitration Eligible">
          <a:hlinkClick xmlns:r="http://schemas.openxmlformats.org/officeDocument/2006/relationships" r:id="rId222"/>
        </xdr:cNvPr>
        <xdr:cNvSpPr>
          <a:spLocks noChangeAspect="1" noChangeArrowheads="1"/>
        </xdr:cNvSpPr>
      </xdr:nvSpPr>
      <xdr:spPr bwMode="auto">
        <a:xfrm>
          <a:off x="6181725" y="796671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18" name="AutoShape 66" descr="https://capfriendly-wlb8ng5.stackpathdns.com/assets/images/icons/general/q.svg"/>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19" name="AutoShape 67" descr="https://capfriendly-wlb8ng5.stackpathdns.com/assets/images/icons/general/q.svg"/>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20" name="AutoShape 68" descr="https://capfriendly-wlb8ng5.stackpathdns.com/assets/images/icons/general/q.svg"/>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21" name="AutoShape 69" descr="https://capfriendly-wlb8ng5.stackpathdns.com/assets/images/icons/general/q.svg"/>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22" name="AutoShape 70" descr="https://capfriendly-wlb8ng5.stackpathdns.com/assets/images/icons/general/q.svg"/>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23" name="AutoShape 71" descr="https://capfriendly-wlb8ng5.stackpathdns.com/assets/images/icons/general/q.svg"/>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24" name="AutoShape 72" descr="https://capfriendly-wlb8ng5.stackpathdns.com/assets/images/icons/general/q.svg"/>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25" name="AutoShape 73" descr="https://capfriendly-wlb8ng5.stackpathdns.com/assets/images/icons/general/q.svg"/>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26" name="AutoShape 74" descr="https://capfriendly-wlb8ng5.stackpathdns.com/assets/images/icons/general/q.svg"/>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27" name="AutoShape 75" descr="https://capfriendly-wlb8ng5.stackpathdns.com/assets/images/icons/general/q.svg"/>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28" name="AutoShape 76" descr="https://capfriendly-wlb8ng5.stackpathdns.com/assets/images/icons/general/q.svg"/>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123825</xdr:colOff>
      <xdr:row>418</xdr:row>
      <xdr:rowOff>123825</xdr:rowOff>
    </xdr:to>
    <xdr:sp macro="" textlink="">
      <xdr:nvSpPr>
        <xdr:cNvPr id="3329" name="AutoShape 77" descr="Performance Bonuses"/>
        <xdr:cNvSpPr>
          <a:spLocks noChangeAspect="1" noChangeArrowheads="1"/>
        </xdr:cNvSpPr>
      </xdr:nvSpPr>
      <xdr:spPr bwMode="auto">
        <a:xfrm>
          <a:off x="231457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418</xdr:row>
      <xdr:rowOff>0</xdr:rowOff>
    </xdr:from>
    <xdr:to>
      <xdr:col>2</xdr:col>
      <xdr:colOff>257175</xdr:colOff>
      <xdr:row>418</xdr:row>
      <xdr:rowOff>123825</xdr:rowOff>
    </xdr:to>
    <xdr:sp macro="" textlink="">
      <xdr:nvSpPr>
        <xdr:cNvPr id="3330" name="AutoShape 78" descr="Waivers Exempt">
          <a:hlinkClick xmlns:r="http://schemas.openxmlformats.org/officeDocument/2006/relationships" r:id="rId223"/>
        </xdr:cNvPr>
        <xdr:cNvSpPr>
          <a:spLocks noChangeAspect="1" noChangeArrowheads="1"/>
        </xdr:cNvSpPr>
      </xdr:nvSpPr>
      <xdr:spPr bwMode="auto">
        <a:xfrm>
          <a:off x="2447925" y="7985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123825</xdr:colOff>
      <xdr:row>419</xdr:row>
      <xdr:rowOff>123825</xdr:rowOff>
    </xdr:to>
    <xdr:sp macro="" textlink="">
      <xdr:nvSpPr>
        <xdr:cNvPr id="3331" name="AutoShape 79" descr="Performance Bonuses"/>
        <xdr:cNvSpPr>
          <a:spLocks noChangeAspect="1" noChangeArrowheads="1"/>
        </xdr:cNvSpPr>
      </xdr:nvSpPr>
      <xdr:spPr bwMode="auto">
        <a:xfrm>
          <a:off x="2314575" y="8004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419</xdr:row>
      <xdr:rowOff>0</xdr:rowOff>
    </xdr:from>
    <xdr:to>
      <xdr:col>2</xdr:col>
      <xdr:colOff>257175</xdr:colOff>
      <xdr:row>419</xdr:row>
      <xdr:rowOff>123825</xdr:rowOff>
    </xdr:to>
    <xdr:sp macro="" textlink="">
      <xdr:nvSpPr>
        <xdr:cNvPr id="3332" name="AutoShape 80" descr="Waivers Exempt">
          <a:hlinkClick xmlns:r="http://schemas.openxmlformats.org/officeDocument/2006/relationships" r:id="rId224"/>
        </xdr:cNvPr>
        <xdr:cNvSpPr>
          <a:spLocks noChangeAspect="1" noChangeArrowheads="1"/>
        </xdr:cNvSpPr>
      </xdr:nvSpPr>
      <xdr:spPr bwMode="auto">
        <a:xfrm>
          <a:off x="2447925" y="8004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420</xdr:row>
      <xdr:rowOff>0</xdr:rowOff>
    </xdr:from>
    <xdr:to>
      <xdr:col>2</xdr:col>
      <xdr:colOff>123825</xdr:colOff>
      <xdr:row>420</xdr:row>
      <xdr:rowOff>123825</xdr:rowOff>
    </xdr:to>
    <xdr:sp macro="" textlink="">
      <xdr:nvSpPr>
        <xdr:cNvPr id="3333" name="AutoShape 81" descr="Retained Salary Transaction"/>
        <xdr:cNvSpPr>
          <a:spLocks noChangeAspect="1" noChangeArrowheads="1"/>
        </xdr:cNvSpPr>
      </xdr:nvSpPr>
      <xdr:spPr bwMode="auto">
        <a:xfrm>
          <a:off x="2314575" y="8023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420</xdr:row>
      <xdr:rowOff>0</xdr:rowOff>
    </xdr:from>
    <xdr:to>
      <xdr:col>2</xdr:col>
      <xdr:colOff>257175</xdr:colOff>
      <xdr:row>420</xdr:row>
      <xdr:rowOff>123825</xdr:rowOff>
    </xdr:to>
    <xdr:sp macro="" textlink="">
      <xdr:nvSpPr>
        <xdr:cNvPr id="3334" name="AutoShape 82" descr="Waivers Exempt">
          <a:hlinkClick xmlns:r="http://schemas.openxmlformats.org/officeDocument/2006/relationships" r:id="rId225"/>
        </xdr:cNvPr>
        <xdr:cNvSpPr>
          <a:spLocks noChangeAspect="1" noChangeArrowheads="1"/>
        </xdr:cNvSpPr>
      </xdr:nvSpPr>
      <xdr:spPr bwMode="auto">
        <a:xfrm>
          <a:off x="2447925" y="8023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421</xdr:row>
      <xdr:rowOff>0</xdr:rowOff>
    </xdr:from>
    <xdr:to>
      <xdr:col>2</xdr:col>
      <xdr:colOff>123825</xdr:colOff>
      <xdr:row>421</xdr:row>
      <xdr:rowOff>123825</xdr:rowOff>
    </xdr:to>
    <xdr:sp macro="" textlink="">
      <xdr:nvSpPr>
        <xdr:cNvPr id="3335" name="AutoShape 83" descr="Performance Bonuses"/>
        <xdr:cNvSpPr>
          <a:spLocks noChangeAspect="1" noChangeArrowheads="1"/>
        </xdr:cNvSpPr>
      </xdr:nvSpPr>
      <xdr:spPr bwMode="auto">
        <a:xfrm>
          <a:off x="2314575" y="8042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421</xdr:row>
      <xdr:rowOff>0</xdr:rowOff>
    </xdr:from>
    <xdr:to>
      <xdr:col>2</xdr:col>
      <xdr:colOff>257175</xdr:colOff>
      <xdr:row>421</xdr:row>
      <xdr:rowOff>123825</xdr:rowOff>
    </xdr:to>
    <xdr:sp macro="" textlink="">
      <xdr:nvSpPr>
        <xdr:cNvPr id="3336" name="AutoShape 84" descr="Waivers Exempt">
          <a:hlinkClick xmlns:r="http://schemas.openxmlformats.org/officeDocument/2006/relationships" r:id="rId226"/>
        </xdr:cNvPr>
        <xdr:cNvSpPr>
          <a:spLocks noChangeAspect="1" noChangeArrowheads="1"/>
        </xdr:cNvSpPr>
      </xdr:nvSpPr>
      <xdr:spPr bwMode="auto">
        <a:xfrm>
          <a:off x="2447925" y="80429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422</xdr:row>
      <xdr:rowOff>0</xdr:rowOff>
    </xdr:from>
    <xdr:to>
      <xdr:col>2</xdr:col>
      <xdr:colOff>123825</xdr:colOff>
      <xdr:row>422</xdr:row>
      <xdr:rowOff>123825</xdr:rowOff>
    </xdr:to>
    <xdr:sp macro="" textlink="">
      <xdr:nvSpPr>
        <xdr:cNvPr id="3337" name="AutoShape 85" descr="Performance Bonuses"/>
        <xdr:cNvSpPr>
          <a:spLocks noChangeAspect="1" noChangeArrowheads="1"/>
        </xdr:cNvSpPr>
      </xdr:nvSpPr>
      <xdr:spPr bwMode="auto">
        <a:xfrm>
          <a:off x="2314575" y="806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422</xdr:row>
      <xdr:rowOff>0</xdr:rowOff>
    </xdr:from>
    <xdr:to>
      <xdr:col>2</xdr:col>
      <xdr:colOff>257175</xdr:colOff>
      <xdr:row>422</xdr:row>
      <xdr:rowOff>123825</xdr:rowOff>
    </xdr:to>
    <xdr:sp macro="" textlink="">
      <xdr:nvSpPr>
        <xdr:cNvPr id="3338" name="AutoShape 86" descr="Waivers Exempt">
          <a:hlinkClick xmlns:r="http://schemas.openxmlformats.org/officeDocument/2006/relationships" r:id="rId227"/>
        </xdr:cNvPr>
        <xdr:cNvSpPr>
          <a:spLocks noChangeAspect="1" noChangeArrowheads="1"/>
        </xdr:cNvSpPr>
      </xdr:nvSpPr>
      <xdr:spPr bwMode="auto">
        <a:xfrm>
          <a:off x="2447925" y="80619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423</xdr:row>
      <xdr:rowOff>0</xdr:rowOff>
    </xdr:from>
    <xdr:to>
      <xdr:col>2</xdr:col>
      <xdr:colOff>123825</xdr:colOff>
      <xdr:row>423</xdr:row>
      <xdr:rowOff>123825</xdr:rowOff>
    </xdr:to>
    <xdr:sp macro="" textlink="">
      <xdr:nvSpPr>
        <xdr:cNvPr id="3339" name="AutoShape 87" descr="Performance Bonuses"/>
        <xdr:cNvSpPr>
          <a:spLocks noChangeAspect="1" noChangeArrowheads="1"/>
        </xdr:cNvSpPr>
      </xdr:nvSpPr>
      <xdr:spPr bwMode="auto">
        <a:xfrm>
          <a:off x="2314575" y="8081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423</xdr:row>
      <xdr:rowOff>0</xdr:rowOff>
    </xdr:from>
    <xdr:to>
      <xdr:col>2</xdr:col>
      <xdr:colOff>257175</xdr:colOff>
      <xdr:row>423</xdr:row>
      <xdr:rowOff>123825</xdr:rowOff>
    </xdr:to>
    <xdr:sp macro="" textlink="">
      <xdr:nvSpPr>
        <xdr:cNvPr id="3340" name="AutoShape 88" descr="Waivers Exempt">
          <a:hlinkClick xmlns:r="http://schemas.openxmlformats.org/officeDocument/2006/relationships" r:id="rId228"/>
        </xdr:cNvPr>
        <xdr:cNvSpPr>
          <a:spLocks noChangeAspect="1" noChangeArrowheads="1"/>
        </xdr:cNvSpPr>
      </xdr:nvSpPr>
      <xdr:spPr bwMode="auto">
        <a:xfrm>
          <a:off x="2447925" y="80810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424</xdr:row>
      <xdr:rowOff>0</xdr:rowOff>
    </xdr:from>
    <xdr:to>
      <xdr:col>2</xdr:col>
      <xdr:colOff>123825</xdr:colOff>
      <xdr:row>424</xdr:row>
      <xdr:rowOff>123825</xdr:rowOff>
    </xdr:to>
    <xdr:sp macro="" textlink="">
      <xdr:nvSpPr>
        <xdr:cNvPr id="3341" name="AutoShape 89" descr="Performance Bonuses"/>
        <xdr:cNvSpPr>
          <a:spLocks noChangeAspect="1" noChangeArrowheads="1"/>
        </xdr:cNvSpPr>
      </xdr:nvSpPr>
      <xdr:spPr bwMode="auto">
        <a:xfrm>
          <a:off x="2314575" y="8100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424</xdr:row>
      <xdr:rowOff>0</xdr:rowOff>
    </xdr:from>
    <xdr:to>
      <xdr:col>2</xdr:col>
      <xdr:colOff>257175</xdr:colOff>
      <xdr:row>424</xdr:row>
      <xdr:rowOff>123825</xdr:rowOff>
    </xdr:to>
    <xdr:sp macro="" textlink="">
      <xdr:nvSpPr>
        <xdr:cNvPr id="3342" name="AutoShape 90" descr="Retained Salary Transaction"/>
        <xdr:cNvSpPr>
          <a:spLocks noChangeAspect="1" noChangeArrowheads="1"/>
        </xdr:cNvSpPr>
      </xdr:nvSpPr>
      <xdr:spPr bwMode="auto">
        <a:xfrm>
          <a:off x="2447925" y="8100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424</xdr:row>
      <xdr:rowOff>0</xdr:rowOff>
    </xdr:from>
    <xdr:to>
      <xdr:col>2</xdr:col>
      <xdr:colOff>390525</xdr:colOff>
      <xdr:row>424</xdr:row>
      <xdr:rowOff>123825</xdr:rowOff>
    </xdr:to>
    <xdr:sp macro="" textlink="">
      <xdr:nvSpPr>
        <xdr:cNvPr id="3343" name="AutoShape 91" descr="Waivers Exempt">
          <a:hlinkClick xmlns:r="http://schemas.openxmlformats.org/officeDocument/2006/relationships" r:id="rId229"/>
        </xdr:cNvPr>
        <xdr:cNvSpPr>
          <a:spLocks noChangeAspect="1" noChangeArrowheads="1"/>
        </xdr:cNvSpPr>
      </xdr:nvSpPr>
      <xdr:spPr bwMode="auto">
        <a:xfrm>
          <a:off x="2581275" y="81000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123825</xdr:colOff>
      <xdr:row>425</xdr:row>
      <xdr:rowOff>123825</xdr:rowOff>
    </xdr:to>
    <xdr:sp macro="" textlink="">
      <xdr:nvSpPr>
        <xdr:cNvPr id="3344" name="AutoShape 92" descr="Waivers Exempt">
          <a:hlinkClick xmlns:r="http://schemas.openxmlformats.org/officeDocument/2006/relationships" r:id="rId230"/>
        </xdr:cNvPr>
        <xdr:cNvSpPr>
          <a:spLocks noChangeAspect="1" noChangeArrowheads="1"/>
        </xdr:cNvSpPr>
      </xdr:nvSpPr>
      <xdr:spPr bwMode="auto">
        <a:xfrm>
          <a:off x="2314575" y="8119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426</xdr:row>
      <xdr:rowOff>0</xdr:rowOff>
    </xdr:from>
    <xdr:to>
      <xdr:col>2</xdr:col>
      <xdr:colOff>123825</xdr:colOff>
      <xdr:row>426</xdr:row>
      <xdr:rowOff>123825</xdr:rowOff>
    </xdr:to>
    <xdr:sp macro="" textlink="">
      <xdr:nvSpPr>
        <xdr:cNvPr id="3345" name="AutoShape 93" descr="Performance Bonuses"/>
        <xdr:cNvSpPr>
          <a:spLocks noChangeAspect="1" noChangeArrowheads="1"/>
        </xdr:cNvSpPr>
      </xdr:nvSpPr>
      <xdr:spPr bwMode="auto">
        <a:xfrm>
          <a:off x="2314575" y="8138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426</xdr:row>
      <xdr:rowOff>0</xdr:rowOff>
    </xdr:from>
    <xdr:to>
      <xdr:col>2</xdr:col>
      <xdr:colOff>257175</xdr:colOff>
      <xdr:row>426</xdr:row>
      <xdr:rowOff>123825</xdr:rowOff>
    </xdr:to>
    <xdr:sp macro="" textlink="">
      <xdr:nvSpPr>
        <xdr:cNvPr id="3346" name="AutoShape 94" descr="Waivers Exempt">
          <a:hlinkClick xmlns:r="http://schemas.openxmlformats.org/officeDocument/2006/relationships" r:id="rId231"/>
        </xdr:cNvPr>
        <xdr:cNvSpPr>
          <a:spLocks noChangeAspect="1" noChangeArrowheads="1"/>
        </xdr:cNvSpPr>
      </xdr:nvSpPr>
      <xdr:spPr bwMode="auto">
        <a:xfrm>
          <a:off x="2447925" y="8138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427</xdr:row>
      <xdr:rowOff>0</xdr:rowOff>
    </xdr:from>
    <xdr:to>
      <xdr:col>2</xdr:col>
      <xdr:colOff>123825</xdr:colOff>
      <xdr:row>427</xdr:row>
      <xdr:rowOff>123825</xdr:rowOff>
    </xdr:to>
    <xdr:sp macro="" textlink="">
      <xdr:nvSpPr>
        <xdr:cNvPr id="3347" name="AutoShape 95" descr="Waivers Exempt">
          <a:hlinkClick xmlns:r="http://schemas.openxmlformats.org/officeDocument/2006/relationships" r:id="rId232"/>
        </xdr:cNvPr>
        <xdr:cNvSpPr>
          <a:spLocks noChangeAspect="1" noChangeArrowheads="1"/>
        </xdr:cNvSpPr>
      </xdr:nvSpPr>
      <xdr:spPr bwMode="auto">
        <a:xfrm>
          <a:off x="2314575" y="8157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428</xdr:row>
      <xdr:rowOff>0</xdr:rowOff>
    </xdr:from>
    <xdr:to>
      <xdr:col>2</xdr:col>
      <xdr:colOff>123825</xdr:colOff>
      <xdr:row>428</xdr:row>
      <xdr:rowOff>123825</xdr:rowOff>
    </xdr:to>
    <xdr:sp macro="" textlink="">
      <xdr:nvSpPr>
        <xdr:cNvPr id="3348" name="AutoShape 96" descr="Performance Bonuses"/>
        <xdr:cNvSpPr>
          <a:spLocks noChangeAspect="1" noChangeArrowheads="1"/>
        </xdr:cNvSpPr>
      </xdr:nvSpPr>
      <xdr:spPr bwMode="auto">
        <a:xfrm>
          <a:off x="2314575" y="8176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428</xdr:row>
      <xdr:rowOff>0</xdr:rowOff>
    </xdr:from>
    <xdr:to>
      <xdr:col>2</xdr:col>
      <xdr:colOff>257175</xdr:colOff>
      <xdr:row>428</xdr:row>
      <xdr:rowOff>123825</xdr:rowOff>
    </xdr:to>
    <xdr:sp macro="" textlink="">
      <xdr:nvSpPr>
        <xdr:cNvPr id="3349" name="AutoShape 97" descr="Waivers Exempt">
          <a:hlinkClick xmlns:r="http://schemas.openxmlformats.org/officeDocument/2006/relationships" r:id="rId233"/>
        </xdr:cNvPr>
        <xdr:cNvSpPr>
          <a:spLocks noChangeAspect="1" noChangeArrowheads="1"/>
        </xdr:cNvSpPr>
      </xdr:nvSpPr>
      <xdr:spPr bwMode="auto">
        <a:xfrm>
          <a:off x="2447925" y="8176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431</xdr:row>
      <xdr:rowOff>0</xdr:rowOff>
    </xdr:from>
    <xdr:to>
      <xdr:col>2</xdr:col>
      <xdr:colOff>123825</xdr:colOff>
      <xdr:row>431</xdr:row>
      <xdr:rowOff>123825</xdr:rowOff>
    </xdr:to>
    <xdr:sp macro="" textlink="">
      <xdr:nvSpPr>
        <xdr:cNvPr id="3350" name="AutoShape 98" descr="Performance Bonuses"/>
        <xdr:cNvSpPr>
          <a:spLocks noChangeAspect="1" noChangeArrowheads="1"/>
        </xdr:cNvSpPr>
      </xdr:nvSpPr>
      <xdr:spPr bwMode="auto">
        <a:xfrm>
          <a:off x="2314575" y="8233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431</xdr:row>
      <xdr:rowOff>0</xdr:rowOff>
    </xdr:from>
    <xdr:to>
      <xdr:col>2</xdr:col>
      <xdr:colOff>257175</xdr:colOff>
      <xdr:row>431</xdr:row>
      <xdr:rowOff>123825</xdr:rowOff>
    </xdr:to>
    <xdr:sp macro="" textlink="">
      <xdr:nvSpPr>
        <xdr:cNvPr id="3351" name="AutoShape 99" descr="Waivers Exempt">
          <a:hlinkClick xmlns:r="http://schemas.openxmlformats.org/officeDocument/2006/relationships" r:id="rId234"/>
        </xdr:cNvPr>
        <xdr:cNvSpPr>
          <a:spLocks noChangeAspect="1" noChangeArrowheads="1"/>
        </xdr:cNvSpPr>
      </xdr:nvSpPr>
      <xdr:spPr bwMode="auto">
        <a:xfrm>
          <a:off x="2447925" y="8233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432</xdr:row>
      <xdr:rowOff>0</xdr:rowOff>
    </xdr:from>
    <xdr:to>
      <xdr:col>7</xdr:col>
      <xdr:colOff>104775</xdr:colOff>
      <xdr:row>432</xdr:row>
      <xdr:rowOff>104775</xdr:rowOff>
    </xdr:to>
    <xdr:sp macro="" textlink="">
      <xdr:nvSpPr>
        <xdr:cNvPr id="3352" name="AutoShape 100" descr="https://capfriendly-wlb8ng5.stackpathdns.com/assets/images/icons/general/q2.svg"/>
        <xdr:cNvSpPr>
          <a:spLocks noChangeAspect="1" noChangeArrowheads="1"/>
        </xdr:cNvSpPr>
      </xdr:nvSpPr>
      <xdr:spPr bwMode="auto">
        <a:xfrm>
          <a:off x="6181725" y="825246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432</xdr:row>
      <xdr:rowOff>0</xdr:rowOff>
    </xdr:from>
    <xdr:to>
      <xdr:col>2</xdr:col>
      <xdr:colOff>123825</xdr:colOff>
      <xdr:row>432</xdr:row>
      <xdr:rowOff>123825</xdr:rowOff>
    </xdr:to>
    <xdr:sp macro="" textlink="">
      <xdr:nvSpPr>
        <xdr:cNvPr id="3353" name="AutoShape 101" descr="Performance Bonuses"/>
        <xdr:cNvSpPr>
          <a:spLocks noChangeAspect="1" noChangeArrowheads="1"/>
        </xdr:cNvSpPr>
      </xdr:nvSpPr>
      <xdr:spPr bwMode="auto">
        <a:xfrm>
          <a:off x="2314575" y="8252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432</xdr:row>
      <xdr:rowOff>0</xdr:rowOff>
    </xdr:from>
    <xdr:to>
      <xdr:col>2</xdr:col>
      <xdr:colOff>257175</xdr:colOff>
      <xdr:row>432</xdr:row>
      <xdr:rowOff>123825</xdr:rowOff>
    </xdr:to>
    <xdr:sp macro="" textlink="">
      <xdr:nvSpPr>
        <xdr:cNvPr id="3354" name="AutoShape 102" descr="Waivers Exempt">
          <a:hlinkClick xmlns:r="http://schemas.openxmlformats.org/officeDocument/2006/relationships" r:id="rId235"/>
        </xdr:cNvPr>
        <xdr:cNvSpPr>
          <a:spLocks noChangeAspect="1" noChangeArrowheads="1"/>
        </xdr:cNvSpPr>
      </xdr:nvSpPr>
      <xdr:spPr bwMode="auto">
        <a:xfrm>
          <a:off x="2447925" y="8252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433</xdr:row>
      <xdr:rowOff>0</xdr:rowOff>
    </xdr:from>
    <xdr:to>
      <xdr:col>2</xdr:col>
      <xdr:colOff>123825</xdr:colOff>
      <xdr:row>433</xdr:row>
      <xdr:rowOff>123825</xdr:rowOff>
    </xdr:to>
    <xdr:sp macro="" textlink="">
      <xdr:nvSpPr>
        <xdr:cNvPr id="3355" name="AutoShape 103" descr="Waivers Exempt">
          <a:hlinkClick xmlns:r="http://schemas.openxmlformats.org/officeDocument/2006/relationships" r:id="rId236"/>
        </xdr:cNvPr>
        <xdr:cNvSpPr>
          <a:spLocks noChangeAspect="1" noChangeArrowheads="1"/>
        </xdr:cNvSpPr>
      </xdr:nvSpPr>
      <xdr:spPr bwMode="auto">
        <a:xfrm>
          <a:off x="2314575" y="82715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434</xdr:row>
      <xdr:rowOff>0</xdr:rowOff>
    </xdr:from>
    <xdr:to>
      <xdr:col>2</xdr:col>
      <xdr:colOff>123825</xdr:colOff>
      <xdr:row>434</xdr:row>
      <xdr:rowOff>123825</xdr:rowOff>
    </xdr:to>
    <xdr:sp macro="" textlink="">
      <xdr:nvSpPr>
        <xdr:cNvPr id="3356" name="AutoShape 104" descr="Waivers Exempt">
          <a:hlinkClick xmlns:r="http://schemas.openxmlformats.org/officeDocument/2006/relationships" r:id="rId237"/>
        </xdr:cNvPr>
        <xdr:cNvSpPr>
          <a:spLocks noChangeAspect="1" noChangeArrowheads="1"/>
        </xdr:cNvSpPr>
      </xdr:nvSpPr>
      <xdr:spPr bwMode="auto">
        <a:xfrm>
          <a:off x="2314575" y="82905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437</xdr:row>
      <xdr:rowOff>0</xdr:rowOff>
    </xdr:from>
    <xdr:to>
      <xdr:col>2</xdr:col>
      <xdr:colOff>123825</xdr:colOff>
      <xdr:row>437</xdr:row>
      <xdr:rowOff>123825</xdr:rowOff>
    </xdr:to>
    <xdr:sp macro="" textlink="">
      <xdr:nvSpPr>
        <xdr:cNvPr id="3357" name="AutoShape 105" descr="Waivers Exempt">
          <a:hlinkClick xmlns:r="http://schemas.openxmlformats.org/officeDocument/2006/relationships" r:id="rId238"/>
        </xdr:cNvPr>
        <xdr:cNvSpPr>
          <a:spLocks noChangeAspect="1" noChangeArrowheads="1"/>
        </xdr:cNvSpPr>
      </xdr:nvSpPr>
      <xdr:spPr bwMode="auto">
        <a:xfrm>
          <a:off x="2314575" y="8347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438</xdr:row>
      <xdr:rowOff>0</xdr:rowOff>
    </xdr:from>
    <xdr:to>
      <xdr:col>6</xdr:col>
      <xdr:colOff>104775</xdr:colOff>
      <xdr:row>438</xdr:row>
      <xdr:rowOff>104775</xdr:rowOff>
    </xdr:to>
    <xdr:sp macro="" textlink="">
      <xdr:nvSpPr>
        <xdr:cNvPr id="3358" name="AutoShape 106" descr="https://capfriendly-wlb8ng5.stackpathdns.com/assets/images/icons/general/q2.svg"/>
        <xdr:cNvSpPr>
          <a:spLocks noChangeAspect="1" noChangeArrowheads="1"/>
        </xdr:cNvSpPr>
      </xdr:nvSpPr>
      <xdr:spPr bwMode="auto">
        <a:xfrm>
          <a:off x="5419725" y="836676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439</xdr:row>
      <xdr:rowOff>0</xdr:rowOff>
    </xdr:from>
    <xdr:to>
      <xdr:col>2</xdr:col>
      <xdr:colOff>123825</xdr:colOff>
      <xdr:row>439</xdr:row>
      <xdr:rowOff>123825</xdr:rowOff>
    </xdr:to>
    <xdr:sp macro="" textlink="">
      <xdr:nvSpPr>
        <xdr:cNvPr id="3359" name="AutoShape 107" descr="Waivers Exempt">
          <a:hlinkClick xmlns:r="http://schemas.openxmlformats.org/officeDocument/2006/relationships" r:id="rId239"/>
        </xdr:cNvPr>
        <xdr:cNvSpPr>
          <a:spLocks noChangeAspect="1" noChangeArrowheads="1"/>
        </xdr:cNvSpPr>
      </xdr:nvSpPr>
      <xdr:spPr bwMode="auto">
        <a:xfrm>
          <a:off x="2314575" y="8385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440</xdr:row>
      <xdr:rowOff>0</xdr:rowOff>
    </xdr:from>
    <xdr:to>
      <xdr:col>7</xdr:col>
      <xdr:colOff>123825</xdr:colOff>
      <xdr:row>440</xdr:row>
      <xdr:rowOff>104775</xdr:rowOff>
    </xdr:to>
    <xdr:sp macro="" textlink="">
      <xdr:nvSpPr>
        <xdr:cNvPr id="3360" name="AutoShape 108" descr="Arbitration Eligible">
          <a:hlinkClick xmlns:r="http://schemas.openxmlformats.org/officeDocument/2006/relationships" r:id="rId240"/>
        </xdr:cNvPr>
        <xdr:cNvSpPr>
          <a:spLocks noChangeAspect="1" noChangeArrowheads="1"/>
        </xdr:cNvSpPr>
      </xdr:nvSpPr>
      <xdr:spPr bwMode="auto">
        <a:xfrm>
          <a:off x="6181725" y="84048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458</xdr:row>
      <xdr:rowOff>0</xdr:rowOff>
    </xdr:from>
    <xdr:to>
      <xdr:col>8</xdr:col>
      <xdr:colOff>123825</xdr:colOff>
      <xdr:row>458</xdr:row>
      <xdr:rowOff>104775</xdr:rowOff>
    </xdr:to>
    <xdr:sp macro="" textlink="">
      <xdr:nvSpPr>
        <xdr:cNvPr id="3361" name="AutoShape 109" descr="Arbitration Eligible">
          <a:hlinkClick xmlns:r="http://schemas.openxmlformats.org/officeDocument/2006/relationships" r:id="rId241"/>
        </xdr:cNvPr>
        <xdr:cNvSpPr>
          <a:spLocks noChangeAspect="1" noChangeArrowheads="1"/>
        </xdr:cNvSpPr>
      </xdr:nvSpPr>
      <xdr:spPr bwMode="auto">
        <a:xfrm>
          <a:off x="6943725" y="87477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123825</xdr:colOff>
      <xdr:row>460</xdr:row>
      <xdr:rowOff>123825</xdr:rowOff>
    </xdr:to>
    <xdr:sp macro="" textlink="">
      <xdr:nvSpPr>
        <xdr:cNvPr id="3362" name="AutoShape 110" descr="Performance Bonuses"/>
        <xdr:cNvSpPr>
          <a:spLocks noChangeAspect="1" noChangeArrowheads="1"/>
        </xdr:cNvSpPr>
      </xdr:nvSpPr>
      <xdr:spPr bwMode="auto">
        <a:xfrm>
          <a:off x="2314575" y="8785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460</xdr:row>
      <xdr:rowOff>0</xdr:rowOff>
    </xdr:from>
    <xdr:to>
      <xdr:col>2</xdr:col>
      <xdr:colOff>257175</xdr:colOff>
      <xdr:row>460</xdr:row>
      <xdr:rowOff>123825</xdr:rowOff>
    </xdr:to>
    <xdr:sp macro="" textlink="">
      <xdr:nvSpPr>
        <xdr:cNvPr id="3363" name="AutoShape 111" descr="Waivers Exempt">
          <a:hlinkClick xmlns:r="http://schemas.openxmlformats.org/officeDocument/2006/relationships" r:id="rId242"/>
        </xdr:cNvPr>
        <xdr:cNvSpPr>
          <a:spLocks noChangeAspect="1" noChangeArrowheads="1"/>
        </xdr:cNvSpPr>
      </xdr:nvSpPr>
      <xdr:spPr bwMode="auto">
        <a:xfrm>
          <a:off x="2447925" y="87858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464</xdr:row>
      <xdr:rowOff>0</xdr:rowOff>
    </xdr:from>
    <xdr:to>
      <xdr:col>8</xdr:col>
      <xdr:colOff>123825</xdr:colOff>
      <xdr:row>464</xdr:row>
      <xdr:rowOff>104775</xdr:rowOff>
    </xdr:to>
    <xdr:sp macro="" textlink="">
      <xdr:nvSpPr>
        <xdr:cNvPr id="3364" name="AutoShape 112" descr="Arbitration Eligible">
          <a:hlinkClick xmlns:r="http://schemas.openxmlformats.org/officeDocument/2006/relationships" r:id="rId243"/>
        </xdr:cNvPr>
        <xdr:cNvSpPr>
          <a:spLocks noChangeAspect="1" noChangeArrowheads="1"/>
        </xdr:cNvSpPr>
      </xdr:nvSpPr>
      <xdr:spPr bwMode="auto">
        <a:xfrm>
          <a:off x="6943725" y="88620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65" name="AutoShape 113" descr="https://capfriendly-wlb8ng5.stackpathdns.com/assets/images/icons/general/q.svg"/>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66" name="AutoShape 114" descr="https://capfriendly-wlb8ng5.stackpathdns.com/assets/images/icons/general/q.svg"/>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67" name="AutoShape 115" descr="https://capfriendly-wlb8ng5.stackpathdns.com/assets/images/icons/general/q.svg"/>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68" name="AutoShape 116" descr="https://capfriendly-wlb8ng5.stackpathdns.com/assets/images/icons/general/q.svg"/>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69" name="AutoShape 117" descr="https://capfriendly-wlb8ng5.stackpathdns.com/assets/images/icons/general/q.svg"/>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70" name="AutoShape 118" descr="https://capfriendly-wlb8ng5.stackpathdns.com/assets/images/icons/general/q.svg"/>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71" name="AutoShape 119" descr="https://capfriendly-wlb8ng5.stackpathdns.com/assets/images/icons/general/q.svg"/>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72" name="AutoShape 120" descr="https://capfriendly-wlb8ng5.stackpathdns.com/assets/images/icons/general/q.svg"/>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73" name="AutoShape 121" descr="https://capfriendly-wlb8ng5.stackpathdns.com/assets/images/icons/general/q.svg"/>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74" name="AutoShape 122" descr="https://capfriendly-wlb8ng5.stackpathdns.com/assets/images/icons/general/q.svg"/>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75" name="AutoShape 123" descr="https://capfriendly-wlb8ng5.stackpathdns.com/assets/images/icons/general/q.svg"/>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123825</xdr:colOff>
      <xdr:row>465</xdr:row>
      <xdr:rowOff>123825</xdr:rowOff>
    </xdr:to>
    <xdr:sp macro="" textlink="">
      <xdr:nvSpPr>
        <xdr:cNvPr id="3376" name="AutoShape 124" descr="Waivers Exempt">
          <a:hlinkClick xmlns:r="http://schemas.openxmlformats.org/officeDocument/2006/relationships" r:id="rId244"/>
        </xdr:cNvPr>
        <xdr:cNvSpPr>
          <a:spLocks noChangeAspect="1" noChangeArrowheads="1"/>
        </xdr:cNvSpPr>
      </xdr:nvSpPr>
      <xdr:spPr bwMode="auto">
        <a:xfrm>
          <a:off x="2314575" y="88811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466</xdr:row>
      <xdr:rowOff>0</xdr:rowOff>
    </xdr:from>
    <xdr:to>
      <xdr:col>7</xdr:col>
      <xdr:colOff>104775</xdr:colOff>
      <xdr:row>466</xdr:row>
      <xdr:rowOff>104775</xdr:rowOff>
    </xdr:to>
    <xdr:sp macro="" textlink="">
      <xdr:nvSpPr>
        <xdr:cNvPr id="3377" name="AutoShape 125" descr="https://capfriendly-wlb8ng5.stackpathdns.com/assets/images/icons/general/q2.svg"/>
        <xdr:cNvSpPr>
          <a:spLocks noChangeAspect="1" noChangeArrowheads="1"/>
        </xdr:cNvSpPr>
      </xdr:nvSpPr>
      <xdr:spPr bwMode="auto">
        <a:xfrm>
          <a:off x="6181725" y="8900160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466</xdr:row>
      <xdr:rowOff>0</xdr:rowOff>
    </xdr:from>
    <xdr:to>
      <xdr:col>2</xdr:col>
      <xdr:colOff>123825</xdr:colOff>
      <xdr:row>466</xdr:row>
      <xdr:rowOff>123825</xdr:rowOff>
    </xdr:to>
    <xdr:sp macro="" textlink="">
      <xdr:nvSpPr>
        <xdr:cNvPr id="3378" name="AutoShape 126" descr="Waivers Exempt">
          <a:hlinkClick xmlns:r="http://schemas.openxmlformats.org/officeDocument/2006/relationships" r:id="rId245"/>
        </xdr:cNvPr>
        <xdr:cNvSpPr>
          <a:spLocks noChangeAspect="1" noChangeArrowheads="1"/>
        </xdr:cNvSpPr>
      </xdr:nvSpPr>
      <xdr:spPr bwMode="auto">
        <a:xfrm>
          <a:off x="2314575" y="89001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467</xdr:row>
      <xdr:rowOff>0</xdr:rowOff>
    </xdr:from>
    <xdr:to>
      <xdr:col>2</xdr:col>
      <xdr:colOff>123825</xdr:colOff>
      <xdr:row>467</xdr:row>
      <xdr:rowOff>123825</xdr:rowOff>
    </xdr:to>
    <xdr:sp macro="" textlink="">
      <xdr:nvSpPr>
        <xdr:cNvPr id="3379" name="AutoShape 127" descr="Waivers Exempt">
          <a:hlinkClick xmlns:r="http://schemas.openxmlformats.org/officeDocument/2006/relationships" r:id="rId246"/>
        </xdr:cNvPr>
        <xdr:cNvSpPr>
          <a:spLocks noChangeAspect="1" noChangeArrowheads="1"/>
        </xdr:cNvSpPr>
      </xdr:nvSpPr>
      <xdr:spPr bwMode="auto">
        <a:xfrm>
          <a:off x="2314575" y="89192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468</xdr:row>
      <xdr:rowOff>0</xdr:rowOff>
    </xdr:from>
    <xdr:to>
      <xdr:col>2</xdr:col>
      <xdr:colOff>123825</xdr:colOff>
      <xdr:row>468</xdr:row>
      <xdr:rowOff>123825</xdr:rowOff>
    </xdr:to>
    <xdr:sp macro="" textlink="">
      <xdr:nvSpPr>
        <xdr:cNvPr id="3380" name="AutoShape 128" descr="Performance Bonuses"/>
        <xdr:cNvSpPr>
          <a:spLocks noChangeAspect="1" noChangeArrowheads="1"/>
        </xdr:cNvSpPr>
      </xdr:nvSpPr>
      <xdr:spPr bwMode="auto">
        <a:xfrm>
          <a:off x="2314575" y="8938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468</xdr:row>
      <xdr:rowOff>0</xdr:rowOff>
    </xdr:from>
    <xdr:to>
      <xdr:col>2</xdr:col>
      <xdr:colOff>257175</xdr:colOff>
      <xdr:row>468</xdr:row>
      <xdr:rowOff>123825</xdr:rowOff>
    </xdr:to>
    <xdr:sp macro="" textlink="">
      <xdr:nvSpPr>
        <xdr:cNvPr id="3381" name="AutoShape 129" descr="Waivers Exempt">
          <a:hlinkClick xmlns:r="http://schemas.openxmlformats.org/officeDocument/2006/relationships" r:id="rId247"/>
        </xdr:cNvPr>
        <xdr:cNvSpPr>
          <a:spLocks noChangeAspect="1" noChangeArrowheads="1"/>
        </xdr:cNvSpPr>
      </xdr:nvSpPr>
      <xdr:spPr bwMode="auto">
        <a:xfrm>
          <a:off x="2447925" y="89382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469</xdr:row>
      <xdr:rowOff>0</xdr:rowOff>
    </xdr:from>
    <xdr:to>
      <xdr:col>2</xdr:col>
      <xdr:colOff>123825</xdr:colOff>
      <xdr:row>469</xdr:row>
      <xdr:rowOff>123825</xdr:rowOff>
    </xdr:to>
    <xdr:sp macro="" textlink="">
      <xdr:nvSpPr>
        <xdr:cNvPr id="3382" name="AutoShape 130" descr="Waivers Exempt">
          <a:hlinkClick xmlns:r="http://schemas.openxmlformats.org/officeDocument/2006/relationships" r:id="rId248"/>
        </xdr:cNvPr>
        <xdr:cNvSpPr>
          <a:spLocks noChangeAspect="1" noChangeArrowheads="1"/>
        </xdr:cNvSpPr>
      </xdr:nvSpPr>
      <xdr:spPr bwMode="auto">
        <a:xfrm>
          <a:off x="2314575" y="89573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470</xdr:row>
      <xdr:rowOff>0</xdr:rowOff>
    </xdr:from>
    <xdr:to>
      <xdr:col>2</xdr:col>
      <xdr:colOff>123825</xdr:colOff>
      <xdr:row>470</xdr:row>
      <xdr:rowOff>123825</xdr:rowOff>
    </xdr:to>
    <xdr:sp macro="" textlink="">
      <xdr:nvSpPr>
        <xdr:cNvPr id="3383" name="AutoShape 131" descr="Performance Bonuses"/>
        <xdr:cNvSpPr>
          <a:spLocks noChangeAspect="1" noChangeArrowheads="1"/>
        </xdr:cNvSpPr>
      </xdr:nvSpPr>
      <xdr:spPr bwMode="auto">
        <a:xfrm>
          <a:off x="2314575" y="8976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470</xdr:row>
      <xdr:rowOff>0</xdr:rowOff>
    </xdr:from>
    <xdr:to>
      <xdr:col>2</xdr:col>
      <xdr:colOff>257175</xdr:colOff>
      <xdr:row>470</xdr:row>
      <xdr:rowOff>123825</xdr:rowOff>
    </xdr:to>
    <xdr:sp macro="" textlink="">
      <xdr:nvSpPr>
        <xdr:cNvPr id="3384" name="AutoShape 132" descr="Waivers Exempt">
          <a:hlinkClick xmlns:r="http://schemas.openxmlformats.org/officeDocument/2006/relationships" r:id="rId249"/>
        </xdr:cNvPr>
        <xdr:cNvSpPr>
          <a:spLocks noChangeAspect="1" noChangeArrowheads="1"/>
        </xdr:cNvSpPr>
      </xdr:nvSpPr>
      <xdr:spPr bwMode="auto">
        <a:xfrm>
          <a:off x="2447925" y="89763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471</xdr:row>
      <xdr:rowOff>0</xdr:rowOff>
    </xdr:from>
    <xdr:to>
      <xdr:col>2</xdr:col>
      <xdr:colOff>123825</xdr:colOff>
      <xdr:row>471</xdr:row>
      <xdr:rowOff>123825</xdr:rowOff>
    </xdr:to>
    <xdr:sp macro="" textlink="">
      <xdr:nvSpPr>
        <xdr:cNvPr id="3385" name="AutoShape 133" descr="Waivers Exempt">
          <a:hlinkClick xmlns:r="http://schemas.openxmlformats.org/officeDocument/2006/relationships" r:id="rId250"/>
        </xdr:cNvPr>
        <xdr:cNvSpPr>
          <a:spLocks noChangeAspect="1" noChangeArrowheads="1"/>
        </xdr:cNvSpPr>
      </xdr:nvSpPr>
      <xdr:spPr bwMode="auto">
        <a:xfrm>
          <a:off x="2314575" y="89954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472</xdr:row>
      <xdr:rowOff>0</xdr:rowOff>
    </xdr:from>
    <xdr:to>
      <xdr:col>2</xdr:col>
      <xdr:colOff>123825</xdr:colOff>
      <xdr:row>472</xdr:row>
      <xdr:rowOff>123825</xdr:rowOff>
    </xdr:to>
    <xdr:sp macro="" textlink="">
      <xdr:nvSpPr>
        <xdr:cNvPr id="3386" name="AutoShape 134" descr="Waivers Exempt">
          <a:hlinkClick xmlns:r="http://schemas.openxmlformats.org/officeDocument/2006/relationships" r:id="rId251"/>
        </xdr:cNvPr>
        <xdr:cNvSpPr>
          <a:spLocks noChangeAspect="1" noChangeArrowheads="1"/>
        </xdr:cNvSpPr>
      </xdr:nvSpPr>
      <xdr:spPr bwMode="auto">
        <a:xfrm>
          <a:off x="2314575" y="90144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474</xdr:row>
      <xdr:rowOff>0</xdr:rowOff>
    </xdr:from>
    <xdr:to>
      <xdr:col>7</xdr:col>
      <xdr:colOff>123825</xdr:colOff>
      <xdr:row>474</xdr:row>
      <xdr:rowOff>104775</xdr:rowOff>
    </xdr:to>
    <xdr:sp macro="" textlink="">
      <xdr:nvSpPr>
        <xdr:cNvPr id="3387" name="AutoShape 135" descr="Arbitration Eligible">
          <a:hlinkClick xmlns:r="http://schemas.openxmlformats.org/officeDocument/2006/relationships" r:id="rId252"/>
        </xdr:cNvPr>
        <xdr:cNvSpPr>
          <a:spLocks noChangeAspect="1" noChangeArrowheads="1"/>
        </xdr:cNvSpPr>
      </xdr:nvSpPr>
      <xdr:spPr bwMode="auto">
        <a:xfrm>
          <a:off x="6181725" y="9052560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477</xdr:row>
      <xdr:rowOff>0</xdr:rowOff>
    </xdr:from>
    <xdr:to>
      <xdr:col>2</xdr:col>
      <xdr:colOff>123825</xdr:colOff>
      <xdr:row>477</xdr:row>
      <xdr:rowOff>123825</xdr:rowOff>
    </xdr:to>
    <xdr:sp macro="" textlink="">
      <xdr:nvSpPr>
        <xdr:cNvPr id="3388" name="AutoShape 136" descr="Performance Bonuses"/>
        <xdr:cNvSpPr>
          <a:spLocks noChangeAspect="1" noChangeArrowheads="1"/>
        </xdr:cNvSpPr>
      </xdr:nvSpPr>
      <xdr:spPr bwMode="auto">
        <a:xfrm>
          <a:off x="2314575" y="9109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477</xdr:row>
      <xdr:rowOff>0</xdr:rowOff>
    </xdr:from>
    <xdr:to>
      <xdr:col>2</xdr:col>
      <xdr:colOff>257175</xdr:colOff>
      <xdr:row>477</xdr:row>
      <xdr:rowOff>123825</xdr:rowOff>
    </xdr:to>
    <xdr:sp macro="" textlink="">
      <xdr:nvSpPr>
        <xdr:cNvPr id="3389" name="AutoShape 137" descr="Waivers Exempt">
          <a:hlinkClick xmlns:r="http://schemas.openxmlformats.org/officeDocument/2006/relationships" r:id="rId253"/>
        </xdr:cNvPr>
        <xdr:cNvSpPr>
          <a:spLocks noChangeAspect="1" noChangeArrowheads="1"/>
        </xdr:cNvSpPr>
      </xdr:nvSpPr>
      <xdr:spPr bwMode="auto">
        <a:xfrm>
          <a:off x="2447925" y="91097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478</xdr:row>
      <xdr:rowOff>0</xdr:rowOff>
    </xdr:from>
    <xdr:to>
      <xdr:col>2</xdr:col>
      <xdr:colOff>123825</xdr:colOff>
      <xdr:row>478</xdr:row>
      <xdr:rowOff>123825</xdr:rowOff>
    </xdr:to>
    <xdr:sp macro="" textlink="">
      <xdr:nvSpPr>
        <xdr:cNvPr id="3390" name="AutoShape 138" descr="Performance Bonuses"/>
        <xdr:cNvSpPr>
          <a:spLocks noChangeAspect="1" noChangeArrowheads="1"/>
        </xdr:cNvSpPr>
      </xdr:nvSpPr>
      <xdr:spPr bwMode="auto">
        <a:xfrm>
          <a:off x="2314575" y="9128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478</xdr:row>
      <xdr:rowOff>0</xdr:rowOff>
    </xdr:from>
    <xdr:to>
      <xdr:col>2</xdr:col>
      <xdr:colOff>257175</xdr:colOff>
      <xdr:row>478</xdr:row>
      <xdr:rowOff>123825</xdr:rowOff>
    </xdr:to>
    <xdr:sp macro="" textlink="">
      <xdr:nvSpPr>
        <xdr:cNvPr id="3391" name="AutoShape 139" descr="Waivers Exempt">
          <a:hlinkClick xmlns:r="http://schemas.openxmlformats.org/officeDocument/2006/relationships" r:id="rId254"/>
        </xdr:cNvPr>
        <xdr:cNvSpPr>
          <a:spLocks noChangeAspect="1" noChangeArrowheads="1"/>
        </xdr:cNvSpPr>
      </xdr:nvSpPr>
      <xdr:spPr bwMode="auto">
        <a:xfrm>
          <a:off x="2447925" y="912876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479</xdr:row>
      <xdr:rowOff>0</xdr:rowOff>
    </xdr:from>
    <xdr:to>
      <xdr:col>2</xdr:col>
      <xdr:colOff>123825</xdr:colOff>
      <xdr:row>479</xdr:row>
      <xdr:rowOff>123825</xdr:rowOff>
    </xdr:to>
    <xdr:sp macro="" textlink="">
      <xdr:nvSpPr>
        <xdr:cNvPr id="3392" name="AutoShape 140" descr="Performance Bonuses"/>
        <xdr:cNvSpPr>
          <a:spLocks noChangeAspect="1" noChangeArrowheads="1"/>
        </xdr:cNvSpPr>
      </xdr:nvSpPr>
      <xdr:spPr bwMode="auto">
        <a:xfrm>
          <a:off x="2314575" y="9147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479</xdr:row>
      <xdr:rowOff>0</xdr:rowOff>
    </xdr:from>
    <xdr:to>
      <xdr:col>2</xdr:col>
      <xdr:colOff>257175</xdr:colOff>
      <xdr:row>479</xdr:row>
      <xdr:rowOff>123825</xdr:rowOff>
    </xdr:to>
    <xdr:sp macro="" textlink="">
      <xdr:nvSpPr>
        <xdr:cNvPr id="3393" name="AutoShape 141" descr="Waivers Exempt">
          <a:hlinkClick xmlns:r="http://schemas.openxmlformats.org/officeDocument/2006/relationships" r:id="rId255"/>
        </xdr:cNvPr>
        <xdr:cNvSpPr>
          <a:spLocks noChangeAspect="1" noChangeArrowheads="1"/>
        </xdr:cNvSpPr>
      </xdr:nvSpPr>
      <xdr:spPr bwMode="auto">
        <a:xfrm>
          <a:off x="2447925" y="9147810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483</xdr:row>
      <xdr:rowOff>0</xdr:rowOff>
    </xdr:from>
    <xdr:to>
      <xdr:col>2</xdr:col>
      <xdr:colOff>123825</xdr:colOff>
      <xdr:row>483</xdr:row>
      <xdr:rowOff>123825</xdr:rowOff>
    </xdr:to>
    <xdr:sp macro="" textlink="">
      <xdr:nvSpPr>
        <xdr:cNvPr id="3394" name="AutoShape 142" descr="Performance Bonuses"/>
        <xdr:cNvSpPr>
          <a:spLocks noChangeAspect="1" noChangeArrowheads="1"/>
        </xdr:cNvSpPr>
      </xdr:nvSpPr>
      <xdr:spPr bwMode="auto">
        <a:xfrm>
          <a:off x="2314575" y="9224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483</xdr:row>
      <xdr:rowOff>0</xdr:rowOff>
    </xdr:from>
    <xdr:to>
      <xdr:col>2</xdr:col>
      <xdr:colOff>257175</xdr:colOff>
      <xdr:row>483</xdr:row>
      <xdr:rowOff>123825</xdr:rowOff>
    </xdr:to>
    <xdr:sp macro="" textlink="">
      <xdr:nvSpPr>
        <xdr:cNvPr id="3395" name="AutoShape 143" descr="Waivers Exempt">
          <a:hlinkClick xmlns:r="http://schemas.openxmlformats.org/officeDocument/2006/relationships" r:id="rId256"/>
        </xdr:cNvPr>
        <xdr:cNvSpPr>
          <a:spLocks noChangeAspect="1" noChangeArrowheads="1"/>
        </xdr:cNvSpPr>
      </xdr:nvSpPr>
      <xdr:spPr bwMode="auto">
        <a:xfrm>
          <a:off x="2447925" y="9224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484</xdr:row>
      <xdr:rowOff>0</xdr:rowOff>
    </xdr:from>
    <xdr:to>
      <xdr:col>2</xdr:col>
      <xdr:colOff>123825</xdr:colOff>
      <xdr:row>484</xdr:row>
      <xdr:rowOff>123825</xdr:rowOff>
    </xdr:to>
    <xdr:sp macro="" textlink="">
      <xdr:nvSpPr>
        <xdr:cNvPr id="3396" name="AutoShape 144" descr="Performance Bonuses"/>
        <xdr:cNvSpPr>
          <a:spLocks noChangeAspect="1" noChangeArrowheads="1"/>
        </xdr:cNvSpPr>
      </xdr:nvSpPr>
      <xdr:spPr bwMode="auto">
        <a:xfrm>
          <a:off x="2314575" y="9244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484</xdr:row>
      <xdr:rowOff>0</xdr:rowOff>
    </xdr:from>
    <xdr:to>
      <xdr:col>2</xdr:col>
      <xdr:colOff>257175</xdr:colOff>
      <xdr:row>484</xdr:row>
      <xdr:rowOff>123825</xdr:rowOff>
    </xdr:to>
    <xdr:sp macro="" textlink="">
      <xdr:nvSpPr>
        <xdr:cNvPr id="3397" name="AutoShape 145" descr="Waivers Exempt">
          <a:hlinkClick xmlns:r="http://schemas.openxmlformats.org/officeDocument/2006/relationships" r:id="rId257"/>
        </xdr:cNvPr>
        <xdr:cNvSpPr>
          <a:spLocks noChangeAspect="1" noChangeArrowheads="1"/>
        </xdr:cNvSpPr>
      </xdr:nvSpPr>
      <xdr:spPr bwMode="auto">
        <a:xfrm>
          <a:off x="2447925" y="9244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494</xdr:row>
      <xdr:rowOff>0</xdr:rowOff>
    </xdr:from>
    <xdr:to>
      <xdr:col>8</xdr:col>
      <xdr:colOff>123825</xdr:colOff>
      <xdr:row>494</xdr:row>
      <xdr:rowOff>104775</xdr:rowOff>
    </xdr:to>
    <xdr:sp macro="" textlink="">
      <xdr:nvSpPr>
        <xdr:cNvPr id="3398" name="AutoShape 146" descr="Arbitration Eligible">
          <a:hlinkClick xmlns:r="http://schemas.openxmlformats.org/officeDocument/2006/relationships" r:id="rId258"/>
        </xdr:cNvPr>
        <xdr:cNvSpPr>
          <a:spLocks noChangeAspect="1" noChangeArrowheads="1"/>
        </xdr:cNvSpPr>
      </xdr:nvSpPr>
      <xdr:spPr bwMode="auto">
        <a:xfrm>
          <a:off x="6943725" y="94345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496</xdr:row>
      <xdr:rowOff>0</xdr:rowOff>
    </xdr:from>
    <xdr:to>
      <xdr:col>2</xdr:col>
      <xdr:colOff>123825</xdr:colOff>
      <xdr:row>496</xdr:row>
      <xdr:rowOff>123825</xdr:rowOff>
    </xdr:to>
    <xdr:sp macro="" textlink="">
      <xdr:nvSpPr>
        <xdr:cNvPr id="3399" name="AutoShape 147" descr="Performance Bonuses"/>
        <xdr:cNvSpPr>
          <a:spLocks noChangeAspect="1" noChangeArrowheads="1"/>
        </xdr:cNvSpPr>
      </xdr:nvSpPr>
      <xdr:spPr bwMode="auto">
        <a:xfrm>
          <a:off x="2314575" y="947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496</xdr:row>
      <xdr:rowOff>0</xdr:rowOff>
    </xdr:from>
    <xdr:to>
      <xdr:col>2</xdr:col>
      <xdr:colOff>257175</xdr:colOff>
      <xdr:row>496</xdr:row>
      <xdr:rowOff>123825</xdr:rowOff>
    </xdr:to>
    <xdr:sp macro="" textlink="">
      <xdr:nvSpPr>
        <xdr:cNvPr id="3400" name="AutoShape 148" descr="Waivers Exempt">
          <a:hlinkClick xmlns:r="http://schemas.openxmlformats.org/officeDocument/2006/relationships" r:id="rId259"/>
        </xdr:cNvPr>
        <xdr:cNvSpPr>
          <a:spLocks noChangeAspect="1" noChangeArrowheads="1"/>
        </xdr:cNvSpPr>
      </xdr:nvSpPr>
      <xdr:spPr bwMode="auto">
        <a:xfrm>
          <a:off x="2447925" y="947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498</xdr:row>
      <xdr:rowOff>0</xdr:rowOff>
    </xdr:from>
    <xdr:to>
      <xdr:col>7</xdr:col>
      <xdr:colOff>123825</xdr:colOff>
      <xdr:row>498</xdr:row>
      <xdr:rowOff>104775</xdr:rowOff>
    </xdr:to>
    <xdr:sp macro="" textlink="">
      <xdr:nvSpPr>
        <xdr:cNvPr id="3401" name="AutoShape 149" descr="Arbitration Eligible">
          <a:hlinkClick xmlns:r="http://schemas.openxmlformats.org/officeDocument/2006/relationships" r:id="rId260"/>
        </xdr:cNvPr>
        <xdr:cNvSpPr>
          <a:spLocks noChangeAspect="1" noChangeArrowheads="1"/>
        </xdr:cNvSpPr>
      </xdr:nvSpPr>
      <xdr:spPr bwMode="auto">
        <a:xfrm>
          <a:off x="6181725" y="95107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502</xdr:row>
      <xdr:rowOff>0</xdr:rowOff>
    </xdr:from>
    <xdr:to>
      <xdr:col>2</xdr:col>
      <xdr:colOff>123825</xdr:colOff>
      <xdr:row>502</xdr:row>
      <xdr:rowOff>123825</xdr:rowOff>
    </xdr:to>
    <xdr:sp macro="" textlink="">
      <xdr:nvSpPr>
        <xdr:cNvPr id="3402" name="AutoShape 150" descr="Performance Bonuses"/>
        <xdr:cNvSpPr>
          <a:spLocks noChangeAspect="1" noChangeArrowheads="1"/>
        </xdr:cNvSpPr>
      </xdr:nvSpPr>
      <xdr:spPr bwMode="auto">
        <a:xfrm>
          <a:off x="2314575" y="9586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506</xdr:row>
      <xdr:rowOff>0</xdr:rowOff>
    </xdr:from>
    <xdr:to>
      <xdr:col>2</xdr:col>
      <xdr:colOff>123825</xdr:colOff>
      <xdr:row>506</xdr:row>
      <xdr:rowOff>123825</xdr:rowOff>
    </xdr:to>
    <xdr:sp macro="" textlink="">
      <xdr:nvSpPr>
        <xdr:cNvPr id="3403" name="AutoShape 151" descr="Performance Bonuses"/>
        <xdr:cNvSpPr>
          <a:spLocks noChangeAspect="1" noChangeArrowheads="1"/>
        </xdr:cNvSpPr>
      </xdr:nvSpPr>
      <xdr:spPr bwMode="auto">
        <a:xfrm>
          <a:off x="2314575" y="9663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507</xdr:row>
      <xdr:rowOff>0</xdr:rowOff>
    </xdr:from>
    <xdr:to>
      <xdr:col>7</xdr:col>
      <xdr:colOff>123825</xdr:colOff>
      <xdr:row>507</xdr:row>
      <xdr:rowOff>104775</xdr:rowOff>
    </xdr:to>
    <xdr:sp macro="" textlink="">
      <xdr:nvSpPr>
        <xdr:cNvPr id="3404" name="AutoShape 152" descr="Arbitration Eligible">
          <a:hlinkClick xmlns:r="http://schemas.openxmlformats.org/officeDocument/2006/relationships" r:id="rId261"/>
        </xdr:cNvPr>
        <xdr:cNvSpPr>
          <a:spLocks noChangeAspect="1" noChangeArrowheads="1"/>
        </xdr:cNvSpPr>
      </xdr:nvSpPr>
      <xdr:spPr bwMode="auto">
        <a:xfrm>
          <a:off x="6181725" y="96821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05" name="AutoShape 153" descr="https://capfriendly-wlb8ng5.stackpathdns.com/assets/images/icons/general/q.svg"/>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06" name="AutoShape 154" descr="https://capfriendly-wlb8ng5.stackpathdns.com/assets/images/icons/general/q.svg"/>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07" name="AutoShape 155" descr="https://capfriendly-wlb8ng5.stackpathdns.com/assets/images/icons/general/q.svg"/>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08" name="AutoShape 156" descr="https://capfriendly-wlb8ng5.stackpathdns.com/assets/images/icons/general/q.svg"/>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09" name="AutoShape 157" descr="https://capfriendly-wlb8ng5.stackpathdns.com/assets/images/icons/general/q.svg"/>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10" name="AutoShape 158" descr="https://capfriendly-wlb8ng5.stackpathdns.com/assets/images/icons/general/q.svg"/>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11" name="AutoShape 159" descr="https://capfriendly-wlb8ng5.stackpathdns.com/assets/images/icons/general/q.svg"/>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12" name="AutoShape 160" descr="https://capfriendly-wlb8ng5.stackpathdns.com/assets/images/icons/general/q.svg"/>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13" name="AutoShape 161" descr="https://capfriendly-wlb8ng5.stackpathdns.com/assets/images/icons/general/q.svg"/>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14" name="AutoShape 162" descr="https://capfriendly-wlb8ng5.stackpathdns.com/assets/images/icons/general/q.svg"/>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15" name="AutoShape 163" descr="https://capfriendly-wlb8ng5.stackpathdns.com/assets/images/icons/general/q.svg"/>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123825</xdr:colOff>
      <xdr:row>510</xdr:row>
      <xdr:rowOff>123825</xdr:rowOff>
    </xdr:to>
    <xdr:sp macro="" textlink="">
      <xdr:nvSpPr>
        <xdr:cNvPr id="3416" name="AutoShape 164" descr="Waivers Exempt">
          <a:hlinkClick xmlns:r="http://schemas.openxmlformats.org/officeDocument/2006/relationships" r:id="rId262"/>
        </xdr:cNvPr>
        <xdr:cNvSpPr>
          <a:spLocks noChangeAspect="1" noChangeArrowheads="1"/>
        </xdr:cNvSpPr>
      </xdr:nvSpPr>
      <xdr:spPr bwMode="auto">
        <a:xfrm>
          <a:off x="2314575" y="973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511</xdr:row>
      <xdr:rowOff>0</xdr:rowOff>
    </xdr:from>
    <xdr:to>
      <xdr:col>2</xdr:col>
      <xdr:colOff>123825</xdr:colOff>
      <xdr:row>511</xdr:row>
      <xdr:rowOff>123825</xdr:rowOff>
    </xdr:to>
    <xdr:sp macro="" textlink="">
      <xdr:nvSpPr>
        <xdr:cNvPr id="3417" name="AutoShape 165" descr="Retained Salary Transaction"/>
        <xdr:cNvSpPr>
          <a:spLocks noChangeAspect="1" noChangeArrowheads="1"/>
        </xdr:cNvSpPr>
      </xdr:nvSpPr>
      <xdr:spPr bwMode="auto">
        <a:xfrm>
          <a:off x="2314575" y="9758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511</xdr:row>
      <xdr:rowOff>0</xdr:rowOff>
    </xdr:from>
    <xdr:to>
      <xdr:col>2</xdr:col>
      <xdr:colOff>257175</xdr:colOff>
      <xdr:row>511</xdr:row>
      <xdr:rowOff>123825</xdr:rowOff>
    </xdr:to>
    <xdr:sp macro="" textlink="">
      <xdr:nvSpPr>
        <xdr:cNvPr id="3418" name="AutoShape 166" descr="Waivers Exempt">
          <a:hlinkClick xmlns:r="http://schemas.openxmlformats.org/officeDocument/2006/relationships" r:id="rId263"/>
        </xdr:cNvPr>
        <xdr:cNvSpPr>
          <a:spLocks noChangeAspect="1" noChangeArrowheads="1"/>
        </xdr:cNvSpPr>
      </xdr:nvSpPr>
      <xdr:spPr bwMode="auto">
        <a:xfrm>
          <a:off x="2447925" y="9758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512</xdr:row>
      <xdr:rowOff>0</xdr:rowOff>
    </xdr:from>
    <xdr:to>
      <xdr:col>2</xdr:col>
      <xdr:colOff>123825</xdr:colOff>
      <xdr:row>512</xdr:row>
      <xdr:rowOff>123825</xdr:rowOff>
    </xdr:to>
    <xdr:sp macro="" textlink="">
      <xdr:nvSpPr>
        <xdr:cNvPr id="3419" name="AutoShape 167" descr="Waivers Exempt">
          <a:hlinkClick xmlns:r="http://schemas.openxmlformats.org/officeDocument/2006/relationships" r:id="rId264"/>
        </xdr:cNvPr>
        <xdr:cNvSpPr>
          <a:spLocks noChangeAspect="1" noChangeArrowheads="1"/>
        </xdr:cNvSpPr>
      </xdr:nvSpPr>
      <xdr:spPr bwMode="auto">
        <a:xfrm>
          <a:off x="2314575" y="9777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513</xdr:row>
      <xdr:rowOff>0</xdr:rowOff>
    </xdr:from>
    <xdr:to>
      <xdr:col>2</xdr:col>
      <xdr:colOff>123825</xdr:colOff>
      <xdr:row>513</xdr:row>
      <xdr:rowOff>123825</xdr:rowOff>
    </xdr:to>
    <xdr:sp macro="" textlink="">
      <xdr:nvSpPr>
        <xdr:cNvPr id="3420" name="AutoShape 168" descr="Performance Bonuses"/>
        <xdr:cNvSpPr>
          <a:spLocks noChangeAspect="1" noChangeArrowheads="1"/>
        </xdr:cNvSpPr>
      </xdr:nvSpPr>
      <xdr:spPr bwMode="auto">
        <a:xfrm>
          <a:off x="2314575" y="9796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513</xdr:row>
      <xdr:rowOff>0</xdr:rowOff>
    </xdr:from>
    <xdr:to>
      <xdr:col>2</xdr:col>
      <xdr:colOff>257175</xdr:colOff>
      <xdr:row>513</xdr:row>
      <xdr:rowOff>123825</xdr:rowOff>
    </xdr:to>
    <xdr:sp macro="" textlink="">
      <xdr:nvSpPr>
        <xdr:cNvPr id="3421" name="AutoShape 169" descr="Retained Salary Transaction"/>
        <xdr:cNvSpPr>
          <a:spLocks noChangeAspect="1" noChangeArrowheads="1"/>
        </xdr:cNvSpPr>
      </xdr:nvSpPr>
      <xdr:spPr bwMode="auto">
        <a:xfrm>
          <a:off x="2447925" y="9796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513</xdr:row>
      <xdr:rowOff>0</xdr:rowOff>
    </xdr:from>
    <xdr:to>
      <xdr:col>2</xdr:col>
      <xdr:colOff>390525</xdr:colOff>
      <xdr:row>513</xdr:row>
      <xdr:rowOff>123825</xdr:rowOff>
    </xdr:to>
    <xdr:sp macro="" textlink="">
      <xdr:nvSpPr>
        <xdr:cNvPr id="3422" name="AutoShape 170" descr="Waivers Exempt">
          <a:hlinkClick xmlns:r="http://schemas.openxmlformats.org/officeDocument/2006/relationships" r:id="rId265"/>
        </xdr:cNvPr>
        <xdr:cNvSpPr>
          <a:spLocks noChangeAspect="1" noChangeArrowheads="1"/>
        </xdr:cNvSpPr>
      </xdr:nvSpPr>
      <xdr:spPr bwMode="auto">
        <a:xfrm>
          <a:off x="2581275" y="9796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514</xdr:row>
      <xdr:rowOff>0</xdr:rowOff>
    </xdr:from>
    <xdr:to>
      <xdr:col>2</xdr:col>
      <xdr:colOff>123825</xdr:colOff>
      <xdr:row>514</xdr:row>
      <xdr:rowOff>123825</xdr:rowOff>
    </xdr:to>
    <xdr:sp macro="" textlink="">
      <xdr:nvSpPr>
        <xdr:cNvPr id="3423" name="AutoShape 171" descr="Performance Bonuses"/>
        <xdr:cNvSpPr>
          <a:spLocks noChangeAspect="1" noChangeArrowheads="1"/>
        </xdr:cNvSpPr>
      </xdr:nvSpPr>
      <xdr:spPr bwMode="auto">
        <a:xfrm>
          <a:off x="2314575" y="9815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514</xdr:row>
      <xdr:rowOff>0</xdr:rowOff>
    </xdr:from>
    <xdr:to>
      <xdr:col>2</xdr:col>
      <xdr:colOff>257175</xdr:colOff>
      <xdr:row>514</xdr:row>
      <xdr:rowOff>123825</xdr:rowOff>
    </xdr:to>
    <xdr:sp macro="" textlink="">
      <xdr:nvSpPr>
        <xdr:cNvPr id="3424" name="AutoShape 172" descr="Waivers Exempt">
          <a:hlinkClick xmlns:r="http://schemas.openxmlformats.org/officeDocument/2006/relationships" r:id="rId266"/>
        </xdr:cNvPr>
        <xdr:cNvSpPr>
          <a:spLocks noChangeAspect="1" noChangeArrowheads="1"/>
        </xdr:cNvSpPr>
      </xdr:nvSpPr>
      <xdr:spPr bwMode="auto">
        <a:xfrm>
          <a:off x="2447925" y="9815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515</xdr:row>
      <xdr:rowOff>0</xdr:rowOff>
    </xdr:from>
    <xdr:to>
      <xdr:col>2</xdr:col>
      <xdr:colOff>123825</xdr:colOff>
      <xdr:row>515</xdr:row>
      <xdr:rowOff>123825</xdr:rowOff>
    </xdr:to>
    <xdr:sp macro="" textlink="">
      <xdr:nvSpPr>
        <xdr:cNvPr id="3425" name="AutoShape 173" descr="Performance Bonuses"/>
        <xdr:cNvSpPr>
          <a:spLocks noChangeAspect="1" noChangeArrowheads="1"/>
        </xdr:cNvSpPr>
      </xdr:nvSpPr>
      <xdr:spPr bwMode="auto">
        <a:xfrm>
          <a:off x="2314575" y="9834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515</xdr:row>
      <xdr:rowOff>0</xdr:rowOff>
    </xdr:from>
    <xdr:to>
      <xdr:col>2</xdr:col>
      <xdr:colOff>257175</xdr:colOff>
      <xdr:row>515</xdr:row>
      <xdr:rowOff>123825</xdr:rowOff>
    </xdr:to>
    <xdr:sp macro="" textlink="">
      <xdr:nvSpPr>
        <xdr:cNvPr id="3426" name="AutoShape 174" descr="Waivers Exempt">
          <a:hlinkClick xmlns:r="http://schemas.openxmlformats.org/officeDocument/2006/relationships" r:id="rId267"/>
        </xdr:cNvPr>
        <xdr:cNvSpPr>
          <a:spLocks noChangeAspect="1" noChangeArrowheads="1"/>
        </xdr:cNvSpPr>
      </xdr:nvSpPr>
      <xdr:spPr bwMode="auto">
        <a:xfrm>
          <a:off x="2447925" y="9834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516</xdr:row>
      <xdr:rowOff>0</xdr:rowOff>
    </xdr:from>
    <xdr:to>
      <xdr:col>2</xdr:col>
      <xdr:colOff>123825</xdr:colOff>
      <xdr:row>516</xdr:row>
      <xdr:rowOff>123825</xdr:rowOff>
    </xdr:to>
    <xdr:sp macro="" textlink="">
      <xdr:nvSpPr>
        <xdr:cNvPr id="3427" name="AutoShape 175" descr="Performance Bonuses"/>
        <xdr:cNvSpPr>
          <a:spLocks noChangeAspect="1" noChangeArrowheads="1"/>
        </xdr:cNvSpPr>
      </xdr:nvSpPr>
      <xdr:spPr bwMode="auto">
        <a:xfrm>
          <a:off x="2314575" y="9853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516</xdr:row>
      <xdr:rowOff>0</xdr:rowOff>
    </xdr:from>
    <xdr:to>
      <xdr:col>2</xdr:col>
      <xdr:colOff>257175</xdr:colOff>
      <xdr:row>516</xdr:row>
      <xdr:rowOff>123825</xdr:rowOff>
    </xdr:to>
    <xdr:sp macro="" textlink="">
      <xdr:nvSpPr>
        <xdr:cNvPr id="3428" name="AutoShape 176" descr="Waivers Exempt">
          <a:hlinkClick xmlns:r="http://schemas.openxmlformats.org/officeDocument/2006/relationships" r:id="rId268"/>
        </xdr:cNvPr>
        <xdr:cNvSpPr>
          <a:spLocks noChangeAspect="1" noChangeArrowheads="1"/>
        </xdr:cNvSpPr>
      </xdr:nvSpPr>
      <xdr:spPr bwMode="auto">
        <a:xfrm>
          <a:off x="2447925" y="9853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517</xdr:row>
      <xdr:rowOff>0</xdr:rowOff>
    </xdr:from>
    <xdr:to>
      <xdr:col>2</xdr:col>
      <xdr:colOff>123825</xdr:colOff>
      <xdr:row>517</xdr:row>
      <xdr:rowOff>123825</xdr:rowOff>
    </xdr:to>
    <xdr:sp macro="" textlink="">
      <xdr:nvSpPr>
        <xdr:cNvPr id="3429" name="AutoShape 177" descr="Waivers Exempt">
          <a:hlinkClick xmlns:r="http://schemas.openxmlformats.org/officeDocument/2006/relationships" r:id="rId269"/>
        </xdr:cNvPr>
        <xdr:cNvSpPr>
          <a:spLocks noChangeAspect="1" noChangeArrowheads="1"/>
        </xdr:cNvSpPr>
      </xdr:nvSpPr>
      <xdr:spPr bwMode="auto">
        <a:xfrm>
          <a:off x="2314575" y="9872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518</xdr:row>
      <xdr:rowOff>0</xdr:rowOff>
    </xdr:from>
    <xdr:to>
      <xdr:col>2</xdr:col>
      <xdr:colOff>123825</xdr:colOff>
      <xdr:row>518</xdr:row>
      <xdr:rowOff>123825</xdr:rowOff>
    </xdr:to>
    <xdr:sp macro="" textlink="">
      <xdr:nvSpPr>
        <xdr:cNvPr id="3430" name="AutoShape 178" descr="Waivers Exempt">
          <a:hlinkClick xmlns:r="http://schemas.openxmlformats.org/officeDocument/2006/relationships" r:id="rId270"/>
        </xdr:cNvPr>
        <xdr:cNvSpPr>
          <a:spLocks noChangeAspect="1" noChangeArrowheads="1"/>
        </xdr:cNvSpPr>
      </xdr:nvSpPr>
      <xdr:spPr bwMode="auto">
        <a:xfrm>
          <a:off x="2314575" y="9891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519</xdr:row>
      <xdr:rowOff>0</xdr:rowOff>
    </xdr:from>
    <xdr:to>
      <xdr:col>2</xdr:col>
      <xdr:colOff>123825</xdr:colOff>
      <xdr:row>519</xdr:row>
      <xdr:rowOff>123825</xdr:rowOff>
    </xdr:to>
    <xdr:sp macro="" textlink="">
      <xdr:nvSpPr>
        <xdr:cNvPr id="3431" name="AutoShape 179" descr="Performance Bonuses"/>
        <xdr:cNvSpPr>
          <a:spLocks noChangeAspect="1" noChangeArrowheads="1"/>
        </xdr:cNvSpPr>
      </xdr:nvSpPr>
      <xdr:spPr bwMode="auto">
        <a:xfrm>
          <a:off x="2314575" y="9910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519</xdr:row>
      <xdr:rowOff>0</xdr:rowOff>
    </xdr:from>
    <xdr:to>
      <xdr:col>2</xdr:col>
      <xdr:colOff>257175</xdr:colOff>
      <xdr:row>519</xdr:row>
      <xdr:rowOff>123825</xdr:rowOff>
    </xdr:to>
    <xdr:sp macro="" textlink="">
      <xdr:nvSpPr>
        <xdr:cNvPr id="3432" name="AutoShape 180" descr="Waivers Exempt">
          <a:hlinkClick xmlns:r="http://schemas.openxmlformats.org/officeDocument/2006/relationships" r:id="rId271"/>
        </xdr:cNvPr>
        <xdr:cNvSpPr>
          <a:spLocks noChangeAspect="1" noChangeArrowheads="1"/>
        </xdr:cNvSpPr>
      </xdr:nvSpPr>
      <xdr:spPr bwMode="auto">
        <a:xfrm>
          <a:off x="2447925" y="9910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523</xdr:row>
      <xdr:rowOff>0</xdr:rowOff>
    </xdr:from>
    <xdr:to>
      <xdr:col>2</xdr:col>
      <xdr:colOff>123825</xdr:colOff>
      <xdr:row>523</xdr:row>
      <xdr:rowOff>123825</xdr:rowOff>
    </xdr:to>
    <xdr:sp macro="" textlink="">
      <xdr:nvSpPr>
        <xdr:cNvPr id="3433" name="AutoShape 181" descr="Waivers Exempt">
          <a:hlinkClick xmlns:r="http://schemas.openxmlformats.org/officeDocument/2006/relationships" r:id="rId272"/>
        </xdr:cNvPr>
        <xdr:cNvSpPr>
          <a:spLocks noChangeAspect="1" noChangeArrowheads="1"/>
        </xdr:cNvSpPr>
      </xdr:nvSpPr>
      <xdr:spPr bwMode="auto">
        <a:xfrm>
          <a:off x="2314575" y="9986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525</xdr:row>
      <xdr:rowOff>0</xdr:rowOff>
    </xdr:from>
    <xdr:to>
      <xdr:col>2</xdr:col>
      <xdr:colOff>123825</xdr:colOff>
      <xdr:row>525</xdr:row>
      <xdr:rowOff>123825</xdr:rowOff>
    </xdr:to>
    <xdr:sp macro="" textlink="">
      <xdr:nvSpPr>
        <xdr:cNvPr id="3434" name="AutoShape 182" descr="Waivers Exempt">
          <a:hlinkClick xmlns:r="http://schemas.openxmlformats.org/officeDocument/2006/relationships" r:id="rId273"/>
        </xdr:cNvPr>
        <xdr:cNvSpPr>
          <a:spLocks noChangeAspect="1" noChangeArrowheads="1"/>
        </xdr:cNvSpPr>
      </xdr:nvSpPr>
      <xdr:spPr bwMode="auto">
        <a:xfrm>
          <a:off x="2314575" y="10025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526</xdr:row>
      <xdr:rowOff>0</xdr:rowOff>
    </xdr:from>
    <xdr:to>
      <xdr:col>2</xdr:col>
      <xdr:colOff>123825</xdr:colOff>
      <xdr:row>526</xdr:row>
      <xdr:rowOff>123825</xdr:rowOff>
    </xdr:to>
    <xdr:sp macro="" textlink="">
      <xdr:nvSpPr>
        <xdr:cNvPr id="3435" name="AutoShape 183" descr="Performance Bonuses"/>
        <xdr:cNvSpPr>
          <a:spLocks noChangeAspect="1" noChangeArrowheads="1"/>
        </xdr:cNvSpPr>
      </xdr:nvSpPr>
      <xdr:spPr bwMode="auto">
        <a:xfrm>
          <a:off x="2314575" y="10044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526</xdr:row>
      <xdr:rowOff>0</xdr:rowOff>
    </xdr:from>
    <xdr:to>
      <xdr:col>2</xdr:col>
      <xdr:colOff>257175</xdr:colOff>
      <xdr:row>526</xdr:row>
      <xdr:rowOff>123825</xdr:rowOff>
    </xdr:to>
    <xdr:sp macro="" textlink="">
      <xdr:nvSpPr>
        <xdr:cNvPr id="3436" name="AutoShape 184" descr="Waivers Exempt">
          <a:hlinkClick xmlns:r="http://schemas.openxmlformats.org/officeDocument/2006/relationships" r:id="rId274"/>
        </xdr:cNvPr>
        <xdr:cNvSpPr>
          <a:spLocks noChangeAspect="1" noChangeArrowheads="1"/>
        </xdr:cNvSpPr>
      </xdr:nvSpPr>
      <xdr:spPr bwMode="auto">
        <a:xfrm>
          <a:off x="2447925" y="10044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527</xdr:row>
      <xdr:rowOff>0</xdr:rowOff>
    </xdr:from>
    <xdr:to>
      <xdr:col>2</xdr:col>
      <xdr:colOff>123825</xdr:colOff>
      <xdr:row>527</xdr:row>
      <xdr:rowOff>123825</xdr:rowOff>
    </xdr:to>
    <xdr:sp macro="" textlink="">
      <xdr:nvSpPr>
        <xdr:cNvPr id="3437" name="AutoShape 185" descr="Waivers Exempt">
          <a:hlinkClick xmlns:r="http://schemas.openxmlformats.org/officeDocument/2006/relationships" r:id="rId275"/>
        </xdr:cNvPr>
        <xdr:cNvSpPr>
          <a:spLocks noChangeAspect="1" noChangeArrowheads="1"/>
        </xdr:cNvSpPr>
      </xdr:nvSpPr>
      <xdr:spPr bwMode="auto">
        <a:xfrm>
          <a:off x="2314575" y="10063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528</xdr:row>
      <xdr:rowOff>0</xdr:rowOff>
    </xdr:from>
    <xdr:to>
      <xdr:col>7</xdr:col>
      <xdr:colOff>123825</xdr:colOff>
      <xdr:row>528</xdr:row>
      <xdr:rowOff>104775</xdr:rowOff>
    </xdr:to>
    <xdr:sp macro="" textlink="">
      <xdr:nvSpPr>
        <xdr:cNvPr id="3438" name="AutoShape 186" descr="Arbitration Eligible">
          <a:hlinkClick xmlns:r="http://schemas.openxmlformats.org/officeDocument/2006/relationships" r:id="rId276"/>
        </xdr:cNvPr>
        <xdr:cNvSpPr>
          <a:spLocks noChangeAspect="1" noChangeArrowheads="1"/>
        </xdr:cNvSpPr>
      </xdr:nvSpPr>
      <xdr:spPr bwMode="auto">
        <a:xfrm>
          <a:off x="6181725" y="100822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529</xdr:row>
      <xdr:rowOff>0</xdr:rowOff>
    </xdr:from>
    <xdr:to>
      <xdr:col>2</xdr:col>
      <xdr:colOff>123825</xdr:colOff>
      <xdr:row>529</xdr:row>
      <xdr:rowOff>123825</xdr:rowOff>
    </xdr:to>
    <xdr:sp macro="" textlink="">
      <xdr:nvSpPr>
        <xdr:cNvPr id="3439" name="AutoShape 187" descr="Waivers Exempt">
          <a:hlinkClick xmlns:r="http://schemas.openxmlformats.org/officeDocument/2006/relationships" r:id="rId277"/>
        </xdr:cNvPr>
        <xdr:cNvSpPr>
          <a:spLocks noChangeAspect="1" noChangeArrowheads="1"/>
        </xdr:cNvSpPr>
      </xdr:nvSpPr>
      <xdr:spPr bwMode="auto">
        <a:xfrm>
          <a:off x="2314575" y="10101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529</xdr:row>
      <xdr:rowOff>0</xdr:rowOff>
    </xdr:from>
    <xdr:to>
      <xdr:col>7</xdr:col>
      <xdr:colOff>123825</xdr:colOff>
      <xdr:row>529</xdr:row>
      <xdr:rowOff>104775</xdr:rowOff>
    </xdr:to>
    <xdr:sp macro="" textlink="">
      <xdr:nvSpPr>
        <xdr:cNvPr id="3440" name="AutoShape 188" descr="Arbitration Eligible">
          <a:hlinkClick xmlns:r="http://schemas.openxmlformats.org/officeDocument/2006/relationships" r:id="rId278"/>
        </xdr:cNvPr>
        <xdr:cNvSpPr>
          <a:spLocks noChangeAspect="1" noChangeArrowheads="1"/>
        </xdr:cNvSpPr>
      </xdr:nvSpPr>
      <xdr:spPr bwMode="auto">
        <a:xfrm>
          <a:off x="6181725" y="101012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531</xdr:row>
      <xdr:rowOff>0</xdr:rowOff>
    </xdr:from>
    <xdr:to>
      <xdr:col>2</xdr:col>
      <xdr:colOff>123825</xdr:colOff>
      <xdr:row>531</xdr:row>
      <xdr:rowOff>123825</xdr:rowOff>
    </xdr:to>
    <xdr:sp macro="" textlink="">
      <xdr:nvSpPr>
        <xdr:cNvPr id="3441" name="AutoShape 189" descr="Performance Bonuses"/>
        <xdr:cNvSpPr>
          <a:spLocks noChangeAspect="1" noChangeArrowheads="1"/>
        </xdr:cNvSpPr>
      </xdr:nvSpPr>
      <xdr:spPr bwMode="auto">
        <a:xfrm>
          <a:off x="2314575" y="10139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531</xdr:row>
      <xdr:rowOff>0</xdr:rowOff>
    </xdr:from>
    <xdr:to>
      <xdr:col>2</xdr:col>
      <xdr:colOff>257175</xdr:colOff>
      <xdr:row>531</xdr:row>
      <xdr:rowOff>123825</xdr:rowOff>
    </xdr:to>
    <xdr:sp macro="" textlink="">
      <xdr:nvSpPr>
        <xdr:cNvPr id="3442" name="AutoShape 190" descr="Retained Salary Transaction"/>
        <xdr:cNvSpPr>
          <a:spLocks noChangeAspect="1" noChangeArrowheads="1"/>
        </xdr:cNvSpPr>
      </xdr:nvSpPr>
      <xdr:spPr bwMode="auto">
        <a:xfrm>
          <a:off x="2447925" y="10139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531</xdr:row>
      <xdr:rowOff>0</xdr:rowOff>
    </xdr:from>
    <xdr:to>
      <xdr:col>2</xdr:col>
      <xdr:colOff>390525</xdr:colOff>
      <xdr:row>531</xdr:row>
      <xdr:rowOff>123825</xdr:rowOff>
    </xdr:to>
    <xdr:sp macro="" textlink="">
      <xdr:nvSpPr>
        <xdr:cNvPr id="3443" name="AutoShape 191" descr="Waivers Exempt">
          <a:hlinkClick xmlns:r="http://schemas.openxmlformats.org/officeDocument/2006/relationships" r:id="rId279"/>
        </xdr:cNvPr>
        <xdr:cNvSpPr>
          <a:spLocks noChangeAspect="1" noChangeArrowheads="1"/>
        </xdr:cNvSpPr>
      </xdr:nvSpPr>
      <xdr:spPr bwMode="auto">
        <a:xfrm>
          <a:off x="2581275" y="10139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532</xdr:row>
      <xdr:rowOff>0</xdr:rowOff>
    </xdr:from>
    <xdr:to>
      <xdr:col>2</xdr:col>
      <xdr:colOff>123825</xdr:colOff>
      <xdr:row>532</xdr:row>
      <xdr:rowOff>123825</xdr:rowOff>
    </xdr:to>
    <xdr:sp macro="" textlink="">
      <xdr:nvSpPr>
        <xdr:cNvPr id="3444" name="AutoShape 192" descr="Performance Bonuses"/>
        <xdr:cNvSpPr>
          <a:spLocks noChangeAspect="1" noChangeArrowheads="1"/>
        </xdr:cNvSpPr>
      </xdr:nvSpPr>
      <xdr:spPr bwMode="auto">
        <a:xfrm>
          <a:off x="2314575" y="1015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532</xdr:row>
      <xdr:rowOff>0</xdr:rowOff>
    </xdr:from>
    <xdr:to>
      <xdr:col>2</xdr:col>
      <xdr:colOff>257175</xdr:colOff>
      <xdr:row>532</xdr:row>
      <xdr:rowOff>123825</xdr:rowOff>
    </xdr:to>
    <xdr:sp macro="" textlink="">
      <xdr:nvSpPr>
        <xdr:cNvPr id="3445" name="AutoShape 193" descr="Waivers Exempt">
          <a:hlinkClick xmlns:r="http://schemas.openxmlformats.org/officeDocument/2006/relationships" r:id="rId280"/>
        </xdr:cNvPr>
        <xdr:cNvSpPr>
          <a:spLocks noChangeAspect="1" noChangeArrowheads="1"/>
        </xdr:cNvSpPr>
      </xdr:nvSpPr>
      <xdr:spPr bwMode="auto">
        <a:xfrm>
          <a:off x="2447925" y="1015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533</xdr:row>
      <xdr:rowOff>0</xdr:rowOff>
    </xdr:from>
    <xdr:to>
      <xdr:col>2</xdr:col>
      <xdr:colOff>123825</xdr:colOff>
      <xdr:row>533</xdr:row>
      <xdr:rowOff>123825</xdr:rowOff>
    </xdr:to>
    <xdr:sp macro="" textlink="">
      <xdr:nvSpPr>
        <xdr:cNvPr id="3446" name="AutoShape 194" descr="Waivers Exempt">
          <a:hlinkClick xmlns:r="http://schemas.openxmlformats.org/officeDocument/2006/relationships" r:id="rId281"/>
        </xdr:cNvPr>
        <xdr:cNvSpPr>
          <a:spLocks noChangeAspect="1" noChangeArrowheads="1"/>
        </xdr:cNvSpPr>
      </xdr:nvSpPr>
      <xdr:spPr bwMode="auto">
        <a:xfrm>
          <a:off x="2314575" y="10177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533</xdr:row>
      <xdr:rowOff>0</xdr:rowOff>
    </xdr:from>
    <xdr:to>
      <xdr:col>7</xdr:col>
      <xdr:colOff>123825</xdr:colOff>
      <xdr:row>533</xdr:row>
      <xdr:rowOff>104775</xdr:rowOff>
    </xdr:to>
    <xdr:sp macro="" textlink="">
      <xdr:nvSpPr>
        <xdr:cNvPr id="3447" name="AutoShape 195" descr="Arbitration Eligible">
          <a:hlinkClick xmlns:r="http://schemas.openxmlformats.org/officeDocument/2006/relationships" r:id="rId282"/>
        </xdr:cNvPr>
        <xdr:cNvSpPr>
          <a:spLocks noChangeAspect="1" noChangeArrowheads="1"/>
        </xdr:cNvSpPr>
      </xdr:nvSpPr>
      <xdr:spPr bwMode="auto">
        <a:xfrm>
          <a:off x="6181725" y="101774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542</xdr:row>
      <xdr:rowOff>0</xdr:rowOff>
    </xdr:from>
    <xdr:to>
      <xdr:col>8</xdr:col>
      <xdr:colOff>123825</xdr:colOff>
      <xdr:row>542</xdr:row>
      <xdr:rowOff>104775</xdr:rowOff>
    </xdr:to>
    <xdr:sp macro="" textlink="">
      <xdr:nvSpPr>
        <xdr:cNvPr id="3448" name="AutoShape 196" descr="Arbitration Eligible">
          <a:hlinkClick xmlns:r="http://schemas.openxmlformats.org/officeDocument/2006/relationships" r:id="rId998"/>
        </xdr:cNvPr>
        <xdr:cNvSpPr>
          <a:spLocks noChangeAspect="1" noChangeArrowheads="1"/>
        </xdr:cNvSpPr>
      </xdr:nvSpPr>
      <xdr:spPr bwMode="auto">
        <a:xfrm>
          <a:off x="6943725" y="103489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545</xdr:row>
      <xdr:rowOff>0</xdr:rowOff>
    </xdr:from>
    <xdr:to>
      <xdr:col>2</xdr:col>
      <xdr:colOff>123825</xdr:colOff>
      <xdr:row>545</xdr:row>
      <xdr:rowOff>123825</xdr:rowOff>
    </xdr:to>
    <xdr:sp macro="" textlink="">
      <xdr:nvSpPr>
        <xdr:cNvPr id="3449" name="AutoShape 197" descr="Waivers Exempt">
          <a:hlinkClick xmlns:r="http://schemas.openxmlformats.org/officeDocument/2006/relationships" r:id="rId999"/>
        </xdr:cNvPr>
        <xdr:cNvSpPr>
          <a:spLocks noChangeAspect="1" noChangeArrowheads="1"/>
        </xdr:cNvSpPr>
      </xdr:nvSpPr>
      <xdr:spPr bwMode="auto">
        <a:xfrm>
          <a:off x="2314575" y="1040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547</xdr:row>
      <xdr:rowOff>0</xdr:rowOff>
    </xdr:from>
    <xdr:to>
      <xdr:col>7</xdr:col>
      <xdr:colOff>123825</xdr:colOff>
      <xdr:row>547</xdr:row>
      <xdr:rowOff>104775</xdr:rowOff>
    </xdr:to>
    <xdr:sp macro="" textlink="">
      <xdr:nvSpPr>
        <xdr:cNvPr id="3450" name="AutoShape 198" descr="Arbitration Eligible">
          <a:hlinkClick xmlns:r="http://schemas.openxmlformats.org/officeDocument/2006/relationships" r:id="rId1000"/>
        </xdr:cNvPr>
        <xdr:cNvSpPr>
          <a:spLocks noChangeAspect="1" noChangeArrowheads="1"/>
        </xdr:cNvSpPr>
      </xdr:nvSpPr>
      <xdr:spPr bwMode="auto">
        <a:xfrm>
          <a:off x="6181725" y="104441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551</xdr:row>
      <xdr:rowOff>0</xdr:rowOff>
    </xdr:from>
    <xdr:to>
      <xdr:col>7</xdr:col>
      <xdr:colOff>123825</xdr:colOff>
      <xdr:row>551</xdr:row>
      <xdr:rowOff>104775</xdr:rowOff>
    </xdr:to>
    <xdr:sp macro="" textlink="">
      <xdr:nvSpPr>
        <xdr:cNvPr id="3451" name="AutoShape 199" descr="Arbitration Eligible">
          <a:hlinkClick xmlns:r="http://schemas.openxmlformats.org/officeDocument/2006/relationships" r:id="rId1001"/>
        </xdr:cNvPr>
        <xdr:cNvSpPr>
          <a:spLocks noChangeAspect="1" noChangeArrowheads="1"/>
        </xdr:cNvSpPr>
      </xdr:nvSpPr>
      <xdr:spPr bwMode="auto">
        <a:xfrm>
          <a:off x="6181725" y="105203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553</xdr:row>
      <xdr:rowOff>0</xdr:rowOff>
    </xdr:from>
    <xdr:to>
      <xdr:col>7</xdr:col>
      <xdr:colOff>123825</xdr:colOff>
      <xdr:row>553</xdr:row>
      <xdr:rowOff>104775</xdr:rowOff>
    </xdr:to>
    <xdr:sp macro="" textlink="">
      <xdr:nvSpPr>
        <xdr:cNvPr id="3452" name="AutoShape 200" descr="Arbitration Eligible">
          <a:hlinkClick xmlns:r="http://schemas.openxmlformats.org/officeDocument/2006/relationships" r:id="rId1002"/>
        </xdr:cNvPr>
        <xdr:cNvSpPr>
          <a:spLocks noChangeAspect="1" noChangeArrowheads="1"/>
        </xdr:cNvSpPr>
      </xdr:nvSpPr>
      <xdr:spPr bwMode="auto">
        <a:xfrm>
          <a:off x="6181725" y="105584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554</xdr:row>
      <xdr:rowOff>0</xdr:rowOff>
    </xdr:from>
    <xdr:to>
      <xdr:col>2</xdr:col>
      <xdr:colOff>123825</xdr:colOff>
      <xdr:row>554</xdr:row>
      <xdr:rowOff>123825</xdr:rowOff>
    </xdr:to>
    <xdr:sp macro="" textlink="">
      <xdr:nvSpPr>
        <xdr:cNvPr id="3453" name="AutoShape 201" descr="Waivers Exempt">
          <a:hlinkClick xmlns:r="http://schemas.openxmlformats.org/officeDocument/2006/relationships" r:id="rId1003"/>
        </xdr:cNvPr>
        <xdr:cNvSpPr>
          <a:spLocks noChangeAspect="1" noChangeArrowheads="1"/>
        </xdr:cNvSpPr>
      </xdr:nvSpPr>
      <xdr:spPr bwMode="auto">
        <a:xfrm>
          <a:off x="2314575" y="10577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554</xdr:row>
      <xdr:rowOff>0</xdr:rowOff>
    </xdr:from>
    <xdr:to>
      <xdr:col>7</xdr:col>
      <xdr:colOff>123825</xdr:colOff>
      <xdr:row>554</xdr:row>
      <xdr:rowOff>104775</xdr:rowOff>
    </xdr:to>
    <xdr:sp macro="" textlink="">
      <xdr:nvSpPr>
        <xdr:cNvPr id="3454" name="AutoShape 202" descr="Arbitration Eligible">
          <a:hlinkClick xmlns:r="http://schemas.openxmlformats.org/officeDocument/2006/relationships" r:id="rId1004"/>
        </xdr:cNvPr>
        <xdr:cNvSpPr>
          <a:spLocks noChangeAspect="1" noChangeArrowheads="1"/>
        </xdr:cNvSpPr>
      </xdr:nvSpPr>
      <xdr:spPr bwMode="auto">
        <a:xfrm>
          <a:off x="6181725" y="105775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556</xdr:row>
      <xdr:rowOff>0</xdr:rowOff>
    </xdr:from>
    <xdr:to>
      <xdr:col>2</xdr:col>
      <xdr:colOff>123825</xdr:colOff>
      <xdr:row>556</xdr:row>
      <xdr:rowOff>123825</xdr:rowOff>
    </xdr:to>
    <xdr:sp macro="" textlink="">
      <xdr:nvSpPr>
        <xdr:cNvPr id="3455" name="AutoShape 203" descr="Performance Bonuses"/>
        <xdr:cNvSpPr>
          <a:spLocks noChangeAspect="1" noChangeArrowheads="1"/>
        </xdr:cNvSpPr>
      </xdr:nvSpPr>
      <xdr:spPr bwMode="auto">
        <a:xfrm>
          <a:off x="2314575" y="10615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56" name="AutoShape 204" descr="https://capfriendly-wlb8ng5.stackpathdns.com/assets/images/icons/general/q.svg"/>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57" name="AutoShape 205" descr="https://capfriendly-wlb8ng5.stackpathdns.com/assets/images/icons/general/q.svg"/>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58" name="AutoShape 206" descr="https://capfriendly-wlb8ng5.stackpathdns.com/assets/images/icons/general/q.svg"/>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59" name="AutoShape 207" descr="https://capfriendly-wlb8ng5.stackpathdns.com/assets/images/icons/general/q.svg"/>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60" name="AutoShape 208" descr="https://capfriendly-wlb8ng5.stackpathdns.com/assets/images/icons/general/q.svg"/>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61" name="AutoShape 209" descr="https://capfriendly-wlb8ng5.stackpathdns.com/assets/images/icons/general/q.svg"/>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62" name="AutoShape 210" descr="https://capfriendly-wlb8ng5.stackpathdns.com/assets/images/icons/general/q.svg"/>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63" name="AutoShape 211" descr="https://capfriendly-wlb8ng5.stackpathdns.com/assets/images/icons/general/q.svg"/>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64" name="AutoShape 212" descr="https://capfriendly-wlb8ng5.stackpathdns.com/assets/images/icons/general/q.svg"/>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65" name="AutoShape 213" descr="https://capfriendly-wlb8ng5.stackpathdns.com/assets/images/icons/general/q.svg"/>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66" name="AutoShape 214" descr="https://capfriendly-wlb8ng5.stackpathdns.com/assets/images/icons/general/q.svg"/>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123825</xdr:colOff>
      <xdr:row>557</xdr:row>
      <xdr:rowOff>123825</xdr:rowOff>
    </xdr:to>
    <xdr:sp macro="" textlink="">
      <xdr:nvSpPr>
        <xdr:cNvPr id="3467" name="AutoShape 215" descr="Performance Bonuses"/>
        <xdr:cNvSpPr>
          <a:spLocks noChangeAspect="1" noChangeArrowheads="1"/>
        </xdr:cNvSpPr>
      </xdr:nvSpPr>
      <xdr:spPr bwMode="auto">
        <a:xfrm>
          <a:off x="231457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557</xdr:row>
      <xdr:rowOff>0</xdr:rowOff>
    </xdr:from>
    <xdr:to>
      <xdr:col>2</xdr:col>
      <xdr:colOff>257175</xdr:colOff>
      <xdr:row>557</xdr:row>
      <xdr:rowOff>123825</xdr:rowOff>
    </xdr:to>
    <xdr:sp macro="" textlink="">
      <xdr:nvSpPr>
        <xdr:cNvPr id="3468" name="AutoShape 216" descr="Waivers Exempt">
          <a:hlinkClick xmlns:r="http://schemas.openxmlformats.org/officeDocument/2006/relationships" r:id="rId1005"/>
        </xdr:cNvPr>
        <xdr:cNvSpPr>
          <a:spLocks noChangeAspect="1" noChangeArrowheads="1"/>
        </xdr:cNvSpPr>
      </xdr:nvSpPr>
      <xdr:spPr bwMode="auto">
        <a:xfrm>
          <a:off x="2447925" y="10634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558</xdr:row>
      <xdr:rowOff>0</xdr:rowOff>
    </xdr:from>
    <xdr:to>
      <xdr:col>2</xdr:col>
      <xdr:colOff>123825</xdr:colOff>
      <xdr:row>558</xdr:row>
      <xdr:rowOff>123825</xdr:rowOff>
    </xdr:to>
    <xdr:sp macro="" textlink="">
      <xdr:nvSpPr>
        <xdr:cNvPr id="3469" name="AutoShape 217" descr="Performance Bonuses"/>
        <xdr:cNvSpPr>
          <a:spLocks noChangeAspect="1" noChangeArrowheads="1"/>
        </xdr:cNvSpPr>
      </xdr:nvSpPr>
      <xdr:spPr bwMode="auto">
        <a:xfrm>
          <a:off x="2314575" y="10653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558</xdr:row>
      <xdr:rowOff>0</xdr:rowOff>
    </xdr:from>
    <xdr:to>
      <xdr:col>2</xdr:col>
      <xdr:colOff>257175</xdr:colOff>
      <xdr:row>558</xdr:row>
      <xdr:rowOff>123825</xdr:rowOff>
    </xdr:to>
    <xdr:sp macro="" textlink="">
      <xdr:nvSpPr>
        <xdr:cNvPr id="3470" name="AutoShape 218" descr="Waivers Exempt">
          <a:hlinkClick xmlns:r="http://schemas.openxmlformats.org/officeDocument/2006/relationships" r:id="rId1006"/>
        </xdr:cNvPr>
        <xdr:cNvSpPr>
          <a:spLocks noChangeAspect="1" noChangeArrowheads="1"/>
        </xdr:cNvSpPr>
      </xdr:nvSpPr>
      <xdr:spPr bwMode="auto">
        <a:xfrm>
          <a:off x="2447925" y="10653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559</xdr:row>
      <xdr:rowOff>0</xdr:rowOff>
    </xdr:from>
    <xdr:to>
      <xdr:col>2</xdr:col>
      <xdr:colOff>123825</xdr:colOff>
      <xdr:row>559</xdr:row>
      <xdr:rowOff>123825</xdr:rowOff>
    </xdr:to>
    <xdr:sp macro="" textlink="">
      <xdr:nvSpPr>
        <xdr:cNvPr id="3471" name="AutoShape 219" descr="Performance Bonuses"/>
        <xdr:cNvSpPr>
          <a:spLocks noChangeAspect="1" noChangeArrowheads="1"/>
        </xdr:cNvSpPr>
      </xdr:nvSpPr>
      <xdr:spPr bwMode="auto">
        <a:xfrm>
          <a:off x="2314575" y="10672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559</xdr:row>
      <xdr:rowOff>0</xdr:rowOff>
    </xdr:from>
    <xdr:to>
      <xdr:col>2</xdr:col>
      <xdr:colOff>257175</xdr:colOff>
      <xdr:row>559</xdr:row>
      <xdr:rowOff>123825</xdr:rowOff>
    </xdr:to>
    <xdr:sp macro="" textlink="">
      <xdr:nvSpPr>
        <xdr:cNvPr id="3472" name="AutoShape 220" descr="Waivers Exempt">
          <a:hlinkClick xmlns:r="http://schemas.openxmlformats.org/officeDocument/2006/relationships" r:id="rId1007"/>
        </xdr:cNvPr>
        <xdr:cNvSpPr>
          <a:spLocks noChangeAspect="1" noChangeArrowheads="1"/>
        </xdr:cNvSpPr>
      </xdr:nvSpPr>
      <xdr:spPr bwMode="auto">
        <a:xfrm>
          <a:off x="2447925" y="10672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560</xdr:row>
      <xdr:rowOff>0</xdr:rowOff>
    </xdr:from>
    <xdr:to>
      <xdr:col>2</xdr:col>
      <xdr:colOff>123825</xdr:colOff>
      <xdr:row>560</xdr:row>
      <xdr:rowOff>123825</xdr:rowOff>
    </xdr:to>
    <xdr:sp macro="" textlink="">
      <xdr:nvSpPr>
        <xdr:cNvPr id="3473" name="AutoShape 221" descr="Performance Bonuses"/>
        <xdr:cNvSpPr>
          <a:spLocks noChangeAspect="1" noChangeArrowheads="1"/>
        </xdr:cNvSpPr>
      </xdr:nvSpPr>
      <xdr:spPr bwMode="auto">
        <a:xfrm>
          <a:off x="2314575" y="10691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560</xdr:row>
      <xdr:rowOff>0</xdr:rowOff>
    </xdr:from>
    <xdr:to>
      <xdr:col>2</xdr:col>
      <xdr:colOff>257175</xdr:colOff>
      <xdr:row>560</xdr:row>
      <xdr:rowOff>123825</xdr:rowOff>
    </xdr:to>
    <xdr:sp macro="" textlink="">
      <xdr:nvSpPr>
        <xdr:cNvPr id="3474" name="AutoShape 222" descr="Waivers Exempt">
          <a:hlinkClick xmlns:r="http://schemas.openxmlformats.org/officeDocument/2006/relationships" r:id="rId1008"/>
        </xdr:cNvPr>
        <xdr:cNvSpPr>
          <a:spLocks noChangeAspect="1" noChangeArrowheads="1"/>
        </xdr:cNvSpPr>
      </xdr:nvSpPr>
      <xdr:spPr bwMode="auto">
        <a:xfrm>
          <a:off x="2447925" y="10691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561</xdr:row>
      <xdr:rowOff>0</xdr:rowOff>
    </xdr:from>
    <xdr:to>
      <xdr:col>2</xdr:col>
      <xdr:colOff>123825</xdr:colOff>
      <xdr:row>561</xdr:row>
      <xdr:rowOff>123825</xdr:rowOff>
    </xdr:to>
    <xdr:sp macro="" textlink="">
      <xdr:nvSpPr>
        <xdr:cNvPr id="3475" name="AutoShape 223" descr="Performance Bonuses"/>
        <xdr:cNvSpPr>
          <a:spLocks noChangeAspect="1" noChangeArrowheads="1"/>
        </xdr:cNvSpPr>
      </xdr:nvSpPr>
      <xdr:spPr bwMode="auto">
        <a:xfrm>
          <a:off x="2314575" y="10710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561</xdr:row>
      <xdr:rowOff>0</xdr:rowOff>
    </xdr:from>
    <xdr:to>
      <xdr:col>2</xdr:col>
      <xdr:colOff>257175</xdr:colOff>
      <xdr:row>561</xdr:row>
      <xdr:rowOff>123825</xdr:rowOff>
    </xdr:to>
    <xdr:sp macro="" textlink="">
      <xdr:nvSpPr>
        <xdr:cNvPr id="3476" name="AutoShape 224" descr="Waivers Exempt">
          <a:hlinkClick xmlns:r="http://schemas.openxmlformats.org/officeDocument/2006/relationships" r:id="rId1009"/>
        </xdr:cNvPr>
        <xdr:cNvSpPr>
          <a:spLocks noChangeAspect="1" noChangeArrowheads="1"/>
        </xdr:cNvSpPr>
      </xdr:nvSpPr>
      <xdr:spPr bwMode="auto">
        <a:xfrm>
          <a:off x="2447925" y="10710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562</xdr:row>
      <xdr:rowOff>0</xdr:rowOff>
    </xdr:from>
    <xdr:to>
      <xdr:col>2</xdr:col>
      <xdr:colOff>123825</xdr:colOff>
      <xdr:row>562</xdr:row>
      <xdr:rowOff>123825</xdr:rowOff>
    </xdr:to>
    <xdr:sp macro="" textlink="">
      <xdr:nvSpPr>
        <xdr:cNvPr id="3477" name="AutoShape 225" descr="Performance Bonuses"/>
        <xdr:cNvSpPr>
          <a:spLocks noChangeAspect="1" noChangeArrowheads="1"/>
        </xdr:cNvSpPr>
      </xdr:nvSpPr>
      <xdr:spPr bwMode="auto">
        <a:xfrm>
          <a:off x="2314575" y="10729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562</xdr:row>
      <xdr:rowOff>0</xdr:rowOff>
    </xdr:from>
    <xdr:to>
      <xdr:col>2</xdr:col>
      <xdr:colOff>257175</xdr:colOff>
      <xdr:row>562</xdr:row>
      <xdr:rowOff>123825</xdr:rowOff>
    </xdr:to>
    <xdr:sp macro="" textlink="">
      <xdr:nvSpPr>
        <xdr:cNvPr id="3478" name="AutoShape 226" descr="Waivers Exempt">
          <a:hlinkClick xmlns:r="http://schemas.openxmlformats.org/officeDocument/2006/relationships" r:id="rId1010"/>
        </xdr:cNvPr>
        <xdr:cNvSpPr>
          <a:spLocks noChangeAspect="1" noChangeArrowheads="1"/>
        </xdr:cNvSpPr>
      </xdr:nvSpPr>
      <xdr:spPr bwMode="auto">
        <a:xfrm>
          <a:off x="2447925" y="10729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563</xdr:row>
      <xdr:rowOff>0</xdr:rowOff>
    </xdr:from>
    <xdr:to>
      <xdr:col>2</xdr:col>
      <xdr:colOff>123825</xdr:colOff>
      <xdr:row>563</xdr:row>
      <xdr:rowOff>123825</xdr:rowOff>
    </xdr:to>
    <xdr:sp macro="" textlink="">
      <xdr:nvSpPr>
        <xdr:cNvPr id="3479" name="AutoShape 227" descr="Performance Bonuses"/>
        <xdr:cNvSpPr>
          <a:spLocks noChangeAspect="1" noChangeArrowheads="1"/>
        </xdr:cNvSpPr>
      </xdr:nvSpPr>
      <xdr:spPr bwMode="auto">
        <a:xfrm>
          <a:off x="2314575" y="10748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563</xdr:row>
      <xdr:rowOff>0</xdr:rowOff>
    </xdr:from>
    <xdr:to>
      <xdr:col>2</xdr:col>
      <xdr:colOff>257175</xdr:colOff>
      <xdr:row>563</xdr:row>
      <xdr:rowOff>123825</xdr:rowOff>
    </xdr:to>
    <xdr:sp macro="" textlink="">
      <xdr:nvSpPr>
        <xdr:cNvPr id="3480" name="AutoShape 228" descr="Waivers Exempt">
          <a:hlinkClick xmlns:r="http://schemas.openxmlformats.org/officeDocument/2006/relationships" r:id="rId1011"/>
        </xdr:cNvPr>
        <xdr:cNvSpPr>
          <a:spLocks noChangeAspect="1" noChangeArrowheads="1"/>
        </xdr:cNvSpPr>
      </xdr:nvSpPr>
      <xdr:spPr bwMode="auto">
        <a:xfrm>
          <a:off x="2447925" y="10748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564</xdr:row>
      <xdr:rowOff>0</xdr:rowOff>
    </xdr:from>
    <xdr:to>
      <xdr:col>2</xdr:col>
      <xdr:colOff>123825</xdr:colOff>
      <xdr:row>564</xdr:row>
      <xdr:rowOff>123825</xdr:rowOff>
    </xdr:to>
    <xdr:sp macro="" textlink="">
      <xdr:nvSpPr>
        <xdr:cNvPr id="3481" name="AutoShape 229" descr="Performance Bonuses"/>
        <xdr:cNvSpPr>
          <a:spLocks noChangeAspect="1" noChangeArrowheads="1"/>
        </xdr:cNvSpPr>
      </xdr:nvSpPr>
      <xdr:spPr bwMode="auto">
        <a:xfrm>
          <a:off x="2314575" y="10768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564</xdr:row>
      <xdr:rowOff>0</xdr:rowOff>
    </xdr:from>
    <xdr:to>
      <xdr:col>2</xdr:col>
      <xdr:colOff>257175</xdr:colOff>
      <xdr:row>564</xdr:row>
      <xdr:rowOff>123825</xdr:rowOff>
    </xdr:to>
    <xdr:sp macro="" textlink="">
      <xdr:nvSpPr>
        <xdr:cNvPr id="3482" name="AutoShape 230" descr="Waivers Exempt">
          <a:hlinkClick xmlns:r="http://schemas.openxmlformats.org/officeDocument/2006/relationships" r:id="rId1012"/>
        </xdr:cNvPr>
        <xdr:cNvSpPr>
          <a:spLocks noChangeAspect="1" noChangeArrowheads="1"/>
        </xdr:cNvSpPr>
      </xdr:nvSpPr>
      <xdr:spPr bwMode="auto">
        <a:xfrm>
          <a:off x="2447925" y="10768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565</xdr:row>
      <xdr:rowOff>0</xdr:rowOff>
    </xdr:from>
    <xdr:to>
      <xdr:col>2</xdr:col>
      <xdr:colOff>123825</xdr:colOff>
      <xdr:row>565</xdr:row>
      <xdr:rowOff>123825</xdr:rowOff>
    </xdr:to>
    <xdr:sp macro="" textlink="">
      <xdr:nvSpPr>
        <xdr:cNvPr id="3483" name="AutoShape 231" descr="Performance Bonuses"/>
        <xdr:cNvSpPr>
          <a:spLocks noChangeAspect="1" noChangeArrowheads="1"/>
        </xdr:cNvSpPr>
      </xdr:nvSpPr>
      <xdr:spPr bwMode="auto">
        <a:xfrm>
          <a:off x="2314575" y="10787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565</xdr:row>
      <xdr:rowOff>0</xdr:rowOff>
    </xdr:from>
    <xdr:to>
      <xdr:col>2</xdr:col>
      <xdr:colOff>257175</xdr:colOff>
      <xdr:row>565</xdr:row>
      <xdr:rowOff>123825</xdr:rowOff>
    </xdr:to>
    <xdr:sp macro="" textlink="">
      <xdr:nvSpPr>
        <xdr:cNvPr id="3484" name="AutoShape 232" descr="Waivers Exempt">
          <a:hlinkClick xmlns:r="http://schemas.openxmlformats.org/officeDocument/2006/relationships" r:id="rId1013"/>
        </xdr:cNvPr>
        <xdr:cNvSpPr>
          <a:spLocks noChangeAspect="1" noChangeArrowheads="1"/>
        </xdr:cNvSpPr>
      </xdr:nvSpPr>
      <xdr:spPr bwMode="auto">
        <a:xfrm>
          <a:off x="2447925" y="10787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570</xdr:row>
      <xdr:rowOff>0</xdr:rowOff>
    </xdr:from>
    <xdr:to>
      <xdr:col>2</xdr:col>
      <xdr:colOff>123825</xdr:colOff>
      <xdr:row>570</xdr:row>
      <xdr:rowOff>123825</xdr:rowOff>
    </xdr:to>
    <xdr:sp macro="" textlink="">
      <xdr:nvSpPr>
        <xdr:cNvPr id="3485" name="AutoShape 233" descr="Performance Bonuses"/>
        <xdr:cNvSpPr>
          <a:spLocks noChangeAspect="1" noChangeArrowheads="1"/>
        </xdr:cNvSpPr>
      </xdr:nvSpPr>
      <xdr:spPr bwMode="auto">
        <a:xfrm>
          <a:off x="2314575" y="10882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570</xdr:row>
      <xdr:rowOff>0</xdr:rowOff>
    </xdr:from>
    <xdr:to>
      <xdr:col>2</xdr:col>
      <xdr:colOff>257175</xdr:colOff>
      <xdr:row>570</xdr:row>
      <xdr:rowOff>123825</xdr:rowOff>
    </xdr:to>
    <xdr:sp macro="" textlink="">
      <xdr:nvSpPr>
        <xdr:cNvPr id="3486" name="AutoShape 234" descr="Retained Salary Transaction"/>
        <xdr:cNvSpPr>
          <a:spLocks noChangeAspect="1" noChangeArrowheads="1"/>
        </xdr:cNvSpPr>
      </xdr:nvSpPr>
      <xdr:spPr bwMode="auto">
        <a:xfrm>
          <a:off x="2447925" y="10882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570</xdr:row>
      <xdr:rowOff>0</xdr:rowOff>
    </xdr:from>
    <xdr:to>
      <xdr:col>2</xdr:col>
      <xdr:colOff>390525</xdr:colOff>
      <xdr:row>570</xdr:row>
      <xdr:rowOff>123825</xdr:rowOff>
    </xdr:to>
    <xdr:sp macro="" textlink="">
      <xdr:nvSpPr>
        <xdr:cNvPr id="3487" name="AutoShape 235" descr="Waivers Exempt">
          <a:hlinkClick xmlns:r="http://schemas.openxmlformats.org/officeDocument/2006/relationships" r:id="rId1014"/>
        </xdr:cNvPr>
        <xdr:cNvSpPr>
          <a:spLocks noChangeAspect="1" noChangeArrowheads="1"/>
        </xdr:cNvSpPr>
      </xdr:nvSpPr>
      <xdr:spPr bwMode="auto">
        <a:xfrm>
          <a:off x="2581275" y="10882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570</xdr:row>
      <xdr:rowOff>0</xdr:rowOff>
    </xdr:from>
    <xdr:to>
      <xdr:col>2</xdr:col>
      <xdr:colOff>523875</xdr:colOff>
      <xdr:row>570</xdr:row>
      <xdr:rowOff>123825</xdr:rowOff>
    </xdr:to>
    <xdr:sp macro="" textlink="">
      <xdr:nvSpPr>
        <xdr:cNvPr id="3488" name="AutoShape 236" descr="Exempt from the 50 Contract Limit"/>
        <xdr:cNvSpPr>
          <a:spLocks noChangeAspect="1" noChangeArrowheads="1"/>
        </xdr:cNvSpPr>
      </xdr:nvSpPr>
      <xdr:spPr bwMode="auto">
        <a:xfrm>
          <a:off x="2714625" y="10882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571</xdr:row>
      <xdr:rowOff>0</xdr:rowOff>
    </xdr:from>
    <xdr:to>
      <xdr:col>2</xdr:col>
      <xdr:colOff>123825</xdr:colOff>
      <xdr:row>571</xdr:row>
      <xdr:rowOff>123825</xdr:rowOff>
    </xdr:to>
    <xdr:sp macro="" textlink="">
      <xdr:nvSpPr>
        <xdr:cNvPr id="3489" name="AutoShape 237" descr="Performance Bonuses"/>
        <xdr:cNvSpPr>
          <a:spLocks noChangeAspect="1" noChangeArrowheads="1"/>
        </xdr:cNvSpPr>
      </xdr:nvSpPr>
      <xdr:spPr bwMode="auto">
        <a:xfrm>
          <a:off x="2314575" y="10901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571</xdr:row>
      <xdr:rowOff>0</xdr:rowOff>
    </xdr:from>
    <xdr:to>
      <xdr:col>2</xdr:col>
      <xdr:colOff>257175</xdr:colOff>
      <xdr:row>571</xdr:row>
      <xdr:rowOff>123825</xdr:rowOff>
    </xdr:to>
    <xdr:sp macro="" textlink="">
      <xdr:nvSpPr>
        <xdr:cNvPr id="3490" name="AutoShape 238" descr="Retained Salary Transaction"/>
        <xdr:cNvSpPr>
          <a:spLocks noChangeAspect="1" noChangeArrowheads="1"/>
        </xdr:cNvSpPr>
      </xdr:nvSpPr>
      <xdr:spPr bwMode="auto">
        <a:xfrm>
          <a:off x="2447925" y="10901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571</xdr:row>
      <xdr:rowOff>0</xdr:rowOff>
    </xdr:from>
    <xdr:to>
      <xdr:col>2</xdr:col>
      <xdr:colOff>390525</xdr:colOff>
      <xdr:row>571</xdr:row>
      <xdr:rowOff>123825</xdr:rowOff>
    </xdr:to>
    <xdr:sp macro="" textlink="">
      <xdr:nvSpPr>
        <xdr:cNvPr id="3491" name="AutoShape 239" descr="Waivers Exempt">
          <a:hlinkClick xmlns:r="http://schemas.openxmlformats.org/officeDocument/2006/relationships" r:id="rId1015"/>
        </xdr:cNvPr>
        <xdr:cNvSpPr>
          <a:spLocks noChangeAspect="1" noChangeArrowheads="1"/>
        </xdr:cNvSpPr>
      </xdr:nvSpPr>
      <xdr:spPr bwMode="auto">
        <a:xfrm>
          <a:off x="2581275" y="10901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572</xdr:row>
      <xdr:rowOff>0</xdr:rowOff>
    </xdr:from>
    <xdr:to>
      <xdr:col>2</xdr:col>
      <xdr:colOff>123825</xdr:colOff>
      <xdr:row>572</xdr:row>
      <xdr:rowOff>123825</xdr:rowOff>
    </xdr:to>
    <xdr:sp macro="" textlink="">
      <xdr:nvSpPr>
        <xdr:cNvPr id="3492" name="AutoShape 240" descr="Waivers Exempt">
          <a:hlinkClick xmlns:r="http://schemas.openxmlformats.org/officeDocument/2006/relationships" r:id="rId1016"/>
        </xdr:cNvPr>
        <xdr:cNvSpPr>
          <a:spLocks noChangeAspect="1" noChangeArrowheads="1"/>
        </xdr:cNvSpPr>
      </xdr:nvSpPr>
      <xdr:spPr bwMode="auto">
        <a:xfrm>
          <a:off x="2314575" y="10920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573</xdr:row>
      <xdr:rowOff>0</xdr:rowOff>
    </xdr:from>
    <xdr:to>
      <xdr:col>2</xdr:col>
      <xdr:colOff>123825</xdr:colOff>
      <xdr:row>573</xdr:row>
      <xdr:rowOff>123825</xdr:rowOff>
    </xdr:to>
    <xdr:sp macro="" textlink="">
      <xdr:nvSpPr>
        <xdr:cNvPr id="3493" name="AutoShape 241" descr="Performance Bonuses"/>
        <xdr:cNvSpPr>
          <a:spLocks noChangeAspect="1" noChangeArrowheads="1"/>
        </xdr:cNvSpPr>
      </xdr:nvSpPr>
      <xdr:spPr bwMode="auto">
        <a:xfrm>
          <a:off x="2314575" y="10939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573</xdr:row>
      <xdr:rowOff>0</xdr:rowOff>
    </xdr:from>
    <xdr:to>
      <xdr:col>2</xdr:col>
      <xdr:colOff>257175</xdr:colOff>
      <xdr:row>573</xdr:row>
      <xdr:rowOff>123825</xdr:rowOff>
    </xdr:to>
    <xdr:sp macro="" textlink="">
      <xdr:nvSpPr>
        <xdr:cNvPr id="3494" name="AutoShape 242" descr="Waivers Exempt">
          <a:hlinkClick xmlns:r="http://schemas.openxmlformats.org/officeDocument/2006/relationships" r:id="rId1017"/>
        </xdr:cNvPr>
        <xdr:cNvSpPr>
          <a:spLocks noChangeAspect="1" noChangeArrowheads="1"/>
        </xdr:cNvSpPr>
      </xdr:nvSpPr>
      <xdr:spPr bwMode="auto">
        <a:xfrm>
          <a:off x="2447925" y="10939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574</xdr:row>
      <xdr:rowOff>0</xdr:rowOff>
    </xdr:from>
    <xdr:to>
      <xdr:col>2</xdr:col>
      <xdr:colOff>123825</xdr:colOff>
      <xdr:row>574</xdr:row>
      <xdr:rowOff>123825</xdr:rowOff>
    </xdr:to>
    <xdr:sp macro="" textlink="">
      <xdr:nvSpPr>
        <xdr:cNvPr id="3495" name="AutoShape 243" descr="Waivers Exempt">
          <a:hlinkClick xmlns:r="http://schemas.openxmlformats.org/officeDocument/2006/relationships" r:id="rId1018"/>
        </xdr:cNvPr>
        <xdr:cNvSpPr>
          <a:spLocks noChangeAspect="1" noChangeArrowheads="1"/>
        </xdr:cNvSpPr>
      </xdr:nvSpPr>
      <xdr:spPr bwMode="auto">
        <a:xfrm>
          <a:off x="2314575" y="10958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575</xdr:row>
      <xdr:rowOff>0</xdr:rowOff>
    </xdr:from>
    <xdr:to>
      <xdr:col>2</xdr:col>
      <xdr:colOff>123825</xdr:colOff>
      <xdr:row>575</xdr:row>
      <xdr:rowOff>123825</xdr:rowOff>
    </xdr:to>
    <xdr:sp macro="" textlink="">
      <xdr:nvSpPr>
        <xdr:cNvPr id="3496" name="AutoShape 244" descr="Waivers Exempt">
          <a:hlinkClick xmlns:r="http://schemas.openxmlformats.org/officeDocument/2006/relationships" r:id="rId1019"/>
        </xdr:cNvPr>
        <xdr:cNvSpPr>
          <a:spLocks noChangeAspect="1" noChangeArrowheads="1"/>
        </xdr:cNvSpPr>
      </xdr:nvSpPr>
      <xdr:spPr bwMode="auto">
        <a:xfrm>
          <a:off x="2314575" y="10977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576</xdr:row>
      <xdr:rowOff>0</xdr:rowOff>
    </xdr:from>
    <xdr:to>
      <xdr:col>2</xdr:col>
      <xdr:colOff>123825</xdr:colOff>
      <xdr:row>576</xdr:row>
      <xdr:rowOff>123825</xdr:rowOff>
    </xdr:to>
    <xdr:sp macro="" textlink="">
      <xdr:nvSpPr>
        <xdr:cNvPr id="3497" name="AutoShape 245" descr="Performance Bonuses"/>
        <xdr:cNvSpPr>
          <a:spLocks noChangeAspect="1" noChangeArrowheads="1"/>
        </xdr:cNvSpPr>
      </xdr:nvSpPr>
      <xdr:spPr bwMode="auto">
        <a:xfrm>
          <a:off x="2314575" y="10996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576</xdr:row>
      <xdr:rowOff>0</xdr:rowOff>
    </xdr:from>
    <xdr:to>
      <xdr:col>2</xdr:col>
      <xdr:colOff>257175</xdr:colOff>
      <xdr:row>576</xdr:row>
      <xdr:rowOff>123825</xdr:rowOff>
    </xdr:to>
    <xdr:sp macro="" textlink="">
      <xdr:nvSpPr>
        <xdr:cNvPr id="3498" name="AutoShape 246" descr="Waivers Exempt">
          <a:hlinkClick xmlns:r="http://schemas.openxmlformats.org/officeDocument/2006/relationships" r:id="rId1020"/>
        </xdr:cNvPr>
        <xdr:cNvSpPr>
          <a:spLocks noChangeAspect="1" noChangeArrowheads="1"/>
        </xdr:cNvSpPr>
      </xdr:nvSpPr>
      <xdr:spPr bwMode="auto">
        <a:xfrm>
          <a:off x="2447925" y="10996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577</xdr:row>
      <xdr:rowOff>0</xdr:rowOff>
    </xdr:from>
    <xdr:to>
      <xdr:col>2</xdr:col>
      <xdr:colOff>123825</xdr:colOff>
      <xdr:row>577</xdr:row>
      <xdr:rowOff>123825</xdr:rowOff>
    </xdr:to>
    <xdr:sp macro="" textlink="">
      <xdr:nvSpPr>
        <xdr:cNvPr id="3499" name="AutoShape 247" descr="Performance Bonuses"/>
        <xdr:cNvSpPr>
          <a:spLocks noChangeAspect="1" noChangeArrowheads="1"/>
        </xdr:cNvSpPr>
      </xdr:nvSpPr>
      <xdr:spPr bwMode="auto">
        <a:xfrm>
          <a:off x="2314575" y="11015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577</xdr:row>
      <xdr:rowOff>0</xdr:rowOff>
    </xdr:from>
    <xdr:to>
      <xdr:col>2</xdr:col>
      <xdr:colOff>257175</xdr:colOff>
      <xdr:row>577</xdr:row>
      <xdr:rowOff>123825</xdr:rowOff>
    </xdr:to>
    <xdr:sp macro="" textlink="">
      <xdr:nvSpPr>
        <xdr:cNvPr id="3500" name="AutoShape 248" descr="Waivers Exempt">
          <a:hlinkClick xmlns:r="http://schemas.openxmlformats.org/officeDocument/2006/relationships" r:id="rId1021"/>
        </xdr:cNvPr>
        <xdr:cNvSpPr>
          <a:spLocks noChangeAspect="1" noChangeArrowheads="1"/>
        </xdr:cNvSpPr>
      </xdr:nvSpPr>
      <xdr:spPr bwMode="auto">
        <a:xfrm>
          <a:off x="2447925" y="11015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579</xdr:row>
      <xdr:rowOff>0</xdr:rowOff>
    </xdr:from>
    <xdr:to>
      <xdr:col>2</xdr:col>
      <xdr:colOff>123825</xdr:colOff>
      <xdr:row>579</xdr:row>
      <xdr:rowOff>123825</xdr:rowOff>
    </xdr:to>
    <xdr:sp macro="" textlink="">
      <xdr:nvSpPr>
        <xdr:cNvPr id="3501" name="AutoShape 249" descr="Performance Bonuses"/>
        <xdr:cNvSpPr>
          <a:spLocks noChangeAspect="1" noChangeArrowheads="1"/>
        </xdr:cNvSpPr>
      </xdr:nvSpPr>
      <xdr:spPr bwMode="auto">
        <a:xfrm>
          <a:off x="2314575" y="1105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579</xdr:row>
      <xdr:rowOff>0</xdr:rowOff>
    </xdr:from>
    <xdr:to>
      <xdr:col>2</xdr:col>
      <xdr:colOff>257175</xdr:colOff>
      <xdr:row>579</xdr:row>
      <xdr:rowOff>123825</xdr:rowOff>
    </xdr:to>
    <xdr:sp macro="" textlink="">
      <xdr:nvSpPr>
        <xdr:cNvPr id="3502" name="AutoShape 250" descr="Retained Salary Transaction"/>
        <xdr:cNvSpPr>
          <a:spLocks noChangeAspect="1" noChangeArrowheads="1"/>
        </xdr:cNvSpPr>
      </xdr:nvSpPr>
      <xdr:spPr bwMode="auto">
        <a:xfrm>
          <a:off x="2447925" y="1105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579</xdr:row>
      <xdr:rowOff>0</xdr:rowOff>
    </xdr:from>
    <xdr:to>
      <xdr:col>2</xdr:col>
      <xdr:colOff>390525</xdr:colOff>
      <xdr:row>579</xdr:row>
      <xdr:rowOff>123825</xdr:rowOff>
    </xdr:to>
    <xdr:sp macro="" textlink="">
      <xdr:nvSpPr>
        <xdr:cNvPr id="3503" name="AutoShape 251" descr="Waivers Exempt">
          <a:hlinkClick xmlns:r="http://schemas.openxmlformats.org/officeDocument/2006/relationships" r:id="rId1022"/>
        </xdr:cNvPr>
        <xdr:cNvSpPr>
          <a:spLocks noChangeAspect="1" noChangeArrowheads="1"/>
        </xdr:cNvSpPr>
      </xdr:nvSpPr>
      <xdr:spPr bwMode="auto">
        <a:xfrm>
          <a:off x="2581275" y="1105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579</xdr:row>
      <xdr:rowOff>0</xdr:rowOff>
    </xdr:from>
    <xdr:to>
      <xdr:col>2</xdr:col>
      <xdr:colOff>523875</xdr:colOff>
      <xdr:row>579</xdr:row>
      <xdr:rowOff>123825</xdr:rowOff>
    </xdr:to>
    <xdr:sp macro="" textlink="">
      <xdr:nvSpPr>
        <xdr:cNvPr id="3504" name="AutoShape 252" descr="Exempt from the 50 Contract Limit"/>
        <xdr:cNvSpPr>
          <a:spLocks noChangeAspect="1" noChangeArrowheads="1"/>
        </xdr:cNvSpPr>
      </xdr:nvSpPr>
      <xdr:spPr bwMode="auto">
        <a:xfrm>
          <a:off x="2714625" y="1105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580</xdr:row>
      <xdr:rowOff>0</xdr:rowOff>
    </xdr:from>
    <xdr:to>
      <xdr:col>2</xdr:col>
      <xdr:colOff>123825</xdr:colOff>
      <xdr:row>580</xdr:row>
      <xdr:rowOff>123825</xdr:rowOff>
    </xdr:to>
    <xdr:sp macro="" textlink="">
      <xdr:nvSpPr>
        <xdr:cNvPr id="3505" name="AutoShape 253" descr="Performance Bonuses"/>
        <xdr:cNvSpPr>
          <a:spLocks noChangeAspect="1" noChangeArrowheads="1"/>
        </xdr:cNvSpPr>
      </xdr:nvSpPr>
      <xdr:spPr bwMode="auto">
        <a:xfrm>
          <a:off x="2314575" y="11072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580</xdr:row>
      <xdr:rowOff>0</xdr:rowOff>
    </xdr:from>
    <xdr:to>
      <xdr:col>2</xdr:col>
      <xdr:colOff>257175</xdr:colOff>
      <xdr:row>580</xdr:row>
      <xdr:rowOff>123825</xdr:rowOff>
    </xdr:to>
    <xdr:sp macro="" textlink="">
      <xdr:nvSpPr>
        <xdr:cNvPr id="3506" name="AutoShape 254" descr="Waivers Exempt">
          <a:hlinkClick xmlns:r="http://schemas.openxmlformats.org/officeDocument/2006/relationships" r:id="rId1023"/>
        </xdr:cNvPr>
        <xdr:cNvSpPr>
          <a:spLocks noChangeAspect="1" noChangeArrowheads="1"/>
        </xdr:cNvSpPr>
      </xdr:nvSpPr>
      <xdr:spPr bwMode="auto">
        <a:xfrm>
          <a:off x="2447925" y="11072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123825</xdr:colOff>
      <xdr:row>581</xdr:row>
      <xdr:rowOff>123825</xdr:rowOff>
    </xdr:to>
    <xdr:sp macro="" textlink="">
      <xdr:nvSpPr>
        <xdr:cNvPr id="3507" name="AutoShape 255" descr="Performance Bonuses"/>
        <xdr:cNvSpPr>
          <a:spLocks noChangeAspect="1" noChangeArrowheads="1"/>
        </xdr:cNvSpPr>
      </xdr:nvSpPr>
      <xdr:spPr bwMode="auto">
        <a:xfrm>
          <a:off x="2314575" y="11091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581</xdr:row>
      <xdr:rowOff>0</xdr:rowOff>
    </xdr:from>
    <xdr:to>
      <xdr:col>2</xdr:col>
      <xdr:colOff>257175</xdr:colOff>
      <xdr:row>581</xdr:row>
      <xdr:rowOff>123825</xdr:rowOff>
    </xdr:to>
    <xdr:sp macro="" textlink="">
      <xdr:nvSpPr>
        <xdr:cNvPr id="3508" name="AutoShape 256" descr="Waivers Exempt">
          <a:hlinkClick xmlns:r="http://schemas.openxmlformats.org/officeDocument/2006/relationships" r:id="rId1024"/>
        </xdr:cNvPr>
        <xdr:cNvSpPr>
          <a:spLocks noChangeAspect="1" noChangeArrowheads="1"/>
        </xdr:cNvSpPr>
      </xdr:nvSpPr>
      <xdr:spPr bwMode="auto">
        <a:xfrm>
          <a:off x="2447925" y="11091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582</xdr:row>
      <xdr:rowOff>0</xdr:rowOff>
    </xdr:from>
    <xdr:to>
      <xdr:col>2</xdr:col>
      <xdr:colOff>123825</xdr:colOff>
      <xdr:row>582</xdr:row>
      <xdr:rowOff>123825</xdr:rowOff>
    </xdr:to>
    <xdr:sp macro="" textlink="">
      <xdr:nvSpPr>
        <xdr:cNvPr id="3509" name="AutoShape 257" descr="Waivers Exempt">
          <a:hlinkClick xmlns:r="http://schemas.openxmlformats.org/officeDocument/2006/relationships" r:id="rId1025"/>
        </xdr:cNvPr>
        <xdr:cNvSpPr>
          <a:spLocks noChangeAspect="1" noChangeArrowheads="1"/>
        </xdr:cNvSpPr>
      </xdr:nvSpPr>
      <xdr:spPr bwMode="auto">
        <a:xfrm>
          <a:off x="2314575" y="11110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582</xdr:row>
      <xdr:rowOff>0</xdr:rowOff>
    </xdr:from>
    <xdr:to>
      <xdr:col>7</xdr:col>
      <xdr:colOff>123825</xdr:colOff>
      <xdr:row>582</xdr:row>
      <xdr:rowOff>104775</xdr:rowOff>
    </xdr:to>
    <xdr:sp macro="" textlink="">
      <xdr:nvSpPr>
        <xdr:cNvPr id="3510" name="AutoShape 258" descr="Arbitration Eligible">
          <a:hlinkClick xmlns:r="http://schemas.openxmlformats.org/officeDocument/2006/relationships" r:id="rId1026"/>
        </xdr:cNvPr>
        <xdr:cNvSpPr>
          <a:spLocks noChangeAspect="1" noChangeArrowheads="1"/>
        </xdr:cNvSpPr>
      </xdr:nvSpPr>
      <xdr:spPr bwMode="auto">
        <a:xfrm>
          <a:off x="6181725" y="111109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591</xdr:row>
      <xdr:rowOff>0</xdr:rowOff>
    </xdr:from>
    <xdr:to>
      <xdr:col>2</xdr:col>
      <xdr:colOff>123825</xdr:colOff>
      <xdr:row>591</xdr:row>
      <xdr:rowOff>123825</xdr:rowOff>
    </xdr:to>
    <xdr:sp macro="" textlink="">
      <xdr:nvSpPr>
        <xdr:cNvPr id="3511" name="AutoShape 259" descr="Performance Bonuses"/>
        <xdr:cNvSpPr>
          <a:spLocks noChangeAspect="1" noChangeArrowheads="1"/>
        </xdr:cNvSpPr>
      </xdr:nvSpPr>
      <xdr:spPr bwMode="auto">
        <a:xfrm>
          <a:off x="2314575" y="11282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591</xdr:row>
      <xdr:rowOff>0</xdr:rowOff>
    </xdr:from>
    <xdr:to>
      <xdr:col>2</xdr:col>
      <xdr:colOff>257175</xdr:colOff>
      <xdr:row>591</xdr:row>
      <xdr:rowOff>123825</xdr:rowOff>
    </xdr:to>
    <xdr:sp macro="" textlink="">
      <xdr:nvSpPr>
        <xdr:cNvPr id="3512" name="AutoShape 260" descr="Waivers Exempt">
          <a:hlinkClick xmlns:r="http://schemas.openxmlformats.org/officeDocument/2006/relationships" r:id="rId1027"/>
        </xdr:cNvPr>
        <xdr:cNvSpPr>
          <a:spLocks noChangeAspect="1" noChangeArrowheads="1"/>
        </xdr:cNvSpPr>
      </xdr:nvSpPr>
      <xdr:spPr bwMode="auto">
        <a:xfrm>
          <a:off x="2447925" y="11282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592</xdr:row>
      <xdr:rowOff>0</xdr:rowOff>
    </xdr:from>
    <xdr:to>
      <xdr:col>2</xdr:col>
      <xdr:colOff>123825</xdr:colOff>
      <xdr:row>592</xdr:row>
      <xdr:rowOff>123825</xdr:rowOff>
    </xdr:to>
    <xdr:sp macro="" textlink="">
      <xdr:nvSpPr>
        <xdr:cNvPr id="3513" name="AutoShape 261" descr="Performance Bonuses"/>
        <xdr:cNvSpPr>
          <a:spLocks noChangeAspect="1" noChangeArrowheads="1"/>
        </xdr:cNvSpPr>
      </xdr:nvSpPr>
      <xdr:spPr bwMode="auto">
        <a:xfrm>
          <a:off x="2314575" y="11301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592</xdr:row>
      <xdr:rowOff>0</xdr:rowOff>
    </xdr:from>
    <xdr:to>
      <xdr:col>2</xdr:col>
      <xdr:colOff>257175</xdr:colOff>
      <xdr:row>592</xdr:row>
      <xdr:rowOff>123825</xdr:rowOff>
    </xdr:to>
    <xdr:sp macro="" textlink="">
      <xdr:nvSpPr>
        <xdr:cNvPr id="3514" name="AutoShape 262" descr="Waivers Exempt">
          <a:hlinkClick xmlns:r="http://schemas.openxmlformats.org/officeDocument/2006/relationships" r:id="rId1028"/>
        </xdr:cNvPr>
        <xdr:cNvSpPr>
          <a:spLocks noChangeAspect="1" noChangeArrowheads="1"/>
        </xdr:cNvSpPr>
      </xdr:nvSpPr>
      <xdr:spPr bwMode="auto">
        <a:xfrm>
          <a:off x="2447925" y="11301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593</xdr:row>
      <xdr:rowOff>0</xdr:rowOff>
    </xdr:from>
    <xdr:to>
      <xdr:col>2</xdr:col>
      <xdr:colOff>123825</xdr:colOff>
      <xdr:row>593</xdr:row>
      <xdr:rowOff>123825</xdr:rowOff>
    </xdr:to>
    <xdr:sp macro="" textlink="">
      <xdr:nvSpPr>
        <xdr:cNvPr id="3515" name="AutoShape 263" descr="Performance Bonuses"/>
        <xdr:cNvSpPr>
          <a:spLocks noChangeAspect="1" noChangeArrowheads="1"/>
        </xdr:cNvSpPr>
      </xdr:nvSpPr>
      <xdr:spPr bwMode="auto">
        <a:xfrm>
          <a:off x="2314575" y="11320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596</xdr:row>
      <xdr:rowOff>0</xdr:rowOff>
    </xdr:from>
    <xdr:to>
      <xdr:col>7</xdr:col>
      <xdr:colOff>123825</xdr:colOff>
      <xdr:row>596</xdr:row>
      <xdr:rowOff>104775</xdr:rowOff>
    </xdr:to>
    <xdr:sp macro="" textlink="">
      <xdr:nvSpPr>
        <xdr:cNvPr id="3516" name="AutoShape 264" descr="Arbitration Eligible">
          <a:hlinkClick xmlns:r="http://schemas.openxmlformats.org/officeDocument/2006/relationships" r:id="rId1029"/>
        </xdr:cNvPr>
        <xdr:cNvSpPr>
          <a:spLocks noChangeAspect="1" noChangeArrowheads="1"/>
        </xdr:cNvSpPr>
      </xdr:nvSpPr>
      <xdr:spPr bwMode="auto">
        <a:xfrm>
          <a:off x="6181725" y="113776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17" name="AutoShape 265" descr="https://capfriendly-wlb8ng5.stackpathdns.com/assets/images/icons/general/q.svg"/>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18" name="AutoShape 266" descr="https://capfriendly-wlb8ng5.stackpathdns.com/assets/images/icons/general/q.svg"/>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19" name="AutoShape 267" descr="https://capfriendly-wlb8ng5.stackpathdns.com/assets/images/icons/general/q.svg"/>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20" name="AutoShape 268" descr="https://capfriendly-wlb8ng5.stackpathdns.com/assets/images/icons/general/q.svg"/>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21" name="AutoShape 269" descr="https://capfriendly-wlb8ng5.stackpathdns.com/assets/images/icons/general/q.svg"/>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22" name="AutoShape 270" descr="https://capfriendly-wlb8ng5.stackpathdns.com/assets/images/icons/general/q.svg"/>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23" name="AutoShape 271" descr="https://capfriendly-wlb8ng5.stackpathdns.com/assets/images/icons/general/q.svg"/>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24" name="AutoShape 272" descr="https://capfriendly-wlb8ng5.stackpathdns.com/assets/images/icons/general/q.svg"/>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25" name="AutoShape 273" descr="https://capfriendly-wlb8ng5.stackpathdns.com/assets/images/icons/general/q.svg"/>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26" name="AutoShape 274" descr="https://capfriendly-wlb8ng5.stackpathdns.com/assets/images/icons/general/q.svg"/>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27" name="AutoShape 275" descr="https://capfriendly-wlb8ng5.stackpathdns.com/assets/images/icons/general/q.svg"/>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123825</xdr:colOff>
      <xdr:row>608</xdr:row>
      <xdr:rowOff>123825</xdr:rowOff>
    </xdr:to>
    <xdr:sp macro="" textlink="">
      <xdr:nvSpPr>
        <xdr:cNvPr id="3528" name="AutoShape 276" descr="Performance Bonuses"/>
        <xdr:cNvSpPr>
          <a:spLocks noChangeAspect="1" noChangeArrowheads="1"/>
        </xdr:cNvSpPr>
      </xdr:nvSpPr>
      <xdr:spPr bwMode="auto">
        <a:xfrm>
          <a:off x="231457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608</xdr:row>
      <xdr:rowOff>0</xdr:rowOff>
    </xdr:from>
    <xdr:to>
      <xdr:col>2</xdr:col>
      <xdr:colOff>257175</xdr:colOff>
      <xdr:row>608</xdr:row>
      <xdr:rowOff>123825</xdr:rowOff>
    </xdr:to>
    <xdr:sp macro="" textlink="">
      <xdr:nvSpPr>
        <xdr:cNvPr id="3529" name="AutoShape 277" descr="Waivers Exempt">
          <a:hlinkClick xmlns:r="http://schemas.openxmlformats.org/officeDocument/2006/relationships" r:id="rId1030"/>
        </xdr:cNvPr>
        <xdr:cNvSpPr>
          <a:spLocks noChangeAspect="1" noChangeArrowheads="1"/>
        </xdr:cNvSpPr>
      </xdr:nvSpPr>
      <xdr:spPr bwMode="auto">
        <a:xfrm>
          <a:off x="2447925" y="1160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609</xdr:row>
      <xdr:rowOff>0</xdr:rowOff>
    </xdr:from>
    <xdr:to>
      <xdr:col>2</xdr:col>
      <xdr:colOff>123825</xdr:colOff>
      <xdr:row>609</xdr:row>
      <xdr:rowOff>123825</xdr:rowOff>
    </xdr:to>
    <xdr:sp macro="" textlink="">
      <xdr:nvSpPr>
        <xdr:cNvPr id="3530" name="AutoShape 278" descr="Performance Bonuses"/>
        <xdr:cNvSpPr>
          <a:spLocks noChangeAspect="1" noChangeArrowheads="1"/>
        </xdr:cNvSpPr>
      </xdr:nvSpPr>
      <xdr:spPr bwMode="auto">
        <a:xfrm>
          <a:off x="2314575" y="11625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609</xdr:row>
      <xdr:rowOff>0</xdr:rowOff>
    </xdr:from>
    <xdr:to>
      <xdr:col>2</xdr:col>
      <xdr:colOff>257175</xdr:colOff>
      <xdr:row>609</xdr:row>
      <xdr:rowOff>123825</xdr:rowOff>
    </xdr:to>
    <xdr:sp macro="" textlink="">
      <xdr:nvSpPr>
        <xdr:cNvPr id="3531" name="AutoShape 279" descr="Waivers Exempt">
          <a:hlinkClick xmlns:r="http://schemas.openxmlformats.org/officeDocument/2006/relationships" r:id="rId1031"/>
        </xdr:cNvPr>
        <xdr:cNvSpPr>
          <a:spLocks noChangeAspect="1" noChangeArrowheads="1"/>
        </xdr:cNvSpPr>
      </xdr:nvSpPr>
      <xdr:spPr bwMode="auto">
        <a:xfrm>
          <a:off x="2447925" y="11625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610</xdr:row>
      <xdr:rowOff>0</xdr:rowOff>
    </xdr:from>
    <xdr:to>
      <xdr:col>2</xdr:col>
      <xdr:colOff>123825</xdr:colOff>
      <xdr:row>610</xdr:row>
      <xdr:rowOff>123825</xdr:rowOff>
    </xdr:to>
    <xdr:sp macro="" textlink="">
      <xdr:nvSpPr>
        <xdr:cNvPr id="3532" name="AutoShape 280" descr="Performance Bonuses"/>
        <xdr:cNvSpPr>
          <a:spLocks noChangeAspect="1" noChangeArrowheads="1"/>
        </xdr:cNvSpPr>
      </xdr:nvSpPr>
      <xdr:spPr bwMode="auto">
        <a:xfrm>
          <a:off x="2314575" y="11644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610</xdr:row>
      <xdr:rowOff>0</xdr:rowOff>
    </xdr:from>
    <xdr:to>
      <xdr:col>2</xdr:col>
      <xdr:colOff>257175</xdr:colOff>
      <xdr:row>610</xdr:row>
      <xdr:rowOff>123825</xdr:rowOff>
    </xdr:to>
    <xdr:sp macro="" textlink="">
      <xdr:nvSpPr>
        <xdr:cNvPr id="3533" name="AutoShape 281" descr="Waivers Exempt">
          <a:hlinkClick xmlns:r="http://schemas.openxmlformats.org/officeDocument/2006/relationships" r:id="rId1032"/>
        </xdr:cNvPr>
        <xdr:cNvSpPr>
          <a:spLocks noChangeAspect="1" noChangeArrowheads="1"/>
        </xdr:cNvSpPr>
      </xdr:nvSpPr>
      <xdr:spPr bwMode="auto">
        <a:xfrm>
          <a:off x="2447925" y="11644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611</xdr:row>
      <xdr:rowOff>0</xdr:rowOff>
    </xdr:from>
    <xdr:to>
      <xdr:col>2</xdr:col>
      <xdr:colOff>123825</xdr:colOff>
      <xdr:row>611</xdr:row>
      <xdr:rowOff>123825</xdr:rowOff>
    </xdr:to>
    <xdr:sp macro="" textlink="">
      <xdr:nvSpPr>
        <xdr:cNvPr id="3534" name="AutoShape 282" descr="Performance Bonuses"/>
        <xdr:cNvSpPr>
          <a:spLocks noChangeAspect="1" noChangeArrowheads="1"/>
        </xdr:cNvSpPr>
      </xdr:nvSpPr>
      <xdr:spPr bwMode="auto">
        <a:xfrm>
          <a:off x="2314575" y="11663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611</xdr:row>
      <xdr:rowOff>0</xdr:rowOff>
    </xdr:from>
    <xdr:to>
      <xdr:col>2</xdr:col>
      <xdr:colOff>257175</xdr:colOff>
      <xdr:row>611</xdr:row>
      <xdr:rowOff>123825</xdr:rowOff>
    </xdr:to>
    <xdr:sp macro="" textlink="">
      <xdr:nvSpPr>
        <xdr:cNvPr id="3535" name="AutoShape 283" descr="Waivers Exempt">
          <a:hlinkClick xmlns:r="http://schemas.openxmlformats.org/officeDocument/2006/relationships" r:id="rId1033"/>
        </xdr:cNvPr>
        <xdr:cNvSpPr>
          <a:spLocks noChangeAspect="1" noChangeArrowheads="1"/>
        </xdr:cNvSpPr>
      </xdr:nvSpPr>
      <xdr:spPr bwMode="auto">
        <a:xfrm>
          <a:off x="2447925" y="11663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612</xdr:row>
      <xdr:rowOff>0</xdr:rowOff>
    </xdr:from>
    <xdr:to>
      <xdr:col>2</xdr:col>
      <xdr:colOff>123825</xdr:colOff>
      <xdr:row>612</xdr:row>
      <xdr:rowOff>123825</xdr:rowOff>
    </xdr:to>
    <xdr:sp macro="" textlink="">
      <xdr:nvSpPr>
        <xdr:cNvPr id="3536" name="AutoShape 284" descr="Performance Bonuses"/>
        <xdr:cNvSpPr>
          <a:spLocks noChangeAspect="1" noChangeArrowheads="1"/>
        </xdr:cNvSpPr>
      </xdr:nvSpPr>
      <xdr:spPr bwMode="auto">
        <a:xfrm>
          <a:off x="2314575" y="11682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612</xdr:row>
      <xdr:rowOff>0</xdr:rowOff>
    </xdr:from>
    <xdr:to>
      <xdr:col>2</xdr:col>
      <xdr:colOff>257175</xdr:colOff>
      <xdr:row>612</xdr:row>
      <xdr:rowOff>123825</xdr:rowOff>
    </xdr:to>
    <xdr:sp macro="" textlink="">
      <xdr:nvSpPr>
        <xdr:cNvPr id="3537" name="AutoShape 285" descr="Waivers Exempt">
          <a:hlinkClick xmlns:r="http://schemas.openxmlformats.org/officeDocument/2006/relationships" r:id="rId1034"/>
        </xdr:cNvPr>
        <xdr:cNvSpPr>
          <a:spLocks noChangeAspect="1" noChangeArrowheads="1"/>
        </xdr:cNvSpPr>
      </xdr:nvSpPr>
      <xdr:spPr bwMode="auto">
        <a:xfrm>
          <a:off x="2447925" y="11682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613</xdr:row>
      <xdr:rowOff>0</xdr:rowOff>
    </xdr:from>
    <xdr:to>
      <xdr:col>2</xdr:col>
      <xdr:colOff>123825</xdr:colOff>
      <xdr:row>613</xdr:row>
      <xdr:rowOff>123825</xdr:rowOff>
    </xdr:to>
    <xdr:sp macro="" textlink="">
      <xdr:nvSpPr>
        <xdr:cNvPr id="3538" name="AutoShape 286" descr="Performance Bonuses"/>
        <xdr:cNvSpPr>
          <a:spLocks noChangeAspect="1" noChangeArrowheads="1"/>
        </xdr:cNvSpPr>
      </xdr:nvSpPr>
      <xdr:spPr bwMode="auto">
        <a:xfrm>
          <a:off x="2314575" y="11701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613</xdr:row>
      <xdr:rowOff>0</xdr:rowOff>
    </xdr:from>
    <xdr:to>
      <xdr:col>2</xdr:col>
      <xdr:colOff>257175</xdr:colOff>
      <xdr:row>613</xdr:row>
      <xdr:rowOff>123825</xdr:rowOff>
    </xdr:to>
    <xdr:sp macro="" textlink="">
      <xdr:nvSpPr>
        <xdr:cNvPr id="3539" name="AutoShape 287" descr="Waivers Exempt">
          <a:hlinkClick xmlns:r="http://schemas.openxmlformats.org/officeDocument/2006/relationships" r:id="rId1035"/>
        </xdr:cNvPr>
        <xdr:cNvSpPr>
          <a:spLocks noChangeAspect="1" noChangeArrowheads="1"/>
        </xdr:cNvSpPr>
      </xdr:nvSpPr>
      <xdr:spPr bwMode="auto">
        <a:xfrm>
          <a:off x="2447925" y="11701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614</xdr:row>
      <xdr:rowOff>0</xdr:rowOff>
    </xdr:from>
    <xdr:to>
      <xdr:col>2</xdr:col>
      <xdr:colOff>123825</xdr:colOff>
      <xdr:row>614</xdr:row>
      <xdr:rowOff>123825</xdr:rowOff>
    </xdr:to>
    <xdr:sp macro="" textlink="">
      <xdr:nvSpPr>
        <xdr:cNvPr id="3540" name="AutoShape 288" descr="Waivers Exempt">
          <a:hlinkClick xmlns:r="http://schemas.openxmlformats.org/officeDocument/2006/relationships" r:id="rId1036"/>
        </xdr:cNvPr>
        <xdr:cNvSpPr>
          <a:spLocks noChangeAspect="1" noChangeArrowheads="1"/>
        </xdr:cNvSpPr>
      </xdr:nvSpPr>
      <xdr:spPr bwMode="auto">
        <a:xfrm>
          <a:off x="2314575" y="11720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615</xdr:row>
      <xdr:rowOff>0</xdr:rowOff>
    </xdr:from>
    <xdr:to>
      <xdr:col>2</xdr:col>
      <xdr:colOff>123825</xdr:colOff>
      <xdr:row>615</xdr:row>
      <xdr:rowOff>123825</xdr:rowOff>
    </xdr:to>
    <xdr:sp macro="" textlink="">
      <xdr:nvSpPr>
        <xdr:cNvPr id="3541" name="AutoShape 289" descr="Waivers Exempt">
          <a:hlinkClick xmlns:r="http://schemas.openxmlformats.org/officeDocument/2006/relationships" r:id="rId1037"/>
        </xdr:cNvPr>
        <xdr:cNvSpPr>
          <a:spLocks noChangeAspect="1" noChangeArrowheads="1"/>
        </xdr:cNvSpPr>
      </xdr:nvSpPr>
      <xdr:spPr bwMode="auto">
        <a:xfrm>
          <a:off x="2314575" y="11739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617</xdr:row>
      <xdr:rowOff>0</xdr:rowOff>
    </xdr:from>
    <xdr:to>
      <xdr:col>2</xdr:col>
      <xdr:colOff>123825</xdr:colOff>
      <xdr:row>617</xdr:row>
      <xdr:rowOff>123825</xdr:rowOff>
    </xdr:to>
    <xdr:sp macro="" textlink="">
      <xdr:nvSpPr>
        <xdr:cNvPr id="3542" name="AutoShape 290" descr="Waivers Exempt">
          <a:hlinkClick xmlns:r="http://schemas.openxmlformats.org/officeDocument/2006/relationships" r:id="rId1038"/>
        </xdr:cNvPr>
        <xdr:cNvSpPr>
          <a:spLocks noChangeAspect="1" noChangeArrowheads="1"/>
        </xdr:cNvSpPr>
      </xdr:nvSpPr>
      <xdr:spPr bwMode="auto">
        <a:xfrm>
          <a:off x="2314575" y="11777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617</xdr:row>
      <xdr:rowOff>0</xdr:rowOff>
    </xdr:from>
    <xdr:to>
      <xdr:col>6</xdr:col>
      <xdr:colOff>123825</xdr:colOff>
      <xdr:row>617</xdr:row>
      <xdr:rowOff>104775</xdr:rowOff>
    </xdr:to>
    <xdr:sp macro="" textlink="">
      <xdr:nvSpPr>
        <xdr:cNvPr id="3543" name="AutoShape 291" descr="Arbitration Eligible">
          <a:hlinkClick xmlns:r="http://schemas.openxmlformats.org/officeDocument/2006/relationships" r:id="rId1039"/>
        </xdr:cNvPr>
        <xdr:cNvSpPr>
          <a:spLocks noChangeAspect="1" noChangeArrowheads="1"/>
        </xdr:cNvSpPr>
      </xdr:nvSpPr>
      <xdr:spPr bwMode="auto">
        <a:xfrm>
          <a:off x="5419725" y="117776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618</xdr:row>
      <xdr:rowOff>0</xdr:rowOff>
    </xdr:from>
    <xdr:to>
      <xdr:col>2</xdr:col>
      <xdr:colOff>123825</xdr:colOff>
      <xdr:row>618</xdr:row>
      <xdr:rowOff>123825</xdr:rowOff>
    </xdr:to>
    <xdr:sp macro="" textlink="">
      <xdr:nvSpPr>
        <xdr:cNvPr id="3544" name="AutoShape 292" descr="Performance Bonuses"/>
        <xdr:cNvSpPr>
          <a:spLocks noChangeAspect="1" noChangeArrowheads="1"/>
        </xdr:cNvSpPr>
      </xdr:nvSpPr>
      <xdr:spPr bwMode="auto">
        <a:xfrm>
          <a:off x="2314575" y="11796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618</xdr:row>
      <xdr:rowOff>0</xdr:rowOff>
    </xdr:from>
    <xdr:to>
      <xdr:col>2</xdr:col>
      <xdr:colOff>257175</xdr:colOff>
      <xdr:row>618</xdr:row>
      <xdr:rowOff>123825</xdr:rowOff>
    </xdr:to>
    <xdr:sp macro="" textlink="">
      <xdr:nvSpPr>
        <xdr:cNvPr id="3545" name="AutoShape 293" descr="Waivers Exempt">
          <a:hlinkClick xmlns:r="http://schemas.openxmlformats.org/officeDocument/2006/relationships" r:id="rId1040"/>
        </xdr:cNvPr>
        <xdr:cNvSpPr>
          <a:spLocks noChangeAspect="1" noChangeArrowheads="1"/>
        </xdr:cNvSpPr>
      </xdr:nvSpPr>
      <xdr:spPr bwMode="auto">
        <a:xfrm>
          <a:off x="2447925" y="11796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619</xdr:row>
      <xdr:rowOff>0</xdr:rowOff>
    </xdr:from>
    <xdr:to>
      <xdr:col>2</xdr:col>
      <xdr:colOff>123825</xdr:colOff>
      <xdr:row>619</xdr:row>
      <xdr:rowOff>123825</xdr:rowOff>
    </xdr:to>
    <xdr:sp macro="" textlink="">
      <xdr:nvSpPr>
        <xdr:cNvPr id="3546" name="AutoShape 294" descr="Performance Bonuses"/>
        <xdr:cNvSpPr>
          <a:spLocks noChangeAspect="1" noChangeArrowheads="1"/>
        </xdr:cNvSpPr>
      </xdr:nvSpPr>
      <xdr:spPr bwMode="auto">
        <a:xfrm>
          <a:off x="2314575" y="11815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619</xdr:row>
      <xdr:rowOff>0</xdr:rowOff>
    </xdr:from>
    <xdr:to>
      <xdr:col>2</xdr:col>
      <xdr:colOff>257175</xdr:colOff>
      <xdr:row>619</xdr:row>
      <xdr:rowOff>123825</xdr:rowOff>
    </xdr:to>
    <xdr:sp macro="" textlink="">
      <xdr:nvSpPr>
        <xdr:cNvPr id="3547" name="AutoShape 295" descr="Waivers Exempt">
          <a:hlinkClick xmlns:r="http://schemas.openxmlformats.org/officeDocument/2006/relationships" r:id="rId1041"/>
        </xdr:cNvPr>
        <xdr:cNvSpPr>
          <a:spLocks noChangeAspect="1" noChangeArrowheads="1"/>
        </xdr:cNvSpPr>
      </xdr:nvSpPr>
      <xdr:spPr bwMode="auto">
        <a:xfrm>
          <a:off x="2447925" y="11815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620</xdr:row>
      <xdr:rowOff>0</xdr:rowOff>
    </xdr:from>
    <xdr:to>
      <xdr:col>2</xdr:col>
      <xdr:colOff>123825</xdr:colOff>
      <xdr:row>620</xdr:row>
      <xdr:rowOff>123825</xdr:rowOff>
    </xdr:to>
    <xdr:sp macro="" textlink="">
      <xdr:nvSpPr>
        <xdr:cNvPr id="3548" name="AutoShape 296" descr="Waivers Exempt">
          <a:hlinkClick xmlns:r="http://schemas.openxmlformats.org/officeDocument/2006/relationships" r:id="rId1042"/>
        </xdr:cNvPr>
        <xdr:cNvSpPr>
          <a:spLocks noChangeAspect="1" noChangeArrowheads="1"/>
        </xdr:cNvSpPr>
      </xdr:nvSpPr>
      <xdr:spPr bwMode="auto">
        <a:xfrm>
          <a:off x="2314575" y="11834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622</xdr:row>
      <xdr:rowOff>0</xdr:rowOff>
    </xdr:from>
    <xdr:to>
      <xdr:col>7</xdr:col>
      <xdr:colOff>123825</xdr:colOff>
      <xdr:row>622</xdr:row>
      <xdr:rowOff>104775</xdr:rowOff>
    </xdr:to>
    <xdr:sp macro="" textlink="">
      <xdr:nvSpPr>
        <xdr:cNvPr id="3549" name="AutoShape 297" descr="Arbitration Eligible">
          <a:hlinkClick xmlns:r="http://schemas.openxmlformats.org/officeDocument/2006/relationships" r:id="rId1043"/>
        </xdr:cNvPr>
        <xdr:cNvSpPr>
          <a:spLocks noChangeAspect="1" noChangeArrowheads="1"/>
        </xdr:cNvSpPr>
      </xdr:nvSpPr>
      <xdr:spPr bwMode="auto">
        <a:xfrm>
          <a:off x="6181725" y="118729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625</xdr:row>
      <xdr:rowOff>0</xdr:rowOff>
    </xdr:from>
    <xdr:to>
      <xdr:col>2</xdr:col>
      <xdr:colOff>123825</xdr:colOff>
      <xdr:row>625</xdr:row>
      <xdr:rowOff>123825</xdr:rowOff>
    </xdr:to>
    <xdr:sp macro="" textlink="">
      <xdr:nvSpPr>
        <xdr:cNvPr id="3550" name="AutoShape 298" descr="Waivers Exempt">
          <a:hlinkClick xmlns:r="http://schemas.openxmlformats.org/officeDocument/2006/relationships" r:id="rId1044"/>
        </xdr:cNvPr>
        <xdr:cNvSpPr>
          <a:spLocks noChangeAspect="1" noChangeArrowheads="1"/>
        </xdr:cNvSpPr>
      </xdr:nvSpPr>
      <xdr:spPr bwMode="auto">
        <a:xfrm>
          <a:off x="2314575" y="11930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626</xdr:row>
      <xdr:rowOff>0</xdr:rowOff>
    </xdr:from>
    <xdr:to>
      <xdr:col>2</xdr:col>
      <xdr:colOff>123825</xdr:colOff>
      <xdr:row>626</xdr:row>
      <xdr:rowOff>123825</xdr:rowOff>
    </xdr:to>
    <xdr:sp macro="" textlink="">
      <xdr:nvSpPr>
        <xdr:cNvPr id="3551" name="AutoShape 299" descr="Waivers Exempt">
          <a:hlinkClick xmlns:r="http://schemas.openxmlformats.org/officeDocument/2006/relationships" r:id="rId1045"/>
        </xdr:cNvPr>
        <xdr:cNvSpPr>
          <a:spLocks noChangeAspect="1" noChangeArrowheads="1"/>
        </xdr:cNvSpPr>
      </xdr:nvSpPr>
      <xdr:spPr bwMode="auto">
        <a:xfrm>
          <a:off x="2314575" y="1194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627</xdr:row>
      <xdr:rowOff>0</xdr:rowOff>
    </xdr:from>
    <xdr:to>
      <xdr:col>2</xdr:col>
      <xdr:colOff>123825</xdr:colOff>
      <xdr:row>627</xdr:row>
      <xdr:rowOff>123825</xdr:rowOff>
    </xdr:to>
    <xdr:sp macro="" textlink="">
      <xdr:nvSpPr>
        <xdr:cNvPr id="3552" name="AutoShape 300" descr="Waivers Exempt">
          <a:hlinkClick xmlns:r="http://schemas.openxmlformats.org/officeDocument/2006/relationships" r:id="rId1046"/>
        </xdr:cNvPr>
        <xdr:cNvSpPr>
          <a:spLocks noChangeAspect="1" noChangeArrowheads="1"/>
        </xdr:cNvSpPr>
      </xdr:nvSpPr>
      <xdr:spPr bwMode="auto">
        <a:xfrm>
          <a:off x="2314575" y="11968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633</xdr:row>
      <xdr:rowOff>0</xdr:rowOff>
    </xdr:from>
    <xdr:to>
      <xdr:col>7</xdr:col>
      <xdr:colOff>123825</xdr:colOff>
      <xdr:row>633</xdr:row>
      <xdr:rowOff>104775</xdr:rowOff>
    </xdr:to>
    <xdr:sp macro="" textlink="">
      <xdr:nvSpPr>
        <xdr:cNvPr id="3553" name="AutoShape 1" descr="Arbitration Eligible">
          <a:hlinkClick xmlns:r="http://schemas.openxmlformats.org/officeDocument/2006/relationships" r:id="rId1047"/>
        </xdr:cNvPr>
        <xdr:cNvSpPr>
          <a:spLocks noChangeAspect="1" noChangeArrowheads="1"/>
        </xdr:cNvSpPr>
      </xdr:nvSpPr>
      <xdr:spPr bwMode="auto">
        <a:xfrm>
          <a:off x="6181725" y="120824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635</xdr:row>
      <xdr:rowOff>0</xdr:rowOff>
    </xdr:from>
    <xdr:to>
      <xdr:col>8</xdr:col>
      <xdr:colOff>123825</xdr:colOff>
      <xdr:row>635</xdr:row>
      <xdr:rowOff>104775</xdr:rowOff>
    </xdr:to>
    <xdr:sp macro="" textlink="">
      <xdr:nvSpPr>
        <xdr:cNvPr id="3554" name="AutoShape 2" descr="Arbitration Eligible">
          <a:hlinkClick xmlns:r="http://schemas.openxmlformats.org/officeDocument/2006/relationships" r:id="rId1048"/>
        </xdr:cNvPr>
        <xdr:cNvSpPr>
          <a:spLocks noChangeAspect="1" noChangeArrowheads="1"/>
        </xdr:cNvSpPr>
      </xdr:nvSpPr>
      <xdr:spPr bwMode="auto">
        <a:xfrm>
          <a:off x="6943725" y="121205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636</xdr:row>
      <xdr:rowOff>0</xdr:rowOff>
    </xdr:from>
    <xdr:to>
      <xdr:col>2</xdr:col>
      <xdr:colOff>123825</xdr:colOff>
      <xdr:row>636</xdr:row>
      <xdr:rowOff>123825</xdr:rowOff>
    </xdr:to>
    <xdr:sp macro="" textlink="">
      <xdr:nvSpPr>
        <xdr:cNvPr id="3555" name="AutoShape 3" descr="Performance Bonuses"/>
        <xdr:cNvSpPr>
          <a:spLocks noChangeAspect="1" noChangeArrowheads="1"/>
        </xdr:cNvSpPr>
      </xdr:nvSpPr>
      <xdr:spPr bwMode="auto">
        <a:xfrm>
          <a:off x="2314575" y="12139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636</xdr:row>
      <xdr:rowOff>0</xdr:rowOff>
    </xdr:from>
    <xdr:to>
      <xdr:col>2</xdr:col>
      <xdr:colOff>257175</xdr:colOff>
      <xdr:row>636</xdr:row>
      <xdr:rowOff>123825</xdr:rowOff>
    </xdr:to>
    <xdr:sp macro="" textlink="">
      <xdr:nvSpPr>
        <xdr:cNvPr id="3556" name="AutoShape 4" descr="Waivers Exempt">
          <a:hlinkClick xmlns:r="http://schemas.openxmlformats.org/officeDocument/2006/relationships" r:id="rId1049"/>
        </xdr:cNvPr>
        <xdr:cNvSpPr>
          <a:spLocks noChangeAspect="1" noChangeArrowheads="1"/>
        </xdr:cNvSpPr>
      </xdr:nvSpPr>
      <xdr:spPr bwMode="auto">
        <a:xfrm>
          <a:off x="2447925" y="12139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637</xdr:row>
      <xdr:rowOff>0</xdr:rowOff>
    </xdr:from>
    <xdr:to>
      <xdr:col>2</xdr:col>
      <xdr:colOff>123825</xdr:colOff>
      <xdr:row>637</xdr:row>
      <xdr:rowOff>123825</xdr:rowOff>
    </xdr:to>
    <xdr:sp macro="" textlink="">
      <xdr:nvSpPr>
        <xdr:cNvPr id="3557" name="AutoShape 5" descr="Performance Bonuses"/>
        <xdr:cNvSpPr>
          <a:spLocks noChangeAspect="1" noChangeArrowheads="1"/>
        </xdr:cNvSpPr>
      </xdr:nvSpPr>
      <xdr:spPr bwMode="auto">
        <a:xfrm>
          <a:off x="2314575" y="12158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645</xdr:row>
      <xdr:rowOff>0</xdr:rowOff>
    </xdr:from>
    <xdr:to>
      <xdr:col>7</xdr:col>
      <xdr:colOff>123825</xdr:colOff>
      <xdr:row>645</xdr:row>
      <xdr:rowOff>104775</xdr:rowOff>
    </xdr:to>
    <xdr:sp macro="" textlink="">
      <xdr:nvSpPr>
        <xdr:cNvPr id="3558" name="AutoShape 6" descr="Arbitration Eligible">
          <a:hlinkClick xmlns:r="http://schemas.openxmlformats.org/officeDocument/2006/relationships" r:id="rId1050"/>
        </xdr:cNvPr>
        <xdr:cNvSpPr>
          <a:spLocks noChangeAspect="1" noChangeArrowheads="1"/>
        </xdr:cNvSpPr>
      </xdr:nvSpPr>
      <xdr:spPr bwMode="auto">
        <a:xfrm>
          <a:off x="6181725" y="123110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646</xdr:row>
      <xdr:rowOff>0</xdr:rowOff>
    </xdr:from>
    <xdr:to>
      <xdr:col>8</xdr:col>
      <xdr:colOff>123825</xdr:colOff>
      <xdr:row>646</xdr:row>
      <xdr:rowOff>104775</xdr:rowOff>
    </xdr:to>
    <xdr:sp macro="" textlink="">
      <xdr:nvSpPr>
        <xdr:cNvPr id="3559" name="AutoShape 7" descr="Arbitration Eligible">
          <a:hlinkClick xmlns:r="http://schemas.openxmlformats.org/officeDocument/2006/relationships" r:id="rId1051"/>
        </xdr:cNvPr>
        <xdr:cNvSpPr>
          <a:spLocks noChangeAspect="1" noChangeArrowheads="1"/>
        </xdr:cNvSpPr>
      </xdr:nvSpPr>
      <xdr:spPr bwMode="auto">
        <a:xfrm>
          <a:off x="6943725" y="123301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60" name="AutoShape 8" descr="https://capfriendly-wlb8ng5.stackpathdns.com/assets/images/icons/general/q.svg"/>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61" name="AutoShape 9" descr="https://capfriendly-wlb8ng5.stackpathdns.com/assets/images/icons/general/q.svg"/>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62" name="AutoShape 10" descr="https://capfriendly-wlb8ng5.stackpathdns.com/assets/images/icons/general/q.svg"/>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63" name="AutoShape 11" descr="https://capfriendly-wlb8ng5.stackpathdns.com/assets/images/icons/general/q.svg"/>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64" name="AutoShape 12" descr="https://capfriendly-wlb8ng5.stackpathdns.com/assets/images/icons/general/q.svg"/>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65" name="AutoShape 13" descr="https://capfriendly-wlb8ng5.stackpathdns.com/assets/images/icons/general/q.svg"/>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66" name="AutoShape 14" descr="https://capfriendly-wlb8ng5.stackpathdns.com/assets/images/icons/general/q.svg"/>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67" name="AutoShape 15" descr="https://capfriendly-wlb8ng5.stackpathdns.com/assets/images/icons/general/q.svg"/>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68" name="AutoShape 16" descr="https://capfriendly-wlb8ng5.stackpathdns.com/assets/images/icons/general/q.svg"/>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69" name="AutoShape 17" descr="https://capfriendly-wlb8ng5.stackpathdns.com/assets/images/icons/general/q.svg"/>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70" name="AutoShape 18" descr="https://capfriendly-wlb8ng5.stackpathdns.com/assets/images/icons/general/q.svg"/>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123825</xdr:colOff>
      <xdr:row>649</xdr:row>
      <xdr:rowOff>123825</xdr:rowOff>
    </xdr:to>
    <xdr:sp macro="" textlink="">
      <xdr:nvSpPr>
        <xdr:cNvPr id="3571" name="AutoShape 19" descr="Waivers Exempt">
          <a:hlinkClick xmlns:r="http://schemas.openxmlformats.org/officeDocument/2006/relationships" r:id="rId1052"/>
        </xdr:cNvPr>
        <xdr:cNvSpPr>
          <a:spLocks noChangeAspect="1" noChangeArrowheads="1"/>
        </xdr:cNvSpPr>
      </xdr:nvSpPr>
      <xdr:spPr bwMode="auto">
        <a:xfrm>
          <a:off x="2314575" y="1238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650</xdr:row>
      <xdr:rowOff>0</xdr:rowOff>
    </xdr:from>
    <xdr:to>
      <xdr:col>2</xdr:col>
      <xdr:colOff>123825</xdr:colOff>
      <xdr:row>650</xdr:row>
      <xdr:rowOff>123825</xdr:rowOff>
    </xdr:to>
    <xdr:sp macro="" textlink="">
      <xdr:nvSpPr>
        <xdr:cNvPr id="3572" name="AutoShape 20" descr="Performance Bonuses"/>
        <xdr:cNvSpPr>
          <a:spLocks noChangeAspect="1" noChangeArrowheads="1"/>
        </xdr:cNvSpPr>
      </xdr:nvSpPr>
      <xdr:spPr bwMode="auto">
        <a:xfrm>
          <a:off x="2314575" y="12406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650</xdr:row>
      <xdr:rowOff>0</xdr:rowOff>
    </xdr:from>
    <xdr:to>
      <xdr:col>2</xdr:col>
      <xdr:colOff>257175</xdr:colOff>
      <xdr:row>650</xdr:row>
      <xdr:rowOff>123825</xdr:rowOff>
    </xdr:to>
    <xdr:sp macro="" textlink="">
      <xdr:nvSpPr>
        <xdr:cNvPr id="3573" name="AutoShape 21" descr="Retained Salary Transaction"/>
        <xdr:cNvSpPr>
          <a:spLocks noChangeAspect="1" noChangeArrowheads="1"/>
        </xdr:cNvSpPr>
      </xdr:nvSpPr>
      <xdr:spPr bwMode="auto">
        <a:xfrm>
          <a:off x="2447925" y="12406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650</xdr:row>
      <xdr:rowOff>0</xdr:rowOff>
    </xdr:from>
    <xdr:to>
      <xdr:col>2</xdr:col>
      <xdr:colOff>390525</xdr:colOff>
      <xdr:row>650</xdr:row>
      <xdr:rowOff>123825</xdr:rowOff>
    </xdr:to>
    <xdr:sp macro="" textlink="">
      <xdr:nvSpPr>
        <xdr:cNvPr id="3574" name="AutoShape 22" descr="Waivers Exempt">
          <a:hlinkClick xmlns:r="http://schemas.openxmlformats.org/officeDocument/2006/relationships" r:id="rId1053"/>
        </xdr:cNvPr>
        <xdr:cNvSpPr>
          <a:spLocks noChangeAspect="1" noChangeArrowheads="1"/>
        </xdr:cNvSpPr>
      </xdr:nvSpPr>
      <xdr:spPr bwMode="auto">
        <a:xfrm>
          <a:off x="2581275" y="12406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651</xdr:row>
      <xdr:rowOff>0</xdr:rowOff>
    </xdr:from>
    <xdr:to>
      <xdr:col>2</xdr:col>
      <xdr:colOff>123825</xdr:colOff>
      <xdr:row>651</xdr:row>
      <xdr:rowOff>123825</xdr:rowOff>
    </xdr:to>
    <xdr:sp macro="" textlink="">
      <xdr:nvSpPr>
        <xdr:cNvPr id="3575" name="AutoShape 23" descr="Performance Bonuses"/>
        <xdr:cNvSpPr>
          <a:spLocks noChangeAspect="1" noChangeArrowheads="1"/>
        </xdr:cNvSpPr>
      </xdr:nvSpPr>
      <xdr:spPr bwMode="auto">
        <a:xfrm>
          <a:off x="2314575" y="12425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651</xdr:row>
      <xdr:rowOff>0</xdr:rowOff>
    </xdr:from>
    <xdr:to>
      <xdr:col>2</xdr:col>
      <xdr:colOff>257175</xdr:colOff>
      <xdr:row>651</xdr:row>
      <xdr:rowOff>123825</xdr:rowOff>
    </xdr:to>
    <xdr:sp macro="" textlink="">
      <xdr:nvSpPr>
        <xdr:cNvPr id="3576" name="AutoShape 24" descr="Waivers Exempt">
          <a:hlinkClick xmlns:r="http://schemas.openxmlformats.org/officeDocument/2006/relationships" r:id="rId1054"/>
        </xdr:cNvPr>
        <xdr:cNvSpPr>
          <a:spLocks noChangeAspect="1" noChangeArrowheads="1"/>
        </xdr:cNvSpPr>
      </xdr:nvSpPr>
      <xdr:spPr bwMode="auto">
        <a:xfrm>
          <a:off x="2447925" y="12425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652</xdr:row>
      <xdr:rowOff>0</xdr:rowOff>
    </xdr:from>
    <xdr:to>
      <xdr:col>2</xdr:col>
      <xdr:colOff>123825</xdr:colOff>
      <xdr:row>652</xdr:row>
      <xdr:rowOff>123825</xdr:rowOff>
    </xdr:to>
    <xdr:sp macro="" textlink="">
      <xdr:nvSpPr>
        <xdr:cNvPr id="3577" name="AutoShape 25" descr="Waivers Exempt">
          <a:hlinkClick xmlns:r="http://schemas.openxmlformats.org/officeDocument/2006/relationships" r:id="rId1055"/>
        </xdr:cNvPr>
        <xdr:cNvSpPr>
          <a:spLocks noChangeAspect="1" noChangeArrowheads="1"/>
        </xdr:cNvSpPr>
      </xdr:nvSpPr>
      <xdr:spPr bwMode="auto">
        <a:xfrm>
          <a:off x="2314575" y="12444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653</xdr:row>
      <xdr:rowOff>0</xdr:rowOff>
    </xdr:from>
    <xdr:to>
      <xdr:col>2</xdr:col>
      <xdr:colOff>123825</xdr:colOff>
      <xdr:row>653</xdr:row>
      <xdr:rowOff>123825</xdr:rowOff>
    </xdr:to>
    <xdr:sp macro="" textlink="">
      <xdr:nvSpPr>
        <xdr:cNvPr id="3578" name="AutoShape 26" descr="Performance Bonuses"/>
        <xdr:cNvSpPr>
          <a:spLocks noChangeAspect="1" noChangeArrowheads="1"/>
        </xdr:cNvSpPr>
      </xdr:nvSpPr>
      <xdr:spPr bwMode="auto">
        <a:xfrm>
          <a:off x="2314575" y="12463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653</xdr:row>
      <xdr:rowOff>0</xdr:rowOff>
    </xdr:from>
    <xdr:to>
      <xdr:col>2</xdr:col>
      <xdr:colOff>257175</xdr:colOff>
      <xdr:row>653</xdr:row>
      <xdr:rowOff>123825</xdr:rowOff>
    </xdr:to>
    <xdr:sp macro="" textlink="">
      <xdr:nvSpPr>
        <xdr:cNvPr id="3579" name="AutoShape 27" descr="Waivers Exempt">
          <a:hlinkClick xmlns:r="http://schemas.openxmlformats.org/officeDocument/2006/relationships" r:id="rId1056"/>
        </xdr:cNvPr>
        <xdr:cNvSpPr>
          <a:spLocks noChangeAspect="1" noChangeArrowheads="1"/>
        </xdr:cNvSpPr>
      </xdr:nvSpPr>
      <xdr:spPr bwMode="auto">
        <a:xfrm>
          <a:off x="2447925" y="12463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654</xdr:row>
      <xdr:rowOff>0</xdr:rowOff>
    </xdr:from>
    <xdr:to>
      <xdr:col>2</xdr:col>
      <xdr:colOff>123825</xdr:colOff>
      <xdr:row>654</xdr:row>
      <xdr:rowOff>123825</xdr:rowOff>
    </xdr:to>
    <xdr:sp macro="" textlink="">
      <xdr:nvSpPr>
        <xdr:cNvPr id="3580" name="AutoShape 28" descr="Performance Bonuses"/>
        <xdr:cNvSpPr>
          <a:spLocks noChangeAspect="1" noChangeArrowheads="1"/>
        </xdr:cNvSpPr>
      </xdr:nvSpPr>
      <xdr:spPr bwMode="auto">
        <a:xfrm>
          <a:off x="2314575" y="12482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654</xdr:row>
      <xdr:rowOff>0</xdr:rowOff>
    </xdr:from>
    <xdr:to>
      <xdr:col>2</xdr:col>
      <xdr:colOff>257175</xdr:colOff>
      <xdr:row>654</xdr:row>
      <xdr:rowOff>123825</xdr:rowOff>
    </xdr:to>
    <xdr:sp macro="" textlink="">
      <xdr:nvSpPr>
        <xdr:cNvPr id="3581" name="AutoShape 29" descr="Waivers Exempt">
          <a:hlinkClick xmlns:r="http://schemas.openxmlformats.org/officeDocument/2006/relationships" r:id="rId1057"/>
        </xdr:cNvPr>
        <xdr:cNvSpPr>
          <a:spLocks noChangeAspect="1" noChangeArrowheads="1"/>
        </xdr:cNvSpPr>
      </xdr:nvSpPr>
      <xdr:spPr bwMode="auto">
        <a:xfrm>
          <a:off x="2447925" y="12482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655</xdr:row>
      <xdr:rowOff>0</xdr:rowOff>
    </xdr:from>
    <xdr:to>
      <xdr:col>2</xdr:col>
      <xdr:colOff>123825</xdr:colOff>
      <xdr:row>655</xdr:row>
      <xdr:rowOff>123825</xdr:rowOff>
    </xdr:to>
    <xdr:sp macro="" textlink="">
      <xdr:nvSpPr>
        <xdr:cNvPr id="3582" name="AutoShape 30" descr="Performance Bonuses"/>
        <xdr:cNvSpPr>
          <a:spLocks noChangeAspect="1" noChangeArrowheads="1"/>
        </xdr:cNvSpPr>
      </xdr:nvSpPr>
      <xdr:spPr bwMode="auto">
        <a:xfrm>
          <a:off x="2314575" y="12501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655</xdr:row>
      <xdr:rowOff>0</xdr:rowOff>
    </xdr:from>
    <xdr:to>
      <xdr:col>2</xdr:col>
      <xdr:colOff>257175</xdr:colOff>
      <xdr:row>655</xdr:row>
      <xdr:rowOff>123825</xdr:rowOff>
    </xdr:to>
    <xdr:sp macro="" textlink="">
      <xdr:nvSpPr>
        <xdr:cNvPr id="3583" name="AutoShape 31" descr="Waivers Exempt">
          <a:hlinkClick xmlns:r="http://schemas.openxmlformats.org/officeDocument/2006/relationships" r:id="rId1058"/>
        </xdr:cNvPr>
        <xdr:cNvSpPr>
          <a:spLocks noChangeAspect="1" noChangeArrowheads="1"/>
        </xdr:cNvSpPr>
      </xdr:nvSpPr>
      <xdr:spPr bwMode="auto">
        <a:xfrm>
          <a:off x="2447925" y="12501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656</xdr:row>
      <xdr:rowOff>0</xdr:rowOff>
    </xdr:from>
    <xdr:to>
      <xdr:col>2</xdr:col>
      <xdr:colOff>123825</xdr:colOff>
      <xdr:row>656</xdr:row>
      <xdr:rowOff>123825</xdr:rowOff>
    </xdr:to>
    <xdr:sp macro="" textlink="">
      <xdr:nvSpPr>
        <xdr:cNvPr id="3584" name="AutoShape 32" descr="Performance Bonuses"/>
        <xdr:cNvSpPr>
          <a:spLocks noChangeAspect="1" noChangeArrowheads="1"/>
        </xdr:cNvSpPr>
      </xdr:nvSpPr>
      <xdr:spPr bwMode="auto">
        <a:xfrm>
          <a:off x="2314575" y="12520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656</xdr:row>
      <xdr:rowOff>0</xdr:rowOff>
    </xdr:from>
    <xdr:to>
      <xdr:col>2</xdr:col>
      <xdr:colOff>257175</xdr:colOff>
      <xdr:row>656</xdr:row>
      <xdr:rowOff>123825</xdr:rowOff>
    </xdr:to>
    <xdr:sp macro="" textlink="">
      <xdr:nvSpPr>
        <xdr:cNvPr id="3585" name="AutoShape 33" descr="Waivers Exempt">
          <a:hlinkClick xmlns:r="http://schemas.openxmlformats.org/officeDocument/2006/relationships" r:id="rId1059"/>
        </xdr:cNvPr>
        <xdr:cNvSpPr>
          <a:spLocks noChangeAspect="1" noChangeArrowheads="1"/>
        </xdr:cNvSpPr>
      </xdr:nvSpPr>
      <xdr:spPr bwMode="auto">
        <a:xfrm>
          <a:off x="2447925" y="12520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657</xdr:row>
      <xdr:rowOff>0</xdr:rowOff>
    </xdr:from>
    <xdr:to>
      <xdr:col>2</xdr:col>
      <xdr:colOff>123825</xdr:colOff>
      <xdr:row>657</xdr:row>
      <xdr:rowOff>123825</xdr:rowOff>
    </xdr:to>
    <xdr:sp macro="" textlink="">
      <xdr:nvSpPr>
        <xdr:cNvPr id="3586" name="AutoShape 34" descr="Performance Bonuses"/>
        <xdr:cNvSpPr>
          <a:spLocks noChangeAspect="1" noChangeArrowheads="1"/>
        </xdr:cNvSpPr>
      </xdr:nvSpPr>
      <xdr:spPr bwMode="auto">
        <a:xfrm>
          <a:off x="2314575" y="12539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657</xdr:row>
      <xdr:rowOff>0</xdr:rowOff>
    </xdr:from>
    <xdr:to>
      <xdr:col>2</xdr:col>
      <xdr:colOff>257175</xdr:colOff>
      <xdr:row>657</xdr:row>
      <xdr:rowOff>123825</xdr:rowOff>
    </xdr:to>
    <xdr:sp macro="" textlink="">
      <xdr:nvSpPr>
        <xdr:cNvPr id="3587" name="AutoShape 35" descr="Waivers Exempt">
          <a:hlinkClick xmlns:r="http://schemas.openxmlformats.org/officeDocument/2006/relationships" r:id="rId1060"/>
        </xdr:cNvPr>
        <xdr:cNvSpPr>
          <a:spLocks noChangeAspect="1" noChangeArrowheads="1"/>
        </xdr:cNvSpPr>
      </xdr:nvSpPr>
      <xdr:spPr bwMode="auto">
        <a:xfrm>
          <a:off x="2447925" y="12539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658</xdr:row>
      <xdr:rowOff>0</xdr:rowOff>
    </xdr:from>
    <xdr:to>
      <xdr:col>2</xdr:col>
      <xdr:colOff>123825</xdr:colOff>
      <xdr:row>658</xdr:row>
      <xdr:rowOff>123825</xdr:rowOff>
    </xdr:to>
    <xdr:sp macro="" textlink="">
      <xdr:nvSpPr>
        <xdr:cNvPr id="3588" name="AutoShape 36" descr="Performance Bonuses"/>
        <xdr:cNvSpPr>
          <a:spLocks noChangeAspect="1" noChangeArrowheads="1"/>
        </xdr:cNvSpPr>
      </xdr:nvSpPr>
      <xdr:spPr bwMode="auto">
        <a:xfrm>
          <a:off x="2314575" y="12558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658</xdr:row>
      <xdr:rowOff>0</xdr:rowOff>
    </xdr:from>
    <xdr:to>
      <xdr:col>2</xdr:col>
      <xdr:colOff>257175</xdr:colOff>
      <xdr:row>658</xdr:row>
      <xdr:rowOff>123825</xdr:rowOff>
    </xdr:to>
    <xdr:sp macro="" textlink="">
      <xdr:nvSpPr>
        <xdr:cNvPr id="3589" name="AutoShape 37" descr="Waivers Exempt">
          <a:hlinkClick xmlns:r="http://schemas.openxmlformats.org/officeDocument/2006/relationships" r:id="rId1061"/>
        </xdr:cNvPr>
        <xdr:cNvSpPr>
          <a:spLocks noChangeAspect="1" noChangeArrowheads="1"/>
        </xdr:cNvSpPr>
      </xdr:nvSpPr>
      <xdr:spPr bwMode="auto">
        <a:xfrm>
          <a:off x="2447925" y="12558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659</xdr:row>
      <xdr:rowOff>0</xdr:rowOff>
    </xdr:from>
    <xdr:to>
      <xdr:col>2</xdr:col>
      <xdr:colOff>123825</xdr:colOff>
      <xdr:row>659</xdr:row>
      <xdr:rowOff>123825</xdr:rowOff>
    </xdr:to>
    <xdr:sp macro="" textlink="">
      <xdr:nvSpPr>
        <xdr:cNvPr id="3590" name="AutoShape 38" descr="Performance Bonuses"/>
        <xdr:cNvSpPr>
          <a:spLocks noChangeAspect="1" noChangeArrowheads="1"/>
        </xdr:cNvSpPr>
      </xdr:nvSpPr>
      <xdr:spPr bwMode="auto">
        <a:xfrm>
          <a:off x="2314575" y="12577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659</xdr:row>
      <xdr:rowOff>0</xdr:rowOff>
    </xdr:from>
    <xdr:to>
      <xdr:col>2</xdr:col>
      <xdr:colOff>257175</xdr:colOff>
      <xdr:row>659</xdr:row>
      <xdr:rowOff>123825</xdr:rowOff>
    </xdr:to>
    <xdr:sp macro="" textlink="">
      <xdr:nvSpPr>
        <xdr:cNvPr id="3591" name="AutoShape 39" descr="Waivers Exempt">
          <a:hlinkClick xmlns:r="http://schemas.openxmlformats.org/officeDocument/2006/relationships" r:id="rId1062"/>
        </xdr:cNvPr>
        <xdr:cNvSpPr>
          <a:spLocks noChangeAspect="1" noChangeArrowheads="1"/>
        </xdr:cNvSpPr>
      </xdr:nvSpPr>
      <xdr:spPr bwMode="auto">
        <a:xfrm>
          <a:off x="2447925" y="12577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660</xdr:row>
      <xdr:rowOff>0</xdr:rowOff>
    </xdr:from>
    <xdr:to>
      <xdr:col>2</xdr:col>
      <xdr:colOff>123825</xdr:colOff>
      <xdr:row>660</xdr:row>
      <xdr:rowOff>123825</xdr:rowOff>
    </xdr:to>
    <xdr:sp macro="" textlink="">
      <xdr:nvSpPr>
        <xdr:cNvPr id="3592" name="AutoShape 40" descr="Performance Bonuses"/>
        <xdr:cNvSpPr>
          <a:spLocks noChangeAspect="1" noChangeArrowheads="1"/>
        </xdr:cNvSpPr>
      </xdr:nvSpPr>
      <xdr:spPr bwMode="auto">
        <a:xfrm>
          <a:off x="2314575" y="12596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660</xdr:row>
      <xdr:rowOff>0</xdr:rowOff>
    </xdr:from>
    <xdr:to>
      <xdr:col>2</xdr:col>
      <xdr:colOff>257175</xdr:colOff>
      <xdr:row>660</xdr:row>
      <xdr:rowOff>123825</xdr:rowOff>
    </xdr:to>
    <xdr:sp macro="" textlink="">
      <xdr:nvSpPr>
        <xdr:cNvPr id="3593" name="AutoShape 41" descr="Waivers Exempt">
          <a:hlinkClick xmlns:r="http://schemas.openxmlformats.org/officeDocument/2006/relationships" r:id="rId1063"/>
        </xdr:cNvPr>
        <xdr:cNvSpPr>
          <a:spLocks noChangeAspect="1" noChangeArrowheads="1"/>
        </xdr:cNvSpPr>
      </xdr:nvSpPr>
      <xdr:spPr bwMode="auto">
        <a:xfrm>
          <a:off x="2447925" y="12596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661</xdr:row>
      <xdr:rowOff>0</xdr:rowOff>
    </xdr:from>
    <xdr:to>
      <xdr:col>2</xdr:col>
      <xdr:colOff>123825</xdr:colOff>
      <xdr:row>661</xdr:row>
      <xdr:rowOff>123825</xdr:rowOff>
    </xdr:to>
    <xdr:sp macro="" textlink="">
      <xdr:nvSpPr>
        <xdr:cNvPr id="3594" name="AutoShape 42" descr="Performance Bonuses"/>
        <xdr:cNvSpPr>
          <a:spLocks noChangeAspect="1" noChangeArrowheads="1"/>
        </xdr:cNvSpPr>
      </xdr:nvSpPr>
      <xdr:spPr bwMode="auto">
        <a:xfrm>
          <a:off x="2314575" y="12615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661</xdr:row>
      <xdr:rowOff>0</xdr:rowOff>
    </xdr:from>
    <xdr:to>
      <xdr:col>2</xdr:col>
      <xdr:colOff>257175</xdr:colOff>
      <xdr:row>661</xdr:row>
      <xdr:rowOff>123825</xdr:rowOff>
    </xdr:to>
    <xdr:sp macro="" textlink="">
      <xdr:nvSpPr>
        <xdr:cNvPr id="3595" name="AutoShape 43" descr="Waivers Exempt">
          <a:hlinkClick xmlns:r="http://schemas.openxmlformats.org/officeDocument/2006/relationships" r:id="rId1064"/>
        </xdr:cNvPr>
        <xdr:cNvSpPr>
          <a:spLocks noChangeAspect="1" noChangeArrowheads="1"/>
        </xdr:cNvSpPr>
      </xdr:nvSpPr>
      <xdr:spPr bwMode="auto">
        <a:xfrm>
          <a:off x="2447925" y="12615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663</xdr:row>
      <xdr:rowOff>0</xdr:rowOff>
    </xdr:from>
    <xdr:to>
      <xdr:col>2</xdr:col>
      <xdr:colOff>123825</xdr:colOff>
      <xdr:row>663</xdr:row>
      <xdr:rowOff>123825</xdr:rowOff>
    </xdr:to>
    <xdr:sp macro="" textlink="">
      <xdr:nvSpPr>
        <xdr:cNvPr id="3596" name="AutoShape 44" descr="Waivers Exempt">
          <a:hlinkClick xmlns:r="http://schemas.openxmlformats.org/officeDocument/2006/relationships" r:id="rId1065"/>
        </xdr:cNvPr>
        <xdr:cNvSpPr>
          <a:spLocks noChangeAspect="1" noChangeArrowheads="1"/>
        </xdr:cNvSpPr>
      </xdr:nvSpPr>
      <xdr:spPr bwMode="auto">
        <a:xfrm>
          <a:off x="2314575" y="12653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664</xdr:row>
      <xdr:rowOff>0</xdr:rowOff>
    </xdr:from>
    <xdr:to>
      <xdr:col>2</xdr:col>
      <xdr:colOff>123825</xdr:colOff>
      <xdr:row>664</xdr:row>
      <xdr:rowOff>123825</xdr:rowOff>
    </xdr:to>
    <xdr:sp macro="" textlink="">
      <xdr:nvSpPr>
        <xdr:cNvPr id="3597" name="AutoShape 45" descr="Performance Bonuses"/>
        <xdr:cNvSpPr>
          <a:spLocks noChangeAspect="1" noChangeArrowheads="1"/>
        </xdr:cNvSpPr>
      </xdr:nvSpPr>
      <xdr:spPr bwMode="auto">
        <a:xfrm>
          <a:off x="2314575" y="12673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664</xdr:row>
      <xdr:rowOff>0</xdr:rowOff>
    </xdr:from>
    <xdr:to>
      <xdr:col>2</xdr:col>
      <xdr:colOff>257175</xdr:colOff>
      <xdr:row>664</xdr:row>
      <xdr:rowOff>123825</xdr:rowOff>
    </xdr:to>
    <xdr:sp macro="" textlink="">
      <xdr:nvSpPr>
        <xdr:cNvPr id="3598" name="AutoShape 46" descr="Waivers Exempt">
          <a:hlinkClick xmlns:r="http://schemas.openxmlformats.org/officeDocument/2006/relationships" r:id="rId1066"/>
        </xdr:cNvPr>
        <xdr:cNvSpPr>
          <a:spLocks noChangeAspect="1" noChangeArrowheads="1"/>
        </xdr:cNvSpPr>
      </xdr:nvSpPr>
      <xdr:spPr bwMode="auto">
        <a:xfrm>
          <a:off x="2447925" y="12673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665</xdr:row>
      <xdr:rowOff>0</xdr:rowOff>
    </xdr:from>
    <xdr:to>
      <xdr:col>2</xdr:col>
      <xdr:colOff>123825</xdr:colOff>
      <xdr:row>665</xdr:row>
      <xdr:rowOff>123825</xdr:rowOff>
    </xdr:to>
    <xdr:sp macro="" textlink="">
      <xdr:nvSpPr>
        <xdr:cNvPr id="3599" name="AutoShape 47" descr="Waivers Exempt">
          <a:hlinkClick xmlns:r="http://schemas.openxmlformats.org/officeDocument/2006/relationships" r:id="rId1067"/>
        </xdr:cNvPr>
        <xdr:cNvSpPr>
          <a:spLocks noChangeAspect="1" noChangeArrowheads="1"/>
        </xdr:cNvSpPr>
      </xdr:nvSpPr>
      <xdr:spPr bwMode="auto">
        <a:xfrm>
          <a:off x="2314575" y="12692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666</xdr:row>
      <xdr:rowOff>0</xdr:rowOff>
    </xdr:from>
    <xdr:to>
      <xdr:col>7</xdr:col>
      <xdr:colOff>123825</xdr:colOff>
      <xdr:row>666</xdr:row>
      <xdr:rowOff>104775</xdr:rowOff>
    </xdr:to>
    <xdr:sp macro="" textlink="">
      <xdr:nvSpPr>
        <xdr:cNvPr id="3600" name="AutoShape 48" descr="Arbitration Eligible">
          <a:hlinkClick xmlns:r="http://schemas.openxmlformats.org/officeDocument/2006/relationships" r:id="rId1068"/>
        </xdr:cNvPr>
        <xdr:cNvSpPr>
          <a:spLocks noChangeAspect="1" noChangeArrowheads="1"/>
        </xdr:cNvSpPr>
      </xdr:nvSpPr>
      <xdr:spPr bwMode="auto">
        <a:xfrm>
          <a:off x="6181725" y="127111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667</xdr:row>
      <xdr:rowOff>0</xdr:rowOff>
    </xdr:from>
    <xdr:to>
      <xdr:col>2</xdr:col>
      <xdr:colOff>123825</xdr:colOff>
      <xdr:row>667</xdr:row>
      <xdr:rowOff>123825</xdr:rowOff>
    </xdr:to>
    <xdr:sp macro="" textlink="">
      <xdr:nvSpPr>
        <xdr:cNvPr id="3601" name="AutoShape 49" descr="Waivers Exempt">
          <a:hlinkClick xmlns:r="http://schemas.openxmlformats.org/officeDocument/2006/relationships" r:id="rId1069"/>
        </xdr:cNvPr>
        <xdr:cNvSpPr>
          <a:spLocks noChangeAspect="1" noChangeArrowheads="1"/>
        </xdr:cNvSpPr>
      </xdr:nvSpPr>
      <xdr:spPr bwMode="auto">
        <a:xfrm>
          <a:off x="2314575" y="12730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668</xdr:row>
      <xdr:rowOff>0</xdr:rowOff>
    </xdr:from>
    <xdr:to>
      <xdr:col>2</xdr:col>
      <xdr:colOff>123825</xdr:colOff>
      <xdr:row>668</xdr:row>
      <xdr:rowOff>123825</xdr:rowOff>
    </xdr:to>
    <xdr:sp macro="" textlink="">
      <xdr:nvSpPr>
        <xdr:cNvPr id="3602" name="AutoShape 50" descr="Retained Salary Transaction"/>
        <xdr:cNvSpPr>
          <a:spLocks noChangeAspect="1" noChangeArrowheads="1"/>
        </xdr:cNvSpPr>
      </xdr:nvSpPr>
      <xdr:spPr bwMode="auto">
        <a:xfrm>
          <a:off x="2314575" y="12749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668</xdr:row>
      <xdr:rowOff>0</xdr:rowOff>
    </xdr:from>
    <xdr:to>
      <xdr:col>2</xdr:col>
      <xdr:colOff>257175</xdr:colOff>
      <xdr:row>668</xdr:row>
      <xdr:rowOff>123825</xdr:rowOff>
    </xdr:to>
    <xdr:sp macro="" textlink="">
      <xdr:nvSpPr>
        <xdr:cNvPr id="3603" name="AutoShape 51" descr="Waivers Exempt">
          <a:hlinkClick xmlns:r="http://schemas.openxmlformats.org/officeDocument/2006/relationships" r:id="rId1070"/>
        </xdr:cNvPr>
        <xdr:cNvSpPr>
          <a:spLocks noChangeAspect="1" noChangeArrowheads="1"/>
        </xdr:cNvSpPr>
      </xdr:nvSpPr>
      <xdr:spPr bwMode="auto">
        <a:xfrm>
          <a:off x="2447925" y="12749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668</xdr:row>
      <xdr:rowOff>0</xdr:rowOff>
    </xdr:from>
    <xdr:to>
      <xdr:col>2</xdr:col>
      <xdr:colOff>390525</xdr:colOff>
      <xdr:row>668</xdr:row>
      <xdr:rowOff>123825</xdr:rowOff>
    </xdr:to>
    <xdr:sp macro="" textlink="">
      <xdr:nvSpPr>
        <xdr:cNvPr id="3604" name="AutoShape 52" descr="Exempt from the 50 Contract Limit"/>
        <xdr:cNvSpPr>
          <a:spLocks noChangeAspect="1" noChangeArrowheads="1"/>
        </xdr:cNvSpPr>
      </xdr:nvSpPr>
      <xdr:spPr bwMode="auto">
        <a:xfrm>
          <a:off x="2581275" y="12749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669</xdr:row>
      <xdr:rowOff>0</xdr:rowOff>
    </xdr:from>
    <xdr:to>
      <xdr:col>2</xdr:col>
      <xdr:colOff>123825</xdr:colOff>
      <xdr:row>669</xdr:row>
      <xdr:rowOff>123825</xdr:rowOff>
    </xdr:to>
    <xdr:sp macro="" textlink="">
      <xdr:nvSpPr>
        <xdr:cNvPr id="3605" name="AutoShape 53" descr="Performance Bonuses"/>
        <xdr:cNvSpPr>
          <a:spLocks noChangeAspect="1" noChangeArrowheads="1"/>
        </xdr:cNvSpPr>
      </xdr:nvSpPr>
      <xdr:spPr bwMode="auto">
        <a:xfrm>
          <a:off x="2314575" y="12768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669</xdr:row>
      <xdr:rowOff>0</xdr:rowOff>
    </xdr:from>
    <xdr:to>
      <xdr:col>2</xdr:col>
      <xdr:colOff>257175</xdr:colOff>
      <xdr:row>669</xdr:row>
      <xdr:rowOff>123825</xdr:rowOff>
    </xdr:to>
    <xdr:sp macro="" textlink="">
      <xdr:nvSpPr>
        <xdr:cNvPr id="3606" name="AutoShape 54" descr="Retained Salary Transaction"/>
        <xdr:cNvSpPr>
          <a:spLocks noChangeAspect="1" noChangeArrowheads="1"/>
        </xdr:cNvSpPr>
      </xdr:nvSpPr>
      <xdr:spPr bwMode="auto">
        <a:xfrm>
          <a:off x="2447925" y="12768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669</xdr:row>
      <xdr:rowOff>0</xdr:rowOff>
    </xdr:from>
    <xdr:to>
      <xdr:col>2</xdr:col>
      <xdr:colOff>390525</xdr:colOff>
      <xdr:row>669</xdr:row>
      <xdr:rowOff>123825</xdr:rowOff>
    </xdr:to>
    <xdr:sp macro="" textlink="">
      <xdr:nvSpPr>
        <xdr:cNvPr id="3607" name="AutoShape 55" descr="Waivers Exempt">
          <a:hlinkClick xmlns:r="http://schemas.openxmlformats.org/officeDocument/2006/relationships" r:id="rId1071"/>
        </xdr:cNvPr>
        <xdr:cNvSpPr>
          <a:spLocks noChangeAspect="1" noChangeArrowheads="1"/>
        </xdr:cNvSpPr>
      </xdr:nvSpPr>
      <xdr:spPr bwMode="auto">
        <a:xfrm>
          <a:off x="2581275" y="12768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669</xdr:row>
      <xdr:rowOff>0</xdr:rowOff>
    </xdr:from>
    <xdr:to>
      <xdr:col>2</xdr:col>
      <xdr:colOff>523875</xdr:colOff>
      <xdr:row>669</xdr:row>
      <xdr:rowOff>123825</xdr:rowOff>
    </xdr:to>
    <xdr:sp macro="" textlink="">
      <xdr:nvSpPr>
        <xdr:cNvPr id="3608" name="AutoShape 56" descr="Exempt from the 50 Contract Limit"/>
        <xdr:cNvSpPr>
          <a:spLocks noChangeAspect="1" noChangeArrowheads="1"/>
        </xdr:cNvSpPr>
      </xdr:nvSpPr>
      <xdr:spPr bwMode="auto">
        <a:xfrm>
          <a:off x="2714625" y="12768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670</xdr:row>
      <xdr:rowOff>0</xdr:rowOff>
    </xdr:from>
    <xdr:to>
      <xdr:col>2</xdr:col>
      <xdr:colOff>123825</xdr:colOff>
      <xdr:row>670</xdr:row>
      <xdr:rowOff>123825</xdr:rowOff>
    </xdr:to>
    <xdr:sp macro="" textlink="">
      <xdr:nvSpPr>
        <xdr:cNvPr id="3609" name="AutoShape 57" descr="Performance Bonuses"/>
        <xdr:cNvSpPr>
          <a:spLocks noChangeAspect="1" noChangeArrowheads="1"/>
        </xdr:cNvSpPr>
      </xdr:nvSpPr>
      <xdr:spPr bwMode="auto">
        <a:xfrm>
          <a:off x="2314575" y="12787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670</xdr:row>
      <xdr:rowOff>0</xdr:rowOff>
    </xdr:from>
    <xdr:to>
      <xdr:col>2</xdr:col>
      <xdr:colOff>257175</xdr:colOff>
      <xdr:row>670</xdr:row>
      <xdr:rowOff>123825</xdr:rowOff>
    </xdr:to>
    <xdr:sp macro="" textlink="">
      <xdr:nvSpPr>
        <xdr:cNvPr id="3610" name="AutoShape 58" descr="Waivers Exempt">
          <a:hlinkClick xmlns:r="http://schemas.openxmlformats.org/officeDocument/2006/relationships" r:id="rId1072"/>
        </xdr:cNvPr>
        <xdr:cNvSpPr>
          <a:spLocks noChangeAspect="1" noChangeArrowheads="1"/>
        </xdr:cNvSpPr>
      </xdr:nvSpPr>
      <xdr:spPr bwMode="auto">
        <a:xfrm>
          <a:off x="2447925" y="12787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671</xdr:row>
      <xdr:rowOff>0</xdr:rowOff>
    </xdr:from>
    <xdr:to>
      <xdr:col>2</xdr:col>
      <xdr:colOff>123825</xdr:colOff>
      <xdr:row>671</xdr:row>
      <xdr:rowOff>123825</xdr:rowOff>
    </xdr:to>
    <xdr:sp macro="" textlink="">
      <xdr:nvSpPr>
        <xdr:cNvPr id="3611" name="AutoShape 59" descr="Performance Bonuses"/>
        <xdr:cNvSpPr>
          <a:spLocks noChangeAspect="1" noChangeArrowheads="1"/>
        </xdr:cNvSpPr>
      </xdr:nvSpPr>
      <xdr:spPr bwMode="auto">
        <a:xfrm>
          <a:off x="2314575" y="12806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671</xdr:row>
      <xdr:rowOff>0</xdr:rowOff>
    </xdr:from>
    <xdr:to>
      <xdr:col>2</xdr:col>
      <xdr:colOff>257175</xdr:colOff>
      <xdr:row>671</xdr:row>
      <xdr:rowOff>123825</xdr:rowOff>
    </xdr:to>
    <xdr:sp macro="" textlink="">
      <xdr:nvSpPr>
        <xdr:cNvPr id="3612" name="AutoShape 60" descr="Waivers Exempt">
          <a:hlinkClick xmlns:r="http://schemas.openxmlformats.org/officeDocument/2006/relationships" r:id="rId1073"/>
        </xdr:cNvPr>
        <xdr:cNvSpPr>
          <a:spLocks noChangeAspect="1" noChangeArrowheads="1"/>
        </xdr:cNvSpPr>
      </xdr:nvSpPr>
      <xdr:spPr bwMode="auto">
        <a:xfrm>
          <a:off x="2447925" y="12806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672</xdr:row>
      <xdr:rowOff>0</xdr:rowOff>
    </xdr:from>
    <xdr:to>
      <xdr:col>2</xdr:col>
      <xdr:colOff>123825</xdr:colOff>
      <xdr:row>672</xdr:row>
      <xdr:rowOff>123825</xdr:rowOff>
    </xdr:to>
    <xdr:sp macro="" textlink="">
      <xdr:nvSpPr>
        <xdr:cNvPr id="3613" name="AutoShape 61" descr="Performance Bonuses"/>
        <xdr:cNvSpPr>
          <a:spLocks noChangeAspect="1" noChangeArrowheads="1"/>
        </xdr:cNvSpPr>
      </xdr:nvSpPr>
      <xdr:spPr bwMode="auto">
        <a:xfrm>
          <a:off x="2314575" y="12825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672</xdr:row>
      <xdr:rowOff>0</xdr:rowOff>
    </xdr:from>
    <xdr:to>
      <xdr:col>2</xdr:col>
      <xdr:colOff>257175</xdr:colOff>
      <xdr:row>672</xdr:row>
      <xdr:rowOff>123825</xdr:rowOff>
    </xdr:to>
    <xdr:sp macro="" textlink="">
      <xdr:nvSpPr>
        <xdr:cNvPr id="3614" name="AutoShape 62" descr="Waivers Exempt">
          <a:hlinkClick xmlns:r="http://schemas.openxmlformats.org/officeDocument/2006/relationships" r:id="rId1074"/>
        </xdr:cNvPr>
        <xdr:cNvSpPr>
          <a:spLocks noChangeAspect="1" noChangeArrowheads="1"/>
        </xdr:cNvSpPr>
      </xdr:nvSpPr>
      <xdr:spPr bwMode="auto">
        <a:xfrm>
          <a:off x="2447925" y="12825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674</xdr:row>
      <xdr:rowOff>0</xdr:rowOff>
    </xdr:from>
    <xdr:to>
      <xdr:col>2</xdr:col>
      <xdr:colOff>123825</xdr:colOff>
      <xdr:row>674</xdr:row>
      <xdr:rowOff>123825</xdr:rowOff>
    </xdr:to>
    <xdr:sp macro="" textlink="">
      <xdr:nvSpPr>
        <xdr:cNvPr id="3615" name="AutoShape 63" descr="Waivers Exempt">
          <a:hlinkClick xmlns:r="http://schemas.openxmlformats.org/officeDocument/2006/relationships" r:id="rId1075"/>
        </xdr:cNvPr>
        <xdr:cNvSpPr>
          <a:spLocks noChangeAspect="1" noChangeArrowheads="1"/>
        </xdr:cNvSpPr>
      </xdr:nvSpPr>
      <xdr:spPr bwMode="auto">
        <a:xfrm>
          <a:off x="2314575" y="12863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675</xdr:row>
      <xdr:rowOff>0</xdr:rowOff>
    </xdr:from>
    <xdr:to>
      <xdr:col>2</xdr:col>
      <xdr:colOff>123825</xdr:colOff>
      <xdr:row>675</xdr:row>
      <xdr:rowOff>123825</xdr:rowOff>
    </xdr:to>
    <xdr:sp macro="" textlink="">
      <xdr:nvSpPr>
        <xdr:cNvPr id="3616" name="AutoShape 64" descr="Performance Bonuses"/>
        <xdr:cNvSpPr>
          <a:spLocks noChangeAspect="1" noChangeArrowheads="1"/>
        </xdr:cNvSpPr>
      </xdr:nvSpPr>
      <xdr:spPr bwMode="auto">
        <a:xfrm>
          <a:off x="2314575" y="12882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675</xdr:row>
      <xdr:rowOff>0</xdr:rowOff>
    </xdr:from>
    <xdr:to>
      <xdr:col>2</xdr:col>
      <xdr:colOff>257175</xdr:colOff>
      <xdr:row>675</xdr:row>
      <xdr:rowOff>123825</xdr:rowOff>
    </xdr:to>
    <xdr:sp macro="" textlink="">
      <xdr:nvSpPr>
        <xdr:cNvPr id="3617" name="AutoShape 65" descr="Waivers Exempt">
          <a:hlinkClick xmlns:r="http://schemas.openxmlformats.org/officeDocument/2006/relationships" r:id="rId1076"/>
        </xdr:cNvPr>
        <xdr:cNvSpPr>
          <a:spLocks noChangeAspect="1" noChangeArrowheads="1"/>
        </xdr:cNvSpPr>
      </xdr:nvSpPr>
      <xdr:spPr bwMode="auto">
        <a:xfrm>
          <a:off x="2447925" y="12882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680</xdr:row>
      <xdr:rowOff>0</xdr:rowOff>
    </xdr:from>
    <xdr:to>
      <xdr:col>7</xdr:col>
      <xdr:colOff>123825</xdr:colOff>
      <xdr:row>680</xdr:row>
      <xdr:rowOff>104775</xdr:rowOff>
    </xdr:to>
    <xdr:sp macro="" textlink="">
      <xdr:nvSpPr>
        <xdr:cNvPr id="3618" name="AutoShape 66" descr="Arbitration Eligible">
          <a:hlinkClick xmlns:r="http://schemas.openxmlformats.org/officeDocument/2006/relationships" r:id="rId1077"/>
        </xdr:cNvPr>
        <xdr:cNvSpPr>
          <a:spLocks noChangeAspect="1" noChangeArrowheads="1"/>
        </xdr:cNvSpPr>
      </xdr:nvSpPr>
      <xdr:spPr bwMode="auto">
        <a:xfrm>
          <a:off x="6181725" y="129778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683</xdr:row>
      <xdr:rowOff>0</xdr:rowOff>
    </xdr:from>
    <xdr:to>
      <xdr:col>8</xdr:col>
      <xdr:colOff>123825</xdr:colOff>
      <xdr:row>683</xdr:row>
      <xdr:rowOff>104775</xdr:rowOff>
    </xdr:to>
    <xdr:sp macro="" textlink="">
      <xdr:nvSpPr>
        <xdr:cNvPr id="3619" name="AutoShape 67" descr="Arbitration Eligible">
          <a:hlinkClick xmlns:r="http://schemas.openxmlformats.org/officeDocument/2006/relationships" r:id="rId1078"/>
        </xdr:cNvPr>
        <xdr:cNvSpPr>
          <a:spLocks noChangeAspect="1" noChangeArrowheads="1"/>
        </xdr:cNvSpPr>
      </xdr:nvSpPr>
      <xdr:spPr bwMode="auto">
        <a:xfrm>
          <a:off x="6943725" y="130349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688</xdr:row>
      <xdr:rowOff>0</xdr:rowOff>
    </xdr:from>
    <xdr:to>
      <xdr:col>7</xdr:col>
      <xdr:colOff>123825</xdr:colOff>
      <xdr:row>688</xdr:row>
      <xdr:rowOff>104775</xdr:rowOff>
    </xdr:to>
    <xdr:sp macro="" textlink="">
      <xdr:nvSpPr>
        <xdr:cNvPr id="3620" name="AutoShape 68" descr="Arbitration Eligible">
          <a:hlinkClick xmlns:r="http://schemas.openxmlformats.org/officeDocument/2006/relationships" r:id="rId1079"/>
        </xdr:cNvPr>
        <xdr:cNvSpPr>
          <a:spLocks noChangeAspect="1" noChangeArrowheads="1"/>
        </xdr:cNvSpPr>
      </xdr:nvSpPr>
      <xdr:spPr bwMode="auto">
        <a:xfrm>
          <a:off x="6181725" y="131302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689</xdr:row>
      <xdr:rowOff>0</xdr:rowOff>
    </xdr:from>
    <xdr:to>
      <xdr:col>2</xdr:col>
      <xdr:colOff>123825</xdr:colOff>
      <xdr:row>689</xdr:row>
      <xdr:rowOff>123825</xdr:rowOff>
    </xdr:to>
    <xdr:sp macro="" textlink="">
      <xdr:nvSpPr>
        <xdr:cNvPr id="3621" name="AutoShape 69" descr="Performance Bonuses"/>
        <xdr:cNvSpPr>
          <a:spLocks noChangeAspect="1" noChangeArrowheads="1"/>
        </xdr:cNvSpPr>
      </xdr:nvSpPr>
      <xdr:spPr bwMode="auto">
        <a:xfrm>
          <a:off x="2314575" y="13149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689</xdr:row>
      <xdr:rowOff>0</xdr:rowOff>
    </xdr:from>
    <xdr:to>
      <xdr:col>2</xdr:col>
      <xdr:colOff>257175</xdr:colOff>
      <xdr:row>689</xdr:row>
      <xdr:rowOff>123825</xdr:rowOff>
    </xdr:to>
    <xdr:sp macro="" textlink="">
      <xdr:nvSpPr>
        <xdr:cNvPr id="3622" name="AutoShape 70" descr="Waivers Exempt">
          <a:hlinkClick xmlns:r="http://schemas.openxmlformats.org/officeDocument/2006/relationships" r:id="rId1080"/>
        </xdr:cNvPr>
        <xdr:cNvSpPr>
          <a:spLocks noChangeAspect="1" noChangeArrowheads="1"/>
        </xdr:cNvSpPr>
      </xdr:nvSpPr>
      <xdr:spPr bwMode="auto">
        <a:xfrm>
          <a:off x="2447925" y="13149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690</xdr:row>
      <xdr:rowOff>0</xdr:rowOff>
    </xdr:from>
    <xdr:to>
      <xdr:col>7</xdr:col>
      <xdr:colOff>123825</xdr:colOff>
      <xdr:row>690</xdr:row>
      <xdr:rowOff>104775</xdr:rowOff>
    </xdr:to>
    <xdr:sp macro="" textlink="">
      <xdr:nvSpPr>
        <xdr:cNvPr id="3623" name="AutoShape 71" descr="Arbitration Eligible">
          <a:hlinkClick xmlns:r="http://schemas.openxmlformats.org/officeDocument/2006/relationships" r:id="rId1081"/>
        </xdr:cNvPr>
        <xdr:cNvSpPr>
          <a:spLocks noChangeAspect="1" noChangeArrowheads="1"/>
        </xdr:cNvSpPr>
      </xdr:nvSpPr>
      <xdr:spPr bwMode="auto">
        <a:xfrm>
          <a:off x="6181725" y="131683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698</xdr:row>
      <xdr:rowOff>0</xdr:rowOff>
    </xdr:from>
    <xdr:to>
      <xdr:col>2</xdr:col>
      <xdr:colOff>123825</xdr:colOff>
      <xdr:row>698</xdr:row>
      <xdr:rowOff>123825</xdr:rowOff>
    </xdr:to>
    <xdr:sp macro="" textlink="">
      <xdr:nvSpPr>
        <xdr:cNvPr id="3624" name="AutoShape 72" descr="Waivers Exempt">
          <a:hlinkClick xmlns:r="http://schemas.openxmlformats.org/officeDocument/2006/relationships" r:id="rId1082"/>
        </xdr:cNvPr>
        <xdr:cNvSpPr>
          <a:spLocks noChangeAspect="1" noChangeArrowheads="1"/>
        </xdr:cNvSpPr>
      </xdr:nvSpPr>
      <xdr:spPr bwMode="auto">
        <a:xfrm>
          <a:off x="2314575" y="13320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25" name="AutoShape 73" descr="https://capfriendly-wlb8ng5.stackpathdns.com/assets/images/icons/general/q.svg"/>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26" name="AutoShape 74" descr="https://capfriendly-wlb8ng5.stackpathdns.com/assets/images/icons/general/q.svg"/>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27" name="AutoShape 75" descr="https://capfriendly-wlb8ng5.stackpathdns.com/assets/images/icons/general/q.svg"/>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28" name="AutoShape 76" descr="https://capfriendly-wlb8ng5.stackpathdns.com/assets/images/icons/general/q.svg"/>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29" name="AutoShape 77" descr="https://capfriendly-wlb8ng5.stackpathdns.com/assets/images/icons/general/q.svg"/>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30" name="AutoShape 78" descr="https://capfriendly-wlb8ng5.stackpathdns.com/assets/images/icons/general/q.svg"/>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31" name="AutoShape 79" descr="https://capfriendly-wlb8ng5.stackpathdns.com/assets/images/icons/general/q.svg"/>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32" name="AutoShape 80" descr="https://capfriendly-wlb8ng5.stackpathdns.com/assets/images/icons/general/q.svg"/>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33" name="AutoShape 81" descr="https://capfriendly-wlb8ng5.stackpathdns.com/assets/images/icons/general/q.svg"/>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34" name="AutoShape 82" descr="https://capfriendly-wlb8ng5.stackpathdns.com/assets/images/icons/general/q.svg"/>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35" name="AutoShape 83" descr="https://capfriendly-wlb8ng5.stackpathdns.com/assets/images/icons/general/q.svg"/>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123825</xdr:colOff>
      <xdr:row>701</xdr:row>
      <xdr:rowOff>123825</xdr:rowOff>
    </xdr:to>
    <xdr:sp macro="" textlink="">
      <xdr:nvSpPr>
        <xdr:cNvPr id="3636" name="AutoShape 84" descr="Performance Bonuses"/>
        <xdr:cNvSpPr>
          <a:spLocks noChangeAspect="1" noChangeArrowheads="1"/>
        </xdr:cNvSpPr>
      </xdr:nvSpPr>
      <xdr:spPr bwMode="auto">
        <a:xfrm>
          <a:off x="231457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701</xdr:row>
      <xdr:rowOff>0</xdr:rowOff>
    </xdr:from>
    <xdr:to>
      <xdr:col>2</xdr:col>
      <xdr:colOff>257175</xdr:colOff>
      <xdr:row>701</xdr:row>
      <xdr:rowOff>123825</xdr:rowOff>
    </xdr:to>
    <xdr:sp macro="" textlink="">
      <xdr:nvSpPr>
        <xdr:cNvPr id="3637" name="AutoShape 85" descr="Waivers Exempt">
          <a:hlinkClick xmlns:r="http://schemas.openxmlformats.org/officeDocument/2006/relationships" r:id="rId1083"/>
        </xdr:cNvPr>
        <xdr:cNvSpPr>
          <a:spLocks noChangeAspect="1" noChangeArrowheads="1"/>
        </xdr:cNvSpPr>
      </xdr:nvSpPr>
      <xdr:spPr bwMode="auto">
        <a:xfrm>
          <a:off x="2447925" y="1337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702</xdr:row>
      <xdr:rowOff>0</xdr:rowOff>
    </xdr:from>
    <xdr:to>
      <xdr:col>8</xdr:col>
      <xdr:colOff>104775</xdr:colOff>
      <xdr:row>702</xdr:row>
      <xdr:rowOff>104775</xdr:rowOff>
    </xdr:to>
    <xdr:sp macro="" textlink="">
      <xdr:nvSpPr>
        <xdr:cNvPr id="3638" name="AutoShape 86" descr="https://capfriendly-wlb8ng5.stackpathdns.com/assets/images/icons/general/q2.svg"/>
        <xdr:cNvSpPr>
          <a:spLocks noChangeAspect="1" noChangeArrowheads="1"/>
        </xdr:cNvSpPr>
      </xdr:nvSpPr>
      <xdr:spPr bwMode="auto">
        <a:xfrm>
          <a:off x="6943725" y="1339691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702</xdr:row>
      <xdr:rowOff>0</xdr:rowOff>
    </xdr:from>
    <xdr:to>
      <xdr:col>2</xdr:col>
      <xdr:colOff>123825</xdr:colOff>
      <xdr:row>702</xdr:row>
      <xdr:rowOff>123825</xdr:rowOff>
    </xdr:to>
    <xdr:sp macro="" textlink="">
      <xdr:nvSpPr>
        <xdr:cNvPr id="3639" name="AutoShape 87" descr="Performance Bonuses"/>
        <xdr:cNvSpPr>
          <a:spLocks noChangeAspect="1" noChangeArrowheads="1"/>
        </xdr:cNvSpPr>
      </xdr:nvSpPr>
      <xdr:spPr bwMode="auto">
        <a:xfrm>
          <a:off x="2314575" y="13396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702</xdr:row>
      <xdr:rowOff>0</xdr:rowOff>
    </xdr:from>
    <xdr:to>
      <xdr:col>2</xdr:col>
      <xdr:colOff>257175</xdr:colOff>
      <xdr:row>702</xdr:row>
      <xdr:rowOff>123825</xdr:rowOff>
    </xdr:to>
    <xdr:sp macro="" textlink="">
      <xdr:nvSpPr>
        <xdr:cNvPr id="3640" name="AutoShape 88" descr="Waivers Exempt">
          <a:hlinkClick xmlns:r="http://schemas.openxmlformats.org/officeDocument/2006/relationships" r:id="rId1084"/>
        </xdr:cNvPr>
        <xdr:cNvSpPr>
          <a:spLocks noChangeAspect="1" noChangeArrowheads="1"/>
        </xdr:cNvSpPr>
      </xdr:nvSpPr>
      <xdr:spPr bwMode="auto">
        <a:xfrm>
          <a:off x="2447925" y="13396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703</xdr:row>
      <xdr:rowOff>0</xdr:rowOff>
    </xdr:from>
    <xdr:to>
      <xdr:col>2</xdr:col>
      <xdr:colOff>123825</xdr:colOff>
      <xdr:row>703</xdr:row>
      <xdr:rowOff>123825</xdr:rowOff>
    </xdr:to>
    <xdr:sp macro="" textlink="">
      <xdr:nvSpPr>
        <xdr:cNvPr id="3641" name="AutoShape 89" descr="Performance Bonuses"/>
        <xdr:cNvSpPr>
          <a:spLocks noChangeAspect="1" noChangeArrowheads="1"/>
        </xdr:cNvSpPr>
      </xdr:nvSpPr>
      <xdr:spPr bwMode="auto">
        <a:xfrm>
          <a:off x="2314575" y="13415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703</xdr:row>
      <xdr:rowOff>0</xdr:rowOff>
    </xdr:from>
    <xdr:to>
      <xdr:col>2</xdr:col>
      <xdr:colOff>257175</xdr:colOff>
      <xdr:row>703</xdr:row>
      <xdr:rowOff>123825</xdr:rowOff>
    </xdr:to>
    <xdr:sp macro="" textlink="">
      <xdr:nvSpPr>
        <xdr:cNvPr id="3642" name="AutoShape 90" descr="Waivers Exempt">
          <a:hlinkClick xmlns:r="http://schemas.openxmlformats.org/officeDocument/2006/relationships" r:id="rId1085"/>
        </xdr:cNvPr>
        <xdr:cNvSpPr>
          <a:spLocks noChangeAspect="1" noChangeArrowheads="1"/>
        </xdr:cNvSpPr>
      </xdr:nvSpPr>
      <xdr:spPr bwMode="auto">
        <a:xfrm>
          <a:off x="2447925" y="13415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704</xdr:row>
      <xdr:rowOff>0</xdr:rowOff>
    </xdr:from>
    <xdr:to>
      <xdr:col>2</xdr:col>
      <xdr:colOff>123825</xdr:colOff>
      <xdr:row>704</xdr:row>
      <xdr:rowOff>123825</xdr:rowOff>
    </xdr:to>
    <xdr:sp macro="" textlink="">
      <xdr:nvSpPr>
        <xdr:cNvPr id="3643" name="AutoShape 91" descr="Performance Bonuses"/>
        <xdr:cNvSpPr>
          <a:spLocks noChangeAspect="1" noChangeArrowheads="1"/>
        </xdr:cNvSpPr>
      </xdr:nvSpPr>
      <xdr:spPr bwMode="auto">
        <a:xfrm>
          <a:off x="2314575" y="13435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704</xdr:row>
      <xdr:rowOff>0</xdr:rowOff>
    </xdr:from>
    <xdr:to>
      <xdr:col>2</xdr:col>
      <xdr:colOff>257175</xdr:colOff>
      <xdr:row>704</xdr:row>
      <xdr:rowOff>123825</xdr:rowOff>
    </xdr:to>
    <xdr:sp macro="" textlink="">
      <xdr:nvSpPr>
        <xdr:cNvPr id="3644" name="AutoShape 92" descr="Waivers Exempt">
          <a:hlinkClick xmlns:r="http://schemas.openxmlformats.org/officeDocument/2006/relationships" r:id="rId1086"/>
        </xdr:cNvPr>
        <xdr:cNvSpPr>
          <a:spLocks noChangeAspect="1" noChangeArrowheads="1"/>
        </xdr:cNvSpPr>
      </xdr:nvSpPr>
      <xdr:spPr bwMode="auto">
        <a:xfrm>
          <a:off x="2447925" y="13435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705</xdr:row>
      <xdr:rowOff>0</xdr:rowOff>
    </xdr:from>
    <xdr:to>
      <xdr:col>2</xdr:col>
      <xdr:colOff>123825</xdr:colOff>
      <xdr:row>705</xdr:row>
      <xdr:rowOff>123825</xdr:rowOff>
    </xdr:to>
    <xdr:sp macro="" textlink="">
      <xdr:nvSpPr>
        <xdr:cNvPr id="3645" name="AutoShape 93" descr="Performance Bonuses"/>
        <xdr:cNvSpPr>
          <a:spLocks noChangeAspect="1" noChangeArrowheads="1"/>
        </xdr:cNvSpPr>
      </xdr:nvSpPr>
      <xdr:spPr bwMode="auto">
        <a:xfrm>
          <a:off x="2314575" y="13454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705</xdr:row>
      <xdr:rowOff>0</xdr:rowOff>
    </xdr:from>
    <xdr:to>
      <xdr:col>2</xdr:col>
      <xdr:colOff>257175</xdr:colOff>
      <xdr:row>705</xdr:row>
      <xdr:rowOff>123825</xdr:rowOff>
    </xdr:to>
    <xdr:sp macro="" textlink="">
      <xdr:nvSpPr>
        <xdr:cNvPr id="3646" name="AutoShape 94" descr="Waivers Exempt">
          <a:hlinkClick xmlns:r="http://schemas.openxmlformats.org/officeDocument/2006/relationships" r:id="rId1087"/>
        </xdr:cNvPr>
        <xdr:cNvSpPr>
          <a:spLocks noChangeAspect="1" noChangeArrowheads="1"/>
        </xdr:cNvSpPr>
      </xdr:nvSpPr>
      <xdr:spPr bwMode="auto">
        <a:xfrm>
          <a:off x="2447925" y="13454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706</xdr:row>
      <xdr:rowOff>0</xdr:rowOff>
    </xdr:from>
    <xdr:to>
      <xdr:col>2</xdr:col>
      <xdr:colOff>123825</xdr:colOff>
      <xdr:row>706</xdr:row>
      <xdr:rowOff>123825</xdr:rowOff>
    </xdr:to>
    <xdr:sp macro="" textlink="">
      <xdr:nvSpPr>
        <xdr:cNvPr id="3647" name="AutoShape 95" descr="Waivers Exempt">
          <a:hlinkClick xmlns:r="http://schemas.openxmlformats.org/officeDocument/2006/relationships" r:id="rId1088"/>
        </xdr:cNvPr>
        <xdr:cNvSpPr>
          <a:spLocks noChangeAspect="1" noChangeArrowheads="1"/>
        </xdr:cNvSpPr>
      </xdr:nvSpPr>
      <xdr:spPr bwMode="auto">
        <a:xfrm>
          <a:off x="2314575" y="13473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707</xdr:row>
      <xdr:rowOff>0</xdr:rowOff>
    </xdr:from>
    <xdr:to>
      <xdr:col>2</xdr:col>
      <xdr:colOff>123825</xdr:colOff>
      <xdr:row>707</xdr:row>
      <xdr:rowOff>123825</xdr:rowOff>
    </xdr:to>
    <xdr:sp macro="" textlink="">
      <xdr:nvSpPr>
        <xdr:cNvPr id="3648" name="AutoShape 96" descr="Waivers Exempt">
          <a:hlinkClick xmlns:r="http://schemas.openxmlformats.org/officeDocument/2006/relationships" r:id="rId1089"/>
        </xdr:cNvPr>
        <xdr:cNvSpPr>
          <a:spLocks noChangeAspect="1" noChangeArrowheads="1"/>
        </xdr:cNvSpPr>
      </xdr:nvSpPr>
      <xdr:spPr bwMode="auto">
        <a:xfrm>
          <a:off x="2314575" y="13492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708</xdr:row>
      <xdr:rowOff>0</xdr:rowOff>
    </xdr:from>
    <xdr:to>
      <xdr:col>2</xdr:col>
      <xdr:colOff>123825</xdr:colOff>
      <xdr:row>708</xdr:row>
      <xdr:rowOff>123825</xdr:rowOff>
    </xdr:to>
    <xdr:sp macro="" textlink="">
      <xdr:nvSpPr>
        <xdr:cNvPr id="3649" name="AutoShape 97" descr="Waivers Exempt">
          <a:hlinkClick xmlns:r="http://schemas.openxmlformats.org/officeDocument/2006/relationships" r:id="rId1090"/>
        </xdr:cNvPr>
        <xdr:cNvSpPr>
          <a:spLocks noChangeAspect="1" noChangeArrowheads="1"/>
        </xdr:cNvSpPr>
      </xdr:nvSpPr>
      <xdr:spPr bwMode="auto">
        <a:xfrm>
          <a:off x="2314575" y="13511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709</xdr:row>
      <xdr:rowOff>0</xdr:rowOff>
    </xdr:from>
    <xdr:to>
      <xdr:col>2</xdr:col>
      <xdr:colOff>123825</xdr:colOff>
      <xdr:row>709</xdr:row>
      <xdr:rowOff>123825</xdr:rowOff>
    </xdr:to>
    <xdr:sp macro="" textlink="">
      <xdr:nvSpPr>
        <xdr:cNvPr id="3650" name="AutoShape 98" descr="Waivers Exempt">
          <a:hlinkClick xmlns:r="http://schemas.openxmlformats.org/officeDocument/2006/relationships" r:id="rId1091"/>
        </xdr:cNvPr>
        <xdr:cNvSpPr>
          <a:spLocks noChangeAspect="1" noChangeArrowheads="1"/>
        </xdr:cNvSpPr>
      </xdr:nvSpPr>
      <xdr:spPr bwMode="auto">
        <a:xfrm>
          <a:off x="2314575" y="13530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710</xdr:row>
      <xdr:rowOff>0</xdr:rowOff>
    </xdr:from>
    <xdr:to>
      <xdr:col>2</xdr:col>
      <xdr:colOff>123825</xdr:colOff>
      <xdr:row>710</xdr:row>
      <xdr:rowOff>123825</xdr:rowOff>
    </xdr:to>
    <xdr:sp macro="" textlink="">
      <xdr:nvSpPr>
        <xdr:cNvPr id="3651" name="AutoShape 99" descr="Waivers Exempt">
          <a:hlinkClick xmlns:r="http://schemas.openxmlformats.org/officeDocument/2006/relationships" r:id="rId1092"/>
        </xdr:cNvPr>
        <xdr:cNvSpPr>
          <a:spLocks noChangeAspect="1" noChangeArrowheads="1"/>
        </xdr:cNvSpPr>
      </xdr:nvSpPr>
      <xdr:spPr bwMode="auto">
        <a:xfrm>
          <a:off x="2314575" y="1354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711</xdr:row>
      <xdr:rowOff>0</xdr:rowOff>
    </xdr:from>
    <xdr:to>
      <xdr:col>7</xdr:col>
      <xdr:colOff>123825</xdr:colOff>
      <xdr:row>711</xdr:row>
      <xdr:rowOff>104775</xdr:rowOff>
    </xdr:to>
    <xdr:sp macro="" textlink="">
      <xdr:nvSpPr>
        <xdr:cNvPr id="3652" name="AutoShape 100" descr="Arbitration Eligible">
          <a:hlinkClick xmlns:r="http://schemas.openxmlformats.org/officeDocument/2006/relationships" r:id="rId1093"/>
        </xdr:cNvPr>
        <xdr:cNvSpPr>
          <a:spLocks noChangeAspect="1" noChangeArrowheads="1"/>
        </xdr:cNvSpPr>
      </xdr:nvSpPr>
      <xdr:spPr bwMode="auto">
        <a:xfrm>
          <a:off x="6181725" y="135683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713</xdr:row>
      <xdr:rowOff>0</xdr:rowOff>
    </xdr:from>
    <xdr:to>
      <xdr:col>7</xdr:col>
      <xdr:colOff>123825</xdr:colOff>
      <xdr:row>713</xdr:row>
      <xdr:rowOff>104775</xdr:rowOff>
    </xdr:to>
    <xdr:sp macro="" textlink="">
      <xdr:nvSpPr>
        <xdr:cNvPr id="3653" name="AutoShape 101" descr="Arbitration Eligible">
          <a:hlinkClick xmlns:r="http://schemas.openxmlformats.org/officeDocument/2006/relationships" r:id="rId1094"/>
        </xdr:cNvPr>
        <xdr:cNvSpPr>
          <a:spLocks noChangeAspect="1" noChangeArrowheads="1"/>
        </xdr:cNvSpPr>
      </xdr:nvSpPr>
      <xdr:spPr bwMode="auto">
        <a:xfrm>
          <a:off x="6181725" y="136064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714</xdr:row>
      <xdr:rowOff>0</xdr:rowOff>
    </xdr:from>
    <xdr:to>
      <xdr:col>2</xdr:col>
      <xdr:colOff>123825</xdr:colOff>
      <xdr:row>714</xdr:row>
      <xdr:rowOff>123825</xdr:rowOff>
    </xdr:to>
    <xdr:sp macro="" textlink="">
      <xdr:nvSpPr>
        <xdr:cNvPr id="3654" name="AutoShape 102" descr="Waivers Exempt">
          <a:hlinkClick xmlns:r="http://schemas.openxmlformats.org/officeDocument/2006/relationships" r:id="rId1095"/>
        </xdr:cNvPr>
        <xdr:cNvSpPr>
          <a:spLocks noChangeAspect="1" noChangeArrowheads="1"/>
        </xdr:cNvSpPr>
      </xdr:nvSpPr>
      <xdr:spPr bwMode="auto">
        <a:xfrm>
          <a:off x="2314575" y="13625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715</xdr:row>
      <xdr:rowOff>0</xdr:rowOff>
    </xdr:from>
    <xdr:to>
      <xdr:col>2</xdr:col>
      <xdr:colOff>123825</xdr:colOff>
      <xdr:row>715</xdr:row>
      <xdr:rowOff>123825</xdr:rowOff>
    </xdr:to>
    <xdr:sp macro="" textlink="">
      <xdr:nvSpPr>
        <xdr:cNvPr id="3655" name="AutoShape 103" descr="Waivers Exempt">
          <a:hlinkClick xmlns:r="http://schemas.openxmlformats.org/officeDocument/2006/relationships" r:id="rId1096"/>
        </xdr:cNvPr>
        <xdr:cNvSpPr>
          <a:spLocks noChangeAspect="1" noChangeArrowheads="1"/>
        </xdr:cNvSpPr>
      </xdr:nvSpPr>
      <xdr:spPr bwMode="auto">
        <a:xfrm>
          <a:off x="2314575" y="13644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123825</xdr:colOff>
      <xdr:row>716</xdr:row>
      <xdr:rowOff>123825</xdr:rowOff>
    </xdr:to>
    <xdr:sp macro="" textlink="">
      <xdr:nvSpPr>
        <xdr:cNvPr id="3656" name="AutoShape 104" descr="Performance Bonuses"/>
        <xdr:cNvSpPr>
          <a:spLocks noChangeAspect="1" noChangeArrowheads="1"/>
        </xdr:cNvSpPr>
      </xdr:nvSpPr>
      <xdr:spPr bwMode="auto">
        <a:xfrm>
          <a:off x="2314575" y="13663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716</xdr:row>
      <xdr:rowOff>0</xdr:rowOff>
    </xdr:from>
    <xdr:to>
      <xdr:col>2</xdr:col>
      <xdr:colOff>257175</xdr:colOff>
      <xdr:row>716</xdr:row>
      <xdr:rowOff>123825</xdr:rowOff>
    </xdr:to>
    <xdr:sp macro="" textlink="">
      <xdr:nvSpPr>
        <xdr:cNvPr id="3657" name="AutoShape 105" descr="Waivers Exempt">
          <a:hlinkClick xmlns:r="http://schemas.openxmlformats.org/officeDocument/2006/relationships" r:id="rId1097"/>
        </xdr:cNvPr>
        <xdr:cNvSpPr>
          <a:spLocks noChangeAspect="1" noChangeArrowheads="1"/>
        </xdr:cNvSpPr>
      </xdr:nvSpPr>
      <xdr:spPr bwMode="auto">
        <a:xfrm>
          <a:off x="2447925" y="13663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717</xdr:row>
      <xdr:rowOff>0</xdr:rowOff>
    </xdr:from>
    <xdr:to>
      <xdr:col>2</xdr:col>
      <xdr:colOff>123825</xdr:colOff>
      <xdr:row>717</xdr:row>
      <xdr:rowOff>123825</xdr:rowOff>
    </xdr:to>
    <xdr:sp macro="" textlink="">
      <xdr:nvSpPr>
        <xdr:cNvPr id="3658" name="AutoShape 106" descr="Performance Bonuses"/>
        <xdr:cNvSpPr>
          <a:spLocks noChangeAspect="1" noChangeArrowheads="1"/>
        </xdr:cNvSpPr>
      </xdr:nvSpPr>
      <xdr:spPr bwMode="auto">
        <a:xfrm>
          <a:off x="2314575" y="13682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717</xdr:row>
      <xdr:rowOff>0</xdr:rowOff>
    </xdr:from>
    <xdr:to>
      <xdr:col>2</xdr:col>
      <xdr:colOff>257175</xdr:colOff>
      <xdr:row>717</xdr:row>
      <xdr:rowOff>123825</xdr:rowOff>
    </xdr:to>
    <xdr:sp macro="" textlink="">
      <xdr:nvSpPr>
        <xdr:cNvPr id="3659" name="AutoShape 107" descr="Waivers Exempt">
          <a:hlinkClick xmlns:r="http://schemas.openxmlformats.org/officeDocument/2006/relationships" r:id="rId1098"/>
        </xdr:cNvPr>
        <xdr:cNvSpPr>
          <a:spLocks noChangeAspect="1" noChangeArrowheads="1"/>
        </xdr:cNvSpPr>
      </xdr:nvSpPr>
      <xdr:spPr bwMode="auto">
        <a:xfrm>
          <a:off x="2447925" y="13682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718</xdr:row>
      <xdr:rowOff>0</xdr:rowOff>
    </xdr:from>
    <xdr:to>
      <xdr:col>2</xdr:col>
      <xdr:colOff>123825</xdr:colOff>
      <xdr:row>718</xdr:row>
      <xdr:rowOff>123825</xdr:rowOff>
    </xdr:to>
    <xdr:sp macro="" textlink="">
      <xdr:nvSpPr>
        <xdr:cNvPr id="3660" name="AutoShape 108" descr="Performance Bonuses"/>
        <xdr:cNvSpPr>
          <a:spLocks noChangeAspect="1" noChangeArrowheads="1"/>
        </xdr:cNvSpPr>
      </xdr:nvSpPr>
      <xdr:spPr bwMode="auto">
        <a:xfrm>
          <a:off x="2314575" y="13701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718</xdr:row>
      <xdr:rowOff>0</xdr:rowOff>
    </xdr:from>
    <xdr:to>
      <xdr:col>2</xdr:col>
      <xdr:colOff>257175</xdr:colOff>
      <xdr:row>718</xdr:row>
      <xdr:rowOff>123825</xdr:rowOff>
    </xdr:to>
    <xdr:sp macro="" textlink="">
      <xdr:nvSpPr>
        <xdr:cNvPr id="3661" name="AutoShape 109" descr="Waivers Exempt">
          <a:hlinkClick xmlns:r="http://schemas.openxmlformats.org/officeDocument/2006/relationships" r:id="rId1099"/>
        </xdr:cNvPr>
        <xdr:cNvSpPr>
          <a:spLocks noChangeAspect="1" noChangeArrowheads="1"/>
        </xdr:cNvSpPr>
      </xdr:nvSpPr>
      <xdr:spPr bwMode="auto">
        <a:xfrm>
          <a:off x="2447925" y="13701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719</xdr:row>
      <xdr:rowOff>0</xdr:rowOff>
    </xdr:from>
    <xdr:to>
      <xdr:col>7</xdr:col>
      <xdr:colOff>123825</xdr:colOff>
      <xdr:row>719</xdr:row>
      <xdr:rowOff>104775</xdr:rowOff>
    </xdr:to>
    <xdr:sp macro="" textlink="">
      <xdr:nvSpPr>
        <xdr:cNvPr id="3662" name="AutoShape 110" descr="Arbitration Eligible">
          <a:hlinkClick xmlns:r="http://schemas.openxmlformats.org/officeDocument/2006/relationships" r:id="rId1100"/>
        </xdr:cNvPr>
        <xdr:cNvSpPr>
          <a:spLocks noChangeAspect="1" noChangeArrowheads="1"/>
        </xdr:cNvSpPr>
      </xdr:nvSpPr>
      <xdr:spPr bwMode="auto">
        <a:xfrm>
          <a:off x="6181725" y="137207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721</xdr:row>
      <xdr:rowOff>0</xdr:rowOff>
    </xdr:from>
    <xdr:to>
      <xdr:col>2</xdr:col>
      <xdr:colOff>123825</xdr:colOff>
      <xdr:row>721</xdr:row>
      <xdr:rowOff>123825</xdr:rowOff>
    </xdr:to>
    <xdr:sp macro="" textlink="">
      <xdr:nvSpPr>
        <xdr:cNvPr id="3663" name="AutoShape 111" descr="Performance Bonuses"/>
        <xdr:cNvSpPr>
          <a:spLocks noChangeAspect="1" noChangeArrowheads="1"/>
        </xdr:cNvSpPr>
      </xdr:nvSpPr>
      <xdr:spPr bwMode="auto">
        <a:xfrm>
          <a:off x="2314575" y="13758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721</xdr:row>
      <xdr:rowOff>0</xdr:rowOff>
    </xdr:from>
    <xdr:to>
      <xdr:col>2</xdr:col>
      <xdr:colOff>257175</xdr:colOff>
      <xdr:row>721</xdr:row>
      <xdr:rowOff>123825</xdr:rowOff>
    </xdr:to>
    <xdr:sp macro="" textlink="">
      <xdr:nvSpPr>
        <xdr:cNvPr id="3664" name="AutoShape 112" descr="Waivers Exempt">
          <a:hlinkClick xmlns:r="http://schemas.openxmlformats.org/officeDocument/2006/relationships" r:id="rId1101"/>
        </xdr:cNvPr>
        <xdr:cNvSpPr>
          <a:spLocks noChangeAspect="1" noChangeArrowheads="1"/>
        </xdr:cNvSpPr>
      </xdr:nvSpPr>
      <xdr:spPr bwMode="auto">
        <a:xfrm>
          <a:off x="2447925" y="13758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723</xdr:row>
      <xdr:rowOff>0</xdr:rowOff>
    </xdr:from>
    <xdr:to>
      <xdr:col>2</xdr:col>
      <xdr:colOff>123825</xdr:colOff>
      <xdr:row>723</xdr:row>
      <xdr:rowOff>123825</xdr:rowOff>
    </xdr:to>
    <xdr:sp macro="" textlink="">
      <xdr:nvSpPr>
        <xdr:cNvPr id="3665" name="AutoShape 113" descr="Waivers Exempt">
          <a:hlinkClick xmlns:r="http://schemas.openxmlformats.org/officeDocument/2006/relationships" r:id="rId1102"/>
        </xdr:cNvPr>
        <xdr:cNvSpPr>
          <a:spLocks noChangeAspect="1" noChangeArrowheads="1"/>
        </xdr:cNvSpPr>
      </xdr:nvSpPr>
      <xdr:spPr bwMode="auto">
        <a:xfrm>
          <a:off x="2314575" y="13796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728</xdr:row>
      <xdr:rowOff>0</xdr:rowOff>
    </xdr:from>
    <xdr:to>
      <xdr:col>7</xdr:col>
      <xdr:colOff>123825</xdr:colOff>
      <xdr:row>728</xdr:row>
      <xdr:rowOff>104775</xdr:rowOff>
    </xdr:to>
    <xdr:sp macro="" textlink="">
      <xdr:nvSpPr>
        <xdr:cNvPr id="3666" name="AutoShape 114" descr="Arbitration Eligible">
          <a:hlinkClick xmlns:r="http://schemas.openxmlformats.org/officeDocument/2006/relationships" r:id="rId1103"/>
        </xdr:cNvPr>
        <xdr:cNvSpPr>
          <a:spLocks noChangeAspect="1" noChangeArrowheads="1"/>
        </xdr:cNvSpPr>
      </xdr:nvSpPr>
      <xdr:spPr bwMode="auto">
        <a:xfrm>
          <a:off x="6181725" y="138922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729</xdr:row>
      <xdr:rowOff>0</xdr:rowOff>
    </xdr:from>
    <xdr:to>
      <xdr:col>7</xdr:col>
      <xdr:colOff>123825</xdr:colOff>
      <xdr:row>729</xdr:row>
      <xdr:rowOff>104775</xdr:rowOff>
    </xdr:to>
    <xdr:sp macro="" textlink="">
      <xdr:nvSpPr>
        <xdr:cNvPr id="3667" name="AutoShape 115" descr="Arbitration Eligible">
          <a:hlinkClick xmlns:r="http://schemas.openxmlformats.org/officeDocument/2006/relationships" r:id="rId1104"/>
        </xdr:cNvPr>
        <xdr:cNvSpPr>
          <a:spLocks noChangeAspect="1" noChangeArrowheads="1"/>
        </xdr:cNvSpPr>
      </xdr:nvSpPr>
      <xdr:spPr bwMode="auto">
        <a:xfrm>
          <a:off x="6181725" y="139112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732</xdr:row>
      <xdr:rowOff>0</xdr:rowOff>
    </xdr:from>
    <xdr:to>
      <xdr:col>7</xdr:col>
      <xdr:colOff>123825</xdr:colOff>
      <xdr:row>732</xdr:row>
      <xdr:rowOff>104775</xdr:rowOff>
    </xdr:to>
    <xdr:sp macro="" textlink="">
      <xdr:nvSpPr>
        <xdr:cNvPr id="3668" name="AutoShape 116" descr="Arbitration Eligible">
          <a:hlinkClick xmlns:r="http://schemas.openxmlformats.org/officeDocument/2006/relationships" r:id="rId1105"/>
        </xdr:cNvPr>
        <xdr:cNvSpPr>
          <a:spLocks noChangeAspect="1" noChangeArrowheads="1"/>
        </xdr:cNvSpPr>
      </xdr:nvSpPr>
      <xdr:spPr bwMode="auto">
        <a:xfrm>
          <a:off x="6181725" y="139684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733</xdr:row>
      <xdr:rowOff>0</xdr:rowOff>
    </xdr:from>
    <xdr:to>
      <xdr:col>7</xdr:col>
      <xdr:colOff>123825</xdr:colOff>
      <xdr:row>733</xdr:row>
      <xdr:rowOff>104775</xdr:rowOff>
    </xdr:to>
    <xdr:sp macro="" textlink="">
      <xdr:nvSpPr>
        <xdr:cNvPr id="3669" name="AutoShape 117" descr="Arbitration Eligible">
          <a:hlinkClick xmlns:r="http://schemas.openxmlformats.org/officeDocument/2006/relationships" r:id="rId1106"/>
        </xdr:cNvPr>
        <xdr:cNvSpPr>
          <a:spLocks noChangeAspect="1" noChangeArrowheads="1"/>
        </xdr:cNvSpPr>
      </xdr:nvSpPr>
      <xdr:spPr bwMode="auto">
        <a:xfrm>
          <a:off x="6181725" y="139874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734</xdr:row>
      <xdr:rowOff>0</xdr:rowOff>
    </xdr:from>
    <xdr:to>
      <xdr:col>7</xdr:col>
      <xdr:colOff>123825</xdr:colOff>
      <xdr:row>734</xdr:row>
      <xdr:rowOff>104775</xdr:rowOff>
    </xdr:to>
    <xdr:sp macro="" textlink="">
      <xdr:nvSpPr>
        <xdr:cNvPr id="3670" name="AutoShape 118" descr="Arbitration Eligible">
          <a:hlinkClick xmlns:r="http://schemas.openxmlformats.org/officeDocument/2006/relationships" r:id="rId1107"/>
        </xdr:cNvPr>
        <xdr:cNvSpPr>
          <a:spLocks noChangeAspect="1" noChangeArrowheads="1"/>
        </xdr:cNvSpPr>
      </xdr:nvSpPr>
      <xdr:spPr bwMode="auto">
        <a:xfrm>
          <a:off x="6181725" y="140065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735</xdr:row>
      <xdr:rowOff>0</xdr:rowOff>
    </xdr:from>
    <xdr:to>
      <xdr:col>2</xdr:col>
      <xdr:colOff>123825</xdr:colOff>
      <xdr:row>735</xdr:row>
      <xdr:rowOff>123825</xdr:rowOff>
    </xdr:to>
    <xdr:sp macro="" textlink="">
      <xdr:nvSpPr>
        <xdr:cNvPr id="3671" name="AutoShape 119" descr="Performance Bonuses"/>
        <xdr:cNvSpPr>
          <a:spLocks noChangeAspect="1" noChangeArrowheads="1"/>
        </xdr:cNvSpPr>
      </xdr:nvSpPr>
      <xdr:spPr bwMode="auto">
        <a:xfrm>
          <a:off x="2314575" y="14025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735</xdr:row>
      <xdr:rowOff>0</xdr:rowOff>
    </xdr:from>
    <xdr:to>
      <xdr:col>2</xdr:col>
      <xdr:colOff>257175</xdr:colOff>
      <xdr:row>735</xdr:row>
      <xdr:rowOff>123825</xdr:rowOff>
    </xdr:to>
    <xdr:sp macro="" textlink="">
      <xdr:nvSpPr>
        <xdr:cNvPr id="3672" name="AutoShape 120" descr="Waivers Exempt">
          <a:hlinkClick xmlns:r="http://schemas.openxmlformats.org/officeDocument/2006/relationships" r:id="rId1108"/>
        </xdr:cNvPr>
        <xdr:cNvSpPr>
          <a:spLocks noChangeAspect="1" noChangeArrowheads="1"/>
        </xdr:cNvSpPr>
      </xdr:nvSpPr>
      <xdr:spPr bwMode="auto">
        <a:xfrm>
          <a:off x="2447925" y="14025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736</xdr:row>
      <xdr:rowOff>0</xdr:rowOff>
    </xdr:from>
    <xdr:to>
      <xdr:col>2</xdr:col>
      <xdr:colOff>123825</xdr:colOff>
      <xdr:row>736</xdr:row>
      <xdr:rowOff>123825</xdr:rowOff>
    </xdr:to>
    <xdr:sp macro="" textlink="">
      <xdr:nvSpPr>
        <xdr:cNvPr id="3673" name="AutoShape 121" descr="Performance Bonuses"/>
        <xdr:cNvSpPr>
          <a:spLocks noChangeAspect="1" noChangeArrowheads="1"/>
        </xdr:cNvSpPr>
      </xdr:nvSpPr>
      <xdr:spPr bwMode="auto">
        <a:xfrm>
          <a:off x="2314575" y="14044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736</xdr:row>
      <xdr:rowOff>0</xdr:rowOff>
    </xdr:from>
    <xdr:to>
      <xdr:col>2</xdr:col>
      <xdr:colOff>257175</xdr:colOff>
      <xdr:row>736</xdr:row>
      <xdr:rowOff>123825</xdr:rowOff>
    </xdr:to>
    <xdr:sp macro="" textlink="">
      <xdr:nvSpPr>
        <xdr:cNvPr id="3674" name="AutoShape 122" descr="Waivers Exempt">
          <a:hlinkClick xmlns:r="http://schemas.openxmlformats.org/officeDocument/2006/relationships" r:id="rId1109"/>
        </xdr:cNvPr>
        <xdr:cNvSpPr>
          <a:spLocks noChangeAspect="1" noChangeArrowheads="1"/>
        </xdr:cNvSpPr>
      </xdr:nvSpPr>
      <xdr:spPr bwMode="auto">
        <a:xfrm>
          <a:off x="2447925" y="14044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742</xdr:row>
      <xdr:rowOff>0</xdr:rowOff>
    </xdr:from>
    <xdr:to>
      <xdr:col>7</xdr:col>
      <xdr:colOff>123825</xdr:colOff>
      <xdr:row>742</xdr:row>
      <xdr:rowOff>104775</xdr:rowOff>
    </xdr:to>
    <xdr:sp macro="" textlink="">
      <xdr:nvSpPr>
        <xdr:cNvPr id="3675" name="AutoShape 123" descr="Arbitration Eligible">
          <a:hlinkClick xmlns:r="http://schemas.openxmlformats.org/officeDocument/2006/relationships" r:id="rId1110"/>
        </xdr:cNvPr>
        <xdr:cNvSpPr>
          <a:spLocks noChangeAspect="1" noChangeArrowheads="1"/>
        </xdr:cNvSpPr>
      </xdr:nvSpPr>
      <xdr:spPr bwMode="auto">
        <a:xfrm>
          <a:off x="6181725" y="141589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743</xdr:row>
      <xdr:rowOff>0</xdr:rowOff>
    </xdr:from>
    <xdr:to>
      <xdr:col>2</xdr:col>
      <xdr:colOff>123825</xdr:colOff>
      <xdr:row>743</xdr:row>
      <xdr:rowOff>123825</xdr:rowOff>
    </xdr:to>
    <xdr:sp macro="" textlink="">
      <xdr:nvSpPr>
        <xdr:cNvPr id="3676" name="AutoShape 124" descr="Performance Bonuses"/>
        <xdr:cNvSpPr>
          <a:spLocks noChangeAspect="1" noChangeArrowheads="1"/>
        </xdr:cNvSpPr>
      </xdr:nvSpPr>
      <xdr:spPr bwMode="auto">
        <a:xfrm>
          <a:off x="2314575" y="14177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743</xdr:row>
      <xdr:rowOff>0</xdr:rowOff>
    </xdr:from>
    <xdr:to>
      <xdr:col>2</xdr:col>
      <xdr:colOff>257175</xdr:colOff>
      <xdr:row>743</xdr:row>
      <xdr:rowOff>123825</xdr:rowOff>
    </xdr:to>
    <xdr:sp macro="" textlink="">
      <xdr:nvSpPr>
        <xdr:cNvPr id="3677" name="AutoShape 125" descr="Waivers Exempt">
          <a:hlinkClick xmlns:r="http://schemas.openxmlformats.org/officeDocument/2006/relationships" r:id="rId1111"/>
        </xdr:cNvPr>
        <xdr:cNvSpPr>
          <a:spLocks noChangeAspect="1" noChangeArrowheads="1"/>
        </xdr:cNvSpPr>
      </xdr:nvSpPr>
      <xdr:spPr bwMode="auto">
        <a:xfrm>
          <a:off x="2447925" y="14177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744</xdr:row>
      <xdr:rowOff>0</xdr:rowOff>
    </xdr:from>
    <xdr:to>
      <xdr:col>2</xdr:col>
      <xdr:colOff>123825</xdr:colOff>
      <xdr:row>744</xdr:row>
      <xdr:rowOff>123825</xdr:rowOff>
    </xdr:to>
    <xdr:sp macro="" textlink="">
      <xdr:nvSpPr>
        <xdr:cNvPr id="3678" name="AutoShape 126" descr="Performance Bonuses"/>
        <xdr:cNvSpPr>
          <a:spLocks noChangeAspect="1" noChangeArrowheads="1"/>
        </xdr:cNvSpPr>
      </xdr:nvSpPr>
      <xdr:spPr bwMode="auto">
        <a:xfrm>
          <a:off x="2314575" y="14197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746</xdr:row>
      <xdr:rowOff>0</xdr:rowOff>
    </xdr:from>
    <xdr:to>
      <xdr:col>4</xdr:col>
      <xdr:colOff>114300</xdr:colOff>
      <xdr:row>746</xdr:row>
      <xdr:rowOff>114300</xdr:rowOff>
    </xdr:to>
    <xdr:sp macro="" textlink="">
      <xdr:nvSpPr>
        <xdr:cNvPr id="3679" name="AutoShape 127" descr="https://capfriendly-wlb8ng5.stackpathdns.com/assets/images/icons/players/injury.svg"/>
        <xdr:cNvSpPr>
          <a:spLocks noChangeAspect="1" noChangeArrowheads="1"/>
        </xdr:cNvSpPr>
      </xdr:nvSpPr>
      <xdr:spPr bwMode="auto">
        <a:xfrm>
          <a:off x="3895725" y="14235112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746</xdr:row>
      <xdr:rowOff>0</xdr:rowOff>
    </xdr:from>
    <xdr:to>
      <xdr:col>4</xdr:col>
      <xdr:colOff>114300</xdr:colOff>
      <xdr:row>746</xdr:row>
      <xdr:rowOff>114300</xdr:rowOff>
    </xdr:to>
    <xdr:sp macro="" textlink="">
      <xdr:nvSpPr>
        <xdr:cNvPr id="3680" name="AutoShape 128" descr="https://capfriendly-wlb8ng5.stackpathdns.com/assets/images/icons/players/injury.svg"/>
        <xdr:cNvSpPr>
          <a:spLocks noChangeAspect="1" noChangeArrowheads="1"/>
        </xdr:cNvSpPr>
      </xdr:nvSpPr>
      <xdr:spPr bwMode="auto">
        <a:xfrm>
          <a:off x="3895725" y="14235112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81" name="AutoShape 129" descr="https://capfriendly-wlb8ng5.stackpathdns.com/assets/images/icons/general/q.svg"/>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82" name="AutoShape 130" descr="https://capfriendly-wlb8ng5.stackpathdns.com/assets/images/icons/general/q.svg"/>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83" name="AutoShape 131" descr="https://capfriendly-wlb8ng5.stackpathdns.com/assets/images/icons/general/q.svg"/>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84" name="AutoShape 132" descr="https://capfriendly-wlb8ng5.stackpathdns.com/assets/images/icons/general/q.svg"/>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85" name="AutoShape 133" descr="https://capfriendly-wlb8ng5.stackpathdns.com/assets/images/icons/general/q.svg"/>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86" name="AutoShape 134" descr="https://capfriendly-wlb8ng5.stackpathdns.com/assets/images/icons/general/q.svg"/>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87" name="AutoShape 135" descr="https://capfriendly-wlb8ng5.stackpathdns.com/assets/images/icons/general/q.svg"/>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88" name="AutoShape 136" descr="https://capfriendly-wlb8ng5.stackpathdns.com/assets/images/icons/general/q.svg"/>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89" name="AutoShape 137" descr="https://capfriendly-wlb8ng5.stackpathdns.com/assets/images/icons/general/q.svg"/>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90" name="AutoShape 138" descr="https://capfriendly-wlb8ng5.stackpathdns.com/assets/images/icons/general/q.svg"/>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91" name="AutoShape 139" descr="https://capfriendly-wlb8ng5.stackpathdns.com/assets/images/icons/general/q.svg"/>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123825</xdr:colOff>
      <xdr:row>746</xdr:row>
      <xdr:rowOff>123825</xdr:rowOff>
    </xdr:to>
    <xdr:sp macro="" textlink="">
      <xdr:nvSpPr>
        <xdr:cNvPr id="3692" name="AutoShape 140" descr="Performance Bonuses"/>
        <xdr:cNvSpPr>
          <a:spLocks noChangeAspect="1" noChangeArrowheads="1"/>
        </xdr:cNvSpPr>
      </xdr:nvSpPr>
      <xdr:spPr bwMode="auto">
        <a:xfrm>
          <a:off x="231457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746</xdr:row>
      <xdr:rowOff>0</xdr:rowOff>
    </xdr:from>
    <xdr:to>
      <xdr:col>2</xdr:col>
      <xdr:colOff>257175</xdr:colOff>
      <xdr:row>746</xdr:row>
      <xdr:rowOff>123825</xdr:rowOff>
    </xdr:to>
    <xdr:sp macro="" textlink="">
      <xdr:nvSpPr>
        <xdr:cNvPr id="3693" name="AutoShape 141" descr="Waivers Exempt">
          <a:hlinkClick xmlns:r="http://schemas.openxmlformats.org/officeDocument/2006/relationships" r:id="rId1112"/>
        </xdr:cNvPr>
        <xdr:cNvSpPr>
          <a:spLocks noChangeAspect="1" noChangeArrowheads="1"/>
        </xdr:cNvSpPr>
      </xdr:nvSpPr>
      <xdr:spPr bwMode="auto">
        <a:xfrm>
          <a:off x="2447925" y="1423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747</xdr:row>
      <xdr:rowOff>0</xdr:rowOff>
    </xdr:from>
    <xdr:to>
      <xdr:col>2</xdr:col>
      <xdr:colOff>123825</xdr:colOff>
      <xdr:row>747</xdr:row>
      <xdr:rowOff>123825</xdr:rowOff>
    </xdr:to>
    <xdr:sp macro="" textlink="">
      <xdr:nvSpPr>
        <xdr:cNvPr id="3694" name="AutoShape 142" descr="Performance Bonuses"/>
        <xdr:cNvSpPr>
          <a:spLocks noChangeAspect="1" noChangeArrowheads="1"/>
        </xdr:cNvSpPr>
      </xdr:nvSpPr>
      <xdr:spPr bwMode="auto">
        <a:xfrm>
          <a:off x="2314575" y="14254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747</xdr:row>
      <xdr:rowOff>0</xdr:rowOff>
    </xdr:from>
    <xdr:to>
      <xdr:col>2</xdr:col>
      <xdr:colOff>257175</xdr:colOff>
      <xdr:row>747</xdr:row>
      <xdr:rowOff>123825</xdr:rowOff>
    </xdr:to>
    <xdr:sp macro="" textlink="">
      <xdr:nvSpPr>
        <xdr:cNvPr id="3695" name="AutoShape 143" descr="Waivers Exempt">
          <a:hlinkClick xmlns:r="http://schemas.openxmlformats.org/officeDocument/2006/relationships" r:id="rId1113"/>
        </xdr:cNvPr>
        <xdr:cNvSpPr>
          <a:spLocks noChangeAspect="1" noChangeArrowheads="1"/>
        </xdr:cNvSpPr>
      </xdr:nvSpPr>
      <xdr:spPr bwMode="auto">
        <a:xfrm>
          <a:off x="2447925" y="14254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748</xdr:row>
      <xdr:rowOff>0</xdr:rowOff>
    </xdr:from>
    <xdr:to>
      <xdr:col>2</xdr:col>
      <xdr:colOff>123825</xdr:colOff>
      <xdr:row>748</xdr:row>
      <xdr:rowOff>123825</xdr:rowOff>
    </xdr:to>
    <xdr:sp macro="" textlink="">
      <xdr:nvSpPr>
        <xdr:cNvPr id="3696" name="AutoShape 144" descr="Performance Bonuses"/>
        <xdr:cNvSpPr>
          <a:spLocks noChangeAspect="1" noChangeArrowheads="1"/>
        </xdr:cNvSpPr>
      </xdr:nvSpPr>
      <xdr:spPr bwMode="auto">
        <a:xfrm>
          <a:off x="2314575" y="14273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748</xdr:row>
      <xdr:rowOff>0</xdr:rowOff>
    </xdr:from>
    <xdr:to>
      <xdr:col>2</xdr:col>
      <xdr:colOff>257175</xdr:colOff>
      <xdr:row>748</xdr:row>
      <xdr:rowOff>123825</xdr:rowOff>
    </xdr:to>
    <xdr:sp macro="" textlink="">
      <xdr:nvSpPr>
        <xdr:cNvPr id="3697" name="AutoShape 145" descr="Waivers Exempt">
          <a:hlinkClick xmlns:r="http://schemas.openxmlformats.org/officeDocument/2006/relationships" r:id="rId1114"/>
        </xdr:cNvPr>
        <xdr:cNvSpPr>
          <a:spLocks noChangeAspect="1" noChangeArrowheads="1"/>
        </xdr:cNvSpPr>
      </xdr:nvSpPr>
      <xdr:spPr bwMode="auto">
        <a:xfrm>
          <a:off x="2447925" y="14273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749</xdr:row>
      <xdr:rowOff>0</xdr:rowOff>
    </xdr:from>
    <xdr:to>
      <xdr:col>2</xdr:col>
      <xdr:colOff>123825</xdr:colOff>
      <xdr:row>749</xdr:row>
      <xdr:rowOff>123825</xdr:rowOff>
    </xdr:to>
    <xdr:sp macro="" textlink="">
      <xdr:nvSpPr>
        <xdr:cNvPr id="3698" name="AutoShape 146" descr="Performance Bonuses"/>
        <xdr:cNvSpPr>
          <a:spLocks noChangeAspect="1" noChangeArrowheads="1"/>
        </xdr:cNvSpPr>
      </xdr:nvSpPr>
      <xdr:spPr bwMode="auto">
        <a:xfrm>
          <a:off x="2314575" y="14292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749</xdr:row>
      <xdr:rowOff>0</xdr:rowOff>
    </xdr:from>
    <xdr:to>
      <xdr:col>2</xdr:col>
      <xdr:colOff>257175</xdr:colOff>
      <xdr:row>749</xdr:row>
      <xdr:rowOff>123825</xdr:rowOff>
    </xdr:to>
    <xdr:sp macro="" textlink="">
      <xdr:nvSpPr>
        <xdr:cNvPr id="3699" name="AutoShape 147" descr="Retained Salary Transaction"/>
        <xdr:cNvSpPr>
          <a:spLocks noChangeAspect="1" noChangeArrowheads="1"/>
        </xdr:cNvSpPr>
      </xdr:nvSpPr>
      <xdr:spPr bwMode="auto">
        <a:xfrm>
          <a:off x="2447925" y="14292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749</xdr:row>
      <xdr:rowOff>0</xdr:rowOff>
    </xdr:from>
    <xdr:to>
      <xdr:col>2</xdr:col>
      <xdr:colOff>390525</xdr:colOff>
      <xdr:row>749</xdr:row>
      <xdr:rowOff>123825</xdr:rowOff>
    </xdr:to>
    <xdr:sp macro="" textlink="">
      <xdr:nvSpPr>
        <xdr:cNvPr id="3700" name="AutoShape 148" descr="Waivers Exempt">
          <a:hlinkClick xmlns:r="http://schemas.openxmlformats.org/officeDocument/2006/relationships" r:id="rId1115"/>
        </xdr:cNvPr>
        <xdr:cNvSpPr>
          <a:spLocks noChangeAspect="1" noChangeArrowheads="1"/>
        </xdr:cNvSpPr>
      </xdr:nvSpPr>
      <xdr:spPr bwMode="auto">
        <a:xfrm>
          <a:off x="2581275" y="14292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750</xdr:row>
      <xdr:rowOff>0</xdr:rowOff>
    </xdr:from>
    <xdr:to>
      <xdr:col>2</xdr:col>
      <xdr:colOff>123825</xdr:colOff>
      <xdr:row>750</xdr:row>
      <xdr:rowOff>123825</xdr:rowOff>
    </xdr:to>
    <xdr:sp macro="" textlink="">
      <xdr:nvSpPr>
        <xdr:cNvPr id="3701" name="AutoShape 149" descr="Performance Bonuses"/>
        <xdr:cNvSpPr>
          <a:spLocks noChangeAspect="1" noChangeArrowheads="1"/>
        </xdr:cNvSpPr>
      </xdr:nvSpPr>
      <xdr:spPr bwMode="auto">
        <a:xfrm>
          <a:off x="2314575" y="14311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750</xdr:row>
      <xdr:rowOff>0</xdr:rowOff>
    </xdr:from>
    <xdr:to>
      <xdr:col>2</xdr:col>
      <xdr:colOff>257175</xdr:colOff>
      <xdr:row>750</xdr:row>
      <xdr:rowOff>123825</xdr:rowOff>
    </xdr:to>
    <xdr:sp macro="" textlink="">
      <xdr:nvSpPr>
        <xdr:cNvPr id="3702" name="AutoShape 150" descr="Retained Salary Transaction"/>
        <xdr:cNvSpPr>
          <a:spLocks noChangeAspect="1" noChangeArrowheads="1"/>
        </xdr:cNvSpPr>
      </xdr:nvSpPr>
      <xdr:spPr bwMode="auto">
        <a:xfrm>
          <a:off x="2447925" y="14311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750</xdr:row>
      <xdr:rowOff>0</xdr:rowOff>
    </xdr:from>
    <xdr:to>
      <xdr:col>2</xdr:col>
      <xdr:colOff>390525</xdr:colOff>
      <xdr:row>750</xdr:row>
      <xdr:rowOff>123825</xdr:rowOff>
    </xdr:to>
    <xdr:sp macro="" textlink="">
      <xdr:nvSpPr>
        <xdr:cNvPr id="3703" name="AutoShape 151" descr="Waivers Exempt">
          <a:hlinkClick xmlns:r="http://schemas.openxmlformats.org/officeDocument/2006/relationships" r:id="rId1116"/>
        </xdr:cNvPr>
        <xdr:cNvSpPr>
          <a:spLocks noChangeAspect="1" noChangeArrowheads="1"/>
        </xdr:cNvSpPr>
      </xdr:nvSpPr>
      <xdr:spPr bwMode="auto">
        <a:xfrm>
          <a:off x="2581275" y="14311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751</xdr:row>
      <xdr:rowOff>0</xdr:rowOff>
    </xdr:from>
    <xdr:to>
      <xdr:col>2</xdr:col>
      <xdr:colOff>123825</xdr:colOff>
      <xdr:row>751</xdr:row>
      <xdr:rowOff>123825</xdr:rowOff>
    </xdr:to>
    <xdr:sp macro="" textlink="">
      <xdr:nvSpPr>
        <xdr:cNvPr id="3704" name="AutoShape 152" descr="Performance Bonuses"/>
        <xdr:cNvSpPr>
          <a:spLocks noChangeAspect="1" noChangeArrowheads="1"/>
        </xdr:cNvSpPr>
      </xdr:nvSpPr>
      <xdr:spPr bwMode="auto">
        <a:xfrm>
          <a:off x="2314575" y="14330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751</xdr:row>
      <xdr:rowOff>0</xdr:rowOff>
    </xdr:from>
    <xdr:to>
      <xdr:col>2</xdr:col>
      <xdr:colOff>257175</xdr:colOff>
      <xdr:row>751</xdr:row>
      <xdr:rowOff>123825</xdr:rowOff>
    </xdr:to>
    <xdr:sp macro="" textlink="">
      <xdr:nvSpPr>
        <xdr:cNvPr id="3705" name="AutoShape 153" descr="Waivers Exempt">
          <a:hlinkClick xmlns:r="http://schemas.openxmlformats.org/officeDocument/2006/relationships" r:id="rId1117"/>
        </xdr:cNvPr>
        <xdr:cNvSpPr>
          <a:spLocks noChangeAspect="1" noChangeArrowheads="1"/>
        </xdr:cNvSpPr>
      </xdr:nvSpPr>
      <xdr:spPr bwMode="auto">
        <a:xfrm>
          <a:off x="2447925" y="14330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752</xdr:row>
      <xdr:rowOff>0</xdr:rowOff>
    </xdr:from>
    <xdr:to>
      <xdr:col>2</xdr:col>
      <xdr:colOff>123825</xdr:colOff>
      <xdr:row>752</xdr:row>
      <xdr:rowOff>123825</xdr:rowOff>
    </xdr:to>
    <xdr:sp macro="" textlink="">
      <xdr:nvSpPr>
        <xdr:cNvPr id="3706" name="AutoShape 154" descr="Performance Bonuses"/>
        <xdr:cNvSpPr>
          <a:spLocks noChangeAspect="1" noChangeArrowheads="1"/>
        </xdr:cNvSpPr>
      </xdr:nvSpPr>
      <xdr:spPr bwMode="auto">
        <a:xfrm>
          <a:off x="2314575" y="14349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752</xdr:row>
      <xdr:rowOff>0</xdr:rowOff>
    </xdr:from>
    <xdr:to>
      <xdr:col>2</xdr:col>
      <xdr:colOff>257175</xdr:colOff>
      <xdr:row>752</xdr:row>
      <xdr:rowOff>123825</xdr:rowOff>
    </xdr:to>
    <xdr:sp macro="" textlink="">
      <xdr:nvSpPr>
        <xdr:cNvPr id="3707" name="AutoShape 155" descr="Waivers Exempt">
          <a:hlinkClick xmlns:r="http://schemas.openxmlformats.org/officeDocument/2006/relationships" r:id="rId1118"/>
        </xdr:cNvPr>
        <xdr:cNvSpPr>
          <a:spLocks noChangeAspect="1" noChangeArrowheads="1"/>
        </xdr:cNvSpPr>
      </xdr:nvSpPr>
      <xdr:spPr bwMode="auto">
        <a:xfrm>
          <a:off x="2447925" y="14349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754</xdr:row>
      <xdr:rowOff>0</xdr:rowOff>
    </xdr:from>
    <xdr:to>
      <xdr:col>2</xdr:col>
      <xdr:colOff>123825</xdr:colOff>
      <xdr:row>754</xdr:row>
      <xdr:rowOff>123825</xdr:rowOff>
    </xdr:to>
    <xdr:sp macro="" textlink="">
      <xdr:nvSpPr>
        <xdr:cNvPr id="3708" name="AutoShape 156" descr="Performance Bonuses"/>
        <xdr:cNvSpPr>
          <a:spLocks noChangeAspect="1" noChangeArrowheads="1"/>
        </xdr:cNvSpPr>
      </xdr:nvSpPr>
      <xdr:spPr bwMode="auto">
        <a:xfrm>
          <a:off x="2314575" y="14387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754</xdr:row>
      <xdr:rowOff>0</xdr:rowOff>
    </xdr:from>
    <xdr:to>
      <xdr:col>2</xdr:col>
      <xdr:colOff>257175</xdr:colOff>
      <xdr:row>754</xdr:row>
      <xdr:rowOff>123825</xdr:rowOff>
    </xdr:to>
    <xdr:sp macro="" textlink="">
      <xdr:nvSpPr>
        <xdr:cNvPr id="3709" name="AutoShape 157" descr="Waivers Exempt">
          <a:hlinkClick xmlns:r="http://schemas.openxmlformats.org/officeDocument/2006/relationships" r:id="rId1119"/>
        </xdr:cNvPr>
        <xdr:cNvSpPr>
          <a:spLocks noChangeAspect="1" noChangeArrowheads="1"/>
        </xdr:cNvSpPr>
      </xdr:nvSpPr>
      <xdr:spPr bwMode="auto">
        <a:xfrm>
          <a:off x="2447925" y="14387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758</xdr:row>
      <xdr:rowOff>0</xdr:rowOff>
    </xdr:from>
    <xdr:to>
      <xdr:col>2</xdr:col>
      <xdr:colOff>123825</xdr:colOff>
      <xdr:row>758</xdr:row>
      <xdr:rowOff>123825</xdr:rowOff>
    </xdr:to>
    <xdr:sp macro="" textlink="">
      <xdr:nvSpPr>
        <xdr:cNvPr id="3710" name="AutoShape 158" descr="Performance Bonuses"/>
        <xdr:cNvSpPr>
          <a:spLocks noChangeAspect="1" noChangeArrowheads="1"/>
        </xdr:cNvSpPr>
      </xdr:nvSpPr>
      <xdr:spPr bwMode="auto">
        <a:xfrm>
          <a:off x="2314575" y="14463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758</xdr:row>
      <xdr:rowOff>0</xdr:rowOff>
    </xdr:from>
    <xdr:to>
      <xdr:col>2</xdr:col>
      <xdr:colOff>257175</xdr:colOff>
      <xdr:row>758</xdr:row>
      <xdr:rowOff>123825</xdr:rowOff>
    </xdr:to>
    <xdr:sp macro="" textlink="">
      <xdr:nvSpPr>
        <xdr:cNvPr id="3711" name="AutoShape 159" descr="Waivers Exempt">
          <a:hlinkClick xmlns:r="http://schemas.openxmlformats.org/officeDocument/2006/relationships" r:id="rId1120"/>
        </xdr:cNvPr>
        <xdr:cNvSpPr>
          <a:spLocks noChangeAspect="1" noChangeArrowheads="1"/>
        </xdr:cNvSpPr>
      </xdr:nvSpPr>
      <xdr:spPr bwMode="auto">
        <a:xfrm>
          <a:off x="2447925" y="14463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759</xdr:row>
      <xdr:rowOff>0</xdr:rowOff>
    </xdr:from>
    <xdr:to>
      <xdr:col>2</xdr:col>
      <xdr:colOff>123825</xdr:colOff>
      <xdr:row>759</xdr:row>
      <xdr:rowOff>123825</xdr:rowOff>
    </xdr:to>
    <xdr:sp macro="" textlink="">
      <xdr:nvSpPr>
        <xdr:cNvPr id="3712" name="AutoShape 160" descr="Performance Bonuses"/>
        <xdr:cNvSpPr>
          <a:spLocks noChangeAspect="1" noChangeArrowheads="1"/>
        </xdr:cNvSpPr>
      </xdr:nvSpPr>
      <xdr:spPr bwMode="auto">
        <a:xfrm>
          <a:off x="2314575" y="14482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759</xdr:row>
      <xdr:rowOff>0</xdr:rowOff>
    </xdr:from>
    <xdr:to>
      <xdr:col>2</xdr:col>
      <xdr:colOff>257175</xdr:colOff>
      <xdr:row>759</xdr:row>
      <xdr:rowOff>123825</xdr:rowOff>
    </xdr:to>
    <xdr:sp macro="" textlink="">
      <xdr:nvSpPr>
        <xdr:cNvPr id="3713" name="AutoShape 161" descr="Retained Salary Transaction"/>
        <xdr:cNvSpPr>
          <a:spLocks noChangeAspect="1" noChangeArrowheads="1"/>
        </xdr:cNvSpPr>
      </xdr:nvSpPr>
      <xdr:spPr bwMode="auto">
        <a:xfrm>
          <a:off x="2447925" y="14482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759</xdr:row>
      <xdr:rowOff>0</xdr:rowOff>
    </xdr:from>
    <xdr:to>
      <xdr:col>2</xdr:col>
      <xdr:colOff>390525</xdr:colOff>
      <xdr:row>759</xdr:row>
      <xdr:rowOff>123825</xdr:rowOff>
    </xdr:to>
    <xdr:sp macro="" textlink="">
      <xdr:nvSpPr>
        <xdr:cNvPr id="3714" name="AutoShape 162" descr="Waivers Exempt">
          <a:hlinkClick xmlns:r="http://schemas.openxmlformats.org/officeDocument/2006/relationships" r:id="rId1121"/>
        </xdr:cNvPr>
        <xdr:cNvSpPr>
          <a:spLocks noChangeAspect="1" noChangeArrowheads="1"/>
        </xdr:cNvSpPr>
      </xdr:nvSpPr>
      <xdr:spPr bwMode="auto">
        <a:xfrm>
          <a:off x="2581275" y="14482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760</xdr:row>
      <xdr:rowOff>0</xdr:rowOff>
    </xdr:from>
    <xdr:to>
      <xdr:col>2</xdr:col>
      <xdr:colOff>123825</xdr:colOff>
      <xdr:row>760</xdr:row>
      <xdr:rowOff>123825</xdr:rowOff>
    </xdr:to>
    <xdr:sp macro="" textlink="">
      <xdr:nvSpPr>
        <xdr:cNvPr id="3715" name="AutoShape 163" descr="Waivers Exempt">
          <a:hlinkClick xmlns:r="http://schemas.openxmlformats.org/officeDocument/2006/relationships" r:id="rId1122"/>
        </xdr:cNvPr>
        <xdr:cNvSpPr>
          <a:spLocks noChangeAspect="1" noChangeArrowheads="1"/>
        </xdr:cNvSpPr>
      </xdr:nvSpPr>
      <xdr:spPr bwMode="auto">
        <a:xfrm>
          <a:off x="2314575" y="14501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761</xdr:row>
      <xdr:rowOff>0</xdr:rowOff>
    </xdr:from>
    <xdr:to>
      <xdr:col>2</xdr:col>
      <xdr:colOff>123825</xdr:colOff>
      <xdr:row>761</xdr:row>
      <xdr:rowOff>123825</xdr:rowOff>
    </xdr:to>
    <xdr:sp macro="" textlink="">
      <xdr:nvSpPr>
        <xdr:cNvPr id="3716" name="AutoShape 164" descr="Performance Bonuses"/>
        <xdr:cNvSpPr>
          <a:spLocks noChangeAspect="1" noChangeArrowheads="1"/>
        </xdr:cNvSpPr>
      </xdr:nvSpPr>
      <xdr:spPr bwMode="auto">
        <a:xfrm>
          <a:off x="2314575" y="14520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761</xdr:row>
      <xdr:rowOff>0</xdr:rowOff>
    </xdr:from>
    <xdr:to>
      <xdr:col>2</xdr:col>
      <xdr:colOff>257175</xdr:colOff>
      <xdr:row>761</xdr:row>
      <xdr:rowOff>123825</xdr:rowOff>
    </xdr:to>
    <xdr:sp macro="" textlink="">
      <xdr:nvSpPr>
        <xdr:cNvPr id="3717" name="AutoShape 165" descr="Retained Salary Transaction"/>
        <xdr:cNvSpPr>
          <a:spLocks noChangeAspect="1" noChangeArrowheads="1"/>
        </xdr:cNvSpPr>
      </xdr:nvSpPr>
      <xdr:spPr bwMode="auto">
        <a:xfrm>
          <a:off x="2447925" y="14520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761</xdr:row>
      <xdr:rowOff>0</xdr:rowOff>
    </xdr:from>
    <xdr:to>
      <xdr:col>2</xdr:col>
      <xdr:colOff>390525</xdr:colOff>
      <xdr:row>761</xdr:row>
      <xdr:rowOff>123825</xdr:rowOff>
    </xdr:to>
    <xdr:sp macro="" textlink="">
      <xdr:nvSpPr>
        <xdr:cNvPr id="3718" name="AutoShape 166" descr="Waivers Exempt">
          <a:hlinkClick xmlns:r="http://schemas.openxmlformats.org/officeDocument/2006/relationships" r:id="rId1123"/>
        </xdr:cNvPr>
        <xdr:cNvSpPr>
          <a:spLocks noChangeAspect="1" noChangeArrowheads="1"/>
        </xdr:cNvSpPr>
      </xdr:nvSpPr>
      <xdr:spPr bwMode="auto">
        <a:xfrm>
          <a:off x="2581275" y="14520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761</xdr:row>
      <xdr:rowOff>0</xdr:rowOff>
    </xdr:from>
    <xdr:to>
      <xdr:col>2</xdr:col>
      <xdr:colOff>523875</xdr:colOff>
      <xdr:row>761</xdr:row>
      <xdr:rowOff>123825</xdr:rowOff>
    </xdr:to>
    <xdr:sp macro="" textlink="">
      <xdr:nvSpPr>
        <xdr:cNvPr id="3719" name="AutoShape 167" descr="Exempt from the 50 Contract Limit"/>
        <xdr:cNvSpPr>
          <a:spLocks noChangeAspect="1" noChangeArrowheads="1"/>
        </xdr:cNvSpPr>
      </xdr:nvSpPr>
      <xdr:spPr bwMode="auto">
        <a:xfrm>
          <a:off x="2714625" y="14520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762</xdr:row>
      <xdr:rowOff>0</xdr:rowOff>
    </xdr:from>
    <xdr:to>
      <xdr:col>2</xdr:col>
      <xdr:colOff>123825</xdr:colOff>
      <xdr:row>762</xdr:row>
      <xdr:rowOff>123825</xdr:rowOff>
    </xdr:to>
    <xdr:sp macro="" textlink="">
      <xdr:nvSpPr>
        <xdr:cNvPr id="3720" name="AutoShape 168" descr="Performance Bonuses"/>
        <xdr:cNvSpPr>
          <a:spLocks noChangeAspect="1" noChangeArrowheads="1"/>
        </xdr:cNvSpPr>
      </xdr:nvSpPr>
      <xdr:spPr bwMode="auto">
        <a:xfrm>
          <a:off x="2314575" y="14539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762</xdr:row>
      <xdr:rowOff>0</xdr:rowOff>
    </xdr:from>
    <xdr:to>
      <xdr:col>2</xdr:col>
      <xdr:colOff>257175</xdr:colOff>
      <xdr:row>762</xdr:row>
      <xdr:rowOff>123825</xdr:rowOff>
    </xdr:to>
    <xdr:sp macro="" textlink="">
      <xdr:nvSpPr>
        <xdr:cNvPr id="3721" name="AutoShape 169" descr="Waivers Exempt">
          <a:hlinkClick xmlns:r="http://schemas.openxmlformats.org/officeDocument/2006/relationships" r:id="rId1124"/>
        </xdr:cNvPr>
        <xdr:cNvSpPr>
          <a:spLocks noChangeAspect="1" noChangeArrowheads="1"/>
        </xdr:cNvSpPr>
      </xdr:nvSpPr>
      <xdr:spPr bwMode="auto">
        <a:xfrm>
          <a:off x="2447925" y="14539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766</xdr:row>
      <xdr:rowOff>0</xdr:rowOff>
    </xdr:from>
    <xdr:to>
      <xdr:col>2</xdr:col>
      <xdr:colOff>123825</xdr:colOff>
      <xdr:row>766</xdr:row>
      <xdr:rowOff>123825</xdr:rowOff>
    </xdr:to>
    <xdr:sp macro="" textlink="">
      <xdr:nvSpPr>
        <xdr:cNvPr id="3722" name="AutoShape 170" descr="Performance Bonuses"/>
        <xdr:cNvSpPr>
          <a:spLocks noChangeAspect="1" noChangeArrowheads="1"/>
        </xdr:cNvSpPr>
      </xdr:nvSpPr>
      <xdr:spPr bwMode="auto">
        <a:xfrm>
          <a:off x="2314575" y="14616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766</xdr:row>
      <xdr:rowOff>0</xdr:rowOff>
    </xdr:from>
    <xdr:to>
      <xdr:col>2</xdr:col>
      <xdr:colOff>257175</xdr:colOff>
      <xdr:row>766</xdr:row>
      <xdr:rowOff>123825</xdr:rowOff>
    </xdr:to>
    <xdr:sp macro="" textlink="">
      <xdr:nvSpPr>
        <xdr:cNvPr id="3723" name="AutoShape 171" descr="Waivers Exempt">
          <a:hlinkClick xmlns:r="http://schemas.openxmlformats.org/officeDocument/2006/relationships" r:id="rId1125"/>
        </xdr:cNvPr>
        <xdr:cNvSpPr>
          <a:spLocks noChangeAspect="1" noChangeArrowheads="1"/>
        </xdr:cNvSpPr>
      </xdr:nvSpPr>
      <xdr:spPr bwMode="auto">
        <a:xfrm>
          <a:off x="2447925" y="14616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767</xdr:row>
      <xdr:rowOff>0</xdr:rowOff>
    </xdr:from>
    <xdr:to>
      <xdr:col>2</xdr:col>
      <xdr:colOff>123825</xdr:colOff>
      <xdr:row>767</xdr:row>
      <xdr:rowOff>123825</xdr:rowOff>
    </xdr:to>
    <xdr:sp macro="" textlink="">
      <xdr:nvSpPr>
        <xdr:cNvPr id="3724" name="AutoShape 172" descr="Performance Bonuses"/>
        <xdr:cNvSpPr>
          <a:spLocks noChangeAspect="1" noChangeArrowheads="1"/>
        </xdr:cNvSpPr>
      </xdr:nvSpPr>
      <xdr:spPr bwMode="auto">
        <a:xfrm>
          <a:off x="2314575" y="14635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767</xdr:row>
      <xdr:rowOff>0</xdr:rowOff>
    </xdr:from>
    <xdr:to>
      <xdr:col>2</xdr:col>
      <xdr:colOff>257175</xdr:colOff>
      <xdr:row>767</xdr:row>
      <xdr:rowOff>123825</xdr:rowOff>
    </xdr:to>
    <xdr:sp macro="" textlink="">
      <xdr:nvSpPr>
        <xdr:cNvPr id="3725" name="AutoShape 173" descr="Waivers Exempt">
          <a:hlinkClick xmlns:r="http://schemas.openxmlformats.org/officeDocument/2006/relationships" r:id="rId1126"/>
        </xdr:cNvPr>
        <xdr:cNvSpPr>
          <a:spLocks noChangeAspect="1" noChangeArrowheads="1"/>
        </xdr:cNvSpPr>
      </xdr:nvSpPr>
      <xdr:spPr bwMode="auto">
        <a:xfrm>
          <a:off x="2447925" y="14635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769</xdr:row>
      <xdr:rowOff>0</xdr:rowOff>
    </xdr:from>
    <xdr:to>
      <xdr:col>2</xdr:col>
      <xdr:colOff>123825</xdr:colOff>
      <xdr:row>769</xdr:row>
      <xdr:rowOff>123825</xdr:rowOff>
    </xdr:to>
    <xdr:sp macro="" textlink="">
      <xdr:nvSpPr>
        <xdr:cNvPr id="3726" name="AutoShape 174" descr="Waivers Exempt">
          <a:hlinkClick xmlns:r="http://schemas.openxmlformats.org/officeDocument/2006/relationships" r:id="rId1127"/>
        </xdr:cNvPr>
        <xdr:cNvSpPr>
          <a:spLocks noChangeAspect="1" noChangeArrowheads="1"/>
        </xdr:cNvSpPr>
      </xdr:nvSpPr>
      <xdr:spPr bwMode="auto">
        <a:xfrm>
          <a:off x="2314575" y="14673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782</xdr:row>
      <xdr:rowOff>0</xdr:rowOff>
    </xdr:from>
    <xdr:to>
      <xdr:col>2</xdr:col>
      <xdr:colOff>123825</xdr:colOff>
      <xdr:row>782</xdr:row>
      <xdr:rowOff>123825</xdr:rowOff>
    </xdr:to>
    <xdr:sp macro="" textlink="">
      <xdr:nvSpPr>
        <xdr:cNvPr id="3727" name="AutoShape 175" descr="Performance Bonuses"/>
        <xdr:cNvSpPr>
          <a:spLocks noChangeAspect="1" noChangeArrowheads="1"/>
        </xdr:cNvSpPr>
      </xdr:nvSpPr>
      <xdr:spPr bwMode="auto">
        <a:xfrm>
          <a:off x="2314575" y="14920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789</xdr:row>
      <xdr:rowOff>0</xdr:rowOff>
    </xdr:from>
    <xdr:to>
      <xdr:col>7</xdr:col>
      <xdr:colOff>123825</xdr:colOff>
      <xdr:row>789</xdr:row>
      <xdr:rowOff>104775</xdr:rowOff>
    </xdr:to>
    <xdr:sp macro="" textlink="">
      <xdr:nvSpPr>
        <xdr:cNvPr id="3728" name="AutoShape 176" descr="Arbitration Eligible">
          <a:hlinkClick xmlns:r="http://schemas.openxmlformats.org/officeDocument/2006/relationships" r:id="rId1128"/>
        </xdr:cNvPr>
        <xdr:cNvSpPr>
          <a:spLocks noChangeAspect="1" noChangeArrowheads="1"/>
        </xdr:cNvSpPr>
      </xdr:nvSpPr>
      <xdr:spPr bwMode="auto">
        <a:xfrm>
          <a:off x="6181725" y="150542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790</xdr:row>
      <xdr:rowOff>0</xdr:rowOff>
    </xdr:from>
    <xdr:to>
      <xdr:col>8</xdr:col>
      <xdr:colOff>123825</xdr:colOff>
      <xdr:row>790</xdr:row>
      <xdr:rowOff>104775</xdr:rowOff>
    </xdr:to>
    <xdr:sp macro="" textlink="">
      <xdr:nvSpPr>
        <xdr:cNvPr id="3729" name="AutoShape 177" descr="Arbitration Eligible">
          <a:hlinkClick xmlns:r="http://schemas.openxmlformats.org/officeDocument/2006/relationships" r:id="rId1129"/>
        </xdr:cNvPr>
        <xdr:cNvSpPr>
          <a:spLocks noChangeAspect="1" noChangeArrowheads="1"/>
        </xdr:cNvSpPr>
      </xdr:nvSpPr>
      <xdr:spPr bwMode="auto">
        <a:xfrm>
          <a:off x="6943725" y="150733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792</xdr:row>
      <xdr:rowOff>0</xdr:rowOff>
    </xdr:from>
    <xdr:to>
      <xdr:col>7</xdr:col>
      <xdr:colOff>123825</xdr:colOff>
      <xdr:row>792</xdr:row>
      <xdr:rowOff>104775</xdr:rowOff>
    </xdr:to>
    <xdr:sp macro="" textlink="">
      <xdr:nvSpPr>
        <xdr:cNvPr id="3730" name="AutoShape 178" descr="Arbitration Eligible">
          <a:hlinkClick xmlns:r="http://schemas.openxmlformats.org/officeDocument/2006/relationships" r:id="rId1130"/>
        </xdr:cNvPr>
        <xdr:cNvSpPr>
          <a:spLocks noChangeAspect="1" noChangeArrowheads="1"/>
        </xdr:cNvSpPr>
      </xdr:nvSpPr>
      <xdr:spPr bwMode="auto">
        <a:xfrm>
          <a:off x="6181725" y="151114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31" name="AutoShape 179" descr="https://capfriendly-wlb8ng5.stackpathdns.com/assets/images/icons/general/q.svg"/>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32" name="AutoShape 180" descr="https://capfriendly-wlb8ng5.stackpathdns.com/assets/images/icons/general/q.svg"/>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33" name="AutoShape 181" descr="https://capfriendly-wlb8ng5.stackpathdns.com/assets/images/icons/general/q.svg"/>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34" name="AutoShape 182" descr="https://capfriendly-wlb8ng5.stackpathdns.com/assets/images/icons/general/q.svg"/>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35" name="AutoShape 183" descr="https://capfriendly-wlb8ng5.stackpathdns.com/assets/images/icons/general/q.svg"/>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36" name="AutoShape 184" descr="https://capfriendly-wlb8ng5.stackpathdns.com/assets/images/icons/general/q.svg"/>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37" name="AutoShape 185" descr="https://capfriendly-wlb8ng5.stackpathdns.com/assets/images/icons/general/q.svg"/>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38" name="AutoShape 186" descr="https://capfriendly-wlb8ng5.stackpathdns.com/assets/images/icons/general/q.svg"/>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39" name="AutoShape 187" descr="https://capfriendly-wlb8ng5.stackpathdns.com/assets/images/icons/general/q.svg"/>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40" name="AutoShape 188" descr="https://capfriendly-wlb8ng5.stackpathdns.com/assets/images/icons/general/q.svg"/>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41" name="AutoShape 189" descr="https://capfriendly-wlb8ng5.stackpathdns.com/assets/images/icons/general/q.svg"/>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123825</xdr:colOff>
      <xdr:row>795</xdr:row>
      <xdr:rowOff>123825</xdr:rowOff>
    </xdr:to>
    <xdr:sp macro="" textlink="">
      <xdr:nvSpPr>
        <xdr:cNvPr id="3742" name="AutoShape 190" descr="Retained Salary Transaction"/>
        <xdr:cNvSpPr>
          <a:spLocks noChangeAspect="1" noChangeArrowheads="1"/>
        </xdr:cNvSpPr>
      </xdr:nvSpPr>
      <xdr:spPr bwMode="auto">
        <a:xfrm>
          <a:off x="231457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795</xdr:row>
      <xdr:rowOff>0</xdr:rowOff>
    </xdr:from>
    <xdr:to>
      <xdr:col>2</xdr:col>
      <xdr:colOff>257175</xdr:colOff>
      <xdr:row>795</xdr:row>
      <xdr:rowOff>123825</xdr:rowOff>
    </xdr:to>
    <xdr:sp macro="" textlink="">
      <xdr:nvSpPr>
        <xdr:cNvPr id="3743" name="AutoShape 191" descr="Waivers Exempt">
          <a:hlinkClick xmlns:r="http://schemas.openxmlformats.org/officeDocument/2006/relationships" r:id="rId1131"/>
        </xdr:cNvPr>
        <xdr:cNvSpPr>
          <a:spLocks noChangeAspect="1" noChangeArrowheads="1"/>
        </xdr:cNvSpPr>
      </xdr:nvSpPr>
      <xdr:spPr bwMode="auto">
        <a:xfrm>
          <a:off x="2447925" y="1516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796</xdr:row>
      <xdr:rowOff>0</xdr:rowOff>
    </xdr:from>
    <xdr:to>
      <xdr:col>2</xdr:col>
      <xdr:colOff>123825</xdr:colOff>
      <xdr:row>796</xdr:row>
      <xdr:rowOff>123825</xdr:rowOff>
    </xdr:to>
    <xdr:sp macro="" textlink="">
      <xdr:nvSpPr>
        <xdr:cNvPr id="3744" name="AutoShape 192" descr="Performance Bonuses"/>
        <xdr:cNvSpPr>
          <a:spLocks noChangeAspect="1" noChangeArrowheads="1"/>
        </xdr:cNvSpPr>
      </xdr:nvSpPr>
      <xdr:spPr bwMode="auto">
        <a:xfrm>
          <a:off x="2314575" y="15187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796</xdr:row>
      <xdr:rowOff>0</xdr:rowOff>
    </xdr:from>
    <xdr:to>
      <xdr:col>2</xdr:col>
      <xdr:colOff>257175</xdr:colOff>
      <xdr:row>796</xdr:row>
      <xdr:rowOff>123825</xdr:rowOff>
    </xdr:to>
    <xdr:sp macro="" textlink="">
      <xdr:nvSpPr>
        <xdr:cNvPr id="3745" name="AutoShape 193" descr="Retained Salary Transaction"/>
        <xdr:cNvSpPr>
          <a:spLocks noChangeAspect="1" noChangeArrowheads="1"/>
        </xdr:cNvSpPr>
      </xdr:nvSpPr>
      <xdr:spPr bwMode="auto">
        <a:xfrm>
          <a:off x="2447925" y="15187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796</xdr:row>
      <xdr:rowOff>0</xdr:rowOff>
    </xdr:from>
    <xdr:to>
      <xdr:col>2</xdr:col>
      <xdr:colOff>390525</xdr:colOff>
      <xdr:row>796</xdr:row>
      <xdr:rowOff>123825</xdr:rowOff>
    </xdr:to>
    <xdr:sp macro="" textlink="">
      <xdr:nvSpPr>
        <xdr:cNvPr id="3746" name="AutoShape 194" descr="Waivers Exempt">
          <a:hlinkClick xmlns:r="http://schemas.openxmlformats.org/officeDocument/2006/relationships" r:id="rId1132"/>
        </xdr:cNvPr>
        <xdr:cNvSpPr>
          <a:spLocks noChangeAspect="1" noChangeArrowheads="1"/>
        </xdr:cNvSpPr>
      </xdr:nvSpPr>
      <xdr:spPr bwMode="auto">
        <a:xfrm>
          <a:off x="2581275" y="15187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797</xdr:row>
      <xdr:rowOff>0</xdr:rowOff>
    </xdr:from>
    <xdr:to>
      <xdr:col>2</xdr:col>
      <xdr:colOff>123825</xdr:colOff>
      <xdr:row>797</xdr:row>
      <xdr:rowOff>123825</xdr:rowOff>
    </xdr:to>
    <xdr:sp macro="" textlink="">
      <xdr:nvSpPr>
        <xdr:cNvPr id="3747" name="AutoShape 195" descr="Performance Bonuses"/>
        <xdr:cNvSpPr>
          <a:spLocks noChangeAspect="1" noChangeArrowheads="1"/>
        </xdr:cNvSpPr>
      </xdr:nvSpPr>
      <xdr:spPr bwMode="auto">
        <a:xfrm>
          <a:off x="2314575" y="15206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797</xdr:row>
      <xdr:rowOff>0</xdr:rowOff>
    </xdr:from>
    <xdr:to>
      <xdr:col>2</xdr:col>
      <xdr:colOff>257175</xdr:colOff>
      <xdr:row>797</xdr:row>
      <xdr:rowOff>123825</xdr:rowOff>
    </xdr:to>
    <xdr:sp macro="" textlink="">
      <xdr:nvSpPr>
        <xdr:cNvPr id="3748" name="AutoShape 196" descr="Waivers Exempt">
          <a:hlinkClick xmlns:r="http://schemas.openxmlformats.org/officeDocument/2006/relationships" r:id="rId1133"/>
        </xdr:cNvPr>
        <xdr:cNvSpPr>
          <a:spLocks noChangeAspect="1" noChangeArrowheads="1"/>
        </xdr:cNvSpPr>
      </xdr:nvSpPr>
      <xdr:spPr bwMode="auto">
        <a:xfrm>
          <a:off x="2447925" y="15206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799</xdr:row>
      <xdr:rowOff>0</xdr:rowOff>
    </xdr:from>
    <xdr:to>
      <xdr:col>2</xdr:col>
      <xdr:colOff>123825</xdr:colOff>
      <xdr:row>799</xdr:row>
      <xdr:rowOff>123825</xdr:rowOff>
    </xdr:to>
    <xdr:sp macro="" textlink="">
      <xdr:nvSpPr>
        <xdr:cNvPr id="3749" name="AutoShape 197" descr="Performance Bonuses"/>
        <xdr:cNvSpPr>
          <a:spLocks noChangeAspect="1" noChangeArrowheads="1"/>
        </xdr:cNvSpPr>
      </xdr:nvSpPr>
      <xdr:spPr bwMode="auto">
        <a:xfrm>
          <a:off x="2314575" y="15244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799</xdr:row>
      <xdr:rowOff>0</xdr:rowOff>
    </xdr:from>
    <xdr:to>
      <xdr:col>2</xdr:col>
      <xdr:colOff>257175</xdr:colOff>
      <xdr:row>799</xdr:row>
      <xdr:rowOff>123825</xdr:rowOff>
    </xdr:to>
    <xdr:sp macro="" textlink="">
      <xdr:nvSpPr>
        <xdr:cNvPr id="3750" name="AutoShape 198" descr="Waivers Exempt">
          <a:hlinkClick xmlns:r="http://schemas.openxmlformats.org/officeDocument/2006/relationships" r:id="rId1134"/>
        </xdr:cNvPr>
        <xdr:cNvSpPr>
          <a:spLocks noChangeAspect="1" noChangeArrowheads="1"/>
        </xdr:cNvSpPr>
      </xdr:nvSpPr>
      <xdr:spPr bwMode="auto">
        <a:xfrm>
          <a:off x="2447925" y="15244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800</xdr:row>
      <xdr:rowOff>0</xdr:rowOff>
    </xdr:from>
    <xdr:to>
      <xdr:col>2</xdr:col>
      <xdr:colOff>123825</xdr:colOff>
      <xdr:row>800</xdr:row>
      <xdr:rowOff>123825</xdr:rowOff>
    </xdr:to>
    <xdr:sp macro="" textlink="">
      <xdr:nvSpPr>
        <xdr:cNvPr id="3751" name="AutoShape 199" descr="Waivers Exempt">
          <a:hlinkClick xmlns:r="http://schemas.openxmlformats.org/officeDocument/2006/relationships" r:id="rId1135"/>
        </xdr:cNvPr>
        <xdr:cNvSpPr>
          <a:spLocks noChangeAspect="1" noChangeArrowheads="1"/>
        </xdr:cNvSpPr>
      </xdr:nvSpPr>
      <xdr:spPr bwMode="auto">
        <a:xfrm>
          <a:off x="2314575" y="15263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801</xdr:row>
      <xdr:rowOff>0</xdr:rowOff>
    </xdr:from>
    <xdr:to>
      <xdr:col>2</xdr:col>
      <xdr:colOff>123825</xdr:colOff>
      <xdr:row>801</xdr:row>
      <xdr:rowOff>123825</xdr:rowOff>
    </xdr:to>
    <xdr:sp macro="" textlink="">
      <xdr:nvSpPr>
        <xdr:cNvPr id="3752" name="AutoShape 200" descr="Performance Bonuses"/>
        <xdr:cNvSpPr>
          <a:spLocks noChangeAspect="1" noChangeArrowheads="1"/>
        </xdr:cNvSpPr>
      </xdr:nvSpPr>
      <xdr:spPr bwMode="auto">
        <a:xfrm>
          <a:off x="2314575" y="15282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801</xdr:row>
      <xdr:rowOff>0</xdr:rowOff>
    </xdr:from>
    <xdr:to>
      <xdr:col>2</xdr:col>
      <xdr:colOff>257175</xdr:colOff>
      <xdr:row>801</xdr:row>
      <xdr:rowOff>123825</xdr:rowOff>
    </xdr:to>
    <xdr:sp macro="" textlink="">
      <xdr:nvSpPr>
        <xdr:cNvPr id="3753" name="AutoShape 201" descr="Waivers Exempt">
          <a:hlinkClick xmlns:r="http://schemas.openxmlformats.org/officeDocument/2006/relationships" r:id="rId1136"/>
        </xdr:cNvPr>
        <xdr:cNvSpPr>
          <a:spLocks noChangeAspect="1" noChangeArrowheads="1"/>
        </xdr:cNvSpPr>
      </xdr:nvSpPr>
      <xdr:spPr bwMode="auto">
        <a:xfrm>
          <a:off x="2447925" y="15282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802</xdr:row>
      <xdr:rowOff>0</xdr:rowOff>
    </xdr:from>
    <xdr:to>
      <xdr:col>2</xdr:col>
      <xdr:colOff>123825</xdr:colOff>
      <xdr:row>802</xdr:row>
      <xdr:rowOff>123825</xdr:rowOff>
    </xdr:to>
    <xdr:sp macro="" textlink="">
      <xdr:nvSpPr>
        <xdr:cNvPr id="3754" name="AutoShape 202" descr="Waivers Exempt">
          <a:hlinkClick xmlns:r="http://schemas.openxmlformats.org/officeDocument/2006/relationships" r:id="rId1137"/>
        </xdr:cNvPr>
        <xdr:cNvSpPr>
          <a:spLocks noChangeAspect="1" noChangeArrowheads="1"/>
        </xdr:cNvSpPr>
      </xdr:nvSpPr>
      <xdr:spPr bwMode="auto">
        <a:xfrm>
          <a:off x="2314575" y="15301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803</xdr:row>
      <xdr:rowOff>0</xdr:rowOff>
    </xdr:from>
    <xdr:to>
      <xdr:col>2</xdr:col>
      <xdr:colOff>123825</xdr:colOff>
      <xdr:row>803</xdr:row>
      <xdr:rowOff>123825</xdr:rowOff>
    </xdr:to>
    <xdr:sp macro="" textlink="">
      <xdr:nvSpPr>
        <xdr:cNvPr id="3755" name="AutoShape 203" descr="Waivers Exempt">
          <a:hlinkClick xmlns:r="http://schemas.openxmlformats.org/officeDocument/2006/relationships" r:id="rId1138"/>
        </xdr:cNvPr>
        <xdr:cNvSpPr>
          <a:spLocks noChangeAspect="1" noChangeArrowheads="1"/>
        </xdr:cNvSpPr>
      </xdr:nvSpPr>
      <xdr:spPr bwMode="auto">
        <a:xfrm>
          <a:off x="2314575" y="15320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807</xdr:row>
      <xdr:rowOff>0</xdr:rowOff>
    </xdr:from>
    <xdr:to>
      <xdr:col>2</xdr:col>
      <xdr:colOff>123825</xdr:colOff>
      <xdr:row>807</xdr:row>
      <xdr:rowOff>123825</xdr:rowOff>
    </xdr:to>
    <xdr:sp macro="" textlink="">
      <xdr:nvSpPr>
        <xdr:cNvPr id="3756" name="AutoShape 204" descr="Waivers Exempt">
          <a:hlinkClick xmlns:r="http://schemas.openxmlformats.org/officeDocument/2006/relationships" r:id="rId1139"/>
        </xdr:cNvPr>
        <xdr:cNvSpPr>
          <a:spLocks noChangeAspect="1" noChangeArrowheads="1"/>
        </xdr:cNvSpPr>
      </xdr:nvSpPr>
      <xdr:spPr bwMode="auto">
        <a:xfrm>
          <a:off x="2314575" y="15397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808</xdr:row>
      <xdr:rowOff>0</xdr:rowOff>
    </xdr:from>
    <xdr:to>
      <xdr:col>2</xdr:col>
      <xdr:colOff>123825</xdr:colOff>
      <xdr:row>808</xdr:row>
      <xdr:rowOff>123825</xdr:rowOff>
    </xdr:to>
    <xdr:sp macro="" textlink="">
      <xdr:nvSpPr>
        <xdr:cNvPr id="3757" name="AutoShape 205" descr="Performance Bonuses"/>
        <xdr:cNvSpPr>
          <a:spLocks noChangeAspect="1" noChangeArrowheads="1"/>
        </xdr:cNvSpPr>
      </xdr:nvSpPr>
      <xdr:spPr bwMode="auto">
        <a:xfrm>
          <a:off x="2314575" y="1541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808</xdr:row>
      <xdr:rowOff>0</xdr:rowOff>
    </xdr:from>
    <xdr:to>
      <xdr:col>2</xdr:col>
      <xdr:colOff>257175</xdr:colOff>
      <xdr:row>808</xdr:row>
      <xdr:rowOff>123825</xdr:rowOff>
    </xdr:to>
    <xdr:sp macro="" textlink="">
      <xdr:nvSpPr>
        <xdr:cNvPr id="3758" name="AutoShape 206" descr="Retained Salary Transaction"/>
        <xdr:cNvSpPr>
          <a:spLocks noChangeAspect="1" noChangeArrowheads="1"/>
        </xdr:cNvSpPr>
      </xdr:nvSpPr>
      <xdr:spPr bwMode="auto">
        <a:xfrm>
          <a:off x="2447925" y="1541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808</xdr:row>
      <xdr:rowOff>0</xdr:rowOff>
    </xdr:from>
    <xdr:to>
      <xdr:col>2</xdr:col>
      <xdr:colOff>390525</xdr:colOff>
      <xdr:row>808</xdr:row>
      <xdr:rowOff>123825</xdr:rowOff>
    </xdr:to>
    <xdr:sp macro="" textlink="">
      <xdr:nvSpPr>
        <xdr:cNvPr id="3759" name="AutoShape 207" descr="Waivers Exempt">
          <a:hlinkClick xmlns:r="http://schemas.openxmlformats.org/officeDocument/2006/relationships" r:id="rId1140"/>
        </xdr:cNvPr>
        <xdr:cNvSpPr>
          <a:spLocks noChangeAspect="1" noChangeArrowheads="1"/>
        </xdr:cNvSpPr>
      </xdr:nvSpPr>
      <xdr:spPr bwMode="auto">
        <a:xfrm>
          <a:off x="2581275" y="1541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808</xdr:row>
      <xdr:rowOff>0</xdr:rowOff>
    </xdr:from>
    <xdr:to>
      <xdr:col>2</xdr:col>
      <xdr:colOff>523875</xdr:colOff>
      <xdr:row>808</xdr:row>
      <xdr:rowOff>123825</xdr:rowOff>
    </xdr:to>
    <xdr:sp macro="" textlink="">
      <xdr:nvSpPr>
        <xdr:cNvPr id="3760" name="AutoShape 208" descr="Exempt from the 50 Contract Limit"/>
        <xdr:cNvSpPr>
          <a:spLocks noChangeAspect="1" noChangeArrowheads="1"/>
        </xdr:cNvSpPr>
      </xdr:nvSpPr>
      <xdr:spPr bwMode="auto">
        <a:xfrm>
          <a:off x="2714625" y="15416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809</xdr:row>
      <xdr:rowOff>0</xdr:rowOff>
    </xdr:from>
    <xdr:to>
      <xdr:col>2</xdr:col>
      <xdr:colOff>123825</xdr:colOff>
      <xdr:row>809</xdr:row>
      <xdr:rowOff>123825</xdr:rowOff>
    </xdr:to>
    <xdr:sp macro="" textlink="">
      <xdr:nvSpPr>
        <xdr:cNvPr id="3761" name="AutoShape 209" descr="Performance Bonuses"/>
        <xdr:cNvSpPr>
          <a:spLocks noChangeAspect="1" noChangeArrowheads="1"/>
        </xdr:cNvSpPr>
      </xdr:nvSpPr>
      <xdr:spPr bwMode="auto">
        <a:xfrm>
          <a:off x="2314575" y="15435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809</xdr:row>
      <xdr:rowOff>0</xdr:rowOff>
    </xdr:from>
    <xdr:to>
      <xdr:col>2</xdr:col>
      <xdr:colOff>257175</xdr:colOff>
      <xdr:row>809</xdr:row>
      <xdr:rowOff>123825</xdr:rowOff>
    </xdr:to>
    <xdr:sp macro="" textlink="">
      <xdr:nvSpPr>
        <xdr:cNvPr id="3762" name="AutoShape 210" descr="Retained Salary Transaction"/>
        <xdr:cNvSpPr>
          <a:spLocks noChangeAspect="1" noChangeArrowheads="1"/>
        </xdr:cNvSpPr>
      </xdr:nvSpPr>
      <xdr:spPr bwMode="auto">
        <a:xfrm>
          <a:off x="2447925" y="15435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809</xdr:row>
      <xdr:rowOff>0</xdr:rowOff>
    </xdr:from>
    <xdr:to>
      <xdr:col>2</xdr:col>
      <xdr:colOff>390525</xdr:colOff>
      <xdr:row>809</xdr:row>
      <xdr:rowOff>123825</xdr:rowOff>
    </xdr:to>
    <xdr:sp macro="" textlink="">
      <xdr:nvSpPr>
        <xdr:cNvPr id="3763" name="AutoShape 211" descr="Waivers Exempt">
          <a:hlinkClick xmlns:r="http://schemas.openxmlformats.org/officeDocument/2006/relationships" r:id="rId1141"/>
        </xdr:cNvPr>
        <xdr:cNvSpPr>
          <a:spLocks noChangeAspect="1" noChangeArrowheads="1"/>
        </xdr:cNvSpPr>
      </xdr:nvSpPr>
      <xdr:spPr bwMode="auto">
        <a:xfrm>
          <a:off x="2581275" y="15435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809</xdr:row>
      <xdr:rowOff>0</xdr:rowOff>
    </xdr:from>
    <xdr:to>
      <xdr:col>2</xdr:col>
      <xdr:colOff>523875</xdr:colOff>
      <xdr:row>809</xdr:row>
      <xdr:rowOff>123825</xdr:rowOff>
    </xdr:to>
    <xdr:sp macro="" textlink="">
      <xdr:nvSpPr>
        <xdr:cNvPr id="3764" name="AutoShape 212" descr="Exempt from the 50 Contract Limit"/>
        <xdr:cNvSpPr>
          <a:spLocks noChangeAspect="1" noChangeArrowheads="1"/>
        </xdr:cNvSpPr>
      </xdr:nvSpPr>
      <xdr:spPr bwMode="auto">
        <a:xfrm>
          <a:off x="2714625" y="15435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810</xdr:row>
      <xdr:rowOff>0</xdr:rowOff>
    </xdr:from>
    <xdr:to>
      <xdr:col>2</xdr:col>
      <xdr:colOff>123825</xdr:colOff>
      <xdr:row>810</xdr:row>
      <xdr:rowOff>123825</xdr:rowOff>
    </xdr:to>
    <xdr:sp macro="" textlink="">
      <xdr:nvSpPr>
        <xdr:cNvPr id="3765" name="AutoShape 213" descr="Performance Bonuses"/>
        <xdr:cNvSpPr>
          <a:spLocks noChangeAspect="1" noChangeArrowheads="1"/>
        </xdr:cNvSpPr>
      </xdr:nvSpPr>
      <xdr:spPr bwMode="auto">
        <a:xfrm>
          <a:off x="2314575" y="15454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810</xdr:row>
      <xdr:rowOff>0</xdr:rowOff>
    </xdr:from>
    <xdr:to>
      <xdr:col>2</xdr:col>
      <xdr:colOff>257175</xdr:colOff>
      <xdr:row>810</xdr:row>
      <xdr:rowOff>123825</xdr:rowOff>
    </xdr:to>
    <xdr:sp macro="" textlink="">
      <xdr:nvSpPr>
        <xdr:cNvPr id="3766" name="AutoShape 214" descr="Waivers Exempt">
          <a:hlinkClick xmlns:r="http://schemas.openxmlformats.org/officeDocument/2006/relationships" r:id="rId1142"/>
        </xdr:cNvPr>
        <xdr:cNvSpPr>
          <a:spLocks noChangeAspect="1" noChangeArrowheads="1"/>
        </xdr:cNvSpPr>
      </xdr:nvSpPr>
      <xdr:spPr bwMode="auto">
        <a:xfrm>
          <a:off x="2447925" y="15454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811</xdr:row>
      <xdr:rowOff>0</xdr:rowOff>
    </xdr:from>
    <xdr:to>
      <xdr:col>2</xdr:col>
      <xdr:colOff>123825</xdr:colOff>
      <xdr:row>811</xdr:row>
      <xdr:rowOff>123825</xdr:rowOff>
    </xdr:to>
    <xdr:sp macro="" textlink="">
      <xdr:nvSpPr>
        <xdr:cNvPr id="3767" name="AutoShape 215" descr="Performance Bonuses"/>
        <xdr:cNvSpPr>
          <a:spLocks noChangeAspect="1" noChangeArrowheads="1"/>
        </xdr:cNvSpPr>
      </xdr:nvSpPr>
      <xdr:spPr bwMode="auto">
        <a:xfrm>
          <a:off x="2314575" y="15473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811</xdr:row>
      <xdr:rowOff>0</xdr:rowOff>
    </xdr:from>
    <xdr:to>
      <xdr:col>2</xdr:col>
      <xdr:colOff>257175</xdr:colOff>
      <xdr:row>811</xdr:row>
      <xdr:rowOff>123825</xdr:rowOff>
    </xdr:to>
    <xdr:sp macro="" textlink="">
      <xdr:nvSpPr>
        <xdr:cNvPr id="3768" name="AutoShape 216" descr="Waivers Exempt">
          <a:hlinkClick xmlns:r="http://schemas.openxmlformats.org/officeDocument/2006/relationships" r:id="rId1143"/>
        </xdr:cNvPr>
        <xdr:cNvSpPr>
          <a:spLocks noChangeAspect="1" noChangeArrowheads="1"/>
        </xdr:cNvSpPr>
      </xdr:nvSpPr>
      <xdr:spPr bwMode="auto">
        <a:xfrm>
          <a:off x="2447925" y="15473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812</xdr:row>
      <xdr:rowOff>0</xdr:rowOff>
    </xdr:from>
    <xdr:to>
      <xdr:col>2</xdr:col>
      <xdr:colOff>123825</xdr:colOff>
      <xdr:row>812</xdr:row>
      <xdr:rowOff>123825</xdr:rowOff>
    </xdr:to>
    <xdr:sp macro="" textlink="">
      <xdr:nvSpPr>
        <xdr:cNvPr id="3769" name="AutoShape 217" descr="Performance Bonuses"/>
        <xdr:cNvSpPr>
          <a:spLocks noChangeAspect="1" noChangeArrowheads="1"/>
        </xdr:cNvSpPr>
      </xdr:nvSpPr>
      <xdr:spPr bwMode="auto">
        <a:xfrm>
          <a:off x="2314575" y="15492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812</xdr:row>
      <xdr:rowOff>0</xdr:rowOff>
    </xdr:from>
    <xdr:to>
      <xdr:col>2</xdr:col>
      <xdr:colOff>257175</xdr:colOff>
      <xdr:row>812</xdr:row>
      <xdr:rowOff>123825</xdr:rowOff>
    </xdr:to>
    <xdr:sp macro="" textlink="">
      <xdr:nvSpPr>
        <xdr:cNvPr id="3770" name="AutoShape 218" descr="Waivers Exempt">
          <a:hlinkClick xmlns:r="http://schemas.openxmlformats.org/officeDocument/2006/relationships" r:id="rId1144"/>
        </xdr:cNvPr>
        <xdr:cNvSpPr>
          <a:spLocks noChangeAspect="1" noChangeArrowheads="1"/>
        </xdr:cNvSpPr>
      </xdr:nvSpPr>
      <xdr:spPr bwMode="auto">
        <a:xfrm>
          <a:off x="2447925" y="15492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813</xdr:row>
      <xdr:rowOff>0</xdr:rowOff>
    </xdr:from>
    <xdr:to>
      <xdr:col>2</xdr:col>
      <xdr:colOff>123825</xdr:colOff>
      <xdr:row>813</xdr:row>
      <xdr:rowOff>123825</xdr:rowOff>
    </xdr:to>
    <xdr:sp macro="" textlink="">
      <xdr:nvSpPr>
        <xdr:cNvPr id="3771" name="AutoShape 219" descr="Performance Bonuses"/>
        <xdr:cNvSpPr>
          <a:spLocks noChangeAspect="1" noChangeArrowheads="1"/>
        </xdr:cNvSpPr>
      </xdr:nvSpPr>
      <xdr:spPr bwMode="auto">
        <a:xfrm>
          <a:off x="2314575" y="15511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813</xdr:row>
      <xdr:rowOff>0</xdr:rowOff>
    </xdr:from>
    <xdr:to>
      <xdr:col>2</xdr:col>
      <xdr:colOff>257175</xdr:colOff>
      <xdr:row>813</xdr:row>
      <xdr:rowOff>123825</xdr:rowOff>
    </xdr:to>
    <xdr:sp macro="" textlink="">
      <xdr:nvSpPr>
        <xdr:cNvPr id="3772" name="AutoShape 220" descr="Waivers Exempt">
          <a:hlinkClick xmlns:r="http://schemas.openxmlformats.org/officeDocument/2006/relationships" r:id="rId1145"/>
        </xdr:cNvPr>
        <xdr:cNvSpPr>
          <a:spLocks noChangeAspect="1" noChangeArrowheads="1"/>
        </xdr:cNvSpPr>
      </xdr:nvSpPr>
      <xdr:spPr bwMode="auto">
        <a:xfrm>
          <a:off x="2447925" y="15511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814</xdr:row>
      <xdr:rowOff>0</xdr:rowOff>
    </xdr:from>
    <xdr:to>
      <xdr:col>7</xdr:col>
      <xdr:colOff>123825</xdr:colOff>
      <xdr:row>814</xdr:row>
      <xdr:rowOff>104775</xdr:rowOff>
    </xdr:to>
    <xdr:sp macro="" textlink="">
      <xdr:nvSpPr>
        <xdr:cNvPr id="3773" name="AutoShape 221" descr="Arbitration Eligible">
          <a:hlinkClick xmlns:r="http://schemas.openxmlformats.org/officeDocument/2006/relationships" r:id="rId1146"/>
        </xdr:cNvPr>
        <xdr:cNvSpPr>
          <a:spLocks noChangeAspect="1" noChangeArrowheads="1"/>
        </xdr:cNvSpPr>
      </xdr:nvSpPr>
      <xdr:spPr bwMode="auto">
        <a:xfrm>
          <a:off x="6181725" y="155305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816</xdr:row>
      <xdr:rowOff>0</xdr:rowOff>
    </xdr:from>
    <xdr:to>
      <xdr:col>2</xdr:col>
      <xdr:colOff>123825</xdr:colOff>
      <xdr:row>816</xdr:row>
      <xdr:rowOff>123825</xdr:rowOff>
    </xdr:to>
    <xdr:sp macro="" textlink="">
      <xdr:nvSpPr>
        <xdr:cNvPr id="3774" name="AutoShape 222" descr="Waivers Exempt">
          <a:hlinkClick xmlns:r="http://schemas.openxmlformats.org/officeDocument/2006/relationships" r:id="rId1147"/>
        </xdr:cNvPr>
        <xdr:cNvSpPr>
          <a:spLocks noChangeAspect="1" noChangeArrowheads="1"/>
        </xdr:cNvSpPr>
      </xdr:nvSpPr>
      <xdr:spPr bwMode="auto">
        <a:xfrm>
          <a:off x="2314575" y="15568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817</xdr:row>
      <xdr:rowOff>0</xdr:rowOff>
    </xdr:from>
    <xdr:to>
      <xdr:col>2</xdr:col>
      <xdr:colOff>123825</xdr:colOff>
      <xdr:row>817</xdr:row>
      <xdr:rowOff>123825</xdr:rowOff>
    </xdr:to>
    <xdr:sp macro="" textlink="">
      <xdr:nvSpPr>
        <xdr:cNvPr id="3775" name="AutoShape 223" descr="Performance Bonuses"/>
        <xdr:cNvSpPr>
          <a:spLocks noChangeAspect="1" noChangeArrowheads="1"/>
        </xdr:cNvSpPr>
      </xdr:nvSpPr>
      <xdr:spPr bwMode="auto">
        <a:xfrm>
          <a:off x="2314575" y="15587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817</xdr:row>
      <xdr:rowOff>0</xdr:rowOff>
    </xdr:from>
    <xdr:to>
      <xdr:col>2</xdr:col>
      <xdr:colOff>257175</xdr:colOff>
      <xdr:row>817</xdr:row>
      <xdr:rowOff>123825</xdr:rowOff>
    </xdr:to>
    <xdr:sp macro="" textlink="">
      <xdr:nvSpPr>
        <xdr:cNvPr id="3776" name="AutoShape 224" descr="Retained Salary Transaction"/>
        <xdr:cNvSpPr>
          <a:spLocks noChangeAspect="1" noChangeArrowheads="1"/>
        </xdr:cNvSpPr>
      </xdr:nvSpPr>
      <xdr:spPr bwMode="auto">
        <a:xfrm>
          <a:off x="2447925" y="15587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817</xdr:row>
      <xdr:rowOff>0</xdr:rowOff>
    </xdr:from>
    <xdr:to>
      <xdr:col>2</xdr:col>
      <xdr:colOff>390525</xdr:colOff>
      <xdr:row>817</xdr:row>
      <xdr:rowOff>123825</xdr:rowOff>
    </xdr:to>
    <xdr:sp macro="" textlink="">
      <xdr:nvSpPr>
        <xdr:cNvPr id="3777" name="AutoShape 225" descr="Waivers Exempt">
          <a:hlinkClick xmlns:r="http://schemas.openxmlformats.org/officeDocument/2006/relationships" r:id="rId1148"/>
        </xdr:cNvPr>
        <xdr:cNvSpPr>
          <a:spLocks noChangeAspect="1" noChangeArrowheads="1"/>
        </xdr:cNvSpPr>
      </xdr:nvSpPr>
      <xdr:spPr bwMode="auto">
        <a:xfrm>
          <a:off x="2581275" y="15587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817</xdr:row>
      <xdr:rowOff>0</xdr:rowOff>
    </xdr:from>
    <xdr:to>
      <xdr:col>2</xdr:col>
      <xdr:colOff>523875</xdr:colOff>
      <xdr:row>817</xdr:row>
      <xdr:rowOff>123825</xdr:rowOff>
    </xdr:to>
    <xdr:sp macro="" textlink="">
      <xdr:nvSpPr>
        <xdr:cNvPr id="3778" name="AutoShape 226" descr="Exempt from the 50 Contract Limit"/>
        <xdr:cNvSpPr>
          <a:spLocks noChangeAspect="1" noChangeArrowheads="1"/>
        </xdr:cNvSpPr>
      </xdr:nvSpPr>
      <xdr:spPr bwMode="auto">
        <a:xfrm>
          <a:off x="2714625" y="15587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830</xdr:row>
      <xdr:rowOff>0</xdr:rowOff>
    </xdr:from>
    <xdr:to>
      <xdr:col>2</xdr:col>
      <xdr:colOff>123825</xdr:colOff>
      <xdr:row>830</xdr:row>
      <xdr:rowOff>123825</xdr:rowOff>
    </xdr:to>
    <xdr:sp macro="" textlink="">
      <xdr:nvSpPr>
        <xdr:cNvPr id="3779" name="AutoShape 227" descr="Waivers Exempt">
          <a:hlinkClick xmlns:r="http://schemas.openxmlformats.org/officeDocument/2006/relationships" r:id="rId1149"/>
        </xdr:cNvPr>
        <xdr:cNvSpPr>
          <a:spLocks noChangeAspect="1" noChangeArrowheads="1"/>
        </xdr:cNvSpPr>
      </xdr:nvSpPr>
      <xdr:spPr bwMode="auto">
        <a:xfrm>
          <a:off x="2314575" y="15835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837</xdr:row>
      <xdr:rowOff>0</xdr:rowOff>
    </xdr:from>
    <xdr:to>
      <xdr:col>2</xdr:col>
      <xdr:colOff>123825</xdr:colOff>
      <xdr:row>837</xdr:row>
      <xdr:rowOff>123825</xdr:rowOff>
    </xdr:to>
    <xdr:sp macro="" textlink="">
      <xdr:nvSpPr>
        <xdr:cNvPr id="3780" name="AutoShape 228" descr="Waivers Exempt">
          <a:hlinkClick xmlns:r="http://schemas.openxmlformats.org/officeDocument/2006/relationships" r:id="rId1150"/>
        </xdr:cNvPr>
        <xdr:cNvSpPr>
          <a:spLocks noChangeAspect="1" noChangeArrowheads="1"/>
        </xdr:cNvSpPr>
      </xdr:nvSpPr>
      <xdr:spPr bwMode="auto">
        <a:xfrm>
          <a:off x="2314575" y="15968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81" name="AutoShape 229" descr="https://capfriendly-wlb8ng5.stackpathdns.com/assets/images/icons/general/q.svg"/>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82" name="AutoShape 230" descr="https://capfriendly-wlb8ng5.stackpathdns.com/assets/images/icons/general/q.svg"/>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83" name="AutoShape 231" descr="https://capfriendly-wlb8ng5.stackpathdns.com/assets/images/icons/general/q.svg"/>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84" name="AutoShape 232" descr="https://capfriendly-wlb8ng5.stackpathdns.com/assets/images/icons/general/q.svg"/>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85" name="AutoShape 233" descr="https://capfriendly-wlb8ng5.stackpathdns.com/assets/images/icons/general/q.svg"/>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86" name="AutoShape 234" descr="https://capfriendly-wlb8ng5.stackpathdns.com/assets/images/icons/general/q.svg"/>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87" name="AutoShape 235" descr="https://capfriendly-wlb8ng5.stackpathdns.com/assets/images/icons/general/q.svg"/>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88" name="AutoShape 236" descr="https://capfriendly-wlb8ng5.stackpathdns.com/assets/images/icons/general/q.svg"/>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89" name="AutoShape 237" descr="https://capfriendly-wlb8ng5.stackpathdns.com/assets/images/icons/general/q.svg"/>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90" name="AutoShape 238" descr="https://capfriendly-wlb8ng5.stackpathdns.com/assets/images/icons/general/q.svg"/>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91" name="AutoShape 239" descr="https://capfriendly-wlb8ng5.stackpathdns.com/assets/images/icons/general/q.svg"/>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123825</xdr:colOff>
      <xdr:row>841</xdr:row>
      <xdr:rowOff>123825</xdr:rowOff>
    </xdr:to>
    <xdr:sp macro="" textlink="">
      <xdr:nvSpPr>
        <xdr:cNvPr id="3792" name="AutoShape 240" descr="Waivers Exempt">
          <a:hlinkClick xmlns:r="http://schemas.openxmlformats.org/officeDocument/2006/relationships" r:id="rId1151"/>
        </xdr:cNvPr>
        <xdr:cNvSpPr>
          <a:spLocks noChangeAspect="1" noChangeArrowheads="1"/>
        </xdr:cNvSpPr>
      </xdr:nvSpPr>
      <xdr:spPr bwMode="auto">
        <a:xfrm>
          <a:off x="2314575" y="1604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842</xdr:row>
      <xdr:rowOff>0</xdr:rowOff>
    </xdr:from>
    <xdr:to>
      <xdr:col>2</xdr:col>
      <xdr:colOff>123825</xdr:colOff>
      <xdr:row>842</xdr:row>
      <xdr:rowOff>123825</xdr:rowOff>
    </xdr:to>
    <xdr:sp macro="" textlink="">
      <xdr:nvSpPr>
        <xdr:cNvPr id="3793" name="AutoShape 241" descr="Waivers Exempt">
          <a:hlinkClick xmlns:r="http://schemas.openxmlformats.org/officeDocument/2006/relationships" r:id="rId1152"/>
        </xdr:cNvPr>
        <xdr:cNvSpPr>
          <a:spLocks noChangeAspect="1" noChangeArrowheads="1"/>
        </xdr:cNvSpPr>
      </xdr:nvSpPr>
      <xdr:spPr bwMode="auto">
        <a:xfrm>
          <a:off x="2314575" y="16063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843</xdr:row>
      <xdr:rowOff>0</xdr:rowOff>
    </xdr:from>
    <xdr:to>
      <xdr:col>2</xdr:col>
      <xdr:colOff>123825</xdr:colOff>
      <xdr:row>843</xdr:row>
      <xdr:rowOff>123825</xdr:rowOff>
    </xdr:to>
    <xdr:sp macro="" textlink="">
      <xdr:nvSpPr>
        <xdr:cNvPr id="3794" name="AutoShape 242" descr="Waivers Exempt">
          <a:hlinkClick xmlns:r="http://schemas.openxmlformats.org/officeDocument/2006/relationships" r:id="rId1153"/>
        </xdr:cNvPr>
        <xdr:cNvSpPr>
          <a:spLocks noChangeAspect="1" noChangeArrowheads="1"/>
        </xdr:cNvSpPr>
      </xdr:nvSpPr>
      <xdr:spPr bwMode="auto">
        <a:xfrm>
          <a:off x="2314575" y="16082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123825</xdr:colOff>
      <xdr:row>844</xdr:row>
      <xdr:rowOff>123825</xdr:rowOff>
    </xdr:to>
    <xdr:sp macro="" textlink="">
      <xdr:nvSpPr>
        <xdr:cNvPr id="3795" name="AutoShape 243" descr="Performance Bonuses"/>
        <xdr:cNvSpPr>
          <a:spLocks noChangeAspect="1" noChangeArrowheads="1"/>
        </xdr:cNvSpPr>
      </xdr:nvSpPr>
      <xdr:spPr bwMode="auto">
        <a:xfrm>
          <a:off x="2314575" y="16102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844</xdr:row>
      <xdr:rowOff>0</xdr:rowOff>
    </xdr:from>
    <xdr:to>
      <xdr:col>2</xdr:col>
      <xdr:colOff>257175</xdr:colOff>
      <xdr:row>844</xdr:row>
      <xdr:rowOff>123825</xdr:rowOff>
    </xdr:to>
    <xdr:sp macro="" textlink="">
      <xdr:nvSpPr>
        <xdr:cNvPr id="3796" name="AutoShape 244" descr="Waivers Exempt">
          <a:hlinkClick xmlns:r="http://schemas.openxmlformats.org/officeDocument/2006/relationships" r:id="rId1154"/>
        </xdr:cNvPr>
        <xdr:cNvSpPr>
          <a:spLocks noChangeAspect="1" noChangeArrowheads="1"/>
        </xdr:cNvSpPr>
      </xdr:nvSpPr>
      <xdr:spPr bwMode="auto">
        <a:xfrm>
          <a:off x="2447925" y="16102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845</xdr:row>
      <xdr:rowOff>0</xdr:rowOff>
    </xdr:from>
    <xdr:to>
      <xdr:col>2</xdr:col>
      <xdr:colOff>123825</xdr:colOff>
      <xdr:row>845</xdr:row>
      <xdr:rowOff>123825</xdr:rowOff>
    </xdr:to>
    <xdr:sp macro="" textlink="">
      <xdr:nvSpPr>
        <xdr:cNvPr id="3797" name="AutoShape 245" descr="Waivers Exempt">
          <a:hlinkClick xmlns:r="http://schemas.openxmlformats.org/officeDocument/2006/relationships" r:id="rId1155"/>
        </xdr:cNvPr>
        <xdr:cNvSpPr>
          <a:spLocks noChangeAspect="1" noChangeArrowheads="1"/>
        </xdr:cNvSpPr>
      </xdr:nvSpPr>
      <xdr:spPr bwMode="auto">
        <a:xfrm>
          <a:off x="2314575" y="16121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846</xdr:row>
      <xdr:rowOff>0</xdr:rowOff>
    </xdr:from>
    <xdr:to>
      <xdr:col>2</xdr:col>
      <xdr:colOff>123825</xdr:colOff>
      <xdr:row>846</xdr:row>
      <xdr:rowOff>123825</xdr:rowOff>
    </xdr:to>
    <xdr:sp macro="" textlink="">
      <xdr:nvSpPr>
        <xdr:cNvPr id="3798" name="AutoShape 246" descr="Performance Bonuses"/>
        <xdr:cNvSpPr>
          <a:spLocks noChangeAspect="1" noChangeArrowheads="1"/>
        </xdr:cNvSpPr>
      </xdr:nvSpPr>
      <xdr:spPr bwMode="auto">
        <a:xfrm>
          <a:off x="2314575" y="16140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846</xdr:row>
      <xdr:rowOff>0</xdr:rowOff>
    </xdr:from>
    <xdr:to>
      <xdr:col>2</xdr:col>
      <xdr:colOff>257175</xdr:colOff>
      <xdr:row>846</xdr:row>
      <xdr:rowOff>123825</xdr:rowOff>
    </xdr:to>
    <xdr:sp macro="" textlink="">
      <xdr:nvSpPr>
        <xdr:cNvPr id="3799" name="AutoShape 247" descr="Waivers Exempt">
          <a:hlinkClick xmlns:r="http://schemas.openxmlformats.org/officeDocument/2006/relationships" r:id="rId1156"/>
        </xdr:cNvPr>
        <xdr:cNvSpPr>
          <a:spLocks noChangeAspect="1" noChangeArrowheads="1"/>
        </xdr:cNvSpPr>
      </xdr:nvSpPr>
      <xdr:spPr bwMode="auto">
        <a:xfrm>
          <a:off x="2447925" y="16140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847</xdr:row>
      <xdr:rowOff>0</xdr:rowOff>
    </xdr:from>
    <xdr:to>
      <xdr:col>2</xdr:col>
      <xdr:colOff>123825</xdr:colOff>
      <xdr:row>847</xdr:row>
      <xdr:rowOff>123825</xdr:rowOff>
    </xdr:to>
    <xdr:sp macro="" textlink="">
      <xdr:nvSpPr>
        <xdr:cNvPr id="3800" name="AutoShape 248" descr="Performance Bonuses"/>
        <xdr:cNvSpPr>
          <a:spLocks noChangeAspect="1" noChangeArrowheads="1"/>
        </xdr:cNvSpPr>
      </xdr:nvSpPr>
      <xdr:spPr bwMode="auto">
        <a:xfrm>
          <a:off x="2314575" y="16159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847</xdr:row>
      <xdr:rowOff>0</xdr:rowOff>
    </xdr:from>
    <xdr:to>
      <xdr:col>2</xdr:col>
      <xdr:colOff>257175</xdr:colOff>
      <xdr:row>847</xdr:row>
      <xdr:rowOff>123825</xdr:rowOff>
    </xdr:to>
    <xdr:sp macro="" textlink="">
      <xdr:nvSpPr>
        <xdr:cNvPr id="3801" name="AutoShape 249" descr="Waivers Exempt">
          <a:hlinkClick xmlns:r="http://schemas.openxmlformats.org/officeDocument/2006/relationships" r:id="rId1157"/>
        </xdr:cNvPr>
        <xdr:cNvSpPr>
          <a:spLocks noChangeAspect="1" noChangeArrowheads="1"/>
        </xdr:cNvSpPr>
      </xdr:nvSpPr>
      <xdr:spPr bwMode="auto">
        <a:xfrm>
          <a:off x="2447925" y="16159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848</xdr:row>
      <xdr:rowOff>0</xdr:rowOff>
    </xdr:from>
    <xdr:to>
      <xdr:col>2</xdr:col>
      <xdr:colOff>123825</xdr:colOff>
      <xdr:row>848</xdr:row>
      <xdr:rowOff>123825</xdr:rowOff>
    </xdr:to>
    <xdr:sp macro="" textlink="">
      <xdr:nvSpPr>
        <xdr:cNvPr id="3802" name="AutoShape 250" descr="Performance Bonuses"/>
        <xdr:cNvSpPr>
          <a:spLocks noChangeAspect="1" noChangeArrowheads="1"/>
        </xdr:cNvSpPr>
      </xdr:nvSpPr>
      <xdr:spPr bwMode="auto">
        <a:xfrm>
          <a:off x="2314575" y="16178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848</xdr:row>
      <xdr:rowOff>0</xdr:rowOff>
    </xdr:from>
    <xdr:to>
      <xdr:col>2</xdr:col>
      <xdr:colOff>257175</xdr:colOff>
      <xdr:row>848</xdr:row>
      <xdr:rowOff>123825</xdr:rowOff>
    </xdr:to>
    <xdr:sp macro="" textlink="">
      <xdr:nvSpPr>
        <xdr:cNvPr id="3803" name="AutoShape 251" descr="Waivers Exempt">
          <a:hlinkClick xmlns:r="http://schemas.openxmlformats.org/officeDocument/2006/relationships" r:id="rId1158"/>
        </xdr:cNvPr>
        <xdr:cNvSpPr>
          <a:spLocks noChangeAspect="1" noChangeArrowheads="1"/>
        </xdr:cNvSpPr>
      </xdr:nvSpPr>
      <xdr:spPr bwMode="auto">
        <a:xfrm>
          <a:off x="2447925" y="16178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849</xdr:row>
      <xdr:rowOff>0</xdr:rowOff>
    </xdr:from>
    <xdr:to>
      <xdr:col>2</xdr:col>
      <xdr:colOff>123825</xdr:colOff>
      <xdr:row>849</xdr:row>
      <xdr:rowOff>123825</xdr:rowOff>
    </xdr:to>
    <xdr:sp macro="" textlink="">
      <xdr:nvSpPr>
        <xdr:cNvPr id="3804" name="AutoShape 252" descr="Performance Bonuses"/>
        <xdr:cNvSpPr>
          <a:spLocks noChangeAspect="1" noChangeArrowheads="1"/>
        </xdr:cNvSpPr>
      </xdr:nvSpPr>
      <xdr:spPr bwMode="auto">
        <a:xfrm>
          <a:off x="2314575" y="1619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849</xdr:row>
      <xdr:rowOff>0</xdr:rowOff>
    </xdr:from>
    <xdr:to>
      <xdr:col>2</xdr:col>
      <xdr:colOff>257175</xdr:colOff>
      <xdr:row>849</xdr:row>
      <xdr:rowOff>123825</xdr:rowOff>
    </xdr:to>
    <xdr:sp macro="" textlink="">
      <xdr:nvSpPr>
        <xdr:cNvPr id="3805" name="AutoShape 253" descr="Waivers Exempt">
          <a:hlinkClick xmlns:r="http://schemas.openxmlformats.org/officeDocument/2006/relationships" r:id="rId1159"/>
        </xdr:cNvPr>
        <xdr:cNvSpPr>
          <a:spLocks noChangeAspect="1" noChangeArrowheads="1"/>
        </xdr:cNvSpPr>
      </xdr:nvSpPr>
      <xdr:spPr bwMode="auto">
        <a:xfrm>
          <a:off x="2447925" y="1619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850</xdr:row>
      <xdr:rowOff>0</xdr:rowOff>
    </xdr:from>
    <xdr:to>
      <xdr:col>2</xdr:col>
      <xdr:colOff>123825</xdr:colOff>
      <xdr:row>850</xdr:row>
      <xdr:rowOff>123825</xdr:rowOff>
    </xdr:to>
    <xdr:sp macro="" textlink="">
      <xdr:nvSpPr>
        <xdr:cNvPr id="3806" name="AutoShape 254" descr="Performance Bonuses"/>
        <xdr:cNvSpPr>
          <a:spLocks noChangeAspect="1" noChangeArrowheads="1"/>
        </xdr:cNvSpPr>
      </xdr:nvSpPr>
      <xdr:spPr bwMode="auto">
        <a:xfrm>
          <a:off x="2314575" y="16216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850</xdr:row>
      <xdr:rowOff>0</xdr:rowOff>
    </xdr:from>
    <xdr:to>
      <xdr:col>2</xdr:col>
      <xdr:colOff>257175</xdr:colOff>
      <xdr:row>850</xdr:row>
      <xdr:rowOff>123825</xdr:rowOff>
    </xdr:to>
    <xdr:sp macro="" textlink="">
      <xdr:nvSpPr>
        <xdr:cNvPr id="3807" name="AutoShape 255" descr="Retained Salary Transaction"/>
        <xdr:cNvSpPr>
          <a:spLocks noChangeAspect="1" noChangeArrowheads="1"/>
        </xdr:cNvSpPr>
      </xdr:nvSpPr>
      <xdr:spPr bwMode="auto">
        <a:xfrm>
          <a:off x="2447925" y="16216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850</xdr:row>
      <xdr:rowOff>0</xdr:rowOff>
    </xdr:from>
    <xdr:to>
      <xdr:col>2</xdr:col>
      <xdr:colOff>390525</xdr:colOff>
      <xdr:row>850</xdr:row>
      <xdr:rowOff>123825</xdr:rowOff>
    </xdr:to>
    <xdr:sp macro="" textlink="">
      <xdr:nvSpPr>
        <xdr:cNvPr id="3808" name="AutoShape 256" descr="Waivers Exempt">
          <a:hlinkClick xmlns:r="http://schemas.openxmlformats.org/officeDocument/2006/relationships" r:id="rId1160"/>
        </xdr:cNvPr>
        <xdr:cNvSpPr>
          <a:spLocks noChangeAspect="1" noChangeArrowheads="1"/>
        </xdr:cNvSpPr>
      </xdr:nvSpPr>
      <xdr:spPr bwMode="auto">
        <a:xfrm>
          <a:off x="2581275" y="16216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850</xdr:row>
      <xdr:rowOff>0</xdr:rowOff>
    </xdr:from>
    <xdr:to>
      <xdr:col>2</xdr:col>
      <xdr:colOff>523875</xdr:colOff>
      <xdr:row>850</xdr:row>
      <xdr:rowOff>123825</xdr:rowOff>
    </xdr:to>
    <xdr:sp macro="" textlink="">
      <xdr:nvSpPr>
        <xdr:cNvPr id="3809" name="AutoShape 257" descr="Exempt from the 50 Contract Limit"/>
        <xdr:cNvSpPr>
          <a:spLocks noChangeAspect="1" noChangeArrowheads="1"/>
        </xdr:cNvSpPr>
      </xdr:nvSpPr>
      <xdr:spPr bwMode="auto">
        <a:xfrm>
          <a:off x="2714625" y="16216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851</xdr:row>
      <xdr:rowOff>0</xdr:rowOff>
    </xdr:from>
    <xdr:to>
      <xdr:col>2</xdr:col>
      <xdr:colOff>123825</xdr:colOff>
      <xdr:row>851</xdr:row>
      <xdr:rowOff>123825</xdr:rowOff>
    </xdr:to>
    <xdr:sp macro="" textlink="">
      <xdr:nvSpPr>
        <xdr:cNvPr id="3810" name="AutoShape 258" descr="Performance Bonuses"/>
        <xdr:cNvSpPr>
          <a:spLocks noChangeAspect="1" noChangeArrowheads="1"/>
        </xdr:cNvSpPr>
      </xdr:nvSpPr>
      <xdr:spPr bwMode="auto">
        <a:xfrm>
          <a:off x="2314575" y="16235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851</xdr:row>
      <xdr:rowOff>0</xdr:rowOff>
    </xdr:from>
    <xdr:to>
      <xdr:col>2</xdr:col>
      <xdr:colOff>257175</xdr:colOff>
      <xdr:row>851</xdr:row>
      <xdr:rowOff>123825</xdr:rowOff>
    </xdr:to>
    <xdr:sp macro="" textlink="">
      <xdr:nvSpPr>
        <xdr:cNvPr id="3811" name="AutoShape 259" descr="Waivers Exempt">
          <a:hlinkClick xmlns:r="http://schemas.openxmlformats.org/officeDocument/2006/relationships" r:id="rId1161"/>
        </xdr:cNvPr>
        <xdr:cNvSpPr>
          <a:spLocks noChangeAspect="1" noChangeArrowheads="1"/>
        </xdr:cNvSpPr>
      </xdr:nvSpPr>
      <xdr:spPr bwMode="auto">
        <a:xfrm>
          <a:off x="2447925" y="16235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852</xdr:row>
      <xdr:rowOff>0</xdr:rowOff>
    </xdr:from>
    <xdr:to>
      <xdr:col>2</xdr:col>
      <xdr:colOff>123825</xdr:colOff>
      <xdr:row>852</xdr:row>
      <xdr:rowOff>123825</xdr:rowOff>
    </xdr:to>
    <xdr:sp macro="" textlink="">
      <xdr:nvSpPr>
        <xdr:cNvPr id="3812" name="AutoShape 260" descr="Performance Bonuses"/>
        <xdr:cNvSpPr>
          <a:spLocks noChangeAspect="1" noChangeArrowheads="1"/>
        </xdr:cNvSpPr>
      </xdr:nvSpPr>
      <xdr:spPr bwMode="auto">
        <a:xfrm>
          <a:off x="2314575" y="16254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852</xdr:row>
      <xdr:rowOff>0</xdr:rowOff>
    </xdr:from>
    <xdr:to>
      <xdr:col>2</xdr:col>
      <xdr:colOff>257175</xdr:colOff>
      <xdr:row>852</xdr:row>
      <xdr:rowOff>123825</xdr:rowOff>
    </xdr:to>
    <xdr:sp macro="" textlink="">
      <xdr:nvSpPr>
        <xdr:cNvPr id="3813" name="AutoShape 261" descr="Waivers Exempt">
          <a:hlinkClick xmlns:r="http://schemas.openxmlformats.org/officeDocument/2006/relationships" r:id="rId1162"/>
        </xdr:cNvPr>
        <xdr:cNvSpPr>
          <a:spLocks noChangeAspect="1" noChangeArrowheads="1"/>
        </xdr:cNvSpPr>
      </xdr:nvSpPr>
      <xdr:spPr bwMode="auto">
        <a:xfrm>
          <a:off x="2447925" y="16254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853</xdr:row>
      <xdr:rowOff>0</xdr:rowOff>
    </xdr:from>
    <xdr:to>
      <xdr:col>2</xdr:col>
      <xdr:colOff>123825</xdr:colOff>
      <xdr:row>853</xdr:row>
      <xdr:rowOff>123825</xdr:rowOff>
    </xdr:to>
    <xdr:sp macro="" textlink="">
      <xdr:nvSpPr>
        <xdr:cNvPr id="3814" name="AutoShape 262" descr="Performance Bonuses"/>
        <xdr:cNvSpPr>
          <a:spLocks noChangeAspect="1" noChangeArrowheads="1"/>
        </xdr:cNvSpPr>
      </xdr:nvSpPr>
      <xdr:spPr bwMode="auto">
        <a:xfrm>
          <a:off x="2314575" y="16273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853</xdr:row>
      <xdr:rowOff>0</xdr:rowOff>
    </xdr:from>
    <xdr:to>
      <xdr:col>2</xdr:col>
      <xdr:colOff>257175</xdr:colOff>
      <xdr:row>853</xdr:row>
      <xdr:rowOff>123825</xdr:rowOff>
    </xdr:to>
    <xdr:sp macro="" textlink="">
      <xdr:nvSpPr>
        <xdr:cNvPr id="3815" name="AutoShape 263" descr="Waivers Exempt">
          <a:hlinkClick xmlns:r="http://schemas.openxmlformats.org/officeDocument/2006/relationships" r:id="rId1163"/>
        </xdr:cNvPr>
        <xdr:cNvSpPr>
          <a:spLocks noChangeAspect="1" noChangeArrowheads="1"/>
        </xdr:cNvSpPr>
      </xdr:nvSpPr>
      <xdr:spPr bwMode="auto">
        <a:xfrm>
          <a:off x="2447925" y="16273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854</xdr:row>
      <xdr:rowOff>0</xdr:rowOff>
    </xdr:from>
    <xdr:to>
      <xdr:col>2</xdr:col>
      <xdr:colOff>123825</xdr:colOff>
      <xdr:row>854</xdr:row>
      <xdr:rowOff>123825</xdr:rowOff>
    </xdr:to>
    <xdr:sp macro="" textlink="">
      <xdr:nvSpPr>
        <xdr:cNvPr id="3816" name="AutoShape 264" descr="Waivers Exempt">
          <a:hlinkClick xmlns:r="http://schemas.openxmlformats.org/officeDocument/2006/relationships" r:id="rId1164"/>
        </xdr:cNvPr>
        <xdr:cNvSpPr>
          <a:spLocks noChangeAspect="1" noChangeArrowheads="1"/>
        </xdr:cNvSpPr>
      </xdr:nvSpPr>
      <xdr:spPr bwMode="auto">
        <a:xfrm>
          <a:off x="2314575" y="16292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855</xdr:row>
      <xdr:rowOff>0</xdr:rowOff>
    </xdr:from>
    <xdr:to>
      <xdr:col>2</xdr:col>
      <xdr:colOff>123825</xdr:colOff>
      <xdr:row>855</xdr:row>
      <xdr:rowOff>123825</xdr:rowOff>
    </xdr:to>
    <xdr:sp macro="" textlink="">
      <xdr:nvSpPr>
        <xdr:cNvPr id="3817" name="AutoShape 265" descr="Performance Bonuses"/>
        <xdr:cNvSpPr>
          <a:spLocks noChangeAspect="1" noChangeArrowheads="1"/>
        </xdr:cNvSpPr>
      </xdr:nvSpPr>
      <xdr:spPr bwMode="auto">
        <a:xfrm>
          <a:off x="2314575" y="16311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855</xdr:row>
      <xdr:rowOff>0</xdr:rowOff>
    </xdr:from>
    <xdr:to>
      <xdr:col>2</xdr:col>
      <xdr:colOff>257175</xdr:colOff>
      <xdr:row>855</xdr:row>
      <xdr:rowOff>123825</xdr:rowOff>
    </xdr:to>
    <xdr:sp macro="" textlink="">
      <xdr:nvSpPr>
        <xdr:cNvPr id="3818" name="AutoShape 266" descr="Waivers Exempt">
          <a:hlinkClick xmlns:r="http://schemas.openxmlformats.org/officeDocument/2006/relationships" r:id="rId1165"/>
        </xdr:cNvPr>
        <xdr:cNvSpPr>
          <a:spLocks noChangeAspect="1" noChangeArrowheads="1"/>
        </xdr:cNvSpPr>
      </xdr:nvSpPr>
      <xdr:spPr bwMode="auto">
        <a:xfrm>
          <a:off x="2447925" y="16311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856</xdr:row>
      <xdr:rowOff>0</xdr:rowOff>
    </xdr:from>
    <xdr:to>
      <xdr:col>2</xdr:col>
      <xdr:colOff>123825</xdr:colOff>
      <xdr:row>856</xdr:row>
      <xdr:rowOff>123825</xdr:rowOff>
    </xdr:to>
    <xdr:sp macro="" textlink="">
      <xdr:nvSpPr>
        <xdr:cNvPr id="3819" name="AutoShape 267" descr="Waivers Exempt">
          <a:hlinkClick xmlns:r="http://schemas.openxmlformats.org/officeDocument/2006/relationships" r:id="rId1166"/>
        </xdr:cNvPr>
        <xdr:cNvSpPr>
          <a:spLocks noChangeAspect="1" noChangeArrowheads="1"/>
        </xdr:cNvSpPr>
      </xdr:nvSpPr>
      <xdr:spPr bwMode="auto">
        <a:xfrm>
          <a:off x="2314575" y="16330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857</xdr:row>
      <xdr:rowOff>0</xdr:rowOff>
    </xdr:from>
    <xdr:to>
      <xdr:col>2</xdr:col>
      <xdr:colOff>123825</xdr:colOff>
      <xdr:row>857</xdr:row>
      <xdr:rowOff>123825</xdr:rowOff>
    </xdr:to>
    <xdr:sp macro="" textlink="">
      <xdr:nvSpPr>
        <xdr:cNvPr id="3820" name="AutoShape 268" descr="Waivers Exempt">
          <a:hlinkClick xmlns:r="http://schemas.openxmlformats.org/officeDocument/2006/relationships" r:id="rId1167"/>
        </xdr:cNvPr>
        <xdr:cNvSpPr>
          <a:spLocks noChangeAspect="1" noChangeArrowheads="1"/>
        </xdr:cNvSpPr>
      </xdr:nvSpPr>
      <xdr:spPr bwMode="auto">
        <a:xfrm>
          <a:off x="2314575" y="16349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857</xdr:row>
      <xdr:rowOff>0</xdr:rowOff>
    </xdr:from>
    <xdr:to>
      <xdr:col>7</xdr:col>
      <xdr:colOff>123825</xdr:colOff>
      <xdr:row>857</xdr:row>
      <xdr:rowOff>104775</xdr:rowOff>
    </xdr:to>
    <xdr:sp macro="" textlink="">
      <xdr:nvSpPr>
        <xdr:cNvPr id="3821" name="AutoShape 269" descr="Arbitration Eligible">
          <a:hlinkClick xmlns:r="http://schemas.openxmlformats.org/officeDocument/2006/relationships" r:id="rId1168"/>
        </xdr:cNvPr>
        <xdr:cNvSpPr>
          <a:spLocks noChangeAspect="1" noChangeArrowheads="1"/>
        </xdr:cNvSpPr>
      </xdr:nvSpPr>
      <xdr:spPr bwMode="auto">
        <a:xfrm>
          <a:off x="6181725" y="163496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858</xdr:row>
      <xdr:rowOff>0</xdr:rowOff>
    </xdr:from>
    <xdr:to>
      <xdr:col>2</xdr:col>
      <xdr:colOff>123825</xdr:colOff>
      <xdr:row>858</xdr:row>
      <xdr:rowOff>123825</xdr:rowOff>
    </xdr:to>
    <xdr:sp macro="" textlink="">
      <xdr:nvSpPr>
        <xdr:cNvPr id="3822" name="AutoShape 270" descr="Performance Bonuses"/>
        <xdr:cNvSpPr>
          <a:spLocks noChangeAspect="1" noChangeArrowheads="1"/>
        </xdr:cNvSpPr>
      </xdr:nvSpPr>
      <xdr:spPr bwMode="auto">
        <a:xfrm>
          <a:off x="2314575" y="16368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858</xdr:row>
      <xdr:rowOff>0</xdr:rowOff>
    </xdr:from>
    <xdr:to>
      <xdr:col>2</xdr:col>
      <xdr:colOff>257175</xdr:colOff>
      <xdr:row>858</xdr:row>
      <xdr:rowOff>123825</xdr:rowOff>
    </xdr:to>
    <xdr:sp macro="" textlink="">
      <xdr:nvSpPr>
        <xdr:cNvPr id="3823" name="AutoShape 271" descr="Waivers Exempt">
          <a:hlinkClick xmlns:r="http://schemas.openxmlformats.org/officeDocument/2006/relationships" r:id="rId1169"/>
        </xdr:cNvPr>
        <xdr:cNvSpPr>
          <a:spLocks noChangeAspect="1" noChangeArrowheads="1"/>
        </xdr:cNvSpPr>
      </xdr:nvSpPr>
      <xdr:spPr bwMode="auto">
        <a:xfrm>
          <a:off x="2447925" y="16368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859</xdr:row>
      <xdr:rowOff>0</xdr:rowOff>
    </xdr:from>
    <xdr:to>
      <xdr:col>2</xdr:col>
      <xdr:colOff>123825</xdr:colOff>
      <xdr:row>859</xdr:row>
      <xdr:rowOff>123825</xdr:rowOff>
    </xdr:to>
    <xdr:sp macro="" textlink="">
      <xdr:nvSpPr>
        <xdr:cNvPr id="3824" name="AutoShape 272" descr="Performance Bonuses"/>
        <xdr:cNvSpPr>
          <a:spLocks noChangeAspect="1" noChangeArrowheads="1"/>
        </xdr:cNvSpPr>
      </xdr:nvSpPr>
      <xdr:spPr bwMode="auto">
        <a:xfrm>
          <a:off x="2314575" y="16387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859</xdr:row>
      <xdr:rowOff>0</xdr:rowOff>
    </xdr:from>
    <xdr:to>
      <xdr:col>2</xdr:col>
      <xdr:colOff>257175</xdr:colOff>
      <xdr:row>859</xdr:row>
      <xdr:rowOff>123825</xdr:rowOff>
    </xdr:to>
    <xdr:sp macro="" textlink="">
      <xdr:nvSpPr>
        <xdr:cNvPr id="3825" name="AutoShape 273" descr="Retained Salary Transaction"/>
        <xdr:cNvSpPr>
          <a:spLocks noChangeAspect="1" noChangeArrowheads="1"/>
        </xdr:cNvSpPr>
      </xdr:nvSpPr>
      <xdr:spPr bwMode="auto">
        <a:xfrm>
          <a:off x="2447925" y="16387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859</xdr:row>
      <xdr:rowOff>0</xdr:rowOff>
    </xdr:from>
    <xdr:to>
      <xdr:col>2</xdr:col>
      <xdr:colOff>390525</xdr:colOff>
      <xdr:row>859</xdr:row>
      <xdr:rowOff>123825</xdr:rowOff>
    </xdr:to>
    <xdr:sp macro="" textlink="">
      <xdr:nvSpPr>
        <xdr:cNvPr id="3826" name="AutoShape 274" descr="Waivers Exempt">
          <a:hlinkClick xmlns:r="http://schemas.openxmlformats.org/officeDocument/2006/relationships" r:id="rId1170"/>
        </xdr:cNvPr>
        <xdr:cNvSpPr>
          <a:spLocks noChangeAspect="1" noChangeArrowheads="1"/>
        </xdr:cNvSpPr>
      </xdr:nvSpPr>
      <xdr:spPr bwMode="auto">
        <a:xfrm>
          <a:off x="2581275" y="16387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859</xdr:row>
      <xdr:rowOff>0</xdr:rowOff>
    </xdr:from>
    <xdr:to>
      <xdr:col>2</xdr:col>
      <xdr:colOff>523875</xdr:colOff>
      <xdr:row>859</xdr:row>
      <xdr:rowOff>123825</xdr:rowOff>
    </xdr:to>
    <xdr:sp macro="" textlink="">
      <xdr:nvSpPr>
        <xdr:cNvPr id="3827" name="AutoShape 275" descr="Exempt from the 50 Contract Limit"/>
        <xdr:cNvSpPr>
          <a:spLocks noChangeAspect="1" noChangeArrowheads="1"/>
        </xdr:cNvSpPr>
      </xdr:nvSpPr>
      <xdr:spPr bwMode="auto">
        <a:xfrm>
          <a:off x="2714625" y="16387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860</xdr:row>
      <xdr:rowOff>0</xdr:rowOff>
    </xdr:from>
    <xdr:to>
      <xdr:col>2</xdr:col>
      <xdr:colOff>123825</xdr:colOff>
      <xdr:row>860</xdr:row>
      <xdr:rowOff>123825</xdr:rowOff>
    </xdr:to>
    <xdr:sp macro="" textlink="">
      <xdr:nvSpPr>
        <xdr:cNvPr id="3828" name="AutoShape 276" descr="Performance Bonuses"/>
        <xdr:cNvSpPr>
          <a:spLocks noChangeAspect="1" noChangeArrowheads="1"/>
        </xdr:cNvSpPr>
      </xdr:nvSpPr>
      <xdr:spPr bwMode="auto">
        <a:xfrm>
          <a:off x="2314575" y="16406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860</xdr:row>
      <xdr:rowOff>0</xdr:rowOff>
    </xdr:from>
    <xdr:to>
      <xdr:col>2</xdr:col>
      <xdr:colOff>257175</xdr:colOff>
      <xdr:row>860</xdr:row>
      <xdr:rowOff>123825</xdr:rowOff>
    </xdr:to>
    <xdr:sp macro="" textlink="">
      <xdr:nvSpPr>
        <xdr:cNvPr id="3829" name="AutoShape 277" descr="Waivers Exempt">
          <a:hlinkClick xmlns:r="http://schemas.openxmlformats.org/officeDocument/2006/relationships" r:id="rId1171"/>
        </xdr:cNvPr>
        <xdr:cNvSpPr>
          <a:spLocks noChangeAspect="1" noChangeArrowheads="1"/>
        </xdr:cNvSpPr>
      </xdr:nvSpPr>
      <xdr:spPr bwMode="auto">
        <a:xfrm>
          <a:off x="2447925" y="16406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861</xdr:row>
      <xdr:rowOff>0</xdr:rowOff>
    </xdr:from>
    <xdr:to>
      <xdr:col>2</xdr:col>
      <xdr:colOff>123825</xdr:colOff>
      <xdr:row>861</xdr:row>
      <xdr:rowOff>123825</xdr:rowOff>
    </xdr:to>
    <xdr:sp macro="" textlink="">
      <xdr:nvSpPr>
        <xdr:cNvPr id="3830" name="AutoShape 278" descr="Waivers Exempt">
          <a:hlinkClick xmlns:r="http://schemas.openxmlformats.org/officeDocument/2006/relationships" r:id="rId1172"/>
        </xdr:cNvPr>
        <xdr:cNvSpPr>
          <a:spLocks noChangeAspect="1" noChangeArrowheads="1"/>
        </xdr:cNvSpPr>
      </xdr:nvSpPr>
      <xdr:spPr bwMode="auto">
        <a:xfrm>
          <a:off x="2314575" y="16425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862</xdr:row>
      <xdr:rowOff>0</xdr:rowOff>
    </xdr:from>
    <xdr:to>
      <xdr:col>2</xdr:col>
      <xdr:colOff>123825</xdr:colOff>
      <xdr:row>862</xdr:row>
      <xdr:rowOff>123825</xdr:rowOff>
    </xdr:to>
    <xdr:sp macro="" textlink="">
      <xdr:nvSpPr>
        <xdr:cNvPr id="3831" name="AutoShape 279" descr="Performance Bonuses"/>
        <xdr:cNvSpPr>
          <a:spLocks noChangeAspect="1" noChangeArrowheads="1"/>
        </xdr:cNvSpPr>
      </xdr:nvSpPr>
      <xdr:spPr bwMode="auto">
        <a:xfrm>
          <a:off x="2314575" y="16444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862</xdr:row>
      <xdr:rowOff>0</xdr:rowOff>
    </xdr:from>
    <xdr:to>
      <xdr:col>2</xdr:col>
      <xdr:colOff>257175</xdr:colOff>
      <xdr:row>862</xdr:row>
      <xdr:rowOff>123825</xdr:rowOff>
    </xdr:to>
    <xdr:sp macro="" textlink="">
      <xdr:nvSpPr>
        <xdr:cNvPr id="3832" name="AutoShape 280" descr="Retained Salary Transaction"/>
        <xdr:cNvSpPr>
          <a:spLocks noChangeAspect="1" noChangeArrowheads="1"/>
        </xdr:cNvSpPr>
      </xdr:nvSpPr>
      <xdr:spPr bwMode="auto">
        <a:xfrm>
          <a:off x="2447925" y="16444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862</xdr:row>
      <xdr:rowOff>0</xdr:rowOff>
    </xdr:from>
    <xdr:to>
      <xdr:col>2</xdr:col>
      <xdr:colOff>390525</xdr:colOff>
      <xdr:row>862</xdr:row>
      <xdr:rowOff>123825</xdr:rowOff>
    </xdr:to>
    <xdr:sp macro="" textlink="">
      <xdr:nvSpPr>
        <xdr:cNvPr id="3833" name="AutoShape 281" descr="Waivers Exempt">
          <a:hlinkClick xmlns:r="http://schemas.openxmlformats.org/officeDocument/2006/relationships" r:id="rId1173"/>
        </xdr:cNvPr>
        <xdr:cNvSpPr>
          <a:spLocks noChangeAspect="1" noChangeArrowheads="1"/>
        </xdr:cNvSpPr>
      </xdr:nvSpPr>
      <xdr:spPr bwMode="auto">
        <a:xfrm>
          <a:off x="2581275" y="16444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862</xdr:row>
      <xdr:rowOff>0</xdr:rowOff>
    </xdr:from>
    <xdr:to>
      <xdr:col>2</xdr:col>
      <xdr:colOff>523875</xdr:colOff>
      <xdr:row>862</xdr:row>
      <xdr:rowOff>123825</xdr:rowOff>
    </xdr:to>
    <xdr:sp macro="" textlink="">
      <xdr:nvSpPr>
        <xdr:cNvPr id="3834" name="AutoShape 282" descr="Exempt from the 50 Contract Limit"/>
        <xdr:cNvSpPr>
          <a:spLocks noChangeAspect="1" noChangeArrowheads="1"/>
        </xdr:cNvSpPr>
      </xdr:nvSpPr>
      <xdr:spPr bwMode="auto">
        <a:xfrm>
          <a:off x="2714625" y="16444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863</xdr:row>
      <xdr:rowOff>0</xdr:rowOff>
    </xdr:from>
    <xdr:to>
      <xdr:col>2</xdr:col>
      <xdr:colOff>123825</xdr:colOff>
      <xdr:row>863</xdr:row>
      <xdr:rowOff>123825</xdr:rowOff>
    </xdr:to>
    <xdr:sp macro="" textlink="">
      <xdr:nvSpPr>
        <xdr:cNvPr id="3835" name="AutoShape 283" descr="Performance Bonuses"/>
        <xdr:cNvSpPr>
          <a:spLocks noChangeAspect="1" noChangeArrowheads="1"/>
        </xdr:cNvSpPr>
      </xdr:nvSpPr>
      <xdr:spPr bwMode="auto">
        <a:xfrm>
          <a:off x="2314575" y="16463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863</xdr:row>
      <xdr:rowOff>0</xdr:rowOff>
    </xdr:from>
    <xdr:to>
      <xdr:col>2</xdr:col>
      <xdr:colOff>257175</xdr:colOff>
      <xdr:row>863</xdr:row>
      <xdr:rowOff>123825</xdr:rowOff>
    </xdr:to>
    <xdr:sp macro="" textlink="">
      <xdr:nvSpPr>
        <xdr:cNvPr id="3836" name="AutoShape 284" descr="Waivers Exempt">
          <a:hlinkClick xmlns:r="http://schemas.openxmlformats.org/officeDocument/2006/relationships" r:id="rId1174"/>
        </xdr:cNvPr>
        <xdr:cNvSpPr>
          <a:spLocks noChangeAspect="1" noChangeArrowheads="1"/>
        </xdr:cNvSpPr>
      </xdr:nvSpPr>
      <xdr:spPr bwMode="auto">
        <a:xfrm>
          <a:off x="2447925" y="16463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864</xdr:row>
      <xdr:rowOff>0</xdr:rowOff>
    </xdr:from>
    <xdr:to>
      <xdr:col>8</xdr:col>
      <xdr:colOff>123825</xdr:colOff>
      <xdr:row>864</xdr:row>
      <xdr:rowOff>104775</xdr:rowOff>
    </xdr:to>
    <xdr:sp macro="" textlink="">
      <xdr:nvSpPr>
        <xdr:cNvPr id="3837" name="AutoShape 285" descr="Arbitration Eligible">
          <a:hlinkClick xmlns:r="http://schemas.openxmlformats.org/officeDocument/2006/relationships" r:id="rId1175"/>
        </xdr:cNvPr>
        <xdr:cNvSpPr>
          <a:spLocks noChangeAspect="1" noChangeArrowheads="1"/>
        </xdr:cNvSpPr>
      </xdr:nvSpPr>
      <xdr:spPr bwMode="auto">
        <a:xfrm>
          <a:off x="6943725" y="164830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865</xdr:row>
      <xdr:rowOff>0</xdr:rowOff>
    </xdr:from>
    <xdr:to>
      <xdr:col>2</xdr:col>
      <xdr:colOff>123825</xdr:colOff>
      <xdr:row>865</xdr:row>
      <xdr:rowOff>123825</xdr:rowOff>
    </xdr:to>
    <xdr:sp macro="" textlink="">
      <xdr:nvSpPr>
        <xdr:cNvPr id="3838" name="AutoShape 286" descr="Waivers Exempt">
          <a:hlinkClick xmlns:r="http://schemas.openxmlformats.org/officeDocument/2006/relationships" r:id="rId1176"/>
        </xdr:cNvPr>
        <xdr:cNvSpPr>
          <a:spLocks noChangeAspect="1" noChangeArrowheads="1"/>
        </xdr:cNvSpPr>
      </xdr:nvSpPr>
      <xdr:spPr bwMode="auto">
        <a:xfrm>
          <a:off x="2314575" y="16502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865</xdr:row>
      <xdr:rowOff>0</xdr:rowOff>
    </xdr:from>
    <xdr:to>
      <xdr:col>8</xdr:col>
      <xdr:colOff>123825</xdr:colOff>
      <xdr:row>865</xdr:row>
      <xdr:rowOff>104775</xdr:rowOff>
    </xdr:to>
    <xdr:sp macro="" textlink="">
      <xdr:nvSpPr>
        <xdr:cNvPr id="3839" name="AutoShape 287" descr="Arbitration Eligible">
          <a:hlinkClick xmlns:r="http://schemas.openxmlformats.org/officeDocument/2006/relationships" r:id="rId1177"/>
        </xdr:cNvPr>
        <xdr:cNvSpPr>
          <a:spLocks noChangeAspect="1" noChangeArrowheads="1"/>
        </xdr:cNvSpPr>
      </xdr:nvSpPr>
      <xdr:spPr bwMode="auto">
        <a:xfrm>
          <a:off x="6943725" y="165020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866</xdr:row>
      <xdr:rowOff>0</xdr:rowOff>
    </xdr:from>
    <xdr:to>
      <xdr:col>2</xdr:col>
      <xdr:colOff>123825</xdr:colOff>
      <xdr:row>866</xdr:row>
      <xdr:rowOff>123825</xdr:rowOff>
    </xdr:to>
    <xdr:sp macro="" textlink="">
      <xdr:nvSpPr>
        <xdr:cNvPr id="3840" name="AutoShape 288" descr="Waivers Exempt">
          <a:hlinkClick xmlns:r="http://schemas.openxmlformats.org/officeDocument/2006/relationships" r:id="rId1178"/>
        </xdr:cNvPr>
        <xdr:cNvSpPr>
          <a:spLocks noChangeAspect="1" noChangeArrowheads="1"/>
        </xdr:cNvSpPr>
      </xdr:nvSpPr>
      <xdr:spPr bwMode="auto">
        <a:xfrm>
          <a:off x="2314575" y="16521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867</xdr:row>
      <xdr:rowOff>0</xdr:rowOff>
    </xdr:from>
    <xdr:to>
      <xdr:col>2</xdr:col>
      <xdr:colOff>123825</xdr:colOff>
      <xdr:row>867</xdr:row>
      <xdr:rowOff>123825</xdr:rowOff>
    </xdr:to>
    <xdr:sp macro="" textlink="">
      <xdr:nvSpPr>
        <xdr:cNvPr id="3841" name="AutoShape 289" descr="Performance Bonuses"/>
        <xdr:cNvSpPr>
          <a:spLocks noChangeAspect="1" noChangeArrowheads="1"/>
        </xdr:cNvSpPr>
      </xdr:nvSpPr>
      <xdr:spPr bwMode="auto">
        <a:xfrm>
          <a:off x="2314575" y="16540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867</xdr:row>
      <xdr:rowOff>0</xdr:rowOff>
    </xdr:from>
    <xdr:to>
      <xdr:col>2</xdr:col>
      <xdr:colOff>257175</xdr:colOff>
      <xdr:row>867</xdr:row>
      <xdr:rowOff>123825</xdr:rowOff>
    </xdr:to>
    <xdr:sp macro="" textlink="">
      <xdr:nvSpPr>
        <xdr:cNvPr id="3842" name="AutoShape 290" descr="Retained Salary Transaction"/>
        <xdr:cNvSpPr>
          <a:spLocks noChangeAspect="1" noChangeArrowheads="1"/>
        </xdr:cNvSpPr>
      </xdr:nvSpPr>
      <xdr:spPr bwMode="auto">
        <a:xfrm>
          <a:off x="2447925" y="16540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867</xdr:row>
      <xdr:rowOff>0</xdr:rowOff>
    </xdr:from>
    <xdr:to>
      <xdr:col>2</xdr:col>
      <xdr:colOff>390525</xdr:colOff>
      <xdr:row>867</xdr:row>
      <xdr:rowOff>123825</xdr:rowOff>
    </xdr:to>
    <xdr:sp macro="" textlink="">
      <xdr:nvSpPr>
        <xdr:cNvPr id="3843" name="AutoShape 291" descr="Waivers Exempt">
          <a:hlinkClick xmlns:r="http://schemas.openxmlformats.org/officeDocument/2006/relationships" r:id="rId1179"/>
        </xdr:cNvPr>
        <xdr:cNvSpPr>
          <a:spLocks noChangeAspect="1" noChangeArrowheads="1"/>
        </xdr:cNvSpPr>
      </xdr:nvSpPr>
      <xdr:spPr bwMode="auto">
        <a:xfrm>
          <a:off x="2581275" y="16540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867</xdr:row>
      <xdr:rowOff>0</xdr:rowOff>
    </xdr:from>
    <xdr:to>
      <xdr:col>2</xdr:col>
      <xdr:colOff>523875</xdr:colOff>
      <xdr:row>867</xdr:row>
      <xdr:rowOff>123825</xdr:rowOff>
    </xdr:to>
    <xdr:sp macro="" textlink="">
      <xdr:nvSpPr>
        <xdr:cNvPr id="3844" name="AutoShape 292" descr="Exempt from the 50 Contract Limit"/>
        <xdr:cNvSpPr>
          <a:spLocks noChangeAspect="1" noChangeArrowheads="1"/>
        </xdr:cNvSpPr>
      </xdr:nvSpPr>
      <xdr:spPr bwMode="auto">
        <a:xfrm>
          <a:off x="2714625" y="16540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868</xdr:row>
      <xdr:rowOff>0</xdr:rowOff>
    </xdr:from>
    <xdr:to>
      <xdr:col>2</xdr:col>
      <xdr:colOff>123825</xdr:colOff>
      <xdr:row>868</xdr:row>
      <xdr:rowOff>123825</xdr:rowOff>
    </xdr:to>
    <xdr:sp macro="" textlink="">
      <xdr:nvSpPr>
        <xdr:cNvPr id="3845" name="AutoShape 293" descr="Waivers Exempt">
          <a:hlinkClick xmlns:r="http://schemas.openxmlformats.org/officeDocument/2006/relationships" r:id="rId1180"/>
        </xdr:cNvPr>
        <xdr:cNvSpPr>
          <a:spLocks noChangeAspect="1" noChangeArrowheads="1"/>
        </xdr:cNvSpPr>
      </xdr:nvSpPr>
      <xdr:spPr bwMode="auto">
        <a:xfrm>
          <a:off x="2314575" y="16559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869</xdr:row>
      <xdr:rowOff>0</xdr:rowOff>
    </xdr:from>
    <xdr:to>
      <xdr:col>7</xdr:col>
      <xdr:colOff>123825</xdr:colOff>
      <xdr:row>869</xdr:row>
      <xdr:rowOff>104775</xdr:rowOff>
    </xdr:to>
    <xdr:sp macro="" textlink="">
      <xdr:nvSpPr>
        <xdr:cNvPr id="3846" name="AutoShape 294" descr="Arbitration Eligible">
          <a:hlinkClick xmlns:r="http://schemas.openxmlformats.org/officeDocument/2006/relationships" r:id="rId1181"/>
        </xdr:cNvPr>
        <xdr:cNvSpPr>
          <a:spLocks noChangeAspect="1" noChangeArrowheads="1"/>
        </xdr:cNvSpPr>
      </xdr:nvSpPr>
      <xdr:spPr bwMode="auto">
        <a:xfrm>
          <a:off x="6181725" y="165782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881</xdr:row>
      <xdr:rowOff>0</xdr:rowOff>
    </xdr:from>
    <xdr:to>
      <xdr:col>7</xdr:col>
      <xdr:colOff>123825</xdr:colOff>
      <xdr:row>881</xdr:row>
      <xdr:rowOff>104775</xdr:rowOff>
    </xdr:to>
    <xdr:sp macro="" textlink="">
      <xdr:nvSpPr>
        <xdr:cNvPr id="3847" name="AutoShape 295" descr="Arbitration Eligible">
          <a:hlinkClick xmlns:r="http://schemas.openxmlformats.org/officeDocument/2006/relationships" r:id="rId1182"/>
        </xdr:cNvPr>
        <xdr:cNvSpPr>
          <a:spLocks noChangeAspect="1" noChangeArrowheads="1"/>
        </xdr:cNvSpPr>
      </xdr:nvSpPr>
      <xdr:spPr bwMode="auto">
        <a:xfrm>
          <a:off x="6181725" y="168068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882</xdr:row>
      <xdr:rowOff>0</xdr:rowOff>
    </xdr:from>
    <xdr:to>
      <xdr:col>7</xdr:col>
      <xdr:colOff>123825</xdr:colOff>
      <xdr:row>882</xdr:row>
      <xdr:rowOff>104775</xdr:rowOff>
    </xdr:to>
    <xdr:sp macro="" textlink="">
      <xdr:nvSpPr>
        <xdr:cNvPr id="3848" name="AutoShape 296" descr="Arbitration Eligible">
          <a:hlinkClick xmlns:r="http://schemas.openxmlformats.org/officeDocument/2006/relationships" r:id="rId1183"/>
        </xdr:cNvPr>
        <xdr:cNvSpPr>
          <a:spLocks noChangeAspect="1" noChangeArrowheads="1"/>
        </xdr:cNvSpPr>
      </xdr:nvSpPr>
      <xdr:spPr bwMode="auto">
        <a:xfrm>
          <a:off x="6181725" y="168259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883</xdr:row>
      <xdr:rowOff>0</xdr:rowOff>
    </xdr:from>
    <xdr:to>
      <xdr:col>2</xdr:col>
      <xdr:colOff>123825</xdr:colOff>
      <xdr:row>883</xdr:row>
      <xdr:rowOff>123825</xdr:rowOff>
    </xdr:to>
    <xdr:sp macro="" textlink="">
      <xdr:nvSpPr>
        <xdr:cNvPr id="3849" name="AutoShape 297" descr="Performance Bonuses"/>
        <xdr:cNvSpPr>
          <a:spLocks noChangeAspect="1" noChangeArrowheads="1"/>
        </xdr:cNvSpPr>
      </xdr:nvSpPr>
      <xdr:spPr bwMode="auto">
        <a:xfrm>
          <a:off x="2314575" y="16844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883</xdr:row>
      <xdr:rowOff>0</xdr:rowOff>
    </xdr:from>
    <xdr:to>
      <xdr:col>2</xdr:col>
      <xdr:colOff>257175</xdr:colOff>
      <xdr:row>883</xdr:row>
      <xdr:rowOff>123825</xdr:rowOff>
    </xdr:to>
    <xdr:sp macro="" textlink="">
      <xdr:nvSpPr>
        <xdr:cNvPr id="3850" name="AutoShape 298" descr="Waivers Exempt">
          <a:hlinkClick xmlns:r="http://schemas.openxmlformats.org/officeDocument/2006/relationships" r:id="rId1184"/>
        </xdr:cNvPr>
        <xdr:cNvSpPr>
          <a:spLocks noChangeAspect="1" noChangeArrowheads="1"/>
        </xdr:cNvSpPr>
      </xdr:nvSpPr>
      <xdr:spPr bwMode="auto">
        <a:xfrm>
          <a:off x="2447925" y="16844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885</xdr:row>
      <xdr:rowOff>0</xdr:rowOff>
    </xdr:from>
    <xdr:to>
      <xdr:col>2</xdr:col>
      <xdr:colOff>123825</xdr:colOff>
      <xdr:row>885</xdr:row>
      <xdr:rowOff>123825</xdr:rowOff>
    </xdr:to>
    <xdr:sp macro="" textlink="">
      <xdr:nvSpPr>
        <xdr:cNvPr id="3851" name="AutoShape 299" descr="Waivers Exempt">
          <a:hlinkClick xmlns:r="http://schemas.openxmlformats.org/officeDocument/2006/relationships" r:id="rId1185"/>
        </xdr:cNvPr>
        <xdr:cNvSpPr>
          <a:spLocks noChangeAspect="1" noChangeArrowheads="1"/>
        </xdr:cNvSpPr>
      </xdr:nvSpPr>
      <xdr:spPr bwMode="auto">
        <a:xfrm>
          <a:off x="2314575" y="16883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886</xdr:row>
      <xdr:rowOff>0</xdr:rowOff>
    </xdr:from>
    <xdr:to>
      <xdr:col>6</xdr:col>
      <xdr:colOff>104775</xdr:colOff>
      <xdr:row>886</xdr:row>
      <xdr:rowOff>104775</xdr:rowOff>
    </xdr:to>
    <xdr:sp macro="" textlink="">
      <xdr:nvSpPr>
        <xdr:cNvPr id="3852" name="AutoShape 300" descr="https://capfriendly-wlb8ng5.stackpathdns.com/assets/images/icons/general/q2.svg"/>
        <xdr:cNvSpPr>
          <a:spLocks noChangeAspect="1" noChangeArrowheads="1"/>
        </xdr:cNvSpPr>
      </xdr:nvSpPr>
      <xdr:spPr bwMode="auto">
        <a:xfrm>
          <a:off x="5419725" y="1690211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889</xdr:row>
      <xdr:rowOff>0</xdr:rowOff>
    </xdr:from>
    <xdr:to>
      <xdr:col>7</xdr:col>
      <xdr:colOff>123825</xdr:colOff>
      <xdr:row>889</xdr:row>
      <xdr:rowOff>104775</xdr:rowOff>
    </xdr:to>
    <xdr:sp macro="" textlink="">
      <xdr:nvSpPr>
        <xdr:cNvPr id="3853" name="AutoShape 301" descr="Arbitration Eligible">
          <a:hlinkClick xmlns:r="http://schemas.openxmlformats.org/officeDocument/2006/relationships" r:id="rId1186"/>
        </xdr:cNvPr>
        <xdr:cNvSpPr>
          <a:spLocks noChangeAspect="1" noChangeArrowheads="1"/>
        </xdr:cNvSpPr>
      </xdr:nvSpPr>
      <xdr:spPr bwMode="auto">
        <a:xfrm>
          <a:off x="6181725" y="169592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891</xdr:row>
      <xdr:rowOff>0</xdr:rowOff>
    </xdr:from>
    <xdr:to>
      <xdr:col>2</xdr:col>
      <xdr:colOff>123825</xdr:colOff>
      <xdr:row>891</xdr:row>
      <xdr:rowOff>123825</xdr:rowOff>
    </xdr:to>
    <xdr:sp macro="" textlink="">
      <xdr:nvSpPr>
        <xdr:cNvPr id="3854" name="AutoShape 302" descr="Performance Bonuses"/>
        <xdr:cNvSpPr>
          <a:spLocks noChangeAspect="1" noChangeArrowheads="1"/>
        </xdr:cNvSpPr>
      </xdr:nvSpPr>
      <xdr:spPr bwMode="auto">
        <a:xfrm>
          <a:off x="2314575" y="16997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891</xdr:row>
      <xdr:rowOff>0</xdr:rowOff>
    </xdr:from>
    <xdr:to>
      <xdr:col>2</xdr:col>
      <xdr:colOff>257175</xdr:colOff>
      <xdr:row>891</xdr:row>
      <xdr:rowOff>123825</xdr:rowOff>
    </xdr:to>
    <xdr:sp macro="" textlink="">
      <xdr:nvSpPr>
        <xdr:cNvPr id="3855" name="AutoShape 303" descr="Waivers Exempt">
          <a:hlinkClick xmlns:r="http://schemas.openxmlformats.org/officeDocument/2006/relationships" r:id="rId1187"/>
        </xdr:cNvPr>
        <xdr:cNvSpPr>
          <a:spLocks noChangeAspect="1" noChangeArrowheads="1"/>
        </xdr:cNvSpPr>
      </xdr:nvSpPr>
      <xdr:spPr bwMode="auto">
        <a:xfrm>
          <a:off x="2447925" y="16997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892</xdr:row>
      <xdr:rowOff>0</xdr:rowOff>
    </xdr:from>
    <xdr:to>
      <xdr:col>8</xdr:col>
      <xdr:colOff>104775</xdr:colOff>
      <xdr:row>892</xdr:row>
      <xdr:rowOff>104775</xdr:rowOff>
    </xdr:to>
    <xdr:sp macro="" textlink="">
      <xdr:nvSpPr>
        <xdr:cNvPr id="3856" name="AutoShape 304" descr="https://capfriendly-wlb8ng5.stackpathdns.com/assets/images/icons/general/q2.svg"/>
        <xdr:cNvSpPr>
          <a:spLocks noChangeAspect="1" noChangeArrowheads="1"/>
        </xdr:cNvSpPr>
      </xdr:nvSpPr>
      <xdr:spPr bwMode="auto">
        <a:xfrm>
          <a:off x="6943725" y="1701641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895</xdr:row>
      <xdr:rowOff>0</xdr:rowOff>
    </xdr:from>
    <xdr:to>
      <xdr:col>2</xdr:col>
      <xdr:colOff>123825</xdr:colOff>
      <xdr:row>895</xdr:row>
      <xdr:rowOff>123825</xdr:rowOff>
    </xdr:to>
    <xdr:sp macro="" textlink="">
      <xdr:nvSpPr>
        <xdr:cNvPr id="3857" name="AutoShape 305" descr="Waivers Exempt">
          <a:hlinkClick xmlns:r="http://schemas.openxmlformats.org/officeDocument/2006/relationships" r:id="rId1188"/>
        </xdr:cNvPr>
        <xdr:cNvSpPr>
          <a:spLocks noChangeAspect="1" noChangeArrowheads="1"/>
        </xdr:cNvSpPr>
      </xdr:nvSpPr>
      <xdr:spPr bwMode="auto">
        <a:xfrm>
          <a:off x="2314575" y="17073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58" name="AutoShape 306" descr="https://capfriendly-wlb8ng5.stackpathdns.com/assets/images/icons/general/q.svg"/>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59" name="AutoShape 307" descr="https://capfriendly-wlb8ng5.stackpathdns.com/assets/images/icons/general/q.svg"/>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60" name="AutoShape 308" descr="https://capfriendly-wlb8ng5.stackpathdns.com/assets/images/icons/general/q.svg"/>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61" name="AutoShape 309" descr="https://capfriendly-wlb8ng5.stackpathdns.com/assets/images/icons/general/q.svg"/>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62" name="AutoShape 310" descr="https://capfriendly-wlb8ng5.stackpathdns.com/assets/images/icons/general/q.svg"/>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63" name="AutoShape 311" descr="https://capfriendly-wlb8ng5.stackpathdns.com/assets/images/icons/general/q.svg"/>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64" name="AutoShape 312" descr="https://capfriendly-wlb8ng5.stackpathdns.com/assets/images/icons/general/q.svg"/>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65" name="AutoShape 313" descr="https://capfriendly-wlb8ng5.stackpathdns.com/assets/images/icons/general/q.svg"/>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66" name="AutoShape 314" descr="https://capfriendly-wlb8ng5.stackpathdns.com/assets/images/icons/general/q.svg"/>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67" name="AutoShape 315" descr="https://capfriendly-wlb8ng5.stackpathdns.com/assets/images/icons/general/q.svg"/>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68" name="AutoShape 316" descr="https://capfriendly-wlb8ng5.stackpathdns.com/assets/images/icons/general/q.svg"/>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896</xdr:row>
      <xdr:rowOff>0</xdr:rowOff>
    </xdr:from>
    <xdr:to>
      <xdr:col>2</xdr:col>
      <xdr:colOff>123825</xdr:colOff>
      <xdr:row>896</xdr:row>
      <xdr:rowOff>123825</xdr:rowOff>
    </xdr:to>
    <xdr:sp macro="" textlink="">
      <xdr:nvSpPr>
        <xdr:cNvPr id="3869" name="AutoShape 317" descr="Performance Bonuses"/>
        <xdr:cNvSpPr>
          <a:spLocks noChangeAspect="1" noChangeArrowheads="1"/>
        </xdr:cNvSpPr>
      </xdr:nvSpPr>
      <xdr:spPr bwMode="auto">
        <a:xfrm>
          <a:off x="231457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896</xdr:row>
      <xdr:rowOff>0</xdr:rowOff>
    </xdr:from>
    <xdr:to>
      <xdr:col>2</xdr:col>
      <xdr:colOff>257175</xdr:colOff>
      <xdr:row>896</xdr:row>
      <xdr:rowOff>123825</xdr:rowOff>
    </xdr:to>
    <xdr:sp macro="" textlink="">
      <xdr:nvSpPr>
        <xdr:cNvPr id="3870" name="AutoShape 318" descr="Waivers Exempt">
          <a:hlinkClick xmlns:r="http://schemas.openxmlformats.org/officeDocument/2006/relationships" r:id="rId1189"/>
        </xdr:cNvPr>
        <xdr:cNvSpPr>
          <a:spLocks noChangeAspect="1" noChangeArrowheads="1"/>
        </xdr:cNvSpPr>
      </xdr:nvSpPr>
      <xdr:spPr bwMode="auto">
        <a:xfrm>
          <a:off x="2447925" y="17092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897</xdr:row>
      <xdr:rowOff>0</xdr:rowOff>
    </xdr:from>
    <xdr:to>
      <xdr:col>7</xdr:col>
      <xdr:colOff>104775</xdr:colOff>
      <xdr:row>897</xdr:row>
      <xdr:rowOff>104775</xdr:rowOff>
    </xdr:to>
    <xdr:sp macro="" textlink="">
      <xdr:nvSpPr>
        <xdr:cNvPr id="3871" name="AutoShape 319" descr="https://capfriendly-wlb8ng5.stackpathdns.com/assets/images/icons/general/q2.svg"/>
        <xdr:cNvSpPr>
          <a:spLocks noChangeAspect="1" noChangeArrowheads="1"/>
        </xdr:cNvSpPr>
      </xdr:nvSpPr>
      <xdr:spPr bwMode="auto">
        <a:xfrm>
          <a:off x="6181725" y="1711166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897</xdr:row>
      <xdr:rowOff>0</xdr:rowOff>
    </xdr:from>
    <xdr:to>
      <xdr:col>2</xdr:col>
      <xdr:colOff>123825</xdr:colOff>
      <xdr:row>897</xdr:row>
      <xdr:rowOff>123825</xdr:rowOff>
    </xdr:to>
    <xdr:sp macro="" textlink="">
      <xdr:nvSpPr>
        <xdr:cNvPr id="3872" name="AutoShape 320" descr="Performance Bonuses"/>
        <xdr:cNvSpPr>
          <a:spLocks noChangeAspect="1" noChangeArrowheads="1"/>
        </xdr:cNvSpPr>
      </xdr:nvSpPr>
      <xdr:spPr bwMode="auto">
        <a:xfrm>
          <a:off x="2314575" y="17111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897</xdr:row>
      <xdr:rowOff>0</xdr:rowOff>
    </xdr:from>
    <xdr:to>
      <xdr:col>2</xdr:col>
      <xdr:colOff>257175</xdr:colOff>
      <xdr:row>897</xdr:row>
      <xdr:rowOff>123825</xdr:rowOff>
    </xdr:to>
    <xdr:sp macro="" textlink="">
      <xdr:nvSpPr>
        <xdr:cNvPr id="3873" name="AutoShape 321" descr="Waivers Exempt">
          <a:hlinkClick xmlns:r="http://schemas.openxmlformats.org/officeDocument/2006/relationships" r:id="rId1190"/>
        </xdr:cNvPr>
        <xdr:cNvSpPr>
          <a:spLocks noChangeAspect="1" noChangeArrowheads="1"/>
        </xdr:cNvSpPr>
      </xdr:nvSpPr>
      <xdr:spPr bwMode="auto">
        <a:xfrm>
          <a:off x="2447925" y="17111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898</xdr:row>
      <xdr:rowOff>0</xdr:rowOff>
    </xdr:from>
    <xdr:to>
      <xdr:col>2</xdr:col>
      <xdr:colOff>123825</xdr:colOff>
      <xdr:row>898</xdr:row>
      <xdr:rowOff>123825</xdr:rowOff>
    </xdr:to>
    <xdr:sp macro="" textlink="">
      <xdr:nvSpPr>
        <xdr:cNvPr id="3874" name="AutoShape 322" descr="Performance Bonuses"/>
        <xdr:cNvSpPr>
          <a:spLocks noChangeAspect="1" noChangeArrowheads="1"/>
        </xdr:cNvSpPr>
      </xdr:nvSpPr>
      <xdr:spPr bwMode="auto">
        <a:xfrm>
          <a:off x="2314575" y="17130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898</xdr:row>
      <xdr:rowOff>0</xdr:rowOff>
    </xdr:from>
    <xdr:to>
      <xdr:col>2</xdr:col>
      <xdr:colOff>257175</xdr:colOff>
      <xdr:row>898</xdr:row>
      <xdr:rowOff>123825</xdr:rowOff>
    </xdr:to>
    <xdr:sp macro="" textlink="">
      <xdr:nvSpPr>
        <xdr:cNvPr id="3875" name="AutoShape 323" descr="Waivers Exempt">
          <a:hlinkClick xmlns:r="http://schemas.openxmlformats.org/officeDocument/2006/relationships" r:id="rId1191"/>
        </xdr:cNvPr>
        <xdr:cNvSpPr>
          <a:spLocks noChangeAspect="1" noChangeArrowheads="1"/>
        </xdr:cNvSpPr>
      </xdr:nvSpPr>
      <xdr:spPr bwMode="auto">
        <a:xfrm>
          <a:off x="2447925" y="17130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899</xdr:row>
      <xdr:rowOff>0</xdr:rowOff>
    </xdr:from>
    <xdr:to>
      <xdr:col>2</xdr:col>
      <xdr:colOff>123825</xdr:colOff>
      <xdr:row>899</xdr:row>
      <xdr:rowOff>123825</xdr:rowOff>
    </xdr:to>
    <xdr:sp macro="" textlink="">
      <xdr:nvSpPr>
        <xdr:cNvPr id="3876" name="AutoShape 324" descr="Performance Bonuses"/>
        <xdr:cNvSpPr>
          <a:spLocks noChangeAspect="1" noChangeArrowheads="1"/>
        </xdr:cNvSpPr>
      </xdr:nvSpPr>
      <xdr:spPr bwMode="auto">
        <a:xfrm>
          <a:off x="2314575" y="17149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899</xdr:row>
      <xdr:rowOff>0</xdr:rowOff>
    </xdr:from>
    <xdr:to>
      <xdr:col>2</xdr:col>
      <xdr:colOff>257175</xdr:colOff>
      <xdr:row>899</xdr:row>
      <xdr:rowOff>123825</xdr:rowOff>
    </xdr:to>
    <xdr:sp macro="" textlink="">
      <xdr:nvSpPr>
        <xdr:cNvPr id="3877" name="AutoShape 325" descr="Waivers Exempt">
          <a:hlinkClick xmlns:r="http://schemas.openxmlformats.org/officeDocument/2006/relationships" r:id="rId1192"/>
        </xdr:cNvPr>
        <xdr:cNvSpPr>
          <a:spLocks noChangeAspect="1" noChangeArrowheads="1"/>
        </xdr:cNvSpPr>
      </xdr:nvSpPr>
      <xdr:spPr bwMode="auto">
        <a:xfrm>
          <a:off x="2447925" y="17149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900</xdr:row>
      <xdr:rowOff>0</xdr:rowOff>
    </xdr:from>
    <xdr:to>
      <xdr:col>2</xdr:col>
      <xdr:colOff>123825</xdr:colOff>
      <xdr:row>900</xdr:row>
      <xdr:rowOff>123825</xdr:rowOff>
    </xdr:to>
    <xdr:sp macro="" textlink="">
      <xdr:nvSpPr>
        <xdr:cNvPr id="3878" name="AutoShape 326" descr="Performance Bonuses"/>
        <xdr:cNvSpPr>
          <a:spLocks noChangeAspect="1" noChangeArrowheads="1"/>
        </xdr:cNvSpPr>
      </xdr:nvSpPr>
      <xdr:spPr bwMode="auto">
        <a:xfrm>
          <a:off x="2314575" y="17168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900</xdr:row>
      <xdr:rowOff>0</xdr:rowOff>
    </xdr:from>
    <xdr:to>
      <xdr:col>2</xdr:col>
      <xdr:colOff>257175</xdr:colOff>
      <xdr:row>900</xdr:row>
      <xdr:rowOff>123825</xdr:rowOff>
    </xdr:to>
    <xdr:sp macro="" textlink="">
      <xdr:nvSpPr>
        <xdr:cNvPr id="3879" name="AutoShape 327" descr="Waivers Exempt">
          <a:hlinkClick xmlns:r="http://schemas.openxmlformats.org/officeDocument/2006/relationships" r:id="rId1193"/>
        </xdr:cNvPr>
        <xdr:cNvSpPr>
          <a:spLocks noChangeAspect="1" noChangeArrowheads="1"/>
        </xdr:cNvSpPr>
      </xdr:nvSpPr>
      <xdr:spPr bwMode="auto">
        <a:xfrm>
          <a:off x="2447925" y="17168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901</xdr:row>
      <xdr:rowOff>0</xdr:rowOff>
    </xdr:from>
    <xdr:to>
      <xdr:col>2</xdr:col>
      <xdr:colOff>123825</xdr:colOff>
      <xdr:row>901</xdr:row>
      <xdr:rowOff>123825</xdr:rowOff>
    </xdr:to>
    <xdr:sp macro="" textlink="">
      <xdr:nvSpPr>
        <xdr:cNvPr id="3880" name="AutoShape 328" descr="Performance Bonuses"/>
        <xdr:cNvSpPr>
          <a:spLocks noChangeAspect="1" noChangeArrowheads="1"/>
        </xdr:cNvSpPr>
      </xdr:nvSpPr>
      <xdr:spPr bwMode="auto">
        <a:xfrm>
          <a:off x="2314575" y="1718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901</xdr:row>
      <xdr:rowOff>0</xdr:rowOff>
    </xdr:from>
    <xdr:to>
      <xdr:col>2</xdr:col>
      <xdr:colOff>257175</xdr:colOff>
      <xdr:row>901</xdr:row>
      <xdr:rowOff>123825</xdr:rowOff>
    </xdr:to>
    <xdr:sp macro="" textlink="">
      <xdr:nvSpPr>
        <xdr:cNvPr id="3881" name="AutoShape 329" descr="Waivers Exempt">
          <a:hlinkClick xmlns:r="http://schemas.openxmlformats.org/officeDocument/2006/relationships" r:id="rId1194"/>
        </xdr:cNvPr>
        <xdr:cNvSpPr>
          <a:spLocks noChangeAspect="1" noChangeArrowheads="1"/>
        </xdr:cNvSpPr>
      </xdr:nvSpPr>
      <xdr:spPr bwMode="auto">
        <a:xfrm>
          <a:off x="2447925" y="17187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902</xdr:row>
      <xdr:rowOff>0</xdr:rowOff>
    </xdr:from>
    <xdr:to>
      <xdr:col>7</xdr:col>
      <xdr:colOff>123825</xdr:colOff>
      <xdr:row>902</xdr:row>
      <xdr:rowOff>104775</xdr:rowOff>
    </xdr:to>
    <xdr:sp macro="" textlink="">
      <xdr:nvSpPr>
        <xdr:cNvPr id="3882" name="AutoShape 330" descr="Arbitration Eligible">
          <a:hlinkClick xmlns:r="http://schemas.openxmlformats.org/officeDocument/2006/relationships" r:id="rId1195"/>
        </xdr:cNvPr>
        <xdr:cNvSpPr>
          <a:spLocks noChangeAspect="1" noChangeArrowheads="1"/>
        </xdr:cNvSpPr>
      </xdr:nvSpPr>
      <xdr:spPr bwMode="auto">
        <a:xfrm>
          <a:off x="6181725" y="172069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905</xdr:row>
      <xdr:rowOff>0</xdr:rowOff>
    </xdr:from>
    <xdr:to>
      <xdr:col>7</xdr:col>
      <xdr:colOff>123825</xdr:colOff>
      <xdr:row>905</xdr:row>
      <xdr:rowOff>104775</xdr:rowOff>
    </xdr:to>
    <xdr:sp macro="" textlink="">
      <xdr:nvSpPr>
        <xdr:cNvPr id="3883" name="AutoShape 331" descr="Arbitration Eligible">
          <a:hlinkClick xmlns:r="http://schemas.openxmlformats.org/officeDocument/2006/relationships" r:id="rId1196"/>
        </xdr:cNvPr>
        <xdr:cNvSpPr>
          <a:spLocks noChangeAspect="1" noChangeArrowheads="1"/>
        </xdr:cNvSpPr>
      </xdr:nvSpPr>
      <xdr:spPr bwMode="auto">
        <a:xfrm>
          <a:off x="6181725" y="172640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906</xdr:row>
      <xdr:rowOff>0</xdr:rowOff>
    </xdr:from>
    <xdr:to>
      <xdr:col>2</xdr:col>
      <xdr:colOff>123825</xdr:colOff>
      <xdr:row>906</xdr:row>
      <xdr:rowOff>123825</xdr:rowOff>
    </xdr:to>
    <xdr:sp macro="" textlink="">
      <xdr:nvSpPr>
        <xdr:cNvPr id="3884" name="AutoShape 332" descr="Performance Bonuses"/>
        <xdr:cNvSpPr>
          <a:spLocks noChangeAspect="1" noChangeArrowheads="1"/>
        </xdr:cNvSpPr>
      </xdr:nvSpPr>
      <xdr:spPr bwMode="auto">
        <a:xfrm>
          <a:off x="2314575" y="17283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906</xdr:row>
      <xdr:rowOff>0</xdr:rowOff>
    </xdr:from>
    <xdr:to>
      <xdr:col>2</xdr:col>
      <xdr:colOff>257175</xdr:colOff>
      <xdr:row>906</xdr:row>
      <xdr:rowOff>123825</xdr:rowOff>
    </xdr:to>
    <xdr:sp macro="" textlink="">
      <xdr:nvSpPr>
        <xdr:cNvPr id="3885" name="AutoShape 333" descr="Retained Salary Transaction"/>
        <xdr:cNvSpPr>
          <a:spLocks noChangeAspect="1" noChangeArrowheads="1"/>
        </xdr:cNvSpPr>
      </xdr:nvSpPr>
      <xdr:spPr bwMode="auto">
        <a:xfrm>
          <a:off x="2447925" y="17283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906</xdr:row>
      <xdr:rowOff>0</xdr:rowOff>
    </xdr:from>
    <xdr:to>
      <xdr:col>2</xdr:col>
      <xdr:colOff>390525</xdr:colOff>
      <xdr:row>906</xdr:row>
      <xdr:rowOff>123825</xdr:rowOff>
    </xdr:to>
    <xdr:sp macro="" textlink="">
      <xdr:nvSpPr>
        <xdr:cNvPr id="3886" name="AutoShape 334" descr="Waivers Exempt">
          <a:hlinkClick xmlns:r="http://schemas.openxmlformats.org/officeDocument/2006/relationships" r:id="rId1197"/>
        </xdr:cNvPr>
        <xdr:cNvSpPr>
          <a:spLocks noChangeAspect="1" noChangeArrowheads="1"/>
        </xdr:cNvSpPr>
      </xdr:nvSpPr>
      <xdr:spPr bwMode="auto">
        <a:xfrm>
          <a:off x="2581275" y="17283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906</xdr:row>
      <xdr:rowOff>0</xdr:rowOff>
    </xdr:from>
    <xdr:to>
      <xdr:col>2</xdr:col>
      <xdr:colOff>523875</xdr:colOff>
      <xdr:row>906</xdr:row>
      <xdr:rowOff>123825</xdr:rowOff>
    </xdr:to>
    <xdr:sp macro="" textlink="">
      <xdr:nvSpPr>
        <xdr:cNvPr id="3887" name="AutoShape 335" descr="Exempt from the 50 Contract Limit"/>
        <xdr:cNvSpPr>
          <a:spLocks noChangeAspect="1" noChangeArrowheads="1"/>
        </xdr:cNvSpPr>
      </xdr:nvSpPr>
      <xdr:spPr bwMode="auto">
        <a:xfrm>
          <a:off x="2714625" y="17283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907</xdr:row>
      <xdr:rowOff>0</xdr:rowOff>
    </xdr:from>
    <xdr:to>
      <xdr:col>2</xdr:col>
      <xdr:colOff>123825</xdr:colOff>
      <xdr:row>907</xdr:row>
      <xdr:rowOff>123825</xdr:rowOff>
    </xdr:to>
    <xdr:sp macro="" textlink="">
      <xdr:nvSpPr>
        <xdr:cNvPr id="3888" name="AutoShape 336" descr="Performance Bonuses"/>
        <xdr:cNvSpPr>
          <a:spLocks noChangeAspect="1" noChangeArrowheads="1"/>
        </xdr:cNvSpPr>
      </xdr:nvSpPr>
      <xdr:spPr bwMode="auto">
        <a:xfrm>
          <a:off x="2314575" y="17302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907</xdr:row>
      <xdr:rowOff>0</xdr:rowOff>
    </xdr:from>
    <xdr:to>
      <xdr:col>2</xdr:col>
      <xdr:colOff>257175</xdr:colOff>
      <xdr:row>907</xdr:row>
      <xdr:rowOff>123825</xdr:rowOff>
    </xdr:to>
    <xdr:sp macro="" textlink="">
      <xdr:nvSpPr>
        <xdr:cNvPr id="3889" name="AutoShape 337" descr="Waivers Exempt">
          <a:hlinkClick xmlns:r="http://schemas.openxmlformats.org/officeDocument/2006/relationships" r:id="rId1198"/>
        </xdr:cNvPr>
        <xdr:cNvSpPr>
          <a:spLocks noChangeAspect="1" noChangeArrowheads="1"/>
        </xdr:cNvSpPr>
      </xdr:nvSpPr>
      <xdr:spPr bwMode="auto">
        <a:xfrm>
          <a:off x="2447925" y="17302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908</xdr:row>
      <xdr:rowOff>0</xdr:rowOff>
    </xdr:from>
    <xdr:to>
      <xdr:col>2</xdr:col>
      <xdr:colOff>123825</xdr:colOff>
      <xdr:row>908</xdr:row>
      <xdr:rowOff>123825</xdr:rowOff>
    </xdr:to>
    <xdr:sp macro="" textlink="">
      <xdr:nvSpPr>
        <xdr:cNvPr id="3890" name="AutoShape 338" descr="Performance Bonuses"/>
        <xdr:cNvSpPr>
          <a:spLocks noChangeAspect="1" noChangeArrowheads="1"/>
        </xdr:cNvSpPr>
      </xdr:nvSpPr>
      <xdr:spPr bwMode="auto">
        <a:xfrm>
          <a:off x="2314575" y="17321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908</xdr:row>
      <xdr:rowOff>0</xdr:rowOff>
    </xdr:from>
    <xdr:to>
      <xdr:col>2</xdr:col>
      <xdr:colOff>257175</xdr:colOff>
      <xdr:row>908</xdr:row>
      <xdr:rowOff>123825</xdr:rowOff>
    </xdr:to>
    <xdr:sp macro="" textlink="">
      <xdr:nvSpPr>
        <xdr:cNvPr id="3891" name="AutoShape 339" descr="Waivers Exempt">
          <a:hlinkClick xmlns:r="http://schemas.openxmlformats.org/officeDocument/2006/relationships" r:id="rId1199"/>
        </xdr:cNvPr>
        <xdr:cNvSpPr>
          <a:spLocks noChangeAspect="1" noChangeArrowheads="1"/>
        </xdr:cNvSpPr>
      </xdr:nvSpPr>
      <xdr:spPr bwMode="auto">
        <a:xfrm>
          <a:off x="2447925" y="17321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909</xdr:row>
      <xdr:rowOff>0</xdr:rowOff>
    </xdr:from>
    <xdr:to>
      <xdr:col>2</xdr:col>
      <xdr:colOff>123825</xdr:colOff>
      <xdr:row>909</xdr:row>
      <xdr:rowOff>123825</xdr:rowOff>
    </xdr:to>
    <xdr:sp macro="" textlink="">
      <xdr:nvSpPr>
        <xdr:cNvPr id="3892" name="AutoShape 340" descr="Waivers Exempt">
          <a:hlinkClick xmlns:r="http://schemas.openxmlformats.org/officeDocument/2006/relationships" r:id="rId1200"/>
        </xdr:cNvPr>
        <xdr:cNvSpPr>
          <a:spLocks noChangeAspect="1" noChangeArrowheads="1"/>
        </xdr:cNvSpPr>
      </xdr:nvSpPr>
      <xdr:spPr bwMode="auto">
        <a:xfrm>
          <a:off x="2314575" y="17340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910</xdr:row>
      <xdr:rowOff>0</xdr:rowOff>
    </xdr:from>
    <xdr:to>
      <xdr:col>2</xdr:col>
      <xdr:colOff>123825</xdr:colOff>
      <xdr:row>910</xdr:row>
      <xdr:rowOff>123825</xdr:rowOff>
    </xdr:to>
    <xdr:sp macro="" textlink="">
      <xdr:nvSpPr>
        <xdr:cNvPr id="3893" name="AutoShape 341" descr="Waivers Exempt">
          <a:hlinkClick xmlns:r="http://schemas.openxmlformats.org/officeDocument/2006/relationships" r:id="rId1201"/>
        </xdr:cNvPr>
        <xdr:cNvSpPr>
          <a:spLocks noChangeAspect="1" noChangeArrowheads="1"/>
        </xdr:cNvSpPr>
      </xdr:nvSpPr>
      <xdr:spPr bwMode="auto">
        <a:xfrm>
          <a:off x="2314575" y="17359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911</xdr:row>
      <xdr:rowOff>0</xdr:rowOff>
    </xdr:from>
    <xdr:to>
      <xdr:col>2</xdr:col>
      <xdr:colOff>123825</xdr:colOff>
      <xdr:row>911</xdr:row>
      <xdr:rowOff>123825</xdr:rowOff>
    </xdr:to>
    <xdr:sp macro="" textlink="">
      <xdr:nvSpPr>
        <xdr:cNvPr id="3894" name="AutoShape 342" descr="Waivers Exempt">
          <a:hlinkClick xmlns:r="http://schemas.openxmlformats.org/officeDocument/2006/relationships" r:id="rId1202"/>
        </xdr:cNvPr>
        <xdr:cNvSpPr>
          <a:spLocks noChangeAspect="1" noChangeArrowheads="1"/>
        </xdr:cNvSpPr>
      </xdr:nvSpPr>
      <xdr:spPr bwMode="auto">
        <a:xfrm>
          <a:off x="2314575" y="17378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912</xdr:row>
      <xdr:rowOff>0</xdr:rowOff>
    </xdr:from>
    <xdr:to>
      <xdr:col>2</xdr:col>
      <xdr:colOff>123825</xdr:colOff>
      <xdr:row>912</xdr:row>
      <xdr:rowOff>123825</xdr:rowOff>
    </xdr:to>
    <xdr:sp macro="" textlink="">
      <xdr:nvSpPr>
        <xdr:cNvPr id="3895" name="AutoShape 343" descr="Performance Bonuses"/>
        <xdr:cNvSpPr>
          <a:spLocks noChangeAspect="1" noChangeArrowheads="1"/>
        </xdr:cNvSpPr>
      </xdr:nvSpPr>
      <xdr:spPr bwMode="auto">
        <a:xfrm>
          <a:off x="2314575" y="17397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912</xdr:row>
      <xdr:rowOff>0</xdr:rowOff>
    </xdr:from>
    <xdr:to>
      <xdr:col>2</xdr:col>
      <xdr:colOff>257175</xdr:colOff>
      <xdr:row>912</xdr:row>
      <xdr:rowOff>123825</xdr:rowOff>
    </xdr:to>
    <xdr:sp macro="" textlink="">
      <xdr:nvSpPr>
        <xdr:cNvPr id="3896" name="AutoShape 344" descr="Waivers Exempt">
          <a:hlinkClick xmlns:r="http://schemas.openxmlformats.org/officeDocument/2006/relationships" r:id="rId1203"/>
        </xdr:cNvPr>
        <xdr:cNvSpPr>
          <a:spLocks noChangeAspect="1" noChangeArrowheads="1"/>
        </xdr:cNvSpPr>
      </xdr:nvSpPr>
      <xdr:spPr bwMode="auto">
        <a:xfrm>
          <a:off x="2447925" y="17397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913</xdr:row>
      <xdr:rowOff>0</xdr:rowOff>
    </xdr:from>
    <xdr:to>
      <xdr:col>7</xdr:col>
      <xdr:colOff>123825</xdr:colOff>
      <xdr:row>913</xdr:row>
      <xdr:rowOff>104775</xdr:rowOff>
    </xdr:to>
    <xdr:sp macro="" textlink="">
      <xdr:nvSpPr>
        <xdr:cNvPr id="3897" name="AutoShape 345" descr="Arbitration Eligible">
          <a:hlinkClick xmlns:r="http://schemas.openxmlformats.org/officeDocument/2006/relationships" r:id="rId1204"/>
        </xdr:cNvPr>
        <xdr:cNvSpPr>
          <a:spLocks noChangeAspect="1" noChangeArrowheads="1"/>
        </xdr:cNvSpPr>
      </xdr:nvSpPr>
      <xdr:spPr bwMode="auto">
        <a:xfrm>
          <a:off x="6181725" y="174164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914</xdr:row>
      <xdr:rowOff>0</xdr:rowOff>
    </xdr:from>
    <xdr:to>
      <xdr:col>2</xdr:col>
      <xdr:colOff>123825</xdr:colOff>
      <xdr:row>914</xdr:row>
      <xdr:rowOff>123825</xdr:rowOff>
    </xdr:to>
    <xdr:sp macro="" textlink="">
      <xdr:nvSpPr>
        <xdr:cNvPr id="3898" name="AutoShape 346" descr="Performance Bonuses"/>
        <xdr:cNvSpPr>
          <a:spLocks noChangeAspect="1" noChangeArrowheads="1"/>
        </xdr:cNvSpPr>
      </xdr:nvSpPr>
      <xdr:spPr bwMode="auto">
        <a:xfrm>
          <a:off x="2314575" y="17435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914</xdr:row>
      <xdr:rowOff>0</xdr:rowOff>
    </xdr:from>
    <xdr:to>
      <xdr:col>2</xdr:col>
      <xdr:colOff>257175</xdr:colOff>
      <xdr:row>914</xdr:row>
      <xdr:rowOff>123825</xdr:rowOff>
    </xdr:to>
    <xdr:sp macro="" textlink="">
      <xdr:nvSpPr>
        <xdr:cNvPr id="3899" name="AutoShape 347" descr="Waivers Exempt">
          <a:hlinkClick xmlns:r="http://schemas.openxmlformats.org/officeDocument/2006/relationships" r:id="rId1205"/>
        </xdr:cNvPr>
        <xdr:cNvSpPr>
          <a:spLocks noChangeAspect="1" noChangeArrowheads="1"/>
        </xdr:cNvSpPr>
      </xdr:nvSpPr>
      <xdr:spPr bwMode="auto">
        <a:xfrm>
          <a:off x="2447925" y="17435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915</xdr:row>
      <xdr:rowOff>0</xdr:rowOff>
    </xdr:from>
    <xdr:to>
      <xdr:col>7</xdr:col>
      <xdr:colOff>104775</xdr:colOff>
      <xdr:row>915</xdr:row>
      <xdr:rowOff>104775</xdr:rowOff>
    </xdr:to>
    <xdr:sp macro="" textlink="">
      <xdr:nvSpPr>
        <xdr:cNvPr id="3900" name="AutoShape 348" descr="https://capfriendly-wlb8ng5.stackpathdns.com/assets/images/icons/general/q2.svg"/>
        <xdr:cNvSpPr>
          <a:spLocks noChangeAspect="1" noChangeArrowheads="1"/>
        </xdr:cNvSpPr>
      </xdr:nvSpPr>
      <xdr:spPr bwMode="auto">
        <a:xfrm>
          <a:off x="6181725" y="1745456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915</xdr:row>
      <xdr:rowOff>0</xdr:rowOff>
    </xdr:from>
    <xdr:to>
      <xdr:col>2</xdr:col>
      <xdr:colOff>123825</xdr:colOff>
      <xdr:row>915</xdr:row>
      <xdr:rowOff>123825</xdr:rowOff>
    </xdr:to>
    <xdr:sp macro="" textlink="">
      <xdr:nvSpPr>
        <xdr:cNvPr id="3901" name="AutoShape 349" descr="Performance Bonuses"/>
        <xdr:cNvSpPr>
          <a:spLocks noChangeAspect="1" noChangeArrowheads="1"/>
        </xdr:cNvSpPr>
      </xdr:nvSpPr>
      <xdr:spPr bwMode="auto">
        <a:xfrm>
          <a:off x="2314575" y="17454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915</xdr:row>
      <xdr:rowOff>0</xdr:rowOff>
    </xdr:from>
    <xdr:to>
      <xdr:col>2</xdr:col>
      <xdr:colOff>257175</xdr:colOff>
      <xdr:row>915</xdr:row>
      <xdr:rowOff>123825</xdr:rowOff>
    </xdr:to>
    <xdr:sp macro="" textlink="">
      <xdr:nvSpPr>
        <xdr:cNvPr id="3902" name="AutoShape 350" descr="Waivers Exempt">
          <a:hlinkClick xmlns:r="http://schemas.openxmlformats.org/officeDocument/2006/relationships" r:id="rId1206"/>
        </xdr:cNvPr>
        <xdr:cNvSpPr>
          <a:spLocks noChangeAspect="1" noChangeArrowheads="1"/>
        </xdr:cNvSpPr>
      </xdr:nvSpPr>
      <xdr:spPr bwMode="auto">
        <a:xfrm>
          <a:off x="2447925" y="17454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916</xdr:row>
      <xdr:rowOff>0</xdr:rowOff>
    </xdr:from>
    <xdr:to>
      <xdr:col>2</xdr:col>
      <xdr:colOff>123825</xdr:colOff>
      <xdr:row>916</xdr:row>
      <xdr:rowOff>123825</xdr:rowOff>
    </xdr:to>
    <xdr:sp macro="" textlink="">
      <xdr:nvSpPr>
        <xdr:cNvPr id="3903" name="AutoShape 351" descr="Retained Salary Transaction"/>
        <xdr:cNvSpPr>
          <a:spLocks noChangeAspect="1" noChangeArrowheads="1"/>
        </xdr:cNvSpPr>
      </xdr:nvSpPr>
      <xdr:spPr bwMode="auto">
        <a:xfrm>
          <a:off x="2314575" y="17473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916</xdr:row>
      <xdr:rowOff>0</xdr:rowOff>
    </xdr:from>
    <xdr:to>
      <xdr:col>2</xdr:col>
      <xdr:colOff>257175</xdr:colOff>
      <xdr:row>916</xdr:row>
      <xdr:rowOff>123825</xdr:rowOff>
    </xdr:to>
    <xdr:sp macro="" textlink="">
      <xdr:nvSpPr>
        <xdr:cNvPr id="3904" name="AutoShape 352" descr="Waivers Exempt">
          <a:hlinkClick xmlns:r="http://schemas.openxmlformats.org/officeDocument/2006/relationships" r:id="rId1207"/>
        </xdr:cNvPr>
        <xdr:cNvSpPr>
          <a:spLocks noChangeAspect="1" noChangeArrowheads="1"/>
        </xdr:cNvSpPr>
      </xdr:nvSpPr>
      <xdr:spPr bwMode="auto">
        <a:xfrm>
          <a:off x="2447925" y="17473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925</xdr:row>
      <xdr:rowOff>0</xdr:rowOff>
    </xdr:from>
    <xdr:to>
      <xdr:col>8</xdr:col>
      <xdr:colOff>123825</xdr:colOff>
      <xdr:row>925</xdr:row>
      <xdr:rowOff>104775</xdr:rowOff>
    </xdr:to>
    <xdr:sp macro="" textlink="">
      <xdr:nvSpPr>
        <xdr:cNvPr id="3905" name="AutoShape 353" descr="Arbitration Eligible">
          <a:hlinkClick xmlns:r="http://schemas.openxmlformats.org/officeDocument/2006/relationships" r:id="rId1208"/>
        </xdr:cNvPr>
        <xdr:cNvSpPr>
          <a:spLocks noChangeAspect="1" noChangeArrowheads="1"/>
        </xdr:cNvSpPr>
      </xdr:nvSpPr>
      <xdr:spPr bwMode="auto">
        <a:xfrm>
          <a:off x="6943725" y="176450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928</xdr:row>
      <xdr:rowOff>0</xdr:rowOff>
    </xdr:from>
    <xdr:to>
      <xdr:col>7</xdr:col>
      <xdr:colOff>123825</xdr:colOff>
      <xdr:row>928</xdr:row>
      <xdr:rowOff>104775</xdr:rowOff>
    </xdr:to>
    <xdr:sp macro="" textlink="">
      <xdr:nvSpPr>
        <xdr:cNvPr id="3906" name="AutoShape 354" descr="Arbitration Eligible">
          <a:hlinkClick xmlns:r="http://schemas.openxmlformats.org/officeDocument/2006/relationships" r:id="rId1209"/>
        </xdr:cNvPr>
        <xdr:cNvSpPr>
          <a:spLocks noChangeAspect="1" noChangeArrowheads="1"/>
        </xdr:cNvSpPr>
      </xdr:nvSpPr>
      <xdr:spPr bwMode="auto">
        <a:xfrm>
          <a:off x="6181725" y="177022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930</xdr:row>
      <xdr:rowOff>0</xdr:rowOff>
    </xdr:from>
    <xdr:to>
      <xdr:col>2</xdr:col>
      <xdr:colOff>123825</xdr:colOff>
      <xdr:row>930</xdr:row>
      <xdr:rowOff>123825</xdr:rowOff>
    </xdr:to>
    <xdr:sp macro="" textlink="">
      <xdr:nvSpPr>
        <xdr:cNvPr id="3907" name="AutoShape 355" descr="Performance Bonuses"/>
        <xdr:cNvSpPr>
          <a:spLocks noChangeAspect="1" noChangeArrowheads="1"/>
        </xdr:cNvSpPr>
      </xdr:nvSpPr>
      <xdr:spPr bwMode="auto">
        <a:xfrm>
          <a:off x="2314575" y="17740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932</xdr:row>
      <xdr:rowOff>0</xdr:rowOff>
    </xdr:from>
    <xdr:to>
      <xdr:col>2</xdr:col>
      <xdr:colOff>123825</xdr:colOff>
      <xdr:row>932</xdr:row>
      <xdr:rowOff>123825</xdr:rowOff>
    </xdr:to>
    <xdr:sp macro="" textlink="">
      <xdr:nvSpPr>
        <xdr:cNvPr id="3908" name="AutoShape 356" descr="Performance Bonuses"/>
        <xdr:cNvSpPr>
          <a:spLocks noChangeAspect="1" noChangeArrowheads="1"/>
        </xdr:cNvSpPr>
      </xdr:nvSpPr>
      <xdr:spPr bwMode="auto">
        <a:xfrm>
          <a:off x="2314575" y="1777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932</xdr:row>
      <xdr:rowOff>0</xdr:rowOff>
    </xdr:from>
    <xdr:to>
      <xdr:col>2</xdr:col>
      <xdr:colOff>257175</xdr:colOff>
      <xdr:row>932</xdr:row>
      <xdr:rowOff>123825</xdr:rowOff>
    </xdr:to>
    <xdr:sp macro="" textlink="">
      <xdr:nvSpPr>
        <xdr:cNvPr id="3909" name="AutoShape 357" descr="Waivers Exempt">
          <a:hlinkClick xmlns:r="http://schemas.openxmlformats.org/officeDocument/2006/relationships" r:id="rId1210"/>
        </xdr:cNvPr>
        <xdr:cNvSpPr>
          <a:spLocks noChangeAspect="1" noChangeArrowheads="1"/>
        </xdr:cNvSpPr>
      </xdr:nvSpPr>
      <xdr:spPr bwMode="auto">
        <a:xfrm>
          <a:off x="2447925" y="1777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936</xdr:row>
      <xdr:rowOff>0</xdr:rowOff>
    </xdr:from>
    <xdr:to>
      <xdr:col>2</xdr:col>
      <xdr:colOff>123825</xdr:colOff>
      <xdr:row>936</xdr:row>
      <xdr:rowOff>123825</xdr:rowOff>
    </xdr:to>
    <xdr:sp macro="" textlink="">
      <xdr:nvSpPr>
        <xdr:cNvPr id="3910" name="AutoShape 358" descr="Performance Bonuses"/>
        <xdr:cNvSpPr>
          <a:spLocks noChangeAspect="1" noChangeArrowheads="1"/>
        </xdr:cNvSpPr>
      </xdr:nvSpPr>
      <xdr:spPr bwMode="auto">
        <a:xfrm>
          <a:off x="2314575" y="17854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937</xdr:row>
      <xdr:rowOff>0</xdr:rowOff>
    </xdr:from>
    <xdr:to>
      <xdr:col>7</xdr:col>
      <xdr:colOff>123825</xdr:colOff>
      <xdr:row>937</xdr:row>
      <xdr:rowOff>104775</xdr:rowOff>
    </xdr:to>
    <xdr:sp macro="" textlink="">
      <xdr:nvSpPr>
        <xdr:cNvPr id="3911" name="AutoShape 359" descr="Arbitration Eligible">
          <a:hlinkClick xmlns:r="http://schemas.openxmlformats.org/officeDocument/2006/relationships" r:id="rId4"/>
        </xdr:cNvPr>
        <xdr:cNvSpPr>
          <a:spLocks noChangeAspect="1" noChangeArrowheads="1"/>
        </xdr:cNvSpPr>
      </xdr:nvSpPr>
      <xdr:spPr bwMode="auto">
        <a:xfrm>
          <a:off x="6181725" y="178736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939</xdr:row>
      <xdr:rowOff>0</xdr:rowOff>
    </xdr:from>
    <xdr:to>
      <xdr:col>2</xdr:col>
      <xdr:colOff>123825</xdr:colOff>
      <xdr:row>939</xdr:row>
      <xdr:rowOff>123825</xdr:rowOff>
    </xdr:to>
    <xdr:sp macro="" textlink="">
      <xdr:nvSpPr>
        <xdr:cNvPr id="3912" name="AutoShape 360" descr="Performance Bonuses"/>
        <xdr:cNvSpPr>
          <a:spLocks noChangeAspect="1" noChangeArrowheads="1"/>
        </xdr:cNvSpPr>
      </xdr:nvSpPr>
      <xdr:spPr bwMode="auto">
        <a:xfrm>
          <a:off x="2314575" y="17911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939</xdr:row>
      <xdr:rowOff>0</xdr:rowOff>
    </xdr:from>
    <xdr:to>
      <xdr:col>2</xdr:col>
      <xdr:colOff>257175</xdr:colOff>
      <xdr:row>939</xdr:row>
      <xdr:rowOff>123825</xdr:rowOff>
    </xdr:to>
    <xdr:sp macro="" textlink="">
      <xdr:nvSpPr>
        <xdr:cNvPr id="3913" name="AutoShape 361" descr="Waivers Exempt">
          <a:hlinkClick xmlns:r="http://schemas.openxmlformats.org/officeDocument/2006/relationships" r:id="rId24"/>
        </xdr:cNvPr>
        <xdr:cNvSpPr>
          <a:spLocks noChangeAspect="1" noChangeArrowheads="1"/>
        </xdr:cNvSpPr>
      </xdr:nvSpPr>
      <xdr:spPr bwMode="auto">
        <a:xfrm>
          <a:off x="2447925" y="17911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940</xdr:row>
      <xdr:rowOff>0</xdr:rowOff>
    </xdr:from>
    <xdr:to>
      <xdr:col>2</xdr:col>
      <xdr:colOff>123825</xdr:colOff>
      <xdr:row>940</xdr:row>
      <xdr:rowOff>123825</xdr:rowOff>
    </xdr:to>
    <xdr:sp macro="" textlink="">
      <xdr:nvSpPr>
        <xdr:cNvPr id="3914" name="AutoShape 362" descr="Waivers Exempt">
          <a:hlinkClick xmlns:r="http://schemas.openxmlformats.org/officeDocument/2006/relationships" r:id="rId5"/>
        </xdr:cNvPr>
        <xdr:cNvSpPr>
          <a:spLocks noChangeAspect="1" noChangeArrowheads="1"/>
        </xdr:cNvSpPr>
      </xdr:nvSpPr>
      <xdr:spPr bwMode="auto">
        <a:xfrm>
          <a:off x="2314575" y="17930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941</xdr:row>
      <xdr:rowOff>0</xdr:rowOff>
    </xdr:from>
    <xdr:to>
      <xdr:col>6</xdr:col>
      <xdr:colOff>104775</xdr:colOff>
      <xdr:row>941</xdr:row>
      <xdr:rowOff>104775</xdr:rowOff>
    </xdr:to>
    <xdr:sp macro="" textlink="">
      <xdr:nvSpPr>
        <xdr:cNvPr id="3915" name="AutoShape 363" descr="https://capfriendly-wlb8ng5.stackpathdns.com/assets/images/icons/general/q2.svg"/>
        <xdr:cNvSpPr>
          <a:spLocks noChangeAspect="1" noChangeArrowheads="1"/>
        </xdr:cNvSpPr>
      </xdr:nvSpPr>
      <xdr:spPr bwMode="auto">
        <a:xfrm>
          <a:off x="5419725" y="1794986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16" name="AutoShape 364" descr="https://capfriendly-wlb8ng5.stackpathdns.com/assets/images/icons/general/q.svg"/>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17" name="AutoShape 365" descr="https://capfriendly-wlb8ng5.stackpathdns.com/assets/images/icons/general/q.svg"/>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18" name="AutoShape 366" descr="https://capfriendly-wlb8ng5.stackpathdns.com/assets/images/icons/general/q.svg"/>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19" name="AutoShape 367" descr="https://capfriendly-wlb8ng5.stackpathdns.com/assets/images/icons/general/q.svg"/>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20" name="AutoShape 368" descr="https://capfriendly-wlb8ng5.stackpathdns.com/assets/images/icons/general/q.svg"/>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21" name="AutoShape 369" descr="https://capfriendly-wlb8ng5.stackpathdns.com/assets/images/icons/general/q.svg"/>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22" name="AutoShape 370" descr="https://capfriendly-wlb8ng5.stackpathdns.com/assets/images/icons/general/q.svg"/>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23" name="AutoShape 371" descr="https://capfriendly-wlb8ng5.stackpathdns.com/assets/images/icons/general/q.svg"/>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24" name="AutoShape 372" descr="https://capfriendly-wlb8ng5.stackpathdns.com/assets/images/icons/general/q.svg"/>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25" name="AutoShape 373" descr="https://capfriendly-wlb8ng5.stackpathdns.com/assets/images/icons/general/q.svg"/>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26" name="AutoShape 374" descr="https://capfriendly-wlb8ng5.stackpathdns.com/assets/images/icons/general/q.svg"/>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945</xdr:row>
      <xdr:rowOff>0</xdr:rowOff>
    </xdr:from>
    <xdr:to>
      <xdr:col>2</xdr:col>
      <xdr:colOff>123825</xdr:colOff>
      <xdr:row>945</xdr:row>
      <xdr:rowOff>123825</xdr:rowOff>
    </xdr:to>
    <xdr:sp macro="" textlink="">
      <xdr:nvSpPr>
        <xdr:cNvPr id="3927" name="AutoShape 375" descr="Performance Bonuses"/>
        <xdr:cNvSpPr>
          <a:spLocks noChangeAspect="1" noChangeArrowheads="1"/>
        </xdr:cNvSpPr>
      </xdr:nvSpPr>
      <xdr:spPr bwMode="auto">
        <a:xfrm>
          <a:off x="231457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945</xdr:row>
      <xdr:rowOff>0</xdr:rowOff>
    </xdr:from>
    <xdr:to>
      <xdr:col>2</xdr:col>
      <xdr:colOff>257175</xdr:colOff>
      <xdr:row>945</xdr:row>
      <xdr:rowOff>123825</xdr:rowOff>
    </xdr:to>
    <xdr:sp macro="" textlink="">
      <xdr:nvSpPr>
        <xdr:cNvPr id="3928" name="AutoShape 376" descr="Waivers Exempt">
          <a:hlinkClick xmlns:r="http://schemas.openxmlformats.org/officeDocument/2006/relationships" r:id="rId8"/>
        </xdr:cNvPr>
        <xdr:cNvSpPr>
          <a:spLocks noChangeAspect="1" noChangeArrowheads="1"/>
        </xdr:cNvSpPr>
      </xdr:nvSpPr>
      <xdr:spPr bwMode="auto">
        <a:xfrm>
          <a:off x="2447925" y="18026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946</xdr:row>
      <xdr:rowOff>0</xdr:rowOff>
    </xdr:from>
    <xdr:to>
      <xdr:col>2</xdr:col>
      <xdr:colOff>123825</xdr:colOff>
      <xdr:row>946</xdr:row>
      <xdr:rowOff>123825</xdr:rowOff>
    </xdr:to>
    <xdr:sp macro="" textlink="">
      <xdr:nvSpPr>
        <xdr:cNvPr id="3929" name="AutoShape 377" descr="Performance Bonuses"/>
        <xdr:cNvSpPr>
          <a:spLocks noChangeAspect="1" noChangeArrowheads="1"/>
        </xdr:cNvSpPr>
      </xdr:nvSpPr>
      <xdr:spPr bwMode="auto">
        <a:xfrm>
          <a:off x="2314575" y="1804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946</xdr:row>
      <xdr:rowOff>0</xdr:rowOff>
    </xdr:from>
    <xdr:to>
      <xdr:col>2</xdr:col>
      <xdr:colOff>257175</xdr:colOff>
      <xdr:row>946</xdr:row>
      <xdr:rowOff>123825</xdr:rowOff>
    </xdr:to>
    <xdr:sp macro="" textlink="">
      <xdr:nvSpPr>
        <xdr:cNvPr id="3930" name="AutoShape 378" descr="Waivers Exempt">
          <a:hlinkClick xmlns:r="http://schemas.openxmlformats.org/officeDocument/2006/relationships" r:id="rId1"/>
        </xdr:cNvPr>
        <xdr:cNvSpPr>
          <a:spLocks noChangeAspect="1" noChangeArrowheads="1"/>
        </xdr:cNvSpPr>
      </xdr:nvSpPr>
      <xdr:spPr bwMode="auto">
        <a:xfrm>
          <a:off x="2447925" y="18045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947</xdr:row>
      <xdr:rowOff>0</xdr:rowOff>
    </xdr:from>
    <xdr:to>
      <xdr:col>2</xdr:col>
      <xdr:colOff>123825</xdr:colOff>
      <xdr:row>947</xdr:row>
      <xdr:rowOff>123825</xdr:rowOff>
    </xdr:to>
    <xdr:sp macro="" textlink="">
      <xdr:nvSpPr>
        <xdr:cNvPr id="3931" name="AutoShape 379" descr="Performance Bonuses"/>
        <xdr:cNvSpPr>
          <a:spLocks noChangeAspect="1" noChangeArrowheads="1"/>
        </xdr:cNvSpPr>
      </xdr:nvSpPr>
      <xdr:spPr bwMode="auto">
        <a:xfrm>
          <a:off x="2314575" y="18064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947</xdr:row>
      <xdr:rowOff>0</xdr:rowOff>
    </xdr:from>
    <xdr:to>
      <xdr:col>2</xdr:col>
      <xdr:colOff>257175</xdr:colOff>
      <xdr:row>947</xdr:row>
      <xdr:rowOff>123825</xdr:rowOff>
    </xdr:to>
    <xdr:sp macro="" textlink="">
      <xdr:nvSpPr>
        <xdr:cNvPr id="3932" name="AutoShape 380" descr="Waivers Exempt">
          <a:hlinkClick xmlns:r="http://schemas.openxmlformats.org/officeDocument/2006/relationships" r:id="rId10"/>
        </xdr:cNvPr>
        <xdr:cNvSpPr>
          <a:spLocks noChangeAspect="1" noChangeArrowheads="1"/>
        </xdr:cNvSpPr>
      </xdr:nvSpPr>
      <xdr:spPr bwMode="auto">
        <a:xfrm>
          <a:off x="2447925" y="18064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948</xdr:row>
      <xdr:rowOff>0</xdr:rowOff>
    </xdr:from>
    <xdr:to>
      <xdr:col>2</xdr:col>
      <xdr:colOff>123825</xdr:colOff>
      <xdr:row>948</xdr:row>
      <xdr:rowOff>123825</xdr:rowOff>
    </xdr:to>
    <xdr:sp macro="" textlink="">
      <xdr:nvSpPr>
        <xdr:cNvPr id="3933" name="AutoShape 381" descr="Performance Bonuses"/>
        <xdr:cNvSpPr>
          <a:spLocks noChangeAspect="1" noChangeArrowheads="1"/>
        </xdr:cNvSpPr>
      </xdr:nvSpPr>
      <xdr:spPr bwMode="auto">
        <a:xfrm>
          <a:off x="2314575" y="18083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948</xdr:row>
      <xdr:rowOff>0</xdr:rowOff>
    </xdr:from>
    <xdr:to>
      <xdr:col>2</xdr:col>
      <xdr:colOff>257175</xdr:colOff>
      <xdr:row>948</xdr:row>
      <xdr:rowOff>123825</xdr:rowOff>
    </xdr:to>
    <xdr:sp macro="" textlink="">
      <xdr:nvSpPr>
        <xdr:cNvPr id="3934" name="AutoShape 382" descr="Waivers Exempt">
          <a:hlinkClick xmlns:r="http://schemas.openxmlformats.org/officeDocument/2006/relationships" r:id="rId1211"/>
        </xdr:cNvPr>
        <xdr:cNvSpPr>
          <a:spLocks noChangeAspect="1" noChangeArrowheads="1"/>
        </xdr:cNvSpPr>
      </xdr:nvSpPr>
      <xdr:spPr bwMode="auto">
        <a:xfrm>
          <a:off x="2447925" y="18083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949</xdr:row>
      <xdr:rowOff>0</xdr:rowOff>
    </xdr:from>
    <xdr:to>
      <xdr:col>2</xdr:col>
      <xdr:colOff>123825</xdr:colOff>
      <xdr:row>949</xdr:row>
      <xdr:rowOff>123825</xdr:rowOff>
    </xdr:to>
    <xdr:sp macro="" textlink="">
      <xdr:nvSpPr>
        <xdr:cNvPr id="3935" name="AutoShape 383" descr="Performance Bonuses"/>
        <xdr:cNvSpPr>
          <a:spLocks noChangeAspect="1" noChangeArrowheads="1"/>
        </xdr:cNvSpPr>
      </xdr:nvSpPr>
      <xdr:spPr bwMode="auto">
        <a:xfrm>
          <a:off x="2314575" y="18102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949</xdr:row>
      <xdr:rowOff>0</xdr:rowOff>
    </xdr:from>
    <xdr:to>
      <xdr:col>2</xdr:col>
      <xdr:colOff>257175</xdr:colOff>
      <xdr:row>949</xdr:row>
      <xdr:rowOff>123825</xdr:rowOff>
    </xdr:to>
    <xdr:sp macro="" textlink="">
      <xdr:nvSpPr>
        <xdr:cNvPr id="3936" name="AutoShape 384" descr="Waivers Exempt">
          <a:hlinkClick xmlns:r="http://schemas.openxmlformats.org/officeDocument/2006/relationships" r:id="rId15"/>
        </xdr:cNvPr>
        <xdr:cNvSpPr>
          <a:spLocks noChangeAspect="1" noChangeArrowheads="1"/>
        </xdr:cNvSpPr>
      </xdr:nvSpPr>
      <xdr:spPr bwMode="auto">
        <a:xfrm>
          <a:off x="2447925" y="18102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950</xdr:row>
      <xdr:rowOff>0</xdr:rowOff>
    </xdr:from>
    <xdr:to>
      <xdr:col>2</xdr:col>
      <xdr:colOff>123825</xdr:colOff>
      <xdr:row>950</xdr:row>
      <xdr:rowOff>123825</xdr:rowOff>
    </xdr:to>
    <xdr:sp macro="" textlink="">
      <xdr:nvSpPr>
        <xdr:cNvPr id="3937" name="AutoShape 385" descr="Performance Bonuses"/>
        <xdr:cNvSpPr>
          <a:spLocks noChangeAspect="1" noChangeArrowheads="1"/>
        </xdr:cNvSpPr>
      </xdr:nvSpPr>
      <xdr:spPr bwMode="auto">
        <a:xfrm>
          <a:off x="2314575" y="18121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950</xdr:row>
      <xdr:rowOff>0</xdr:rowOff>
    </xdr:from>
    <xdr:to>
      <xdr:col>2</xdr:col>
      <xdr:colOff>257175</xdr:colOff>
      <xdr:row>950</xdr:row>
      <xdr:rowOff>123825</xdr:rowOff>
    </xdr:to>
    <xdr:sp macro="" textlink="">
      <xdr:nvSpPr>
        <xdr:cNvPr id="3938" name="AutoShape 386" descr="Retained Salary Transaction"/>
        <xdr:cNvSpPr>
          <a:spLocks noChangeAspect="1" noChangeArrowheads="1"/>
        </xdr:cNvSpPr>
      </xdr:nvSpPr>
      <xdr:spPr bwMode="auto">
        <a:xfrm>
          <a:off x="2447925" y="18121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950</xdr:row>
      <xdr:rowOff>0</xdr:rowOff>
    </xdr:from>
    <xdr:to>
      <xdr:col>2</xdr:col>
      <xdr:colOff>390525</xdr:colOff>
      <xdr:row>950</xdr:row>
      <xdr:rowOff>123825</xdr:rowOff>
    </xdr:to>
    <xdr:sp macro="" textlink="">
      <xdr:nvSpPr>
        <xdr:cNvPr id="3939" name="AutoShape 387" descr="Waivers Exempt">
          <a:hlinkClick xmlns:r="http://schemas.openxmlformats.org/officeDocument/2006/relationships" r:id="rId1212"/>
        </xdr:cNvPr>
        <xdr:cNvSpPr>
          <a:spLocks noChangeAspect="1" noChangeArrowheads="1"/>
        </xdr:cNvSpPr>
      </xdr:nvSpPr>
      <xdr:spPr bwMode="auto">
        <a:xfrm>
          <a:off x="2581275" y="18121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950</xdr:row>
      <xdr:rowOff>0</xdr:rowOff>
    </xdr:from>
    <xdr:to>
      <xdr:col>2</xdr:col>
      <xdr:colOff>523875</xdr:colOff>
      <xdr:row>950</xdr:row>
      <xdr:rowOff>123825</xdr:rowOff>
    </xdr:to>
    <xdr:sp macro="" textlink="">
      <xdr:nvSpPr>
        <xdr:cNvPr id="3940" name="AutoShape 388" descr="Exempt from the 50 Contract Limit"/>
        <xdr:cNvSpPr>
          <a:spLocks noChangeAspect="1" noChangeArrowheads="1"/>
        </xdr:cNvSpPr>
      </xdr:nvSpPr>
      <xdr:spPr bwMode="auto">
        <a:xfrm>
          <a:off x="2714625" y="18121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951</xdr:row>
      <xdr:rowOff>0</xdr:rowOff>
    </xdr:from>
    <xdr:to>
      <xdr:col>2</xdr:col>
      <xdr:colOff>123825</xdr:colOff>
      <xdr:row>951</xdr:row>
      <xdr:rowOff>123825</xdr:rowOff>
    </xdr:to>
    <xdr:sp macro="" textlink="">
      <xdr:nvSpPr>
        <xdr:cNvPr id="3941" name="AutoShape 389" descr="Performance Bonuses"/>
        <xdr:cNvSpPr>
          <a:spLocks noChangeAspect="1" noChangeArrowheads="1"/>
        </xdr:cNvSpPr>
      </xdr:nvSpPr>
      <xdr:spPr bwMode="auto">
        <a:xfrm>
          <a:off x="2314575" y="18140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951</xdr:row>
      <xdr:rowOff>0</xdr:rowOff>
    </xdr:from>
    <xdr:to>
      <xdr:col>2</xdr:col>
      <xdr:colOff>257175</xdr:colOff>
      <xdr:row>951</xdr:row>
      <xdr:rowOff>123825</xdr:rowOff>
    </xdr:to>
    <xdr:sp macro="" textlink="">
      <xdr:nvSpPr>
        <xdr:cNvPr id="3942" name="AutoShape 390" descr="Waivers Exempt">
          <a:hlinkClick xmlns:r="http://schemas.openxmlformats.org/officeDocument/2006/relationships" r:id="rId13"/>
        </xdr:cNvPr>
        <xdr:cNvSpPr>
          <a:spLocks noChangeAspect="1" noChangeArrowheads="1"/>
        </xdr:cNvSpPr>
      </xdr:nvSpPr>
      <xdr:spPr bwMode="auto">
        <a:xfrm>
          <a:off x="2447925" y="18140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952</xdr:row>
      <xdr:rowOff>0</xdr:rowOff>
    </xdr:from>
    <xdr:to>
      <xdr:col>2</xdr:col>
      <xdr:colOff>123825</xdr:colOff>
      <xdr:row>952</xdr:row>
      <xdr:rowOff>123825</xdr:rowOff>
    </xdr:to>
    <xdr:sp macro="" textlink="">
      <xdr:nvSpPr>
        <xdr:cNvPr id="3943" name="AutoShape 391" descr="Performance Bonuses"/>
        <xdr:cNvSpPr>
          <a:spLocks noChangeAspect="1" noChangeArrowheads="1"/>
        </xdr:cNvSpPr>
      </xdr:nvSpPr>
      <xdr:spPr bwMode="auto">
        <a:xfrm>
          <a:off x="2314575" y="18159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952</xdr:row>
      <xdr:rowOff>0</xdr:rowOff>
    </xdr:from>
    <xdr:to>
      <xdr:col>2</xdr:col>
      <xdr:colOff>257175</xdr:colOff>
      <xdr:row>952</xdr:row>
      <xdr:rowOff>123825</xdr:rowOff>
    </xdr:to>
    <xdr:sp macro="" textlink="">
      <xdr:nvSpPr>
        <xdr:cNvPr id="3944" name="AutoShape 392" descr="Waivers Exempt">
          <a:hlinkClick xmlns:r="http://schemas.openxmlformats.org/officeDocument/2006/relationships" r:id="rId18"/>
        </xdr:cNvPr>
        <xdr:cNvSpPr>
          <a:spLocks noChangeAspect="1" noChangeArrowheads="1"/>
        </xdr:cNvSpPr>
      </xdr:nvSpPr>
      <xdr:spPr bwMode="auto">
        <a:xfrm>
          <a:off x="2447925" y="18159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953</xdr:row>
      <xdr:rowOff>0</xdr:rowOff>
    </xdr:from>
    <xdr:to>
      <xdr:col>2</xdr:col>
      <xdr:colOff>123825</xdr:colOff>
      <xdr:row>953</xdr:row>
      <xdr:rowOff>123825</xdr:rowOff>
    </xdr:to>
    <xdr:sp macro="" textlink="">
      <xdr:nvSpPr>
        <xdr:cNvPr id="3945" name="AutoShape 393" descr="Waivers Exempt">
          <a:hlinkClick xmlns:r="http://schemas.openxmlformats.org/officeDocument/2006/relationships" r:id="rId19"/>
        </xdr:cNvPr>
        <xdr:cNvSpPr>
          <a:spLocks noChangeAspect="1" noChangeArrowheads="1"/>
        </xdr:cNvSpPr>
      </xdr:nvSpPr>
      <xdr:spPr bwMode="auto">
        <a:xfrm>
          <a:off x="2314575" y="18178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954</xdr:row>
      <xdr:rowOff>0</xdr:rowOff>
    </xdr:from>
    <xdr:to>
      <xdr:col>2</xdr:col>
      <xdr:colOff>123825</xdr:colOff>
      <xdr:row>954</xdr:row>
      <xdr:rowOff>123825</xdr:rowOff>
    </xdr:to>
    <xdr:sp macro="" textlink="">
      <xdr:nvSpPr>
        <xdr:cNvPr id="3946" name="AutoShape 394" descr="Waivers Exempt">
          <a:hlinkClick xmlns:r="http://schemas.openxmlformats.org/officeDocument/2006/relationships" r:id="rId14"/>
        </xdr:cNvPr>
        <xdr:cNvSpPr>
          <a:spLocks noChangeAspect="1" noChangeArrowheads="1"/>
        </xdr:cNvSpPr>
      </xdr:nvSpPr>
      <xdr:spPr bwMode="auto">
        <a:xfrm>
          <a:off x="2314575" y="18197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954</xdr:row>
      <xdr:rowOff>0</xdr:rowOff>
    </xdr:from>
    <xdr:to>
      <xdr:col>7</xdr:col>
      <xdr:colOff>123825</xdr:colOff>
      <xdr:row>954</xdr:row>
      <xdr:rowOff>104775</xdr:rowOff>
    </xdr:to>
    <xdr:sp macro="" textlink="">
      <xdr:nvSpPr>
        <xdr:cNvPr id="3947" name="AutoShape 395" descr="Arbitration Eligible">
          <a:hlinkClick xmlns:r="http://schemas.openxmlformats.org/officeDocument/2006/relationships" r:id="rId1213"/>
        </xdr:cNvPr>
        <xdr:cNvSpPr>
          <a:spLocks noChangeAspect="1" noChangeArrowheads="1"/>
        </xdr:cNvSpPr>
      </xdr:nvSpPr>
      <xdr:spPr bwMode="auto">
        <a:xfrm>
          <a:off x="6181725" y="181975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955</xdr:row>
      <xdr:rowOff>0</xdr:rowOff>
    </xdr:from>
    <xdr:to>
      <xdr:col>7</xdr:col>
      <xdr:colOff>123825</xdr:colOff>
      <xdr:row>955</xdr:row>
      <xdr:rowOff>104775</xdr:rowOff>
    </xdr:to>
    <xdr:sp macro="" textlink="">
      <xdr:nvSpPr>
        <xdr:cNvPr id="3948" name="AutoShape 396" descr="Arbitration Eligible">
          <a:hlinkClick xmlns:r="http://schemas.openxmlformats.org/officeDocument/2006/relationships" r:id="rId1214"/>
        </xdr:cNvPr>
        <xdr:cNvSpPr>
          <a:spLocks noChangeAspect="1" noChangeArrowheads="1"/>
        </xdr:cNvSpPr>
      </xdr:nvSpPr>
      <xdr:spPr bwMode="auto">
        <a:xfrm>
          <a:off x="6181725" y="182165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956</xdr:row>
      <xdr:rowOff>0</xdr:rowOff>
    </xdr:from>
    <xdr:to>
      <xdr:col>8</xdr:col>
      <xdr:colOff>123825</xdr:colOff>
      <xdr:row>956</xdr:row>
      <xdr:rowOff>104775</xdr:rowOff>
    </xdr:to>
    <xdr:sp macro="" textlink="">
      <xdr:nvSpPr>
        <xdr:cNvPr id="3949" name="AutoShape 397" descr="Arbitration Eligible">
          <a:hlinkClick xmlns:r="http://schemas.openxmlformats.org/officeDocument/2006/relationships" r:id="rId1215"/>
        </xdr:cNvPr>
        <xdr:cNvSpPr>
          <a:spLocks noChangeAspect="1" noChangeArrowheads="1"/>
        </xdr:cNvSpPr>
      </xdr:nvSpPr>
      <xdr:spPr bwMode="auto">
        <a:xfrm>
          <a:off x="6943725" y="182356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957</xdr:row>
      <xdr:rowOff>0</xdr:rowOff>
    </xdr:from>
    <xdr:to>
      <xdr:col>7</xdr:col>
      <xdr:colOff>123825</xdr:colOff>
      <xdr:row>957</xdr:row>
      <xdr:rowOff>104775</xdr:rowOff>
    </xdr:to>
    <xdr:sp macro="" textlink="">
      <xdr:nvSpPr>
        <xdr:cNvPr id="3950" name="AutoShape 398" descr="Arbitration Eligible">
          <a:hlinkClick xmlns:r="http://schemas.openxmlformats.org/officeDocument/2006/relationships" r:id="rId1216"/>
        </xdr:cNvPr>
        <xdr:cNvSpPr>
          <a:spLocks noChangeAspect="1" noChangeArrowheads="1"/>
        </xdr:cNvSpPr>
      </xdr:nvSpPr>
      <xdr:spPr bwMode="auto">
        <a:xfrm>
          <a:off x="6181725" y="182546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959</xdr:row>
      <xdr:rowOff>0</xdr:rowOff>
    </xdr:from>
    <xdr:to>
      <xdr:col>2</xdr:col>
      <xdr:colOff>123825</xdr:colOff>
      <xdr:row>959</xdr:row>
      <xdr:rowOff>123825</xdr:rowOff>
    </xdr:to>
    <xdr:sp macro="" textlink="">
      <xdr:nvSpPr>
        <xdr:cNvPr id="3951" name="AutoShape 399" descr="Performance Bonuses"/>
        <xdr:cNvSpPr>
          <a:spLocks noChangeAspect="1" noChangeArrowheads="1"/>
        </xdr:cNvSpPr>
      </xdr:nvSpPr>
      <xdr:spPr bwMode="auto">
        <a:xfrm>
          <a:off x="2314575" y="18292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959</xdr:row>
      <xdr:rowOff>0</xdr:rowOff>
    </xdr:from>
    <xdr:to>
      <xdr:col>2</xdr:col>
      <xdr:colOff>257175</xdr:colOff>
      <xdr:row>959</xdr:row>
      <xdr:rowOff>123825</xdr:rowOff>
    </xdr:to>
    <xdr:sp macro="" textlink="">
      <xdr:nvSpPr>
        <xdr:cNvPr id="3952" name="AutoShape 400" descr="Waivers Exempt">
          <a:hlinkClick xmlns:r="http://schemas.openxmlformats.org/officeDocument/2006/relationships" r:id="rId7"/>
        </xdr:cNvPr>
        <xdr:cNvSpPr>
          <a:spLocks noChangeAspect="1" noChangeArrowheads="1"/>
        </xdr:cNvSpPr>
      </xdr:nvSpPr>
      <xdr:spPr bwMode="auto">
        <a:xfrm>
          <a:off x="2447925" y="18292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960</xdr:row>
      <xdr:rowOff>0</xdr:rowOff>
    </xdr:from>
    <xdr:to>
      <xdr:col>2</xdr:col>
      <xdr:colOff>123825</xdr:colOff>
      <xdr:row>960</xdr:row>
      <xdr:rowOff>123825</xdr:rowOff>
    </xdr:to>
    <xdr:sp macro="" textlink="">
      <xdr:nvSpPr>
        <xdr:cNvPr id="3953" name="AutoShape 401" descr="Performance Bonuses"/>
        <xdr:cNvSpPr>
          <a:spLocks noChangeAspect="1" noChangeArrowheads="1"/>
        </xdr:cNvSpPr>
      </xdr:nvSpPr>
      <xdr:spPr bwMode="auto">
        <a:xfrm>
          <a:off x="2314575" y="18311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960</xdr:row>
      <xdr:rowOff>0</xdr:rowOff>
    </xdr:from>
    <xdr:to>
      <xdr:col>2</xdr:col>
      <xdr:colOff>257175</xdr:colOff>
      <xdr:row>960</xdr:row>
      <xdr:rowOff>123825</xdr:rowOff>
    </xdr:to>
    <xdr:sp macro="" textlink="">
      <xdr:nvSpPr>
        <xdr:cNvPr id="3954" name="AutoShape 402" descr="Waivers Exempt">
          <a:hlinkClick xmlns:r="http://schemas.openxmlformats.org/officeDocument/2006/relationships" r:id="rId11"/>
        </xdr:cNvPr>
        <xdr:cNvSpPr>
          <a:spLocks noChangeAspect="1" noChangeArrowheads="1"/>
        </xdr:cNvSpPr>
      </xdr:nvSpPr>
      <xdr:spPr bwMode="auto">
        <a:xfrm>
          <a:off x="2447925" y="18311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961</xdr:row>
      <xdr:rowOff>0</xdr:rowOff>
    </xdr:from>
    <xdr:to>
      <xdr:col>2</xdr:col>
      <xdr:colOff>123825</xdr:colOff>
      <xdr:row>961</xdr:row>
      <xdr:rowOff>123825</xdr:rowOff>
    </xdr:to>
    <xdr:sp macro="" textlink="">
      <xdr:nvSpPr>
        <xdr:cNvPr id="3955" name="AutoShape 403" descr="Performance Bonuses"/>
        <xdr:cNvSpPr>
          <a:spLocks noChangeAspect="1" noChangeArrowheads="1"/>
        </xdr:cNvSpPr>
      </xdr:nvSpPr>
      <xdr:spPr bwMode="auto">
        <a:xfrm>
          <a:off x="2314575" y="18330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961</xdr:row>
      <xdr:rowOff>0</xdr:rowOff>
    </xdr:from>
    <xdr:to>
      <xdr:col>2</xdr:col>
      <xdr:colOff>257175</xdr:colOff>
      <xdr:row>961</xdr:row>
      <xdr:rowOff>123825</xdr:rowOff>
    </xdr:to>
    <xdr:sp macro="" textlink="">
      <xdr:nvSpPr>
        <xdr:cNvPr id="3956" name="AutoShape 404" descr="Retained Salary Transaction"/>
        <xdr:cNvSpPr>
          <a:spLocks noChangeAspect="1" noChangeArrowheads="1"/>
        </xdr:cNvSpPr>
      </xdr:nvSpPr>
      <xdr:spPr bwMode="auto">
        <a:xfrm>
          <a:off x="2447925" y="18330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961</xdr:row>
      <xdr:rowOff>0</xdr:rowOff>
    </xdr:from>
    <xdr:to>
      <xdr:col>2</xdr:col>
      <xdr:colOff>390525</xdr:colOff>
      <xdr:row>961</xdr:row>
      <xdr:rowOff>123825</xdr:rowOff>
    </xdr:to>
    <xdr:sp macro="" textlink="">
      <xdr:nvSpPr>
        <xdr:cNvPr id="3957" name="AutoShape 405" descr="Waivers Exempt">
          <a:hlinkClick xmlns:r="http://schemas.openxmlformats.org/officeDocument/2006/relationships" r:id="rId12"/>
        </xdr:cNvPr>
        <xdr:cNvSpPr>
          <a:spLocks noChangeAspect="1" noChangeArrowheads="1"/>
        </xdr:cNvSpPr>
      </xdr:nvSpPr>
      <xdr:spPr bwMode="auto">
        <a:xfrm>
          <a:off x="2581275" y="18330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961</xdr:row>
      <xdr:rowOff>0</xdr:rowOff>
    </xdr:from>
    <xdr:to>
      <xdr:col>2</xdr:col>
      <xdr:colOff>523875</xdr:colOff>
      <xdr:row>961</xdr:row>
      <xdr:rowOff>123825</xdr:rowOff>
    </xdr:to>
    <xdr:sp macro="" textlink="">
      <xdr:nvSpPr>
        <xdr:cNvPr id="3958" name="AutoShape 406" descr="Exempt from the 50 Contract Limit"/>
        <xdr:cNvSpPr>
          <a:spLocks noChangeAspect="1" noChangeArrowheads="1"/>
        </xdr:cNvSpPr>
      </xdr:nvSpPr>
      <xdr:spPr bwMode="auto">
        <a:xfrm>
          <a:off x="2714625" y="18330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962</xdr:row>
      <xdr:rowOff>0</xdr:rowOff>
    </xdr:from>
    <xdr:to>
      <xdr:col>2</xdr:col>
      <xdr:colOff>123825</xdr:colOff>
      <xdr:row>962</xdr:row>
      <xdr:rowOff>123825</xdr:rowOff>
    </xdr:to>
    <xdr:sp macro="" textlink="">
      <xdr:nvSpPr>
        <xdr:cNvPr id="3959" name="AutoShape 407" descr="Performance Bonuses"/>
        <xdr:cNvSpPr>
          <a:spLocks noChangeAspect="1" noChangeArrowheads="1"/>
        </xdr:cNvSpPr>
      </xdr:nvSpPr>
      <xdr:spPr bwMode="auto">
        <a:xfrm>
          <a:off x="2314575" y="18349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962</xdr:row>
      <xdr:rowOff>0</xdr:rowOff>
    </xdr:from>
    <xdr:to>
      <xdr:col>2</xdr:col>
      <xdr:colOff>257175</xdr:colOff>
      <xdr:row>962</xdr:row>
      <xdr:rowOff>123825</xdr:rowOff>
    </xdr:to>
    <xdr:sp macro="" textlink="">
      <xdr:nvSpPr>
        <xdr:cNvPr id="3960" name="AutoShape 408" descr="Waivers Exempt">
          <a:hlinkClick xmlns:r="http://schemas.openxmlformats.org/officeDocument/2006/relationships" r:id="rId17"/>
        </xdr:cNvPr>
        <xdr:cNvSpPr>
          <a:spLocks noChangeAspect="1" noChangeArrowheads="1"/>
        </xdr:cNvSpPr>
      </xdr:nvSpPr>
      <xdr:spPr bwMode="auto">
        <a:xfrm>
          <a:off x="2447925" y="18349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963</xdr:row>
      <xdr:rowOff>0</xdr:rowOff>
    </xdr:from>
    <xdr:to>
      <xdr:col>2</xdr:col>
      <xdr:colOff>123825</xdr:colOff>
      <xdr:row>963</xdr:row>
      <xdr:rowOff>123825</xdr:rowOff>
    </xdr:to>
    <xdr:sp macro="" textlink="">
      <xdr:nvSpPr>
        <xdr:cNvPr id="3961" name="AutoShape 409" descr="Performance Bonuses"/>
        <xdr:cNvSpPr>
          <a:spLocks noChangeAspect="1" noChangeArrowheads="1"/>
        </xdr:cNvSpPr>
      </xdr:nvSpPr>
      <xdr:spPr bwMode="auto">
        <a:xfrm>
          <a:off x="2314575" y="18368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963</xdr:row>
      <xdr:rowOff>0</xdr:rowOff>
    </xdr:from>
    <xdr:to>
      <xdr:col>2</xdr:col>
      <xdr:colOff>257175</xdr:colOff>
      <xdr:row>963</xdr:row>
      <xdr:rowOff>123825</xdr:rowOff>
    </xdr:to>
    <xdr:sp macro="" textlink="">
      <xdr:nvSpPr>
        <xdr:cNvPr id="3962" name="AutoShape 410" descr="Waivers Exempt">
          <a:hlinkClick xmlns:r="http://schemas.openxmlformats.org/officeDocument/2006/relationships" r:id="rId20"/>
        </xdr:cNvPr>
        <xdr:cNvSpPr>
          <a:spLocks noChangeAspect="1" noChangeArrowheads="1"/>
        </xdr:cNvSpPr>
      </xdr:nvSpPr>
      <xdr:spPr bwMode="auto">
        <a:xfrm>
          <a:off x="2447925" y="18368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964</xdr:row>
      <xdr:rowOff>0</xdr:rowOff>
    </xdr:from>
    <xdr:to>
      <xdr:col>2</xdr:col>
      <xdr:colOff>123825</xdr:colOff>
      <xdr:row>964</xdr:row>
      <xdr:rowOff>123825</xdr:rowOff>
    </xdr:to>
    <xdr:sp macro="" textlink="">
      <xdr:nvSpPr>
        <xdr:cNvPr id="3963" name="AutoShape 411" descr="Waivers Exempt">
          <a:hlinkClick xmlns:r="http://schemas.openxmlformats.org/officeDocument/2006/relationships" r:id="rId25"/>
        </xdr:cNvPr>
        <xdr:cNvSpPr>
          <a:spLocks noChangeAspect="1" noChangeArrowheads="1"/>
        </xdr:cNvSpPr>
      </xdr:nvSpPr>
      <xdr:spPr bwMode="auto">
        <a:xfrm>
          <a:off x="2314575" y="18388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965</xdr:row>
      <xdr:rowOff>0</xdr:rowOff>
    </xdr:from>
    <xdr:to>
      <xdr:col>2</xdr:col>
      <xdr:colOff>123825</xdr:colOff>
      <xdr:row>965</xdr:row>
      <xdr:rowOff>123825</xdr:rowOff>
    </xdr:to>
    <xdr:sp macro="" textlink="">
      <xdr:nvSpPr>
        <xdr:cNvPr id="3964" name="AutoShape 412" descr="Performance Bonuses"/>
        <xdr:cNvSpPr>
          <a:spLocks noChangeAspect="1" noChangeArrowheads="1"/>
        </xdr:cNvSpPr>
      </xdr:nvSpPr>
      <xdr:spPr bwMode="auto">
        <a:xfrm>
          <a:off x="2314575" y="18407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965</xdr:row>
      <xdr:rowOff>0</xdr:rowOff>
    </xdr:from>
    <xdr:to>
      <xdr:col>2</xdr:col>
      <xdr:colOff>257175</xdr:colOff>
      <xdr:row>965</xdr:row>
      <xdr:rowOff>123825</xdr:rowOff>
    </xdr:to>
    <xdr:sp macro="" textlink="">
      <xdr:nvSpPr>
        <xdr:cNvPr id="3965" name="AutoShape 413" descr="Waivers Exempt">
          <a:hlinkClick xmlns:r="http://schemas.openxmlformats.org/officeDocument/2006/relationships" r:id="rId23"/>
        </xdr:cNvPr>
        <xdr:cNvSpPr>
          <a:spLocks noChangeAspect="1" noChangeArrowheads="1"/>
        </xdr:cNvSpPr>
      </xdr:nvSpPr>
      <xdr:spPr bwMode="auto">
        <a:xfrm>
          <a:off x="2447925" y="18407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974</xdr:row>
      <xdr:rowOff>0</xdr:rowOff>
    </xdr:from>
    <xdr:to>
      <xdr:col>8</xdr:col>
      <xdr:colOff>123825</xdr:colOff>
      <xdr:row>974</xdr:row>
      <xdr:rowOff>104775</xdr:rowOff>
    </xdr:to>
    <xdr:sp macro="" textlink="">
      <xdr:nvSpPr>
        <xdr:cNvPr id="3966" name="AutoShape 1" descr="Arbitration Eligible">
          <a:hlinkClick xmlns:r="http://schemas.openxmlformats.org/officeDocument/2006/relationships" r:id="rId1217"/>
        </xdr:cNvPr>
        <xdr:cNvSpPr>
          <a:spLocks noChangeAspect="1" noChangeArrowheads="1"/>
        </xdr:cNvSpPr>
      </xdr:nvSpPr>
      <xdr:spPr bwMode="auto">
        <a:xfrm>
          <a:off x="6943725" y="185785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975</xdr:row>
      <xdr:rowOff>0</xdr:rowOff>
    </xdr:from>
    <xdr:to>
      <xdr:col>7</xdr:col>
      <xdr:colOff>123825</xdr:colOff>
      <xdr:row>975</xdr:row>
      <xdr:rowOff>104775</xdr:rowOff>
    </xdr:to>
    <xdr:sp macro="" textlink="">
      <xdr:nvSpPr>
        <xdr:cNvPr id="3967" name="AutoShape 2" descr="Arbitration Eligible">
          <a:hlinkClick xmlns:r="http://schemas.openxmlformats.org/officeDocument/2006/relationships" r:id="rId1218"/>
        </xdr:cNvPr>
        <xdr:cNvSpPr>
          <a:spLocks noChangeAspect="1" noChangeArrowheads="1"/>
        </xdr:cNvSpPr>
      </xdr:nvSpPr>
      <xdr:spPr bwMode="auto">
        <a:xfrm>
          <a:off x="6181725" y="185975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977</xdr:row>
      <xdr:rowOff>0</xdr:rowOff>
    </xdr:from>
    <xdr:to>
      <xdr:col>2</xdr:col>
      <xdr:colOff>123825</xdr:colOff>
      <xdr:row>977</xdr:row>
      <xdr:rowOff>123825</xdr:rowOff>
    </xdr:to>
    <xdr:sp macro="" textlink="">
      <xdr:nvSpPr>
        <xdr:cNvPr id="3968" name="AutoShape 3" descr="Performance Bonuses"/>
        <xdr:cNvSpPr>
          <a:spLocks noChangeAspect="1" noChangeArrowheads="1"/>
        </xdr:cNvSpPr>
      </xdr:nvSpPr>
      <xdr:spPr bwMode="auto">
        <a:xfrm>
          <a:off x="2314575" y="18635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977</xdr:row>
      <xdr:rowOff>0</xdr:rowOff>
    </xdr:from>
    <xdr:to>
      <xdr:col>2</xdr:col>
      <xdr:colOff>257175</xdr:colOff>
      <xdr:row>977</xdr:row>
      <xdr:rowOff>123825</xdr:rowOff>
    </xdr:to>
    <xdr:sp macro="" textlink="">
      <xdr:nvSpPr>
        <xdr:cNvPr id="3969" name="AutoShape 4" descr="Waivers Exempt">
          <a:hlinkClick xmlns:r="http://schemas.openxmlformats.org/officeDocument/2006/relationships" r:id="rId1219"/>
        </xdr:cNvPr>
        <xdr:cNvSpPr>
          <a:spLocks noChangeAspect="1" noChangeArrowheads="1"/>
        </xdr:cNvSpPr>
      </xdr:nvSpPr>
      <xdr:spPr bwMode="auto">
        <a:xfrm>
          <a:off x="2447925" y="18635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985</xdr:row>
      <xdr:rowOff>0</xdr:rowOff>
    </xdr:from>
    <xdr:to>
      <xdr:col>2</xdr:col>
      <xdr:colOff>123825</xdr:colOff>
      <xdr:row>985</xdr:row>
      <xdr:rowOff>123825</xdr:rowOff>
    </xdr:to>
    <xdr:sp macro="" textlink="">
      <xdr:nvSpPr>
        <xdr:cNvPr id="3970" name="AutoShape 5" descr="Performance Bonuses"/>
        <xdr:cNvSpPr>
          <a:spLocks noChangeAspect="1" noChangeArrowheads="1"/>
        </xdr:cNvSpPr>
      </xdr:nvSpPr>
      <xdr:spPr bwMode="auto">
        <a:xfrm>
          <a:off x="2314575" y="18788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986</xdr:row>
      <xdr:rowOff>0</xdr:rowOff>
    </xdr:from>
    <xdr:to>
      <xdr:col>2</xdr:col>
      <xdr:colOff>123825</xdr:colOff>
      <xdr:row>986</xdr:row>
      <xdr:rowOff>123825</xdr:rowOff>
    </xdr:to>
    <xdr:sp macro="" textlink="">
      <xdr:nvSpPr>
        <xdr:cNvPr id="3971" name="AutoShape 6" descr="Performance Bonuses"/>
        <xdr:cNvSpPr>
          <a:spLocks noChangeAspect="1" noChangeArrowheads="1"/>
        </xdr:cNvSpPr>
      </xdr:nvSpPr>
      <xdr:spPr bwMode="auto">
        <a:xfrm>
          <a:off x="2314575" y="18807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986</xdr:row>
      <xdr:rowOff>0</xdr:rowOff>
    </xdr:from>
    <xdr:to>
      <xdr:col>2</xdr:col>
      <xdr:colOff>257175</xdr:colOff>
      <xdr:row>986</xdr:row>
      <xdr:rowOff>123825</xdr:rowOff>
    </xdr:to>
    <xdr:sp macro="" textlink="">
      <xdr:nvSpPr>
        <xdr:cNvPr id="3972" name="AutoShape 7" descr="Waivers Exempt">
          <a:hlinkClick xmlns:r="http://schemas.openxmlformats.org/officeDocument/2006/relationships" r:id="rId1220"/>
        </xdr:cNvPr>
        <xdr:cNvSpPr>
          <a:spLocks noChangeAspect="1" noChangeArrowheads="1"/>
        </xdr:cNvSpPr>
      </xdr:nvSpPr>
      <xdr:spPr bwMode="auto">
        <a:xfrm>
          <a:off x="2447925" y="18807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989</xdr:row>
      <xdr:rowOff>0</xdr:rowOff>
    </xdr:from>
    <xdr:to>
      <xdr:col>2</xdr:col>
      <xdr:colOff>123825</xdr:colOff>
      <xdr:row>989</xdr:row>
      <xdr:rowOff>123825</xdr:rowOff>
    </xdr:to>
    <xdr:sp macro="" textlink="">
      <xdr:nvSpPr>
        <xdr:cNvPr id="3973" name="AutoShape 8" descr="Performance Bonuses"/>
        <xdr:cNvSpPr>
          <a:spLocks noChangeAspect="1" noChangeArrowheads="1"/>
        </xdr:cNvSpPr>
      </xdr:nvSpPr>
      <xdr:spPr bwMode="auto">
        <a:xfrm>
          <a:off x="2314575" y="18864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989</xdr:row>
      <xdr:rowOff>0</xdr:rowOff>
    </xdr:from>
    <xdr:to>
      <xdr:col>2</xdr:col>
      <xdr:colOff>257175</xdr:colOff>
      <xdr:row>989</xdr:row>
      <xdr:rowOff>123825</xdr:rowOff>
    </xdr:to>
    <xdr:sp macro="" textlink="">
      <xdr:nvSpPr>
        <xdr:cNvPr id="3974" name="AutoShape 9" descr="Waivers Exempt">
          <a:hlinkClick xmlns:r="http://schemas.openxmlformats.org/officeDocument/2006/relationships" r:id="rId1221"/>
        </xdr:cNvPr>
        <xdr:cNvSpPr>
          <a:spLocks noChangeAspect="1" noChangeArrowheads="1"/>
        </xdr:cNvSpPr>
      </xdr:nvSpPr>
      <xdr:spPr bwMode="auto">
        <a:xfrm>
          <a:off x="2447925" y="18864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989</xdr:row>
      <xdr:rowOff>0</xdr:rowOff>
    </xdr:from>
    <xdr:to>
      <xdr:col>4</xdr:col>
      <xdr:colOff>114300</xdr:colOff>
      <xdr:row>989</xdr:row>
      <xdr:rowOff>114300</xdr:rowOff>
    </xdr:to>
    <xdr:sp macro="" textlink="">
      <xdr:nvSpPr>
        <xdr:cNvPr id="3975" name="AutoShape 10" descr="https://capfriendly-wlb8ng5.stackpathdns.com/assets/images/icons/players/injury.svg"/>
        <xdr:cNvSpPr>
          <a:spLocks noChangeAspect="1" noChangeArrowheads="1"/>
        </xdr:cNvSpPr>
      </xdr:nvSpPr>
      <xdr:spPr bwMode="auto">
        <a:xfrm>
          <a:off x="3895725" y="188642625"/>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76" name="AutoShape 11" descr="https://capfriendly-wlb8ng5.stackpathdns.com/assets/images/icons/general/q.svg"/>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77" name="AutoShape 12" descr="https://capfriendly-wlb8ng5.stackpathdns.com/assets/images/icons/general/q.svg"/>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78" name="AutoShape 13" descr="https://capfriendly-wlb8ng5.stackpathdns.com/assets/images/icons/general/q.svg"/>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79" name="AutoShape 14" descr="https://capfriendly-wlb8ng5.stackpathdns.com/assets/images/icons/general/q.svg"/>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80" name="AutoShape 15" descr="https://capfriendly-wlb8ng5.stackpathdns.com/assets/images/icons/general/q.svg"/>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81" name="AutoShape 16" descr="https://capfriendly-wlb8ng5.stackpathdns.com/assets/images/icons/general/q.svg"/>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82" name="AutoShape 17" descr="https://capfriendly-wlb8ng5.stackpathdns.com/assets/images/icons/general/q.svg"/>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83" name="AutoShape 18" descr="https://capfriendly-wlb8ng5.stackpathdns.com/assets/images/icons/general/q.svg"/>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84" name="AutoShape 19" descr="https://capfriendly-wlb8ng5.stackpathdns.com/assets/images/icons/general/q.svg"/>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85" name="AutoShape 20" descr="https://capfriendly-wlb8ng5.stackpathdns.com/assets/images/icons/general/q.svg"/>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86" name="AutoShape 21" descr="https://capfriendly-wlb8ng5.stackpathdns.com/assets/images/icons/general/q.svg"/>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990</xdr:row>
      <xdr:rowOff>0</xdr:rowOff>
    </xdr:from>
    <xdr:to>
      <xdr:col>2</xdr:col>
      <xdr:colOff>123825</xdr:colOff>
      <xdr:row>990</xdr:row>
      <xdr:rowOff>123825</xdr:rowOff>
    </xdr:to>
    <xdr:sp macro="" textlink="">
      <xdr:nvSpPr>
        <xdr:cNvPr id="3987" name="AutoShape 22" descr="Performance Bonuses"/>
        <xdr:cNvSpPr>
          <a:spLocks noChangeAspect="1" noChangeArrowheads="1"/>
        </xdr:cNvSpPr>
      </xdr:nvSpPr>
      <xdr:spPr bwMode="auto">
        <a:xfrm>
          <a:off x="231457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990</xdr:row>
      <xdr:rowOff>0</xdr:rowOff>
    </xdr:from>
    <xdr:to>
      <xdr:col>2</xdr:col>
      <xdr:colOff>257175</xdr:colOff>
      <xdr:row>990</xdr:row>
      <xdr:rowOff>123825</xdr:rowOff>
    </xdr:to>
    <xdr:sp macro="" textlink="">
      <xdr:nvSpPr>
        <xdr:cNvPr id="3988" name="AutoShape 23" descr="Waivers Exempt">
          <a:hlinkClick xmlns:r="http://schemas.openxmlformats.org/officeDocument/2006/relationships" r:id="rId1222"/>
        </xdr:cNvPr>
        <xdr:cNvSpPr>
          <a:spLocks noChangeAspect="1" noChangeArrowheads="1"/>
        </xdr:cNvSpPr>
      </xdr:nvSpPr>
      <xdr:spPr bwMode="auto">
        <a:xfrm>
          <a:off x="2447925" y="1888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991</xdr:row>
      <xdr:rowOff>0</xdr:rowOff>
    </xdr:from>
    <xdr:to>
      <xdr:col>2</xdr:col>
      <xdr:colOff>123825</xdr:colOff>
      <xdr:row>991</xdr:row>
      <xdr:rowOff>123825</xdr:rowOff>
    </xdr:to>
    <xdr:sp macro="" textlink="">
      <xdr:nvSpPr>
        <xdr:cNvPr id="3989" name="AutoShape 24" descr="Performance Bonuses"/>
        <xdr:cNvSpPr>
          <a:spLocks noChangeAspect="1" noChangeArrowheads="1"/>
        </xdr:cNvSpPr>
      </xdr:nvSpPr>
      <xdr:spPr bwMode="auto">
        <a:xfrm>
          <a:off x="2314575" y="18902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991</xdr:row>
      <xdr:rowOff>0</xdr:rowOff>
    </xdr:from>
    <xdr:to>
      <xdr:col>2</xdr:col>
      <xdr:colOff>257175</xdr:colOff>
      <xdr:row>991</xdr:row>
      <xdr:rowOff>123825</xdr:rowOff>
    </xdr:to>
    <xdr:sp macro="" textlink="">
      <xdr:nvSpPr>
        <xdr:cNvPr id="3990" name="AutoShape 25" descr="Waivers Exempt">
          <a:hlinkClick xmlns:r="http://schemas.openxmlformats.org/officeDocument/2006/relationships" r:id="rId1223"/>
        </xdr:cNvPr>
        <xdr:cNvSpPr>
          <a:spLocks noChangeAspect="1" noChangeArrowheads="1"/>
        </xdr:cNvSpPr>
      </xdr:nvSpPr>
      <xdr:spPr bwMode="auto">
        <a:xfrm>
          <a:off x="2447925" y="18902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992</xdr:row>
      <xdr:rowOff>0</xdr:rowOff>
    </xdr:from>
    <xdr:to>
      <xdr:col>2</xdr:col>
      <xdr:colOff>123825</xdr:colOff>
      <xdr:row>992</xdr:row>
      <xdr:rowOff>123825</xdr:rowOff>
    </xdr:to>
    <xdr:sp macro="" textlink="">
      <xdr:nvSpPr>
        <xdr:cNvPr id="3991" name="AutoShape 26" descr="Performance Bonuses"/>
        <xdr:cNvSpPr>
          <a:spLocks noChangeAspect="1" noChangeArrowheads="1"/>
        </xdr:cNvSpPr>
      </xdr:nvSpPr>
      <xdr:spPr bwMode="auto">
        <a:xfrm>
          <a:off x="2314575" y="18921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992</xdr:row>
      <xdr:rowOff>0</xdr:rowOff>
    </xdr:from>
    <xdr:to>
      <xdr:col>2</xdr:col>
      <xdr:colOff>257175</xdr:colOff>
      <xdr:row>992</xdr:row>
      <xdr:rowOff>123825</xdr:rowOff>
    </xdr:to>
    <xdr:sp macro="" textlink="">
      <xdr:nvSpPr>
        <xdr:cNvPr id="3992" name="AutoShape 27" descr="Waivers Exempt">
          <a:hlinkClick xmlns:r="http://schemas.openxmlformats.org/officeDocument/2006/relationships" r:id="rId1224"/>
        </xdr:cNvPr>
        <xdr:cNvSpPr>
          <a:spLocks noChangeAspect="1" noChangeArrowheads="1"/>
        </xdr:cNvSpPr>
      </xdr:nvSpPr>
      <xdr:spPr bwMode="auto">
        <a:xfrm>
          <a:off x="2447925" y="18921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993</xdr:row>
      <xdr:rowOff>0</xdr:rowOff>
    </xdr:from>
    <xdr:to>
      <xdr:col>2</xdr:col>
      <xdr:colOff>123825</xdr:colOff>
      <xdr:row>993</xdr:row>
      <xdr:rowOff>123825</xdr:rowOff>
    </xdr:to>
    <xdr:sp macro="" textlink="">
      <xdr:nvSpPr>
        <xdr:cNvPr id="3993" name="AutoShape 28" descr="Performance Bonuses"/>
        <xdr:cNvSpPr>
          <a:spLocks noChangeAspect="1" noChangeArrowheads="1"/>
        </xdr:cNvSpPr>
      </xdr:nvSpPr>
      <xdr:spPr bwMode="auto">
        <a:xfrm>
          <a:off x="2314575" y="18940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993</xdr:row>
      <xdr:rowOff>0</xdr:rowOff>
    </xdr:from>
    <xdr:to>
      <xdr:col>2</xdr:col>
      <xdr:colOff>257175</xdr:colOff>
      <xdr:row>993</xdr:row>
      <xdr:rowOff>123825</xdr:rowOff>
    </xdr:to>
    <xdr:sp macro="" textlink="">
      <xdr:nvSpPr>
        <xdr:cNvPr id="3994" name="AutoShape 29" descr="Waivers Exempt">
          <a:hlinkClick xmlns:r="http://schemas.openxmlformats.org/officeDocument/2006/relationships" r:id="rId1225"/>
        </xdr:cNvPr>
        <xdr:cNvSpPr>
          <a:spLocks noChangeAspect="1" noChangeArrowheads="1"/>
        </xdr:cNvSpPr>
      </xdr:nvSpPr>
      <xdr:spPr bwMode="auto">
        <a:xfrm>
          <a:off x="2447925" y="18940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994</xdr:row>
      <xdr:rowOff>0</xdr:rowOff>
    </xdr:from>
    <xdr:to>
      <xdr:col>2</xdr:col>
      <xdr:colOff>123825</xdr:colOff>
      <xdr:row>994</xdr:row>
      <xdr:rowOff>123825</xdr:rowOff>
    </xdr:to>
    <xdr:sp macro="" textlink="">
      <xdr:nvSpPr>
        <xdr:cNvPr id="3995" name="AutoShape 30" descr="Retained Salary Transaction"/>
        <xdr:cNvSpPr>
          <a:spLocks noChangeAspect="1" noChangeArrowheads="1"/>
        </xdr:cNvSpPr>
      </xdr:nvSpPr>
      <xdr:spPr bwMode="auto">
        <a:xfrm>
          <a:off x="2314575" y="18959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994</xdr:row>
      <xdr:rowOff>0</xdr:rowOff>
    </xdr:from>
    <xdr:to>
      <xdr:col>2</xdr:col>
      <xdr:colOff>257175</xdr:colOff>
      <xdr:row>994</xdr:row>
      <xdr:rowOff>123825</xdr:rowOff>
    </xdr:to>
    <xdr:sp macro="" textlink="">
      <xdr:nvSpPr>
        <xdr:cNvPr id="3996" name="AutoShape 31" descr="Waivers Exempt">
          <a:hlinkClick xmlns:r="http://schemas.openxmlformats.org/officeDocument/2006/relationships" r:id="rId1226"/>
        </xdr:cNvPr>
        <xdr:cNvSpPr>
          <a:spLocks noChangeAspect="1" noChangeArrowheads="1"/>
        </xdr:cNvSpPr>
      </xdr:nvSpPr>
      <xdr:spPr bwMode="auto">
        <a:xfrm>
          <a:off x="2447925" y="18959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995</xdr:row>
      <xdr:rowOff>0</xdr:rowOff>
    </xdr:from>
    <xdr:to>
      <xdr:col>2</xdr:col>
      <xdr:colOff>123825</xdr:colOff>
      <xdr:row>995</xdr:row>
      <xdr:rowOff>123825</xdr:rowOff>
    </xdr:to>
    <xdr:sp macro="" textlink="">
      <xdr:nvSpPr>
        <xdr:cNvPr id="3997" name="AutoShape 32" descr="Performance Bonuses"/>
        <xdr:cNvSpPr>
          <a:spLocks noChangeAspect="1" noChangeArrowheads="1"/>
        </xdr:cNvSpPr>
      </xdr:nvSpPr>
      <xdr:spPr bwMode="auto">
        <a:xfrm>
          <a:off x="2314575" y="1897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995</xdr:row>
      <xdr:rowOff>0</xdr:rowOff>
    </xdr:from>
    <xdr:to>
      <xdr:col>2</xdr:col>
      <xdr:colOff>257175</xdr:colOff>
      <xdr:row>995</xdr:row>
      <xdr:rowOff>123825</xdr:rowOff>
    </xdr:to>
    <xdr:sp macro="" textlink="">
      <xdr:nvSpPr>
        <xdr:cNvPr id="3998" name="AutoShape 33" descr="Waivers Exempt">
          <a:hlinkClick xmlns:r="http://schemas.openxmlformats.org/officeDocument/2006/relationships" r:id="rId1227"/>
        </xdr:cNvPr>
        <xdr:cNvSpPr>
          <a:spLocks noChangeAspect="1" noChangeArrowheads="1"/>
        </xdr:cNvSpPr>
      </xdr:nvSpPr>
      <xdr:spPr bwMode="auto">
        <a:xfrm>
          <a:off x="2447925" y="18978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996</xdr:row>
      <xdr:rowOff>0</xdr:rowOff>
    </xdr:from>
    <xdr:to>
      <xdr:col>2</xdr:col>
      <xdr:colOff>123825</xdr:colOff>
      <xdr:row>996</xdr:row>
      <xdr:rowOff>123825</xdr:rowOff>
    </xdr:to>
    <xdr:sp macro="" textlink="">
      <xdr:nvSpPr>
        <xdr:cNvPr id="3999" name="AutoShape 34" descr="Performance Bonuses"/>
        <xdr:cNvSpPr>
          <a:spLocks noChangeAspect="1" noChangeArrowheads="1"/>
        </xdr:cNvSpPr>
      </xdr:nvSpPr>
      <xdr:spPr bwMode="auto">
        <a:xfrm>
          <a:off x="2314575" y="18997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996</xdr:row>
      <xdr:rowOff>0</xdr:rowOff>
    </xdr:from>
    <xdr:to>
      <xdr:col>2</xdr:col>
      <xdr:colOff>257175</xdr:colOff>
      <xdr:row>996</xdr:row>
      <xdr:rowOff>123825</xdr:rowOff>
    </xdr:to>
    <xdr:sp macro="" textlink="">
      <xdr:nvSpPr>
        <xdr:cNvPr id="4000" name="AutoShape 35" descr="Waivers Exempt">
          <a:hlinkClick xmlns:r="http://schemas.openxmlformats.org/officeDocument/2006/relationships" r:id="rId1228"/>
        </xdr:cNvPr>
        <xdr:cNvSpPr>
          <a:spLocks noChangeAspect="1" noChangeArrowheads="1"/>
        </xdr:cNvSpPr>
      </xdr:nvSpPr>
      <xdr:spPr bwMode="auto">
        <a:xfrm>
          <a:off x="2447925" y="18997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998</xdr:row>
      <xdr:rowOff>0</xdr:rowOff>
    </xdr:from>
    <xdr:to>
      <xdr:col>2</xdr:col>
      <xdr:colOff>123825</xdr:colOff>
      <xdr:row>998</xdr:row>
      <xdr:rowOff>123825</xdr:rowOff>
    </xdr:to>
    <xdr:sp macro="" textlink="">
      <xdr:nvSpPr>
        <xdr:cNvPr id="4001" name="AutoShape 36" descr="Waivers Exempt">
          <a:hlinkClick xmlns:r="http://schemas.openxmlformats.org/officeDocument/2006/relationships" r:id="rId1229"/>
        </xdr:cNvPr>
        <xdr:cNvSpPr>
          <a:spLocks noChangeAspect="1" noChangeArrowheads="1"/>
        </xdr:cNvSpPr>
      </xdr:nvSpPr>
      <xdr:spPr bwMode="auto">
        <a:xfrm>
          <a:off x="2314575" y="19035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998</xdr:row>
      <xdr:rowOff>0</xdr:rowOff>
    </xdr:from>
    <xdr:to>
      <xdr:col>7</xdr:col>
      <xdr:colOff>123825</xdr:colOff>
      <xdr:row>998</xdr:row>
      <xdr:rowOff>104775</xdr:rowOff>
    </xdr:to>
    <xdr:sp macro="" textlink="">
      <xdr:nvSpPr>
        <xdr:cNvPr id="4002" name="AutoShape 37" descr="Arbitration Eligible">
          <a:hlinkClick xmlns:r="http://schemas.openxmlformats.org/officeDocument/2006/relationships" r:id="rId1230"/>
        </xdr:cNvPr>
        <xdr:cNvSpPr>
          <a:spLocks noChangeAspect="1" noChangeArrowheads="1"/>
        </xdr:cNvSpPr>
      </xdr:nvSpPr>
      <xdr:spPr bwMode="auto">
        <a:xfrm>
          <a:off x="6181725" y="190357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1001</xdr:row>
      <xdr:rowOff>0</xdr:rowOff>
    </xdr:from>
    <xdr:to>
      <xdr:col>2</xdr:col>
      <xdr:colOff>123825</xdr:colOff>
      <xdr:row>1001</xdr:row>
      <xdr:rowOff>123825</xdr:rowOff>
    </xdr:to>
    <xdr:sp macro="" textlink="">
      <xdr:nvSpPr>
        <xdr:cNvPr id="4003" name="AutoShape 38" descr="Waivers Exempt">
          <a:hlinkClick xmlns:r="http://schemas.openxmlformats.org/officeDocument/2006/relationships" r:id="rId1231"/>
        </xdr:cNvPr>
        <xdr:cNvSpPr>
          <a:spLocks noChangeAspect="1" noChangeArrowheads="1"/>
        </xdr:cNvSpPr>
      </xdr:nvSpPr>
      <xdr:spPr bwMode="auto">
        <a:xfrm>
          <a:off x="2314575" y="19092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1002</xdr:row>
      <xdr:rowOff>0</xdr:rowOff>
    </xdr:from>
    <xdr:to>
      <xdr:col>2</xdr:col>
      <xdr:colOff>123825</xdr:colOff>
      <xdr:row>1002</xdr:row>
      <xdr:rowOff>123825</xdr:rowOff>
    </xdr:to>
    <xdr:sp macro="" textlink="">
      <xdr:nvSpPr>
        <xdr:cNvPr id="4004" name="AutoShape 39" descr="Performance Bonuses"/>
        <xdr:cNvSpPr>
          <a:spLocks noChangeAspect="1" noChangeArrowheads="1"/>
        </xdr:cNvSpPr>
      </xdr:nvSpPr>
      <xdr:spPr bwMode="auto">
        <a:xfrm>
          <a:off x="2314575" y="19111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1002</xdr:row>
      <xdr:rowOff>0</xdr:rowOff>
    </xdr:from>
    <xdr:to>
      <xdr:col>2</xdr:col>
      <xdr:colOff>257175</xdr:colOff>
      <xdr:row>1002</xdr:row>
      <xdr:rowOff>123825</xdr:rowOff>
    </xdr:to>
    <xdr:sp macro="" textlink="">
      <xdr:nvSpPr>
        <xdr:cNvPr id="4005" name="AutoShape 40" descr="Waivers Exempt">
          <a:hlinkClick xmlns:r="http://schemas.openxmlformats.org/officeDocument/2006/relationships" r:id="rId1232"/>
        </xdr:cNvPr>
        <xdr:cNvSpPr>
          <a:spLocks noChangeAspect="1" noChangeArrowheads="1"/>
        </xdr:cNvSpPr>
      </xdr:nvSpPr>
      <xdr:spPr bwMode="auto">
        <a:xfrm>
          <a:off x="2447925" y="19111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1004</xdr:row>
      <xdr:rowOff>0</xdr:rowOff>
    </xdr:from>
    <xdr:to>
      <xdr:col>7</xdr:col>
      <xdr:colOff>123825</xdr:colOff>
      <xdr:row>1004</xdr:row>
      <xdr:rowOff>104775</xdr:rowOff>
    </xdr:to>
    <xdr:sp macro="" textlink="">
      <xdr:nvSpPr>
        <xdr:cNvPr id="4006" name="AutoShape 41" descr="Arbitration Eligible">
          <a:hlinkClick xmlns:r="http://schemas.openxmlformats.org/officeDocument/2006/relationships" r:id="rId1233"/>
        </xdr:cNvPr>
        <xdr:cNvSpPr>
          <a:spLocks noChangeAspect="1" noChangeArrowheads="1"/>
        </xdr:cNvSpPr>
      </xdr:nvSpPr>
      <xdr:spPr bwMode="auto">
        <a:xfrm>
          <a:off x="6181725" y="191500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1005</xdr:row>
      <xdr:rowOff>0</xdr:rowOff>
    </xdr:from>
    <xdr:to>
      <xdr:col>2</xdr:col>
      <xdr:colOff>123825</xdr:colOff>
      <xdr:row>1005</xdr:row>
      <xdr:rowOff>123825</xdr:rowOff>
    </xdr:to>
    <xdr:sp macro="" textlink="">
      <xdr:nvSpPr>
        <xdr:cNvPr id="4007" name="AutoShape 42" descr="Performance Bonuses"/>
        <xdr:cNvSpPr>
          <a:spLocks noChangeAspect="1" noChangeArrowheads="1"/>
        </xdr:cNvSpPr>
      </xdr:nvSpPr>
      <xdr:spPr bwMode="auto">
        <a:xfrm>
          <a:off x="2314575" y="19169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1006</xdr:row>
      <xdr:rowOff>0</xdr:rowOff>
    </xdr:from>
    <xdr:to>
      <xdr:col>2</xdr:col>
      <xdr:colOff>123825</xdr:colOff>
      <xdr:row>1006</xdr:row>
      <xdr:rowOff>123825</xdr:rowOff>
    </xdr:to>
    <xdr:sp macro="" textlink="">
      <xdr:nvSpPr>
        <xdr:cNvPr id="4008" name="AutoShape 43" descr="Performance Bonuses"/>
        <xdr:cNvSpPr>
          <a:spLocks noChangeAspect="1" noChangeArrowheads="1"/>
        </xdr:cNvSpPr>
      </xdr:nvSpPr>
      <xdr:spPr bwMode="auto">
        <a:xfrm>
          <a:off x="2314575" y="19188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1006</xdr:row>
      <xdr:rowOff>0</xdr:rowOff>
    </xdr:from>
    <xdr:to>
      <xdr:col>2</xdr:col>
      <xdr:colOff>257175</xdr:colOff>
      <xdr:row>1006</xdr:row>
      <xdr:rowOff>123825</xdr:rowOff>
    </xdr:to>
    <xdr:sp macro="" textlink="">
      <xdr:nvSpPr>
        <xdr:cNvPr id="4009" name="AutoShape 44" descr="Waivers Exempt">
          <a:hlinkClick xmlns:r="http://schemas.openxmlformats.org/officeDocument/2006/relationships" r:id="rId1234"/>
        </xdr:cNvPr>
        <xdr:cNvSpPr>
          <a:spLocks noChangeAspect="1" noChangeArrowheads="1"/>
        </xdr:cNvSpPr>
      </xdr:nvSpPr>
      <xdr:spPr bwMode="auto">
        <a:xfrm>
          <a:off x="2447925" y="19188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1007</xdr:row>
      <xdr:rowOff>0</xdr:rowOff>
    </xdr:from>
    <xdr:to>
      <xdr:col>2</xdr:col>
      <xdr:colOff>123825</xdr:colOff>
      <xdr:row>1007</xdr:row>
      <xdr:rowOff>123825</xdr:rowOff>
    </xdr:to>
    <xdr:sp macro="" textlink="">
      <xdr:nvSpPr>
        <xdr:cNvPr id="4010" name="AutoShape 45" descr="Performance Bonuses"/>
        <xdr:cNvSpPr>
          <a:spLocks noChangeAspect="1" noChangeArrowheads="1"/>
        </xdr:cNvSpPr>
      </xdr:nvSpPr>
      <xdr:spPr bwMode="auto">
        <a:xfrm>
          <a:off x="2314575" y="19207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1007</xdr:row>
      <xdr:rowOff>0</xdr:rowOff>
    </xdr:from>
    <xdr:to>
      <xdr:col>2</xdr:col>
      <xdr:colOff>257175</xdr:colOff>
      <xdr:row>1007</xdr:row>
      <xdr:rowOff>123825</xdr:rowOff>
    </xdr:to>
    <xdr:sp macro="" textlink="">
      <xdr:nvSpPr>
        <xdr:cNvPr id="4011" name="AutoShape 46" descr="Waivers Exempt">
          <a:hlinkClick xmlns:r="http://schemas.openxmlformats.org/officeDocument/2006/relationships" r:id="rId1235"/>
        </xdr:cNvPr>
        <xdr:cNvSpPr>
          <a:spLocks noChangeAspect="1" noChangeArrowheads="1"/>
        </xdr:cNvSpPr>
      </xdr:nvSpPr>
      <xdr:spPr bwMode="auto">
        <a:xfrm>
          <a:off x="2447925" y="19207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1009</xdr:row>
      <xdr:rowOff>0</xdr:rowOff>
    </xdr:from>
    <xdr:to>
      <xdr:col>2</xdr:col>
      <xdr:colOff>123825</xdr:colOff>
      <xdr:row>1009</xdr:row>
      <xdr:rowOff>123825</xdr:rowOff>
    </xdr:to>
    <xdr:sp macro="" textlink="">
      <xdr:nvSpPr>
        <xdr:cNvPr id="4012" name="AutoShape 47" descr="Waivers Exempt">
          <a:hlinkClick xmlns:r="http://schemas.openxmlformats.org/officeDocument/2006/relationships" r:id="rId1236"/>
        </xdr:cNvPr>
        <xdr:cNvSpPr>
          <a:spLocks noChangeAspect="1" noChangeArrowheads="1"/>
        </xdr:cNvSpPr>
      </xdr:nvSpPr>
      <xdr:spPr bwMode="auto">
        <a:xfrm>
          <a:off x="2314575" y="19245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1017</xdr:row>
      <xdr:rowOff>0</xdr:rowOff>
    </xdr:from>
    <xdr:to>
      <xdr:col>8</xdr:col>
      <xdr:colOff>123825</xdr:colOff>
      <xdr:row>1017</xdr:row>
      <xdr:rowOff>104775</xdr:rowOff>
    </xdr:to>
    <xdr:sp macro="" textlink="">
      <xdr:nvSpPr>
        <xdr:cNvPr id="4013" name="AutoShape 48" descr="Arbitration Eligible">
          <a:hlinkClick xmlns:r="http://schemas.openxmlformats.org/officeDocument/2006/relationships" r:id="rId1237"/>
        </xdr:cNvPr>
        <xdr:cNvSpPr>
          <a:spLocks noChangeAspect="1" noChangeArrowheads="1"/>
        </xdr:cNvSpPr>
      </xdr:nvSpPr>
      <xdr:spPr bwMode="auto">
        <a:xfrm>
          <a:off x="6943725" y="193976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1018</xdr:row>
      <xdr:rowOff>0</xdr:rowOff>
    </xdr:from>
    <xdr:to>
      <xdr:col>2</xdr:col>
      <xdr:colOff>123825</xdr:colOff>
      <xdr:row>1018</xdr:row>
      <xdr:rowOff>123825</xdr:rowOff>
    </xdr:to>
    <xdr:sp macro="" textlink="">
      <xdr:nvSpPr>
        <xdr:cNvPr id="4014" name="AutoShape 49" descr="Waivers Exempt">
          <a:hlinkClick xmlns:r="http://schemas.openxmlformats.org/officeDocument/2006/relationships" r:id="rId2"/>
        </xdr:cNvPr>
        <xdr:cNvSpPr>
          <a:spLocks noChangeAspect="1" noChangeArrowheads="1"/>
        </xdr:cNvSpPr>
      </xdr:nvSpPr>
      <xdr:spPr bwMode="auto">
        <a:xfrm>
          <a:off x="2314575" y="19416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1018</xdr:row>
      <xdr:rowOff>0</xdr:rowOff>
    </xdr:from>
    <xdr:to>
      <xdr:col>8</xdr:col>
      <xdr:colOff>123825</xdr:colOff>
      <xdr:row>1018</xdr:row>
      <xdr:rowOff>104775</xdr:rowOff>
    </xdr:to>
    <xdr:sp macro="" textlink="">
      <xdr:nvSpPr>
        <xdr:cNvPr id="4015" name="AutoShape 50" descr="Arbitration Eligible">
          <a:hlinkClick xmlns:r="http://schemas.openxmlformats.org/officeDocument/2006/relationships" r:id="rId1238"/>
        </xdr:cNvPr>
        <xdr:cNvSpPr>
          <a:spLocks noChangeAspect="1" noChangeArrowheads="1"/>
        </xdr:cNvSpPr>
      </xdr:nvSpPr>
      <xdr:spPr bwMode="auto">
        <a:xfrm>
          <a:off x="6943725" y="194167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16" name="AutoShape 51" descr="https://capfriendly-wlb8ng5.stackpathdns.com/assets/images/icons/general/q.svg"/>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17" name="AutoShape 52" descr="https://capfriendly-wlb8ng5.stackpathdns.com/assets/images/icons/general/q.svg"/>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18" name="AutoShape 53" descr="https://capfriendly-wlb8ng5.stackpathdns.com/assets/images/icons/general/q.svg"/>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19" name="AutoShape 54" descr="https://capfriendly-wlb8ng5.stackpathdns.com/assets/images/icons/general/q.svg"/>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20" name="AutoShape 55" descr="https://capfriendly-wlb8ng5.stackpathdns.com/assets/images/icons/general/q.svg"/>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21" name="AutoShape 56" descr="https://capfriendly-wlb8ng5.stackpathdns.com/assets/images/icons/general/q.svg"/>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22" name="AutoShape 57" descr="https://capfriendly-wlb8ng5.stackpathdns.com/assets/images/icons/general/q.svg"/>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23" name="AutoShape 58" descr="https://capfriendly-wlb8ng5.stackpathdns.com/assets/images/icons/general/q.svg"/>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24" name="AutoShape 59" descr="https://capfriendly-wlb8ng5.stackpathdns.com/assets/images/icons/general/q.svg"/>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25" name="AutoShape 60" descr="https://capfriendly-wlb8ng5.stackpathdns.com/assets/images/icons/general/q.svg"/>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26" name="AutoShape 61" descr="https://capfriendly-wlb8ng5.stackpathdns.com/assets/images/icons/general/q.svg"/>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1031</xdr:row>
      <xdr:rowOff>0</xdr:rowOff>
    </xdr:from>
    <xdr:to>
      <xdr:col>2</xdr:col>
      <xdr:colOff>123825</xdr:colOff>
      <xdr:row>1031</xdr:row>
      <xdr:rowOff>123825</xdr:rowOff>
    </xdr:to>
    <xdr:sp macro="" textlink="">
      <xdr:nvSpPr>
        <xdr:cNvPr id="4027" name="AutoShape 62" descr="Waivers Exempt">
          <a:hlinkClick xmlns:r="http://schemas.openxmlformats.org/officeDocument/2006/relationships" r:id="rId1239"/>
        </xdr:cNvPr>
        <xdr:cNvSpPr>
          <a:spLocks noChangeAspect="1" noChangeArrowheads="1"/>
        </xdr:cNvSpPr>
      </xdr:nvSpPr>
      <xdr:spPr bwMode="auto">
        <a:xfrm>
          <a:off x="2314575" y="1966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1032</xdr:row>
      <xdr:rowOff>0</xdr:rowOff>
    </xdr:from>
    <xdr:to>
      <xdr:col>2</xdr:col>
      <xdr:colOff>123825</xdr:colOff>
      <xdr:row>1032</xdr:row>
      <xdr:rowOff>123825</xdr:rowOff>
    </xdr:to>
    <xdr:sp macro="" textlink="">
      <xdr:nvSpPr>
        <xdr:cNvPr id="4028" name="AutoShape 63" descr="Performance Bonuses"/>
        <xdr:cNvSpPr>
          <a:spLocks noChangeAspect="1" noChangeArrowheads="1"/>
        </xdr:cNvSpPr>
      </xdr:nvSpPr>
      <xdr:spPr bwMode="auto">
        <a:xfrm>
          <a:off x="2314575" y="19683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1032</xdr:row>
      <xdr:rowOff>0</xdr:rowOff>
    </xdr:from>
    <xdr:to>
      <xdr:col>2</xdr:col>
      <xdr:colOff>257175</xdr:colOff>
      <xdr:row>1032</xdr:row>
      <xdr:rowOff>123825</xdr:rowOff>
    </xdr:to>
    <xdr:sp macro="" textlink="">
      <xdr:nvSpPr>
        <xdr:cNvPr id="4029" name="AutoShape 64" descr="Waivers Exempt">
          <a:hlinkClick xmlns:r="http://schemas.openxmlformats.org/officeDocument/2006/relationships" r:id="rId1240"/>
        </xdr:cNvPr>
        <xdr:cNvSpPr>
          <a:spLocks noChangeAspect="1" noChangeArrowheads="1"/>
        </xdr:cNvSpPr>
      </xdr:nvSpPr>
      <xdr:spPr bwMode="auto">
        <a:xfrm>
          <a:off x="2447925" y="19683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1033</xdr:row>
      <xdr:rowOff>0</xdr:rowOff>
    </xdr:from>
    <xdr:to>
      <xdr:col>2</xdr:col>
      <xdr:colOff>123825</xdr:colOff>
      <xdr:row>1033</xdr:row>
      <xdr:rowOff>123825</xdr:rowOff>
    </xdr:to>
    <xdr:sp macro="" textlink="">
      <xdr:nvSpPr>
        <xdr:cNvPr id="4030" name="AutoShape 65" descr="Performance Bonuses"/>
        <xdr:cNvSpPr>
          <a:spLocks noChangeAspect="1" noChangeArrowheads="1"/>
        </xdr:cNvSpPr>
      </xdr:nvSpPr>
      <xdr:spPr bwMode="auto">
        <a:xfrm>
          <a:off x="2314575" y="19702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1033</xdr:row>
      <xdr:rowOff>0</xdr:rowOff>
    </xdr:from>
    <xdr:to>
      <xdr:col>2</xdr:col>
      <xdr:colOff>257175</xdr:colOff>
      <xdr:row>1033</xdr:row>
      <xdr:rowOff>123825</xdr:rowOff>
    </xdr:to>
    <xdr:sp macro="" textlink="">
      <xdr:nvSpPr>
        <xdr:cNvPr id="4031" name="AutoShape 66" descr="Waivers Exempt">
          <a:hlinkClick xmlns:r="http://schemas.openxmlformats.org/officeDocument/2006/relationships" r:id="rId1241"/>
        </xdr:cNvPr>
        <xdr:cNvSpPr>
          <a:spLocks noChangeAspect="1" noChangeArrowheads="1"/>
        </xdr:cNvSpPr>
      </xdr:nvSpPr>
      <xdr:spPr bwMode="auto">
        <a:xfrm>
          <a:off x="2447925" y="19702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1034</xdr:row>
      <xdr:rowOff>0</xdr:rowOff>
    </xdr:from>
    <xdr:to>
      <xdr:col>2</xdr:col>
      <xdr:colOff>123825</xdr:colOff>
      <xdr:row>1034</xdr:row>
      <xdr:rowOff>123825</xdr:rowOff>
    </xdr:to>
    <xdr:sp macro="" textlink="">
      <xdr:nvSpPr>
        <xdr:cNvPr id="4032" name="AutoShape 67" descr="Waivers Exempt">
          <a:hlinkClick xmlns:r="http://schemas.openxmlformats.org/officeDocument/2006/relationships" r:id="rId1242"/>
        </xdr:cNvPr>
        <xdr:cNvSpPr>
          <a:spLocks noChangeAspect="1" noChangeArrowheads="1"/>
        </xdr:cNvSpPr>
      </xdr:nvSpPr>
      <xdr:spPr bwMode="auto">
        <a:xfrm>
          <a:off x="2314575" y="19721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1035</xdr:row>
      <xdr:rowOff>0</xdr:rowOff>
    </xdr:from>
    <xdr:to>
      <xdr:col>2</xdr:col>
      <xdr:colOff>123825</xdr:colOff>
      <xdr:row>1035</xdr:row>
      <xdr:rowOff>123825</xdr:rowOff>
    </xdr:to>
    <xdr:sp macro="" textlink="">
      <xdr:nvSpPr>
        <xdr:cNvPr id="4033" name="AutoShape 68" descr="Performance Bonuses"/>
        <xdr:cNvSpPr>
          <a:spLocks noChangeAspect="1" noChangeArrowheads="1"/>
        </xdr:cNvSpPr>
      </xdr:nvSpPr>
      <xdr:spPr bwMode="auto">
        <a:xfrm>
          <a:off x="2314575" y="19740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1035</xdr:row>
      <xdr:rowOff>0</xdr:rowOff>
    </xdr:from>
    <xdr:to>
      <xdr:col>2</xdr:col>
      <xdr:colOff>257175</xdr:colOff>
      <xdr:row>1035</xdr:row>
      <xdr:rowOff>123825</xdr:rowOff>
    </xdr:to>
    <xdr:sp macro="" textlink="">
      <xdr:nvSpPr>
        <xdr:cNvPr id="4034" name="AutoShape 69" descr="Retained Salary Transaction"/>
        <xdr:cNvSpPr>
          <a:spLocks noChangeAspect="1" noChangeArrowheads="1"/>
        </xdr:cNvSpPr>
      </xdr:nvSpPr>
      <xdr:spPr bwMode="auto">
        <a:xfrm>
          <a:off x="2447925" y="19740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1035</xdr:row>
      <xdr:rowOff>0</xdr:rowOff>
    </xdr:from>
    <xdr:to>
      <xdr:col>2</xdr:col>
      <xdr:colOff>390525</xdr:colOff>
      <xdr:row>1035</xdr:row>
      <xdr:rowOff>123825</xdr:rowOff>
    </xdr:to>
    <xdr:sp macro="" textlink="">
      <xdr:nvSpPr>
        <xdr:cNvPr id="4035" name="AutoShape 70" descr="Waivers Exempt">
          <a:hlinkClick xmlns:r="http://schemas.openxmlformats.org/officeDocument/2006/relationships" r:id="rId1243"/>
        </xdr:cNvPr>
        <xdr:cNvSpPr>
          <a:spLocks noChangeAspect="1" noChangeArrowheads="1"/>
        </xdr:cNvSpPr>
      </xdr:nvSpPr>
      <xdr:spPr bwMode="auto">
        <a:xfrm>
          <a:off x="2581275" y="19740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1036</xdr:row>
      <xdr:rowOff>0</xdr:rowOff>
    </xdr:from>
    <xdr:to>
      <xdr:col>2</xdr:col>
      <xdr:colOff>123825</xdr:colOff>
      <xdr:row>1036</xdr:row>
      <xdr:rowOff>123825</xdr:rowOff>
    </xdr:to>
    <xdr:sp macro="" textlink="">
      <xdr:nvSpPr>
        <xdr:cNvPr id="4036" name="AutoShape 71" descr="Performance Bonuses"/>
        <xdr:cNvSpPr>
          <a:spLocks noChangeAspect="1" noChangeArrowheads="1"/>
        </xdr:cNvSpPr>
      </xdr:nvSpPr>
      <xdr:spPr bwMode="auto">
        <a:xfrm>
          <a:off x="2314575" y="19759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1036</xdr:row>
      <xdr:rowOff>0</xdr:rowOff>
    </xdr:from>
    <xdr:to>
      <xdr:col>2</xdr:col>
      <xdr:colOff>257175</xdr:colOff>
      <xdr:row>1036</xdr:row>
      <xdr:rowOff>123825</xdr:rowOff>
    </xdr:to>
    <xdr:sp macro="" textlink="">
      <xdr:nvSpPr>
        <xdr:cNvPr id="4037" name="AutoShape 72" descr="Waivers Exempt">
          <a:hlinkClick xmlns:r="http://schemas.openxmlformats.org/officeDocument/2006/relationships" r:id="rId1244"/>
        </xdr:cNvPr>
        <xdr:cNvSpPr>
          <a:spLocks noChangeAspect="1" noChangeArrowheads="1"/>
        </xdr:cNvSpPr>
      </xdr:nvSpPr>
      <xdr:spPr bwMode="auto">
        <a:xfrm>
          <a:off x="2447925" y="19759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1037</xdr:row>
      <xdr:rowOff>0</xdr:rowOff>
    </xdr:from>
    <xdr:to>
      <xdr:col>2</xdr:col>
      <xdr:colOff>123825</xdr:colOff>
      <xdr:row>1037</xdr:row>
      <xdr:rowOff>123825</xdr:rowOff>
    </xdr:to>
    <xdr:sp macro="" textlink="">
      <xdr:nvSpPr>
        <xdr:cNvPr id="4038" name="AutoShape 73" descr="Performance Bonuses"/>
        <xdr:cNvSpPr>
          <a:spLocks noChangeAspect="1" noChangeArrowheads="1"/>
        </xdr:cNvSpPr>
      </xdr:nvSpPr>
      <xdr:spPr bwMode="auto">
        <a:xfrm>
          <a:off x="2314575" y="19778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1037</xdr:row>
      <xdr:rowOff>0</xdr:rowOff>
    </xdr:from>
    <xdr:to>
      <xdr:col>2</xdr:col>
      <xdr:colOff>257175</xdr:colOff>
      <xdr:row>1037</xdr:row>
      <xdr:rowOff>123825</xdr:rowOff>
    </xdr:to>
    <xdr:sp macro="" textlink="">
      <xdr:nvSpPr>
        <xdr:cNvPr id="4039" name="AutoShape 74" descr="Waivers Exempt">
          <a:hlinkClick xmlns:r="http://schemas.openxmlformats.org/officeDocument/2006/relationships" r:id="rId1245"/>
        </xdr:cNvPr>
        <xdr:cNvSpPr>
          <a:spLocks noChangeAspect="1" noChangeArrowheads="1"/>
        </xdr:cNvSpPr>
      </xdr:nvSpPr>
      <xdr:spPr bwMode="auto">
        <a:xfrm>
          <a:off x="2447925" y="19778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1038</xdr:row>
      <xdr:rowOff>0</xdr:rowOff>
    </xdr:from>
    <xdr:to>
      <xdr:col>2</xdr:col>
      <xdr:colOff>123825</xdr:colOff>
      <xdr:row>1038</xdr:row>
      <xdr:rowOff>123825</xdr:rowOff>
    </xdr:to>
    <xdr:sp macro="" textlink="">
      <xdr:nvSpPr>
        <xdr:cNvPr id="4040" name="AutoShape 75" descr="Performance Bonuses"/>
        <xdr:cNvSpPr>
          <a:spLocks noChangeAspect="1" noChangeArrowheads="1"/>
        </xdr:cNvSpPr>
      </xdr:nvSpPr>
      <xdr:spPr bwMode="auto">
        <a:xfrm>
          <a:off x="2314575" y="19797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1038</xdr:row>
      <xdr:rowOff>0</xdr:rowOff>
    </xdr:from>
    <xdr:to>
      <xdr:col>2</xdr:col>
      <xdr:colOff>257175</xdr:colOff>
      <xdr:row>1038</xdr:row>
      <xdr:rowOff>123825</xdr:rowOff>
    </xdr:to>
    <xdr:sp macro="" textlink="">
      <xdr:nvSpPr>
        <xdr:cNvPr id="4041" name="AutoShape 76" descr="Waivers Exempt">
          <a:hlinkClick xmlns:r="http://schemas.openxmlformats.org/officeDocument/2006/relationships" r:id="rId1246"/>
        </xdr:cNvPr>
        <xdr:cNvSpPr>
          <a:spLocks noChangeAspect="1" noChangeArrowheads="1"/>
        </xdr:cNvSpPr>
      </xdr:nvSpPr>
      <xdr:spPr bwMode="auto">
        <a:xfrm>
          <a:off x="2447925" y="19797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1039</xdr:row>
      <xdr:rowOff>0</xdr:rowOff>
    </xdr:from>
    <xdr:to>
      <xdr:col>2</xdr:col>
      <xdr:colOff>123825</xdr:colOff>
      <xdr:row>1039</xdr:row>
      <xdr:rowOff>123825</xdr:rowOff>
    </xdr:to>
    <xdr:sp macro="" textlink="">
      <xdr:nvSpPr>
        <xdr:cNvPr id="4042" name="AutoShape 77" descr="Performance Bonuses"/>
        <xdr:cNvSpPr>
          <a:spLocks noChangeAspect="1" noChangeArrowheads="1"/>
        </xdr:cNvSpPr>
      </xdr:nvSpPr>
      <xdr:spPr bwMode="auto">
        <a:xfrm>
          <a:off x="2314575" y="19816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1039</xdr:row>
      <xdr:rowOff>0</xdr:rowOff>
    </xdr:from>
    <xdr:to>
      <xdr:col>2</xdr:col>
      <xdr:colOff>257175</xdr:colOff>
      <xdr:row>1039</xdr:row>
      <xdr:rowOff>123825</xdr:rowOff>
    </xdr:to>
    <xdr:sp macro="" textlink="">
      <xdr:nvSpPr>
        <xdr:cNvPr id="4043" name="AutoShape 78" descr="Waivers Exempt">
          <a:hlinkClick xmlns:r="http://schemas.openxmlformats.org/officeDocument/2006/relationships" r:id="rId1247"/>
        </xdr:cNvPr>
        <xdr:cNvSpPr>
          <a:spLocks noChangeAspect="1" noChangeArrowheads="1"/>
        </xdr:cNvSpPr>
      </xdr:nvSpPr>
      <xdr:spPr bwMode="auto">
        <a:xfrm>
          <a:off x="2447925" y="19816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1040</xdr:row>
      <xdr:rowOff>0</xdr:rowOff>
    </xdr:from>
    <xdr:to>
      <xdr:col>2</xdr:col>
      <xdr:colOff>123825</xdr:colOff>
      <xdr:row>1040</xdr:row>
      <xdr:rowOff>123825</xdr:rowOff>
    </xdr:to>
    <xdr:sp macro="" textlink="">
      <xdr:nvSpPr>
        <xdr:cNvPr id="4044" name="AutoShape 79" descr="Performance Bonuses"/>
        <xdr:cNvSpPr>
          <a:spLocks noChangeAspect="1" noChangeArrowheads="1"/>
        </xdr:cNvSpPr>
      </xdr:nvSpPr>
      <xdr:spPr bwMode="auto">
        <a:xfrm>
          <a:off x="2314575" y="19835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1040</xdr:row>
      <xdr:rowOff>0</xdr:rowOff>
    </xdr:from>
    <xdr:to>
      <xdr:col>2</xdr:col>
      <xdr:colOff>257175</xdr:colOff>
      <xdr:row>1040</xdr:row>
      <xdr:rowOff>123825</xdr:rowOff>
    </xdr:to>
    <xdr:sp macro="" textlink="">
      <xdr:nvSpPr>
        <xdr:cNvPr id="4045" name="AutoShape 80" descr="Waivers Exempt">
          <a:hlinkClick xmlns:r="http://schemas.openxmlformats.org/officeDocument/2006/relationships" r:id="rId1248"/>
        </xdr:cNvPr>
        <xdr:cNvSpPr>
          <a:spLocks noChangeAspect="1" noChangeArrowheads="1"/>
        </xdr:cNvSpPr>
      </xdr:nvSpPr>
      <xdr:spPr bwMode="auto">
        <a:xfrm>
          <a:off x="2447925" y="19835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1042</xdr:row>
      <xdr:rowOff>0</xdr:rowOff>
    </xdr:from>
    <xdr:to>
      <xdr:col>2</xdr:col>
      <xdr:colOff>123825</xdr:colOff>
      <xdr:row>1042</xdr:row>
      <xdr:rowOff>123825</xdr:rowOff>
    </xdr:to>
    <xdr:sp macro="" textlink="">
      <xdr:nvSpPr>
        <xdr:cNvPr id="4046" name="AutoShape 81" descr="Waivers Exempt">
          <a:hlinkClick xmlns:r="http://schemas.openxmlformats.org/officeDocument/2006/relationships" r:id="rId1249"/>
        </xdr:cNvPr>
        <xdr:cNvSpPr>
          <a:spLocks noChangeAspect="1" noChangeArrowheads="1"/>
        </xdr:cNvSpPr>
      </xdr:nvSpPr>
      <xdr:spPr bwMode="auto">
        <a:xfrm>
          <a:off x="2314575" y="19873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1044</xdr:row>
      <xdr:rowOff>0</xdr:rowOff>
    </xdr:from>
    <xdr:to>
      <xdr:col>8</xdr:col>
      <xdr:colOff>123825</xdr:colOff>
      <xdr:row>1044</xdr:row>
      <xdr:rowOff>104775</xdr:rowOff>
    </xdr:to>
    <xdr:sp macro="" textlink="">
      <xdr:nvSpPr>
        <xdr:cNvPr id="4047" name="AutoShape 82" descr="Arbitration Eligible">
          <a:hlinkClick xmlns:r="http://schemas.openxmlformats.org/officeDocument/2006/relationships" r:id="rId1250"/>
        </xdr:cNvPr>
        <xdr:cNvSpPr>
          <a:spLocks noChangeAspect="1" noChangeArrowheads="1"/>
        </xdr:cNvSpPr>
      </xdr:nvSpPr>
      <xdr:spPr bwMode="auto">
        <a:xfrm>
          <a:off x="6943725" y="199120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1048</xdr:row>
      <xdr:rowOff>0</xdr:rowOff>
    </xdr:from>
    <xdr:to>
      <xdr:col>2</xdr:col>
      <xdr:colOff>123825</xdr:colOff>
      <xdr:row>1048</xdr:row>
      <xdr:rowOff>123825</xdr:rowOff>
    </xdr:to>
    <xdr:sp macro="" textlink="">
      <xdr:nvSpPr>
        <xdr:cNvPr id="4048" name="AutoShape 83" descr="Waivers Exempt">
          <a:hlinkClick xmlns:r="http://schemas.openxmlformats.org/officeDocument/2006/relationships" r:id="rId1251"/>
        </xdr:cNvPr>
        <xdr:cNvSpPr>
          <a:spLocks noChangeAspect="1" noChangeArrowheads="1"/>
        </xdr:cNvSpPr>
      </xdr:nvSpPr>
      <xdr:spPr bwMode="auto">
        <a:xfrm>
          <a:off x="2314575" y="19988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1049</xdr:row>
      <xdr:rowOff>0</xdr:rowOff>
    </xdr:from>
    <xdr:to>
      <xdr:col>2</xdr:col>
      <xdr:colOff>123825</xdr:colOff>
      <xdr:row>1049</xdr:row>
      <xdr:rowOff>123825</xdr:rowOff>
    </xdr:to>
    <xdr:sp macro="" textlink="">
      <xdr:nvSpPr>
        <xdr:cNvPr id="4049" name="AutoShape 84" descr="Waivers Exempt">
          <a:hlinkClick xmlns:r="http://schemas.openxmlformats.org/officeDocument/2006/relationships" r:id="rId1252"/>
        </xdr:cNvPr>
        <xdr:cNvSpPr>
          <a:spLocks noChangeAspect="1" noChangeArrowheads="1"/>
        </xdr:cNvSpPr>
      </xdr:nvSpPr>
      <xdr:spPr bwMode="auto">
        <a:xfrm>
          <a:off x="2314575" y="2000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1049</xdr:row>
      <xdr:rowOff>0</xdr:rowOff>
    </xdr:from>
    <xdr:to>
      <xdr:col>7</xdr:col>
      <xdr:colOff>123825</xdr:colOff>
      <xdr:row>1049</xdr:row>
      <xdr:rowOff>104775</xdr:rowOff>
    </xdr:to>
    <xdr:sp macro="" textlink="">
      <xdr:nvSpPr>
        <xdr:cNvPr id="4050" name="AutoShape 85" descr="Arbitration Eligible">
          <a:hlinkClick xmlns:r="http://schemas.openxmlformats.org/officeDocument/2006/relationships" r:id="rId1253"/>
        </xdr:cNvPr>
        <xdr:cNvSpPr>
          <a:spLocks noChangeAspect="1" noChangeArrowheads="1"/>
        </xdr:cNvSpPr>
      </xdr:nvSpPr>
      <xdr:spPr bwMode="auto">
        <a:xfrm>
          <a:off x="6181725" y="200072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1050</xdr:row>
      <xdr:rowOff>0</xdr:rowOff>
    </xdr:from>
    <xdr:to>
      <xdr:col>2</xdr:col>
      <xdr:colOff>123825</xdr:colOff>
      <xdr:row>1050</xdr:row>
      <xdr:rowOff>123825</xdr:rowOff>
    </xdr:to>
    <xdr:sp macro="" textlink="">
      <xdr:nvSpPr>
        <xdr:cNvPr id="4051" name="AutoShape 86" descr="Waivers Exempt">
          <a:hlinkClick xmlns:r="http://schemas.openxmlformats.org/officeDocument/2006/relationships" r:id="rId1254"/>
        </xdr:cNvPr>
        <xdr:cNvSpPr>
          <a:spLocks noChangeAspect="1" noChangeArrowheads="1"/>
        </xdr:cNvSpPr>
      </xdr:nvSpPr>
      <xdr:spPr bwMode="auto">
        <a:xfrm>
          <a:off x="2314575" y="20026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1053</xdr:row>
      <xdr:rowOff>0</xdr:rowOff>
    </xdr:from>
    <xdr:to>
      <xdr:col>2</xdr:col>
      <xdr:colOff>123825</xdr:colOff>
      <xdr:row>1053</xdr:row>
      <xdr:rowOff>123825</xdr:rowOff>
    </xdr:to>
    <xdr:sp macro="" textlink="">
      <xdr:nvSpPr>
        <xdr:cNvPr id="4052" name="AutoShape 87" descr="Waivers Exempt">
          <a:hlinkClick xmlns:r="http://schemas.openxmlformats.org/officeDocument/2006/relationships" r:id="rId1255"/>
        </xdr:cNvPr>
        <xdr:cNvSpPr>
          <a:spLocks noChangeAspect="1" noChangeArrowheads="1"/>
        </xdr:cNvSpPr>
      </xdr:nvSpPr>
      <xdr:spPr bwMode="auto">
        <a:xfrm>
          <a:off x="2314575" y="20083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1054</xdr:row>
      <xdr:rowOff>0</xdr:rowOff>
    </xdr:from>
    <xdr:to>
      <xdr:col>2</xdr:col>
      <xdr:colOff>123825</xdr:colOff>
      <xdr:row>1054</xdr:row>
      <xdr:rowOff>123825</xdr:rowOff>
    </xdr:to>
    <xdr:sp macro="" textlink="">
      <xdr:nvSpPr>
        <xdr:cNvPr id="4053" name="AutoShape 88" descr="Waivers Exempt">
          <a:hlinkClick xmlns:r="http://schemas.openxmlformats.org/officeDocument/2006/relationships" r:id="rId1256"/>
        </xdr:cNvPr>
        <xdr:cNvSpPr>
          <a:spLocks noChangeAspect="1" noChangeArrowheads="1"/>
        </xdr:cNvSpPr>
      </xdr:nvSpPr>
      <xdr:spPr bwMode="auto">
        <a:xfrm>
          <a:off x="2314575" y="20102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1054</xdr:row>
      <xdr:rowOff>0</xdr:rowOff>
    </xdr:from>
    <xdr:to>
      <xdr:col>6</xdr:col>
      <xdr:colOff>123825</xdr:colOff>
      <xdr:row>1054</xdr:row>
      <xdr:rowOff>104775</xdr:rowOff>
    </xdr:to>
    <xdr:sp macro="" textlink="">
      <xdr:nvSpPr>
        <xdr:cNvPr id="4054" name="AutoShape 89" descr="Arbitration Eligible">
          <a:hlinkClick xmlns:r="http://schemas.openxmlformats.org/officeDocument/2006/relationships" r:id="rId1257"/>
        </xdr:cNvPr>
        <xdr:cNvSpPr>
          <a:spLocks noChangeAspect="1" noChangeArrowheads="1"/>
        </xdr:cNvSpPr>
      </xdr:nvSpPr>
      <xdr:spPr bwMode="auto">
        <a:xfrm>
          <a:off x="5419725" y="201025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1055</xdr:row>
      <xdr:rowOff>0</xdr:rowOff>
    </xdr:from>
    <xdr:to>
      <xdr:col>2</xdr:col>
      <xdr:colOff>123825</xdr:colOff>
      <xdr:row>1055</xdr:row>
      <xdr:rowOff>123825</xdr:rowOff>
    </xdr:to>
    <xdr:sp macro="" textlink="">
      <xdr:nvSpPr>
        <xdr:cNvPr id="4055" name="AutoShape 90" descr="Performance Bonuses"/>
        <xdr:cNvSpPr>
          <a:spLocks noChangeAspect="1" noChangeArrowheads="1"/>
        </xdr:cNvSpPr>
      </xdr:nvSpPr>
      <xdr:spPr bwMode="auto">
        <a:xfrm>
          <a:off x="2314575" y="20121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1055</xdr:row>
      <xdr:rowOff>0</xdr:rowOff>
    </xdr:from>
    <xdr:to>
      <xdr:col>2</xdr:col>
      <xdr:colOff>257175</xdr:colOff>
      <xdr:row>1055</xdr:row>
      <xdr:rowOff>123825</xdr:rowOff>
    </xdr:to>
    <xdr:sp macro="" textlink="">
      <xdr:nvSpPr>
        <xdr:cNvPr id="4056" name="AutoShape 91" descr="Waivers Exempt">
          <a:hlinkClick xmlns:r="http://schemas.openxmlformats.org/officeDocument/2006/relationships" r:id="rId1258"/>
        </xdr:cNvPr>
        <xdr:cNvSpPr>
          <a:spLocks noChangeAspect="1" noChangeArrowheads="1"/>
        </xdr:cNvSpPr>
      </xdr:nvSpPr>
      <xdr:spPr bwMode="auto">
        <a:xfrm>
          <a:off x="2447925" y="20121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1056</xdr:row>
      <xdr:rowOff>0</xdr:rowOff>
    </xdr:from>
    <xdr:to>
      <xdr:col>7</xdr:col>
      <xdr:colOff>104775</xdr:colOff>
      <xdr:row>1056</xdr:row>
      <xdr:rowOff>104775</xdr:rowOff>
    </xdr:to>
    <xdr:sp macro="" textlink="">
      <xdr:nvSpPr>
        <xdr:cNvPr id="4057" name="AutoShape 92" descr="https://capfriendly-wlb8ng5.stackpathdns.com/assets/images/icons/general/q2.svg"/>
        <xdr:cNvSpPr>
          <a:spLocks noChangeAspect="1" noChangeArrowheads="1"/>
        </xdr:cNvSpPr>
      </xdr:nvSpPr>
      <xdr:spPr bwMode="auto">
        <a:xfrm>
          <a:off x="6181725" y="2014061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1056</xdr:row>
      <xdr:rowOff>0</xdr:rowOff>
    </xdr:from>
    <xdr:to>
      <xdr:col>2</xdr:col>
      <xdr:colOff>123825</xdr:colOff>
      <xdr:row>1056</xdr:row>
      <xdr:rowOff>123825</xdr:rowOff>
    </xdr:to>
    <xdr:sp macro="" textlink="">
      <xdr:nvSpPr>
        <xdr:cNvPr id="4058" name="AutoShape 93" descr="Performance Bonuses"/>
        <xdr:cNvSpPr>
          <a:spLocks noChangeAspect="1" noChangeArrowheads="1"/>
        </xdr:cNvSpPr>
      </xdr:nvSpPr>
      <xdr:spPr bwMode="auto">
        <a:xfrm>
          <a:off x="2314575" y="20140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1056</xdr:row>
      <xdr:rowOff>0</xdr:rowOff>
    </xdr:from>
    <xdr:to>
      <xdr:col>2</xdr:col>
      <xdr:colOff>257175</xdr:colOff>
      <xdr:row>1056</xdr:row>
      <xdr:rowOff>123825</xdr:rowOff>
    </xdr:to>
    <xdr:sp macro="" textlink="">
      <xdr:nvSpPr>
        <xdr:cNvPr id="4059" name="AutoShape 94" descr="Waivers Exempt">
          <a:hlinkClick xmlns:r="http://schemas.openxmlformats.org/officeDocument/2006/relationships" r:id="rId1259"/>
        </xdr:cNvPr>
        <xdr:cNvSpPr>
          <a:spLocks noChangeAspect="1" noChangeArrowheads="1"/>
        </xdr:cNvSpPr>
      </xdr:nvSpPr>
      <xdr:spPr bwMode="auto">
        <a:xfrm>
          <a:off x="2447925" y="20140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1057</xdr:row>
      <xdr:rowOff>0</xdr:rowOff>
    </xdr:from>
    <xdr:to>
      <xdr:col>2</xdr:col>
      <xdr:colOff>123825</xdr:colOff>
      <xdr:row>1057</xdr:row>
      <xdr:rowOff>123825</xdr:rowOff>
    </xdr:to>
    <xdr:sp macro="" textlink="">
      <xdr:nvSpPr>
        <xdr:cNvPr id="4060" name="AutoShape 95" descr="Waivers Exempt">
          <a:hlinkClick xmlns:r="http://schemas.openxmlformats.org/officeDocument/2006/relationships" r:id="rId1260"/>
        </xdr:cNvPr>
        <xdr:cNvSpPr>
          <a:spLocks noChangeAspect="1" noChangeArrowheads="1"/>
        </xdr:cNvSpPr>
      </xdr:nvSpPr>
      <xdr:spPr bwMode="auto">
        <a:xfrm>
          <a:off x="2314575" y="20159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1066</xdr:row>
      <xdr:rowOff>0</xdr:rowOff>
    </xdr:from>
    <xdr:to>
      <xdr:col>2</xdr:col>
      <xdr:colOff>123825</xdr:colOff>
      <xdr:row>1066</xdr:row>
      <xdr:rowOff>123825</xdr:rowOff>
    </xdr:to>
    <xdr:sp macro="" textlink="">
      <xdr:nvSpPr>
        <xdr:cNvPr id="4061" name="AutoShape 96" descr="Performance Bonuses"/>
        <xdr:cNvSpPr>
          <a:spLocks noChangeAspect="1" noChangeArrowheads="1"/>
        </xdr:cNvSpPr>
      </xdr:nvSpPr>
      <xdr:spPr bwMode="auto">
        <a:xfrm>
          <a:off x="2314575" y="20331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1066</xdr:row>
      <xdr:rowOff>0</xdr:rowOff>
    </xdr:from>
    <xdr:to>
      <xdr:col>2</xdr:col>
      <xdr:colOff>257175</xdr:colOff>
      <xdr:row>1066</xdr:row>
      <xdr:rowOff>123825</xdr:rowOff>
    </xdr:to>
    <xdr:sp macro="" textlink="">
      <xdr:nvSpPr>
        <xdr:cNvPr id="4062" name="AutoShape 97" descr="Waivers Exempt">
          <a:hlinkClick xmlns:r="http://schemas.openxmlformats.org/officeDocument/2006/relationships" r:id="rId1261"/>
        </xdr:cNvPr>
        <xdr:cNvSpPr>
          <a:spLocks noChangeAspect="1" noChangeArrowheads="1"/>
        </xdr:cNvSpPr>
      </xdr:nvSpPr>
      <xdr:spPr bwMode="auto">
        <a:xfrm>
          <a:off x="2447925" y="20331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1067</xdr:row>
      <xdr:rowOff>0</xdr:rowOff>
    </xdr:from>
    <xdr:to>
      <xdr:col>2</xdr:col>
      <xdr:colOff>123825</xdr:colOff>
      <xdr:row>1067</xdr:row>
      <xdr:rowOff>123825</xdr:rowOff>
    </xdr:to>
    <xdr:sp macro="" textlink="">
      <xdr:nvSpPr>
        <xdr:cNvPr id="4063" name="AutoShape 98" descr="Performance Bonuses"/>
        <xdr:cNvSpPr>
          <a:spLocks noChangeAspect="1" noChangeArrowheads="1"/>
        </xdr:cNvSpPr>
      </xdr:nvSpPr>
      <xdr:spPr bwMode="auto">
        <a:xfrm>
          <a:off x="2314575" y="20350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1067</xdr:row>
      <xdr:rowOff>0</xdr:rowOff>
    </xdr:from>
    <xdr:to>
      <xdr:col>2</xdr:col>
      <xdr:colOff>257175</xdr:colOff>
      <xdr:row>1067</xdr:row>
      <xdr:rowOff>123825</xdr:rowOff>
    </xdr:to>
    <xdr:sp macro="" textlink="">
      <xdr:nvSpPr>
        <xdr:cNvPr id="4064" name="AutoShape 99" descr="Waivers Exempt">
          <a:hlinkClick xmlns:r="http://schemas.openxmlformats.org/officeDocument/2006/relationships" r:id="rId1262"/>
        </xdr:cNvPr>
        <xdr:cNvSpPr>
          <a:spLocks noChangeAspect="1" noChangeArrowheads="1"/>
        </xdr:cNvSpPr>
      </xdr:nvSpPr>
      <xdr:spPr bwMode="auto">
        <a:xfrm>
          <a:off x="2447925" y="20350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1068</xdr:row>
      <xdr:rowOff>0</xdr:rowOff>
    </xdr:from>
    <xdr:to>
      <xdr:col>7</xdr:col>
      <xdr:colOff>123825</xdr:colOff>
      <xdr:row>1068</xdr:row>
      <xdr:rowOff>104775</xdr:rowOff>
    </xdr:to>
    <xdr:sp macro="" textlink="">
      <xdr:nvSpPr>
        <xdr:cNvPr id="4065" name="AutoShape 100" descr="Arbitration Eligible">
          <a:hlinkClick xmlns:r="http://schemas.openxmlformats.org/officeDocument/2006/relationships" r:id="rId1263"/>
        </xdr:cNvPr>
        <xdr:cNvSpPr>
          <a:spLocks noChangeAspect="1" noChangeArrowheads="1"/>
        </xdr:cNvSpPr>
      </xdr:nvSpPr>
      <xdr:spPr bwMode="auto">
        <a:xfrm>
          <a:off x="6181725" y="203692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1075</xdr:row>
      <xdr:rowOff>0</xdr:rowOff>
    </xdr:from>
    <xdr:to>
      <xdr:col>2</xdr:col>
      <xdr:colOff>123825</xdr:colOff>
      <xdr:row>1075</xdr:row>
      <xdr:rowOff>123825</xdr:rowOff>
    </xdr:to>
    <xdr:sp macro="" textlink="">
      <xdr:nvSpPr>
        <xdr:cNvPr id="4066" name="AutoShape 101" descr="Performance Bonuses"/>
        <xdr:cNvSpPr>
          <a:spLocks noChangeAspect="1" noChangeArrowheads="1"/>
        </xdr:cNvSpPr>
      </xdr:nvSpPr>
      <xdr:spPr bwMode="auto">
        <a:xfrm>
          <a:off x="2314575" y="20502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1078</xdr:row>
      <xdr:rowOff>0</xdr:rowOff>
    </xdr:from>
    <xdr:to>
      <xdr:col>2</xdr:col>
      <xdr:colOff>123825</xdr:colOff>
      <xdr:row>1078</xdr:row>
      <xdr:rowOff>123825</xdr:rowOff>
    </xdr:to>
    <xdr:sp macro="" textlink="">
      <xdr:nvSpPr>
        <xdr:cNvPr id="4067" name="AutoShape 102" descr="Performance Bonuses"/>
        <xdr:cNvSpPr>
          <a:spLocks noChangeAspect="1" noChangeArrowheads="1"/>
        </xdr:cNvSpPr>
      </xdr:nvSpPr>
      <xdr:spPr bwMode="auto">
        <a:xfrm>
          <a:off x="2314575" y="20559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1078</xdr:row>
      <xdr:rowOff>0</xdr:rowOff>
    </xdr:from>
    <xdr:to>
      <xdr:col>2</xdr:col>
      <xdr:colOff>257175</xdr:colOff>
      <xdr:row>1078</xdr:row>
      <xdr:rowOff>123825</xdr:rowOff>
    </xdr:to>
    <xdr:sp macro="" textlink="">
      <xdr:nvSpPr>
        <xdr:cNvPr id="4068" name="AutoShape 103" descr="Waivers Exempt">
          <a:hlinkClick xmlns:r="http://schemas.openxmlformats.org/officeDocument/2006/relationships" r:id="rId1264"/>
        </xdr:cNvPr>
        <xdr:cNvSpPr>
          <a:spLocks noChangeAspect="1" noChangeArrowheads="1"/>
        </xdr:cNvSpPr>
      </xdr:nvSpPr>
      <xdr:spPr bwMode="auto">
        <a:xfrm>
          <a:off x="2447925" y="20559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69" name="AutoShape 104" descr="https://capfriendly-wlb8ng5.stackpathdns.com/assets/images/icons/general/q.svg"/>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70" name="AutoShape 105" descr="https://capfriendly-wlb8ng5.stackpathdns.com/assets/images/icons/general/q.svg"/>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71" name="AutoShape 106" descr="https://capfriendly-wlb8ng5.stackpathdns.com/assets/images/icons/general/q.svg"/>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72" name="AutoShape 107" descr="https://capfriendly-wlb8ng5.stackpathdns.com/assets/images/icons/general/q.svg"/>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73" name="AutoShape 108" descr="https://capfriendly-wlb8ng5.stackpathdns.com/assets/images/icons/general/q.svg"/>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74" name="AutoShape 109" descr="https://capfriendly-wlb8ng5.stackpathdns.com/assets/images/icons/general/q.svg"/>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75" name="AutoShape 110" descr="https://capfriendly-wlb8ng5.stackpathdns.com/assets/images/icons/general/q.svg"/>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76" name="AutoShape 111" descr="https://capfriendly-wlb8ng5.stackpathdns.com/assets/images/icons/general/q.svg"/>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77" name="AutoShape 112" descr="https://capfriendly-wlb8ng5.stackpathdns.com/assets/images/icons/general/q.svg"/>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78" name="AutoShape 113" descr="https://capfriendly-wlb8ng5.stackpathdns.com/assets/images/icons/general/q.svg"/>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79" name="AutoShape 114" descr="https://capfriendly-wlb8ng5.stackpathdns.com/assets/images/icons/general/q.svg"/>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1081</xdr:row>
      <xdr:rowOff>0</xdr:rowOff>
    </xdr:from>
    <xdr:to>
      <xdr:col>2</xdr:col>
      <xdr:colOff>123825</xdr:colOff>
      <xdr:row>1081</xdr:row>
      <xdr:rowOff>123825</xdr:rowOff>
    </xdr:to>
    <xdr:sp macro="" textlink="">
      <xdr:nvSpPr>
        <xdr:cNvPr id="4080" name="AutoShape 115" descr="Retained Salary Transaction"/>
        <xdr:cNvSpPr>
          <a:spLocks noChangeAspect="1" noChangeArrowheads="1"/>
        </xdr:cNvSpPr>
      </xdr:nvSpPr>
      <xdr:spPr bwMode="auto">
        <a:xfrm>
          <a:off x="23145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1081</xdr:row>
      <xdr:rowOff>0</xdr:rowOff>
    </xdr:from>
    <xdr:to>
      <xdr:col>2</xdr:col>
      <xdr:colOff>257175</xdr:colOff>
      <xdr:row>1081</xdr:row>
      <xdr:rowOff>123825</xdr:rowOff>
    </xdr:to>
    <xdr:sp macro="" textlink="">
      <xdr:nvSpPr>
        <xdr:cNvPr id="4081" name="AutoShape 116" descr="Waivers Exempt">
          <a:hlinkClick xmlns:r="http://schemas.openxmlformats.org/officeDocument/2006/relationships" r:id="rId1265"/>
        </xdr:cNvPr>
        <xdr:cNvSpPr>
          <a:spLocks noChangeAspect="1" noChangeArrowheads="1"/>
        </xdr:cNvSpPr>
      </xdr:nvSpPr>
      <xdr:spPr bwMode="auto">
        <a:xfrm>
          <a:off x="244792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1081</xdr:row>
      <xdr:rowOff>0</xdr:rowOff>
    </xdr:from>
    <xdr:to>
      <xdr:col>2</xdr:col>
      <xdr:colOff>390525</xdr:colOff>
      <xdr:row>1081</xdr:row>
      <xdr:rowOff>123825</xdr:rowOff>
    </xdr:to>
    <xdr:sp macro="" textlink="">
      <xdr:nvSpPr>
        <xdr:cNvPr id="4082" name="AutoShape 117" descr="Exempt from the 50 Contract Limit"/>
        <xdr:cNvSpPr>
          <a:spLocks noChangeAspect="1" noChangeArrowheads="1"/>
        </xdr:cNvSpPr>
      </xdr:nvSpPr>
      <xdr:spPr bwMode="auto">
        <a:xfrm>
          <a:off x="2581275" y="20616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1082</xdr:row>
      <xdr:rowOff>0</xdr:rowOff>
    </xdr:from>
    <xdr:to>
      <xdr:col>2</xdr:col>
      <xdr:colOff>123825</xdr:colOff>
      <xdr:row>1082</xdr:row>
      <xdr:rowOff>123825</xdr:rowOff>
    </xdr:to>
    <xdr:sp macro="" textlink="">
      <xdr:nvSpPr>
        <xdr:cNvPr id="4083" name="AutoShape 118" descr="Waivers Exempt">
          <a:hlinkClick xmlns:r="http://schemas.openxmlformats.org/officeDocument/2006/relationships" r:id="rId1266"/>
        </xdr:cNvPr>
        <xdr:cNvSpPr>
          <a:spLocks noChangeAspect="1" noChangeArrowheads="1"/>
        </xdr:cNvSpPr>
      </xdr:nvSpPr>
      <xdr:spPr bwMode="auto">
        <a:xfrm>
          <a:off x="2314575" y="20635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1083</xdr:row>
      <xdr:rowOff>0</xdr:rowOff>
    </xdr:from>
    <xdr:to>
      <xdr:col>2</xdr:col>
      <xdr:colOff>123825</xdr:colOff>
      <xdr:row>1083</xdr:row>
      <xdr:rowOff>123825</xdr:rowOff>
    </xdr:to>
    <xdr:sp macro="" textlink="">
      <xdr:nvSpPr>
        <xdr:cNvPr id="4084" name="AutoShape 119" descr="Waivers Exempt">
          <a:hlinkClick xmlns:r="http://schemas.openxmlformats.org/officeDocument/2006/relationships" r:id="rId1267"/>
        </xdr:cNvPr>
        <xdr:cNvSpPr>
          <a:spLocks noChangeAspect="1" noChangeArrowheads="1"/>
        </xdr:cNvSpPr>
      </xdr:nvSpPr>
      <xdr:spPr bwMode="auto">
        <a:xfrm>
          <a:off x="2314575" y="20654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1084</xdr:row>
      <xdr:rowOff>0</xdr:rowOff>
    </xdr:from>
    <xdr:to>
      <xdr:col>2</xdr:col>
      <xdr:colOff>123825</xdr:colOff>
      <xdr:row>1084</xdr:row>
      <xdr:rowOff>123825</xdr:rowOff>
    </xdr:to>
    <xdr:sp macro="" textlink="">
      <xdr:nvSpPr>
        <xdr:cNvPr id="4085" name="AutoShape 120" descr="Waivers Exempt">
          <a:hlinkClick xmlns:r="http://schemas.openxmlformats.org/officeDocument/2006/relationships" r:id="rId1268"/>
        </xdr:cNvPr>
        <xdr:cNvSpPr>
          <a:spLocks noChangeAspect="1" noChangeArrowheads="1"/>
        </xdr:cNvSpPr>
      </xdr:nvSpPr>
      <xdr:spPr bwMode="auto">
        <a:xfrm>
          <a:off x="2314575" y="20674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1085</xdr:row>
      <xdr:rowOff>0</xdr:rowOff>
    </xdr:from>
    <xdr:to>
      <xdr:col>2</xdr:col>
      <xdr:colOff>123825</xdr:colOff>
      <xdr:row>1085</xdr:row>
      <xdr:rowOff>123825</xdr:rowOff>
    </xdr:to>
    <xdr:sp macro="" textlink="">
      <xdr:nvSpPr>
        <xdr:cNvPr id="4086" name="AutoShape 121" descr="Waivers Exempt">
          <a:hlinkClick xmlns:r="http://schemas.openxmlformats.org/officeDocument/2006/relationships" r:id="rId1269"/>
        </xdr:cNvPr>
        <xdr:cNvSpPr>
          <a:spLocks noChangeAspect="1" noChangeArrowheads="1"/>
        </xdr:cNvSpPr>
      </xdr:nvSpPr>
      <xdr:spPr bwMode="auto">
        <a:xfrm>
          <a:off x="2314575" y="20693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1086</xdr:row>
      <xdr:rowOff>0</xdr:rowOff>
    </xdr:from>
    <xdr:to>
      <xdr:col>2</xdr:col>
      <xdr:colOff>123825</xdr:colOff>
      <xdr:row>1086</xdr:row>
      <xdr:rowOff>123825</xdr:rowOff>
    </xdr:to>
    <xdr:sp macro="" textlink="">
      <xdr:nvSpPr>
        <xdr:cNvPr id="4087" name="AutoShape 122" descr="Performance Bonuses"/>
        <xdr:cNvSpPr>
          <a:spLocks noChangeAspect="1" noChangeArrowheads="1"/>
        </xdr:cNvSpPr>
      </xdr:nvSpPr>
      <xdr:spPr bwMode="auto">
        <a:xfrm>
          <a:off x="2314575" y="20712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1086</xdr:row>
      <xdr:rowOff>0</xdr:rowOff>
    </xdr:from>
    <xdr:to>
      <xdr:col>2</xdr:col>
      <xdr:colOff>257175</xdr:colOff>
      <xdr:row>1086</xdr:row>
      <xdr:rowOff>123825</xdr:rowOff>
    </xdr:to>
    <xdr:sp macro="" textlink="">
      <xdr:nvSpPr>
        <xdr:cNvPr id="4088" name="AutoShape 123" descr="Waivers Exempt">
          <a:hlinkClick xmlns:r="http://schemas.openxmlformats.org/officeDocument/2006/relationships" r:id="rId1270"/>
        </xdr:cNvPr>
        <xdr:cNvSpPr>
          <a:spLocks noChangeAspect="1" noChangeArrowheads="1"/>
        </xdr:cNvSpPr>
      </xdr:nvSpPr>
      <xdr:spPr bwMode="auto">
        <a:xfrm>
          <a:off x="2447925" y="20712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1087</xdr:row>
      <xdr:rowOff>0</xdr:rowOff>
    </xdr:from>
    <xdr:to>
      <xdr:col>2</xdr:col>
      <xdr:colOff>123825</xdr:colOff>
      <xdr:row>1087</xdr:row>
      <xdr:rowOff>123825</xdr:rowOff>
    </xdr:to>
    <xdr:sp macro="" textlink="">
      <xdr:nvSpPr>
        <xdr:cNvPr id="4089" name="AutoShape 124" descr="Performance Bonuses"/>
        <xdr:cNvSpPr>
          <a:spLocks noChangeAspect="1" noChangeArrowheads="1"/>
        </xdr:cNvSpPr>
      </xdr:nvSpPr>
      <xdr:spPr bwMode="auto">
        <a:xfrm>
          <a:off x="2314575" y="20731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1087</xdr:row>
      <xdr:rowOff>0</xdr:rowOff>
    </xdr:from>
    <xdr:to>
      <xdr:col>2</xdr:col>
      <xdr:colOff>257175</xdr:colOff>
      <xdr:row>1087</xdr:row>
      <xdr:rowOff>123825</xdr:rowOff>
    </xdr:to>
    <xdr:sp macro="" textlink="">
      <xdr:nvSpPr>
        <xdr:cNvPr id="4090" name="AutoShape 125" descr="Retained Salary Transaction"/>
        <xdr:cNvSpPr>
          <a:spLocks noChangeAspect="1" noChangeArrowheads="1"/>
        </xdr:cNvSpPr>
      </xdr:nvSpPr>
      <xdr:spPr bwMode="auto">
        <a:xfrm>
          <a:off x="2447925" y="20731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1087</xdr:row>
      <xdr:rowOff>0</xdr:rowOff>
    </xdr:from>
    <xdr:to>
      <xdr:col>2</xdr:col>
      <xdr:colOff>390525</xdr:colOff>
      <xdr:row>1087</xdr:row>
      <xdr:rowOff>123825</xdr:rowOff>
    </xdr:to>
    <xdr:sp macro="" textlink="">
      <xdr:nvSpPr>
        <xdr:cNvPr id="4091" name="AutoShape 126" descr="Waivers Exempt">
          <a:hlinkClick xmlns:r="http://schemas.openxmlformats.org/officeDocument/2006/relationships" r:id="rId1271"/>
        </xdr:cNvPr>
        <xdr:cNvSpPr>
          <a:spLocks noChangeAspect="1" noChangeArrowheads="1"/>
        </xdr:cNvSpPr>
      </xdr:nvSpPr>
      <xdr:spPr bwMode="auto">
        <a:xfrm>
          <a:off x="2581275" y="20731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1087</xdr:row>
      <xdr:rowOff>0</xdr:rowOff>
    </xdr:from>
    <xdr:to>
      <xdr:col>2</xdr:col>
      <xdr:colOff>523875</xdr:colOff>
      <xdr:row>1087</xdr:row>
      <xdr:rowOff>123825</xdr:rowOff>
    </xdr:to>
    <xdr:sp macro="" textlink="">
      <xdr:nvSpPr>
        <xdr:cNvPr id="4092" name="AutoShape 127" descr="Exempt from the 50 Contract Limit"/>
        <xdr:cNvSpPr>
          <a:spLocks noChangeAspect="1" noChangeArrowheads="1"/>
        </xdr:cNvSpPr>
      </xdr:nvSpPr>
      <xdr:spPr bwMode="auto">
        <a:xfrm>
          <a:off x="2714625" y="20731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1088</xdr:row>
      <xdr:rowOff>0</xdr:rowOff>
    </xdr:from>
    <xdr:to>
      <xdr:col>2</xdr:col>
      <xdr:colOff>123825</xdr:colOff>
      <xdr:row>1088</xdr:row>
      <xdr:rowOff>123825</xdr:rowOff>
    </xdr:to>
    <xdr:sp macro="" textlink="">
      <xdr:nvSpPr>
        <xdr:cNvPr id="4093" name="AutoShape 128" descr="Performance Bonuses"/>
        <xdr:cNvSpPr>
          <a:spLocks noChangeAspect="1" noChangeArrowheads="1"/>
        </xdr:cNvSpPr>
      </xdr:nvSpPr>
      <xdr:spPr bwMode="auto">
        <a:xfrm>
          <a:off x="2314575" y="20750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1088</xdr:row>
      <xdr:rowOff>0</xdr:rowOff>
    </xdr:from>
    <xdr:to>
      <xdr:col>2</xdr:col>
      <xdr:colOff>257175</xdr:colOff>
      <xdr:row>1088</xdr:row>
      <xdr:rowOff>123825</xdr:rowOff>
    </xdr:to>
    <xdr:sp macro="" textlink="">
      <xdr:nvSpPr>
        <xdr:cNvPr id="4094" name="AutoShape 129" descr="Waivers Exempt">
          <a:hlinkClick xmlns:r="http://schemas.openxmlformats.org/officeDocument/2006/relationships" r:id="rId1272"/>
        </xdr:cNvPr>
        <xdr:cNvSpPr>
          <a:spLocks noChangeAspect="1" noChangeArrowheads="1"/>
        </xdr:cNvSpPr>
      </xdr:nvSpPr>
      <xdr:spPr bwMode="auto">
        <a:xfrm>
          <a:off x="2447925" y="20750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1089</xdr:row>
      <xdr:rowOff>0</xdr:rowOff>
    </xdr:from>
    <xdr:to>
      <xdr:col>2</xdr:col>
      <xdr:colOff>123825</xdr:colOff>
      <xdr:row>1089</xdr:row>
      <xdr:rowOff>123825</xdr:rowOff>
    </xdr:to>
    <xdr:sp macro="" textlink="">
      <xdr:nvSpPr>
        <xdr:cNvPr id="4095" name="AutoShape 130" descr="Performance Bonuses"/>
        <xdr:cNvSpPr>
          <a:spLocks noChangeAspect="1" noChangeArrowheads="1"/>
        </xdr:cNvSpPr>
      </xdr:nvSpPr>
      <xdr:spPr bwMode="auto">
        <a:xfrm>
          <a:off x="2314575" y="20769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1089</xdr:row>
      <xdr:rowOff>0</xdr:rowOff>
    </xdr:from>
    <xdr:to>
      <xdr:col>2</xdr:col>
      <xdr:colOff>257175</xdr:colOff>
      <xdr:row>1089</xdr:row>
      <xdr:rowOff>123825</xdr:rowOff>
    </xdr:to>
    <xdr:sp macro="" textlink="">
      <xdr:nvSpPr>
        <xdr:cNvPr id="4887" name="AutoShape 131" descr="Waivers Exempt">
          <a:hlinkClick xmlns:r="http://schemas.openxmlformats.org/officeDocument/2006/relationships" r:id="rId1273"/>
        </xdr:cNvPr>
        <xdr:cNvSpPr>
          <a:spLocks noChangeAspect="1" noChangeArrowheads="1"/>
        </xdr:cNvSpPr>
      </xdr:nvSpPr>
      <xdr:spPr bwMode="auto">
        <a:xfrm>
          <a:off x="2447925" y="20769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1090</xdr:row>
      <xdr:rowOff>0</xdr:rowOff>
    </xdr:from>
    <xdr:to>
      <xdr:col>2</xdr:col>
      <xdr:colOff>123825</xdr:colOff>
      <xdr:row>1090</xdr:row>
      <xdr:rowOff>123825</xdr:rowOff>
    </xdr:to>
    <xdr:sp macro="" textlink="">
      <xdr:nvSpPr>
        <xdr:cNvPr id="4888" name="AutoShape 132" descr="Performance Bonuses"/>
        <xdr:cNvSpPr>
          <a:spLocks noChangeAspect="1" noChangeArrowheads="1"/>
        </xdr:cNvSpPr>
      </xdr:nvSpPr>
      <xdr:spPr bwMode="auto">
        <a:xfrm>
          <a:off x="2314575" y="20788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1090</xdr:row>
      <xdr:rowOff>0</xdr:rowOff>
    </xdr:from>
    <xdr:to>
      <xdr:col>2</xdr:col>
      <xdr:colOff>257175</xdr:colOff>
      <xdr:row>1090</xdr:row>
      <xdr:rowOff>123825</xdr:rowOff>
    </xdr:to>
    <xdr:sp macro="" textlink="">
      <xdr:nvSpPr>
        <xdr:cNvPr id="4889" name="AutoShape 133" descr="Waivers Exempt">
          <a:hlinkClick xmlns:r="http://schemas.openxmlformats.org/officeDocument/2006/relationships" r:id="rId1274"/>
        </xdr:cNvPr>
        <xdr:cNvSpPr>
          <a:spLocks noChangeAspect="1" noChangeArrowheads="1"/>
        </xdr:cNvSpPr>
      </xdr:nvSpPr>
      <xdr:spPr bwMode="auto">
        <a:xfrm>
          <a:off x="2447925" y="20788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1091</xdr:row>
      <xdr:rowOff>0</xdr:rowOff>
    </xdr:from>
    <xdr:to>
      <xdr:col>2</xdr:col>
      <xdr:colOff>123825</xdr:colOff>
      <xdr:row>1091</xdr:row>
      <xdr:rowOff>123825</xdr:rowOff>
    </xdr:to>
    <xdr:sp macro="" textlink="">
      <xdr:nvSpPr>
        <xdr:cNvPr id="4890" name="AutoShape 134" descr="Waivers Exempt">
          <a:hlinkClick xmlns:r="http://schemas.openxmlformats.org/officeDocument/2006/relationships" r:id="rId1275"/>
        </xdr:cNvPr>
        <xdr:cNvSpPr>
          <a:spLocks noChangeAspect="1" noChangeArrowheads="1"/>
        </xdr:cNvSpPr>
      </xdr:nvSpPr>
      <xdr:spPr bwMode="auto">
        <a:xfrm>
          <a:off x="2314575" y="20807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1092</xdr:row>
      <xdr:rowOff>0</xdr:rowOff>
    </xdr:from>
    <xdr:to>
      <xdr:col>2</xdr:col>
      <xdr:colOff>123825</xdr:colOff>
      <xdr:row>1092</xdr:row>
      <xdr:rowOff>123825</xdr:rowOff>
    </xdr:to>
    <xdr:sp macro="" textlink="">
      <xdr:nvSpPr>
        <xdr:cNvPr id="4891" name="AutoShape 135" descr="Performance Bonuses"/>
        <xdr:cNvSpPr>
          <a:spLocks noChangeAspect="1" noChangeArrowheads="1"/>
        </xdr:cNvSpPr>
      </xdr:nvSpPr>
      <xdr:spPr bwMode="auto">
        <a:xfrm>
          <a:off x="2314575" y="20826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1092</xdr:row>
      <xdr:rowOff>0</xdr:rowOff>
    </xdr:from>
    <xdr:to>
      <xdr:col>2</xdr:col>
      <xdr:colOff>257175</xdr:colOff>
      <xdr:row>1092</xdr:row>
      <xdr:rowOff>123825</xdr:rowOff>
    </xdr:to>
    <xdr:sp macro="" textlink="">
      <xdr:nvSpPr>
        <xdr:cNvPr id="4892" name="AutoShape 136" descr="Waivers Exempt">
          <a:hlinkClick xmlns:r="http://schemas.openxmlformats.org/officeDocument/2006/relationships" r:id="rId1276"/>
        </xdr:cNvPr>
        <xdr:cNvSpPr>
          <a:spLocks noChangeAspect="1" noChangeArrowheads="1"/>
        </xdr:cNvSpPr>
      </xdr:nvSpPr>
      <xdr:spPr bwMode="auto">
        <a:xfrm>
          <a:off x="2447925" y="20826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1093</xdr:row>
      <xdr:rowOff>0</xdr:rowOff>
    </xdr:from>
    <xdr:to>
      <xdr:col>2</xdr:col>
      <xdr:colOff>123825</xdr:colOff>
      <xdr:row>1093</xdr:row>
      <xdr:rowOff>123825</xdr:rowOff>
    </xdr:to>
    <xdr:sp macro="" textlink="">
      <xdr:nvSpPr>
        <xdr:cNvPr id="4893" name="AutoShape 137" descr="Performance Bonuses"/>
        <xdr:cNvSpPr>
          <a:spLocks noChangeAspect="1" noChangeArrowheads="1"/>
        </xdr:cNvSpPr>
      </xdr:nvSpPr>
      <xdr:spPr bwMode="auto">
        <a:xfrm>
          <a:off x="2314575" y="20845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1093</xdr:row>
      <xdr:rowOff>0</xdr:rowOff>
    </xdr:from>
    <xdr:to>
      <xdr:col>2</xdr:col>
      <xdr:colOff>257175</xdr:colOff>
      <xdr:row>1093</xdr:row>
      <xdr:rowOff>123825</xdr:rowOff>
    </xdr:to>
    <xdr:sp macro="" textlink="">
      <xdr:nvSpPr>
        <xdr:cNvPr id="4894" name="AutoShape 138" descr="Waivers Exempt">
          <a:hlinkClick xmlns:r="http://schemas.openxmlformats.org/officeDocument/2006/relationships" r:id="rId1277"/>
        </xdr:cNvPr>
        <xdr:cNvSpPr>
          <a:spLocks noChangeAspect="1" noChangeArrowheads="1"/>
        </xdr:cNvSpPr>
      </xdr:nvSpPr>
      <xdr:spPr bwMode="auto">
        <a:xfrm>
          <a:off x="2447925" y="20845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1094</xdr:row>
      <xdr:rowOff>0</xdr:rowOff>
    </xdr:from>
    <xdr:to>
      <xdr:col>7</xdr:col>
      <xdr:colOff>123825</xdr:colOff>
      <xdr:row>1094</xdr:row>
      <xdr:rowOff>104775</xdr:rowOff>
    </xdr:to>
    <xdr:sp macro="" textlink="">
      <xdr:nvSpPr>
        <xdr:cNvPr id="4895" name="AutoShape 139" descr="Arbitration Eligible">
          <a:hlinkClick xmlns:r="http://schemas.openxmlformats.org/officeDocument/2006/relationships" r:id="rId1278"/>
        </xdr:cNvPr>
        <xdr:cNvSpPr>
          <a:spLocks noChangeAspect="1" noChangeArrowheads="1"/>
        </xdr:cNvSpPr>
      </xdr:nvSpPr>
      <xdr:spPr bwMode="auto">
        <a:xfrm>
          <a:off x="6181725" y="208645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1097</xdr:row>
      <xdr:rowOff>0</xdr:rowOff>
    </xdr:from>
    <xdr:to>
      <xdr:col>7</xdr:col>
      <xdr:colOff>123825</xdr:colOff>
      <xdr:row>1097</xdr:row>
      <xdr:rowOff>104775</xdr:rowOff>
    </xdr:to>
    <xdr:sp macro="" textlink="">
      <xdr:nvSpPr>
        <xdr:cNvPr id="4896" name="AutoShape 140" descr="Arbitration Eligible">
          <a:hlinkClick xmlns:r="http://schemas.openxmlformats.org/officeDocument/2006/relationships" r:id="rId1279"/>
        </xdr:cNvPr>
        <xdr:cNvSpPr>
          <a:spLocks noChangeAspect="1" noChangeArrowheads="1"/>
        </xdr:cNvSpPr>
      </xdr:nvSpPr>
      <xdr:spPr bwMode="auto">
        <a:xfrm>
          <a:off x="6181725" y="209216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1098</xdr:row>
      <xdr:rowOff>0</xdr:rowOff>
    </xdr:from>
    <xdr:to>
      <xdr:col>2</xdr:col>
      <xdr:colOff>123825</xdr:colOff>
      <xdr:row>1098</xdr:row>
      <xdr:rowOff>123825</xdr:rowOff>
    </xdr:to>
    <xdr:sp macro="" textlink="">
      <xdr:nvSpPr>
        <xdr:cNvPr id="4897" name="AutoShape 141" descr="Performance Bonuses"/>
        <xdr:cNvSpPr>
          <a:spLocks noChangeAspect="1" noChangeArrowheads="1"/>
        </xdr:cNvSpPr>
      </xdr:nvSpPr>
      <xdr:spPr bwMode="auto">
        <a:xfrm>
          <a:off x="2314575" y="20940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1098</xdr:row>
      <xdr:rowOff>0</xdr:rowOff>
    </xdr:from>
    <xdr:to>
      <xdr:col>2</xdr:col>
      <xdr:colOff>257175</xdr:colOff>
      <xdr:row>1098</xdr:row>
      <xdr:rowOff>123825</xdr:rowOff>
    </xdr:to>
    <xdr:sp macro="" textlink="">
      <xdr:nvSpPr>
        <xdr:cNvPr id="4898" name="AutoShape 142" descr="Waivers Exempt">
          <a:hlinkClick xmlns:r="http://schemas.openxmlformats.org/officeDocument/2006/relationships" r:id="rId1280"/>
        </xdr:cNvPr>
        <xdr:cNvSpPr>
          <a:spLocks noChangeAspect="1" noChangeArrowheads="1"/>
        </xdr:cNvSpPr>
      </xdr:nvSpPr>
      <xdr:spPr bwMode="auto">
        <a:xfrm>
          <a:off x="2447925" y="20940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1099</xdr:row>
      <xdr:rowOff>0</xdr:rowOff>
    </xdr:from>
    <xdr:to>
      <xdr:col>2</xdr:col>
      <xdr:colOff>123825</xdr:colOff>
      <xdr:row>1099</xdr:row>
      <xdr:rowOff>123825</xdr:rowOff>
    </xdr:to>
    <xdr:sp macro="" textlink="">
      <xdr:nvSpPr>
        <xdr:cNvPr id="4899" name="AutoShape 143" descr="Performance Bonuses"/>
        <xdr:cNvSpPr>
          <a:spLocks noChangeAspect="1" noChangeArrowheads="1"/>
        </xdr:cNvSpPr>
      </xdr:nvSpPr>
      <xdr:spPr bwMode="auto">
        <a:xfrm>
          <a:off x="2314575" y="20959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1099</xdr:row>
      <xdr:rowOff>0</xdr:rowOff>
    </xdr:from>
    <xdr:to>
      <xdr:col>2</xdr:col>
      <xdr:colOff>257175</xdr:colOff>
      <xdr:row>1099</xdr:row>
      <xdr:rowOff>123825</xdr:rowOff>
    </xdr:to>
    <xdr:sp macro="" textlink="">
      <xdr:nvSpPr>
        <xdr:cNvPr id="4900" name="AutoShape 144" descr="Waivers Exempt">
          <a:hlinkClick xmlns:r="http://schemas.openxmlformats.org/officeDocument/2006/relationships" r:id="rId1281"/>
        </xdr:cNvPr>
        <xdr:cNvSpPr>
          <a:spLocks noChangeAspect="1" noChangeArrowheads="1"/>
        </xdr:cNvSpPr>
      </xdr:nvSpPr>
      <xdr:spPr bwMode="auto">
        <a:xfrm>
          <a:off x="2447925" y="20959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1100</xdr:row>
      <xdr:rowOff>0</xdr:rowOff>
    </xdr:from>
    <xdr:to>
      <xdr:col>2</xdr:col>
      <xdr:colOff>123825</xdr:colOff>
      <xdr:row>1100</xdr:row>
      <xdr:rowOff>123825</xdr:rowOff>
    </xdr:to>
    <xdr:sp macro="" textlink="">
      <xdr:nvSpPr>
        <xdr:cNvPr id="4901" name="AutoShape 145" descr="Waivers Exempt">
          <a:hlinkClick xmlns:r="http://schemas.openxmlformats.org/officeDocument/2006/relationships" r:id="rId1282"/>
        </xdr:cNvPr>
        <xdr:cNvSpPr>
          <a:spLocks noChangeAspect="1" noChangeArrowheads="1"/>
        </xdr:cNvSpPr>
      </xdr:nvSpPr>
      <xdr:spPr bwMode="auto">
        <a:xfrm>
          <a:off x="2314575" y="20978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1103</xdr:row>
      <xdr:rowOff>0</xdr:rowOff>
    </xdr:from>
    <xdr:to>
      <xdr:col>7</xdr:col>
      <xdr:colOff>123825</xdr:colOff>
      <xdr:row>1103</xdr:row>
      <xdr:rowOff>104775</xdr:rowOff>
    </xdr:to>
    <xdr:sp macro="" textlink="">
      <xdr:nvSpPr>
        <xdr:cNvPr id="4902" name="AutoShape 146" descr="Arbitration Eligible">
          <a:hlinkClick xmlns:r="http://schemas.openxmlformats.org/officeDocument/2006/relationships" r:id="rId1283"/>
        </xdr:cNvPr>
        <xdr:cNvSpPr>
          <a:spLocks noChangeAspect="1" noChangeArrowheads="1"/>
        </xdr:cNvSpPr>
      </xdr:nvSpPr>
      <xdr:spPr bwMode="auto">
        <a:xfrm>
          <a:off x="6181725" y="210359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1107</xdr:row>
      <xdr:rowOff>0</xdr:rowOff>
    </xdr:from>
    <xdr:to>
      <xdr:col>7</xdr:col>
      <xdr:colOff>123825</xdr:colOff>
      <xdr:row>1107</xdr:row>
      <xdr:rowOff>104775</xdr:rowOff>
    </xdr:to>
    <xdr:sp macro="" textlink="">
      <xdr:nvSpPr>
        <xdr:cNvPr id="4903" name="AutoShape 147" descr="Arbitration Eligible">
          <a:hlinkClick xmlns:r="http://schemas.openxmlformats.org/officeDocument/2006/relationships" r:id="rId1284"/>
        </xdr:cNvPr>
        <xdr:cNvSpPr>
          <a:spLocks noChangeAspect="1" noChangeArrowheads="1"/>
        </xdr:cNvSpPr>
      </xdr:nvSpPr>
      <xdr:spPr bwMode="auto">
        <a:xfrm>
          <a:off x="6181725" y="211121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1115</xdr:row>
      <xdr:rowOff>0</xdr:rowOff>
    </xdr:from>
    <xdr:to>
      <xdr:col>8</xdr:col>
      <xdr:colOff>123825</xdr:colOff>
      <xdr:row>1115</xdr:row>
      <xdr:rowOff>104775</xdr:rowOff>
    </xdr:to>
    <xdr:sp macro="" textlink="">
      <xdr:nvSpPr>
        <xdr:cNvPr id="4904" name="AutoShape 148" descr="Arbitration Eligible">
          <a:hlinkClick xmlns:r="http://schemas.openxmlformats.org/officeDocument/2006/relationships" r:id="rId1285"/>
        </xdr:cNvPr>
        <xdr:cNvSpPr>
          <a:spLocks noChangeAspect="1" noChangeArrowheads="1"/>
        </xdr:cNvSpPr>
      </xdr:nvSpPr>
      <xdr:spPr bwMode="auto">
        <a:xfrm>
          <a:off x="6943725" y="212645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1116</xdr:row>
      <xdr:rowOff>0</xdr:rowOff>
    </xdr:from>
    <xdr:to>
      <xdr:col>7</xdr:col>
      <xdr:colOff>123825</xdr:colOff>
      <xdr:row>1116</xdr:row>
      <xdr:rowOff>104775</xdr:rowOff>
    </xdr:to>
    <xdr:sp macro="" textlink="">
      <xdr:nvSpPr>
        <xdr:cNvPr id="4905" name="AutoShape 149" descr="Arbitration Eligible">
          <a:hlinkClick xmlns:r="http://schemas.openxmlformats.org/officeDocument/2006/relationships" r:id="rId1286"/>
        </xdr:cNvPr>
        <xdr:cNvSpPr>
          <a:spLocks noChangeAspect="1" noChangeArrowheads="1"/>
        </xdr:cNvSpPr>
      </xdr:nvSpPr>
      <xdr:spPr bwMode="auto">
        <a:xfrm>
          <a:off x="6181725" y="212836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1117</xdr:row>
      <xdr:rowOff>0</xdr:rowOff>
    </xdr:from>
    <xdr:to>
      <xdr:col>8</xdr:col>
      <xdr:colOff>123825</xdr:colOff>
      <xdr:row>1117</xdr:row>
      <xdr:rowOff>104775</xdr:rowOff>
    </xdr:to>
    <xdr:sp macro="" textlink="">
      <xdr:nvSpPr>
        <xdr:cNvPr id="4906" name="AutoShape 150" descr="Arbitration Eligible">
          <a:hlinkClick xmlns:r="http://schemas.openxmlformats.org/officeDocument/2006/relationships" r:id="rId1287"/>
        </xdr:cNvPr>
        <xdr:cNvSpPr>
          <a:spLocks noChangeAspect="1" noChangeArrowheads="1"/>
        </xdr:cNvSpPr>
      </xdr:nvSpPr>
      <xdr:spPr bwMode="auto">
        <a:xfrm>
          <a:off x="6943725" y="213026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1120</xdr:row>
      <xdr:rowOff>0</xdr:rowOff>
    </xdr:from>
    <xdr:to>
      <xdr:col>2</xdr:col>
      <xdr:colOff>123825</xdr:colOff>
      <xdr:row>1120</xdr:row>
      <xdr:rowOff>123825</xdr:rowOff>
    </xdr:to>
    <xdr:sp macro="" textlink="">
      <xdr:nvSpPr>
        <xdr:cNvPr id="4907" name="AutoShape 151" descr="Performance Bonuses"/>
        <xdr:cNvSpPr>
          <a:spLocks noChangeAspect="1" noChangeArrowheads="1"/>
        </xdr:cNvSpPr>
      </xdr:nvSpPr>
      <xdr:spPr bwMode="auto">
        <a:xfrm>
          <a:off x="2314575" y="21359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1120</xdr:row>
      <xdr:rowOff>0</xdr:rowOff>
    </xdr:from>
    <xdr:to>
      <xdr:col>2</xdr:col>
      <xdr:colOff>257175</xdr:colOff>
      <xdr:row>1120</xdr:row>
      <xdr:rowOff>123825</xdr:rowOff>
    </xdr:to>
    <xdr:sp macro="" textlink="">
      <xdr:nvSpPr>
        <xdr:cNvPr id="4908" name="AutoShape 152" descr="Waivers Exempt">
          <a:hlinkClick xmlns:r="http://schemas.openxmlformats.org/officeDocument/2006/relationships" r:id="rId1288"/>
        </xdr:cNvPr>
        <xdr:cNvSpPr>
          <a:spLocks noChangeAspect="1" noChangeArrowheads="1"/>
        </xdr:cNvSpPr>
      </xdr:nvSpPr>
      <xdr:spPr bwMode="auto">
        <a:xfrm>
          <a:off x="2447925" y="21359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1121</xdr:row>
      <xdr:rowOff>0</xdr:rowOff>
    </xdr:from>
    <xdr:to>
      <xdr:col>7</xdr:col>
      <xdr:colOff>104775</xdr:colOff>
      <xdr:row>1121</xdr:row>
      <xdr:rowOff>104775</xdr:rowOff>
    </xdr:to>
    <xdr:sp macro="" textlink="">
      <xdr:nvSpPr>
        <xdr:cNvPr id="4909" name="AutoShape 153" descr="https://capfriendly-wlb8ng5.stackpathdns.com/assets/images/icons/general/q2.svg"/>
        <xdr:cNvSpPr>
          <a:spLocks noChangeAspect="1" noChangeArrowheads="1"/>
        </xdr:cNvSpPr>
      </xdr:nvSpPr>
      <xdr:spPr bwMode="auto">
        <a:xfrm>
          <a:off x="6181725" y="2137886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1128</xdr:row>
      <xdr:rowOff>0</xdr:rowOff>
    </xdr:from>
    <xdr:to>
      <xdr:col>2</xdr:col>
      <xdr:colOff>123825</xdr:colOff>
      <xdr:row>1128</xdr:row>
      <xdr:rowOff>123825</xdr:rowOff>
    </xdr:to>
    <xdr:sp macro="" textlink="">
      <xdr:nvSpPr>
        <xdr:cNvPr id="4910" name="AutoShape 154" descr="Performance Bonuses"/>
        <xdr:cNvSpPr>
          <a:spLocks noChangeAspect="1" noChangeArrowheads="1"/>
        </xdr:cNvSpPr>
      </xdr:nvSpPr>
      <xdr:spPr bwMode="auto">
        <a:xfrm>
          <a:off x="2314575" y="21512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1128</xdr:row>
      <xdr:rowOff>0</xdr:rowOff>
    </xdr:from>
    <xdr:to>
      <xdr:col>2</xdr:col>
      <xdr:colOff>257175</xdr:colOff>
      <xdr:row>1128</xdr:row>
      <xdr:rowOff>123825</xdr:rowOff>
    </xdr:to>
    <xdr:sp macro="" textlink="">
      <xdr:nvSpPr>
        <xdr:cNvPr id="4911" name="AutoShape 155" descr="Waivers Exempt">
          <a:hlinkClick xmlns:r="http://schemas.openxmlformats.org/officeDocument/2006/relationships" r:id="rId1289"/>
        </xdr:cNvPr>
        <xdr:cNvSpPr>
          <a:spLocks noChangeAspect="1" noChangeArrowheads="1"/>
        </xdr:cNvSpPr>
      </xdr:nvSpPr>
      <xdr:spPr bwMode="auto">
        <a:xfrm>
          <a:off x="2447925" y="21512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1130</xdr:row>
      <xdr:rowOff>0</xdr:rowOff>
    </xdr:from>
    <xdr:to>
      <xdr:col>2</xdr:col>
      <xdr:colOff>123825</xdr:colOff>
      <xdr:row>1130</xdr:row>
      <xdr:rowOff>123825</xdr:rowOff>
    </xdr:to>
    <xdr:sp macro="" textlink="">
      <xdr:nvSpPr>
        <xdr:cNvPr id="4912" name="AutoShape 156" descr="Performance Bonuses"/>
        <xdr:cNvSpPr>
          <a:spLocks noChangeAspect="1" noChangeArrowheads="1"/>
        </xdr:cNvSpPr>
      </xdr:nvSpPr>
      <xdr:spPr bwMode="auto">
        <a:xfrm>
          <a:off x="2314575" y="21550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13" name="AutoShape 157" descr="https://capfriendly-wlb8ng5.stackpathdns.com/assets/images/icons/general/q.svg"/>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14" name="AutoShape 158" descr="https://capfriendly-wlb8ng5.stackpathdns.com/assets/images/icons/general/q.svg"/>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15" name="AutoShape 159" descr="https://capfriendly-wlb8ng5.stackpathdns.com/assets/images/icons/general/q.svg"/>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16" name="AutoShape 160" descr="https://capfriendly-wlb8ng5.stackpathdns.com/assets/images/icons/general/q.svg"/>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17" name="AutoShape 161" descr="https://capfriendly-wlb8ng5.stackpathdns.com/assets/images/icons/general/q.svg"/>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18" name="AutoShape 162" descr="https://capfriendly-wlb8ng5.stackpathdns.com/assets/images/icons/general/q.svg"/>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19" name="AutoShape 163" descr="https://capfriendly-wlb8ng5.stackpathdns.com/assets/images/icons/general/q.svg"/>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20" name="AutoShape 164" descr="https://capfriendly-wlb8ng5.stackpathdns.com/assets/images/icons/general/q.svg"/>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21" name="AutoShape 165" descr="https://capfriendly-wlb8ng5.stackpathdns.com/assets/images/icons/general/q.svg"/>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22" name="AutoShape 166" descr="https://capfriendly-wlb8ng5.stackpathdns.com/assets/images/icons/general/q.svg"/>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23" name="AutoShape 167" descr="https://capfriendly-wlb8ng5.stackpathdns.com/assets/images/icons/general/q.svg"/>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1132</xdr:row>
      <xdr:rowOff>0</xdr:rowOff>
    </xdr:from>
    <xdr:to>
      <xdr:col>2</xdr:col>
      <xdr:colOff>123825</xdr:colOff>
      <xdr:row>1132</xdr:row>
      <xdr:rowOff>123825</xdr:rowOff>
    </xdr:to>
    <xdr:sp macro="" textlink="">
      <xdr:nvSpPr>
        <xdr:cNvPr id="4924" name="AutoShape 168" descr="Waivers Exempt">
          <a:hlinkClick xmlns:r="http://schemas.openxmlformats.org/officeDocument/2006/relationships" r:id="rId1290"/>
        </xdr:cNvPr>
        <xdr:cNvSpPr>
          <a:spLocks noChangeAspect="1" noChangeArrowheads="1"/>
        </xdr:cNvSpPr>
      </xdr:nvSpPr>
      <xdr:spPr bwMode="auto">
        <a:xfrm>
          <a:off x="2314575" y="21588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1133</xdr:row>
      <xdr:rowOff>0</xdr:rowOff>
    </xdr:from>
    <xdr:to>
      <xdr:col>2</xdr:col>
      <xdr:colOff>123825</xdr:colOff>
      <xdr:row>1133</xdr:row>
      <xdr:rowOff>123825</xdr:rowOff>
    </xdr:to>
    <xdr:sp macro="" textlink="">
      <xdr:nvSpPr>
        <xdr:cNvPr id="4925" name="AutoShape 169" descr="Waivers Exempt">
          <a:hlinkClick xmlns:r="http://schemas.openxmlformats.org/officeDocument/2006/relationships" r:id="rId1291"/>
        </xdr:cNvPr>
        <xdr:cNvSpPr>
          <a:spLocks noChangeAspect="1" noChangeArrowheads="1"/>
        </xdr:cNvSpPr>
      </xdr:nvSpPr>
      <xdr:spPr bwMode="auto">
        <a:xfrm>
          <a:off x="2314575" y="21607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1134</xdr:row>
      <xdr:rowOff>0</xdr:rowOff>
    </xdr:from>
    <xdr:to>
      <xdr:col>2</xdr:col>
      <xdr:colOff>123825</xdr:colOff>
      <xdr:row>1134</xdr:row>
      <xdr:rowOff>123825</xdr:rowOff>
    </xdr:to>
    <xdr:sp macro="" textlink="">
      <xdr:nvSpPr>
        <xdr:cNvPr id="4926" name="AutoShape 170" descr="Waivers Exempt">
          <a:hlinkClick xmlns:r="http://schemas.openxmlformats.org/officeDocument/2006/relationships" r:id="rId1292"/>
        </xdr:cNvPr>
        <xdr:cNvSpPr>
          <a:spLocks noChangeAspect="1" noChangeArrowheads="1"/>
        </xdr:cNvSpPr>
      </xdr:nvSpPr>
      <xdr:spPr bwMode="auto">
        <a:xfrm>
          <a:off x="2314575" y="21626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1135</xdr:row>
      <xdr:rowOff>0</xdr:rowOff>
    </xdr:from>
    <xdr:to>
      <xdr:col>2</xdr:col>
      <xdr:colOff>123825</xdr:colOff>
      <xdr:row>1135</xdr:row>
      <xdr:rowOff>123825</xdr:rowOff>
    </xdr:to>
    <xdr:sp macro="" textlink="">
      <xdr:nvSpPr>
        <xdr:cNvPr id="4927" name="AutoShape 171" descr="Waivers Exempt">
          <a:hlinkClick xmlns:r="http://schemas.openxmlformats.org/officeDocument/2006/relationships" r:id="rId1293"/>
        </xdr:cNvPr>
        <xdr:cNvSpPr>
          <a:spLocks noChangeAspect="1" noChangeArrowheads="1"/>
        </xdr:cNvSpPr>
      </xdr:nvSpPr>
      <xdr:spPr bwMode="auto">
        <a:xfrm>
          <a:off x="2314575" y="21645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1136</xdr:row>
      <xdr:rowOff>0</xdr:rowOff>
    </xdr:from>
    <xdr:to>
      <xdr:col>2</xdr:col>
      <xdr:colOff>123825</xdr:colOff>
      <xdr:row>1136</xdr:row>
      <xdr:rowOff>123825</xdr:rowOff>
    </xdr:to>
    <xdr:sp macro="" textlink="">
      <xdr:nvSpPr>
        <xdr:cNvPr id="4928" name="AutoShape 172" descr="Performance Bonuses"/>
        <xdr:cNvSpPr>
          <a:spLocks noChangeAspect="1" noChangeArrowheads="1"/>
        </xdr:cNvSpPr>
      </xdr:nvSpPr>
      <xdr:spPr bwMode="auto">
        <a:xfrm>
          <a:off x="2314575" y="21664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1136</xdr:row>
      <xdr:rowOff>0</xdr:rowOff>
    </xdr:from>
    <xdr:to>
      <xdr:col>2</xdr:col>
      <xdr:colOff>257175</xdr:colOff>
      <xdr:row>1136</xdr:row>
      <xdr:rowOff>123825</xdr:rowOff>
    </xdr:to>
    <xdr:sp macro="" textlink="">
      <xdr:nvSpPr>
        <xdr:cNvPr id="4929" name="AutoShape 173" descr="Waivers Exempt">
          <a:hlinkClick xmlns:r="http://schemas.openxmlformats.org/officeDocument/2006/relationships" r:id="rId1294"/>
        </xdr:cNvPr>
        <xdr:cNvSpPr>
          <a:spLocks noChangeAspect="1" noChangeArrowheads="1"/>
        </xdr:cNvSpPr>
      </xdr:nvSpPr>
      <xdr:spPr bwMode="auto">
        <a:xfrm>
          <a:off x="2447925" y="21664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1137</xdr:row>
      <xdr:rowOff>0</xdr:rowOff>
    </xdr:from>
    <xdr:to>
      <xdr:col>2</xdr:col>
      <xdr:colOff>123825</xdr:colOff>
      <xdr:row>1137</xdr:row>
      <xdr:rowOff>123825</xdr:rowOff>
    </xdr:to>
    <xdr:sp macro="" textlink="">
      <xdr:nvSpPr>
        <xdr:cNvPr id="4930" name="AutoShape 174" descr="Performance Bonuses"/>
        <xdr:cNvSpPr>
          <a:spLocks noChangeAspect="1" noChangeArrowheads="1"/>
        </xdr:cNvSpPr>
      </xdr:nvSpPr>
      <xdr:spPr bwMode="auto">
        <a:xfrm>
          <a:off x="2314575" y="21683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1137</xdr:row>
      <xdr:rowOff>0</xdr:rowOff>
    </xdr:from>
    <xdr:to>
      <xdr:col>2</xdr:col>
      <xdr:colOff>257175</xdr:colOff>
      <xdr:row>1137</xdr:row>
      <xdr:rowOff>123825</xdr:rowOff>
    </xdr:to>
    <xdr:sp macro="" textlink="">
      <xdr:nvSpPr>
        <xdr:cNvPr id="4931" name="AutoShape 175" descr="Waivers Exempt">
          <a:hlinkClick xmlns:r="http://schemas.openxmlformats.org/officeDocument/2006/relationships" r:id="rId1295"/>
        </xdr:cNvPr>
        <xdr:cNvSpPr>
          <a:spLocks noChangeAspect="1" noChangeArrowheads="1"/>
        </xdr:cNvSpPr>
      </xdr:nvSpPr>
      <xdr:spPr bwMode="auto">
        <a:xfrm>
          <a:off x="2447925" y="21683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1138</xdr:row>
      <xdr:rowOff>0</xdr:rowOff>
    </xdr:from>
    <xdr:to>
      <xdr:col>2</xdr:col>
      <xdr:colOff>123825</xdr:colOff>
      <xdr:row>1138</xdr:row>
      <xdr:rowOff>123825</xdr:rowOff>
    </xdr:to>
    <xdr:sp macro="" textlink="">
      <xdr:nvSpPr>
        <xdr:cNvPr id="4932" name="AutoShape 176" descr="Performance Bonuses"/>
        <xdr:cNvSpPr>
          <a:spLocks noChangeAspect="1" noChangeArrowheads="1"/>
        </xdr:cNvSpPr>
      </xdr:nvSpPr>
      <xdr:spPr bwMode="auto">
        <a:xfrm>
          <a:off x="2314575" y="21702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1138</xdr:row>
      <xdr:rowOff>0</xdr:rowOff>
    </xdr:from>
    <xdr:to>
      <xdr:col>2</xdr:col>
      <xdr:colOff>257175</xdr:colOff>
      <xdr:row>1138</xdr:row>
      <xdr:rowOff>123825</xdr:rowOff>
    </xdr:to>
    <xdr:sp macro="" textlink="">
      <xdr:nvSpPr>
        <xdr:cNvPr id="4933" name="AutoShape 177" descr="Waivers Exempt">
          <a:hlinkClick xmlns:r="http://schemas.openxmlformats.org/officeDocument/2006/relationships" r:id="rId1296"/>
        </xdr:cNvPr>
        <xdr:cNvSpPr>
          <a:spLocks noChangeAspect="1" noChangeArrowheads="1"/>
        </xdr:cNvSpPr>
      </xdr:nvSpPr>
      <xdr:spPr bwMode="auto">
        <a:xfrm>
          <a:off x="2447925" y="21702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1141</xdr:row>
      <xdr:rowOff>0</xdr:rowOff>
    </xdr:from>
    <xdr:to>
      <xdr:col>7</xdr:col>
      <xdr:colOff>123825</xdr:colOff>
      <xdr:row>1141</xdr:row>
      <xdr:rowOff>104775</xdr:rowOff>
    </xdr:to>
    <xdr:sp macro="" textlink="">
      <xdr:nvSpPr>
        <xdr:cNvPr id="4934" name="AutoShape 178" descr="Arbitration Eligible">
          <a:hlinkClick xmlns:r="http://schemas.openxmlformats.org/officeDocument/2006/relationships" r:id="rId1297"/>
        </xdr:cNvPr>
        <xdr:cNvSpPr>
          <a:spLocks noChangeAspect="1" noChangeArrowheads="1"/>
        </xdr:cNvSpPr>
      </xdr:nvSpPr>
      <xdr:spPr bwMode="auto">
        <a:xfrm>
          <a:off x="6181725" y="217598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1142</xdr:row>
      <xdr:rowOff>0</xdr:rowOff>
    </xdr:from>
    <xdr:to>
      <xdr:col>2</xdr:col>
      <xdr:colOff>123825</xdr:colOff>
      <xdr:row>1142</xdr:row>
      <xdr:rowOff>123825</xdr:rowOff>
    </xdr:to>
    <xdr:sp macro="" textlink="">
      <xdr:nvSpPr>
        <xdr:cNvPr id="4935" name="AutoShape 179" descr="Performance Bonuses"/>
        <xdr:cNvSpPr>
          <a:spLocks noChangeAspect="1" noChangeArrowheads="1"/>
        </xdr:cNvSpPr>
      </xdr:nvSpPr>
      <xdr:spPr bwMode="auto">
        <a:xfrm>
          <a:off x="2314575" y="21778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1142</xdr:row>
      <xdr:rowOff>0</xdr:rowOff>
    </xdr:from>
    <xdr:to>
      <xdr:col>2</xdr:col>
      <xdr:colOff>257175</xdr:colOff>
      <xdr:row>1142</xdr:row>
      <xdr:rowOff>123825</xdr:rowOff>
    </xdr:to>
    <xdr:sp macro="" textlink="">
      <xdr:nvSpPr>
        <xdr:cNvPr id="4936" name="AutoShape 180" descr="Waivers Exempt">
          <a:hlinkClick xmlns:r="http://schemas.openxmlformats.org/officeDocument/2006/relationships" r:id="rId1298"/>
        </xdr:cNvPr>
        <xdr:cNvSpPr>
          <a:spLocks noChangeAspect="1" noChangeArrowheads="1"/>
        </xdr:cNvSpPr>
      </xdr:nvSpPr>
      <xdr:spPr bwMode="auto">
        <a:xfrm>
          <a:off x="2447925" y="21778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1143</xdr:row>
      <xdr:rowOff>0</xdr:rowOff>
    </xdr:from>
    <xdr:to>
      <xdr:col>2</xdr:col>
      <xdr:colOff>123825</xdr:colOff>
      <xdr:row>1143</xdr:row>
      <xdr:rowOff>123825</xdr:rowOff>
    </xdr:to>
    <xdr:sp macro="" textlink="">
      <xdr:nvSpPr>
        <xdr:cNvPr id="4937" name="AutoShape 181" descr="Performance Bonuses"/>
        <xdr:cNvSpPr>
          <a:spLocks noChangeAspect="1" noChangeArrowheads="1"/>
        </xdr:cNvSpPr>
      </xdr:nvSpPr>
      <xdr:spPr bwMode="auto">
        <a:xfrm>
          <a:off x="2314575" y="21797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1143</xdr:row>
      <xdr:rowOff>0</xdr:rowOff>
    </xdr:from>
    <xdr:to>
      <xdr:col>2</xdr:col>
      <xdr:colOff>257175</xdr:colOff>
      <xdr:row>1143</xdr:row>
      <xdr:rowOff>123825</xdr:rowOff>
    </xdr:to>
    <xdr:sp macro="" textlink="">
      <xdr:nvSpPr>
        <xdr:cNvPr id="4938" name="AutoShape 182" descr="Waivers Exempt">
          <a:hlinkClick xmlns:r="http://schemas.openxmlformats.org/officeDocument/2006/relationships" r:id="rId1299"/>
        </xdr:cNvPr>
        <xdr:cNvSpPr>
          <a:spLocks noChangeAspect="1" noChangeArrowheads="1"/>
        </xdr:cNvSpPr>
      </xdr:nvSpPr>
      <xdr:spPr bwMode="auto">
        <a:xfrm>
          <a:off x="2447925" y="21797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1144</xdr:row>
      <xdr:rowOff>0</xdr:rowOff>
    </xdr:from>
    <xdr:to>
      <xdr:col>7</xdr:col>
      <xdr:colOff>123825</xdr:colOff>
      <xdr:row>1144</xdr:row>
      <xdr:rowOff>104775</xdr:rowOff>
    </xdr:to>
    <xdr:sp macro="" textlink="">
      <xdr:nvSpPr>
        <xdr:cNvPr id="4939" name="AutoShape 183" descr="Arbitration Eligible">
          <a:hlinkClick xmlns:r="http://schemas.openxmlformats.org/officeDocument/2006/relationships" r:id="rId1300"/>
        </xdr:cNvPr>
        <xdr:cNvSpPr>
          <a:spLocks noChangeAspect="1" noChangeArrowheads="1"/>
        </xdr:cNvSpPr>
      </xdr:nvSpPr>
      <xdr:spPr bwMode="auto">
        <a:xfrm>
          <a:off x="6181725" y="218170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1145</xdr:row>
      <xdr:rowOff>0</xdr:rowOff>
    </xdr:from>
    <xdr:to>
      <xdr:col>7</xdr:col>
      <xdr:colOff>123825</xdr:colOff>
      <xdr:row>1145</xdr:row>
      <xdr:rowOff>104775</xdr:rowOff>
    </xdr:to>
    <xdr:sp macro="" textlink="">
      <xdr:nvSpPr>
        <xdr:cNvPr id="4940" name="AutoShape 184" descr="Arbitration Eligible">
          <a:hlinkClick xmlns:r="http://schemas.openxmlformats.org/officeDocument/2006/relationships" r:id="rId1301"/>
        </xdr:cNvPr>
        <xdr:cNvSpPr>
          <a:spLocks noChangeAspect="1" noChangeArrowheads="1"/>
        </xdr:cNvSpPr>
      </xdr:nvSpPr>
      <xdr:spPr bwMode="auto">
        <a:xfrm>
          <a:off x="6181725" y="218360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1147</xdr:row>
      <xdr:rowOff>0</xdr:rowOff>
    </xdr:from>
    <xdr:to>
      <xdr:col>2</xdr:col>
      <xdr:colOff>123825</xdr:colOff>
      <xdr:row>1147</xdr:row>
      <xdr:rowOff>123825</xdr:rowOff>
    </xdr:to>
    <xdr:sp macro="" textlink="">
      <xdr:nvSpPr>
        <xdr:cNvPr id="4941" name="AutoShape 185" descr="Waivers Exempt">
          <a:hlinkClick xmlns:r="http://schemas.openxmlformats.org/officeDocument/2006/relationships" r:id="rId1302"/>
        </xdr:cNvPr>
        <xdr:cNvSpPr>
          <a:spLocks noChangeAspect="1" noChangeArrowheads="1"/>
        </xdr:cNvSpPr>
      </xdr:nvSpPr>
      <xdr:spPr bwMode="auto">
        <a:xfrm>
          <a:off x="2314575" y="21874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1149</xdr:row>
      <xdr:rowOff>0</xdr:rowOff>
    </xdr:from>
    <xdr:to>
      <xdr:col>2</xdr:col>
      <xdr:colOff>123825</xdr:colOff>
      <xdr:row>1149</xdr:row>
      <xdr:rowOff>123825</xdr:rowOff>
    </xdr:to>
    <xdr:sp macro="" textlink="">
      <xdr:nvSpPr>
        <xdr:cNvPr id="4942" name="AutoShape 186" descr="Performance Bonuses"/>
        <xdr:cNvSpPr>
          <a:spLocks noChangeAspect="1" noChangeArrowheads="1"/>
        </xdr:cNvSpPr>
      </xdr:nvSpPr>
      <xdr:spPr bwMode="auto">
        <a:xfrm>
          <a:off x="2314575" y="21912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1149</xdr:row>
      <xdr:rowOff>0</xdr:rowOff>
    </xdr:from>
    <xdr:to>
      <xdr:col>2</xdr:col>
      <xdr:colOff>257175</xdr:colOff>
      <xdr:row>1149</xdr:row>
      <xdr:rowOff>123825</xdr:rowOff>
    </xdr:to>
    <xdr:sp macro="" textlink="">
      <xdr:nvSpPr>
        <xdr:cNvPr id="4943" name="AutoShape 187" descr="Waivers Exempt">
          <a:hlinkClick xmlns:r="http://schemas.openxmlformats.org/officeDocument/2006/relationships" r:id="rId1303"/>
        </xdr:cNvPr>
        <xdr:cNvSpPr>
          <a:spLocks noChangeAspect="1" noChangeArrowheads="1"/>
        </xdr:cNvSpPr>
      </xdr:nvSpPr>
      <xdr:spPr bwMode="auto">
        <a:xfrm>
          <a:off x="2447925" y="21912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1150</xdr:row>
      <xdr:rowOff>0</xdr:rowOff>
    </xdr:from>
    <xdr:to>
      <xdr:col>2</xdr:col>
      <xdr:colOff>123825</xdr:colOff>
      <xdr:row>1150</xdr:row>
      <xdr:rowOff>123825</xdr:rowOff>
    </xdr:to>
    <xdr:sp macro="" textlink="">
      <xdr:nvSpPr>
        <xdr:cNvPr id="4944" name="AutoShape 188" descr="Performance Bonuses"/>
        <xdr:cNvSpPr>
          <a:spLocks noChangeAspect="1" noChangeArrowheads="1"/>
        </xdr:cNvSpPr>
      </xdr:nvSpPr>
      <xdr:spPr bwMode="auto">
        <a:xfrm>
          <a:off x="2314575" y="21931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1150</xdr:row>
      <xdr:rowOff>0</xdr:rowOff>
    </xdr:from>
    <xdr:to>
      <xdr:col>2</xdr:col>
      <xdr:colOff>257175</xdr:colOff>
      <xdr:row>1150</xdr:row>
      <xdr:rowOff>123825</xdr:rowOff>
    </xdr:to>
    <xdr:sp macro="" textlink="">
      <xdr:nvSpPr>
        <xdr:cNvPr id="4945" name="AutoShape 189" descr="Waivers Exempt">
          <a:hlinkClick xmlns:r="http://schemas.openxmlformats.org/officeDocument/2006/relationships" r:id="rId1304"/>
        </xdr:cNvPr>
        <xdr:cNvSpPr>
          <a:spLocks noChangeAspect="1" noChangeArrowheads="1"/>
        </xdr:cNvSpPr>
      </xdr:nvSpPr>
      <xdr:spPr bwMode="auto">
        <a:xfrm>
          <a:off x="2447925" y="21931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1152</xdr:row>
      <xdr:rowOff>0</xdr:rowOff>
    </xdr:from>
    <xdr:to>
      <xdr:col>7</xdr:col>
      <xdr:colOff>123825</xdr:colOff>
      <xdr:row>1152</xdr:row>
      <xdr:rowOff>104775</xdr:rowOff>
    </xdr:to>
    <xdr:sp macro="" textlink="">
      <xdr:nvSpPr>
        <xdr:cNvPr id="4946" name="AutoShape 190" descr="Arbitration Eligible">
          <a:hlinkClick xmlns:r="http://schemas.openxmlformats.org/officeDocument/2006/relationships" r:id="rId1305"/>
        </xdr:cNvPr>
        <xdr:cNvSpPr>
          <a:spLocks noChangeAspect="1" noChangeArrowheads="1"/>
        </xdr:cNvSpPr>
      </xdr:nvSpPr>
      <xdr:spPr bwMode="auto">
        <a:xfrm>
          <a:off x="6181725" y="219694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1153</xdr:row>
      <xdr:rowOff>0</xdr:rowOff>
    </xdr:from>
    <xdr:to>
      <xdr:col>2</xdr:col>
      <xdr:colOff>123825</xdr:colOff>
      <xdr:row>1153</xdr:row>
      <xdr:rowOff>123825</xdr:rowOff>
    </xdr:to>
    <xdr:sp macro="" textlink="">
      <xdr:nvSpPr>
        <xdr:cNvPr id="4947" name="AutoShape 191" descr="Performance Bonuses"/>
        <xdr:cNvSpPr>
          <a:spLocks noChangeAspect="1" noChangeArrowheads="1"/>
        </xdr:cNvSpPr>
      </xdr:nvSpPr>
      <xdr:spPr bwMode="auto">
        <a:xfrm>
          <a:off x="2314575" y="21988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1153</xdr:row>
      <xdr:rowOff>0</xdr:rowOff>
    </xdr:from>
    <xdr:to>
      <xdr:col>2</xdr:col>
      <xdr:colOff>257175</xdr:colOff>
      <xdr:row>1153</xdr:row>
      <xdr:rowOff>123825</xdr:rowOff>
    </xdr:to>
    <xdr:sp macro="" textlink="">
      <xdr:nvSpPr>
        <xdr:cNvPr id="4948" name="AutoShape 192" descr="Waivers Exempt">
          <a:hlinkClick xmlns:r="http://schemas.openxmlformats.org/officeDocument/2006/relationships" r:id="rId1306"/>
        </xdr:cNvPr>
        <xdr:cNvSpPr>
          <a:spLocks noChangeAspect="1" noChangeArrowheads="1"/>
        </xdr:cNvSpPr>
      </xdr:nvSpPr>
      <xdr:spPr bwMode="auto">
        <a:xfrm>
          <a:off x="2447925" y="21988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1154</xdr:row>
      <xdr:rowOff>0</xdr:rowOff>
    </xdr:from>
    <xdr:to>
      <xdr:col>2</xdr:col>
      <xdr:colOff>123825</xdr:colOff>
      <xdr:row>1154</xdr:row>
      <xdr:rowOff>123825</xdr:rowOff>
    </xdr:to>
    <xdr:sp macro="" textlink="">
      <xdr:nvSpPr>
        <xdr:cNvPr id="4949" name="AutoShape 193" descr="Performance Bonuses"/>
        <xdr:cNvSpPr>
          <a:spLocks noChangeAspect="1" noChangeArrowheads="1"/>
        </xdr:cNvSpPr>
      </xdr:nvSpPr>
      <xdr:spPr bwMode="auto">
        <a:xfrm>
          <a:off x="2314575" y="22007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1154</xdr:row>
      <xdr:rowOff>0</xdr:rowOff>
    </xdr:from>
    <xdr:to>
      <xdr:col>2</xdr:col>
      <xdr:colOff>257175</xdr:colOff>
      <xdr:row>1154</xdr:row>
      <xdr:rowOff>123825</xdr:rowOff>
    </xdr:to>
    <xdr:sp macro="" textlink="">
      <xdr:nvSpPr>
        <xdr:cNvPr id="4950" name="AutoShape 194" descr="Retained Salary Transaction"/>
        <xdr:cNvSpPr>
          <a:spLocks noChangeAspect="1" noChangeArrowheads="1"/>
        </xdr:cNvSpPr>
      </xdr:nvSpPr>
      <xdr:spPr bwMode="auto">
        <a:xfrm>
          <a:off x="2447925" y="22007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1154</xdr:row>
      <xdr:rowOff>0</xdr:rowOff>
    </xdr:from>
    <xdr:to>
      <xdr:col>2</xdr:col>
      <xdr:colOff>390525</xdr:colOff>
      <xdr:row>1154</xdr:row>
      <xdr:rowOff>123825</xdr:rowOff>
    </xdr:to>
    <xdr:sp macro="" textlink="">
      <xdr:nvSpPr>
        <xdr:cNvPr id="4951" name="AutoShape 195" descr="Waivers Exempt">
          <a:hlinkClick xmlns:r="http://schemas.openxmlformats.org/officeDocument/2006/relationships" r:id="rId1307"/>
        </xdr:cNvPr>
        <xdr:cNvSpPr>
          <a:spLocks noChangeAspect="1" noChangeArrowheads="1"/>
        </xdr:cNvSpPr>
      </xdr:nvSpPr>
      <xdr:spPr bwMode="auto">
        <a:xfrm>
          <a:off x="2581275" y="22007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1155</xdr:row>
      <xdr:rowOff>0</xdr:rowOff>
    </xdr:from>
    <xdr:to>
      <xdr:col>2</xdr:col>
      <xdr:colOff>123825</xdr:colOff>
      <xdr:row>1155</xdr:row>
      <xdr:rowOff>123825</xdr:rowOff>
    </xdr:to>
    <xdr:sp macro="" textlink="">
      <xdr:nvSpPr>
        <xdr:cNvPr id="4952" name="AutoShape 196" descr="Performance Bonuses"/>
        <xdr:cNvSpPr>
          <a:spLocks noChangeAspect="1" noChangeArrowheads="1"/>
        </xdr:cNvSpPr>
      </xdr:nvSpPr>
      <xdr:spPr bwMode="auto">
        <a:xfrm>
          <a:off x="2314575" y="22026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1155</xdr:row>
      <xdr:rowOff>0</xdr:rowOff>
    </xdr:from>
    <xdr:to>
      <xdr:col>2</xdr:col>
      <xdr:colOff>257175</xdr:colOff>
      <xdr:row>1155</xdr:row>
      <xdr:rowOff>123825</xdr:rowOff>
    </xdr:to>
    <xdr:sp macro="" textlink="">
      <xdr:nvSpPr>
        <xdr:cNvPr id="4953" name="AutoShape 197" descr="Waivers Exempt">
          <a:hlinkClick xmlns:r="http://schemas.openxmlformats.org/officeDocument/2006/relationships" r:id="rId1308"/>
        </xdr:cNvPr>
        <xdr:cNvSpPr>
          <a:spLocks noChangeAspect="1" noChangeArrowheads="1"/>
        </xdr:cNvSpPr>
      </xdr:nvSpPr>
      <xdr:spPr bwMode="auto">
        <a:xfrm>
          <a:off x="2447925" y="22026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1162</xdr:row>
      <xdr:rowOff>0</xdr:rowOff>
    </xdr:from>
    <xdr:to>
      <xdr:col>9</xdr:col>
      <xdr:colOff>123825</xdr:colOff>
      <xdr:row>1162</xdr:row>
      <xdr:rowOff>104775</xdr:rowOff>
    </xdr:to>
    <xdr:sp macro="" textlink="">
      <xdr:nvSpPr>
        <xdr:cNvPr id="4954" name="AutoShape 1" descr="Arbitration Eligible">
          <a:hlinkClick xmlns:r="http://schemas.openxmlformats.org/officeDocument/2006/relationships" r:id="rId1309"/>
        </xdr:cNvPr>
        <xdr:cNvSpPr>
          <a:spLocks noChangeAspect="1" noChangeArrowheads="1"/>
        </xdr:cNvSpPr>
      </xdr:nvSpPr>
      <xdr:spPr bwMode="auto">
        <a:xfrm>
          <a:off x="7705725" y="221599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1164</xdr:row>
      <xdr:rowOff>0</xdr:rowOff>
    </xdr:from>
    <xdr:to>
      <xdr:col>2</xdr:col>
      <xdr:colOff>123825</xdr:colOff>
      <xdr:row>1164</xdr:row>
      <xdr:rowOff>123825</xdr:rowOff>
    </xdr:to>
    <xdr:sp macro="" textlink="">
      <xdr:nvSpPr>
        <xdr:cNvPr id="4955" name="AutoShape 2" descr="Performance Bonuses"/>
        <xdr:cNvSpPr>
          <a:spLocks noChangeAspect="1" noChangeArrowheads="1"/>
        </xdr:cNvSpPr>
      </xdr:nvSpPr>
      <xdr:spPr bwMode="auto">
        <a:xfrm>
          <a:off x="2314575" y="22198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1164</xdr:row>
      <xdr:rowOff>0</xdr:rowOff>
    </xdr:from>
    <xdr:to>
      <xdr:col>2</xdr:col>
      <xdr:colOff>257175</xdr:colOff>
      <xdr:row>1164</xdr:row>
      <xdr:rowOff>123825</xdr:rowOff>
    </xdr:to>
    <xdr:sp macro="" textlink="">
      <xdr:nvSpPr>
        <xdr:cNvPr id="4956" name="AutoShape 3" descr="Retained Salary Transaction"/>
        <xdr:cNvSpPr>
          <a:spLocks noChangeAspect="1" noChangeArrowheads="1"/>
        </xdr:cNvSpPr>
      </xdr:nvSpPr>
      <xdr:spPr bwMode="auto">
        <a:xfrm>
          <a:off x="2447925" y="22198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1164</xdr:row>
      <xdr:rowOff>0</xdr:rowOff>
    </xdr:from>
    <xdr:to>
      <xdr:col>2</xdr:col>
      <xdr:colOff>390525</xdr:colOff>
      <xdr:row>1164</xdr:row>
      <xdr:rowOff>123825</xdr:rowOff>
    </xdr:to>
    <xdr:sp macro="" textlink="">
      <xdr:nvSpPr>
        <xdr:cNvPr id="4957" name="AutoShape 4" descr="Waivers Exempt">
          <a:hlinkClick xmlns:r="http://schemas.openxmlformats.org/officeDocument/2006/relationships" r:id="rId1310"/>
        </xdr:cNvPr>
        <xdr:cNvSpPr>
          <a:spLocks noChangeAspect="1" noChangeArrowheads="1"/>
        </xdr:cNvSpPr>
      </xdr:nvSpPr>
      <xdr:spPr bwMode="auto">
        <a:xfrm>
          <a:off x="2581275" y="22198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1164</xdr:row>
      <xdr:rowOff>0</xdr:rowOff>
    </xdr:from>
    <xdr:to>
      <xdr:col>2</xdr:col>
      <xdr:colOff>523875</xdr:colOff>
      <xdr:row>1164</xdr:row>
      <xdr:rowOff>123825</xdr:rowOff>
    </xdr:to>
    <xdr:sp macro="" textlink="">
      <xdr:nvSpPr>
        <xdr:cNvPr id="4958" name="AutoShape 5" descr="Exempt from the 50 Contract Limit"/>
        <xdr:cNvSpPr>
          <a:spLocks noChangeAspect="1" noChangeArrowheads="1"/>
        </xdr:cNvSpPr>
      </xdr:nvSpPr>
      <xdr:spPr bwMode="auto">
        <a:xfrm>
          <a:off x="2714625" y="22198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1165</xdr:row>
      <xdr:rowOff>0</xdr:rowOff>
    </xdr:from>
    <xdr:to>
      <xdr:col>2</xdr:col>
      <xdr:colOff>123825</xdr:colOff>
      <xdr:row>1165</xdr:row>
      <xdr:rowOff>123825</xdr:rowOff>
    </xdr:to>
    <xdr:sp macro="" textlink="">
      <xdr:nvSpPr>
        <xdr:cNvPr id="4959" name="AutoShape 6" descr="Performance Bonuses"/>
        <xdr:cNvSpPr>
          <a:spLocks noChangeAspect="1" noChangeArrowheads="1"/>
        </xdr:cNvSpPr>
      </xdr:nvSpPr>
      <xdr:spPr bwMode="auto">
        <a:xfrm>
          <a:off x="2314575" y="22217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1165</xdr:row>
      <xdr:rowOff>0</xdr:rowOff>
    </xdr:from>
    <xdr:to>
      <xdr:col>2</xdr:col>
      <xdr:colOff>257175</xdr:colOff>
      <xdr:row>1165</xdr:row>
      <xdr:rowOff>123825</xdr:rowOff>
    </xdr:to>
    <xdr:sp macro="" textlink="">
      <xdr:nvSpPr>
        <xdr:cNvPr id="4960" name="AutoShape 7" descr="Waivers Exempt">
          <a:hlinkClick xmlns:r="http://schemas.openxmlformats.org/officeDocument/2006/relationships" r:id="rId1311"/>
        </xdr:cNvPr>
        <xdr:cNvSpPr>
          <a:spLocks noChangeAspect="1" noChangeArrowheads="1"/>
        </xdr:cNvSpPr>
      </xdr:nvSpPr>
      <xdr:spPr bwMode="auto">
        <a:xfrm>
          <a:off x="2447925" y="22217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1166</xdr:row>
      <xdr:rowOff>0</xdr:rowOff>
    </xdr:from>
    <xdr:to>
      <xdr:col>7</xdr:col>
      <xdr:colOff>123825</xdr:colOff>
      <xdr:row>1166</xdr:row>
      <xdr:rowOff>104775</xdr:rowOff>
    </xdr:to>
    <xdr:sp macro="" textlink="">
      <xdr:nvSpPr>
        <xdr:cNvPr id="4961" name="AutoShape 8" descr="Arbitration Eligible">
          <a:hlinkClick xmlns:r="http://schemas.openxmlformats.org/officeDocument/2006/relationships" r:id="rId1312"/>
        </xdr:cNvPr>
        <xdr:cNvSpPr>
          <a:spLocks noChangeAspect="1" noChangeArrowheads="1"/>
        </xdr:cNvSpPr>
      </xdr:nvSpPr>
      <xdr:spPr bwMode="auto">
        <a:xfrm>
          <a:off x="6181725" y="222361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1167</xdr:row>
      <xdr:rowOff>0</xdr:rowOff>
    </xdr:from>
    <xdr:to>
      <xdr:col>2</xdr:col>
      <xdr:colOff>123825</xdr:colOff>
      <xdr:row>1167</xdr:row>
      <xdr:rowOff>123825</xdr:rowOff>
    </xdr:to>
    <xdr:sp macro="" textlink="">
      <xdr:nvSpPr>
        <xdr:cNvPr id="4962" name="AutoShape 9" descr="Performance Bonuses"/>
        <xdr:cNvSpPr>
          <a:spLocks noChangeAspect="1" noChangeArrowheads="1"/>
        </xdr:cNvSpPr>
      </xdr:nvSpPr>
      <xdr:spPr bwMode="auto">
        <a:xfrm>
          <a:off x="2314575" y="22255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1167</xdr:row>
      <xdr:rowOff>0</xdr:rowOff>
    </xdr:from>
    <xdr:to>
      <xdr:col>2</xdr:col>
      <xdr:colOff>257175</xdr:colOff>
      <xdr:row>1167</xdr:row>
      <xdr:rowOff>123825</xdr:rowOff>
    </xdr:to>
    <xdr:sp macro="" textlink="">
      <xdr:nvSpPr>
        <xdr:cNvPr id="4963" name="AutoShape 10" descr="Waivers Exempt">
          <a:hlinkClick xmlns:r="http://schemas.openxmlformats.org/officeDocument/2006/relationships" r:id="rId1313"/>
        </xdr:cNvPr>
        <xdr:cNvSpPr>
          <a:spLocks noChangeAspect="1" noChangeArrowheads="1"/>
        </xdr:cNvSpPr>
      </xdr:nvSpPr>
      <xdr:spPr bwMode="auto">
        <a:xfrm>
          <a:off x="2447925" y="22255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1176</xdr:row>
      <xdr:rowOff>0</xdr:rowOff>
    </xdr:from>
    <xdr:to>
      <xdr:col>7</xdr:col>
      <xdr:colOff>123825</xdr:colOff>
      <xdr:row>1176</xdr:row>
      <xdr:rowOff>104775</xdr:rowOff>
    </xdr:to>
    <xdr:sp macro="" textlink="">
      <xdr:nvSpPr>
        <xdr:cNvPr id="4964" name="AutoShape 11" descr="Arbitration Eligible">
          <a:hlinkClick xmlns:r="http://schemas.openxmlformats.org/officeDocument/2006/relationships" r:id="rId1314"/>
        </xdr:cNvPr>
        <xdr:cNvSpPr>
          <a:spLocks noChangeAspect="1" noChangeArrowheads="1"/>
        </xdr:cNvSpPr>
      </xdr:nvSpPr>
      <xdr:spPr bwMode="auto">
        <a:xfrm>
          <a:off x="6181725" y="224266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1178</xdr:row>
      <xdr:rowOff>0</xdr:rowOff>
    </xdr:from>
    <xdr:to>
      <xdr:col>2</xdr:col>
      <xdr:colOff>123825</xdr:colOff>
      <xdr:row>1178</xdr:row>
      <xdr:rowOff>123825</xdr:rowOff>
    </xdr:to>
    <xdr:sp macro="" textlink="">
      <xdr:nvSpPr>
        <xdr:cNvPr id="4965" name="AutoShape 12" descr="Performance Bonuses"/>
        <xdr:cNvSpPr>
          <a:spLocks noChangeAspect="1" noChangeArrowheads="1"/>
        </xdr:cNvSpPr>
      </xdr:nvSpPr>
      <xdr:spPr bwMode="auto">
        <a:xfrm>
          <a:off x="2314575" y="22464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1178</xdr:row>
      <xdr:rowOff>0</xdr:rowOff>
    </xdr:from>
    <xdr:to>
      <xdr:col>2</xdr:col>
      <xdr:colOff>257175</xdr:colOff>
      <xdr:row>1178</xdr:row>
      <xdr:rowOff>123825</xdr:rowOff>
    </xdr:to>
    <xdr:sp macro="" textlink="">
      <xdr:nvSpPr>
        <xdr:cNvPr id="4966" name="AutoShape 13" descr="Waivers Exempt">
          <a:hlinkClick xmlns:r="http://schemas.openxmlformats.org/officeDocument/2006/relationships" r:id="rId1315"/>
        </xdr:cNvPr>
        <xdr:cNvSpPr>
          <a:spLocks noChangeAspect="1" noChangeArrowheads="1"/>
        </xdr:cNvSpPr>
      </xdr:nvSpPr>
      <xdr:spPr bwMode="auto">
        <a:xfrm>
          <a:off x="2447925" y="22464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67" name="AutoShape 14" descr="https://capfriendly-wlb8ng5.stackpathdns.com/assets/images/icons/general/q.svg"/>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68" name="AutoShape 15" descr="https://capfriendly-wlb8ng5.stackpathdns.com/assets/images/icons/general/q.svg"/>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69" name="AutoShape 16" descr="https://capfriendly-wlb8ng5.stackpathdns.com/assets/images/icons/general/q.svg"/>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70" name="AutoShape 17" descr="https://capfriendly-wlb8ng5.stackpathdns.com/assets/images/icons/general/q.svg"/>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71" name="AutoShape 18" descr="https://capfriendly-wlb8ng5.stackpathdns.com/assets/images/icons/general/q.svg"/>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72" name="AutoShape 19" descr="https://capfriendly-wlb8ng5.stackpathdns.com/assets/images/icons/general/q.svg"/>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73" name="AutoShape 20" descr="https://capfriendly-wlb8ng5.stackpathdns.com/assets/images/icons/general/q.svg"/>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74" name="AutoShape 21" descr="https://capfriendly-wlb8ng5.stackpathdns.com/assets/images/icons/general/q.svg"/>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75" name="AutoShape 22" descr="https://capfriendly-wlb8ng5.stackpathdns.com/assets/images/icons/general/q.svg"/>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76" name="AutoShape 23" descr="https://capfriendly-wlb8ng5.stackpathdns.com/assets/images/icons/general/q.svg"/>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77" name="AutoShape 24" descr="https://capfriendly-wlb8ng5.stackpathdns.com/assets/images/icons/general/q.svg"/>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1179</xdr:row>
      <xdr:rowOff>0</xdr:rowOff>
    </xdr:from>
    <xdr:to>
      <xdr:col>2</xdr:col>
      <xdr:colOff>123825</xdr:colOff>
      <xdr:row>1179</xdr:row>
      <xdr:rowOff>123825</xdr:rowOff>
    </xdr:to>
    <xdr:sp macro="" textlink="">
      <xdr:nvSpPr>
        <xdr:cNvPr id="4978" name="AutoShape 25" descr="Waivers Exempt">
          <a:hlinkClick xmlns:r="http://schemas.openxmlformats.org/officeDocument/2006/relationships" r:id="rId1316"/>
        </xdr:cNvPr>
        <xdr:cNvSpPr>
          <a:spLocks noChangeAspect="1" noChangeArrowheads="1"/>
        </xdr:cNvSpPr>
      </xdr:nvSpPr>
      <xdr:spPr bwMode="auto">
        <a:xfrm>
          <a:off x="2314575" y="224837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1180</xdr:row>
      <xdr:rowOff>0</xdr:rowOff>
    </xdr:from>
    <xdr:to>
      <xdr:col>7</xdr:col>
      <xdr:colOff>104775</xdr:colOff>
      <xdr:row>1180</xdr:row>
      <xdr:rowOff>104775</xdr:rowOff>
    </xdr:to>
    <xdr:sp macro="" textlink="">
      <xdr:nvSpPr>
        <xdr:cNvPr id="4979" name="AutoShape 26" descr="https://capfriendly-wlb8ng5.stackpathdns.com/assets/images/icons/general/q2.svg"/>
        <xdr:cNvSpPr>
          <a:spLocks noChangeAspect="1" noChangeArrowheads="1"/>
        </xdr:cNvSpPr>
      </xdr:nvSpPr>
      <xdr:spPr bwMode="auto">
        <a:xfrm>
          <a:off x="6181725" y="2250281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1180</xdr:row>
      <xdr:rowOff>0</xdr:rowOff>
    </xdr:from>
    <xdr:to>
      <xdr:col>2</xdr:col>
      <xdr:colOff>123825</xdr:colOff>
      <xdr:row>1180</xdr:row>
      <xdr:rowOff>123825</xdr:rowOff>
    </xdr:to>
    <xdr:sp macro="" textlink="">
      <xdr:nvSpPr>
        <xdr:cNvPr id="4980" name="AutoShape 27" descr="Waivers Exempt">
          <a:hlinkClick xmlns:r="http://schemas.openxmlformats.org/officeDocument/2006/relationships" r:id="rId1317"/>
        </xdr:cNvPr>
        <xdr:cNvSpPr>
          <a:spLocks noChangeAspect="1" noChangeArrowheads="1"/>
        </xdr:cNvSpPr>
      </xdr:nvSpPr>
      <xdr:spPr bwMode="auto">
        <a:xfrm>
          <a:off x="2314575" y="22502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1181</xdr:row>
      <xdr:rowOff>0</xdr:rowOff>
    </xdr:from>
    <xdr:to>
      <xdr:col>2</xdr:col>
      <xdr:colOff>123825</xdr:colOff>
      <xdr:row>1181</xdr:row>
      <xdr:rowOff>123825</xdr:rowOff>
    </xdr:to>
    <xdr:sp macro="" textlink="">
      <xdr:nvSpPr>
        <xdr:cNvPr id="4981" name="AutoShape 28" descr="Performance Bonuses"/>
        <xdr:cNvSpPr>
          <a:spLocks noChangeAspect="1" noChangeArrowheads="1"/>
        </xdr:cNvSpPr>
      </xdr:nvSpPr>
      <xdr:spPr bwMode="auto">
        <a:xfrm>
          <a:off x="2314575" y="22521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1181</xdr:row>
      <xdr:rowOff>0</xdr:rowOff>
    </xdr:from>
    <xdr:to>
      <xdr:col>2</xdr:col>
      <xdr:colOff>257175</xdr:colOff>
      <xdr:row>1181</xdr:row>
      <xdr:rowOff>123825</xdr:rowOff>
    </xdr:to>
    <xdr:sp macro="" textlink="">
      <xdr:nvSpPr>
        <xdr:cNvPr id="4982" name="AutoShape 29" descr="Waivers Exempt">
          <a:hlinkClick xmlns:r="http://schemas.openxmlformats.org/officeDocument/2006/relationships" r:id="rId1318"/>
        </xdr:cNvPr>
        <xdr:cNvSpPr>
          <a:spLocks noChangeAspect="1" noChangeArrowheads="1"/>
        </xdr:cNvSpPr>
      </xdr:nvSpPr>
      <xdr:spPr bwMode="auto">
        <a:xfrm>
          <a:off x="2447925" y="22521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1182</xdr:row>
      <xdr:rowOff>0</xdr:rowOff>
    </xdr:from>
    <xdr:to>
      <xdr:col>2</xdr:col>
      <xdr:colOff>123825</xdr:colOff>
      <xdr:row>1182</xdr:row>
      <xdr:rowOff>123825</xdr:rowOff>
    </xdr:to>
    <xdr:sp macro="" textlink="">
      <xdr:nvSpPr>
        <xdr:cNvPr id="4983" name="AutoShape 30" descr="Performance Bonuses"/>
        <xdr:cNvSpPr>
          <a:spLocks noChangeAspect="1" noChangeArrowheads="1"/>
        </xdr:cNvSpPr>
      </xdr:nvSpPr>
      <xdr:spPr bwMode="auto">
        <a:xfrm>
          <a:off x="2314575" y="22540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1182</xdr:row>
      <xdr:rowOff>0</xdr:rowOff>
    </xdr:from>
    <xdr:to>
      <xdr:col>2</xdr:col>
      <xdr:colOff>257175</xdr:colOff>
      <xdr:row>1182</xdr:row>
      <xdr:rowOff>123825</xdr:rowOff>
    </xdr:to>
    <xdr:sp macro="" textlink="">
      <xdr:nvSpPr>
        <xdr:cNvPr id="4984" name="AutoShape 31" descr="Waivers Exempt">
          <a:hlinkClick xmlns:r="http://schemas.openxmlformats.org/officeDocument/2006/relationships" r:id="rId1319"/>
        </xdr:cNvPr>
        <xdr:cNvSpPr>
          <a:spLocks noChangeAspect="1" noChangeArrowheads="1"/>
        </xdr:cNvSpPr>
      </xdr:nvSpPr>
      <xdr:spPr bwMode="auto">
        <a:xfrm>
          <a:off x="2447925" y="22540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1183</xdr:row>
      <xdr:rowOff>0</xdr:rowOff>
    </xdr:from>
    <xdr:to>
      <xdr:col>2</xdr:col>
      <xdr:colOff>123825</xdr:colOff>
      <xdr:row>1183</xdr:row>
      <xdr:rowOff>123825</xdr:rowOff>
    </xdr:to>
    <xdr:sp macro="" textlink="">
      <xdr:nvSpPr>
        <xdr:cNvPr id="4985" name="AutoShape 32" descr="Performance Bonuses"/>
        <xdr:cNvSpPr>
          <a:spLocks noChangeAspect="1" noChangeArrowheads="1"/>
        </xdr:cNvSpPr>
      </xdr:nvSpPr>
      <xdr:spPr bwMode="auto">
        <a:xfrm>
          <a:off x="2314575" y="22559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1183</xdr:row>
      <xdr:rowOff>0</xdr:rowOff>
    </xdr:from>
    <xdr:to>
      <xdr:col>2</xdr:col>
      <xdr:colOff>257175</xdr:colOff>
      <xdr:row>1183</xdr:row>
      <xdr:rowOff>123825</xdr:rowOff>
    </xdr:to>
    <xdr:sp macro="" textlink="">
      <xdr:nvSpPr>
        <xdr:cNvPr id="4986" name="AutoShape 33" descr="Waivers Exempt">
          <a:hlinkClick xmlns:r="http://schemas.openxmlformats.org/officeDocument/2006/relationships" r:id="rId1320"/>
        </xdr:cNvPr>
        <xdr:cNvSpPr>
          <a:spLocks noChangeAspect="1" noChangeArrowheads="1"/>
        </xdr:cNvSpPr>
      </xdr:nvSpPr>
      <xdr:spPr bwMode="auto">
        <a:xfrm>
          <a:off x="2447925" y="22559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1184</xdr:row>
      <xdr:rowOff>0</xdr:rowOff>
    </xdr:from>
    <xdr:to>
      <xdr:col>2</xdr:col>
      <xdr:colOff>123825</xdr:colOff>
      <xdr:row>1184</xdr:row>
      <xdr:rowOff>123825</xdr:rowOff>
    </xdr:to>
    <xdr:sp macro="" textlink="">
      <xdr:nvSpPr>
        <xdr:cNvPr id="4987" name="AutoShape 34" descr="Performance Bonuses"/>
        <xdr:cNvSpPr>
          <a:spLocks noChangeAspect="1" noChangeArrowheads="1"/>
        </xdr:cNvSpPr>
      </xdr:nvSpPr>
      <xdr:spPr bwMode="auto">
        <a:xfrm>
          <a:off x="2314575" y="22579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1184</xdr:row>
      <xdr:rowOff>0</xdr:rowOff>
    </xdr:from>
    <xdr:to>
      <xdr:col>2</xdr:col>
      <xdr:colOff>257175</xdr:colOff>
      <xdr:row>1184</xdr:row>
      <xdr:rowOff>123825</xdr:rowOff>
    </xdr:to>
    <xdr:sp macro="" textlink="">
      <xdr:nvSpPr>
        <xdr:cNvPr id="4988" name="AutoShape 35" descr="Waivers Exempt">
          <a:hlinkClick xmlns:r="http://schemas.openxmlformats.org/officeDocument/2006/relationships" r:id="rId1321"/>
        </xdr:cNvPr>
        <xdr:cNvSpPr>
          <a:spLocks noChangeAspect="1" noChangeArrowheads="1"/>
        </xdr:cNvSpPr>
      </xdr:nvSpPr>
      <xdr:spPr bwMode="auto">
        <a:xfrm>
          <a:off x="2447925" y="22579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1185</xdr:row>
      <xdr:rowOff>0</xdr:rowOff>
    </xdr:from>
    <xdr:to>
      <xdr:col>2</xdr:col>
      <xdr:colOff>123825</xdr:colOff>
      <xdr:row>1185</xdr:row>
      <xdr:rowOff>123825</xdr:rowOff>
    </xdr:to>
    <xdr:sp macro="" textlink="">
      <xdr:nvSpPr>
        <xdr:cNvPr id="4989" name="AutoShape 36" descr="Performance Bonuses"/>
        <xdr:cNvSpPr>
          <a:spLocks noChangeAspect="1" noChangeArrowheads="1"/>
        </xdr:cNvSpPr>
      </xdr:nvSpPr>
      <xdr:spPr bwMode="auto">
        <a:xfrm>
          <a:off x="2314575" y="22598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1185</xdr:row>
      <xdr:rowOff>0</xdr:rowOff>
    </xdr:from>
    <xdr:to>
      <xdr:col>2</xdr:col>
      <xdr:colOff>257175</xdr:colOff>
      <xdr:row>1185</xdr:row>
      <xdr:rowOff>123825</xdr:rowOff>
    </xdr:to>
    <xdr:sp macro="" textlink="">
      <xdr:nvSpPr>
        <xdr:cNvPr id="4990" name="AutoShape 37" descr="Waivers Exempt">
          <a:hlinkClick xmlns:r="http://schemas.openxmlformats.org/officeDocument/2006/relationships" r:id="rId1322"/>
        </xdr:cNvPr>
        <xdr:cNvSpPr>
          <a:spLocks noChangeAspect="1" noChangeArrowheads="1"/>
        </xdr:cNvSpPr>
      </xdr:nvSpPr>
      <xdr:spPr bwMode="auto">
        <a:xfrm>
          <a:off x="2447925" y="22598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1186</xdr:row>
      <xdr:rowOff>0</xdr:rowOff>
    </xdr:from>
    <xdr:to>
      <xdr:col>2</xdr:col>
      <xdr:colOff>123825</xdr:colOff>
      <xdr:row>1186</xdr:row>
      <xdr:rowOff>123825</xdr:rowOff>
    </xdr:to>
    <xdr:sp macro="" textlink="">
      <xdr:nvSpPr>
        <xdr:cNvPr id="4991" name="AutoShape 38" descr="Performance Bonuses"/>
        <xdr:cNvSpPr>
          <a:spLocks noChangeAspect="1" noChangeArrowheads="1"/>
        </xdr:cNvSpPr>
      </xdr:nvSpPr>
      <xdr:spPr bwMode="auto">
        <a:xfrm>
          <a:off x="2314575" y="22617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1186</xdr:row>
      <xdr:rowOff>0</xdr:rowOff>
    </xdr:from>
    <xdr:to>
      <xdr:col>2</xdr:col>
      <xdr:colOff>257175</xdr:colOff>
      <xdr:row>1186</xdr:row>
      <xdr:rowOff>123825</xdr:rowOff>
    </xdr:to>
    <xdr:sp macro="" textlink="">
      <xdr:nvSpPr>
        <xdr:cNvPr id="4992" name="AutoShape 39" descr="Waivers Exempt">
          <a:hlinkClick xmlns:r="http://schemas.openxmlformats.org/officeDocument/2006/relationships" r:id="rId1323"/>
        </xdr:cNvPr>
        <xdr:cNvSpPr>
          <a:spLocks noChangeAspect="1" noChangeArrowheads="1"/>
        </xdr:cNvSpPr>
      </xdr:nvSpPr>
      <xdr:spPr bwMode="auto">
        <a:xfrm>
          <a:off x="2447925" y="22617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1188</xdr:row>
      <xdr:rowOff>0</xdr:rowOff>
    </xdr:from>
    <xdr:to>
      <xdr:col>2</xdr:col>
      <xdr:colOff>123825</xdr:colOff>
      <xdr:row>1188</xdr:row>
      <xdr:rowOff>123825</xdr:rowOff>
    </xdr:to>
    <xdr:sp macro="" textlink="">
      <xdr:nvSpPr>
        <xdr:cNvPr id="4993" name="AutoShape 40" descr="Performance Bonuses"/>
        <xdr:cNvSpPr>
          <a:spLocks noChangeAspect="1" noChangeArrowheads="1"/>
        </xdr:cNvSpPr>
      </xdr:nvSpPr>
      <xdr:spPr bwMode="auto">
        <a:xfrm>
          <a:off x="2314575" y="22655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1188</xdr:row>
      <xdr:rowOff>0</xdr:rowOff>
    </xdr:from>
    <xdr:to>
      <xdr:col>2</xdr:col>
      <xdr:colOff>257175</xdr:colOff>
      <xdr:row>1188</xdr:row>
      <xdr:rowOff>123825</xdr:rowOff>
    </xdr:to>
    <xdr:sp macro="" textlink="">
      <xdr:nvSpPr>
        <xdr:cNvPr id="4994" name="AutoShape 41" descr="Waivers Exempt">
          <a:hlinkClick xmlns:r="http://schemas.openxmlformats.org/officeDocument/2006/relationships" r:id="rId1324"/>
        </xdr:cNvPr>
        <xdr:cNvSpPr>
          <a:spLocks noChangeAspect="1" noChangeArrowheads="1"/>
        </xdr:cNvSpPr>
      </xdr:nvSpPr>
      <xdr:spPr bwMode="auto">
        <a:xfrm>
          <a:off x="2447925" y="22655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1189</xdr:row>
      <xdr:rowOff>0</xdr:rowOff>
    </xdr:from>
    <xdr:to>
      <xdr:col>2</xdr:col>
      <xdr:colOff>123825</xdr:colOff>
      <xdr:row>1189</xdr:row>
      <xdr:rowOff>123825</xdr:rowOff>
    </xdr:to>
    <xdr:sp macro="" textlink="">
      <xdr:nvSpPr>
        <xdr:cNvPr id="4995" name="AutoShape 42" descr="Performance Bonuses"/>
        <xdr:cNvSpPr>
          <a:spLocks noChangeAspect="1" noChangeArrowheads="1"/>
        </xdr:cNvSpPr>
      </xdr:nvSpPr>
      <xdr:spPr bwMode="auto">
        <a:xfrm>
          <a:off x="2314575" y="22674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1189</xdr:row>
      <xdr:rowOff>0</xdr:rowOff>
    </xdr:from>
    <xdr:to>
      <xdr:col>2</xdr:col>
      <xdr:colOff>257175</xdr:colOff>
      <xdr:row>1189</xdr:row>
      <xdr:rowOff>123825</xdr:rowOff>
    </xdr:to>
    <xdr:sp macro="" textlink="">
      <xdr:nvSpPr>
        <xdr:cNvPr id="4996" name="AutoShape 43" descr="Waivers Exempt">
          <a:hlinkClick xmlns:r="http://schemas.openxmlformats.org/officeDocument/2006/relationships" r:id="rId1325"/>
        </xdr:cNvPr>
        <xdr:cNvSpPr>
          <a:spLocks noChangeAspect="1" noChangeArrowheads="1"/>
        </xdr:cNvSpPr>
      </xdr:nvSpPr>
      <xdr:spPr bwMode="auto">
        <a:xfrm>
          <a:off x="2447925" y="22674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1190</xdr:row>
      <xdr:rowOff>0</xdr:rowOff>
    </xdr:from>
    <xdr:to>
      <xdr:col>2</xdr:col>
      <xdr:colOff>123825</xdr:colOff>
      <xdr:row>1190</xdr:row>
      <xdr:rowOff>123825</xdr:rowOff>
    </xdr:to>
    <xdr:sp macro="" textlink="">
      <xdr:nvSpPr>
        <xdr:cNvPr id="4997" name="AutoShape 44" descr="Performance Bonuses"/>
        <xdr:cNvSpPr>
          <a:spLocks noChangeAspect="1" noChangeArrowheads="1"/>
        </xdr:cNvSpPr>
      </xdr:nvSpPr>
      <xdr:spPr bwMode="auto">
        <a:xfrm>
          <a:off x="2314575" y="2269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1190</xdr:row>
      <xdr:rowOff>0</xdr:rowOff>
    </xdr:from>
    <xdr:to>
      <xdr:col>2</xdr:col>
      <xdr:colOff>257175</xdr:colOff>
      <xdr:row>1190</xdr:row>
      <xdr:rowOff>123825</xdr:rowOff>
    </xdr:to>
    <xdr:sp macro="" textlink="">
      <xdr:nvSpPr>
        <xdr:cNvPr id="4998" name="AutoShape 45" descr="Waivers Exempt">
          <a:hlinkClick xmlns:r="http://schemas.openxmlformats.org/officeDocument/2006/relationships" r:id="rId1326"/>
        </xdr:cNvPr>
        <xdr:cNvSpPr>
          <a:spLocks noChangeAspect="1" noChangeArrowheads="1"/>
        </xdr:cNvSpPr>
      </xdr:nvSpPr>
      <xdr:spPr bwMode="auto">
        <a:xfrm>
          <a:off x="2447925" y="22693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1191</xdr:row>
      <xdr:rowOff>0</xdr:rowOff>
    </xdr:from>
    <xdr:to>
      <xdr:col>7</xdr:col>
      <xdr:colOff>123825</xdr:colOff>
      <xdr:row>1191</xdr:row>
      <xdr:rowOff>104775</xdr:rowOff>
    </xdr:to>
    <xdr:sp macro="" textlink="">
      <xdr:nvSpPr>
        <xdr:cNvPr id="4999" name="AutoShape 46" descr="Arbitration Eligible">
          <a:hlinkClick xmlns:r="http://schemas.openxmlformats.org/officeDocument/2006/relationships" r:id="rId1327"/>
        </xdr:cNvPr>
        <xdr:cNvSpPr>
          <a:spLocks noChangeAspect="1" noChangeArrowheads="1"/>
        </xdr:cNvSpPr>
      </xdr:nvSpPr>
      <xdr:spPr bwMode="auto">
        <a:xfrm>
          <a:off x="6181725" y="227123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1192</xdr:row>
      <xdr:rowOff>0</xdr:rowOff>
    </xdr:from>
    <xdr:to>
      <xdr:col>2</xdr:col>
      <xdr:colOff>123825</xdr:colOff>
      <xdr:row>1192</xdr:row>
      <xdr:rowOff>123825</xdr:rowOff>
    </xdr:to>
    <xdr:sp macro="" textlink="">
      <xdr:nvSpPr>
        <xdr:cNvPr id="5000" name="AutoShape 47" descr="Performance Bonuses"/>
        <xdr:cNvSpPr>
          <a:spLocks noChangeAspect="1" noChangeArrowheads="1"/>
        </xdr:cNvSpPr>
      </xdr:nvSpPr>
      <xdr:spPr bwMode="auto">
        <a:xfrm>
          <a:off x="2314575" y="22731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1192</xdr:row>
      <xdr:rowOff>0</xdr:rowOff>
    </xdr:from>
    <xdr:to>
      <xdr:col>2</xdr:col>
      <xdr:colOff>257175</xdr:colOff>
      <xdr:row>1192</xdr:row>
      <xdr:rowOff>123825</xdr:rowOff>
    </xdr:to>
    <xdr:sp macro="" textlink="">
      <xdr:nvSpPr>
        <xdr:cNvPr id="5001" name="AutoShape 48" descr="Retained Salary Transaction"/>
        <xdr:cNvSpPr>
          <a:spLocks noChangeAspect="1" noChangeArrowheads="1"/>
        </xdr:cNvSpPr>
      </xdr:nvSpPr>
      <xdr:spPr bwMode="auto">
        <a:xfrm>
          <a:off x="2447925" y="22731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1192</xdr:row>
      <xdr:rowOff>0</xdr:rowOff>
    </xdr:from>
    <xdr:to>
      <xdr:col>2</xdr:col>
      <xdr:colOff>390525</xdr:colOff>
      <xdr:row>1192</xdr:row>
      <xdr:rowOff>123825</xdr:rowOff>
    </xdr:to>
    <xdr:sp macro="" textlink="">
      <xdr:nvSpPr>
        <xdr:cNvPr id="5002" name="AutoShape 49" descr="Waivers Exempt">
          <a:hlinkClick xmlns:r="http://schemas.openxmlformats.org/officeDocument/2006/relationships" r:id="rId1328"/>
        </xdr:cNvPr>
        <xdr:cNvSpPr>
          <a:spLocks noChangeAspect="1" noChangeArrowheads="1"/>
        </xdr:cNvSpPr>
      </xdr:nvSpPr>
      <xdr:spPr bwMode="auto">
        <a:xfrm>
          <a:off x="2581275" y="22731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1192</xdr:row>
      <xdr:rowOff>0</xdr:rowOff>
    </xdr:from>
    <xdr:to>
      <xdr:col>2</xdr:col>
      <xdr:colOff>523875</xdr:colOff>
      <xdr:row>1192</xdr:row>
      <xdr:rowOff>123825</xdr:rowOff>
    </xdr:to>
    <xdr:sp macro="" textlink="">
      <xdr:nvSpPr>
        <xdr:cNvPr id="5003" name="AutoShape 50" descr="Exempt from the 50 Contract Limit"/>
        <xdr:cNvSpPr>
          <a:spLocks noChangeAspect="1" noChangeArrowheads="1"/>
        </xdr:cNvSpPr>
      </xdr:nvSpPr>
      <xdr:spPr bwMode="auto">
        <a:xfrm>
          <a:off x="2714625" y="22731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1193</xdr:row>
      <xdr:rowOff>0</xdr:rowOff>
    </xdr:from>
    <xdr:to>
      <xdr:col>2</xdr:col>
      <xdr:colOff>123825</xdr:colOff>
      <xdr:row>1193</xdr:row>
      <xdr:rowOff>123825</xdr:rowOff>
    </xdr:to>
    <xdr:sp macro="" textlink="">
      <xdr:nvSpPr>
        <xdr:cNvPr id="5004" name="AutoShape 51" descr="Retained Salary Transaction"/>
        <xdr:cNvSpPr>
          <a:spLocks noChangeAspect="1" noChangeArrowheads="1"/>
        </xdr:cNvSpPr>
      </xdr:nvSpPr>
      <xdr:spPr bwMode="auto">
        <a:xfrm>
          <a:off x="2314575" y="22750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1193</xdr:row>
      <xdr:rowOff>0</xdr:rowOff>
    </xdr:from>
    <xdr:to>
      <xdr:col>2</xdr:col>
      <xdr:colOff>257175</xdr:colOff>
      <xdr:row>1193</xdr:row>
      <xdr:rowOff>123825</xdr:rowOff>
    </xdr:to>
    <xdr:sp macro="" textlink="">
      <xdr:nvSpPr>
        <xdr:cNvPr id="5005" name="AutoShape 52" descr="Waivers Exempt">
          <a:hlinkClick xmlns:r="http://schemas.openxmlformats.org/officeDocument/2006/relationships" r:id="rId1329"/>
        </xdr:cNvPr>
        <xdr:cNvSpPr>
          <a:spLocks noChangeAspect="1" noChangeArrowheads="1"/>
        </xdr:cNvSpPr>
      </xdr:nvSpPr>
      <xdr:spPr bwMode="auto">
        <a:xfrm>
          <a:off x="2447925" y="22750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1193</xdr:row>
      <xdr:rowOff>0</xdr:rowOff>
    </xdr:from>
    <xdr:to>
      <xdr:col>2</xdr:col>
      <xdr:colOff>390525</xdr:colOff>
      <xdr:row>1193</xdr:row>
      <xdr:rowOff>123825</xdr:rowOff>
    </xdr:to>
    <xdr:sp macro="" textlink="">
      <xdr:nvSpPr>
        <xdr:cNvPr id="5006" name="AutoShape 53" descr="Exempt from the 50 Contract Limit"/>
        <xdr:cNvSpPr>
          <a:spLocks noChangeAspect="1" noChangeArrowheads="1"/>
        </xdr:cNvSpPr>
      </xdr:nvSpPr>
      <xdr:spPr bwMode="auto">
        <a:xfrm>
          <a:off x="2581275" y="22750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1194</xdr:row>
      <xdr:rowOff>0</xdr:rowOff>
    </xdr:from>
    <xdr:to>
      <xdr:col>2</xdr:col>
      <xdr:colOff>123825</xdr:colOff>
      <xdr:row>1194</xdr:row>
      <xdr:rowOff>123825</xdr:rowOff>
    </xdr:to>
    <xdr:sp macro="" textlink="">
      <xdr:nvSpPr>
        <xdr:cNvPr id="5007" name="AutoShape 54" descr="Performance Bonuses"/>
        <xdr:cNvSpPr>
          <a:spLocks noChangeAspect="1" noChangeArrowheads="1"/>
        </xdr:cNvSpPr>
      </xdr:nvSpPr>
      <xdr:spPr bwMode="auto">
        <a:xfrm>
          <a:off x="2314575" y="22769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1194</xdr:row>
      <xdr:rowOff>0</xdr:rowOff>
    </xdr:from>
    <xdr:to>
      <xdr:col>2</xdr:col>
      <xdr:colOff>257175</xdr:colOff>
      <xdr:row>1194</xdr:row>
      <xdr:rowOff>123825</xdr:rowOff>
    </xdr:to>
    <xdr:sp macro="" textlink="">
      <xdr:nvSpPr>
        <xdr:cNvPr id="5008" name="AutoShape 55" descr="Waivers Exempt">
          <a:hlinkClick xmlns:r="http://schemas.openxmlformats.org/officeDocument/2006/relationships" r:id="rId1330"/>
        </xdr:cNvPr>
        <xdr:cNvSpPr>
          <a:spLocks noChangeAspect="1" noChangeArrowheads="1"/>
        </xdr:cNvSpPr>
      </xdr:nvSpPr>
      <xdr:spPr bwMode="auto">
        <a:xfrm>
          <a:off x="2447925" y="22769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1196</xdr:row>
      <xdr:rowOff>0</xdr:rowOff>
    </xdr:from>
    <xdr:to>
      <xdr:col>7</xdr:col>
      <xdr:colOff>123825</xdr:colOff>
      <xdr:row>1196</xdr:row>
      <xdr:rowOff>104775</xdr:rowOff>
    </xdr:to>
    <xdr:sp macro="" textlink="">
      <xdr:nvSpPr>
        <xdr:cNvPr id="5009" name="AutoShape 56" descr="Arbitration Eligible">
          <a:hlinkClick xmlns:r="http://schemas.openxmlformats.org/officeDocument/2006/relationships" r:id="rId1331"/>
        </xdr:cNvPr>
        <xdr:cNvSpPr>
          <a:spLocks noChangeAspect="1" noChangeArrowheads="1"/>
        </xdr:cNvSpPr>
      </xdr:nvSpPr>
      <xdr:spPr bwMode="auto">
        <a:xfrm>
          <a:off x="6181725" y="228076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1198</xdr:row>
      <xdr:rowOff>0</xdr:rowOff>
    </xdr:from>
    <xdr:to>
      <xdr:col>2</xdr:col>
      <xdr:colOff>123825</xdr:colOff>
      <xdr:row>1198</xdr:row>
      <xdr:rowOff>123825</xdr:rowOff>
    </xdr:to>
    <xdr:sp macro="" textlink="">
      <xdr:nvSpPr>
        <xdr:cNvPr id="5010" name="AutoShape 57" descr="Waivers Exempt">
          <a:hlinkClick xmlns:r="http://schemas.openxmlformats.org/officeDocument/2006/relationships" r:id="rId1332"/>
        </xdr:cNvPr>
        <xdr:cNvSpPr>
          <a:spLocks noChangeAspect="1" noChangeArrowheads="1"/>
        </xdr:cNvSpPr>
      </xdr:nvSpPr>
      <xdr:spPr bwMode="auto">
        <a:xfrm>
          <a:off x="2314575" y="228457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1200</xdr:row>
      <xdr:rowOff>0</xdr:rowOff>
    </xdr:from>
    <xdr:to>
      <xdr:col>2</xdr:col>
      <xdr:colOff>123825</xdr:colOff>
      <xdr:row>1200</xdr:row>
      <xdr:rowOff>123825</xdr:rowOff>
    </xdr:to>
    <xdr:sp macro="" textlink="">
      <xdr:nvSpPr>
        <xdr:cNvPr id="5011" name="AutoShape 58" descr="Performance Bonuses"/>
        <xdr:cNvSpPr>
          <a:spLocks noChangeAspect="1" noChangeArrowheads="1"/>
        </xdr:cNvSpPr>
      </xdr:nvSpPr>
      <xdr:spPr bwMode="auto">
        <a:xfrm>
          <a:off x="2314575" y="22883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1200</xdr:row>
      <xdr:rowOff>0</xdr:rowOff>
    </xdr:from>
    <xdr:to>
      <xdr:col>2</xdr:col>
      <xdr:colOff>257175</xdr:colOff>
      <xdr:row>1200</xdr:row>
      <xdr:rowOff>123825</xdr:rowOff>
    </xdr:to>
    <xdr:sp macro="" textlink="">
      <xdr:nvSpPr>
        <xdr:cNvPr id="5012" name="AutoShape 59" descr="Waivers Exempt">
          <a:hlinkClick xmlns:r="http://schemas.openxmlformats.org/officeDocument/2006/relationships" r:id="rId1333"/>
        </xdr:cNvPr>
        <xdr:cNvSpPr>
          <a:spLocks noChangeAspect="1" noChangeArrowheads="1"/>
        </xdr:cNvSpPr>
      </xdr:nvSpPr>
      <xdr:spPr bwMode="auto">
        <a:xfrm>
          <a:off x="2447925" y="22883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1201</xdr:row>
      <xdr:rowOff>0</xdr:rowOff>
    </xdr:from>
    <xdr:to>
      <xdr:col>2</xdr:col>
      <xdr:colOff>123825</xdr:colOff>
      <xdr:row>1201</xdr:row>
      <xdr:rowOff>123825</xdr:rowOff>
    </xdr:to>
    <xdr:sp macro="" textlink="">
      <xdr:nvSpPr>
        <xdr:cNvPr id="5013" name="AutoShape 60" descr="Waivers Exempt">
          <a:hlinkClick xmlns:r="http://schemas.openxmlformats.org/officeDocument/2006/relationships" r:id="rId1334"/>
        </xdr:cNvPr>
        <xdr:cNvSpPr>
          <a:spLocks noChangeAspect="1" noChangeArrowheads="1"/>
        </xdr:cNvSpPr>
      </xdr:nvSpPr>
      <xdr:spPr bwMode="auto">
        <a:xfrm>
          <a:off x="2314575" y="22902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1210</xdr:row>
      <xdr:rowOff>0</xdr:rowOff>
    </xdr:from>
    <xdr:to>
      <xdr:col>2</xdr:col>
      <xdr:colOff>123825</xdr:colOff>
      <xdr:row>1210</xdr:row>
      <xdr:rowOff>123825</xdr:rowOff>
    </xdr:to>
    <xdr:sp macro="" textlink="">
      <xdr:nvSpPr>
        <xdr:cNvPr id="5014" name="AutoShape 61" descr="Performance Bonuses"/>
        <xdr:cNvSpPr>
          <a:spLocks noChangeAspect="1" noChangeArrowheads="1"/>
        </xdr:cNvSpPr>
      </xdr:nvSpPr>
      <xdr:spPr bwMode="auto">
        <a:xfrm>
          <a:off x="2314575" y="23074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1210</xdr:row>
      <xdr:rowOff>0</xdr:rowOff>
    </xdr:from>
    <xdr:to>
      <xdr:col>2</xdr:col>
      <xdr:colOff>257175</xdr:colOff>
      <xdr:row>1210</xdr:row>
      <xdr:rowOff>123825</xdr:rowOff>
    </xdr:to>
    <xdr:sp macro="" textlink="">
      <xdr:nvSpPr>
        <xdr:cNvPr id="5015" name="AutoShape 62" descr="Waivers Exempt">
          <a:hlinkClick xmlns:r="http://schemas.openxmlformats.org/officeDocument/2006/relationships" r:id="rId1335"/>
        </xdr:cNvPr>
        <xdr:cNvSpPr>
          <a:spLocks noChangeAspect="1" noChangeArrowheads="1"/>
        </xdr:cNvSpPr>
      </xdr:nvSpPr>
      <xdr:spPr bwMode="auto">
        <a:xfrm>
          <a:off x="2447925" y="23074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1211</xdr:row>
      <xdr:rowOff>0</xdr:rowOff>
    </xdr:from>
    <xdr:to>
      <xdr:col>8</xdr:col>
      <xdr:colOff>104775</xdr:colOff>
      <xdr:row>1211</xdr:row>
      <xdr:rowOff>104775</xdr:rowOff>
    </xdr:to>
    <xdr:sp macro="" textlink="">
      <xdr:nvSpPr>
        <xdr:cNvPr id="5016" name="AutoShape 63" descr="https://capfriendly-wlb8ng5.stackpathdns.com/assets/images/icons/general/q2.svg"/>
        <xdr:cNvSpPr>
          <a:spLocks noChangeAspect="1" noChangeArrowheads="1"/>
        </xdr:cNvSpPr>
      </xdr:nvSpPr>
      <xdr:spPr bwMode="auto">
        <a:xfrm>
          <a:off x="6943725" y="230933625"/>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1212</xdr:row>
      <xdr:rowOff>0</xdr:rowOff>
    </xdr:from>
    <xdr:to>
      <xdr:col>2</xdr:col>
      <xdr:colOff>123825</xdr:colOff>
      <xdr:row>1212</xdr:row>
      <xdr:rowOff>123825</xdr:rowOff>
    </xdr:to>
    <xdr:sp macro="" textlink="">
      <xdr:nvSpPr>
        <xdr:cNvPr id="5017" name="AutoShape 64" descr="Waivers Exempt">
          <a:hlinkClick xmlns:r="http://schemas.openxmlformats.org/officeDocument/2006/relationships" r:id="rId1336"/>
        </xdr:cNvPr>
        <xdr:cNvSpPr>
          <a:spLocks noChangeAspect="1" noChangeArrowheads="1"/>
        </xdr:cNvSpPr>
      </xdr:nvSpPr>
      <xdr:spPr bwMode="auto">
        <a:xfrm>
          <a:off x="2314575" y="23112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1213</xdr:row>
      <xdr:rowOff>0</xdr:rowOff>
    </xdr:from>
    <xdr:to>
      <xdr:col>2</xdr:col>
      <xdr:colOff>123825</xdr:colOff>
      <xdr:row>1213</xdr:row>
      <xdr:rowOff>123825</xdr:rowOff>
    </xdr:to>
    <xdr:sp macro="" textlink="">
      <xdr:nvSpPr>
        <xdr:cNvPr id="5018" name="AutoShape 65" descr="Performance Bonuses"/>
        <xdr:cNvSpPr>
          <a:spLocks noChangeAspect="1" noChangeArrowheads="1"/>
        </xdr:cNvSpPr>
      </xdr:nvSpPr>
      <xdr:spPr bwMode="auto">
        <a:xfrm>
          <a:off x="2314575" y="23131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1213</xdr:row>
      <xdr:rowOff>0</xdr:rowOff>
    </xdr:from>
    <xdr:to>
      <xdr:col>2</xdr:col>
      <xdr:colOff>257175</xdr:colOff>
      <xdr:row>1213</xdr:row>
      <xdr:rowOff>123825</xdr:rowOff>
    </xdr:to>
    <xdr:sp macro="" textlink="">
      <xdr:nvSpPr>
        <xdr:cNvPr id="5019" name="AutoShape 66" descr="Waivers Exempt">
          <a:hlinkClick xmlns:r="http://schemas.openxmlformats.org/officeDocument/2006/relationships" r:id="rId1337"/>
        </xdr:cNvPr>
        <xdr:cNvSpPr>
          <a:spLocks noChangeAspect="1" noChangeArrowheads="1"/>
        </xdr:cNvSpPr>
      </xdr:nvSpPr>
      <xdr:spPr bwMode="auto">
        <a:xfrm>
          <a:off x="2447925" y="23131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1220</xdr:row>
      <xdr:rowOff>0</xdr:rowOff>
    </xdr:from>
    <xdr:to>
      <xdr:col>2</xdr:col>
      <xdr:colOff>123825</xdr:colOff>
      <xdr:row>1220</xdr:row>
      <xdr:rowOff>123825</xdr:rowOff>
    </xdr:to>
    <xdr:sp macro="" textlink="">
      <xdr:nvSpPr>
        <xdr:cNvPr id="5020" name="AutoShape 67" descr="Waivers Exempt">
          <a:hlinkClick xmlns:r="http://schemas.openxmlformats.org/officeDocument/2006/relationships" r:id="rId1338"/>
        </xdr:cNvPr>
        <xdr:cNvSpPr>
          <a:spLocks noChangeAspect="1" noChangeArrowheads="1"/>
        </xdr:cNvSpPr>
      </xdr:nvSpPr>
      <xdr:spPr bwMode="auto">
        <a:xfrm>
          <a:off x="2314575" y="23264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1222</xdr:row>
      <xdr:rowOff>0</xdr:rowOff>
    </xdr:from>
    <xdr:to>
      <xdr:col>2</xdr:col>
      <xdr:colOff>123825</xdr:colOff>
      <xdr:row>1222</xdr:row>
      <xdr:rowOff>123825</xdr:rowOff>
    </xdr:to>
    <xdr:sp macro="" textlink="">
      <xdr:nvSpPr>
        <xdr:cNvPr id="5021" name="AutoShape 68" descr="Waivers Exempt">
          <a:hlinkClick xmlns:r="http://schemas.openxmlformats.org/officeDocument/2006/relationships" r:id="rId1339"/>
        </xdr:cNvPr>
        <xdr:cNvSpPr>
          <a:spLocks noChangeAspect="1" noChangeArrowheads="1"/>
        </xdr:cNvSpPr>
      </xdr:nvSpPr>
      <xdr:spPr bwMode="auto">
        <a:xfrm>
          <a:off x="2314575" y="23302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1222</xdr:row>
      <xdr:rowOff>0</xdr:rowOff>
    </xdr:from>
    <xdr:to>
      <xdr:col>8</xdr:col>
      <xdr:colOff>123825</xdr:colOff>
      <xdr:row>1222</xdr:row>
      <xdr:rowOff>104775</xdr:rowOff>
    </xdr:to>
    <xdr:sp macro="" textlink="">
      <xdr:nvSpPr>
        <xdr:cNvPr id="5022" name="AutoShape 69" descr="Arbitration Eligible">
          <a:hlinkClick xmlns:r="http://schemas.openxmlformats.org/officeDocument/2006/relationships" r:id="rId1340"/>
        </xdr:cNvPr>
        <xdr:cNvSpPr>
          <a:spLocks noChangeAspect="1" noChangeArrowheads="1"/>
        </xdr:cNvSpPr>
      </xdr:nvSpPr>
      <xdr:spPr bwMode="auto">
        <a:xfrm>
          <a:off x="6943725" y="233029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1223</xdr:row>
      <xdr:rowOff>0</xdr:rowOff>
    </xdr:from>
    <xdr:to>
      <xdr:col>7</xdr:col>
      <xdr:colOff>123825</xdr:colOff>
      <xdr:row>1223</xdr:row>
      <xdr:rowOff>104775</xdr:rowOff>
    </xdr:to>
    <xdr:sp macro="" textlink="">
      <xdr:nvSpPr>
        <xdr:cNvPr id="5023" name="AutoShape 70" descr="Arbitration Eligible">
          <a:hlinkClick xmlns:r="http://schemas.openxmlformats.org/officeDocument/2006/relationships" r:id="rId1341"/>
        </xdr:cNvPr>
        <xdr:cNvSpPr>
          <a:spLocks noChangeAspect="1" noChangeArrowheads="1"/>
        </xdr:cNvSpPr>
      </xdr:nvSpPr>
      <xdr:spPr bwMode="auto">
        <a:xfrm>
          <a:off x="6181725" y="233219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24" name="AutoShape 71" descr="https://capfriendly-wlb8ng5.stackpathdns.com/assets/images/icons/general/q.svg"/>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25" name="AutoShape 72" descr="https://capfriendly-wlb8ng5.stackpathdns.com/assets/images/icons/general/q.svg"/>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26" name="AutoShape 73" descr="https://capfriendly-wlb8ng5.stackpathdns.com/assets/images/icons/general/q.svg"/>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27" name="AutoShape 74" descr="https://capfriendly-wlb8ng5.stackpathdns.com/assets/images/icons/general/q.svg"/>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28" name="AutoShape 75" descr="https://capfriendly-wlb8ng5.stackpathdns.com/assets/images/icons/general/q.svg"/>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29" name="AutoShape 76" descr="https://capfriendly-wlb8ng5.stackpathdns.com/assets/images/icons/general/q.svg"/>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30" name="AutoShape 77" descr="https://capfriendly-wlb8ng5.stackpathdns.com/assets/images/icons/general/q.svg"/>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31" name="AutoShape 78" descr="https://capfriendly-wlb8ng5.stackpathdns.com/assets/images/icons/general/q.svg"/>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32" name="AutoShape 79" descr="https://capfriendly-wlb8ng5.stackpathdns.com/assets/images/icons/general/q.svg"/>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33" name="AutoShape 80" descr="https://capfriendly-wlb8ng5.stackpathdns.com/assets/images/icons/general/q.svg"/>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34" name="AutoShape 81" descr="https://capfriendly-wlb8ng5.stackpathdns.com/assets/images/icons/general/q.svg"/>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1226</xdr:row>
      <xdr:rowOff>0</xdr:rowOff>
    </xdr:from>
    <xdr:to>
      <xdr:col>2</xdr:col>
      <xdr:colOff>123825</xdr:colOff>
      <xdr:row>1226</xdr:row>
      <xdr:rowOff>123825</xdr:rowOff>
    </xdr:to>
    <xdr:sp macro="" textlink="">
      <xdr:nvSpPr>
        <xdr:cNvPr id="5035" name="AutoShape 82" descr="Performance Bonuses"/>
        <xdr:cNvSpPr>
          <a:spLocks noChangeAspect="1" noChangeArrowheads="1"/>
        </xdr:cNvSpPr>
      </xdr:nvSpPr>
      <xdr:spPr bwMode="auto">
        <a:xfrm>
          <a:off x="231457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1226</xdr:row>
      <xdr:rowOff>0</xdr:rowOff>
    </xdr:from>
    <xdr:to>
      <xdr:col>2</xdr:col>
      <xdr:colOff>257175</xdr:colOff>
      <xdr:row>1226</xdr:row>
      <xdr:rowOff>123825</xdr:rowOff>
    </xdr:to>
    <xdr:sp macro="" textlink="">
      <xdr:nvSpPr>
        <xdr:cNvPr id="5036" name="AutoShape 83" descr="Waivers Exempt">
          <a:hlinkClick xmlns:r="http://schemas.openxmlformats.org/officeDocument/2006/relationships" r:id="rId1342"/>
        </xdr:cNvPr>
        <xdr:cNvSpPr>
          <a:spLocks noChangeAspect="1" noChangeArrowheads="1"/>
        </xdr:cNvSpPr>
      </xdr:nvSpPr>
      <xdr:spPr bwMode="auto">
        <a:xfrm>
          <a:off x="2447925" y="23379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1227</xdr:row>
      <xdr:rowOff>0</xdr:rowOff>
    </xdr:from>
    <xdr:to>
      <xdr:col>2</xdr:col>
      <xdr:colOff>123825</xdr:colOff>
      <xdr:row>1227</xdr:row>
      <xdr:rowOff>123825</xdr:rowOff>
    </xdr:to>
    <xdr:sp macro="" textlink="">
      <xdr:nvSpPr>
        <xdr:cNvPr id="5037" name="AutoShape 84" descr="Retained Salary Transaction"/>
        <xdr:cNvSpPr>
          <a:spLocks noChangeAspect="1" noChangeArrowheads="1"/>
        </xdr:cNvSpPr>
      </xdr:nvSpPr>
      <xdr:spPr bwMode="auto">
        <a:xfrm>
          <a:off x="2314575" y="23398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1227</xdr:row>
      <xdr:rowOff>0</xdr:rowOff>
    </xdr:from>
    <xdr:to>
      <xdr:col>2</xdr:col>
      <xdr:colOff>257175</xdr:colOff>
      <xdr:row>1227</xdr:row>
      <xdr:rowOff>123825</xdr:rowOff>
    </xdr:to>
    <xdr:sp macro="" textlink="">
      <xdr:nvSpPr>
        <xdr:cNvPr id="5038" name="AutoShape 85" descr="Waivers Exempt">
          <a:hlinkClick xmlns:r="http://schemas.openxmlformats.org/officeDocument/2006/relationships" r:id="rId1343"/>
        </xdr:cNvPr>
        <xdr:cNvSpPr>
          <a:spLocks noChangeAspect="1" noChangeArrowheads="1"/>
        </xdr:cNvSpPr>
      </xdr:nvSpPr>
      <xdr:spPr bwMode="auto">
        <a:xfrm>
          <a:off x="2447925" y="23398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1228</xdr:row>
      <xdr:rowOff>0</xdr:rowOff>
    </xdr:from>
    <xdr:to>
      <xdr:col>2</xdr:col>
      <xdr:colOff>123825</xdr:colOff>
      <xdr:row>1228</xdr:row>
      <xdr:rowOff>123825</xdr:rowOff>
    </xdr:to>
    <xdr:sp macro="" textlink="">
      <xdr:nvSpPr>
        <xdr:cNvPr id="5039" name="AutoShape 86" descr="Performance Bonuses"/>
        <xdr:cNvSpPr>
          <a:spLocks noChangeAspect="1" noChangeArrowheads="1"/>
        </xdr:cNvSpPr>
      </xdr:nvSpPr>
      <xdr:spPr bwMode="auto">
        <a:xfrm>
          <a:off x="2314575" y="23417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1228</xdr:row>
      <xdr:rowOff>0</xdr:rowOff>
    </xdr:from>
    <xdr:to>
      <xdr:col>2</xdr:col>
      <xdr:colOff>257175</xdr:colOff>
      <xdr:row>1228</xdr:row>
      <xdr:rowOff>123825</xdr:rowOff>
    </xdr:to>
    <xdr:sp macro="" textlink="">
      <xdr:nvSpPr>
        <xdr:cNvPr id="5040" name="AutoShape 87" descr="Waivers Exempt">
          <a:hlinkClick xmlns:r="http://schemas.openxmlformats.org/officeDocument/2006/relationships" r:id="rId1344"/>
        </xdr:cNvPr>
        <xdr:cNvSpPr>
          <a:spLocks noChangeAspect="1" noChangeArrowheads="1"/>
        </xdr:cNvSpPr>
      </xdr:nvSpPr>
      <xdr:spPr bwMode="auto">
        <a:xfrm>
          <a:off x="2447925" y="23417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1229</xdr:row>
      <xdr:rowOff>0</xdr:rowOff>
    </xdr:from>
    <xdr:to>
      <xdr:col>2</xdr:col>
      <xdr:colOff>123825</xdr:colOff>
      <xdr:row>1229</xdr:row>
      <xdr:rowOff>123825</xdr:rowOff>
    </xdr:to>
    <xdr:sp macro="" textlink="">
      <xdr:nvSpPr>
        <xdr:cNvPr id="5041" name="AutoShape 88" descr="Waivers Exempt">
          <a:hlinkClick xmlns:r="http://schemas.openxmlformats.org/officeDocument/2006/relationships" r:id="rId1345"/>
        </xdr:cNvPr>
        <xdr:cNvSpPr>
          <a:spLocks noChangeAspect="1" noChangeArrowheads="1"/>
        </xdr:cNvSpPr>
      </xdr:nvSpPr>
      <xdr:spPr bwMode="auto">
        <a:xfrm>
          <a:off x="2314575" y="23436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1230</xdr:row>
      <xdr:rowOff>0</xdr:rowOff>
    </xdr:from>
    <xdr:to>
      <xdr:col>2</xdr:col>
      <xdr:colOff>123825</xdr:colOff>
      <xdr:row>1230</xdr:row>
      <xdr:rowOff>123825</xdr:rowOff>
    </xdr:to>
    <xdr:sp macro="" textlink="">
      <xdr:nvSpPr>
        <xdr:cNvPr id="5042" name="AutoShape 89" descr="Waivers Exempt">
          <a:hlinkClick xmlns:r="http://schemas.openxmlformats.org/officeDocument/2006/relationships" r:id="rId1346"/>
        </xdr:cNvPr>
        <xdr:cNvSpPr>
          <a:spLocks noChangeAspect="1" noChangeArrowheads="1"/>
        </xdr:cNvSpPr>
      </xdr:nvSpPr>
      <xdr:spPr bwMode="auto">
        <a:xfrm>
          <a:off x="2314575" y="23455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1231</xdr:row>
      <xdr:rowOff>0</xdr:rowOff>
    </xdr:from>
    <xdr:to>
      <xdr:col>2</xdr:col>
      <xdr:colOff>123825</xdr:colOff>
      <xdr:row>1231</xdr:row>
      <xdr:rowOff>123825</xdr:rowOff>
    </xdr:to>
    <xdr:sp macro="" textlink="">
      <xdr:nvSpPr>
        <xdr:cNvPr id="5043" name="AutoShape 90" descr="Performance Bonuses"/>
        <xdr:cNvSpPr>
          <a:spLocks noChangeAspect="1" noChangeArrowheads="1"/>
        </xdr:cNvSpPr>
      </xdr:nvSpPr>
      <xdr:spPr bwMode="auto">
        <a:xfrm>
          <a:off x="2314575" y="2347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1231</xdr:row>
      <xdr:rowOff>0</xdr:rowOff>
    </xdr:from>
    <xdr:to>
      <xdr:col>2</xdr:col>
      <xdr:colOff>257175</xdr:colOff>
      <xdr:row>1231</xdr:row>
      <xdr:rowOff>123825</xdr:rowOff>
    </xdr:to>
    <xdr:sp macro="" textlink="">
      <xdr:nvSpPr>
        <xdr:cNvPr id="5044" name="AutoShape 91" descr="Retained Salary Transaction"/>
        <xdr:cNvSpPr>
          <a:spLocks noChangeAspect="1" noChangeArrowheads="1"/>
        </xdr:cNvSpPr>
      </xdr:nvSpPr>
      <xdr:spPr bwMode="auto">
        <a:xfrm>
          <a:off x="2447925" y="2347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1231</xdr:row>
      <xdr:rowOff>0</xdr:rowOff>
    </xdr:from>
    <xdr:to>
      <xdr:col>2</xdr:col>
      <xdr:colOff>390525</xdr:colOff>
      <xdr:row>1231</xdr:row>
      <xdr:rowOff>123825</xdr:rowOff>
    </xdr:to>
    <xdr:sp macro="" textlink="">
      <xdr:nvSpPr>
        <xdr:cNvPr id="5045" name="AutoShape 92" descr="Waivers Exempt">
          <a:hlinkClick xmlns:r="http://schemas.openxmlformats.org/officeDocument/2006/relationships" r:id="rId1347"/>
        </xdr:cNvPr>
        <xdr:cNvSpPr>
          <a:spLocks noChangeAspect="1" noChangeArrowheads="1"/>
        </xdr:cNvSpPr>
      </xdr:nvSpPr>
      <xdr:spPr bwMode="auto">
        <a:xfrm>
          <a:off x="2581275" y="23474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1232</xdr:row>
      <xdr:rowOff>0</xdr:rowOff>
    </xdr:from>
    <xdr:to>
      <xdr:col>2</xdr:col>
      <xdr:colOff>123825</xdr:colOff>
      <xdr:row>1232</xdr:row>
      <xdr:rowOff>123825</xdr:rowOff>
    </xdr:to>
    <xdr:sp macro="" textlink="">
      <xdr:nvSpPr>
        <xdr:cNvPr id="5046" name="AutoShape 93" descr="Performance Bonuses"/>
        <xdr:cNvSpPr>
          <a:spLocks noChangeAspect="1" noChangeArrowheads="1"/>
        </xdr:cNvSpPr>
      </xdr:nvSpPr>
      <xdr:spPr bwMode="auto">
        <a:xfrm>
          <a:off x="2314575" y="23493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1232</xdr:row>
      <xdr:rowOff>0</xdr:rowOff>
    </xdr:from>
    <xdr:to>
      <xdr:col>2</xdr:col>
      <xdr:colOff>257175</xdr:colOff>
      <xdr:row>1232</xdr:row>
      <xdr:rowOff>123825</xdr:rowOff>
    </xdr:to>
    <xdr:sp macro="" textlink="">
      <xdr:nvSpPr>
        <xdr:cNvPr id="5047" name="AutoShape 94" descr="Retained Salary Transaction"/>
        <xdr:cNvSpPr>
          <a:spLocks noChangeAspect="1" noChangeArrowheads="1"/>
        </xdr:cNvSpPr>
      </xdr:nvSpPr>
      <xdr:spPr bwMode="auto">
        <a:xfrm>
          <a:off x="2447925" y="23493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1232</xdr:row>
      <xdr:rowOff>0</xdr:rowOff>
    </xdr:from>
    <xdr:to>
      <xdr:col>2</xdr:col>
      <xdr:colOff>390525</xdr:colOff>
      <xdr:row>1232</xdr:row>
      <xdr:rowOff>123825</xdr:rowOff>
    </xdr:to>
    <xdr:sp macro="" textlink="">
      <xdr:nvSpPr>
        <xdr:cNvPr id="5048" name="AutoShape 95" descr="Waivers Exempt">
          <a:hlinkClick xmlns:r="http://schemas.openxmlformats.org/officeDocument/2006/relationships" r:id="rId1348"/>
        </xdr:cNvPr>
        <xdr:cNvSpPr>
          <a:spLocks noChangeAspect="1" noChangeArrowheads="1"/>
        </xdr:cNvSpPr>
      </xdr:nvSpPr>
      <xdr:spPr bwMode="auto">
        <a:xfrm>
          <a:off x="2581275" y="23493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1232</xdr:row>
      <xdr:rowOff>0</xdr:rowOff>
    </xdr:from>
    <xdr:to>
      <xdr:col>2</xdr:col>
      <xdr:colOff>523875</xdr:colOff>
      <xdr:row>1232</xdr:row>
      <xdr:rowOff>123825</xdr:rowOff>
    </xdr:to>
    <xdr:sp macro="" textlink="">
      <xdr:nvSpPr>
        <xdr:cNvPr id="5049" name="AutoShape 96" descr="Exempt from the 50 Contract Limit"/>
        <xdr:cNvSpPr>
          <a:spLocks noChangeAspect="1" noChangeArrowheads="1"/>
        </xdr:cNvSpPr>
      </xdr:nvSpPr>
      <xdr:spPr bwMode="auto">
        <a:xfrm>
          <a:off x="2714625" y="23493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1233</xdr:row>
      <xdr:rowOff>0</xdr:rowOff>
    </xdr:from>
    <xdr:to>
      <xdr:col>2</xdr:col>
      <xdr:colOff>123825</xdr:colOff>
      <xdr:row>1233</xdr:row>
      <xdr:rowOff>123825</xdr:rowOff>
    </xdr:to>
    <xdr:sp macro="" textlink="">
      <xdr:nvSpPr>
        <xdr:cNvPr id="5050" name="AutoShape 97" descr="Waivers Exempt">
          <a:hlinkClick xmlns:r="http://schemas.openxmlformats.org/officeDocument/2006/relationships" r:id="rId1349"/>
        </xdr:cNvPr>
        <xdr:cNvSpPr>
          <a:spLocks noChangeAspect="1" noChangeArrowheads="1"/>
        </xdr:cNvSpPr>
      </xdr:nvSpPr>
      <xdr:spPr bwMode="auto">
        <a:xfrm>
          <a:off x="2314575" y="235124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1234</xdr:row>
      <xdr:rowOff>0</xdr:rowOff>
    </xdr:from>
    <xdr:to>
      <xdr:col>2</xdr:col>
      <xdr:colOff>123825</xdr:colOff>
      <xdr:row>1234</xdr:row>
      <xdr:rowOff>123825</xdr:rowOff>
    </xdr:to>
    <xdr:sp macro="" textlink="">
      <xdr:nvSpPr>
        <xdr:cNvPr id="5051" name="AutoShape 98" descr="Performance Bonuses"/>
        <xdr:cNvSpPr>
          <a:spLocks noChangeAspect="1" noChangeArrowheads="1"/>
        </xdr:cNvSpPr>
      </xdr:nvSpPr>
      <xdr:spPr bwMode="auto">
        <a:xfrm>
          <a:off x="2314575" y="23531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1234</xdr:row>
      <xdr:rowOff>0</xdr:rowOff>
    </xdr:from>
    <xdr:to>
      <xdr:col>2</xdr:col>
      <xdr:colOff>257175</xdr:colOff>
      <xdr:row>1234</xdr:row>
      <xdr:rowOff>123825</xdr:rowOff>
    </xdr:to>
    <xdr:sp macro="" textlink="">
      <xdr:nvSpPr>
        <xdr:cNvPr id="5052" name="AutoShape 99" descr="Waivers Exempt">
          <a:hlinkClick xmlns:r="http://schemas.openxmlformats.org/officeDocument/2006/relationships" r:id="rId1350"/>
        </xdr:cNvPr>
        <xdr:cNvSpPr>
          <a:spLocks noChangeAspect="1" noChangeArrowheads="1"/>
        </xdr:cNvSpPr>
      </xdr:nvSpPr>
      <xdr:spPr bwMode="auto">
        <a:xfrm>
          <a:off x="2447925" y="23531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1235</xdr:row>
      <xdr:rowOff>0</xdr:rowOff>
    </xdr:from>
    <xdr:to>
      <xdr:col>2</xdr:col>
      <xdr:colOff>123825</xdr:colOff>
      <xdr:row>1235</xdr:row>
      <xdr:rowOff>123825</xdr:rowOff>
    </xdr:to>
    <xdr:sp macro="" textlink="">
      <xdr:nvSpPr>
        <xdr:cNvPr id="5053" name="AutoShape 100" descr="Waivers Exempt">
          <a:hlinkClick xmlns:r="http://schemas.openxmlformats.org/officeDocument/2006/relationships" r:id="rId1351"/>
        </xdr:cNvPr>
        <xdr:cNvSpPr>
          <a:spLocks noChangeAspect="1" noChangeArrowheads="1"/>
        </xdr:cNvSpPr>
      </xdr:nvSpPr>
      <xdr:spPr bwMode="auto">
        <a:xfrm>
          <a:off x="2314575" y="235505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1236</xdr:row>
      <xdr:rowOff>0</xdr:rowOff>
    </xdr:from>
    <xdr:to>
      <xdr:col>2</xdr:col>
      <xdr:colOff>123825</xdr:colOff>
      <xdr:row>1236</xdr:row>
      <xdr:rowOff>123825</xdr:rowOff>
    </xdr:to>
    <xdr:sp macro="" textlink="">
      <xdr:nvSpPr>
        <xdr:cNvPr id="5054" name="AutoShape 101" descr="Waivers Exempt">
          <a:hlinkClick xmlns:r="http://schemas.openxmlformats.org/officeDocument/2006/relationships" r:id="rId1352"/>
        </xdr:cNvPr>
        <xdr:cNvSpPr>
          <a:spLocks noChangeAspect="1" noChangeArrowheads="1"/>
        </xdr:cNvSpPr>
      </xdr:nvSpPr>
      <xdr:spPr bwMode="auto">
        <a:xfrm>
          <a:off x="2314575" y="235696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1237</xdr:row>
      <xdr:rowOff>0</xdr:rowOff>
    </xdr:from>
    <xdr:to>
      <xdr:col>2</xdr:col>
      <xdr:colOff>123825</xdr:colOff>
      <xdr:row>1237</xdr:row>
      <xdr:rowOff>123825</xdr:rowOff>
    </xdr:to>
    <xdr:sp macro="" textlink="">
      <xdr:nvSpPr>
        <xdr:cNvPr id="5055" name="AutoShape 102" descr="Waivers Exempt">
          <a:hlinkClick xmlns:r="http://schemas.openxmlformats.org/officeDocument/2006/relationships" r:id="rId1353"/>
        </xdr:cNvPr>
        <xdr:cNvSpPr>
          <a:spLocks noChangeAspect="1" noChangeArrowheads="1"/>
        </xdr:cNvSpPr>
      </xdr:nvSpPr>
      <xdr:spPr bwMode="auto">
        <a:xfrm>
          <a:off x="2314575" y="235886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1239</xdr:row>
      <xdr:rowOff>0</xdr:rowOff>
    </xdr:from>
    <xdr:to>
      <xdr:col>7</xdr:col>
      <xdr:colOff>123825</xdr:colOff>
      <xdr:row>1239</xdr:row>
      <xdr:rowOff>104775</xdr:rowOff>
    </xdr:to>
    <xdr:sp macro="" textlink="">
      <xdr:nvSpPr>
        <xdr:cNvPr id="5056" name="AutoShape 103" descr="Arbitration Eligible">
          <a:hlinkClick xmlns:r="http://schemas.openxmlformats.org/officeDocument/2006/relationships" r:id="rId1354"/>
        </xdr:cNvPr>
        <xdr:cNvSpPr>
          <a:spLocks noChangeAspect="1" noChangeArrowheads="1"/>
        </xdr:cNvSpPr>
      </xdr:nvSpPr>
      <xdr:spPr bwMode="auto">
        <a:xfrm>
          <a:off x="6181725" y="236267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1240</xdr:row>
      <xdr:rowOff>0</xdr:rowOff>
    </xdr:from>
    <xdr:to>
      <xdr:col>2</xdr:col>
      <xdr:colOff>123825</xdr:colOff>
      <xdr:row>1240</xdr:row>
      <xdr:rowOff>123825</xdr:rowOff>
    </xdr:to>
    <xdr:sp macro="" textlink="">
      <xdr:nvSpPr>
        <xdr:cNvPr id="5057" name="AutoShape 104" descr="Waivers Exempt">
          <a:hlinkClick xmlns:r="http://schemas.openxmlformats.org/officeDocument/2006/relationships" r:id="rId1355"/>
        </xdr:cNvPr>
        <xdr:cNvSpPr>
          <a:spLocks noChangeAspect="1" noChangeArrowheads="1"/>
        </xdr:cNvSpPr>
      </xdr:nvSpPr>
      <xdr:spPr bwMode="auto">
        <a:xfrm>
          <a:off x="2314575" y="236458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1241</xdr:row>
      <xdr:rowOff>0</xdr:rowOff>
    </xdr:from>
    <xdr:to>
      <xdr:col>2</xdr:col>
      <xdr:colOff>123825</xdr:colOff>
      <xdr:row>1241</xdr:row>
      <xdr:rowOff>123825</xdr:rowOff>
    </xdr:to>
    <xdr:sp macro="" textlink="">
      <xdr:nvSpPr>
        <xdr:cNvPr id="5058" name="AutoShape 105" descr="Retained Salary Transaction"/>
        <xdr:cNvSpPr>
          <a:spLocks noChangeAspect="1" noChangeArrowheads="1"/>
        </xdr:cNvSpPr>
      </xdr:nvSpPr>
      <xdr:spPr bwMode="auto">
        <a:xfrm>
          <a:off x="2314575" y="2366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1241</xdr:row>
      <xdr:rowOff>0</xdr:rowOff>
    </xdr:from>
    <xdr:to>
      <xdr:col>2</xdr:col>
      <xdr:colOff>257175</xdr:colOff>
      <xdr:row>1241</xdr:row>
      <xdr:rowOff>123825</xdr:rowOff>
    </xdr:to>
    <xdr:sp macro="" textlink="">
      <xdr:nvSpPr>
        <xdr:cNvPr id="5059" name="AutoShape 106" descr="Waivers Exempt">
          <a:hlinkClick xmlns:r="http://schemas.openxmlformats.org/officeDocument/2006/relationships" r:id="rId1356"/>
        </xdr:cNvPr>
        <xdr:cNvSpPr>
          <a:spLocks noChangeAspect="1" noChangeArrowheads="1"/>
        </xdr:cNvSpPr>
      </xdr:nvSpPr>
      <xdr:spPr bwMode="auto">
        <a:xfrm>
          <a:off x="2447925" y="23664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1242</xdr:row>
      <xdr:rowOff>0</xdr:rowOff>
    </xdr:from>
    <xdr:to>
      <xdr:col>2</xdr:col>
      <xdr:colOff>123825</xdr:colOff>
      <xdr:row>1242</xdr:row>
      <xdr:rowOff>123825</xdr:rowOff>
    </xdr:to>
    <xdr:sp macro="" textlink="">
      <xdr:nvSpPr>
        <xdr:cNvPr id="5060" name="AutoShape 107" descr="Performance Bonuses"/>
        <xdr:cNvSpPr>
          <a:spLocks noChangeAspect="1" noChangeArrowheads="1"/>
        </xdr:cNvSpPr>
      </xdr:nvSpPr>
      <xdr:spPr bwMode="auto">
        <a:xfrm>
          <a:off x="2314575" y="23683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1242</xdr:row>
      <xdr:rowOff>0</xdr:rowOff>
    </xdr:from>
    <xdr:to>
      <xdr:col>2</xdr:col>
      <xdr:colOff>257175</xdr:colOff>
      <xdr:row>1242</xdr:row>
      <xdr:rowOff>123825</xdr:rowOff>
    </xdr:to>
    <xdr:sp macro="" textlink="">
      <xdr:nvSpPr>
        <xdr:cNvPr id="5061" name="AutoShape 108" descr="Waivers Exempt">
          <a:hlinkClick xmlns:r="http://schemas.openxmlformats.org/officeDocument/2006/relationships" r:id="rId1357"/>
        </xdr:cNvPr>
        <xdr:cNvSpPr>
          <a:spLocks noChangeAspect="1" noChangeArrowheads="1"/>
        </xdr:cNvSpPr>
      </xdr:nvSpPr>
      <xdr:spPr bwMode="auto">
        <a:xfrm>
          <a:off x="2447925" y="23683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1243</xdr:row>
      <xdr:rowOff>0</xdr:rowOff>
    </xdr:from>
    <xdr:to>
      <xdr:col>2</xdr:col>
      <xdr:colOff>123825</xdr:colOff>
      <xdr:row>1243</xdr:row>
      <xdr:rowOff>123825</xdr:rowOff>
    </xdr:to>
    <xdr:sp macro="" textlink="">
      <xdr:nvSpPr>
        <xdr:cNvPr id="5062" name="AutoShape 109" descr="Performance Bonuses"/>
        <xdr:cNvSpPr>
          <a:spLocks noChangeAspect="1" noChangeArrowheads="1"/>
        </xdr:cNvSpPr>
      </xdr:nvSpPr>
      <xdr:spPr bwMode="auto">
        <a:xfrm>
          <a:off x="2314575" y="23702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1243</xdr:row>
      <xdr:rowOff>0</xdr:rowOff>
    </xdr:from>
    <xdr:to>
      <xdr:col>2</xdr:col>
      <xdr:colOff>257175</xdr:colOff>
      <xdr:row>1243</xdr:row>
      <xdr:rowOff>123825</xdr:rowOff>
    </xdr:to>
    <xdr:sp macro="" textlink="">
      <xdr:nvSpPr>
        <xdr:cNvPr id="5063" name="AutoShape 110" descr="Waivers Exempt">
          <a:hlinkClick xmlns:r="http://schemas.openxmlformats.org/officeDocument/2006/relationships" r:id="rId1358"/>
        </xdr:cNvPr>
        <xdr:cNvSpPr>
          <a:spLocks noChangeAspect="1" noChangeArrowheads="1"/>
        </xdr:cNvSpPr>
      </xdr:nvSpPr>
      <xdr:spPr bwMode="auto">
        <a:xfrm>
          <a:off x="2447925" y="23702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1244</xdr:row>
      <xdr:rowOff>0</xdr:rowOff>
    </xdr:from>
    <xdr:to>
      <xdr:col>2</xdr:col>
      <xdr:colOff>123825</xdr:colOff>
      <xdr:row>1244</xdr:row>
      <xdr:rowOff>123825</xdr:rowOff>
    </xdr:to>
    <xdr:sp macro="" textlink="">
      <xdr:nvSpPr>
        <xdr:cNvPr id="5064" name="AutoShape 111" descr="Waivers Exempt">
          <a:hlinkClick xmlns:r="http://schemas.openxmlformats.org/officeDocument/2006/relationships" r:id="rId1359"/>
        </xdr:cNvPr>
        <xdr:cNvSpPr>
          <a:spLocks noChangeAspect="1" noChangeArrowheads="1"/>
        </xdr:cNvSpPr>
      </xdr:nvSpPr>
      <xdr:spPr bwMode="auto">
        <a:xfrm>
          <a:off x="2314575" y="237220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1245</xdr:row>
      <xdr:rowOff>0</xdr:rowOff>
    </xdr:from>
    <xdr:to>
      <xdr:col>2</xdr:col>
      <xdr:colOff>123825</xdr:colOff>
      <xdr:row>1245</xdr:row>
      <xdr:rowOff>123825</xdr:rowOff>
    </xdr:to>
    <xdr:sp macro="" textlink="">
      <xdr:nvSpPr>
        <xdr:cNvPr id="5065" name="AutoShape 112" descr="Performance Bonuses"/>
        <xdr:cNvSpPr>
          <a:spLocks noChangeAspect="1" noChangeArrowheads="1"/>
        </xdr:cNvSpPr>
      </xdr:nvSpPr>
      <xdr:spPr bwMode="auto">
        <a:xfrm>
          <a:off x="2314575" y="23741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1245</xdr:row>
      <xdr:rowOff>0</xdr:rowOff>
    </xdr:from>
    <xdr:to>
      <xdr:col>2</xdr:col>
      <xdr:colOff>257175</xdr:colOff>
      <xdr:row>1245</xdr:row>
      <xdr:rowOff>123825</xdr:rowOff>
    </xdr:to>
    <xdr:sp macro="" textlink="">
      <xdr:nvSpPr>
        <xdr:cNvPr id="5066" name="AutoShape 113" descr="Waivers Exempt">
          <a:hlinkClick xmlns:r="http://schemas.openxmlformats.org/officeDocument/2006/relationships" r:id="rId1360"/>
        </xdr:cNvPr>
        <xdr:cNvSpPr>
          <a:spLocks noChangeAspect="1" noChangeArrowheads="1"/>
        </xdr:cNvSpPr>
      </xdr:nvSpPr>
      <xdr:spPr bwMode="auto">
        <a:xfrm>
          <a:off x="2447925" y="23741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1246</xdr:row>
      <xdr:rowOff>0</xdr:rowOff>
    </xdr:from>
    <xdr:to>
      <xdr:col>2</xdr:col>
      <xdr:colOff>123825</xdr:colOff>
      <xdr:row>1246</xdr:row>
      <xdr:rowOff>123825</xdr:rowOff>
    </xdr:to>
    <xdr:sp macro="" textlink="">
      <xdr:nvSpPr>
        <xdr:cNvPr id="5067" name="AutoShape 114" descr="Performance Bonuses"/>
        <xdr:cNvSpPr>
          <a:spLocks noChangeAspect="1" noChangeArrowheads="1"/>
        </xdr:cNvSpPr>
      </xdr:nvSpPr>
      <xdr:spPr bwMode="auto">
        <a:xfrm>
          <a:off x="2314575" y="23760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1246</xdr:row>
      <xdr:rowOff>0</xdr:rowOff>
    </xdr:from>
    <xdr:to>
      <xdr:col>2</xdr:col>
      <xdr:colOff>257175</xdr:colOff>
      <xdr:row>1246</xdr:row>
      <xdr:rowOff>123825</xdr:rowOff>
    </xdr:to>
    <xdr:sp macro="" textlink="">
      <xdr:nvSpPr>
        <xdr:cNvPr id="5068" name="AutoShape 115" descr="Waivers Exempt">
          <a:hlinkClick xmlns:r="http://schemas.openxmlformats.org/officeDocument/2006/relationships" r:id="rId1361"/>
        </xdr:cNvPr>
        <xdr:cNvSpPr>
          <a:spLocks noChangeAspect="1" noChangeArrowheads="1"/>
        </xdr:cNvSpPr>
      </xdr:nvSpPr>
      <xdr:spPr bwMode="auto">
        <a:xfrm>
          <a:off x="2447925" y="237601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1247</xdr:row>
      <xdr:rowOff>0</xdr:rowOff>
    </xdr:from>
    <xdr:to>
      <xdr:col>2</xdr:col>
      <xdr:colOff>123825</xdr:colOff>
      <xdr:row>1247</xdr:row>
      <xdr:rowOff>123825</xdr:rowOff>
    </xdr:to>
    <xdr:sp macro="" textlink="">
      <xdr:nvSpPr>
        <xdr:cNvPr id="5069" name="AutoShape 116" descr="Waivers Exempt">
          <a:hlinkClick xmlns:r="http://schemas.openxmlformats.org/officeDocument/2006/relationships" r:id="rId1362"/>
        </xdr:cNvPr>
        <xdr:cNvSpPr>
          <a:spLocks noChangeAspect="1" noChangeArrowheads="1"/>
        </xdr:cNvSpPr>
      </xdr:nvSpPr>
      <xdr:spPr bwMode="auto">
        <a:xfrm>
          <a:off x="2314575" y="237791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1248</xdr:row>
      <xdr:rowOff>0</xdr:rowOff>
    </xdr:from>
    <xdr:to>
      <xdr:col>2</xdr:col>
      <xdr:colOff>123825</xdr:colOff>
      <xdr:row>1248</xdr:row>
      <xdr:rowOff>123825</xdr:rowOff>
    </xdr:to>
    <xdr:sp macro="" textlink="">
      <xdr:nvSpPr>
        <xdr:cNvPr id="5070" name="AutoShape 117" descr="Waivers Exempt">
          <a:hlinkClick xmlns:r="http://schemas.openxmlformats.org/officeDocument/2006/relationships" r:id="rId1363"/>
        </xdr:cNvPr>
        <xdr:cNvSpPr>
          <a:spLocks noChangeAspect="1" noChangeArrowheads="1"/>
        </xdr:cNvSpPr>
      </xdr:nvSpPr>
      <xdr:spPr bwMode="auto">
        <a:xfrm>
          <a:off x="2314575" y="237982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1249</xdr:row>
      <xdr:rowOff>0</xdr:rowOff>
    </xdr:from>
    <xdr:to>
      <xdr:col>2</xdr:col>
      <xdr:colOff>123825</xdr:colOff>
      <xdr:row>1249</xdr:row>
      <xdr:rowOff>123825</xdr:rowOff>
    </xdr:to>
    <xdr:sp macro="" textlink="">
      <xdr:nvSpPr>
        <xdr:cNvPr id="5071" name="AutoShape 118" descr="Waivers Exempt">
          <a:hlinkClick xmlns:r="http://schemas.openxmlformats.org/officeDocument/2006/relationships" r:id="rId1364"/>
        </xdr:cNvPr>
        <xdr:cNvSpPr>
          <a:spLocks noChangeAspect="1" noChangeArrowheads="1"/>
        </xdr:cNvSpPr>
      </xdr:nvSpPr>
      <xdr:spPr bwMode="auto">
        <a:xfrm>
          <a:off x="2314575" y="238172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1250</xdr:row>
      <xdr:rowOff>0</xdr:rowOff>
    </xdr:from>
    <xdr:to>
      <xdr:col>2</xdr:col>
      <xdr:colOff>123825</xdr:colOff>
      <xdr:row>1250</xdr:row>
      <xdr:rowOff>123825</xdr:rowOff>
    </xdr:to>
    <xdr:sp macro="" textlink="">
      <xdr:nvSpPr>
        <xdr:cNvPr id="5072" name="AutoShape 119" descr="Waivers Exempt">
          <a:hlinkClick xmlns:r="http://schemas.openxmlformats.org/officeDocument/2006/relationships" r:id="rId1365"/>
        </xdr:cNvPr>
        <xdr:cNvSpPr>
          <a:spLocks noChangeAspect="1" noChangeArrowheads="1"/>
        </xdr:cNvSpPr>
      </xdr:nvSpPr>
      <xdr:spPr bwMode="auto">
        <a:xfrm>
          <a:off x="2314575" y="238363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1251</xdr:row>
      <xdr:rowOff>0</xdr:rowOff>
    </xdr:from>
    <xdr:to>
      <xdr:col>2</xdr:col>
      <xdr:colOff>123825</xdr:colOff>
      <xdr:row>1251</xdr:row>
      <xdr:rowOff>123825</xdr:rowOff>
    </xdr:to>
    <xdr:sp macro="" textlink="">
      <xdr:nvSpPr>
        <xdr:cNvPr id="5073" name="AutoShape 120" descr="Performance Bonuses"/>
        <xdr:cNvSpPr>
          <a:spLocks noChangeAspect="1" noChangeArrowheads="1"/>
        </xdr:cNvSpPr>
      </xdr:nvSpPr>
      <xdr:spPr bwMode="auto">
        <a:xfrm>
          <a:off x="2314575" y="23855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1251</xdr:row>
      <xdr:rowOff>0</xdr:rowOff>
    </xdr:from>
    <xdr:to>
      <xdr:col>2</xdr:col>
      <xdr:colOff>257175</xdr:colOff>
      <xdr:row>1251</xdr:row>
      <xdr:rowOff>123825</xdr:rowOff>
    </xdr:to>
    <xdr:sp macro="" textlink="">
      <xdr:nvSpPr>
        <xdr:cNvPr id="5074" name="AutoShape 121" descr="Waivers Exempt">
          <a:hlinkClick xmlns:r="http://schemas.openxmlformats.org/officeDocument/2006/relationships" r:id="rId1366"/>
        </xdr:cNvPr>
        <xdr:cNvSpPr>
          <a:spLocks noChangeAspect="1" noChangeArrowheads="1"/>
        </xdr:cNvSpPr>
      </xdr:nvSpPr>
      <xdr:spPr bwMode="auto">
        <a:xfrm>
          <a:off x="2447925" y="238553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1252</xdr:row>
      <xdr:rowOff>0</xdr:rowOff>
    </xdr:from>
    <xdr:to>
      <xdr:col>2</xdr:col>
      <xdr:colOff>123825</xdr:colOff>
      <xdr:row>1252</xdr:row>
      <xdr:rowOff>123825</xdr:rowOff>
    </xdr:to>
    <xdr:sp macro="" textlink="">
      <xdr:nvSpPr>
        <xdr:cNvPr id="5075" name="AutoShape 122" descr="Performance Bonuses"/>
        <xdr:cNvSpPr>
          <a:spLocks noChangeAspect="1" noChangeArrowheads="1"/>
        </xdr:cNvSpPr>
      </xdr:nvSpPr>
      <xdr:spPr bwMode="auto">
        <a:xfrm>
          <a:off x="2314575" y="23874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1252</xdr:row>
      <xdr:rowOff>0</xdr:rowOff>
    </xdr:from>
    <xdr:to>
      <xdr:col>2</xdr:col>
      <xdr:colOff>257175</xdr:colOff>
      <xdr:row>1252</xdr:row>
      <xdr:rowOff>123825</xdr:rowOff>
    </xdr:to>
    <xdr:sp macro="" textlink="">
      <xdr:nvSpPr>
        <xdr:cNvPr id="5076" name="AutoShape 123" descr="Waivers Exempt">
          <a:hlinkClick xmlns:r="http://schemas.openxmlformats.org/officeDocument/2006/relationships" r:id="rId1367"/>
        </xdr:cNvPr>
        <xdr:cNvSpPr>
          <a:spLocks noChangeAspect="1" noChangeArrowheads="1"/>
        </xdr:cNvSpPr>
      </xdr:nvSpPr>
      <xdr:spPr bwMode="auto">
        <a:xfrm>
          <a:off x="2447925" y="238744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1254</xdr:row>
      <xdr:rowOff>0</xdr:rowOff>
    </xdr:from>
    <xdr:to>
      <xdr:col>2</xdr:col>
      <xdr:colOff>123825</xdr:colOff>
      <xdr:row>1254</xdr:row>
      <xdr:rowOff>123825</xdr:rowOff>
    </xdr:to>
    <xdr:sp macro="" textlink="">
      <xdr:nvSpPr>
        <xdr:cNvPr id="5077" name="AutoShape 124" descr="Waivers Exempt">
          <a:hlinkClick xmlns:r="http://schemas.openxmlformats.org/officeDocument/2006/relationships" r:id="rId1368"/>
        </xdr:cNvPr>
        <xdr:cNvSpPr>
          <a:spLocks noChangeAspect="1" noChangeArrowheads="1"/>
        </xdr:cNvSpPr>
      </xdr:nvSpPr>
      <xdr:spPr bwMode="auto">
        <a:xfrm>
          <a:off x="2314575" y="239125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1258</xdr:row>
      <xdr:rowOff>0</xdr:rowOff>
    </xdr:from>
    <xdr:to>
      <xdr:col>7</xdr:col>
      <xdr:colOff>123825</xdr:colOff>
      <xdr:row>1258</xdr:row>
      <xdr:rowOff>104775</xdr:rowOff>
    </xdr:to>
    <xdr:sp macro="" textlink="">
      <xdr:nvSpPr>
        <xdr:cNvPr id="5078" name="AutoShape 125" descr="Arbitration Eligible">
          <a:hlinkClick xmlns:r="http://schemas.openxmlformats.org/officeDocument/2006/relationships" r:id="rId1369"/>
        </xdr:cNvPr>
        <xdr:cNvSpPr>
          <a:spLocks noChangeAspect="1" noChangeArrowheads="1"/>
        </xdr:cNvSpPr>
      </xdr:nvSpPr>
      <xdr:spPr bwMode="auto">
        <a:xfrm>
          <a:off x="6181725" y="239887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1259</xdr:row>
      <xdr:rowOff>0</xdr:rowOff>
    </xdr:from>
    <xdr:to>
      <xdr:col>7</xdr:col>
      <xdr:colOff>123825</xdr:colOff>
      <xdr:row>1259</xdr:row>
      <xdr:rowOff>104775</xdr:rowOff>
    </xdr:to>
    <xdr:sp macro="" textlink="">
      <xdr:nvSpPr>
        <xdr:cNvPr id="5079" name="AutoShape 126" descr="Arbitration Eligible">
          <a:hlinkClick xmlns:r="http://schemas.openxmlformats.org/officeDocument/2006/relationships" r:id="rId1370"/>
        </xdr:cNvPr>
        <xdr:cNvSpPr>
          <a:spLocks noChangeAspect="1" noChangeArrowheads="1"/>
        </xdr:cNvSpPr>
      </xdr:nvSpPr>
      <xdr:spPr bwMode="auto">
        <a:xfrm>
          <a:off x="6181725" y="2400776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1260</xdr:row>
      <xdr:rowOff>0</xdr:rowOff>
    </xdr:from>
    <xdr:to>
      <xdr:col>7</xdr:col>
      <xdr:colOff>123825</xdr:colOff>
      <xdr:row>1260</xdr:row>
      <xdr:rowOff>104775</xdr:rowOff>
    </xdr:to>
    <xdr:sp macro="" textlink="">
      <xdr:nvSpPr>
        <xdr:cNvPr id="5080" name="AutoShape 127" descr="Arbitration Eligible">
          <a:hlinkClick xmlns:r="http://schemas.openxmlformats.org/officeDocument/2006/relationships" r:id="rId1371"/>
        </xdr:cNvPr>
        <xdr:cNvSpPr>
          <a:spLocks noChangeAspect="1" noChangeArrowheads="1"/>
        </xdr:cNvSpPr>
      </xdr:nvSpPr>
      <xdr:spPr bwMode="auto">
        <a:xfrm>
          <a:off x="6181725" y="240268125"/>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1261</xdr:row>
      <xdr:rowOff>0</xdr:rowOff>
    </xdr:from>
    <xdr:to>
      <xdr:col>2</xdr:col>
      <xdr:colOff>123825</xdr:colOff>
      <xdr:row>1261</xdr:row>
      <xdr:rowOff>123825</xdr:rowOff>
    </xdr:to>
    <xdr:sp macro="" textlink="">
      <xdr:nvSpPr>
        <xdr:cNvPr id="5081" name="AutoShape 128" descr="Performance Bonuses"/>
        <xdr:cNvSpPr>
          <a:spLocks noChangeAspect="1" noChangeArrowheads="1"/>
        </xdr:cNvSpPr>
      </xdr:nvSpPr>
      <xdr:spPr bwMode="auto">
        <a:xfrm>
          <a:off x="2314575" y="24045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1261</xdr:row>
      <xdr:rowOff>0</xdr:rowOff>
    </xdr:from>
    <xdr:to>
      <xdr:col>2</xdr:col>
      <xdr:colOff>257175</xdr:colOff>
      <xdr:row>1261</xdr:row>
      <xdr:rowOff>123825</xdr:rowOff>
    </xdr:to>
    <xdr:sp macro="" textlink="">
      <xdr:nvSpPr>
        <xdr:cNvPr id="5082" name="AutoShape 129" descr="Waivers Exempt">
          <a:hlinkClick xmlns:r="http://schemas.openxmlformats.org/officeDocument/2006/relationships" r:id="rId1372"/>
        </xdr:cNvPr>
        <xdr:cNvSpPr>
          <a:spLocks noChangeAspect="1" noChangeArrowheads="1"/>
        </xdr:cNvSpPr>
      </xdr:nvSpPr>
      <xdr:spPr bwMode="auto">
        <a:xfrm>
          <a:off x="2447925" y="240458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1262</xdr:row>
      <xdr:rowOff>0</xdr:rowOff>
    </xdr:from>
    <xdr:to>
      <xdr:col>2</xdr:col>
      <xdr:colOff>123825</xdr:colOff>
      <xdr:row>1262</xdr:row>
      <xdr:rowOff>123825</xdr:rowOff>
    </xdr:to>
    <xdr:sp macro="" textlink="">
      <xdr:nvSpPr>
        <xdr:cNvPr id="5083" name="AutoShape 130" descr="Performance Bonuses"/>
        <xdr:cNvSpPr>
          <a:spLocks noChangeAspect="1" noChangeArrowheads="1"/>
        </xdr:cNvSpPr>
      </xdr:nvSpPr>
      <xdr:spPr bwMode="auto">
        <a:xfrm>
          <a:off x="2314575" y="24064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1262</xdr:row>
      <xdr:rowOff>0</xdr:rowOff>
    </xdr:from>
    <xdr:to>
      <xdr:col>2</xdr:col>
      <xdr:colOff>257175</xdr:colOff>
      <xdr:row>1262</xdr:row>
      <xdr:rowOff>123825</xdr:rowOff>
    </xdr:to>
    <xdr:sp macro="" textlink="">
      <xdr:nvSpPr>
        <xdr:cNvPr id="5084" name="AutoShape 131" descr="Waivers Exempt">
          <a:hlinkClick xmlns:r="http://schemas.openxmlformats.org/officeDocument/2006/relationships" r:id="rId1373"/>
        </xdr:cNvPr>
        <xdr:cNvSpPr>
          <a:spLocks noChangeAspect="1" noChangeArrowheads="1"/>
        </xdr:cNvSpPr>
      </xdr:nvSpPr>
      <xdr:spPr bwMode="auto">
        <a:xfrm>
          <a:off x="2447925" y="2406491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1263</xdr:row>
      <xdr:rowOff>0</xdr:rowOff>
    </xdr:from>
    <xdr:to>
      <xdr:col>2</xdr:col>
      <xdr:colOff>123825</xdr:colOff>
      <xdr:row>1263</xdr:row>
      <xdr:rowOff>123825</xdr:rowOff>
    </xdr:to>
    <xdr:sp macro="" textlink="">
      <xdr:nvSpPr>
        <xdr:cNvPr id="5085" name="AutoShape 132" descr="Performance Bonuses"/>
        <xdr:cNvSpPr>
          <a:spLocks noChangeAspect="1" noChangeArrowheads="1"/>
        </xdr:cNvSpPr>
      </xdr:nvSpPr>
      <xdr:spPr bwMode="auto">
        <a:xfrm>
          <a:off x="2314575" y="24083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1263</xdr:row>
      <xdr:rowOff>0</xdr:rowOff>
    </xdr:from>
    <xdr:to>
      <xdr:col>2</xdr:col>
      <xdr:colOff>257175</xdr:colOff>
      <xdr:row>1263</xdr:row>
      <xdr:rowOff>123825</xdr:rowOff>
    </xdr:to>
    <xdr:sp macro="" textlink="">
      <xdr:nvSpPr>
        <xdr:cNvPr id="5086" name="AutoShape 133" descr="Waivers Exempt">
          <a:hlinkClick xmlns:r="http://schemas.openxmlformats.org/officeDocument/2006/relationships" r:id="rId1374"/>
        </xdr:cNvPr>
        <xdr:cNvSpPr>
          <a:spLocks noChangeAspect="1" noChangeArrowheads="1"/>
        </xdr:cNvSpPr>
      </xdr:nvSpPr>
      <xdr:spPr bwMode="auto">
        <a:xfrm>
          <a:off x="2447925" y="240839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1265</xdr:row>
      <xdr:rowOff>0</xdr:rowOff>
    </xdr:from>
    <xdr:to>
      <xdr:col>2</xdr:col>
      <xdr:colOff>123825</xdr:colOff>
      <xdr:row>1265</xdr:row>
      <xdr:rowOff>123825</xdr:rowOff>
    </xdr:to>
    <xdr:sp macro="" textlink="">
      <xdr:nvSpPr>
        <xdr:cNvPr id="5087" name="AutoShape 134" descr="Performance Bonuses"/>
        <xdr:cNvSpPr>
          <a:spLocks noChangeAspect="1" noChangeArrowheads="1"/>
        </xdr:cNvSpPr>
      </xdr:nvSpPr>
      <xdr:spPr bwMode="auto">
        <a:xfrm>
          <a:off x="2314575" y="24122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1265</xdr:row>
      <xdr:rowOff>0</xdr:rowOff>
    </xdr:from>
    <xdr:to>
      <xdr:col>2</xdr:col>
      <xdr:colOff>257175</xdr:colOff>
      <xdr:row>1265</xdr:row>
      <xdr:rowOff>123825</xdr:rowOff>
    </xdr:to>
    <xdr:sp macro="" textlink="">
      <xdr:nvSpPr>
        <xdr:cNvPr id="5088" name="AutoShape 135" descr="Waivers Exempt">
          <a:hlinkClick xmlns:r="http://schemas.openxmlformats.org/officeDocument/2006/relationships" r:id="rId1375"/>
        </xdr:cNvPr>
        <xdr:cNvSpPr>
          <a:spLocks noChangeAspect="1" noChangeArrowheads="1"/>
        </xdr:cNvSpPr>
      </xdr:nvSpPr>
      <xdr:spPr bwMode="auto">
        <a:xfrm>
          <a:off x="2447925" y="241220625"/>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1270</xdr:row>
      <xdr:rowOff>0</xdr:rowOff>
    </xdr:from>
    <xdr:to>
      <xdr:col>2</xdr:col>
      <xdr:colOff>123825</xdr:colOff>
      <xdr:row>1270</xdr:row>
      <xdr:rowOff>123825</xdr:rowOff>
    </xdr:to>
    <xdr:sp macro="" textlink="">
      <xdr:nvSpPr>
        <xdr:cNvPr id="5089" name="AutoShape 136" descr="Waivers Exempt">
          <a:hlinkClick xmlns:r="http://schemas.openxmlformats.org/officeDocument/2006/relationships" r:id="rId1376"/>
        </xdr:cNvPr>
        <xdr:cNvSpPr>
          <a:spLocks noChangeAspect="1" noChangeArrowheads="1"/>
        </xdr:cNvSpPr>
      </xdr:nvSpPr>
      <xdr:spPr bwMode="auto">
        <a:xfrm>
          <a:off x="2314575" y="24218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1271</xdr:row>
      <xdr:rowOff>0</xdr:rowOff>
    </xdr:from>
    <xdr:to>
      <xdr:col>2</xdr:col>
      <xdr:colOff>123825</xdr:colOff>
      <xdr:row>1271</xdr:row>
      <xdr:rowOff>123825</xdr:rowOff>
    </xdr:to>
    <xdr:sp macro="" textlink="">
      <xdr:nvSpPr>
        <xdr:cNvPr id="5090" name="AutoShape 137" descr="Performance Bonuses"/>
        <xdr:cNvSpPr>
          <a:spLocks noChangeAspect="1" noChangeArrowheads="1"/>
        </xdr:cNvSpPr>
      </xdr:nvSpPr>
      <xdr:spPr bwMode="auto">
        <a:xfrm>
          <a:off x="2314575" y="242373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1271</xdr:row>
      <xdr:rowOff>0</xdr:rowOff>
    </xdr:from>
    <xdr:to>
      <xdr:col>2</xdr:col>
      <xdr:colOff>257175</xdr:colOff>
      <xdr:row>1271</xdr:row>
      <xdr:rowOff>123825</xdr:rowOff>
    </xdr:to>
    <xdr:sp macro="" textlink="">
      <xdr:nvSpPr>
        <xdr:cNvPr id="5091" name="AutoShape 138" descr="Waivers Exempt">
          <a:hlinkClick xmlns:r="http://schemas.openxmlformats.org/officeDocument/2006/relationships" r:id="rId1377"/>
        </xdr:cNvPr>
        <xdr:cNvSpPr>
          <a:spLocks noChangeAspect="1" noChangeArrowheads="1"/>
        </xdr:cNvSpPr>
      </xdr:nvSpPr>
      <xdr:spPr bwMode="auto">
        <a:xfrm>
          <a:off x="2447925" y="242373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1272</xdr:row>
      <xdr:rowOff>0</xdr:rowOff>
    </xdr:from>
    <xdr:to>
      <xdr:col>2</xdr:col>
      <xdr:colOff>123825</xdr:colOff>
      <xdr:row>1272</xdr:row>
      <xdr:rowOff>123825</xdr:rowOff>
    </xdr:to>
    <xdr:sp macro="" textlink="">
      <xdr:nvSpPr>
        <xdr:cNvPr id="5092" name="AutoShape 139" descr="Waivers Exempt">
          <a:hlinkClick xmlns:r="http://schemas.openxmlformats.org/officeDocument/2006/relationships" r:id="rId1378"/>
        </xdr:cNvPr>
        <xdr:cNvSpPr>
          <a:spLocks noChangeAspect="1" noChangeArrowheads="1"/>
        </xdr:cNvSpPr>
      </xdr:nvSpPr>
      <xdr:spPr bwMode="auto">
        <a:xfrm>
          <a:off x="2314575" y="242563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1275</xdr:row>
      <xdr:rowOff>0</xdr:rowOff>
    </xdr:from>
    <xdr:to>
      <xdr:col>4</xdr:col>
      <xdr:colOff>114300</xdr:colOff>
      <xdr:row>1275</xdr:row>
      <xdr:rowOff>114300</xdr:rowOff>
    </xdr:to>
    <xdr:sp macro="" textlink="">
      <xdr:nvSpPr>
        <xdr:cNvPr id="5093" name="AutoShape 140" descr="https://capfriendly-wlb8ng5.stackpathdns.com/assets/images/icons/players/injury.svg"/>
        <xdr:cNvSpPr>
          <a:spLocks noChangeAspect="1" noChangeArrowheads="1"/>
        </xdr:cNvSpPr>
      </xdr:nvSpPr>
      <xdr:spPr bwMode="auto">
        <a:xfrm>
          <a:off x="3895725" y="2431351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1276</xdr:row>
      <xdr:rowOff>0</xdr:rowOff>
    </xdr:from>
    <xdr:to>
      <xdr:col>4</xdr:col>
      <xdr:colOff>114300</xdr:colOff>
      <xdr:row>1276</xdr:row>
      <xdr:rowOff>114300</xdr:rowOff>
    </xdr:to>
    <xdr:sp macro="" textlink="">
      <xdr:nvSpPr>
        <xdr:cNvPr id="5094" name="AutoShape 141" descr="https://capfriendly-wlb8ng5.stackpathdns.com/assets/images/icons/players/injury.svg"/>
        <xdr:cNvSpPr>
          <a:spLocks noChangeAspect="1" noChangeArrowheads="1"/>
        </xdr:cNvSpPr>
      </xdr:nvSpPr>
      <xdr:spPr bwMode="auto">
        <a:xfrm>
          <a:off x="3895725" y="2433256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1277</xdr:row>
      <xdr:rowOff>0</xdr:rowOff>
    </xdr:from>
    <xdr:to>
      <xdr:col>4</xdr:col>
      <xdr:colOff>114300</xdr:colOff>
      <xdr:row>1277</xdr:row>
      <xdr:rowOff>114300</xdr:rowOff>
    </xdr:to>
    <xdr:sp macro="" textlink="">
      <xdr:nvSpPr>
        <xdr:cNvPr id="5095" name="AutoShape 142" descr="https://capfriendly-wlb8ng5.stackpathdns.com/assets/images/icons/players/injury.svg"/>
        <xdr:cNvSpPr>
          <a:spLocks noChangeAspect="1" noChangeArrowheads="1"/>
        </xdr:cNvSpPr>
      </xdr:nvSpPr>
      <xdr:spPr bwMode="auto">
        <a:xfrm>
          <a:off x="3895725" y="2435161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096" name="AutoShape 143" descr="https://capfriendly-wlb8ng5.stackpathdns.com/assets/images/icons/general/q.svg"/>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097" name="AutoShape 144" descr="https://capfriendly-wlb8ng5.stackpathdns.com/assets/images/icons/general/q.svg"/>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098" name="AutoShape 145" descr="https://capfriendly-wlb8ng5.stackpathdns.com/assets/images/icons/general/q.svg"/>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099" name="AutoShape 146" descr="https://capfriendly-wlb8ng5.stackpathdns.com/assets/images/icons/general/q.svg"/>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100" name="AutoShape 147" descr="https://capfriendly-wlb8ng5.stackpathdns.com/assets/images/icons/general/q.svg"/>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101" name="AutoShape 148" descr="https://capfriendly-wlb8ng5.stackpathdns.com/assets/images/icons/general/q.svg"/>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102" name="AutoShape 149" descr="https://capfriendly-wlb8ng5.stackpathdns.com/assets/images/icons/general/q.svg"/>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103" name="AutoShape 150" descr="https://capfriendly-wlb8ng5.stackpathdns.com/assets/images/icons/general/q.svg"/>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104" name="AutoShape 151" descr="https://capfriendly-wlb8ng5.stackpathdns.com/assets/images/icons/general/q.svg"/>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105" name="AutoShape 152" descr="https://capfriendly-wlb8ng5.stackpathdns.com/assets/images/icons/general/q.svg"/>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106" name="AutoShape 153" descr="https://capfriendly-wlb8ng5.stackpathdns.com/assets/images/icons/general/q.svg"/>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1278</xdr:row>
      <xdr:rowOff>0</xdr:rowOff>
    </xdr:from>
    <xdr:to>
      <xdr:col>2</xdr:col>
      <xdr:colOff>123825</xdr:colOff>
      <xdr:row>1278</xdr:row>
      <xdr:rowOff>123825</xdr:rowOff>
    </xdr:to>
    <xdr:sp macro="" textlink="">
      <xdr:nvSpPr>
        <xdr:cNvPr id="5107" name="AutoShape 154" descr="Performance Bonuses"/>
        <xdr:cNvSpPr>
          <a:spLocks noChangeAspect="1" noChangeArrowheads="1"/>
        </xdr:cNvSpPr>
      </xdr:nvSpPr>
      <xdr:spPr bwMode="auto">
        <a:xfrm>
          <a:off x="231457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1278</xdr:row>
      <xdr:rowOff>0</xdr:rowOff>
    </xdr:from>
    <xdr:to>
      <xdr:col>2</xdr:col>
      <xdr:colOff>257175</xdr:colOff>
      <xdr:row>1278</xdr:row>
      <xdr:rowOff>123825</xdr:rowOff>
    </xdr:to>
    <xdr:sp macro="" textlink="">
      <xdr:nvSpPr>
        <xdr:cNvPr id="5108" name="AutoShape 155" descr="Waivers Exempt">
          <a:hlinkClick xmlns:r="http://schemas.openxmlformats.org/officeDocument/2006/relationships" r:id="rId1379"/>
        </xdr:cNvPr>
        <xdr:cNvSpPr>
          <a:spLocks noChangeAspect="1" noChangeArrowheads="1"/>
        </xdr:cNvSpPr>
      </xdr:nvSpPr>
      <xdr:spPr bwMode="auto">
        <a:xfrm>
          <a:off x="2447925" y="24370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1279</xdr:row>
      <xdr:rowOff>0</xdr:rowOff>
    </xdr:from>
    <xdr:to>
      <xdr:col>2</xdr:col>
      <xdr:colOff>123825</xdr:colOff>
      <xdr:row>1279</xdr:row>
      <xdr:rowOff>123825</xdr:rowOff>
    </xdr:to>
    <xdr:sp macro="" textlink="">
      <xdr:nvSpPr>
        <xdr:cNvPr id="5109" name="AutoShape 156" descr="Performance Bonuses"/>
        <xdr:cNvSpPr>
          <a:spLocks noChangeAspect="1" noChangeArrowheads="1"/>
        </xdr:cNvSpPr>
      </xdr:nvSpPr>
      <xdr:spPr bwMode="auto">
        <a:xfrm>
          <a:off x="2314575" y="24389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1279</xdr:row>
      <xdr:rowOff>0</xdr:rowOff>
    </xdr:from>
    <xdr:to>
      <xdr:col>2</xdr:col>
      <xdr:colOff>257175</xdr:colOff>
      <xdr:row>1279</xdr:row>
      <xdr:rowOff>123825</xdr:rowOff>
    </xdr:to>
    <xdr:sp macro="" textlink="">
      <xdr:nvSpPr>
        <xdr:cNvPr id="5110" name="AutoShape 157" descr="Retained Salary Transaction"/>
        <xdr:cNvSpPr>
          <a:spLocks noChangeAspect="1" noChangeArrowheads="1"/>
        </xdr:cNvSpPr>
      </xdr:nvSpPr>
      <xdr:spPr bwMode="auto">
        <a:xfrm>
          <a:off x="2447925" y="24389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1279</xdr:row>
      <xdr:rowOff>0</xdr:rowOff>
    </xdr:from>
    <xdr:to>
      <xdr:col>2</xdr:col>
      <xdr:colOff>390525</xdr:colOff>
      <xdr:row>1279</xdr:row>
      <xdr:rowOff>123825</xdr:rowOff>
    </xdr:to>
    <xdr:sp macro="" textlink="">
      <xdr:nvSpPr>
        <xdr:cNvPr id="5111" name="AutoShape 158" descr="Waivers Exempt">
          <a:hlinkClick xmlns:r="http://schemas.openxmlformats.org/officeDocument/2006/relationships" r:id="rId1380"/>
        </xdr:cNvPr>
        <xdr:cNvSpPr>
          <a:spLocks noChangeAspect="1" noChangeArrowheads="1"/>
        </xdr:cNvSpPr>
      </xdr:nvSpPr>
      <xdr:spPr bwMode="auto">
        <a:xfrm>
          <a:off x="2581275" y="24389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1279</xdr:row>
      <xdr:rowOff>0</xdr:rowOff>
    </xdr:from>
    <xdr:to>
      <xdr:col>2</xdr:col>
      <xdr:colOff>523875</xdr:colOff>
      <xdr:row>1279</xdr:row>
      <xdr:rowOff>123825</xdr:rowOff>
    </xdr:to>
    <xdr:sp macro="" textlink="">
      <xdr:nvSpPr>
        <xdr:cNvPr id="5112" name="AutoShape 159" descr="Exempt from the 50 Contract Limit"/>
        <xdr:cNvSpPr>
          <a:spLocks noChangeAspect="1" noChangeArrowheads="1"/>
        </xdr:cNvSpPr>
      </xdr:nvSpPr>
      <xdr:spPr bwMode="auto">
        <a:xfrm>
          <a:off x="2714625" y="24389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1281</xdr:row>
      <xdr:rowOff>0</xdr:rowOff>
    </xdr:from>
    <xdr:to>
      <xdr:col>2</xdr:col>
      <xdr:colOff>123825</xdr:colOff>
      <xdr:row>1281</xdr:row>
      <xdr:rowOff>123825</xdr:rowOff>
    </xdr:to>
    <xdr:sp macro="" textlink="">
      <xdr:nvSpPr>
        <xdr:cNvPr id="5113" name="AutoShape 160" descr="Performance Bonuses"/>
        <xdr:cNvSpPr>
          <a:spLocks noChangeAspect="1" noChangeArrowheads="1"/>
        </xdr:cNvSpPr>
      </xdr:nvSpPr>
      <xdr:spPr bwMode="auto">
        <a:xfrm>
          <a:off x="2314575" y="24427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1281</xdr:row>
      <xdr:rowOff>0</xdr:rowOff>
    </xdr:from>
    <xdr:to>
      <xdr:col>2</xdr:col>
      <xdr:colOff>257175</xdr:colOff>
      <xdr:row>1281</xdr:row>
      <xdr:rowOff>123825</xdr:rowOff>
    </xdr:to>
    <xdr:sp macro="" textlink="">
      <xdr:nvSpPr>
        <xdr:cNvPr id="5114" name="AutoShape 161" descr="Waivers Exempt">
          <a:hlinkClick xmlns:r="http://schemas.openxmlformats.org/officeDocument/2006/relationships" r:id="rId1381"/>
        </xdr:cNvPr>
        <xdr:cNvSpPr>
          <a:spLocks noChangeAspect="1" noChangeArrowheads="1"/>
        </xdr:cNvSpPr>
      </xdr:nvSpPr>
      <xdr:spPr bwMode="auto">
        <a:xfrm>
          <a:off x="2447925" y="24427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1282</xdr:row>
      <xdr:rowOff>0</xdr:rowOff>
    </xdr:from>
    <xdr:to>
      <xdr:col>2</xdr:col>
      <xdr:colOff>123825</xdr:colOff>
      <xdr:row>1282</xdr:row>
      <xdr:rowOff>123825</xdr:rowOff>
    </xdr:to>
    <xdr:sp macro="" textlink="">
      <xdr:nvSpPr>
        <xdr:cNvPr id="5115" name="AutoShape 162" descr="Performance Bonuses"/>
        <xdr:cNvSpPr>
          <a:spLocks noChangeAspect="1" noChangeArrowheads="1"/>
        </xdr:cNvSpPr>
      </xdr:nvSpPr>
      <xdr:spPr bwMode="auto">
        <a:xfrm>
          <a:off x="2314575" y="244468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1282</xdr:row>
      <xdr:rowOff>0</xdr:rowOff>
    </xdr:from>
    <xdr:to>
      <xdr:col>2</xdr:col>
      <xdr:colOff>257175</xdr:colOff>
      <xdr:row>1282</xdr:row>
      <xdr:rowOff>123825</xdr:rowOff>
    </xdr:to>
    <xdr:sp macro="" textlink="">
      <xdr:nvSpPr>
        <xdr:cNvPr id="5116" name="AutoShape 163" descr="Waivers Exempt">
          <a:hlinkClick xmlns:r="http://schemas.openxmlformats.org/officeDocument/2006/relationships" r:id="rId1382"/>
        </xdr:cNvPr>
        <xdr:cNvSpPr>
          <a:spLocks noChangeAspect="1" noChangeArrowheads="1"/>
        </xdr:cNvSpPr>
      </xdr:nvSpPr>
      <xdr:spPr bwMode="auto">
        <a:xfrm>
          <a:off x="2447925" y="244468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1283</xdr:row>
      <xdr:rowOff>0</xdr:rowOff>
    </xdr:from>
    <xdr:to>
      <xdr:col>2</xdr:col>
      <xdr:colOff>123825</xdr:colOff>
      <xdr:row>1283</xdr:row>
      <xdr:rowOff>123825</xdr:rowOff>
    </xdr:to>
    <xdr:sp macro="" textlink="">
      <xdr:nvSpPr>
        <xdr:cNvPr id="5117" name="AutoShape 164" descr="Performance Bonuses"/>
        <xdr:cNvSpPr>
          <a:spLocks noChangeAspect="1" noChangeArrowheads="1"/>
        </xdr:cNvSpPr>
      </xdr:nvSpPr>
      <xdr:spPr bwMode="auto">
        <a:xfrm>
          <a:off x="2314575" y="244659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1283</xdr:row>
      <xdr:rowOff>0</xdr:rowOff>
    </xdr:from>
    <xdr:to>
      <xdr:col>2</xdr:col>
      <xdr:colOff>257175</xdr:colOff>
      <xdr:row>1283</xdr:row>
      <xdr:rowOff>123825</xdr:rowOff>
    </xdr:to>
    <xdr:sp macro="" textlink="">
      <xdr:nvSpPr>
        <xdr:cNvPr id="5118" name="AutoShape 165" descr="Waivers Exempt">
          <a:hlinkClick xmlns:r="http://schemas.openxmlformats.org/officeDocument/2006/relationships" r:id="rId1383"/>
        </xdr:cNvPr>
        <xdr:cNvSpPr>
          <a:spLocks noChangeAspect="1" noChangeArrowheads="1"/>
        </xdr:cNvSpPr>
      </xdr:nvSpPr>
      <xdr:spPr bwMode="auto">
        <a:xfrm>
          <a:off x="2447925" y="244659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1284</xdr:row>
      <xdr:rowOff>0</xdr:rowOff>
    </xdr:from>
    <xdr:to>
      <xdr:col>2</xdr:col>
      <xdr:colOff>123825</xdr:colOff>
      <xdr:row>1284</xdr:row>
      <xdr:rowOff>123825</xdr:rowOff>
    </xdr:to>
    <xdr:sp macro="" textlink="">
      <xdr:nvSpPr>
        <xdr:cNvPr id="5119" name="AutoShape 166" descr="Performance Bonuses"/>
        <xdr:cNvSpPr>
          <a:spLocks noChangeAspect="1" noChangeArrowheads="1"/>
        </xdr:cNvSpPr>
      </xdr:nvSpPr>
      <xdr:spPr bwMode="auto">
        <a:xfrm>
          <a:off x="2314575" y="244849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1284</xdr:row>
      <xdr:rowOff>0</xdr:rowOff>
    </xdr:from>
    <xdr:to>
      <xdr:col>2</xdr:col>
      <xdr:colOff>257175</xdr:colOff>
      <xdr:row>1284</xdr:row>
      <xdr:rowOff>123825</xdr:rowOff>
    </xdr:to>
    <xdr:sp macro="" textlink="">
      <xdr:nvSpPr>
        <xdr:cNvPr id="5120" name="AutoShape 167" descr="Waivers Exempt">
          <a:hlinkClick xmlns:r="http://schemas.openxmlformats.org/officeDocument/2006/relationships" r:id="rId1384"/>
        </xdr:cNvPr>
        <xdr:cNvSpPr>
          <a:spLocks noChangeAspect="1" noChangeArrowheads="1"/>
        </xdr:cNvSpPr>
      </xdr:nvSpPr>
      <xdr:spPr bwMode="auto">
        <a:xfrm>
          <a:off x="2447925" y="244849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1285</xdr:row>
      <xdr:rowOff>0</xdr:rowOff>
    </xdr:from>
    <xdr:to>
      <xdr:col>7</xdr:col>
      <xdr:colOff>123825</xdr:colOff>
      <xdr:row>1285</xdr:row>
      <xdr:rowOff>104775</xdr:rowOff>
    </xdr:to>
    <xdr:sp macro="" textlink="">
      <xdr:nvSpPr>
        <xdr:cNvPr id="5121" name="AutoShape 168" descr="Arbitration Eligible">
          <a:hlinkClick xmlns:r="http://schemas.openxmlformats.org/officeDocument/2006/relationships" r:id="rId1385"/>
        </xdr:cNvPr>
        <xdr:cNvSpPr>
          <a:spLocks noChangeAspect="1" noChangeArrowheads="1"/>
        </xdr:cNvSpPr>
      </xdr:nvSpPr>
      <xdr:spPr bwMode="auto">
        <a:xfrm>
          <a:off x="6181725" y="2450401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1286</xdr:row>
      <xdr:rowOff>0</xdr:rowOff>
    </xdr:from>
    <xdr:to>
      <xdr:col>2</xdr:col>
      <xdr:colOff>123825</xdr:colOff>
      <xdr:row>1286</xdr:row>
      <xdr:rowOff>123825</xdr:rowOff>
    </xdr:to>
    <xdr:sp macro="" textlink="">
      <xdr:nvSpPr>
        <xdr:cNvPr id="5122" name="AutoShape 169" descr="Performance Bonuses"/>
        <xdr:cNvSpPr>
          <a:spLocks noChangeAspect="1" noChangeArrowheads="1"/>
        </xdr:cNvSpPr>
      </xdr:nvSpPr>
      <xdr:spPr bwMode="auto">
        <a:xfrm>
          <a:off x="2314575" y="245230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1286</xdr:row>
      <xdr:rowOff>0</xdr:rowOff>
    </xdr:from>
    <xdr:to>
      <xdr:col>2</xdr:col>
      <xdr:colOff>257175</xdr:colOff>
      <xdr:row>1286</xdr:row>
      <xdr:rowOff>123825</xdr:rowOff>
    </xdr:to>
    <xdr:sp macro="" textlink="">
      <xdr:nvSpPr>
        <xdr:cNvPr id="5123" name="AutoShape 170" descr="Waivers Exempt">
          <a:hlinkClick xmlns:r="http://schemas.openxmlformats.org/officeDocument/2006/relationships" r:id="rId1386"/>
        </xdr:cNvPr>
        <xdr:cNvSpPr>
          <a:spLocks noChangeAspect="1" noChangeArrowheads="1"/>
        </xdr:cNvSpPr>
      </xdr:nvSpPr>
      <xdr:spPr bwMode="auto">
        <a:xfrm>
          <a:off x="2447925" y="245230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1287</xdr:row>
      <xdr:rowOff>0</xdr:rowOff>
    </xdr:from>
    <xdr:to>
      <xdr:col>2</xdr:col>
      <xdr:colOff>123825</xdr:colOff>
      <xdr:row>1287</xdr:row>
      <xdr:rowOff>123825</xdr:rowOff>
    </xdr:to>
    <xdr:sp macro="" textlink="">
      <xdr:nvSpPr>
        <xdr:cNvPr id="5124" name="AutoShape 171" descr="Performance Bonuses"/>
        <xdr:cNvSpPr>
          <a:spLocks noChangeAspect="1" noChangeArrowheads="1"/>
        </xdr:cNvSpPr>
      </xdr:nvSpPr>
      <xdr:spPr bwMode="auto">
        <a:xfrm>
          <a:off x="2314575" y="24542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1287</xdr:row>
      <xdr:rowOff>0</xdr:rowOff>
    </xdr:from>
    <xdr:to>
      <xdr:col>2</xdr:col>
      <xdr:colOff>257175</xdr:colOff>
      <xdr:row>1287</xdr:row>
      <xdr:rowOff>123825</xdr:rowOff>
    </xdr:to>
    <xdr:sp macro="" textlink="">
      <xdr:nvSpPr>
        <xdr:cNvPr id="5125" name="AutoShape 172" descr="Waivers Exempt">
          <a:hlinkClick xmlns:r="http://schemas.openxmlformats.org/officeDocument/2006/relationships" r:id="rId1387"/>
        </xdr:cNvPr>
        <xdr:cNvSpPr>
          <a:spLocks noChangeAspect="1" noChangeArrowheads="1"/>
        </xdr:cNvSpPr>
      </xdr:nvSpPr>
      <xdr:spPr bwMode="auto">
        <a:xfrm>
          <a:off x="2447925" y="24542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1288</xdr:row>
      <xdr:rowOff>0</xdr:rowOff>
    </xdr:from>
    <xdr:to>
      <xdr:col>2</xdr:col>
      <xdr:colOff>123825</xdr:colOff>
      <xdr:row>1288</xdr:row>
      <xdr:rowOff>123825</xdr:rowOff>
    </xdr:to>
    <xdr:sp macro="" textlink="">
      <xdr:nvSpPr>
        <xdr:cNvPr id="5126" name="AutoShape 173" descr="Performance Bonuses"/>
        <xdr:cNvSpPr>
          <a:spLocks noChangeAspect="1" noChangeArrowheads="1"/>
        </xdr:cNvSpPr>
      </xdr:nvSpPr>
      <xdr:spPr bwMode="auto">
        <a:xfrm>
          <a:off x="2314575" y="24561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1288</xdr:row>
      <xdr:rowOff>0</xdr:rowOff>
    </xdr:from>
    <xdr:to>
      <xdr:col>2</xdr:col>
      <xdr:colOff>257175</xdr:colOff>
      <xdr:row>1288</xdr:row>
      <xdr:rowOff>123825</xdr:rowOff>
    </xdr:to>
    <xdr:sp macro="" textlink="">
      <xdr:nvSpPr>
        <xdr:cNvPr id="5127" name="AutoShape 174" descr="Waivers Exempt">
          <a:hlinkClick xmlns:r="http://schemas.openxmlformats.org/officeDocument/2006/relationships" r:id="rId1388"/>
        </xdr:cNvPr>
        <xdr:cNvSpPr>
          <a:spLocks noChangeAspect="1" noChangeArrowheads="1"/>
        </xdr:cNvSpPr>
      </xdr:nvSpPr>
      <xdr:spPr bwMode="auto">
        <a:xfrm>
          <a:off x="2447925" y="24561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1289</xdr:row>
      <xdr:rowOff>0</xdr:rowOff>
    </xdr:from>
    <xdr:to>
      <xdr:col>2</xdr:col>
      <xdr:colOff>123825</xdr:colOff>
      <xdr:row>1289</xdr:row>
      <xdr:rowOff>123825</xdr:rowOff>
    </xdr:to>
    <xdr:sp macro="" textlink="">
      <xdr:nvSpPr>
        <xdr:cNvPr id="5128" name="AutoShape 175" descr="Waivers Exempt">
          <a:hlinkClick xmlns:r="http://schemas.openxmlformats.org/officeDocument/2006/relationships" r:id="rId1389"/>
        </xdr:cNvPr>
        <xdr:cNvSpPr>
          <a:spLocks noChangeAspect="1" noChangeArrowheads="1"/>
        </xdr:cNvSpPr>
      </xdr:nvSpPr>
      <xdr:spPr bwMode="auto">
        <a:xfrm>
          <a:off x="2314575" y="245802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1290</xdr:row>
      <xdr:rowOff>0</xdr:rowOff>
    </xdr:from>
    <xdr:to>
      <xdr:col>2</xdr:col>
      <xdr:colOff>123825</xdr:colOff>
      <xdr:row>1290</xdr:row>
      <xdr:rowOff>123825</xdr:rowOff>
    </xdr:to>
    <xdr:sp macro="" textlink="">
      <xdr:nvSpPr>
        <xdr:cNvPr id="5129" name="AutoShape 176" descr="Waivers Exempt">
          <a:hlinkClick xmlns:r="http://schemas.openxmlformats.org/officeDocument/2006/relationships" r:id="rId1390"/>
        </xdr:cNvPr>
        <xdr:cNvSpPr>
          <a:spLocks noChangeAspect="1" noChangeArrowheads="1"/>
        </xdr:cNvSpPr>
      </xdr:nvSpPr>
      <xdr:spPr bwMode="auto">
        <a:xfrm>
          <a:off x="2314575" y="24599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1290</xdr:row>
      <xdr:rowOff>0</xdr:rowOff>
    </xdr:from>
    <xdr:to>
      <xdr:col>7</xdr:col>
      <xdr:colOff>123825</xdr:colOff>
      <xdr:row>1290</xdr:row>
      <xdr:rowOff>104775</xdr:rowOff>
    </xdr:to>
    <xdr:sp macro="" textlink="">
      <xdr:nvSpPr>
        <xdr:cNvPr id="5130" name="AutoShape 177" descr="Arbitration Eligible">
          <a:hlinkClick xmlns:r="http://schemas.openxmlformats.org/officeDocument/2006/relationships" r:id="rId1391"/>
        </xdr:cNvPr>
        <xdr:cNvSpPr>
          <a:spLocks noChangeAspect="1" noChangeArrowheads="1"/>
        </xdr:cNvSpPr>
      </xdr:nvSpPr>
      <xdr:spPr bwMode="auto">
        <a:xfrm>
          <a:off x="6181725" y="245992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1292</xdr:row>
      <xdr:rowOff>0</xdr:rowOff>
    </xdr:from>
    <xdr:to>
      <xdr:col>7</xdr:col>
      <xdr:colOff>123825</xdr:colOff>
      <xdr:row>1292</xdr:row>
      <xdr:rowOff>104775</xdr:rowOff>
    </xdr:to>
    <xdr:sp macro="" textlink="">
      <xdr:nvSpPr>
        <xdr:cNvPr id="5131" name="AutoShape 178" descr="Arbitration Eligible">
          <a:hlinkClick xmlns:r="http://schemas.openxmlformats.org/officeDocument/2006/relationships" r:id="rId1392"/>
        </xdr:cNvPr>
        <xdr:cNvSpPr>
          <a:spLocks noChangeAspect="1" noChangeArrowheads="1"/>
        </xdr:cNvSpPr>
      </xdr:nvSpPr>
      <xdr:spPr bwMode="auto">
        <a:xfrm>
          <a:off x="6181725" y="246373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1293</xdr:row>
      <xdr:rowOff>0</xdr:rowOff>
    </xdr:from>
    <xdr:to>
      <xdr:col>2</xdr:col>
      <xdr:colOff>123825</xdr:colOff>
      <xdr:row>1293</xdr:row>
      <xdr:rowOff>123825</xdr:rowOff>
    </xdr:to>
    <xdr:sp macro="" textlink="">
      <xdr:nvSpPr>
        <xdr:cNvPr id="5132" name="AutoShape 179" descr="Performance Bonuses"/>
        <xdr:cNvSpPr>
          <a:spLocks noChangeAspect="1" noChangeArrowheads="1"/>
        </xdr:cNvSpPr>
      </xdr:nvSpPr>
      <xdr:spPr bwMode="auto">
        <a:xfrm>
          <a:off x="2314575" y="246564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1293</xdr:row>
      <xdr:rowOff>0</xdr:rowOff>
    </xdr:from>
    <xdr:to>
      <xdr:col>2</xdr:col>
      <xdr:colOff>257175</xdr:colOff>
      <xdr:row>1293</xdr:row>
      <xdr:rowOff>123825</xdr:rowOff>
    </xdr:to>
    <xdr:sp macro="" textlink="">
      <xdr:nvSpPr>
        <xdr:cNvPr id="5133" name="AutoShape 180" descr="Retained Salary Transaction"/>
        <xdr:cNvSpPr>
          <a:spLocks noChangeAspect="1" noChangeArrowheads="1"/>
        </xdr:cNvSpPr>
      </xdr:nvSpPr>
      <xdr:spPr bwMode="auto">
        <a:xfrm>
          <a:off x="2447925" y="246564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1293</xdr:row>
      <xdr:rowOff>0</xdr:rowOff>
    </xdr:from>
    <xdr:to>
      <xdr:col>2</xdr:col>
      <xdr:colOff>390525</xdr:colOff>
      <xdr:row>1293</xdr:row>
      <xdr:rowOff>123825</xdr:rowOff>
    </xdr:to>
    <xdr:sp macro="" textlink="">
      <xdr:nvSpPr>
        <xdr:cNvPr id="5134" name="AutoShape 181" descr="Waivers Exempt">
          <a:hlinkClick xmlns:r="http://schemas.openxmlformats.org/officeDocument/2006/relationships" r:id="rId1393"/>
        </xdr:cNvPr>
        <xdr:cNvSpPr>
          <a:spLocks noChangeAspect="1" noChangeArrowheads="1"/>
        </xdr:cNvSpPr>
      </xdr:nvSpPr>
      <xdr:spPr bwMode="auto">
        <a:xfrm>
          <a:off x="2581275" y="246564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1294</xdr:row>
      <xdr:rowOff>0</xdr:rowOff>
    </xdr:from>
    <xdr:to>
      <xdr:col>2</xdr:col>
      <xdr:colOff>123825</xdr:colOff>
      <xdr:row>1294</xdr:row>
      <xdr:rowOff>123825</xdr:rowOff>
    </xdr:to>
    <xdr:sp macro="" textlink="">
      <xdr:nvSpPr>
        <xdr:cNvPr id="5135" name="AutoShape 182" descr="Performance Bonuses"/>
        <xdr:cNvSpPr>
          <a:spLocks noChangeAspect="1" noChangeArrowheads="1"/>
        </xdr:cNvSpPr>
      </xdr:nvSpPr>
      <xdr:spPr bwMode="auto">
        <a:xfrm>
          <a:off x="2314575" y="246754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1294</xdr:row>
      <xdr:rowOff>0</xdr:rowOff>
    </xdr:from>
    <xdr:to>
      <xdr:col>2</xdr:col>
      <xdr:colOff>257175</xdr:colOff>
      <xdr:row>1294</xdr:row>
      <xdr:rowOff>123825</xdr:rowOff>
    </xdr:to>
    <xdr:sp macro="" textlink="">
      <xdr:nvSpPr>
        <xdr:cNvPr id="5136" name="AutoShape 183" descr="Waivers Exempt">
          <a:hlinkClick xmlns:r="http://schemas.openxmlformats.org/officeDocument/2006/relationships" r:id="rId1394"/>
        </xdr:cNvPr>
        <xdr:cNvSpPr>
          <a:spLocks noChangeAspect="1" noChangeArrowheads="1"/>
        </xdr:cNvSpPr>
      </xdr:nvSpPr>
      <xdr:spPr bwMode="auto">
        <a:xfrm>
          <a:off x="2447925" y="246754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1295</xdr:row>
      <xdr:rowOff>0</xdr:rowOff>
    </xdr:from>
    <xdr:to>
      <xdr:col>2</xdr:col>
      <xdr:colOff>123825</xdr:colOff>
      <xdr:row>1295</xdr:row>
      <xdr:rowOff>123825</xdr:rowOff>
    </xdr:to>
    <xdr:sp macro="" textlink="">
      <xdr:nvSpPr>
        <xdr:cNvPr id="5137" name="AutoShape 184" descr="Performance Bonuses"/>
        <xdr:cNvSpPr>
          <a:spLocks noChangeAspect="1" noChangeArrowheads="1"/>
        </xdr:cNvSpPr>
      </xdr:nvSpPr>
      <xdr:spPr bwMode="auto">
        <a:xfrm>
          <a:off x="2314575" y="24694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1295</xdr:row>
      <xdr:rowOff>0</xdr:rowOff>
    </xdr:from>
    <xdr:to>
      <xdr:col>2</xdr:col>
      <xdr:colOff>257175</xdr:colOff>
      <xdr:row>1295</xdr:row>
      <xdr:rowOff>123825</xdr:rowOff>
    </xdr:to>
    <xdr:sp macro="" textlink="">
      <xdr:nvSpPr>
        <xdr:cNvPr id="5138" name="AutoShape 185" descr="Waivers Exempt">
          <a:hlinkClick xmlns:r="http://schemas.openxmlformats.org/officeDocument/2006/relationships" r:id="rId1395"/>
        </xdr:cNvPr>
        <xdr:cNvSpPr>
          <a:spLocks noChangeAspect="1" noChangeArrowheads="1"/>
        </xdr:cNvSpPr>
      </xdr:nvSpPr>
      <xdr:spPr bwMode="auto">
        <a:xfrm>
          <a:off x="2447925" y="24694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1297</xdr:row>
      <xdr:rowOff>0</xdr:rowOff>
    </xdr:from>
    <xdr:to>
      <xdr:col>2</xdr:col>
      <xdr:colOff>123825</xdr:colOff>
      <xdr:row>1297</xdr:row>
      <xdr:rowOff>123825</xdr:rowOff>
    </xdr:to>
    <xdr:sp macro="" textlink="">
      <xdr:nvSpPr>
        <xdr:cNvPr id="5139" name="AutoShape 186" descr="Performance Bonuses"/>
        <xdr:cNvSpPr>
          <a:spLocks noChangeAspect="1" noChangeArrowheads="1"/>
        </xdr:cNvSpPr>
      </xdr:nvSpPr>
      <xdr:spPr bwMode="auto">
        <a:xfrm>
          <a:off x="2314575" y="247326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1297</xdr:row>
      <xdr:rowOff>0</xdr:rowOff>
    </xdr:from>
    <xdr:to>
      <xdr:col>2</xdr:col>
      <xdr:colOff>257175</xdr:colOff>
      <xdr:row>1297</xdr:row>
      <xdr:rowOff>123825</xdr:rowOff>
    </xdr:to>
    <xdr:sp macro="" textlink="">
      <xdr:nvSpPr>
        <xdr:cNvPr id="5140" name="AutoShape 187" descr="Waivers Exempt">
          <a:hlinkClick xmlns:r="http://schemas.openxmlformats.org/officeDocument/2006/relationships" r:id="rId1396"/>
        </xdr:cNvPr>
        <xdr:cNvSpPr>
          <a:spLocks noChangeAspect="1" noChangeArrowheads="1"/>
        </xdr:cNvSpPr>
      </xdr:nvSpPr>
      <xdr:spPr bwMode="auto">
        <a:xfrm>
          <a:off x="2447925" y="247326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1300</xdr:row>
      <xdr:rowOff>0</xdr:rowOff>
    </xdr:from>
    <xdr:to>
      <xdr:col>2</xdr:col>
      <xdr:colOff>123825</xdr:colOff>
      <xdr:row>1300</xdr:row>
      <xdr:rowOff>123825</xdr:rowOff>
    </xdr:to>
    <xdr:sp macro="" textlink="">
      <xdr:nvSpPr>
        <xdr:cNvPr id="5141" name="AutoShape 188" descr="Waivers Exempt">
          <a:hlinkClick xmlns:r="http://schemas.openxmlformats.org/officeDocument/2006/relationships" r:id="rId1397"/>
        </xdr:cNvPr>
        <xdr:cNvSpPr>
          <a:spLocks noChangeAspect="1" noChangeArrowheads="1"/>
        </xdr:cNvSpPr>
      </xdr:nvSpPr>
      <xdr:spPr bwMode="auto">
        <a:xfrm>
          <a:off x="2314575" y="247897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1301</xdr:row>
      <xdr:rowOff>0</xdr:rowOff>
    </xdr:from>
    <xdr:to>
      <xdr:col>7</xdr:col>
      <xdr:colOff>104775</xdr:colOff>
      <xdr:row>1301</xdr:row>
      <xdr:rowOff>104775</xdr:rowOff>
    </xdr:to>
    <xdr:sp macro="" textlink="">
      <xdr:nvSpPr>
        <xdr:cNvPr id="5142" name="AutoShape 189" descr="https://capfriendly-wlb8ng5.stackpathdns.com/assets/images/icons/general/q2.svg"/>
        <xdr:cNvSpPr>
          <a:spLocks noChangeAspect="1" noChangeArrowheads="1"/>
        </xdr:cNvSpPr>
      </xdr:nvSpPr>
      <xdr:spPr bwMode="auto">
        <a:xfrm>
          <a:off x="6181725" y="24808815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1301</xdr:row>
      <xdr:rowOff>0</xdr:rowOff>
    </xdr:from>
    <xdr:to>
      <xdr:col>2</xdr:col>
      <xdr:colOff>123825</xdr:colOff>
      <xdr:row>1301</xdr:row>
      <xdr:rowOff>123825</xdr:rowOff>
    </xdr:to>
    <xdr:sp macro="" textlink="">
      <xdr:nvSpPr>
        <xdr:cNvPr id="5143" name="AutoShape 190" descr="Performance Bonuses"/>
        <xdr:cNvSpPr>
          <a:spLocks noChangeAspect="1" noChangeArrowheads="1"/>
        </xdr:cNvSpPr>
      </xdr:nvSpPr>
      <xdr:spPr bwMode="auto">
        <a:xfrm>
          <a:off x="2314575" y="24808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1301</xdr:row>
      <xdr:rowOff>0</xdr:rowOff>
    </xdr:from>
    <xdr:to>
      <xdr:col>2</xdr:col>
      <xdr:colOff>257175</xdr:colOff>
      <xdr:row>1301</xdr:row>
      <xdr:rowOff>123825</xdr:rowOff>
    </xdr:to>
    <xdr:sp macro="" textlink="">
      <xdr:nvSpPr>
        <xdr:cNvPr id="5144" name="AutoShape 191" descr="Waivers Exempt">
          <a:hlinkClick xmlns:r="http://schemas.openxmlformats.org/officeDocument/2006/relationships" r:id="rId1398"/>
        </xdr:cNvPr>
        <xdr:cNvSpPr>
          <a:spLocks noChangeAspect="1" noChangeArrowheads="1"/>
        </xdr:cNvSpPr>
      </xdr:nvSpPr>
      <xdr:spPr bwMode="auto">
        <a:xfrm>
          <a:off x="2447925" y="24808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1302</xdr:row>
      <xdr:rowOff>0</xdr:rowOff>
    </xdr:from>
    <xdr:to>
      <xdr:col>2</xdr:col>
      <xdr:colOff>123825</xdr:colOff>
      <xdr:row>1302</xdr:row>
      <xdr:rowOff>123825</xdr:rowOff>
    </xdr:to>
    <xdr:sp macro="" textlink="">
      <xdr:nvSpPr>
        <xdr:cNvPr id="5145" name="AutoShape 192" descr="Waivers Exempt">
          <a:hlinkClick xmlns:r="http://schemas.openxmlformats.org/officeDocument/2006/relationships" r:id="rId1399"/>
        </xdr:cNvPr>
        <xdr:cNvSpPr>
          <a:spLocks noChangeAspect="1" noChangeArrowheads="1"/>
        </xdr:cNvSpPr>
      </xdr:nvSpPr>
      <xdr:spPr bwMode="auto">
        <a:xfrm>
          <a:off x="2314575" y="248278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1302</xdr:row>
      <xdr:rowOff>0</xdr:rowOff>
    </xdr:from>
    <xdr:to>
      <xdr:col>8</xdr:col>
      <xdr:colOff>123825</xdr:colOff>
      <xdr:row>1302</xdr:row>
      <xdr:rowOff>104775</xdr:rowOff>
    </xdr:to>
    <xdr:sp macro="" textlink="">
      <xdr:nvSpPr>
        <xdr:cNvPr id="5146" name="AutoShape 193" descr="Arbitration Eligible">
          <a:hlinkClick xmlns:r="http://schemas.openxmlformats.org/officeDocument/2006/relationships" r:id="rId1400"/>
        </xdr:cNvPr>
        <xdr:cNvSpPr>
          <a:spLocks noChangeAspect="1" noChangeArrowheads="1"/>
        </xdr:cNvSpPr>
      </xdr:nvSpPr>
      <xdr:spPr bwMode="auto">
        <a:xfrm>
          <a:off x="6943725" y="248278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1310</xdr:row>
      <xdr:rowOff>0</xdr:rowOff>
    </xdr:from>
    <xdr:to>
      <xdr:col>2</xdr:col>
      <xdr:colOff>123825</xdr:colOff>
      <xdr:row>1310</xdr:row>
      <xdr:rowOff>123825</xdr:rowOff>
    </xdr:to>
    <xdr:sp macro="" textlink="">
      <xdr:nvSpPr>
        <xdr:cNvPr id="5147" name="AutoShape 194" descr="Performance Bonuses"/>
        <xdr:cNvSpPr>
          <a:spLocks noChangeAspect="1" noChangeArrowheads="1"/>
        </xdr:cNvSpPr>
      </xdr:nvSpPr>
      <xdr:spPr bwMode="auto">
        <a:xfrm>
          <a:off x="2314575" y="24980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1310</xdr:row>
      <xdr:rowOff>0</xdr:rowOff>
    </xdr:from>
    <xdr:to>
      <xdr:col>2</xdr:col>
      <xdr:colOff>257175</xdr:colOff>
      <xdr:row>1310</xdr:row>
      <xdr:rowOff>123825</xdr:rowOff>
    </xdr:to>
    <xdr:sp macro="" textlink="">
      <xdr:nvSpPr>
        <xdr:cNvPr id="5148" name="AutoShape 195" descr="Waivers Exempt">
          <a:hlinkClick xmlns:r="http://schemas.openxmlformats.org/officeDocument/2006/relationships" r:id="rId1401"/>
        </xdr:cNvPr>
        <xdr:cNvSpPr>
          <a:spLocks noChangeAspect="1" noChangeArrowheads="1"/>
        </xdr:cNvSpPr>
      </xdr:nvSpPr>
      <xdr:spPr bwMode="auto">
        <a:xfrm>
          <a:off x="2447925" y="24980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1311</xdr:row>
      <xdr:rowOff>0</xdr:rowOff>
    </xdr:from>
    <xdr:to>
      <xdr:col>2</xdr:col>
      <xdr:colOff>123825</xdr:colOff>
      <xdr:row>1311</xdr:row>
      <xdr:rowOff>123825</xdr:rowOff>
    </xdr:to>
    <xdr:sp macro="" textlink="">
      <xdr:nvSpPr>
        <xdr:cNvPr id="5149" name="AutoShape 196" descr="Performance Bonuses"/>
        <xdr:cNvSpPr>
          <a:spLocks noChangeAspect="1" noChangeArrowheads="1"/>
        </xdr:cNvSpPr>
      </xdr:nvSpPr>
      <xdr:spPr bwMode="auto">
        <a:xfrm>
          <a:off x="2314575" y="249993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1318</xdr:row>
      <xdr:rowOff>0</xdr:rowOff>
    </xdr:from>
    <xdr:to>
      <xdr:col>7</xdr:col>
      <xdr:colOff>123825</xdr:colOff>
      <xdr:row>1318</xdr:row>
      <xdr:rowOff>104775</xdr:rowOff>
    </xdr:to>
    <xdr:sp macro="" textlink="">
      <xdr:nvSpPr>
        <xdr:cNvPr id="5150" name="AutoShape 197" descr="Arbitration Eligible">
          <a:hlinkClick xmlns:r="http://schemas.openxmlformats.org/officeDocument/2006/relationships" r:id="rId1402"/>
        </xdr:cNvPr>
        <xdr:cNvSpPr>
          <a:spLocks noChangeAspect="1" noChangeArrowheads="1"/>
        </xdr:cNvSpPr>
      </xdr:nvSpPr>
      <xdr:spPr bwMode="auto">
        <a:xfrm>
          <a:off x="6181725" y="251326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1320</xdr:row>
      <xdr:rowOff>0</xdr:rowOff>
    </xdr:from>
    <xdr:to>
      <xdr:col>2</xdr:col>
      <xdr:colOff>123825</xdr:colOff>
      <xdr:row>1320</xdr:row>
      <xdr:rowOff>123825</xdr:rowOff>
    </xdr:to>
    <xdr:sp macro="" textlink="">
      <xdr:nvSpPr>
        <xdr:cNvPr id="5151" name="AutoShape 198" descr="Waivers Exempt">
          <a:hlinkClick xmlns:r="http://schemas.openxmlformats.org/officeDocument/2006/relationships" r:id="rId1403"/>
        </xdr:cNvPr>
        <xdr:cNvSpPr>
          <a:spLocks noChangeAspect="1" noChangeArrowheads="1"/>
        </xdr:cNvSpPr>
      </xdr:nvSpPr>
      <xdr:spPr bwMode="auto">
        <a:xfrm>
          <a:off x="2314575" y="251707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1323</xdr:row>
      <xdr:rowOff>0</xdr:rowOff>
    </xdr:from>
    <xdr:to>
      <xdr:col>2</xdr:col>
      <xdr:colOff>123825</xdr:colOff>
      <xdr:row>1323</xdr:row>
      <xdr:rowOff>123825</xdr:rowOff>
    </xdr:to>
    <xdr:sp macro="" textlink="">
      <xdr:nvSpPr>
        <xdr:cNvPr id="5152" name="AutoShape 199" descr="Performance Bonuses"/>
        <xdr:cNvSpPr>
          <a:spLocks noChangeAspect="1" noChangeArrowheads="1"/>
        </xdr:cNvSpPr>
      </xdr:nvSpPr>
      <xdr:spPr bwMode="auto">
        <a:xfrm>
          <a:off x="2314575" y="252279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1323</xdr:row>
      <xdr:rowOff>0</xdr:rowOff>
    </xdr:from>
    <xdr:to>
      <xdr:col>2</xdr:col>
      <xdr:colOff>257175</xdr:colOff>
      <xdr:row>1323</xdr:row>
      <xdr:rowOff>123825</xdr:rowOff>
    </xdr:to>
    <xdr:sp macro="" textlink="">
      <xdr:nvSpPr>
        <xdr:cNvPr id="5153" name="AutoShape 200" descr="Waivers Exempt">
          <a:hlinkClick xmlns:r="http://schemas.openxmlformats.org/officeDocument/2006/relationships" r:id="rId1404"/>
        </xdr:cNvPr>
        <xdr:cNvSpPr>
          <a:spLocks noChangeAspect="1" noChangeArrowheads="1"/>
        </xdr:cNvSpPr>
      </xdr:nvSpPr>
      <xdr:spPr bwMode="auto">
        <a:xfrm>
          <a:off x="2447925" y="252279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1324</xdr:row>
      <xdr:rowOff>0</xdr:rowOff>
    </xdr:from>
    <xdr:to>
      <xdr:col>4</xdr:col>
      <xdr:colOff>114300</xdr:colOff>
      <xdr:row>1324</xdr:row>
      <xdr:rowOff>114300</xdr:rowOff>
    </xdr:to>
    <xdr:sp macro="" textlink="">
      <xdr:nvSpPr>
        <xdr:cNvPr id="5154" name="AutoShape 201" descr="https://capfriendly-wlb8ng5.stackpathdns.com/assets/images/icons/players/injury.svg"/>
        <xdr:cNvSpPr>
          <a:spLocks noChangeAspect="1" noChangeArrowheads="1"/>
        </xdr:cNvSpPr>
      </xdr:nvSpPr>
      <xdr:spPr bwMode="auto">
        <a:xfrm>
          <a:off x="3895725" y="2524696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55" name="AutoShape 202" descr="https://capfriendly-wlb8ng5.stackpathdns.com/assets/images/icons/general/q.svg"/>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56" name="AutoShape 203" descr="https://capfriendly-wlb8ng5.stackpathdns.com/assets/images/icons/general/q.svg"/>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57" name="AutoShape 204" descr="https://capfriendly-wlb8ng5.stackpathdns.com/assets/images/icons/general/q.svg"/>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58" name="AutoShape 205" descr="https://capfriendly-wlb8ng5.stackpathdns.com/assets/images/icons/general/q.svg"/>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59" name="AutoShape 206" descr="https://capfriendly-wlb8ng5.stackpathdns.com/assets/images/icons/general/q.svg"/>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60" name="AutoShape 207" descr="https://capfriendly-wlb8ng5.stackpathdns.com/assets/images/icons/general/q.svg"/>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61" name="AutoShape 208" descr="https://capfriendly-wlb8ng5.stackpathdns.com/assets/images/icons/general/q.svg"/>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62" name="AutoShape 209" descr="https://capfriendly-wlb8ng5.stackpathdns.com/assets/images/icons/general/q.svg"/>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63" name="AutoShape 210" descr="https://capfriendly-wlb8ng5.stackpathdns.com/assets/images/icons/general/q.svg"/>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64" name="AutoShape 211" descr="https://capfriendly-wlb8ng5.stackpathdns.com/assets/images/icons/general/q.svg"/>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65" name="AutoShape 212" descr="https://capfriendly-wlb8ng5.stackpathdns.com/assets/images/icons/general/q.svg"/>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1325</xdr:row>
      <xdr:rowOff>0</xdr:rowOff>
    </xdr:from>
    <xdr:to>
      <xdr:col>2</xdr:col>
      <xdr:colOff>123825</xdr:colOff>
      <xdr:row>1325</xdr:row>
      <xdr:rowOff>123825</xdr:rowOff>
    </xdr:to>
    <xdr:sp macro="" textlink="">
      <xdr:nvSpPr>
        <xdr:cNvPr id="5166" name="AutoShape 213" descr="Performance Bonuses"/>
        <xdr:cNvSpPr>
          <a:spLocks noChangeAspect="1" noChangeArrowheads="1"/>
        </xdr:cNvSpPr>
      </xdr:nvSpPr>
      <xdr:spPr bwMode="auto">
        <a:xfrm>
          <a:off x="23145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1325</xdr:row>
      <xdr:rowOff>0</xdr:rowOff>
    </xdr:from>
    <xdr:to>
      <xdr:col>2</xdr:col>
      <xdr:colOff>257175</xdr:colOff>
      <xdr:row>1325</xdr:row>
      <xdr:rowOff>123825</xdr:rowOff>
    </xdr:to>
    <xdr:sp macro="" textlink="">
      <xdr:nvSpPr>
        <xdr:cNvPr id="5167" name="AutoShape 214" descr="Retained Salary Transaction"/>
        <xdr:cNvSpPr>
          <a:spLocks noChangeAspect="1" noChangeArrowheads="1"/>
        </xdr:cNvSpPr>
      </xdr:nvSpPr>
      <xdr:spPr bwMode="auto">
        <a:xfrm>
          <a:off x="244792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1325</xdr:row>
      <xdr:rowOff>0</xdr:rowOff>
    </xdr:from>
    <xdr:to>
      <xdr:col>2</xdr:col>
      <xdr:colOff>390525</xdr:colOff>
      <xdr:row>1325</xdr:row>
      <xdr:rowOff>123825</xdr:rowOff>
    </xdr:to>
    <xdr:sp macro="" textlink="">
      <xdr:nvSpPr>
        <xdr:cNvPr id="5168" name="AutoShape 215" descr="Waivers Exempt">
          <a:hlinkClick xmlns:r="http://schemas.openxmlformats.org/officeDocument/2006/relationships" r:id="rId1405"/>
        </xdr:cNvPr>
        <xdr:cNvSpPr>
          <a:spLocks noChangeAspect="1" noChangeArrowheads="1"/>
        </xdr:cNvSpPr>
      </xdr:nvSpPr>
      <xdr:spPr bwMode="auto">
        <a:xfrm>
          <a:off x="2581275" y="25266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1326</xdr:row>
      <xdr:rowOff>0</xdr:rowOff>
    </xdr:from>
    <xdr:to>
      <xdr:col>2</xdr:col>
      <xdr:colOff>123825</xdr:colOff>
      <xdr:row>1326</xdr:row>
      <xdr:rowOff>123825</xdr:rowOff>
    </xdr:to>
    <xdr:sp macro="" textlink="">
      <xdr:nvSpPr>
        <xdr:cNvPr id="5169" name="AutoShape 216" descr="Performance Bonuses"/>
        <xdr:cNvSpPr>
          <a:spLocks noChangeAspect="1" noChangeArrowheads="1"/>
        </xdr:cNvSpPr>
      </xdr:nvSpPr>
      <xdr:spPr bwMode="auto">
        <a:xfrm>
          <a:off x="2314575" y="252850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1326</xdr:row>
      <xdr:rowOff>0</xdr:rowOff>
    </xdr:from>
    <xdr:to>
      <xdr:col>2</xdr:col>
      <xdr:colOff>257175</xdr:colOff>
      <xdr:row>1326</xdr:row>
      <xdr:rowOff>123825</xdr:rowOff>
    </xdr:to>
    <xdr:sp macro="" textlink="">
      <xdr:nvSpPr>
        <xdr:cNvPr id="5170" name="AutoShape 217" descr="Waivers Exempt">
          <a:hlinkClick xmlns:r="http://schemas.openxmlformats.org/officeDocument/2006/relationships" r:id="rId1406"/>
        </xdr:cNvPr>
        <xdr:cNvSpPr>
          <a:spLocks noChangeAspect="1" noChangeArrowheads="1"/>
        </xdr:cNvSpPr>
      </xdr:nvSpPr>
      <xdr:spPr bwMode="auto">
        <a:xfrm>
          <a:off x="2447925" y="252850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1327</xdr:row>
      <xdr:rowOff>0</xdr:rowOff>
    </xdr:from>
    <xdr:to>
      <xdr:col>2</xdr:col>
      <xdr:colOff>123825</xdr:colOff>
      <xdr:row>1327</xdr:row>
      <xdr:rowOff>123825</xdr:rowOff>
    </xdr:to>
    <xdr:sp macro="" textlink="">
      <xdr:nvSpPr>
        <xdr:cNvPr id="5171" name="AutoShape 218" descr="Waivers Exempt">
          <a:hlinkClick xmlns:r="http://schemas.openxmlformats.org/officeDocument/2006/relationships" r:id="rId1407"/>
        </xdr:cNvPr>
        <xdr:cNvSpPr>
          <a:spLocks noChangeAspect="1" noChangeArrowheads="1"/>
        </xdr:cNvSpPr>
      </xdr:nvSpPr>
      <xdr:spPr bwMode="auto">
        <a:xfrm>
          <a:off x="2314575" y="25304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1328</xdr:row>
      <xdr:rowOff>0</xdr:rowOff>
    </xdr:from>
    <xdr:to>
      <xdr:col>2</xdr:col>
      <xdr:colOff>123825</xdr:colOff>
      <xdr:row>1328</xdr:row>
      <xdr:rowOff>123825</xdr:rowOff>
    </xdr:to>
    <xdr:sp macro="" textlink="">
      <xdr:nvSpPr>
        <xdr:cNvPr id="5172" name="AutoShape 219" descr="Performance Bonuses"/>
        <xdr:cNvSpPr>
          <a:spLocks noChangeAspect="1" noChangeArrowheads="1"/>
        </xdr:cNvSpPr>
      </xdr:nvSpPr>
      <xdr:spPr bwMode="auto">
        <a:xfrm>
          <a:off x="2314575" y="25323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1328</xdr:row>
      <xdr:rowOff>0</xdr:rowOff>
    </xdr:from>
    <xdr:to>
      <xdr:col>2</xdr:col>
      <xdr:colOff>257175</xdr:colOff>
      <xdr:row>1328</xdr:row>
      <xdr:rowOff>123825</xdr:rowOff>
    </xdr:to>
    <xdr:sp macro="" textlink="">
      <xdr:nvSpPr>
        <xdr:cNvPr id="5173" name="AutoShape 220" descr="Waivers Exempt">
          <a:hlinkClick xmlns:r="http://schemas.openxmlformats.org/officeDocument/2006/relationships" r:id="rId1408"/>
        </xdr:cNvPr>
        <xdr:cNvSpPr>
          <a:spLocks noChangeAspect="1" noChangeArrowheads="1"/>
        </xdr:cNvSpPr>
      </xdr:nvSpPr>
      <xdr:spPr bwMode="auto">
        <a:xfrm>
          <a:off x="2447925" y="25323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1329</xdr:row>
      <xdr:rowOff>0</xdr:rowOff>
    </xdr:from>
    <xdr:to>
      <xdr:col>2</xdr:col>
      <xdr:colOff>123825</xdr:colOff>
      <xdr:row>1329</xdr:row>
      <xdr:rowOff>123825</xdr:rowOff>
    </xdr:to>
    <xdr:sp macro="" textlink="">
      <xdr:nvSpPr>
        <xdr:cNvPr id="5174" name="AutoShape 221" descr="Performance Bonuses"/>
        <xdr:cNvSpPr>
          <a:spLocks noChangeAspect="1" noChangeArrowheads="1"/>
        </xdr:cNvSpPr>
      </xdr:nvSpPr>
      <xdr:spPr bwMode="auto">
        <a:xfrm>
          <a:off x="2314575" y="253422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1329</xdr:row>
      <xdr:rowOff>0</xdr:rowOff>
    </xdr:from>
    <xdr:to>
      <xdr:col>2</xdr:col>
      <xdr:colOff>257175</xdr:colOff>
      <xdr:row>1329</xdr:row>
      <xdr:rowOff>123825</xdr:rowOff>
    </xdr:to>
    <xdr:sp macro="" textlink="">
      <xdr:nvSpPr>
        <xdr:cNvPr id="5175" name="AutoShape 222" descr="Waivers Exempt">
          <a:hlinkClick xmlns:r="http://schemas.openxmlformats.org/officeDocument/2006/relationships" r:id="rId1409"/>
        </xdr:cNvPr>
        <xdr:cNvSpPr>
          <a:spLocks noChangeAspect="1" noChangeArrowheads="1"/>
        </xdr:cNvSpPr>
      </xdr:nvSpPr>
      <xdr:spPr bwMode="auto">
        <a:xfrm>
          <a:off x="2447925" y="253422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1330</xdr:row>
      <xdr:rowOff>0</xdr:rowOff>
    </xdr:from>
    <xdr:to>
      <xdr:col>2</xdr:col>
      <xdr:colOff>123825</xdr:colOff>
      <xdr:row>1330</xdr:row>
      <xdr:rowOff>123825</xdr:rowOff>
    </xdr:to>
    <xdr:sp macro="" textlink="">
      <xdr:nvSpPr>
        <xdr:cNvPr id="5176" name="AutoShape 223" descr="Performance Bonuses"/>
        <xdr:cNvSpPr>
          <a:spLocks noChangeAspect="1" noChangeArrowheads="1"/>
        </xdr:cNvSpPr>
      </xdr:nvSpPr>
      <xdr:spPr bwMode="auto">
        <a:xfrm>
          <a:off x="2314575" y="25361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1330</xdr:row>
      <xdr:rowOff>0</xdr:rowOff>
    </xdr:from>
    <xdr:to>
      <xdr:col>2</xdr:col>
      <xdr:colOff>257175</xdr:colOff>
      <xdr:row>1330</xdr:row>
      <xdr:rowOff>123825</xdr:rowOff>
    </xdr:to>
    <xdr:sp macro="" textlink="">
      <xdr:nvSpPr>
        <xdr:cNvPr id="5177" name="AutoShape 224" descr="Waivers Exempt">
          <a:hlinkClick xmlns:r="http://schemas.openxmlformats.org/officeDocument/2006/relationships" r:id="rId1410"/>
        </xdr:cNvPr>
        <xdr:cNvSpPr>
          <a:spLocks noChangeAspect="1" noChangeArrowheads="1"/>
        </xdr:cNvSpPr>
      </xdr:nvSpPr>
      <xdr:spPr bwMode="auto">
        <a:xfrm>
          <a:off x="2447925" y="25361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1331</xdr:row>
      <xdr:rowOff>0</xdr:rowOff>
    </xdr:from>
    <xdr:to>
      <xdr:col>2</xdr:col>
      <xdr:colOff>123825</xdr:colOff>
      <xdr:row>1331</xdr:row>
      <xdr:rowOff>123825</xdr:rowOff>
    </xdr:to>
    <xdr:sp macro="" textlink="">
      <xdr:nvSpPr>
        <xdr:cNvPr id="5178" name="AutoShape 225" descr="Performance Bonuses"/>
        <xdr:cNvSpPr>
          <a:spLocks noChangeAspect="1" noChangeArrowheads="1"/>
        </xdr:cNvSpPr>
      </xdr:nvSpPr>
      <xdr:spPr bwMode="auto">
        <a:xfrm>
          <a:off x="2314575" y="253803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1331</xdr:row>
      <xdr:rowOff>0</xdr:rowOff>
    </xdr:from>
    <xdr:to>
      <xdr:col>2</xdr:col>
      <xdr:colOff>257175</xdr:colOff>
      <xdr:row>1331</xdr:row>
      <xdr:rowOff>123825</xdr:rowOff>
    </xdr:to>
    <xdr:sp macro="" textlink="">
      <xdr:nvSpPr>
        <xdr:cNvPr id="5179" name="AutoShape 226" descr="Waivers Exempt">
          <a:hlinkClick xmlns:r="http://schemas.openxmlformats.org/officeDocument/2006/relationships" r:id="rId1411"/>
        </xdr:cNvPr>
        <xdr:cNvSpPr>
          <a:spLocks noChangeAspect="1" noChangeArrowheads="1"/>
        </xdr:cNvSpPr>
      </xdr:nvSpPr>
      <xdr:spPr bwMode="auto">
        <a:xfrm>
          <a:off x="2447925" y="253803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1332</xdr:row>
      <xdr:rowOff>0</xdr:rowOff>
    </xdr:from>
    <xdr:to>
      <xdr:col>2</xdr:col>
      <xdr:colOff>123825</xdr:colOff>
      <xdr:row>1332</xdr:row>
      <xdr:rowOff>123825</xdr:rowOff>
    </xdr:to>
    <xdr:sp macro="" textlink="">
      <xdr:nvSpPr>
        <xdr:cNvPr id="5180" name="AutoShape 227" descr="Performance Bonuses"/>
        <xdr:cNvSpPr>
          <a:spLocks noChangeAspect="1" noChangeArrowheads="1"/>
        </xdr:cNvSpPr>
      </xdr:nvSpPr>
      <xdr:spPr bwMode="auto">
        <a:xfrm>
          <a:off x="2314575" y="253993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1332</xdr:row>
      <xdr:rowOff>0</xdr:rowOff>
    </xdr:from>
    <xdr:to>
      <xdr:col>2</xdr:col>
      <xdr:colOff>257175</xdr:colOff>
      <xdr:row>1332</xdr:row>
      <xdr:rowOff>123825</xdr:rowOff>
    </xdr:to>
    <xdr:sp macro="" textlink="">
      <xdr:nvSpPr>
        <xdr:cNvPr id="5181" name="AutoShape 228" descr="Waivers Exempt">
          <a:hlinkClick xmlns:r="http://schemas.openxmlformats.org/officeDocument/2006/relationships" r:id="rId1412"/>
        </xdr:cNvPr>
        <xdr:cNvSpPr>
          <a:spLocks noChangeAspect="1" noChangeArrowheads="1"/>
        </xdr:cNvSpPr>
      </xdr:nvSpPr>
      <xdr:spPr bwMode="auto">
        <a:xfrm>
          <a:off x="2447925" y="253993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1333</xdr:row>
      <xdr:rowOff>0</xdr:rowOff>
    </xdr:from>
    <xdr:to>
      <xdr:col>2</xdr:col>
      <xdr:colOff>123825</xdr:colOff>
      <xdr:row>1333</xdr:row>
      <xdr:rowOff>123825</xdr:rowOff>
    </xdr:to>
    <xdr:sp macro="" textlink="">
      <xdr:nvSpPr>
        <xdr:cNvPr id="5182" name="AutoShape 229" descr="Performance Bonuses"/>
        <xdr:cNvSpPr>
          <a:spLocks noChangeAspect="1" noChangeArrowheads="1"/>
        </xdr:cNvSpPr>
      </xdr:nvSpPr>
      <xdr:spPr bwMode="auto">
        <a:xfrm>
          <a:off x="2314575" y="254184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1333</xdr:row>
      <xdr:rowOff>0</xdr:rowOff>
    </xdr:from>
    <xdr:to>
      <xdr:col>2</xdr:col>
      <xdr:colOff>257175</xdr:colOff>
      <xdr:row>1333</xdr:row>
      <xdr:rowOff>123825</xdr:rowOff>
    </xdr:to>
    <xdr:sp macro="" textlink="">
      <xdr:nvSpPr>
        <xdr:cNvPr id="5183" name="AutoShape 230" descr="Waivers Exempt">
          <a:hlinkClick xmlns:r="http://schemas.openxmlformats.org/officeDocument/2006/relationships" r:id="rId1413"/>
        </xdr:cNvPr>
        <xdr:cNvSpPr>
          <a:spLocks noChangeAspect="1" noChangeArrowheads="1"/>
        </xdr:cNvSpPr>
      </xdr:nvSpPr>
      <xdr:spPr bwMode="auto">
        <a:xfrm>
          <a:off x="2447925" y="254184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1334</xdr:row>
      <xdr:rowOff>0</xdr:rowOff>
    </xdr:from>
    <xdr:to>
      <xdr:col>2</xdr:col>
      <xdr:colOff>123825</xdr:colOff>
      <xdr:row>1334</xdr:row>
      <xdr:rowOff>123825</xdr:rowOff>
    </xdr:to>
    <xdr:sp macro="" textlink="">
      <xdr:nvSpPr>
        <xdr:cNvPr id="5184" name="AutoShape 231" descr="Performance Bonuses"/>
        <xdr:cNvSpPr>
          <a:spLocks noChangeAspect="1" noChangeArrowheads="1"/>
        </xdr:cNvSpPr>
      </xdr:nvSpPr>
      <xdr:spPr bwMode="auto">
        <a:xfrm>
          <a:off x="2314575" y="254374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1334</xdr:row>
      <xdr:rowOff>0</xdr:rowOff>
    </xdr:from>
    <xdr:to>
      <xdr:col>2</xdr:col>
      <xdr:colOff>257175</xdr:colOff>
      <xdr:row>1334</xdr:row>
      <xdr:rowOff>123825</xdr:rowOff>
    </xdr:to>
    <xdr:sp macro="" textlink="">
      <xdr:nvSpPr>
        <xdr:cNvPr id="5185" name="AutoShape 232" descr="Waivers Exempt">
          <a:hlinkClick xmlns:r="http://schemas.openxmlformats.org/officeDocument/2006/relationships" r:id="rId1414"/>
        </xdr:cNvPr>
        <xdr:cNvSpPr>
          <a:spLocks noChangeAspect="1" noChangeArrowheads="1"/>
        </xdr:cNvSpPr>
      </xdr:nvSpPr>
      <xdr:spPr bwMode="auto">
        <a:xfrm>
          <a:off x="2447925" y="254374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1336</xdr:row>
      <xdr:rowOff>0</xdr:rowOff>
    </xdr:from>
    <xdr:to>
      <xdr:col>2</xdr:col>
      <xdr:colOff>123825</xdr:colOff>
      <xdr:row>1336</xdr:row>
      <xdr:rowOff>123825</xdr:rowOff>
    </xdr:to>
    <xdr:sp macro="" textlink="">
      <xdr:nvSpPr>
        <xdr:cNvPr id="5186" name="AutoShape 233" descr="Performance Bonuses"/>
        <xdr:cNvSpPr>
          <a:spLocks noChangeAspect="1" noChangeArrowheads="1"/>
        </xdr:cNvSpPr>
      </xdr:nvSpPr>
      <xdr:spPr bwMode="auto">
        <a:xfrm>
          <a:off x="2314575" y="254755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1336</xdr:row>
      <xdr:rowOff>0</xdr:rowOff>
    </xdr:from>
    <xdr:to>
      <xdr:col>2</xdr:col>
      <xdr:colOff>257175</xdr:colOff>
      <xdr:row>1336</xdr:row>
      <xdr:rowOff>123825</xdr:rowOff>
    </xdr:to>
    <xdr:sp macro="" textlink="">
      <xdr:nvSpPr>
        <xdr:cNvPr id="5187" name="AutoShape 234" descr="Waivers Exempt">
          <a:hlinkClick xmlns:r="http://schemas.openxmlformats.org/officeDocument/2006/relationships" r:id="rId1415"/>
        </xdr:cNvPr>
        <xdr:cNvSpPr>
          <a:spLocks noChangeAspect="1" noChangeArrowheads="1"/>
        </xdr:cNvSpPr>
      </xdr:nvSpPr>
      <xdr:spPr bwMode="auto">
        <a:xfrm>
          <a:off x="2447925" y="254755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1339</xdr:row>
      <xdr:rowOff>0</xdr:rowOff>
    </xdr:from>
    <xdr:to>
      <xdr:col>2</xdr:col>
      <xdr:colOff>123825</xdr:colOff>
      <xdr:row>1339</xdr:row>
      <xdr:rowOff>123825</xdr:rowOff>
    </xdr:to>
    <xdr:sp macro="" textlink="">
      <xdr:nvSpPr>
        <xdr:cNvPr id="5188" name="AutoShape 235" descr="Performance Bonuses"/>
        <xdr:cNvSpPr>
          <a:spLocks noChangeAspect="1" noChangeArrowheads="1"/>
        </xdr:cNvSpPr>
      </xdr:nvSpPr>
      <xdr:spPr bwMode="auto">
        <a:xfrm>
          <a:off x="2314575" y="25532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1339</xdr:row>
      <xdr:rowOff>0</xdr:rowOff>
    </xdr:from>
    <xdr:to>
      <xdr:col>2</xdr:col>
      <xdr:colOff>257175</xdr:colOff>
      <xdr:row>1339</xdr:row>
      <xdr:rowOff>123825</xdr:rowOff>
    </xdr:to>
    <xdr:sp macro="" textlink="">
      <xdr:nvSpPr>
        <xdr:cNvPr id="5189" name="AutoShape 236" descr="Retained Salary Transaction"/>
        <xdr:cNvSpPr>
          <a:spLocks noChangeAspect="1" noChangeArrowheads="1"/>
        </xdr:cNvSpPr>
      </xdr:nvSpPr>
      <xdr:spPr bwMode="auto">
        <a:xfrm>
          <a:off x="2447925" y="25532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1339</xdr:row>
      <xdr:rowOff>0</xdr:rowOff>
    </xdr:from>
    <xdr:to>
      <xdr:col>2</xdr:col>
      <xdr:colOff>390525</xdr:colOff>
      <xdr:row>1339</xdr:row>
      <xdr:rowOff>123825</xdr:rowOff>
    </xdr:to>
    <xdr:sp macro="" textlink="">
      <xdr:nvSpPr>
        <xdr:cNvPr id="5190" name="AutoShape 237" descr="Waivers Exempt">
          <a:hlinkClick xmlns:r="http://schemas.openxmlformats.org/officeDocument/2006/relationships" r:id="rId1416"/>
        </xdr:cNvPr>
        <xdr:cNvSpPr>
          <a:spLocks noChangeAspect="1" noChangeArrowheads="1"/>
        </xdr:cNvSpPr>
      </xdr:nvSpPr>
      <xdr:spPr bwMode="auto">
        <a:xfrm>
          <a:off x="2581275" y="25532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1339</xdr:row>
      <xdr:rowOff>0</xdr:rowOff>
    </xdr:from>
    <xdr:to>
      <xdr:col>2</xdr:col>
      <xdr:colOff>523875</xdr:colOff>
      <xdr:row>1339</xdr:row>
      <xdr:rowOff>123825</xdr:rowOff>
    </xdr:to>
    <xdr:sp macro="" textlink="">
      <xdr:nvSpPr>
        <xdr:cNvPr id="5191" name="AutoShape 238" descr="Exempt from the 50 Contract Limit"/>
        <xdr:cNvSpPr>
          <a:spLocks noChangeAspect="1" noChangeArrowheads="1"/>
        </xdr:cNvSpPr>
      </xdr:nvSpPr>
      <xdr:spPr bwMode="auto">
        <a:xfrm>
          <a:off x="2714625" y="25532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1341</xdr:row>
      <xdr:rowOff>0</xdr:rowOff>
    </xdr:from>
    <xdr:to>
      <xdr:col>2</xdr:col>
      <xdr:colOff>123825</xdr:colOff>
      <xdr:row>1341</xdr:row>
      <xdr:rowOff>123825</xdr:rowOff>
    </xdr:to>
    <xdr:sp macro="" textlink="">
      <xdr:nvSpPr>
        <xdr:cNvPr id="5192" name="AutoShape 239" descr="Performance Bonuses"/>
        <xdr:cNvSpPr>
          <a:spLocks noChangeAspect="1" noChangeArrowheads="1"/>
        </xdr:cNvSpPr>
      </xdr:nvSpPr>
      <xdr:spPr bwMode="auto">
        <a:xfrm>
          <a:off x="2314575" y="25570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1341</xdr:row>
      <xdr:rowOff>0</xdr:rowOff>
    </xdr:from>
    <xdr:to>
      <xdr:col>2</xdr:col>
      <xdr:colOff>257175</xdr:colOff>
      <xdr:row>1341</xdr:row>
      <xdr:rowOff>123825</xdr:rowOff>
    </xdr:to>
    <xdr:sp macro="" textlink="">
      <xdr:nvSpPr>
        <xdr:cNvPr id="5193" name="AutoShape 240" descr="Waivers Exempt">
          <a:hlinkClick xmlns:r="http://schemas.openxmlformats.org/officeDocument/2006/relationships" r:id="rId1417"/>
        </xdr:cNvPr>
        <xdr:cNvSpPr>
          <a:spLocks noChangeAspect="1" noChangeArrowheads="1"/>
        </xdr:cNvSpPr>
      </xdr:nvSpPr>
      <xdr:spPr bwMode="auto">
        <a:xfrm>
          <a:off x="2447925" y="25570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1343</xdr:row>
      <xdr:rowOff>0</xdr:rowOff>
    </xdr:from>
    <xdr:to>
      <xdr:col>8</xdr:col>
      <xdr:colOff>123825</xdr:colOff>
      <xdr:row>1343</xdr:row>
      <xdr:rowOff>104775</xdr:rowOff>
    </xdr:to>
    <xdr:sp macro="" textlink="">
      <xdr:nvSpPr>
        <xdr:cNvPr id="5194" name="AutoShape 241" descr="Arbitration Eligible">
          <a:hlinkClick xmlns:r="http://schemas.openxmlformats.org/officeDocument/2006/relationships" r:id="rId1418"/>
        </xdr:cNvPr>
        <xdr:cNvSpPr>
          <a:spLocks noChangeAspect="1" noChangeArrowheads="1"/>
        </xdr:cNvSpPr>
      </xdr:nvSpPr>
      <xdr:spPr bwMode="auto">
        <a:xfrm>
          <a:off x="6943725" y="2560891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1345</xdr:row>
      <xdr:rowOff>0</xdr:rowOff>
    </xdr:from>
    <xdr:to>
      <xdr:col>7</xdr:col>
      <xdr:colOff>123825</xdr:colOff>
      <xdr:row>1345</xdr:row>
      <xdr:rowOff>104775</xdr:rowOff>
    </xdr:to>
    <xdr:sp macro="" textlink="">
      <xdr:nvSpPr>
        <xdr:cNvPr id="5195" name="AutoShape 242" descr="Arbitration Eligible">
          <a:hlinkClick xmlns:r="http://schemas.openxmlformats.org/officeDocument/2006/relationships" r:id="rId1419"/>
        </xdr:cNvPr>
        <xdr:cNvSpPr>
          <a:spLocks noChangeAspect="1" noChangeArrowheads="1"/>
        </xdr:cNvSpPr>
      </xdr:nvSpPr>
      <xdr:spPr bwMode="auto">
        <a:xfrm>
          <a:off x="6181725" y="2564701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1347</xdr:row>
      <xdr:rowOff>0</xdr:rowOff>
    </xdr:from>
    <xdr:to>
      <xdr:col>2</xdr:col>
      <xdr:colOff>123825</xdr:colOff>
      <xdr:row>1347</xdr:row>
      <xdr:rowOff>123825</xdr:rowOff>
    </xdr:to>
    <xdr:sp macro="" textlink="">
      <xdr:nvSpPr>
        <xdr:cNvPr id="5196" name="AutoShape 243" descr="Performance Bonuses"/>
        <xdr:cNvSpPr>
          <a:spLocks noChangeAspect="1" noChangeArrowheads="1"/>
        </xdr:cNvSpPr>
      </xdr:nvSpPr>
      <xdr:spPr bwMode="auto">
        <a:xfrm>
          <a:off x="2314575" y="25685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1347</xdr:row>
      <xdr:rowOff>0</xdr:rowOff>
    </xdr:from>
    <xdr:to>
      <xdr:col>2</xdr:col>
      <xdr:colOff>257175</xdr:colOff>
      <xdr:row>1347</xdr:row>
      <xdr:rowOff>123825</xdr:rowOff>
    </xdr:to>
    <xdr:sp macro="" textlink="">
      <xdr:nvSpPr>
        <xdr:cNvPr id="5197" name="AutoShape 244" descr="Waivers Exempt">
          <a:hlinkClick xmlns:r="http://schemas.openxmlformats.org/officeDocument/2006/relationships" r:id="rId1420"/>
        </xdr:cNvPr>
        <xdr:cNvSpPr>
          <a:spLocks noChangeAspect="1" noChangeArrowheads="1"/>
        </xdr:cNvSpPr>
      </xdr:nvSpPr>
      <xdr:spPr bwMode="auto">
        <a:xfrm>
          <a:off x="2447925" y="25685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1348</xdr:row>
      <xdr:rowOff>0</xdr:rowOff>
    </xdr:from>
    <xdr:to>
      <xdr:col>2</xdr:col>
      <xdr:colOff>123825</xdr:colOff>
      <xdr:row>1348</xdr:row>
      <xdr:rowOff>123825</xdr:rowOff>
    </xdr:to>
    <xdr:sp macro="" textlink="">
      <xdr:nvSpPr>
        <xdr:cNvPr id="5198" name="AutoShape 245" descr="Performance Bonuses"/>
        <xdr:cNvSpPr>
          <a:spLocks noChangeAspect="1" noChangeArrowheads="1"/>
        </xdr:cNvSpPr>
      </xdr:nvSpPr>
      <xdr:spPr bwMode="auto">
        <a:xfrm>
          <a:off x="2314575" y="25704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1348</xdr:row>
      <xdr:rowOff>0</xdr:rowOff>
    </xdr:from>
    <xdr:to>
      <xdr:col>2</xdr:col>
      <xdr:colOff>257175</xdr:colOff>
      <xdr:row>1348</xdr:row>
      <xdr:rowOff>123825</xdr:rowOff>
    </xdr:to>
    <xdr:sp macro="" textlink="">
      <xdr:nvSpPr>
        <xdr:cNvPr id="5199" name="AutoShape 246" descr="Waivers Exempt">
          <a:hlinkClick xmlns:r="http://schemas.openxmlformats.org/officeDocument/2006/relationships" r:id="rId1421"/>
        </xdr:cNvPr>
        <xdr:cNvSpPr>
          <a:spLocks noChangeAspect="1" noChangeArrowheads="1"/>
        </xdr:cNvSpPr>
      </xdr:nvSpPr>
      <xdr:spPr bwMode="auto">
        <a:xfrm>
          <a:off x="2447925" y="25704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1356</xdr:row>
      <xdr:rowOff>0</xdr:rowOff>
    </xdr:from>
    <xdr:to>
      <xdr:col>7</xdr:col>
      <xdr:colOff>123825</xdr:colOff>
      <xdr:row>1356</xdr:row>
      <xdr:rowOff>104775</xdr:rowOff>
    </xdr:to>
    <xdr:sp macro="" textlink="">
      <xdr:nvSpPr>
        <xdr:cNvPr id="5200" name="AutoShape 247" descr="Arbitration Eligible">
          <a:hlinkClick xmlns:r="http://schemas.openxmlformats.org/officeDocument/2006/relationships" r:id="rId1422"/>
        </xdr:cNvPr>
        <xdr:cNvSpPr>
          <a:spLocks noChangeAspect="1" noChangeArrowheads="1"/>
        </xdr:cNvSpPr>
      </xdr:nvSpPr>
      <xdr:spPr bwMode="auto">
        <a:xfrm>
          <a:off x="6181725" y="258565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1361</xdr:row>
      <xdr:rowOff>0</xdr:rowOff>
    </xdr:from>
    <xdr:to>
      <xdr:col>2</xdr:col>
      <xdr:colOff>123825</xdr:colOff>
      <xdr:row>1361</xdr:row>
      <xdr:rowOff>123825</xdr:rowOff>
    </xdr:to>
    <xdr:sp macro="" textlink="">
      <xdr:nvSpPr>
        <xdr:cNvPr id="5201" name="AutoShape 248" descr="Performance Bonuses"/>
        <xdr:cNvSpPr>
          <a:spLocks noChangeAspect="1" noChangeArrowheads="1"/>
        </xdr:cNvSpPr>
      </xdr:nvSpPr>
      <xdr:spPr bwMode="auto">
        <a:xfrm>
          <a:off x="2314575" y="25951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1361</xdr:row>
      <xdr:rowOff>0</xdr:rowOff>
    </xdr:from>
    <xdr:to>
      <xdr:col>2</xdr:col>
      <xdr:colOff>257175</xdr:colOff>
      <xdr:row>1361</xdr:row>
      <xdr:rowOff>123825</xdr:rowOff>
    </xdr:to>
    <xdr:sp macro="" textlink="">
      <xdr:nvSpPr>
        <xdr:cNvPr id="5202" name="AutoShape 249" descr="Waivers Exempt">
          <a:hlinkClick xmlns:r="http://schemas.openxmlformats.org/officeDocument/2006/relationships" r:id="rId1423"/>
        </xdr:cNvPr>
        <xdr:cNvSpPr>
          <a:spLocks noChangeAspect="1" noChangeArrowheads="1"/>
        </xdr:cNvSpPr>
      </xdr:nvSpPr>
      <xdr:spPr bwMode="auto">
        <a:xfrm>
          <a:off x="2447925" y="25951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1367</xdr:row>
      <xdr:rowOff>0</xdr:rowOff>
    </xdr:from>
    <xdr:to>
      <xdr:col>7</xdr:col>
      <xdr:colOff>123825</xdr:colOff>
      <xdr:row>1367</xdr:row>
      <xdr:rowOff>104775</xdr:rowOff>
    </xdr:to>
    <xdr:sp macro="" textlink="">
      <xdr:nvSpPr>
        <xdr:cNvPr id="5203" name="AutoShape 250" descr="Arbitration Eligible">
          <a:hlinkClick xmlns:r="http://schemas.openxmlformats.org/officeDocument/2006/relationships" r:id="rId1424"/>
        </xdr:cNvPr>
        <xdr:cNvSpPr>
          <a:spLocks noChangeAspect="1" noChangeArrowheads="1"/>
        </xdr:cNvSpPr>
      </xdr:nvSpPr>
      <xdr:spPr bwMode="auto">
        <a:xfrm>
          <a:off x="6181725" y="2606611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1370</xdr:row>
      <xdr:rowOff>0</xdr:rowOff>
    </xdr:from>
    <xdr:to>
      <xdr:col>2</xdr:col>
      <xdr:colOff>123825</xdr:colOff>
      <xdr:row>1370</xdr:row>
      <xdr:rowOff>123825</xdr:rowOff>
    </xdr:to>
    <xdr:sp macro="" textlink="">
      <xdr:nvSpPr>
        <xdr:cNvPr id="5204" name="AutoShape 251" descr="Performance Bonuses"/>
        <xdr:cNvSpPr>
          <a:spLocks noChangeAspect="1" noChangeArrowheads="1"/>
        </xdr:cNvSpPr>
      </xdr:nvSpPr>
      <xdr:spPr bwMode="auto">
        <a:xfrm>
          <a:off x="2314575" y="26123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1370</xdr:row>
      <xdr:rowOff>0</xdr:rowOff>
    </xdr:from>
    <xdr:to>
      <xdr:col>2</xdr:col>
      <xdr:colOff>257175</xdr:colOff>
      <xdr:row>1370</xdr:row>
      <xdr:rowOff>123825</xdr:rowOff>
    </xdr:to>
    <xdr:sp macro="" textlink="">
      <xdr:nvSpPr>
        <xdr:cNvPr id="5205" name="AutoShape 252" descr="Waivers Exempt">
          <a:hlinkClick xmlns:r="http://schemas.openxmlformats.org/officeDocument/2006/relationships" r:id="rId1425"/>
        </xdr:cNvPr>
        <xdr:cNvSpPr>
          <a:spLocks noChangeAspect="1" noChangeArrowheads="1"/>
        </xdr:cNvSpPr>
      </xdr:nvSpPr>
      <xdr:spPr bwMode="auto">
        <a:xfrm>
          <a:off x="2447925" y="26123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1371</xdr:row>
      <xdr:rowOff>0</xdr:rowOff>
    </xdr:from>
    <xdr:to>
      <xdr:col>7</xdr:col>
      <xdr:colOff>123825</xdr:colOff>
      <xdr:row>1371</xdr:row>
      <xdr:rowOff>104775</xdr:rowOff>
    </xdr:to>
    <xdr:sp macro="" textlink="">
      <xdr:nvSpPr>
        <xdr:cNvPr id="5206" name="AutoShape 253" descr="Arbitration Eligible">
          <a:hlinkClick xmlns:r="http://schemas.openxmlformats.org/officeDocument/2006/relationships" r:id="rId1426"/>
        </xdr:cNvPr>
        <xdr:cNvSpPr>
          <a:spLocks noChangeAspect="1" noChangeArrowheads="1"/>
        </xdr:cNvSpPr>
      </xdr:nvSpPr>
      <xdr:spPr bwMode="auto">
        <a:xfrm>
          <a:off x="6181725" y="2614231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1372</xdr:row>
      <xdr:rowOff>0</xdr:rowOff>
    </xdr:from>
    <xdr:to>
      <xdr:col>2</xdr:col>
      <xdr:colOff>123825</xdr:colOff>
      <xdr:row>1372</xdr:row>
      <xdr:rowOff>123825</xdr:rowOff>
    </xdr:to>
    <xdr:sp macro="" textlink="">
      <xdr:nvSpPr>
        <xdr:cNvPr id="5207" name="AutoShape 254" descr="Performance Bonuses"/>
        <xdr:cNvSpPr>
          <a:spLocks noChangeAspect="1" noChangeArrowheads="1"/>
        </xdr:cNvSpPr>
      </xdr:nvSpPr>
      <xdr:spPr bwMode="auto">
        <a:xfrm>
          <a:off x="2314575" y="261613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08" name="AutoShape 255" descr="https://capfriendly-wlb8ng5.stackpathdns.com/assets/images/icons/general/q.svg"/>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09" name="AutoShape 256" descr="https://capfriendly-wlb8ng5.stackpathdns.com/assets/images/icons/general/q.svg"/>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10" name="AutoShape 257" descr="https://capfriendly-wlb8ng5.stackpathdns.com/assets/images/icons/general/q.svg"/>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11" name="AutoShape 258" descr="https://capfriendly-wlb8ng5.stackpathdns.com/assets/images/icons/general/q.svg"/>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12" name="AutoShape 259" descr="https://capfriendly-wlb8ng5.stackpathdns.com/assets/images/icons/general/q.svg"/>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13" name="AutoShape 260" descr="https://capfriendly-wlb8ng5.stackpathdns.com/assets/images/icons/general/q.svg"/>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14" name="AutoShape 261" descr="https://capfriendly-wlb8ng5.stackpathdns.com/assets/images/icons/general/q.svg"/>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15" name="AutoShape 262" descr="https://capfriendly-wlb8ng5.stackpathdns.com/assets/images/icons/general/q.svg"/>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16" name="AutoShape 263" descr="https://capfriendly-wlb8ng5.stackpathdns.com/assets/images/icons/general/q.svg"/>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17" name="AutoShape 264" descr="https://capfriendly-wlb8ng5.stackpathdns.com/assets/images/icons/general/q.svg"/>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18" name="AutoShape 265" descr="https://capfriendly-wlb8ng5.stackpathdns.com/assets/images/icons/general/q.svg"/>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1375</xdr:row>
      <xdr:rowOff>0</xdr:rowOff>
    </xdr:from>
    <xdr:to>
      <xdr:col>2</xdr:col>
      <xdr:colOff>123825</xdr:colOff>
      <xdr:row>1375</xdr:row>
      <xdr:rowOff>123825</xdr:rowOff>
    </xdr:to>
    <xdr:sp macro="" textlink="">
      <xdr:nvSpPr>
        <xdr:cNvPr id="5219" name="AutoShape 266" descr="Performance Bonuses"/>
        <xdr:cNvSpPr>
          <a:spLocks noChangeAspect="1" noChangeArrowheads="1"/>
        </xdr:cNvSpPr>
      </xdr:nvSpPr>
      <xdr:spPr bwMode="auto">
        <a:xfrm>
          <a:off x="231457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1375</xdr:row>
      <xdr:rowOff>0</xdr:rowOff>
    </xdr:from>
    <xdr:to>
      <xdr:col>2</xdr:col>
      <xdr:colOff>257175</xdr:colOff>
      <xdr:row>1375</xdr:row>
      <xdr:rowOff>123825</xdr:rowOff>
    </xdr:to>
    <xdr:sp macro="" textlink="">
      <xdr:nvSpPr>
        <xdr:cNvPr id="5220" name="AutoShape 267" descr="Waivers Exempt">
          <a:hlinkClick xmlns:r="http://schemas.openxmlformats.org/officeDocument/2006/relationships" r:id="rId1427"/>
        </xdr:cNvPr>
        <xdr:cNvSpPr>
          <a:spLocks noChangeAspect="1" noChangeArrowheads="1"/>
        </xdr:cNvSpPr>
      </xdr:nvSpPr>
      <xdr:spPr bwMode="auto">
        <a:xfrm>
          <a:off x="2447925" y="26218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1376</xdr:row>
      <xdr:rowOff>0</xdr:rowOff>
    </xdr:from>
    <xdr:to>
      <xdr:col>2</xdr:col>
      <xdr:colOff>123825</xdr:colOff>
      <xdr:row>1376</xdr:row>
      <xdr:rowOff>123825</xdr:rowOff>
    </xdr:to>
    <xdr:sp macro="" textlink="">
      <xdr:nvSpPr>
        <xdr:cNvPr id="5221" name="AutoShape 268" descr="Performance Bonuses"/>
        <xdr:cNvSpPr>
          <a:spLocks noChangeAspect="1" noChangeArrowheads="1"/>
        </xdr:cNvSpPr>
      </xdr:nvSpPr>
      <xdr:spPr bwMode="auto">
        <a:xfrm>
          <a:off x="2314575" y="262375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1376</xdr:row>
      <xdr:rowOff>0</xdr:rowOff>
    </xdr:from>
    <xdr:to>
      <xdr:col>2</xdr:col>
      <xdr:colOff>257175</xdr:colOff>
      <xdr:row>1376</xdr:row>
      <xdr:rowOff>123825</xdr:rowOff>
    </xdr:to>
    <xdr:sp macro="" textlink="">
      <xdr:nvSpPr>
        <xdr:cNvPr id="5222" name="AutoShape 269" descr="Waivers Exempt">
          <a:hlinkClick xmlns:r="http://schemas.openxmlformats.org/officeDocument/2006/relationships" r:id="rId1428"/>
        </xdr:cNvPr>
        <xdr:cNvSpPr>
          <a:spLocks noChangeAspect="1" noChangeArrowheads="1"/>
        </xdr:cNvSpPr>
      </xdr:nvSpPr>
      <xdr:spPr bwMode="auto">
        <a:xfrm>
          <a:off x="2447925" y="262375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1377</xdr:row>
      <xdr:rowOff>0</xdr:rowOff>
    </xdr:from>
    <xdr:to>
      <xdr:col>2</xdr:col>
      <xdr:colOff>123825</xdr:colOff>
      <xdr:row>1377</xdr:row>
      <xdr:rowOff>123825</xdr:rowOff>
    </xdr:to>
    <xdr:sp macro="" textlink="">
      <xdr:nvSpPr>
        <xdr:cNvPr id="5223" name="AutoShape 270" descr="Performance Bonuses"/>
        <xdr:cNvSpPr>
          <a:spLocks noChangeAspect="1" noChangeArrowheads="1"/>
        </xdr:cNvSpPr>
      </xdr:nvSpPr>
      <xdr:spPr bwMode="auto">
        <a:xfrm>
          <a:off x="2314575" y="262566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1377</xdr:row>
      <xdr:rowOff>0</xdr:rowOff>
    </xdr:from>
    <xdr:to>
      <xdr:col>2</xdr:col>
      <xdr:colOff>257175</xdr:colOff>
      <xdr:row>1377</xdr:row>
      <xdr:rowOff>123825</xdr:rowOff>
    </xdr:to>
    <xdr:sp macro="" textlink="">
      <xdr:nvSpPr>
        <xdr:cNvPr id="5224" name="AutoShape 271" descr="Waivers Exempt">
          <a:hlinkClick xmlns:r="http://schemas.openxmlformats.org/officeDocument/2006/relationships" r:id="rId1429"/>
        </xdr:cNvPr>
        <xdr:cNvSpPr>
          <a:spLocks noChangeAspect="1" noChangeArrowheads="1"/>
        </xdr:cNvSpPr>
      </xdr:nvSpPr>
      <xdr:spPr bwMode="auto">
        <a:xfrm>
          <a:off x="2447925" y="262566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1378</xdr:row>
      <xdr:rowOff>0</xdr:rowOff>
    </xdr:from>
    <xdr:to>
      <xdr:col>2</xdr:col>
      <xdr:colOff>123825</xdr:colOff>
      <xdr:row>1378</xdr:row>
      <xdr:rowOff>123825</xdr:rowOff>
    </xdr:to>
    <xdr:sp macro="" textlink="">
      <xdr:nvSpPr>
        <xdr:cNvPr id="5225" name="AutoShape 272" descr="Performance Bonuses"/>
        <xdr:cNvSpPr>
          <a:spLocks noChangeAspect="1" noChangeArrowheads="1"/>
        </xdr:cNvSpPr>
      </xdr:nvSpPr>
      <xdr:spPr bwMode="auto">
        <a:xfrm>
          <a:off x="2314575" y="26275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1378</xdr:row>
      <xdr:rowOff>0</xdr:rowOff>
    </xdr:from>
    <xdr:to>
      <xdr:col>2</xdr:col>
      <xdr:colOff>257175</xdr:colOff>
      <xdr:row>1378</xdr:row>
      <xdr:rowOff>123825</xdr:rowOff>
    </xdr:to>
    <xdr:sp macro="" textlink="">
      <xdr:nvSpPr>
        <xdr:cNvPr id="5226" name="AutoShape 273" descr="Retained Salary Transaction"/>
        <xdr:cNvSpPr>
          <a:spLocks noChangeAspect="1" noChangeArrowheads="1"/>
        </xdr:cNvSpPr>
      </xdr:nvSpPr>
      <xdr:spPr bwMode="auto">
        <a:xfrm>
          <a:off x="2447925" y="26275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1378</xdr:row>
      <xdr:rowOff>0</xdr:rowOff>
    </xdr:from>
    <xdr:to>
      <xdr:col>2</xdr:col>
      <xdr:colOff>390525</xdr:colOff>
      <xdr:row>1378</xdr:row>
      <xdr:rowOff>123825</xdr:rowOff>
    </xdr:to>
    <xdr:sp macro="" textlink="">
      <xdr:nvSpPr>
        <xdr:cNvPr id="5227" name="AutoShape 274" descr="Waivers Exempt">
          <a:hlinkClick xmlns:r="http://schemas.openxmlformats.org/officeDocument/2006/relationships" r:id="rId1430"/>
        </xdr:cNvPr>
        <xdr:cNvSpPr>
          <a:spLocks noChangeAspect="1" noChangeArrowheads="1"/>
        </xdr:cNvSpPr>
      </xdr:nvSpPr>
      <xdr:spPr bwMode="auto">
        <a:xfrm>
          <a:off x="2581275" y="26275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1379</xdr:row>
      <xdr:rowOff>0</xdr:rowOff>
    </xdr:from>
    <xdr:to>
      <xdr:col>2</xdr:col>
      <xdr:colOff>123825</xdr:colOff>
      <xdr:row>1379</xdr:row>
      <xdr:rowOff>123825</xdr:rowOff>
    </xdr:to>
    <xdr:sp macro="" textlink="">
      <xdr:nvSpPr>
        <xdr:cNvPr id="5228" name="AutoShape 275" descr="Performance Bonuses"/>
        <xdr:cNvSpPr>
          <a:spLocks noChangeAspect="1" noChangeArrowheads="1"/>
        </xdr:cNvSpPr>
      </xdr:nvSpPr>
      <xdr:spPr bwMode="auto">
        <a:xfrm>
          <a:off x="2314575" y="26294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1379</xdr:row>
      <xdr:rowOff>0</xdr:rowOff>
    </xdr:from>
    <xdr:to>
      <xdr:col>2</xdr:col>
      <xdr:colOff>257175</xdr:colOff>
      <xdr:row>1379</xdr:row>
      <xdr:rowOff>123825</xdr:rowOff>
    </xdr:to>
    <xdr:sp macro="" textlink="">
      <xdr:nvSpPr>
        <xdr:cNvPr id="5229" name="AutoShape 276" descr="Waivers Exempt">
          <a:hlinkClick xmlns:r="http://schemas.openxmlformats.org/officeDocument/2006/relationships" r:id="rId1431"/>
        </xdr:cNvPr>
        <xdr:cNvSpPr>
          <a:spLocks noChangeAspect="1" noChangeArrowheads="1"/>
        </xdr:cNvSpPr>
      </xdr:nvSpPr>
      <xdr:spPr bwMode="auto">
        <a:xfrm>
          <a:off x="2447925" y="26294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1380</xdr:row>
      <xdr:rowOff>0</xdr:rowOff>
    </xdr:from>
    <xdr:to>
      <xdr:col>2</xdr:col>
      <xdr:colOff>123825</xdr:colOff>
      <xdr:row>1380</xdr:row>
      <xdr:rowOff>123825</xdr:rowOff>
    </xdr:to>
    <xdr:sp macro="" textlink="">
      <xdr:nvSpPr>
        <xdr:cNvPr id="5230" name="AutoShape 277" descr="Performance Bonuses"/>
        <xdr:cNvSpPr>
          <a:spLocks noChangeAspect="1" noChangeArrowheads="1"/>
        </xdr:cNvSpPr>
      </xdr:nvSpPr>
      <xdr:spPr bwMode="auto">
        <a:xfrm>
          <a:off x="2314575" y="263137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1380</xdr:row>
      <xdr:rowOff>0</xdr:rowOff>
    </xdr:from>
    <xdr:to>
      <xdr:col>2</xdr:col>
      <xdr:colOff>257175</xdr:colOff>
      <xdr:row>1380</xdr:row>
      <xdr:rowOff>123825</xdr:rowOff>
    </xdr:to>
    <xdr:sp macro="" textlink="">
      <xdr:nvSpPr>
        <xdr:cNvPr id="5231" name="AutoShape 278" descr="Waivers Exempt">
          <a:hlinkClick xmlns:r="http://schemas.openxmlformats.org/officeDocument/2006/relationships" r:id="rId1432"/>
        </xdr:cNvPr>
        <xdr:cNvSpPr>
          <a:spLocks noChangeAspect="1" noChangeArrowheads="1"/>
        </xdr:cNvSpPr>
      </xdr:nvSpPr>
      <xdr:spPr bwMode="auto">
        <a:xfrm>
          <a:off x="2447925" y="263137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1381</xdr:row>
      <xdr:rowOff>0</xdr:rowOff>
    </xdr:from>
    <xdr:to>
      <xdr:col>2</xdr:col>
      <xdr:colOff>123825</xdr:colOff>
      <xdr:row>1381</xdr:row>
      <xdr:rowOff>123825</xdr:rowOff>
    </xdr:to>
    <xdr:sp macro="" textlink="">
      <xdr:nvSpPr>
        <xdr:cNvPr id="5232" name="AutoShape 279" descr="Waivers Exempt">
          <a:hlinkClick xmlns:r="http://schemas.openxmlformats.org/officeDocument/2006/relationships" r:id="rId1433"/>
        </xdr:cNvPr>
        <xdr:cNvSpPr>
          <a:spLocks noChangeAspect="1" noChangeArrowheads="1"/>
        </xdr:cNvSpPr>
      </xdr:nvSpPr>
      <xdr:spPr bwMode="auto">
        <a:xfrm>
          <a:off x="2314575" y="26332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1383</xdr:row>
      <xdr:rowOff>0</xdr:rowOff>
    </xdr:from>
    <xdr:to>
      <xdr:col>2</xdr:col>
      <xdr:colOff>123825</xdr:colOff>
      <xdr:row>1383</xdr:row>
      <xdr:rowOff>123825</xdr:rowOff>
    </xdr:to>
    <xdr:sp macro="" textlink="">
      <xdr:nvSpPr>
        <xdr:cNvPr id="5233" name="AutoShape 280" descr="Waivers Exempt">
          <a:hlinkClick xmlns:r="http://schemas.openxmlformats.org/officeDocument/2006/relationships" r:id="rId1434"/>
        </xdr:cNvPr>
        <xdr:cNvSpPr>
          <a:spLocks noChangeAspect="1" noChangeArrowheads="1"/>
        </xdr:cNvSpPr>
      </xdr:nvSpPr>
      <xdr:spPr bwMode="auto">
        <a:xfrm>
          <a:off x="2314575" y="263709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1383</xdr:row>
      <xdr:rowOff>0</xdr:rowOff>
    </xdr:from>
    <xdr:to>
      <xdr:col>7</xdr:col>
      <xdr:colOff>123825</xdr:colOff>
      <xdr:row>1383</xdr:row>
      <xdr:rowOff>104775</xdr:rowOff>
    </xdr:to>
    <xdr:sp macro="" textlink="">
      <xdr:nvSpPr>
        <xdr:cNvPr id="5234" name="AutoShape 281" descr="Arbitration Eligible">
          <a:hlinkClick xmlns:r="http://schemas.openxmlformats.org/officeDocument/2006/relationships" r:id="rId1435"/>
        </xdr:cNvPr>
        <xdr:cNvSpPr>
          <a:spLocks noChangeAspect="1" noChangeArrowheads="1"/>
        </xdr:cNvSpPr>
      </xdr:nvSpPr>
      <xdr:spPr bwMode="auto">
        <a:xfrm>
          <a:off x="6181725" y="2637091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1384</xdr:row>
      <xdr:rowOff>0</xdr:rowOff>
    </xdr:from>
    <xdr:to>
      <xdr:col>2</xdr:col>
      <xdr:colOff>123825</xdr:colOff>
      <xdr:row>1384</xdr:row>
      <xdr:rowOff>123825</xdr:rowOff>
    </xdr:to>
    <xdr:sp macro="" textlink="">
      <xdr:nvSpPr>
        <xdr:cNvPr id="5235" name="AutoShape 282" descr="Waivers Exempt">
          <a:hlinkClick xmlns:r="http://schemas.openxmlformats.org/officeDocument/2006/relationships" r:id="rId1436"/>
        </xdr:cNvPr>
        <xdr:cNvSpPr>
          <a:spLocks noChangeAspect="1" noChangeArrowheads="1"/>
        </xdr:cNvSpPr>
      </xdr:nvSpPr>
      <xdr:spPr bwMode="auto">
        <a:xfrm>
          <a:off x="2314575" y="263899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1387</xdr:row>
      <xdr:rowOff>0</xdr:rowOff>
    </xdr:from>
    <xdr:to>
      <xdr:col>2</xdr:col>
      <xdr:colOff>123825</xdr:colOff>
      <xdr:row>1387</xdr:row>
      <xdr:rowOff>123825</xdr:rowOff>
    </xdr:to>
    <xdr:sp macro="" textlink="">
      <xdr:nvSpPr>
        <xdr:cNvPr id="5236" name="AutoShape 283" descr="Waivers Exempt">
          <a:hlinkClick xmlns:r="http://schemas.openxmlformats.org/officeDocument/2006/relationships" r:id="rId1437"/>
        </xdr:cNvPr>
        <xdr:cNvSpPr>
          <a:spLocks noChangeAspect="1" noChangeArrowheads="1"/>
        </xdr:cNvSpPr>
      </xdr:nvSpPr>
      <xdr:spPr bwMode="auto">
        <a:xfrm>
          <a:off x="2314575" y="26447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1388</xdr:row>
      <xdr:rowOff>0</xdr:rowOff>
    </xdr:from>
    <xdr:to>
      <xdr:col>2</xdr:col>
      <xdr:colOff>123825</xdr:colOff>
      <xdr:row>1388</xdr:row>
      <xdr:rowOff>123825</xdr:rowOff>
    </xdr:to>
    <xdr:sp macro="" textlink="">
      <xdr:nvSpPr>
        <xdr:cNvPr id="5237" name="AutoShape 284" descr="Performance Bonuses"/>
        <xdr:cNvSpPr>
          <a:spLocks noChangeAspect="1" noChangeArrowheads="1"/>
        </xdr:cNvSpPr>
      </xdr:nvSpPr>
      <xdr:spPr bwMode="auto">
        <a:xfrm>
          <a:off x="2314575" y="26466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1388</xdr:row>
      <xdr:rowOff>0</xdr:rowOff>
    </xdr:from>
    <xdr:to>
      <xdr:col>2</xdr:col>
      <xdr:colOff>257175</xdr:colOff>
      <xdr:row>1388</xdr:row>
      <xdr:rowOff>123825</xdr:rowOff>
    </xdr:to>
    <xdr:sp macro="" textlink="">
      <xdr:nvSpPr>
        <xdr:cNvPr id="5238" name="AutoShape 285" descr="Retained Salary Transaction"/>
        <xdr:cNvSpPr>
          <a:spLocks noChangeAspect="1" noChangeArrowheads="1"/>
        </xdr:cNvSpPr>
      </xdr:nvSpPr>
      <xdr:spPr bwMode="auto">
        <a:xfrm>
          <a:off x="2447925" y="26466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1388</xdr:row>
      <xdr:rowOff>0</xdr:rowOff>
    </xdr:from>
    <xdr:to>
      <xdr:col>2</xdr:col>
      <xdr:colOff>390525</xdr:colOff>
      <xdr:row>1388</xdr:row>
      <xdr:rowOff>123825</xdr:rowOff>
    </xdr:to>
    <xdr:sp macro="" textlink="">
      <xdr:nvSpPr>
        <xdr:cNvPr id="5239" name="AutoShape 286" descr="Waivers Exempt">
          <a:hlinkClick xmlns:r="http://schemas.openxmlformats.org/officeDocument/2006/relationships" r:id="rId1438"/>
        </xdr:cNvPr>
        <xdr:cNvSpPr>
          <a:spLocks noChangeAspect="1" noChangeArrowheads="1"/>
        </xdr:cNvSpPr>
      </xdr:nvSpPr>
      <xdr:spPr bwMode="auto">
        <a:xfrm>
          <a:off x="2581275" y="26466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400050</xdr:colOff>
      <xdr:row>1388</xdr:row>
      <xdr:rowOff>0</xdr:rowOff>
    </xdr:from>
    <xdr:to>
      <xdr:col>2</xdr:col>
      <xdr:colOff>523875</xdr:colOff>
      <xdr:row>1388</xdr:row>
      <xdr:rowOff>123825</xdr:rowOff>
    </xdr:to>
    <xdr:sp macro="" textlink="">
      <xdr:nvSpPr>
        <xdr:cNvPr id="5240" name="AutoShape 287" descr="Exempt from the 50 Contract Limit"/>
        <xdr:cNvSpPr>
          <a:spLocks noChangeAspect="1" noChangeArrowheads="1"/>
        </xdr:cNvSpPr>
      </xdr:nvSpPr>
      <xdr:spPr bwMode="auto">
        <a:xfrm>
          <a:off x="2714625" y="26466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1389</xdr:row>
      <xdr:rowOff>0</xdr:rowOff>
    </xdr:from>
    <xdr:to>
      <xdr:col>2</xdr:col>
      <xdr:colOff>123825</xdr:colOff>
      <xdr:row>1389</xdr:row>
      <xdr:rowOff>123825</xdr:rowOff>
    </xdr:to>
    <xdr:sp macro="" textlink="">
      <xdr:nvSpPr>
        <xdr:cNvPr id="5241" name="AutoShape 288" descr="Waivers Exempt">
          <a:hlinkClick xmlns:r="http://schemas.openxmlformats.org/officeDocument/2006/relationships" r:id="rId1439"/>
        </xdr:cNvPr>
        <xdr:cNvSpPr>
          <a:spLocks noChangeAspect="1" noChangeArrowheads="1"/>
        </xdr:cNvSpPr>
      </xdr:nvSpPr>
      <xdr:spPr bwMode="auto">
        <a:xfrm>
          <a:off x="2314575" y="264852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1390</xdr:row>
      <xdr:rowOff>0</xdr:rowOff>
    </xdr:from>
    <xdr:to>
      <xdr:col>2</xdr:col>
      <xdr:colOff>123825</xdr:colOff>
      <xdr:row>1390</xdr:row>
      <xdr:rowOff>123825</xdr:rowOff>
    </xdr:to>
    <xdr:sp macro="" textlink="">
      <xdr:nvSpPr>
        <xdr:cNvPr id="5242" name="AutoShape 289" descr="Performance Bonuses"/>
        <xdr:cNvSpPr>
          <a:spLocks noChangeAspect="1" noChangeArrowheads="1"/>
        </xdr:cNvSpPr>
      </xdr:nvSpPr>
      <xdr:spPr bwMode="auto">
        <a:xfrm>
          <a:off x="2314575" y="26504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1390</xdr:row>
      <xdr:rowOff>0</xdr:rowOff>
    </xdr:from>
    <xdr:to>
      <xdr:col>2</xdr:col>
      <xdr:colOff>257175</xdr:colOff>
      <xdr:row>1390</xdr:row>
      <xdr:rowOff>123825</xdr:rowOff>
    </xdr:to>
    <xdr:sp macro="" textlink="">
      <xdr:nvSpPr>
        <xdr:cNvPr id="5243" name="AutoShape 290" descr="Waivers Exempt">
          <a:hlinkClick xmlns:r="http://schemas.openxmlformats.org/officeDocument/2006/relationships" r:id="rId1440"/>
        </xdr:cNvPr>
        <xdr:cNvSpPr>
          <a:spLocks noChangeAspect="1" noChangeArrowheads="1"/>
        </xdr:cNvSpPr>
      </xdr:nvSpPr>
      <xdr:spPr bwMode="auto">
        <a:xfrm>
          <a:off x="2447925" y="26504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1392</xdr:row>
      <xdr:rowOff>0</xdr:rowOff>
    </xdr:from>
    <xdr:to>
      <xdr:col>2</xdr:col>
      <xdr:colOff>123825</xdr:colOff>
      <xdr:row>1392</xdr:row>
      <xdr:rowOff>123825</xdr:rowOff>
    </xdr:to>
    <xdr:sp macro="" textlink="">
      <xdr:nvSpPr>
        <xdr:cNvPr id="5244" name="AutoShape 291" descr="Waivers Exempt">
          <a:hlinkClick xmlns:r="http://schemas.openxmlformats.org/officeDocument/2006/relationships" r:id="rId1441"/>
        </xdr:cNvPr>
        <xdr:cNvSpPr>
          <a:spLocks noChangeAspect="1" noChangeArrowheads="1"/>
        </xdr:cNvSpPr>
      </xdr:nvSpPr>
      <xdr:spPr bwMode="auto">
        <a:xfrm>
          <a:off x="2314575" y="265423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1393</xdr:row>
      <xdr:rowOff>0</xdr:rowOff>
    </xdr:from>
    <xdr:to>
      <xdr:col>8</xdr:col>
      <xdr:colOff>123825</xdr:colOff>
      <xdr:row>1393</xdr:row>
      <xdr:rowOff>104775</xdr:rowOff>
    </xdr:to>
    <xdr:sp macro="" textlink="">
      <xdr:nvSpPr>
        <xdr:cNvPr id="5245" name="AutoShape 292" descr="Arbitration Eligible">
          <a:hlinkClick xmlns:r="http://schemas.openxmlformats.org/officeDocument/2006/relationships" r:id="rId1442"/>
        </xdr:cNvPr>
        <xdr:cNvSpPr>
          <a:spLocks noChangeAspect="1" noChangeArrowheads="1"/>
        </xdr:cNvSpPr>
      </xdr:nvSpPr>
      <xdr:spPr bwMode="auto">
        <a:xfrm>
          <a:off x="6943725" y="2656141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1396</xdr:row>
      <xdr:rowOff>0</xdr:rowOff>
    </xdr:from>
    <xdr:to>
      <xdr:col>2</xdr:col>
      <xdr:colOff>123825</xdr:colOff>
      <xdr:row>1396</xdr:row>
      <xdr:rowOff>123825</xdr:rowOff>
    </xdr:to>
    <xdr:sp macro="" textlink="">
      <xdr:nvSpPr>
        <xdr:cNvPr id="5246" name="AutoShape 293" descr="Performance Bonuses"/>
        <xdr:cNvSpPr>
          <a:spLocks noChangeAspect="1" noChangeArrowheads="1"/>
        </xdr:cNvSpPr>
      </xdr:nvSpPr>
      <xdr:spPr bwMode="auto">
        <a:xfrm>
          <a:off x="2314575" y="266185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1396</xdr:row>
      <xdr:rowOff>0</xdr:rowOff>
    </xdr:from>
    <xdr:to>
      <xdr:col>2</xdr:col>
      <xdr:colOff>257175</xdr:colOff>
      <xdr:row>1396</xdr:row>
      <xdr:rowOff>123825</xdr:rowOff>
    </xdr:to>
    <xdr:sp macro="" textlink="">
      <xdr:nvSpPr>
        <xdr:cNvPr id="5247" name="AutoShape 294" descr="Waivers Exempt">
          <a:hlinkClick xmlns:r="http://schemas.openxmlformats.org/officeDocument/2006/relationships" r:id="rId1443"/>
        </xdr:cNvPr>
        <xdr:cNvSpPr>
          <a:spLocks noChangeAspect="1" noChangeArrowheads="1"/>
        </xdr:cNvSpPr>
      </xdr:nvSpPr>
      <xdr:spPr bwMode="auto">
        <a:xfrm>
          <a:off x="2447925" y="266185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1404</xdr:row>
      <xdr:rowOff>0</xdr:rowOff>
    </xdr:from>
    <xdr:to>
      <xdr:col>8</xdr:col>
      <xdr:colOff>123825</xdr:colOff>
      <xdr:row>1404</xdr:row>
      <xdr:rowOff>104775</xdr:rowOff>
    </xdr:to>
    <xdr:sp macro="" textlink="">
      <xdr:nvSpPr>
        <xdr:cNvPr id="5248" name="AutoShape 295" descr="Arbitration Eligible">
          <a:hlinkClick xmlns:r="http://schemas.openxmlformats.org/officeDocument/2006/relationships" r:id="rId1444"/>
        </xdr:cNvPr>
        <xdr:cNvSpPr>
          <a:spLocks noChangeAspect="1" noChangeArrowheads="1"/>
        </xdr:cNvSpPr>
      </xdr:nvSpPr>
      <xdr:spPr bwMode="auto">
        <a:xfrm>
          <a:off x="6943725" y="267709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1405</xdr:row>
      <xdr:rowOff>0</xdr:rowOff>
    </xdr:from>
    <xdr:to>
      <xdr:col>7</xdr:col>
      <xdr:colOff>123825</xdr:colOff>
      <xdr:row>1405</xdr:row>
      <xdr:rowOff>104775</xdr:rowOff>
    </xdr:to>
    <xdr:sp macro="" textlink="">
      <xdr:nvSpPr>
        <xdr:cNvPr id="5249" name="AutoShape 296" descr="Arbitration Eligible">
          <a:hlinkClick xmlns:r="http://schemas.openxmlformats.org/officeDocument/2006/relationships" r:id="rId1445"/>
        </xdr:cNvPr>
        <xdr:cNvSpPr>
          <a:spLocks noChangeAspect="1" noChangeArrowheads="1"/>
        </xdr:cNvSpPr>
      </xdr:nvSpPr>
      <xdr:spPr bwMode="auto">
        <a:xfrm>
          <a:off x="6181725" y="2679001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1406</xdr:row>
      <xdr:rowOff>0</xdr:rowOff>
    </xdr:from>
    <xdr:to>
      <xdr:col>2</xdr:col>
      <xdr:colOff>123825</xdr:colOff>
      <xdr:row>1406</xdr:row>
      <xdr:rowOff>123825</xdr:rowOff>
    </xdr:to>
    <xdr:sp macro="" textlink="">
      <xdr:nvSpPr>
        <xdr:cNvPr id="5250" name="AutoShape 297" descr="Performance Bonuses"/>
        <xdr:cNvSpPr>
          <a:spLocks noChangeAspect="1" noChangeArrowheads="1"/>
        </xdr:cNvSpPr>
      </xdr:nvSpPr>
      <xdr:spPr bwMode="auto">
        <a:xfrm>
          <a:off x="2314575" y="268090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1407</xdr:row>
      <xdr:rowOff>0</xdr:rowOff>
    </xdr:from>
    <xdr:to>
      <xdr:col>2</xdr:col>
      <xdr:colOff>123825</xdr:colOff>
      <xdr:row>1407</xdr:row>
      <xdr:rowOff>123825</xdr:rowOff>
    </xdr:to>
    <xdr:sp macro="" textlink="">
      <xdr:nvSpPr>
        <xdr:cNvPr id="5251" name="AutoShape 298" descr="Waivers Exempt">
          <a:hlinkClick xmlns:r="http://schemas.openxmlformats.org/officeDocument/2006/relationships" r:id="rId1446"/>
        </xdr:cNvPr>
        <xdr:cNvSpPr>
          <a:spLocks noChangeAspect="1" noChangeArrowheads="1"/>
        </xdr:cNvSpPr>
      </xdr:nvSpPr>
      <xdr:spPr bwMode="auto">
        <a:xfrm>
          <a:off x="2314575" y="26828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1414</xdr:row>
      <xdr:rowOff>0</xdr:rowOff>
    </xdr:from>
    <xdr:to>
      <xdr:col>7</xdr:col>
      <xdr:colOff>123825</xdr:colOff>
      <xdr:row>1414</xdr:row>
      <xdr:rowOff>104775</xdr:rowOff>
    </xdr:to>
    <xdr:sp macro="" textlink="">
      <xdr:nvSpPr>
        <xdr:cNvPr id="5252" name="AutoShape 299" descr="Arbitration Eligible">
          <a:hlinkClick xmlns:r="http://schemas.openxmlformats.org/officeDocument/2006/relationships" r:id="rId1447"/>
        </xdr:cNvPr>
        <xdr:cNvSpPr>
          <a:spLocks noChangeAspect="1" noChangeArrowheads="1"/>
        </xdr:cNvSpPr>
      </xdr:nvSpPr>
      <xdr:spPr bwMode="auto">
        <a:xfrm>
          <a:off x="6181725" y="269614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1417</xdr:row>
      <xdr:rowOff>0</xdr:rowOff>
    </xdr:from>
    <xdr:to>
      <xdr:col>7</xdr:col>
      <xdr:colOff>123825</xdr:colOff>
      <xdr:row>1417</xdr:row>
      <xdr:rowOff>104775</xdr:rowOff>
    </xdr:to>
    <xdr:sp macro="" textlink="">
      <xdr:nvSpPr>
        <xdr:cNvPr id="5253" name="AutoShape 300" descr="Arbitration Eligible">
          <a:hlinkClick xmlns:r="http://schemas.openxmlformats.org/officeDocument/2006/relationships" r:id="rId1448"/>
        </xdr:cNvPr>
        <xdr:cNvSpPr>
          <a:spLocks noChangeAspect="1" noChangeArrowheads="1"/>
        </xdr:cNvSpPr>
      </xdr:nvSpPr>
      <xdr:spPr bwMode="auto">
        <a:xfrm>
          <a:off x="6181725" y="2701861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1418</xdr:row>
      <xdr:rowOff>0</xdr:rowOff>
    </xdr:from>
    <xdr:to>
      <xdr:col>2</xdr:col>
      <xdr:colOff>123825</xdr:colOff>
      <xdr:row>1418</xdr:row>
      <xdr:rowOff>123825</xdr:rowOff>
    </xdr:to>
    <xdr:sp macro="" textlink="">
      <xdr:nvSpPr>
        <xdr:cNvPr id="5254" name="AutoShape 301" descr="Waivers Exempt">
          <a:hlinkClick xmlns:r="http://schemas.openxmlformats.org/officeDocument/2006/relationships" r:id="rId1449"/>
        </xdr:cNvPr>
        <xdr:cNvSpPr>
          <a:spLocks noChangeAspect="1" noChangeArrowheads="1"/>
        </xdr:cNvSpPr>
      </xdr:nvSpPr>
      <xdr:spPr bwMode="auto">
        <a:xfrm>
          <a:off x="2314575" y="27037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55" name="AutoShape 302" descr="https://capfriendly-wlb8ng5.stackpathdns.com/assets/images/icons/general/q.svg"/>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56" name="AutoShape 303" descr="https://capfriendly-wlb8ng5.stackpathdns.com/assets/images/icons/general/q.svg"/>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57" name="AutoShape 304" descr="https://capfriendly-wlb8ng5.stackpathdns.com/assets/images/icons/general/q.svg"/>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58" name="AutoShape 305" descr="https://capfriendly-wlb8ng5.stackpathdns.com/assets/images/icons/general/q.svg"/>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59" name="AutoShape 306" descr="https://capfriendly-wlb8ng5.stackpathdns.com/assets/images/icons/general/q.svg"/>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60" name="AutoShape 307" descr="https://capfriendly-wlb8ng5.stackpathdns.com/assets/images/icons/general/q.svg"/>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61" name="AutoShape 308" descr="https://capfriendly-wlb8ng5.stackpathdns.com/assets/images/icons/general/q.svg"/>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62" name="AutoShape 309" descr="https://capfriendly-wlb8ng5.stackpathdns.com/assets/images/icons/general/q.svg"/>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63" name="AutoShape 310" descr="https://capfriendly-wlb8ng5.stackpathdns.com/assets/images/icons/general/q.svg"/>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64" name="AutoShape 311" descr="https://capfriendly-wlb8ng5.stackpathdns.com/assets/images/icons/general/q.svg"/>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65" name="AutoShape 312" descr="https://capfriendly-wlb8ng5.stackpathdns.com/assets/images/icons/general/q.svg"/>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1419</xdr:row>
      <xdr:rowOff>0</xdr:rowOff>
    </xdr:from>
    <xdr:to>
      <xdr:col>2</xdr:col>
      <xdr:colOff>123825</xdr:colOff>
      <xdr:row>1419</xdr:row>
      <xdr:rowOff>123825</xdr:rowOff>
    </xdr:to>
    <xdr:sp macro="" textlink="">
      <xdr:nvSpPr>
        <xdr:cNvPr id="5266" name="AutoShape 313" descr="Performance Bonuses"/>
        <xdr:cNvSpPr>
          <a:spLocks noChangeAspect="1" noChangeArrowheads="1"/>
        </xdr:cNvSpPr>
      </xdr:nvSpPr>
      <xdr:spPr bwMode="auto">
        <a:xfrm>
          <a:off x="231457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1419</xdr:row>
      <xdr:rowOff>0</xdr:rowOff>
    </xdr:from>
    <xdr:to>
      <xdr:col>2</xdr:col>
      <xdr:colOff>257175</xdr:colOff>
      <xdr:row>1419</xdr:row>
      <xdr:rowOff>123825</xdr:rowOff>
    </xdr:to>
    <xdr:sp macro="" textlink="">
      <xdr:nvSpPr>
        <xdr:cNvPr id="5267" name="AutoShape 314" descr="Waivers Exempt">
          <a:hlinkClick xmlns:r="http://schemas.openxmlformats.org/officeDocument/2006/relationships" r:id="rId1450"/>
        </xdr:cNvPr>
        <xdr:cNvSpPr>
          <a:spLocks noChangeAspect="1" noChangeArrowheads="1"/>
        </xdr:cNvSpPr>
      </xdr:nvSpPr>
      <xdr:spPr bwMode="auto">
        <a:xfrm>
          <a:off x="2447925" y="27056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1420</xdr:row>
      <xdr:rowOff>0</xdr:rowOff>
    </xdr:from>
    <xdr:to>
      <xdr:col>2</xdr:col>
      <xdr:colOff>123825</xdr:colOff>
      <xdr:row>1420</xdr:row>
      <xdr:rowOff>123825</xdr:rowOff>
    </xdr:to>
    <xdr:sp macro="" textlink="">
      <xdr:nvSpPr>
        <xdr:cNvPr id="5268" name="AutoShape 315" descr="Waivers Exempt">
          <a:hlinkClick xmlns:r="http://schemas.openxmlformats.org/officeDocument/2006/relationships" r:id="rId1451"/>
        </xdr:cNvPr>
        <xdr:cNvSpPr>
          <a:spLocks noChangeAspect="1" noChangeArrowheads="1"/>
        </xdr:cNvSpPr>
      </xdr:nvSpPr>
      <xdr:spPr bwMode="auto">
        <a:xfrm>
          <a:off x="2314575" y="270757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1421</xdr:row>
      <xdr:rowOff>0</xdr:rowOff>
    </xdr:from>
    <xdr:to>
      <xdr:col>2</xdr:col>
      <xdr:colOff>123825</xdr:colOff>
      <xdr:row>1421</xdr:row>
      <xdr:rowOff>123825</xdr:rowOff>
    </xdr:to>
    <xdr:sp macro="" textlink="">
      <xdr:nvSpPr>
        <xdr:cNvPr id="5269" name="AutoShape 316" descr="Performance Bonuses"/>
        <xdr:cNvSpPr>
          <a:spLocks noChangeAspect="1" noChangeArrowheads="1"/>
        </xdr:cNvSpPr>
      </xdr:nvSpPr>
      <xdr:spPr bwMode="auto">
        <a:xfrm>
          <a:off x="2314575" y="27094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1421</xdr:row>
      <xdr:rowOff>0</xdr:rowOff>
    </xdr:from>
    <xdr:to>
      <xdr:col>2</xdr:col>
      <xdr:colOff>257175</xdr:colOff>
      <xdr:row>1421</xdr:row>
      <xdr:rowOff>123825</xdr:rowOff>
    </xdr:to>
    <xdr:sp macro="" textlink="">
      <xdr:nvSpPr>
        <xdr:cNvPr id="5270" name="AutoShape 317" descr="Retained Salary Transaction"/>
        <xdr:cNvSpPr>
          <a:spLocks noChangeAspect="1" noChangeArrowheads="1"/>
        </xdr:cNvSpPr>
      </xdr:nvSpPr>
      <xdr:spPr bwMode="auto">
        <a:xfrm>
          <a:off x="2447925" y="27094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1421</xdr:row>
      <xdr:rowOff>0</xdr:rowOff>
    </xdr:from>
    <xdr:to>
      <xdr:col>2</xdr:col>
      <xdr:colOff>390525</xdr:colOff>
      <xdr:row>1421</xdr:row>
      <xdr:rowOff>123825</xdr:rowOff>
    </xdr:to>
    <xdr:sp macro="" textlink="">
      <xdr:nvSpPr>
        <xdr:cNvPr id="5271" name="AutoShape 318" descr="Waivers Exempt">
          <a:hlinkClick xmlns:r="http://schemas.openxmlformats.org/officeDocument/2006/relationships" r:id="rId1452"/>
        </xdr:cNvPr>
        <xdr:cNvSpPr>
          <a:spLocks noChangeAspect="1" noChangeArrowheads="1"/>
        </xdr:cNvSpPr>
      </xdr:nvSpPr>
      <xdr:spPr bwMode="auto">
        <a:xfrm>
          <a:off x="2581275" y="27094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1424</xdr:row>
      <xdr:rowOff>0</xdr:rowOff>
    </xdr:from>
    <xdr:to>
      <xdr:col>2</xdr:col>
      <xdr:colOff>123825</xdr:colOff>
      <xdr:row>1424</xdr:row>
      <xdr:rowOff>123825</xdr:rowOff>
    </xdr:to>
    <xdr:sp macro="" textlink="">
      <xdr:nvSpPr>
        <xdr:cNvPr id="5272" name="AutoShape 319" descr="Waivers Exempt">
          <a:hlinkClick xmlns:r="http://schemas.openxmlformats.org/officeDocument/2006/relationships" r:id="rId1453"/>
        </xdr:cNvPr>
        <xdr:cNvSpPr>
          <a:spLocks noChangeAspect="1" noChangeArrowheads="1"/>
        </xdr:cNvSpPr>
      </xdr:nvSpPr>
      <xdr:spPr bwMode="auto">
        <a:xfrm>
          <a:off x="2314575" y="271519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1425</xdr:row>
      <xdr:rowOff>0</xdr:rowOff>
    </xdr:from>
    <xdr:to>
      <xdr:col>2</xdr:col>
      <xdr:colOff>123825</xdr:colOff>
      <xdr:row>1425</xdr:row>
      <xdr:rowOff>123825</xdr:rowOff>
    </xdr:to>
    <xdr:sp macro="" textlink="">
      <xdr:nvSpPr>
        <xdr:cNvPr id="5273" name="AutoShape 320" descr="Performance Bonuses"/>
        <xdr:cNvSpPr>
          <a:spLocks noChangeAspect="1" noChangeArrowheads="1"/>
        </xdr:cNvSpPr>
      </xdr:nvSpPr>
      <xdr:spPr bwMode="auto">
        <a:xfrm>
          <a:off x="2314575" y="27171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1425</xdr:row>
      <xdr:rowOff>0</xdr:rowOff>
    </xdr:from>
    <xdr:to>
      <xdr:col>2</xdr:col>
      <xdr:colOff>257175</xdr:colOff>
      <xdr:row>1425</xdr:row>
      <xdr:rowOff>123825</xdr:rowOff>
    </xdr:to>
    <xdr:sp macro="" textlink="">
      <xdr:nvSpPr>
        <xdr:cNvPr id="5274" name="AutoShape 321" descr="Waivers Exempt">
          <a:hlinkClick xmlns:r="http://schemas.openxmlformats.org/officeDocument/2006/relationships" r:id="rId1454"/>
        </xdr:cNvPr>
        <xdr:cNvSpPr>
          <a:spLocks noChangeAspect="1" noChangeArrowheads="1"/>
        </xdr:cNvSpPr>
      </xdr:nvSpPr>
      <xdr:spPr bwMode="auto">
        <a:xfrm>
          <a:off x="2447925" y="271710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1426</xdr:row>
      <xdr:rowOff>0</xdr:rowOff>
    </xdr:from>
    <xdr:to>
      <xdr:col>7</xdr:col>
      <xdr:colOff>123825</xdr:colOff>
      <xdr:row>1426</xdr:row>
      <xdr:rowOff>104775</xdr:rowOff>
    </xdr:to>
    <xdr:sp macro="" textlink="">
      <xdr:nvSpPr>
        <xdr:cNvPr id="5275" name="AutoShape 322" descr="Arbitration Eligible">
          <a:hlinkClick xmlns:r="http://schemas.openxmlformats.org/officeDocument/2006/relationships" r:id="rId1455"/>
        </xdr:cNvPr>
        <xdr:cNvSpPr>
          <a:spLocks noChangeAspect="1" noChangeArrowheads="1"/>
        </xdr:cNvSpPr>
      </xdr:nvSpPr>
      <xdr:spPr bwMode="auto">
        <a:xfrm>
          <a:off x="6181725" y="271900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1427</xdr:row>
      <xdr:rowOff>0</xdr:rowOff>
    </xdr:from>
    <xdr:to>
      <xdr:col>2</xdr:col>
      <xdr:colOff>123825</xdr:colOff>
      <xdr:row>1427</xdr:row>
      <xdr:rowOff>123825</xdr:rowOff>
    </xdr:to>
    <xdr:sp macro="" textlink="">
      <xdr:nvSpPr>
        <xdr:cNvPr id="5276" name="AutoShape 323" descr="Performance Bonuses"/>
        <xdr:cNvSpPr>
          <a:spLocks noChangeAspect="1" noChangeArrowheads="1"/>
        </xdr:cNvSpPr>
      </xdr:nvSpPr>
      <xdr:spPr bwMode="auto">
        <a:xfrm>
          <a:off x="2314575" y="27209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1427</xdr:row>
      <xdr:rowOff>0</xdr:rowOff>
    </xdr:from>
    <xdr:to>
      <xdr:col>2</xdr:col>
      <xdr:colOff>257175</xdr:colOff>
      <xdr:row>1427</xdr:row>
      <xdr:rowOff>123825</xdr:rowOff>
    </xdr:to>
    <xdr:sp macro="" textlink="">
      <xdr:nvSpPr>
        <xdr:cNvPr id="5277" name="AutoShape 324" descr="Waivers Exempt">
          <a:hlinkClick xmlns:r="http://schemas.openxmlformats.org/officeDocument/2006/relationships" r:id="rId1456"/>
        </xdr:cNvPr>
        <xdr:cNvSpPr>
          <a:spLocks noChangeAspect="1" noChangeArrowheads="1"/>
        </xdr:cNvSpPr>
      </xdr:nvSpPr>
      <xdr:spPr bwMode="auto">
        <a:xfrm>
          <a:off x="2447925" y="27209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1428</xdr:row>
      <xdr:rowOff>0</xdr:rowOff>
    </xdr:from>
    <xdr:to>
      <xdr:col>2</xdr:col>
      <xdr:colOff>123825</xdr:colOff>
      <xdr:row>1428</xdr:row>
      <xdr:rowOff>123825</xdr:rowOff>
    </xdr:to>
    <xdr:sp macro="" textlink="">
      <xdr:nvSpPr>
        <xdr:cNvPr id="5278" name="AutoShape 325" descr="Performance Bonuses"/>
        <xdr:cNvSpPr>
          <a:spLocks noChangeAspect="1" noChangeArrowheads="1"/>
        </xdr:cNvSpPr>
      </xdr:nvSpPr>
      <xdr:spPr bwMode="auto">
        <a:xfrm>
          <a:off x="2314575" y="27228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1428</xdr:row>
      <xdr:rowOff>0</xdr:rowOff>
    </xdr:from>
    <xdr:to>
      <xdr:col>2</xdr:col>
      <xdr:colOff>257175</xdr:colOff>
      <xdr:row>1428</xdr:row>
      <xdr:rowOff>123825</xdr:rowOff>
    </xdr:to>
    <xdr:sp macro="" textlink="">
      <xdr:nvSpPr>
        <xdr:cNvPr id="5279" name="AutoShape 326" descr="Waivers Exempt">
          <a:hlinkClick xmlns:r="http://schemas.openxmlformats.org/officeDocument/2006/relationships" r:id="rId1457"/>
        </xdr:cNvPr>
        <xdr:cNvSpPr>
          <a:spLocks noChangeAspect="1" noChangeArrowheads="1"/>
        </xdr:cNvSpPr>
      </xdr:nvSpPr>
      <xdr:spPr bwMode="auto">
        <a:xfrm>
          <a:off x="2447925" y="27228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1430</xdr:row>
      <xdr:rowOff>0</xdr:rowOff>
    </xdr:from>
    <xdr:to>
      <xdr:col>2</xdr:col>
      <xdr:colOff>123825</xdr:colOff>
      <xdr:row>1430</xdr:row>
      <xdr:rowOff>123825</xdr:rowOff>
    </xdr:to>
    <xdr:sp macro="" textlink="">
      <xdr:nvSpPr>
        <xdr:cNvPr id="5280" name="AutoShape 327" descr="Performance Bonuses"/>
        <xdr:cNvSpPr>
          <a:spLocks noChangeAspect="1" noChangeArrowheads="1"/>
        </xdr:cNvSpPr>
      </xdr:nvSpPr>
      <xdr:spPr bwMode="auto">
        <a:xfrm>
          <a:off x="2314575" y="27266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1431</xdr:row>
      <xdr:rowOff>0</xdr:rowOff>
    </xdr:from>
    <xdr:to>
      <xdr:col>2</xdr:col>
      <xdr:colOff>123825</xdr:colOff>
      <xdr:row>1431</xdr:row>
      <xdr:rowOff>123825</xdr:rowOff>
    </xdr:to>
    <xdr:sp macro="" textlink="">
      <xdr:nvSpPr>
        <xdr:cNvPr id="5281" name="AutoShape 328" descr="Waivers Exempt">
          <a:hlinkClick xmlns:r="http://schemas.openxmlformats.org/officeDocument/2006/relationships" r:id="rId1458"/>
        </xdr:cNvPr>
        <xdr:cNvSpPr>
          <a:spLocks noChangeAspect="1" noChangeArrowheads="1"/>
        </xdr:cNvSpPr>
      </xdr:nvSpPr>
      <xdr:spPr bwMode="auto">
        <a:xfrm>
          <a:off x="2314575" y="272853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1432</xdr:row>
      <xdr:rowOff>0</xdr:rowOff>
    </xdr:from>
    <xdr:to>
      <xdr:col>7</xdr:col>
      <xdr:colOff>123825</xdr:colOff>
      <xdr:row>1432</xdr:row>
      <xdr:rowOff>104775</xdr:rowOff>
    </xdr:to>
    <xdr:sp macro="" textlink="">
      <xdr:nvSpPr>
        <xdr:cNvPr id="5282" name="AutoShape 329" descr="Arbitration Eligible">
          <a:hlinkClick xmlns:r="http://schemas.openxmlformats.org/officeDocument/2006/relationships" r:id="rId1459"/>
        </xdr:cNvPr>
        <xdr:cNvSpPr>
          <a:spLocks noChangeAspect="1" noChangeArrowheads="1"/>
        </xdr:cNvSpPr>
      </xdr:nvSpPr>
      <xdr:spPr bwMode="auto">
        <a:xfrm>
          <a:off x="6181725" y="273043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1433</xdr:row>
      <xdr:rowOff>0</xdr:rowOff>
    </xdr:from>
    <xdr:to>
      <xdr:col>2</xdr:col>
      <xdr:colOff>123825</xdr:colOff>
      <xdr:row>1433</xdr:row>
      <xdr:rowOff>123825</xdr:rowOff>
    </xdr:to>
    <xdr:sp macro="" textlink="">
      <xdr:nvSpPr>
        <xdr:cNvPr id="5283" name="AutoShape 330" descr="Performance Bonuses"/>
        <xdr:cNvSpPr>
          <a:spLocks noChangeAspect="1" noChangeArrowheads="1"/>
        </xdr:cNvSpPr>
      </xdr:nvSpPr>
      <xdr:spPr bwMode="auto">
        <a:xfrm>
          <a:off x="2314575" y="273234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1433</xdr:row>
      <xdr:rowOff>0</xdr:rowOff>
    </xdr:from>
    <xdr:to>
      <xdr:col>2</xdr:col>
      <xdr:colOff>257175</xdr:colOff>
      <xdr:row>1433</xdr:row>
      <xdr:rowOff>123825</xdr:rowOff>
    </xdr:to>
    <xdr:sp macro="" textlink="">
      <xdr:nvSpPr>
        <xdr:cNvPr id="5284" name="AutoShape 331" descr="Waivers Exempt">
          <a:hlinkClick xmlns:r="http://schemas.openxmlformats.org/officeDocument/2006/relationships" r:id="rId1460"/>
        </xdr:cNvPr>
        <xdr:cNvSpPr>
          <a:spLocks noChangeAspect="1" noChangeArrowheads="1"/>
        </xdr:cNvSpPr>
      </xdr:nvSpPr>
      <xdr:spPr bwMode="auto">
        <a:xfrm>
          <a:off x="2447925" y="273234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1435</xdr:row>
      <xdr:rowOff>0</xdr:rowOff>
    </xdr:from>
    <xdr:to>
      <xdr:col>2</xdr:col>
      <xdr:colOff>123825</xdr:colOff>
      <xdr:row>1435</xdr:row>
      <xdr:rowOff>123825</xdr:rowOff>
    </xdr:to>
    <xdr:sp macro="" textlink="">
      <xdr:nvSpPr>
        <xdr:cNvPr id="5285" name="AutoShape 332" descr="Performance Bonuses"/>
        <xdr:cNvSpPr>
          <a:spLocks noChangeAspect="1" noChangeArrowheads="1"/>
        </xdr:cNvSpPr>
      </xdr:nvSpPr>
      <xdr:spPr bwMode="auto">
        <a:xfrm>
          <a:off x="2314575" y="27361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1435</xdr:row>
      <xdr:rowOff>0</xdr:rowOff>
    </xdr:from>
    <xdr:to>
      <xdr:col>2</xdr:col>
      <xdr:colOff>257175</xdr:colOff>
      <xdr:row>1435</xdr:row>
      <xdr:rowOff>123825</xdr:rowOff>
    </xdr:to>
    <xdr:sp macro="" textlink="">
      <xdr:nvSpPr>
        <xdr:cNvPr id="5286" name="AutoShape 333" descr="Waivers Exempt">
          <a:hlinkClick xmlns:r="http://schemas.openxmlformats.org/officeDocument/2006/relationships" r:id="rId1461"/>
        </xdr:cNvPr>
        <xdr:cNvSpPr>
          <a:spLocks noChangeAspect="1" noChangeArrowheads="1"/>
        </xdr:cNvSpPr>
      </xdr:nvSpPr>
      <xdr:spPr bwMode="auto">
        <a:xfrm>
          <a:off x="2447925" y="273615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1436</xdr:row>
      <xdr:rowOff>0</xdr:rowOff>
    </xdr:from>
    <xdr:to>
      <xdr:col>7</xdr:col>
      <xdr:colOff>104775</xdr:colOff>
      <xdr:row>1436</xdr:row>
      <xdr:rowOff>104775</xdr:rowOff>
    </xdr:to>
    <xdr:sp macro="" textlink="">
      <xdr:nvSpPr>
        <xdr:cNvPr id="5287" name="AutoShape 334" descr="https://capfriendly-wlb8ng5.stackpathdns.com/assets/images/icons/general/q2.svg"/>
        <xdr:cNvSpPr>
          <a:spLocks noChangeAspect="1" noChangeArrowheads="1"/>
        </xdr:cNvSpPr>
      </xdr:nvSpPr>
      <xdr:spPr bwMode="auto">
        <a:xfrm>
          <a:off x="6181725" y="27380565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1436</xdr:row>
      <xdr:rowOff>0</xdr:rowOff>
    </xdr:from>
    <xdr:to>
      <xdr:col>2</xdr:col>
      <xdr:colOff>123825</xdr:colOff>
      <xdr:row>1436</xdr:row>
      <xdr:rowOff>123825</xdr:rowOff>
    </xdr:to>
    <xdr:sp macro="" textlink="">
      <xdr:nvSpPr>
        <xdr:cNvPr id="5288" name="AutoShape 335" descr="Performance Bonuses"/>
        <xdr:cNvSpPr>
          <a:spLocks noChangeAspect="1" noChangeArrowheads="1"/>
        </xdr:cNvSpPr>
      </xdr:nvSpPr>
      <xdr:spPr bwMode="auto">
        <a:xfrm>
          <a:off x="2314575" y="273805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1436</xdr:row>
      <xdr:rowOff>0</xdr:rowOff>
    </xdr:from>
    <xdr:to>
      <xdr:col>2</xdr:col>
      <xdr:colOff>257175</xdr:colOff>
      <xdr:row>1436</xdr:row>
      <xdr:rowOff>123825</xdr:rowOff>
    </xdr:to>
    <xdr:sp macro="" textlink="">
      <xdr:nvSpPr>
        <xdr:cNvPr id="5289" name="AutoShape 336" descr="Waivers Exempt">
          <a:hlinkClick xmlns:r="http://schemas.openxmlformats.org/officeDocument/2006/relationships" r:id="rId1462"/>
        </xdr:cNvPr>
        <xdr:cNvSpPr>
          <a:spLocks noChangeAspect="1" noChangeArrowheads="1"/>
        </xdr:cNvSpPr>
      </xdr:nvSpPr>
      <xdr:spPr bwMode="auto">
        <a:xfrm>
          <a:off x="2447925" y="273805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1437</xdr:row>
      <xdr:rowOff>0</xdr:rowOff>
    </xdr:from>
    <xdr:to>
      <xdr:col>8</xdr:col>
      <xdr:colOff>104775</xdr:colOff>
      <xdr:row>1437</xdr:row>
      <xdr:rowOff>104775</xdr:rowOff>
    </xdr:to>
    <xdr:sp macro="" textlink="">
      <xdr:nvSpPr>
        <xdr:cNvPr id="5290" name="AutoShape 337" descr="https://capfriendly-wlb8ng5.stackpathdns.com/assets/images/icons/general/q2.svg"/>
        <xdr:cNvSpPr>
          <a:spLocks noChangeAspect="1" noChangeArrowheads="1"/>
        </xdr:cNvSpPr>
      </xdr:nvSpPr>
      <xdr:spPr bwMode="auto">
        <a:xfrm>
          <a:off x="6943725" y="273996150"/>
          <a:ext cx="10477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1437</xdr:row>
      <xdr:rowOff>0</xdr:rowOff>
    </xdr:from>
    <xdr:to>
      <xdr:col>2</xdr:col>
      <xdr:colOff>123825</xdr:colOff>
      <xdr:row>1437</xdr:row>
      <xdr:rowOff>123825</xdr:rowOff>
    </xdr:to>
    <xdr:sp macro="" textlink="">
      <xdr:nvSpPr>
        <xdr:cNvPr id="5291" name="AutoShape 338" descr="Waivers Exempt">
          <a:hlinkClick xmlns:r="http://schemas.openxmlformats.org/officeDocument/2006/relationships" r:id="rId1463"/>
        </xdr:cNvPr>
        <xdr:cNvSpPr>
          <a:spLocks noChangeAspect="1" noChangeArrowheads="1"/>
        </xdr:cNvSpPr>
      </xdr:nvSpPr>
      <xdr:spPr bwMode="auto">
        <a:xfrm>
          <a:off x="2314575" y="273996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1438</xdr:row>
      <xdr:rowOff>0</xdr:rowOff>
    </xdr:from>
    <xdr:to>
      <xdr:col>2</xdr:col>
      <xdr:colOff>123825</xdr:colOff>
      <xdr:row>1438</xdr:row>
      <xdr:rowOff>123825</xdr:rowOff>
    </xdr:to>
    <xdr:sp macro="" textlink="">
      <xdr:nvSpPr>
        <xdr:cNvPr id="5292" name="AutoShape 339" descr="Waivers Exempt">
          <a:hlinkClick xmlns:r="http://schemas.openxmlformats.org/officeDocument/2006/relationships" r:id="rId1464"/>
        </xdr:cNvPr>
        <xdr:cNvSpPr>
          <a:spLocks noChangeAspect="1" noChangeArrowheads="1"/>
        </xdr:cNvSpPr>
      </xdr:nvSpPr>
      <xdr:spPr bwMode="auto">
        <a:xfrm>
          <a:off x="2314575" y="274186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1439</xdr:row>
      <xdr:rowOff>0</xdr:rowOff>
    </xdr:from>
    <xdr:to>
      <xdr:col>2</xdr:col>
      <xdr:colOff>123825</xdr:colOff>
      <xdr:row>1439</xdr:row>
      <xdr:rowOff>123825</xdr:rowOff>
    </xdr:to>
    <xdr:sp macro="" textlink="">
      <xdr:nvSpPr>
        <xdr:cNvPr id="5293" name="AutoShape 340" descr="Waivers Exempt">
          <a:hlinkClick xmlns:r="http://schemas.openxmlformats.org/officeDocument/2006/relationships" r:id="rId1465"/>
        </xdr:cNvPr>
        <xdr:cNvSpPr>
          <a:spLocks noChangeAspect="1" noChangeArrowheads="1"/>
        </xdr:cNvSpPr>
      </xdr:nvSpPr>
      <xdr:spPr bwMode="auto">
        <a:xfrm>
          <a:off x="2314575" y="27437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1440</xdr:row>
      <xdr:rowOff>0</xdr:rowOff>
    </xdr:from>
    <xdr:to>
      <xdr:col>2</xdr:col>
      <xdr:colOff>123825</xdr:colOff>
      <xdr:row>1440</xdr:row>
      <xdr:rowOff>123825</xdr:rowOff>
    </xdr:to>
    <xdr:sp macro="" textlink="">
      <xdr:nvSpPr>
        <xdr:cNvPr id="5294" name="AutoShape 341" descr="Waivers Exempt">
          <a:hlinkClick xmlns:r="http://schemas.openxmlformats.org/officeDocument/2006/relationships" r:id="rId1466"/>
        </xdr:cNvPr>
        <xdr:cNvSpPr>
          <a:spLocks noChangeAspect="1" noChangeArrowheads="1"/>
        </xdr:cNvSpPr>
      </xdr:nvSpPr>
      <xdr:spPr bwMode="auto">
        <a:xfrm>
          <a:off x="2314575" y="274567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1440</xdr:row>
      <xdr:rowOff>0</xdr:rowOff>
    </xdr:from>
    <xdr:to>
      <xdr:col>7</xdr:col>
      <xdr:colOff>123825</xdr:colOff>
      <xdr:row>1440</xdr:row>
      <xdr:rowOff>104775</xdr:rowOff>
    </xdr:to>
    <xdr:sp macro="" textlink="">
      <xdr:nvSpPr>
        <xdr:cNvPr id="5295" name="AutoShape 342" descr="Arbitration Eligible">
          <a:hlinkClick xmlns:r="http://schemas.openxmlformats.org/officeDocument/2006/relationships" r:id="rId1467"/>
        </xdr:cNvPr>
        <xdr:cNvSpPr>
          <a:spLocks noChangeAspect="1" noChangeArrowheads="1"/>
        </xdr:cNvSpPr>
      </xdr:nvSpPr>
      <xdr:spPr bwMode="auto">
        <a:xfrm>
          <a:off x="6181725" y="274567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1442</xdr:row>
      <xdr:rowOff>0</xdr:rowOff>
    </xdr:from>
    <xdr:to>
      <xdr:col>2</xdr:col>
      <xdr:colOff>123825</xdr:colOff>
      <xdr:row>1442</xdr:row>
      <xdr:rowOff>123825</xdr:rowOff>
    </xdr:to>
    <xdr:sp macro="" textlink="">
      <xdr:nvSpPr>
        <xdr:cNvPr id="5296" name="AutoShape 343" descr="Waivers Exempt">
          <a:hlinkClick xmlns:r="http://schemas.openxmlformats.org/officeDocument/2006/relationships" r:id="rId1468"/>
        </xdr:cNvPr>
        <xdr:cNvSpPr>
          <a:spLocks noChangeAspect="1" noChangeArrowheads="1"/>
        </xdr:cNvSpPr>
      </xdr:nvSpPr>
      <xdr:spPr bwMode="auto">
        <a:xfrm>
          <a:off x="2314575" y="274948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1443</xdr:row>
      <xdr:rowOff>0</xdr:rowOff>
    </xdr:from>
    <xdr:to>
      <xdr:col>2</xdr:col>
      <xdr:colOff>123825</xdr:colOff>
      <xdr:row>1443</xdr:row>
      <xdr:rowOff>123825</xdr:rowOff>
    </xdr:to>
    <xdr:sp macro="" textlink="">
      <xdr:nvSpPr>
        <xdr:cNvPr id="5297" name="AutoShape 344" descr="Performance Bonuses"/>
        <xdr:cNvSpPr>
          <a:spLocks noChangeAspect="1" noChangeArrowheads="1"/>
        </xdr:cNvSpPr>
      </xdr:nvSpPr>
      <xdr:spPr bwMode="auto">
        <a:xfrm>
          <a:off x="2314575" y="275139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1443</xdr:row>
      <xdr:rowOff>0</xdr:rowOff>
    </xdr:from>
    <xdr:to>
      <xdr:col>2</xdr:col>
      <xdr:colOff>257175</xdr:colOff>
      <xdr:row>1443</xdr:row>
      <xdr:rowOff>123825</xdr:rowOff>
    </xdr:to>
    <xdr:sp macro="" textlink="">
      <xdr:nvSpPr>
        <xdr:cNvPr id="5298" name="AutoShape 345" descr="Waivers Exempt">
          <a:hlinkClick xmlns:r="http://schemas.openxmlformats.org/officeDocument/2006/relationships" r:id="rId1469"/>
        </xdr:cNvPr>
        <xdr:cNvSpPr>
          <a:spLocks noChangeAspect="1" noChangeArrowheads="1"/>
        </xdr:cNvSpPr>
      </xdr:nvSpPr>
      <xdr:spPr bwMode="auto">
        <a:xfrm>
          <a:off x="2447925" y="275139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1444</xdr:row>
      <xdr:rowOff>0</xdr:rowOff>
    </xdr:from>
    <xdr:to>
      <xdr:col>2</xdr:col>
      <xdr:colOff>123825</xdr:colOff>
      <xdr:row>1444</xdr:row>
      <xdr:rowOff>123825</xdr:rowOff>
    </xdr:to>
    <xdr:sp macro="" textlink="">
      <xdr:nvSpPr>
        <xdr:cNvPr id="5299" name="AutoShape 346" descr="Waivers Exempt">
          <a:hlinkClick xmlns:r="http://schemas.openxmlformats.org/officeDocument/2006/relationships" r:id="rId1470"/>
        </xdr:cNvPr>
        <xdr:cNvSpPr>
          <a:spLocks noChangeAspect="1" noChangeArrowheads="1"/>
        </xdr:cNvSpPr>
      </xdr:nvSpPr>
      <xdr:spPr bwMode="auto">
        <a:xfrm>
          <a:off x="2314575" y="275329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1451</xdr:row>
      <xdr:rowOff>0</xdr:rowOff>
    </xdr:from>
    <xdr:to>
      <xdr:col>8</xdr:col>
      <xdr:colOff>123825</xdr:colOff>
      <xdr:row>1451</xdr:row>
      <xdr:rowOff>104775</xdr:rowOff>
    </xdr:to>
    <xdr:sp macro="" textlink="">
      <xdr:nvSpPr>
        <xdr:cNvPr id="5300" name="AutoShape 347" descr="Arbitration Eligible">
          <a:hlinkClick xmlns:r="http://schemas.openxmlformats.org/officeDocument/2006/relationships" r:id="rId1471"/>
        </xdr:cNvPr>
        <xdr:cNvSpPr>
          <a:spLocks noChangeAspect="1" noChangeArrowheads="1"/>
        </xdr:cNvSpPr>
      </xdr:nvSpPr>
      <xdr:spPr bwMode="auto">
        <a:xfrm>
          <a:off x="6943725" y="2766631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1452</xdr:row>
      <xdr:rowOff>0</xdr:rowOff>
    </xdr:from>
    <xdr:to>
      <xdr:col>2</xdr:col>
      <xdr:colOff>123825</xdr:colOff>
      <xdr:row>1452</xdr:row>
      <xdr:rowOff>123825</xdr:rowOff>
    </xdr:to>
    <xdr:sp macro="" textlink="">
      <xdr:nvSpPr>
        <xdr:cNvPr id="5301" name="AutoShape 348" descr="Performance Bonuses"/>
        <xdr:cNvSpPr>
          <a:spLocks noChangeAspect="1" noChangeArrowheads="1"/>
        </xdr:cNvSpPr>
      </xdr:nvSpPr>
      <xdr:spPr bwMode="auto">
        <a:xfrm>
          <a:off x="2314575" y="276853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1452</xdr:row>
      <xdr:rowOff>0</xdr:rowOff>
    </xdr:from>
    <xdr:to>
      <xdr:col>2</xdr:col>
      <xdr:colOff>257175</xdr:colOff>
      <xdr:row>1452</xdr:row>
      <xdr:rowOff>123825</xdr:rowOff>
    </xdr:to>
    <xdr:sp macro="" textlink="">
      <xdr:nvSpPr>
        <xdr:cNvPr id="5302" name="AutoShape 349" descr="Waivers Exempt">
          <a:hlinkClick xmlns:r="http://schemas.openxmlformats.org/officeDocument/2006/relationships" r:id="rId1472"/>
        </xdr:cNvPr>
        <xdr:cNvSpPr>
          <a:spLocks noChangeAspect="1" noChangeArrowheads="1"/>
        </xdr:cNvSpPr>
      </xdr:nvSpPr>
      <xdr:spPr bwMode="auto">
        <a:xfrm>
          <a:off x="2447925" y="276853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1453</xdr:row>
      <xdr:rowOff>0</xdr:rowOff>
    </xdr:from>
    <xdr:to>
      <xdr:col>2</xdr:col>
      <xdr:colOff>123825</xdr:colOff>
      <xdr:row>1453</xdr:row>
      <xdr:rowOff>123825</xdr:rowOff>
    </xdr:to>
    <xdr:sp macro="" textlink="">
      <xdr:nvSpPr>
        <xdr:cNvPr id="5303" name="AutoShape 350" descr="Waivers Exempt">
          <a:hlinkClick xmlns:r="http://schemas.openxmlformats.org/officeDocument/2006/relationships" r:id="rId1473"/>
        </xdr:cNvPr>
        <xdr:cNvSpPr>
          <a:spLocks noChangeAspect="1" noChangeArrowheads="1"/>
        </xdr:cNvSpPr>
      </xdr:nvSpPr>
      <xdr:spPr bwMode="auto">
        <a:xfrm>
          <a:off x="2314575" y="277044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1459</xdr:row>
      <xdr:rowOff>0</xdr:rowOff>
    </xdr:from>
    <xdr:to>
      <xdr:col>7</xdr:col>
      <xdr:colOff>123825</xdr:colOff>
      <xdr:row>1459</xdr:row>
      <xdr:rowOff>104775</xdr:rowOff>
    </xdr:to>
    <xdr:sp macro="" textlink="">
      <xdr:nvSpPr>
        <xdr:cNvPr id="5304" name="AutoShape 351" descr="Arbitration Eligible">
          <a:hlinkClick xmlns:r="http://schemas.openxmlformats.org/officeDocument/2006/relationships" r:id="rId1474"/>
        </xdr:cNvPr>
        <xdr:cNvSpPr>
          <a:spLocks noChangeAspect="1" noChangeArrowheads="1"/>
        </xdr:cNvSpPr>
      </xdr:nvSpPr>
      <xdr:spPr bwMode="auto">
        <a:xfrm>
          <a:off x="6181725" y="2781871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1460</xdr:row>
      <xdr:rowOff>0</xdr:rowOff>
    </xdr:from>
    <xdr:to>
      <xdr:col>8</xdr:col>
      <xdr:colOff>123825</xdr:colOff>
      <xdr:row>1460</xdr:row>
      <xdr:rowOff>104775</xdr:rowOff>
    </xdr:to>
    <xdr:sp macro="" textlink="">
      <xdr:nvSpPr>
        <xdr:cNvPr id="5305" name="AutoShape 352" descr="Arbitration Eligible">
          <a:hlinkClick xmlns:r="http://schemas.openxmlformats.org/officeDocument/2006/relationships" r:id="rId1475"/>
        </xdr:cNvPr>
        <xdr:cNvSpPr>
          <a:spLocks noChangeAspect="1" noChangeArrowheads="1"/>
        </xdr:cNvSpPr>
      </xdr:nvSpPr>
      <xdr:spPr bwMode="auto">
        <a:xfrm>
          <a:off x="6943725" y="278377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1462</xdr:row>
      <xdr:rowOff>0</xdr:rowOff>
    </xdr:from>
    <xdr:to>
      <xdr:col>2</xdr:col>
      <xdr:colOff>123825</xdr:colOff>
      <xdr:row>1462</xdr:row>
      <xdr:rowOff>123825</xdr:rowOff>
    </xdr:to>
    <xdr:sp macro="" textlink="">
      <xdr:nvSpPr>
        <xdr:cNvPr id="5306" name="AutoShape 353" descr="Performance Bonuses"/>
        <xdr:cNvSpPr>
          <a:spLocks noChangeAspect="1" noChangeArrowheads="1"/>
        </xdr:cNvSpPr>
      </xdr:nvSpPr>
      <xdr:spPr bwMode="auto">
        <a:xfrm>
          <a:off x="2314575" y="278758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1462</xdr:row>
      <xdr:rowOff>0</xdr:rowOff>
    </xdr:from>
    <xdr:to>
      <xdr:col>2</xdr:col>
      <xdr:colOff>257175</xdr:colOff>
      <xdr:row>1462</xdr:row>
      <xdr:rowOff>123825</xdr:rowOff>
    </xdr:to>
    <xdr:sp macro="" textlink="">
      <xdr:nvSpPr>
        <xdr:cNvPr id="5307" name="AutoShape 354" descr="Waivers Exempt">
          <a:hlinkClick xmlns:r="http://schemas.openxmlformats.org/officeDocument/2006/relationships" r:id="rId1476"/>
        </xdr:cNvPr>
        <xdr:cNvSpPr>
          <a:spLocks noChangeAspect="1" noChangeArrowheads="1"/>
        </xdr:cNvSpPr>
      </xdr:nvSpPr>
      <xdr:spPr bwMode="auto">
        <a:xfrm>
          <a:off x="2447925" y="278758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1466</xdr:row>
      <xdr:rowOff>0</xdr:rowOff>
    </xdr:from>
    <xdr:to>
      <xdr:col>6</xdr:col>
      <xdr:colOff>123825</xdr:colOff>
      <xdr:row>1466</xdr:row>
      <xdr:rowOff>104775</xdr:rowOff>
    </xdr:to>
    <xdr:sp macro="" textlink="">
      <xdr:nvSpPr>
        <xdr:cNvPr id="5308" name="AutoShape 355" descr="Arbitration Eligible">
          <a:hlinkClick xmlns:r="http://schemas.openxmlformats.org/officeDocument/2006/relationships" r:id="rId1477"/>
        </xdr:cNvPr>
        <xdr:cNvSpPr>
          <a:spLocks noChangeAspect="1" noChangeArrowheads="1"/>
        </xdr:cNvSpPr>
      </xdr:nvSpPr>
      <xdr:spPr bwMode="auto">
        <a:xfrm>
          <a:off x="5419725" y="279520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09" name="AutoShape 356" descr="https://capfriendly-wlb8ng5.stackpathdns.com/assets/images/icons/general/q.svg"/>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10" name="AutoShape 357" descr="https://capfriendly-wlb8ng5.stackpathdns.com/assets/images/icons/general/q.svg"/>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11" name="AutoShape 358" descr="https://capfriendly-wlb8ng5.stackpathdns.com/assets/images/icons/general/q.svg"/>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12" name="AutoShape 359" descr="https://capfriendly-wlb8ng5.stackpathdns.com/assets/images/icons/general/q.svg"/>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13" name="AutoShape 360" descr="https://capfriendly-wlb8ng5.stackpathdns.com/assets/images/icons/general/q.svg"/>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14" name="AutoShape 361" descr="https://capfriendly-wlb8ng5.stackpathdns.com/assets/images/icons/general/q.svg"/>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15" name="AutoShape 362" descr="https://capfriendly-wlb8ng5.stackpathdns.com/assets/images/icons/general/q.svg"/>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16" name="AutoShape 363" descr="https://capfriendly-wlb8ng5.stackpathdns.com/assets/images/icons/general/q.svg"/>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17" name="AutoShape 364" descr="https://capfriendly-wlb8ng5.stackpathdns.com/assets/images/icons/general/q.svg"/>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18" name="AutoShape 365" descr="https://capfriendly-wlb8ng5.stackpathdns.com/assets/images/icons/general/q.svg"/>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19" name="AutoShape 366" descr="https://capfriendly-wlb8ng5.stackpathdns.com/assets/images/icons/general/q.svg"/>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1467</xdr:row>
      <xdr:rowOff>0</xdr:rowOff>
    </xdr:from>
    <xdr:to>
      <xdr:col>2</xdr:col>
      <xdr:colOff>123825</xdr:colOff>
      <xdr:row>1467</xdr:row>
      <xdr:rowOff>123825</xdr:rowOff>
    </xdr:to>
    <xdr:sp macro="" textlink="">
      <xdr:nvSpPr>
        <xdr:cNvPr id="5320" name="AutoShape 367" descr="Waivers Exempt">
          <a:hlinkClick xmlns:r="http://schemas.openxmlformats.org/officeDocument/2006/relationships" r:id="rId1478"/>
        </xdr:cNvPr>
        <xdr:cNvSpPr>
          <a:spLocks noChangeAspect="1" noChangeArrowheads="1"/>
        </xdr:cNvSpPr>
      </xdr:nvSpPr>
      <xdr:spPr bwMode="auto">
        <a:xfrm>
          <a:off x="2314575" y="27971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1468</xdr:row>
      <xdr:rowOff>0</xdr:rowOff>
    </xdr:from>
    <xdr:to>
      <xdr:col>2</xdr:col>
      <xdr:colOff>123825</xdr:colOff>
      <xdr:row>1468</xdr:row>
      <xdr:rowOff>123825</xdr:rowOff>
    </xdr:to>
    <xdr:sp macro="" textlink="">
      <xdr:nvSpPr>
        <xdr:cNvPr id="5321" name="AutoShape 368" descr="Performance Bonuses"/>
        <xdr:cNvSpPr>
          <a:spLocks noChangeAspect="1" noChangeArrowheads="1"/>
        </xdr:cNvSpPr>
      </xdr:nvSpPr>
      <xdr:spPr bwMode="auto">
        <a:xfrm>
          <a:off x="2314575" y="27990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1468</xdr:row>
      <xdr:rowOff>0</xdr:rowOff>
    </xdr:from>
    <xdr:to>
      <xdr:col>2</xdr:col>
      <xdr:colOff>257175</xdr:colOff>
      <xdr:row>1468</xdr:row>
      <xdr:rowOff>123825</xdr:rowOff>
    </xdr:to>
    <xdr:sp macro="" textlink="">
      <xdr:nvSpPr>
        <xdr:cNvPr id="5322" name="AutoShape 369" descr="Retained Salary Transaction"/>
        <xdr:cNvSpPr>
          <a:spLocks noChangeAspect="1" noChangeArrowheads="1"/>
        </xdr:cNvSpPr>
      </xdr:nvSpPr>
      <xdr:spPr bwMode="auto">
        <a:xfrm>
          <a:off x="2447925" y="27990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1468</xdr:row>
      <xdr:rowOff>0</xdr:rowOff>
    </xdr:from>
    <xdr:to>
      <xdr:col>2</xdr:col>
      <xdr:colOff>390525</xdr:colOff>
      <xdr:row>1468</xdr:row>
      <xdr:rowOff>123825</xdr:rowOff>
    </xdr:to>
    <xdr:sp macro="" textlink="">
      <xdr:nvSpPr>
        <xdr:cNvPr id="5323" name="AutoShape 370" descr="Waivers Exempt">
          <a:hlinkClick xmlns:r="http://schemas.openxmlformats.org/officeDocument/2006/relationships" r:id="rId1479"/>
        </xdr:cNvPr>
        <xdr:cNvSpPr>
          <a:spLocks noChangeAspect="1" noChangeArrowheads="1"/>
        </xdr:cNvSpPr>
      </xdr:nvSpPr>
      <xdr:spPr bwMode="auto">
        <a:xfrm>
          <a:off x="2581275" y="279901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1469</xdr:row>
      <xdr:rowOff>0</xdr:rowOff>
    </xdr:from>
    <xdr:to>
      <xdr:col>2</xdr:col>
      <xdr:colOff>123825</xdr:colOff>
      <xdr:row>1469</xdr:row>
      <xdr:rowOff>123825</xdr:rowOff>
    </xdr:to>
    <xdr:sp macro="" textlink="">
      <xdr:nvSpPr>
        <xdr:cNvPr id="5324" name="AutoShape 371" descr="Performance Bonuses"/>
        <xdr:cNvSpPr>
          <a:spLocks noChangeAspect="1" noChangeArrowheads="1"/>
        </xdr:cNvSpPr>
      </xdr:nvSpPr>
      <xdr:spPr bwMode="auto">
        <a:xfrm>
          <a:off x="2314575" y="280092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1469</xdr:row>
      <xdr:rowOff>0</xdr:rowOff>
    </xdr:from>
    <xdr:to>
      <xdr:col>2</xdr:col>
      <xdr:colOff>257175</xdr:colOff>
      <xdr:row>1469</xdr:row>
      <xdr:rowOff>123825</xdr:rowOff>
    </xdr:to>
    <xdr:sp macro="" textlink="">
      <xdr:nvSpPr>
        <xdr:cNvPr id="5325" name="AutoShape 372" descr="Waivers Exempt">
          <a:hlinkClick xmlns:r="http://schemas.openxmlformats.org/officeDocument/2006/relationships" r:id="rId1480"/>
        </xdr:cNvPr>
        <xdr:cNvSpPr>
          <a:spLocks noChangeAspect="1" noChangeArrowheads="1"/>
        </xdr:cNvSpPr>
      </xdr:nvSpPr>
      <xdr:spPr bwMode="auto">
        <a:xfrm>
          <a:off x="2447925" y="280092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1470</xdr:row>
      <xdr:rowOff>0</xdr:rowOff>
    </xdr:from>
    <xdr:to>
      <xdr:col>2</xdr:col>
      <xdr:colOff>123825</xdr:colOff>
      <xdr:row>1470</xdr:row>
      <xdr:rowOff>123825</xdr:rowOff>
    </xdr:to>
    <xdr:sp macro="" textlink="">
      <xdr:nvSpPr>
        <xdr:cNvPr id="5326" name="AutoShape 373" descr="Performance Bonuses"/>
        <xdr:cNvSpPr>
          <a:spLocks noChangeAspect="1" noChangeArrowheads="1"/>
        </xdr:cNvSpPr>
      </xdr:nvSpPr>
      <xdr:spPr bwMode="auto">
        <a:xfrm>
          <a:off x="2314575" y="28028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1470</xdr:row>
      <xdr:rowOff>0</xdr:rowOff>
    </xdr:from>
    <xdr:to>
      <xdr:col>2</xdr:col>
      <xdr:colOff>257175</xdr:colOff>
      <xdr:row>1470</xdr:row>
      <xdr:rowOff>123825</xdr:rowOff>
    </xdr:to>
    <xdr:sp macro="" textlink="">
      <xdr:nvSpPr>
        <xdr:cNvPr id="5327" name="AutoShape 374" descr="Waivers Exempt">
          <a:hlinkClick xmlns:r="http://schemas.openxmlformats.org/officeDocument/2006/relationships" r:id="rId1481"/>
        </xdr:cNvPr>
        <xdr:cNvSpPr>
          <a:spLocks noChangeAspect="1" noChangeArrowheads="1"/>
        </xdr:cNvSpPr>
      </xdr:nvSpPr>
      <xdr:spPr bwMode="auto">
        <a:xfrm>
          <a:off x="2447925" y="280282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1471</xdr:row>
      <xdr:rowOff>0</xdr:rowOff>
    </xdr:from>
    <xdr:to>
      <xdr:col>2</xdr:col>
      <xdr:colOff>123825</xdr:colOff>
      <xdr:row>1471</xdr:row>
      <xdr:rowOff>123825</xdr:rowOff>
    </xdr:to>
    <xdr:sp macro="" textlink="">
      <xdr:nvSpPr>
        <xdr:cNvPr id="5328" name="AutoShape 375" descr="Performance Bonuses"/>
        <xdr:cNvSpPr>
          <a:spLocks noChangeAspect="1" noChangeArrowheads="1"/>
        </xdr:cNvSpPr>
      </xdr:nvSpPr>
      <xdr:spPr bwMode="auto">
        <a:xfrm>
          <a:off x="2314575" y="280473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1471</xdr:row>
      <xdr:rowOff>0</xdr:rowOff>
    </xdr:from>
    <xdr:to>
      <xdr:col>2</xdr:col>
      <xdr:colOff>257175</xdr:colOff>
      <xdr:row>1471</xdr:row>
      <xdr:rowOff>123825</xdr:rowOff>
    </xdr:to>
    <xdr:sp macro="" textlink="">
      <xdr:nvSpPr>
        <xdr:cNvPr id="5329" name="AutoShape 376" descr="Waivers Exempt">
          <a:hlinkClick xmlns:r="http://schemas.openxmlformats.org/officeDocument/2006/relationships" r:id="rId1482"/>
        </xdr:cNvPr>
        <xdr:cNvSpPr>
          <a:spLocks noChangeAspect="1" noChangeArrowheads="1"/>
        </xdr:cNvSpPr>
      </xdr:nvSpPr>
      <xdr:spPr bwMode="auto">
        <a:xfrm>
          <a:off x="2447925" y="280473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1472</xdr:row>
      <xdr:rowOff>0</xdr:rowOff>
    </xdr:from>
    <xdr:to>
      <xdr:col>2</xdr:col>
      <xdr:colOff>123825</xdr:colOff>
      <xdr:row>1472</xdr:row>
      <xdr:rowOff>123825</xdr:rowOff>
    </xdr:to>
    <xdr:sp macro="" textlink="">
      <xdr:nvSpPr>
        <xdr:cNvPr id="5330" name="AutoShape 377" descr="Waivers Exempt">
          <a:hlinkClick xmlns:r="http://schemas.openxmlformats.org/officeDocument/2006/relationships" r:id="rId1483"/>
        </xdr:cNvPr>
        <xdr:cNvSpPr>
          <a:spLocks noChangeAspect="1" noChangeArrowheads="1"/>
        </xdr:cNvSpPr>
      </xdr:nvSpPr>
      <xdr:spPr bwMode="auto">
        <a:xfrm>
          <a:off x="2314575" y="280663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1473</xdr:row>
      <xdr:rowOff>0</xdr:rowOff>
    </xdr:from>
    <xdr:to>
      <xdr:col>2</xdr:col>
      <xdr:colOff>123825</xdr:colOff>
      <xdr:row>1473</xdr:row>
      <xdr:rowOff>123825</xdr:rowOff>
    </xdr:to>
    <xdr:sp macro="" textlink="">
      <xdr:nvSpPr>
        <xdr:cNvPr id="5331" name="AutoShape 378" descr="Waivers Exempt">
          <a:hlinkClick xmlns:r="http://schemas.openxmlformats.org/officeDocument/2006/relationships" r:id="rId1484"/>
        </xdr:cNvPr>
        <xdr:cNvSpPr>
          <a:spLocks noChangeAspect="1" noChangeArrowheads="1"/>
        </xdr:cNvSpPr>
      </xdr:nvSpPr>
      <xdr:spPr bwMode="auto">
        <a:xfrm>
          <a:off x="2314575" y="280854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1476</xdr:row>
      <xdr:rowOff>0</xdr:rowOff>
    </xdr:from>
    <xdr:to>
      <xdr:col>2</xdr:col>
      <xdr:colOff>123825</xdr:colOff>
      <xdr:row>1476</xdr:row>
      <xdr:rowOff>123825</xdr:rowOff>
    </xdr:to>
    <xdr:sp macro="" textlink="">
      <xdr:nvSpPr>
        <xdr:cNvPr id="5332" name="AutoShape 379" descr="Waivers Exempt">
          <a:hlinkClick xmlns:r="http://schemas.openxmlformats.org/officeDocument/2006/relationships" r:id="rId1485"/>
        </xdr:cNvPr>
        <xdr:cNvSpPr>
          <a:spLocks noChangeAspect="1" noChangeArrowheads="1"/>
        </xdr:cNvSpPr>
      </xdr:nvSpPr>
      <xdr:spPr bwMode="auto">
        <a:xfrm>
          <a:off x="2314575" y="281425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1476</xdr:row>
      <xdr:rowOff>0</xdr:rowOff>
    </xdr:from>
    <xdr:to>
      <xdr:col>7</xdr:col>
      <xdr:colOff>123825</xdr:colOff>
      <xdr:row>1476</xdr:row>
      <xdr:rowOff>104775</xdr:rowOff>
    </xdr:to>
    <xdr:sp macro="" textlink="">
      <xdr:nvSpPr>
        <xdr:cNvPr id="5333" name="AutoShape 380" descr="Arbitration Eligible">
          <a:hlinkClick xmlns:r="http://schemas.openxmlformats.org/officeDocument/2006/relationships" r:id="rId1486"/>
        </xdr:cNvPr>
        <xdr:cNvSpPr>
          <a:spLocks noChangeAspect="1" noChangeArrowheads="1"/>
        </xdr:cNvSpPr>
      </xdr:nvSpPr>
      <xdr:spPr bwMode="auto">
        <a:xfrm>
          <a:off x="6181725" y="281425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1478</xdr:row>
      <xdr:rowOff>0</xdr:rowOff>
    </xdr:from>
    <xdr:to>
      <xdr:col>7</xdr:col>
      <xdr:colOff>123825</xdr:colOff>
      <xdr:row>1478</xdr:row>
      <xdr:rowOff>104775</xdr:rowOff>
    </xdr:to>
    <xdr:sp macro="" textlink="">
      <xdr:nvSpPr>
        <xdr:cNvPr id="5334" name="AutoShape 381" descr="Arbitration Eligible">
          <a:hlinkClick xmlns:r="http://schemas.openxmlformats.org/officeDocument/2006/relationships" r:id="rId1487"/>
        </xdr:cNvPr>
        <xdr:cNvSpPr>
          <a:spLocks noChangeAspect="1" noChangeArrowheads="1"/>
        </xdr:cNvSpPr>
      </xdr:nvSpPr>
      <xdr:spPr bwMode="auto">
        <a:xfrm>
          <a:off x="6181725" y="281806650"/>
          <a:ext cx="123825" cy="104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1479</xdr:row>
      <xdr:rowOff>0</xdr:rowOff>
    </xdr:from>
    <xdr:to>
      <xdr:col>2</xdr:col>
      <xdr:colOff>123825</xdr:colOff>
      <xdr:row>1479</xdr:row>
      <xdr:rowOff>123825</xdr:rowOff>
    </xdr:to>
    <xdr:sp macro="" textlink="">
      <xdr:nvSpPr>
        <xdr:cNvPr id="5335" name="AutoShape 382" descr="Retained Salary Transaction"/>
        <xdr:cNvSpPr>
          <a:spLocks noChangeAspect="1" noChangeArrowheads="1"/>
        </xdr:cNvSpPr>
      </xdr:nvSpPr>
      <xdr:spPr bwMode="auto">
        <a:xfrm>
          <a:off x="2314575" y="28199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1479</xdr:row>
      <xdr:rowOff>0</xdr:rowOff>
    </xdr:from>
    <xdr:to>
      <xdr:col>2</xdr:col>
      <xdr:colOff>257175</xdr:colOff>
      <xdr:row>1479</xdr:row>
      <xdr:rowOff>123825</xdr:rowOff>
    </xdr:to>
    <xdr:sp macro="" textlink="">
      <xdr:nvSpPr>
        <xdr:cNvPr id="5336" name="AutoShape 383" descr="Waivers Exempt">
          <a:hlinkClick xmlns:r="http://schemas.openxmlformats.org/officeDocument/2006/relationships" r:id="rId1488"/>
        </xdr:cNvPr>
        <xdr:cNvSpPr>
          <a:spLocks noChangeAspect="1" noChangeArrowheads="1"/>
        </xdr:cNvSpPr>
      </xdr:nvSpPr>
      <xdr:spPr bwMode="auto">
        <a:xfrm>
          <a:off x="2447925" y="281997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1480</xdr:row>
      <xdr:rowOff>0</xdr:rowOff>
    </xdr:from>
    <xdr:to>
      <xdr:col>2</xdr:col>
      <xdr:colOff>123825</xdr:colOff>
      <xdr:row>1480</xdr:row>
      <xdr:rowOff>123825</xdr:rowOff>
    </xdr:to>
    <xdr:sp macro="" textlink="">
      <xdr:nvSpPr>
        <xdr:cNvPr id="5337" name="AutoShape 384" descr="Performance Bonuses"/>
        <xdr:cNvSpPr>
          <a:spLocks noChangeAspect="1" noChangeArrowheads="1"/>
        </xdr:cNvSpPr>
      </xdr:nvSpPr>
      <xdr:spPr bwMode="auto">
        <a:xfrm>
          <a:off x="2314575" y="282187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1480</xdr:row>
      <xdr:rowOff>0</xdr:rowOff>
    </xdr:from>
    <xdr:to>
      <xdr:col>2</xdr:col>
      <xdr:colOff>257175</xdr:colOff>
      <xdr:row>1480</xdr:row>
      <xdr:rowOff>123825</xdr:rowOff>
    </xdr:to>
    <xdr:sp macro="" textlink="">
      <xdr:nvSpPr>
        <xdr:cNvPr id="5338" name="AutoShape 385" descr="Waivers Exempt">
          <a:hlinkClick xmlns:r="http://schemas.openxmlformats.org/officeDocument/2006/relationships" r:id="rId1489"/>
        </xdr:cNvPr>
        <xdr:cNvSpPr>
          <a:spLocks noChangeAspect="1" noChangeArrowheads="1"/>
        </xdr:cNvSpPr>
      </xdr:nvSpPr>
      <xdr:spPr bwMode="auto">
        <a:xfrm>
          <a:off x="2447925" y="282187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1481</xdr:row>
      <xdr:rowOff>0</xdr:rowOff>
    </xdr:from>
    <xdr:to>
      <xdr:col>2</xdr:col>
      <xdr:colOff>123825</xdr:colOff>
      <xdr:row>1481</xdr:row>
      <xdr:rowOff>123825</xdr:rowOff>
    </xdr:to>
    <xdr:sp macro="" textlink="">
      <xdr:nvSpPr>
        <xdr:cNvPr id="5339" name="AutoShape 386" descr="Performance Bonuses"/>
        <xdr:cNvSpPr>
          <a:spLocks noChangeAspect="1" noChangeArrowheads="1"/>
        </xdr:cNvSpPr>
      </xdr:nvSpPr>
      <xdr:spPr bwMode="auto">
        <a:xfrm>
          <a:off x="2314575" y="28237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1481</xdr:row>
      <xdr:rowOff>0</xdr:rowOff>
    </xdr:from>
    <xdr:to>
      <xdr:col>2</xdr:col>
      <xdr:colOff>257175</xdr:colOff>
      <xdr:row>1481</xdr:row>
      <xdr:rowOff>123825</xdr:rowOff>
    </xdr:to>
    <xdr:sp macro="" textlink="">
      <xdr:nvSpPr>
        <xdr:cNvPr id="5340" name="AutoShape 387" descr="Waivers Exempt">
          <a:hlinkClick xmlns:r="http://schemas.openxmlformats.org/officeDocument/2006/relationships" r:id="rId1490"/>
        </xdr:cNvPr>
        <xdr:cNvSpPr>
          <a:spLocks noChangeAspect="1" noChangeArrowheads="1"/>
        </xdr:cNvSpPr>
      </xdr:nvSpPr>
      <xdr:spPr bwMode="auto">
        <a:xfrm>
          <a:off x="2447925" y="282378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1482</xdr:row>
      <xdr:rowOff>0</xdr:rowOff>
    </xdr:from>
    <xdr:to>
      <xdr:col>2</xdr:col>
      <xdr:colOff>123825</xdr:colOff>
      <xdr:row>1482</xdr:row>
      <xdr:rowOff>123825</xdr:rowOff>
    </xdr:to>
    <xdr:sp macro="" textlink="">
      <xdr:nvSpPr>
        <xdr:cNvPr id="5341" name="AutoShape 388" descr="Performance Bonuses"/>
        <xdr:cNvSpPr>
          <a:spLocks noChangeAspect="1" noChangeArrowheads="1"/>
        </xdr:cNvSpPr>
      </xdr:nvSpPr>
      <xdr:spPr bwMode="auto">
        <a:xfrm>
          <a:off x="2314575" y="282568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1482</xdr:row>
      <xdr:rowOff>0</xdr:rowOff>
    </xdr:from>
    <xdr:to>
      <xdr:col>2</xdr:col>
      <xdr:colOff>257175</xdr:colOff>
      <xdr:row>1482</xdr:row>
      <xdr:rowOff>123825</xdr:rowOff>
    </xdr:to>
    <xdr:sp macro="" textlink="">
      <xdr:nvSpPr>
        <xdr:cNvPr id="5342" name="AutoShape 389" descr="Waivers Exempt">
          <a:hlinkClick xmlns:r="http://schemas.openxmlformats.org/officeDocument/2006/relationships" r:id="rId1491"/>
        </xdr:cNvPr>
        <xdr:cNvSpPr>
          <a:spLocks noChangeAspect="1" noChangeArrowheads="1"/>
        </xdr:cNvSpPr>
      </xdr:nvSpPr>
      <xdr:spPr bwMode="auto">
        <a:xfrm>
          <a:off x="2447925" y="2825686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1483</xdr:row>
      <xdr:rowOff>0</xdr:rowOff>
    </xdr:from>
    <xdr:to>
      <xdr:col>2</xdr:col>
      <xdr:colOff>123825</xdr:colOff>
      <xdr:row>1483</xdr:row>
      <xdr:rowOff>123825</xdr:rowOff>
    </xdr:to>
    <xdr:sp macro="" textlink="">
      <xdr:nvSpPr>
        <xdr:cNvPr id="5343" name="AutoShape 390" descr="Performance Bonuses"/>
        <xdr:cNvSpPr>
          <a:spLocks noChangeAspect="1" noChangeArrowheads="1"/>
        </xdr:cNvSpPr>
      </xdr:nvSpPr>
      <xdr:spPr bwMode="auto">
        <a:xfrm>
          <a:off x="2314575" y="282759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1483</xdr:row>
      <xdr:rowOff>0</xdr:rowOff>
    </xdr:from>
    <xdr:to>
      <xdr:col>2</xdr:col>
      <xdr:colOff>257175</xdr:colOff>
      <xdr:row>1483</xdr:row>
      <xdr:rowOff>123825</xdr:rowOff>
    </xdr:to>
    <xdr:sp macro="" textlink="">
      <xdr:nvSpPr>
        <xdr:cNvPr id="5344" name="AutoShape 391" descr="Waivers Exempt">
          <a:hlinkClick xmlns:r="http://schemas.openxmlformats.org/officeDocument/2006/relationships" r:id="rId1492"/>
        </xdr:cNvPr>
        <xdr:cNvSpPr>
          <a:spLocks noChangeAspect="1" noChangeArrowheads="1"/>
        </xdr:cNvSpPr>
      </xdr:nvSpPr>
      <xdr:spPr bwMode="auto">
        <a:xfrm>
          <a:off x="2447925" y="282759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1487</xdr:row>
      <xdr:rowOff>0</xdr:rowOff>
    </xdr:from>
    <xdr:to>
      <xdr:col>2</xdr:col>
      <xdr:colOff>123825</xdr:colOff>
      <xdr:row>1487</xdr:row>
      <xdr:rowOff>123825</xdr:rowOff>
    </xdr:to>
    <xdr:sp macro="" textlink="">
      <xdr:nvSpPr>
        <xdr:cNvPr id="5345" name="AutoShape 392" descr="Waivers Exempt">
          <a:hlinkClick xmlns:r="http://schemas.openxmlformats.org/officeDocument/2006/relationships" r:id="rId1493"/>
        </xdr:cNvPr>
        <xdr:cNvSpPr>
          <a:spLocks noChangeAspect="1" noChangeArrowheads="1"/>
        </xdr:cNvSpPr>
      </xdr:nvSpPr>
      <xdr:spPr bwMode="auto">
        <a:xfrm>
          <a:off x="2314575" y="283521150"/>
          <a:ext cx="123825" cy="12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657</xdr:row>
      <xdr:rowOff>0</xdr:rowOff>
    </xdr:from>
    <xdr:to>
      <xdr:col>0</xdr:col>
      <xdr:colOff>304800</xdr:colOff>
      <xdr:row>658</xdr:row>
      <xdr:rowOff>121920</xdr:rowOff>
    </xdr:to>
    <xdr:sp macro="" textlink="">
      <xdr:nvSpPr>
        <xdr:cNvPr id="3073" name="AutoShape 1" descr="Chicago Blackhawks">
          <a:extLst>
            <a:ext uri="{FF2B5EF4-FFF2-40B4-BE49-F238E27FC236}">
              <a16:creationId xmlns:a16="http://schemas.microsoft.com/office/drawing/2014/main" xmlns="" id="{00000000-0008-0000-1000-0000010C0000}"/>
            </a:ext>
          </a:extLst>
        </xdr:cNvPr>
        <xdr:cNvSpPr>
          <a:spLocks noChangeAspect="1" noChangeArrowheads="1"/>
        </xdr:cNvSpPr>
      </xdr:nvSpPr>
      <xdr:spPr bwMode="auto">
        <a:xfrm>
          <a:off x="0"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xdr:row>
      <xdr:rowOff>0</xdr:rowOff>
    </xdr:from>
    <xdr:to>
      <xdr:col>0</xdr:col>
      <xdr:colOff>304800</xdr:colOff>
      <xdr:row>413</xdr:row>
      <xdr:rowOff>121920</xdr:rowOff>
    </xdr:to>
    <xdr:sp macro="" textlink="">
      <xdr:nvSpPr>
        <xdr:cNvPr id="3074" name="AutoShape 2" descr="Chicago Blackhawks">
          <a:extLst>
            <a:ext uri="{FF2B5EF4-FFF2-40B4-BE49-F238E27FC236}">
              <a16:creationId xmlns:a16="http://schemas.microsoft.com/office/drawing/2014/main" xmlns="" id="{00000000-0008-0000-1000-0000020C0000}"/>
            </a:ext>
          </a:extLst>
        </xdr:cNvPr>
        <xdr:cNvSpPr>
          <a:spLocks noChangeAspect="1" noChangeArrowheads="1"/>
        </xdr:cNvSpPr>
      </xdr:nvSpPr>
      <xdr:spPr bwMode="auto">
        <a:xfrm>
          <a:off x="0" y="746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304800</xdr:colOff>
      <xdr:row>75</xdr:row>
      <xdr:rowOff>121920</xdr:rowOff>
    </xdr:to>
    <xdr:sp macro="" textlink="">
      <xdr:nvSpPr>
        <xdr:cNvPr id="3075" name="AutoShape 3" descr="Los Angeles Kings">
          <a:extLst>
            <a:ext uri="{FF2B5EF4-FFF2-40B4-BE49-F238E27FC236}">
              <a16:creationId xmlns:a16="http://schemas.microsoft.com/office/drawing/2014/main" xmlns="" id="{00000000-0008-0000-1000-0000030C0000}"/>
            </a:ext>
          </a:extLst>
        </xdr:cNvPr>
        <xdr:cNvSpPr>
          <a:spLocks noChangeAspect="1" noChangeArrowheads="1"/>
        </xdr:cNvSpPr>
      </xdr:nvSpPr>
      <xdr:spPr bwMode="auto">
        <a:xfrm>
          <a:off x="0" y="1112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304800</xdr:colOff>
      <xdr:row>30</xdr:row>
      <xdr:rowOff>121920</xdr:rowOff>
    </xdr:to>
    <xdr:sp macro="" textlink="">
      <xdr:nvSpPr>
        <xdr:cNvPr id="3076" name="AutoShape 4" descr="Washington Capitals">
          <a:extLst>
            <a:ext uri="{FF2B5EF4-FFF2-40B4-BE49-F238E27FC236}">
              <a16:creationId xmlns:a16="http://schemas.microsoft.com/office/drawing/2014/main" xmlns="" id="{00000000-0008-0000-1000-0000040C0000}"/>
            </a:ext>
          </a:extLst>
        </xdr:cNvPr>
        <xdr:cNvSpPr>
          <a:spLocks noChangeAspect="1" noChangeArrowheads="1"/>
        </xdr:cNvSpPr>
      </xdr:nvSpPr>
      <xdr:spPr bwMode="auto">
        <a:xfrm>
          <a:off x="0" y="1478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xdr:row>
      <xdr:rowOff>0</xdr:rowOff>
    </xdr:from>
    <xdr:to>
      <xdr:col>0</xdr:col>
      <xdr:colOff>304800</xdr:colOff>
      <xdr:row>284</xdr:row>
      <xdr:rowOff>121920</xdr:rowOff>
    </xdr:to>
    <xdr:sp macro="" textlink="">
      <xdr:nvSpPr>
        <xdr:cNvPr id="3077" name="AutoShape 5" descr="Pittsburgh Penguins">
          <a:extLst>
            <a:ext uri="{FF2B5EF4-FFF2-40B4-BE49-F238E27FC236}">
              <a16:creationId xmlns:a16="http://schemas.microsoft.com/office/drawing/2014/main" xmlns="" id="{00000000-0008-0000-1000-0000050C0000}"/>
            </a:ext>
          </a:extLst>
        </xdr:cNvPr>
        <xdr:cNvSpPr>
          <a:spLocks noChangeAspect="1" noChangeArrowheads="1"/>
        </xdr:cNvSpPr>
      </xdr:nvSpPr>
      <xdr:spPr bwMode="auto">
        <a:xfrm>
          <a:off x="0" y="1851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xdr:row>
      <xdr:rowOff>0</xdr:rowOff>
    </xdr:from>
    <xdr:to>
      <xdr:col>0</xdr:col>
      <xdr:colOff>304800</xdr:colOff>
      <xdr:row>363</xdr:row>
      <xdr:rowOff>121920</xdr:rowOff>
    </xdr:to>
    <xdr:sp macro="" textlink="">
      <xdr:nvSpPr>
        <xdr:cNvPr id="3078" name="AutoShape 6" descr="Dallas Stars">
          <a:extLst>
            <a:ext uri="{FF2B5EF4-FFF2-40B4-BE49-F238E27FC236}">
              <a16:creationId xmlns:a16="http://schemas.microsoft.com/office/drawing/2014/main" xmlns="" id="{00000000-0008-0000-1000-0000060C0000}"/>
            </a:ext>
          </a:extLst>
        </xdr:cNvPr>
        <xdr:cNvSpPr>
          <a:spLocks noChangeAspect="1" noChangeArrowheads="1"/>
        </xdr:cNvSpPr>
      </xdr:nvSpPr>
      <xdr:spPr bwMode="auto">
        <a:xfrm>
          <a:off x="0" y="2225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651</xdr:row>
      <xdr:rowOff>0</xdr:rowOff>
    </xdr:from>
    <xdr:to>
      <xdr:col>0</xdr:col>
      <xdr:colOff>304800</xdr:colOff>
      <xdr:row>652</xdr:row>
      <xdr:rowOff>121920</xdr:rowOff>
    </xdr:to>
    <xdr:sp macro="" textlink="">
      <xdr:nvSpPr>
        <xdr:cNvPr id="3079" name="AutoShape 7" descr="Nashville Predators">
          <a:extLst>
            <a:ext uri="{FF2B5EF4-FFF2-40B4-BE49-F238E27FC236}">
              <a16:creationId xmlns:a16="http://schemas.microsoft.com/office/drawing/2014/main" xmlns="" id="{00000000-0008-0000-1000-0000070C0000}"/>
            </a:ext>
          </a:extLst>
        </xdr:cNvPr>
        <xdr:cNvSpPr>
          <a:spLocks noChangeAspect="1" noChangeArrowheads="1"/>
        </xdr:cNvSpPr>
      </xdr:nvSpPr>
      <xdr:spPr bwMode="auto">
        <a:xfrm>
          <a:off x="0" y="2407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744</xdr:row>
      <xdr:rowOff>0</xdr:rowOff>
    </xdr:from>
    <xdr:to>
      <xdr:col>0</xdr:col>
      <xdr:colOff>304800</xdr:colOff>
      <xdr:row>745</xdr:row>
      <xdr:rowOff>121920</xdr:rowOff>
    </xdr:to>
    <xdr:sp macro="" textlink="">
      <xdr:nvSpPr>
        <xdr:cNvPr id="3080" name="AutoShape 8" descr="Pittsburgh Penguins">
          <a:extLst>
            <a:ext uri="{FF2B5EF4-FFF2-40B4-BE49-F238E27FC236}">
              <a16:creationId xmlns:a16="http://schemas.microsoft.com/office/drawing/2014/main" xmlns="" id="{00000000-0008-0000-1000-0000080C0000}"/>
            </a:ext>
          </a:extLst>
        </xdr:cNvPr>
        <xdr:cNvSpPr>
          <a:spLocks noChangeAspect="1" noChangeArrowheads="1"/>
        </xdr:cNvSpPr>
      </xdr:nvSpPr>
      <xdr:spPr bwMode="auto">
        <a:xfrm>
          <a:off x="0" y="27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304800</xdr:colOff>
      <xdr:row>205</xdr:row>
      <xdr:rowOff>121920</xdr:rowOff>
    </xdr:to>
    <xdr:sp macro="" textlink="">
      <xdr:nvSpPr>
        <xdr:cNvPr id="3081" name="AutoShape 9" descr="Anaheim Ducks">
          <a:extLst>
            <a:ext uri="{FF2B5EF4-FFF2-40B4-BE49-F238E27FC236}">
              <a16:creationId xmlns:a16="http://schemas.microsoft.com/office/drawing/2014/main" xmlns="" id="{00000000-0008-0000-1000-0000090C0000}"/>
            </a:ext>
          </a:extLst>
        </xdr:cNvPr>
        <xdr:cNvSpPr>
          <a:spLocks noChangeAspect="1" noChangeArrowheads="1"/>
        </xdr:cNvSpPr>
      </xdr:nvSpPr>
      <xdr:spPr bwMode="auto">
        <a:xfrm>
          <a:off x="0" y="3147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325</xdr:row>
      <xdr:rowOff>0</xdr:rowOff>
    </xdr:from>
    <xdr:to>
      <xdr:col>0</xdr:col>
      <xdr:colOff>304800</xdr:colOff>
      <xdr:row>326</xdr:row>
      <xdr:rowOff>121920</xdr:rowOff>
    </xdr:to>
    <xdr:sp macro="" textlink="">
      <xdr:nvSpPr>
        <xdr:cNvPr id="3082" name="AutoShape 10" descr="New York Rangers">
          <a:extLst>
            <a:ext uri="{FF2B5EF4-FFF2-40B4-BE49-F238E27FC236}">
              <a16:creationId xmlns:a16="http://schemas.microsoft.com/office/drawing/2014/main" xmlns="" id="{00000000-0008-0000-1000-00000A0C0000}"/>
            </a:ext>
          </a:extLst>
        </xdr:cNvPr>
        <xdr:cNvSpPr>
          <a:spLocks noChangeAspect="1" noChangeArrowheads="1"/>
        </xdr:cNvSpPr>
      </xdr:nvSpPr>
      <xdr:spPr bwMode="auto">
        <a:xfrm>
          <a:off x="0" y="3520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757</xdr:row>
      <xdr:rowOff>0</xdr:rowOff>
    </xdr:from>
    <xdr:to>
      <xdr:col>0</xdr:col>
      <xdr:colOff>304800</xdr:colOff>
      <xdr:row>758</xdr:row>
      <xdr:rowOff>121920</xdr:rowOff>
    </xdr:to>
    <xdr:sp macro="" textlink="">
      <xdr:nvSpPr>
        <xdr:cNvPr id="3083" name="AutoShape 11" descr="Tampa Bay Lightning">
          <a:extLst>
            <a:ext uri="{FF2B5EF4-FFF2-40B4-BE49-F238E27FC236}">
              <a16:creationId xmlns:a16="http://schemas.microsoft.com/office/drawing/2014/main" xmlns="" id="{00000000-0008-0000-1000-00000B0C0000}"/>
            </a:ext>
          </a:extLst>
        </xdr:cNvPr>
        <xdr:cNvSpPr>
          <a:spLocks noChangeAspect="1" noChangeArrowheads="1"/>
        </xdr:cNvSpPr>
      </xdr:nvSpPr>
      <xdr:spPr bwMode="auto">
        <a:xfrm>
          <a:off x="0" y="3893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xdr:row>
      <xdr:rowOff>0</xdr:rowOff>
    </xdr:from>
    <xdr:to>
      <xdr:col>0</xdr:col>
      <xdr:colOff>304800</xdr:colOff>
      <xdr:row>492</xdr:row>
      <xdr:rowOff>121920</xdr:rowOff>
    </xdr:to>
    <xdr:sp macro="" textlink="">
      <xdr:nvSpPr>
        <xdr:cNvPr id="3084" name="AutoShape 12" descr="Edmonton Oilers">
          <a:extLst>
            <a:ext uri="{FF2B5EF4-FFF2-40B4-BE49-F238E27FC236}">
              <a16:creationId xmlns:a16="http://schemas.microsoft.com/office/drawing/2014/main" xmlns="" id="{00000000-0008-0000-1000-00000C0C0000}"/>
            </a:ext>
          </a:extLst>
        </xdr:cNvPr>
        <xdr:cNvSpPr>
          <a:spLocks noChangeAspect="1" noChangeArrowheads="1"/>
        </xdr:cNvSpPr>
      </xdr:nvSpPr>
      <xdr:spPr bwMode="auto">
        <a:xfrm>
          <a:off x="0" y="4259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xdr:row>
      <xdr:rowOff>0</xdr:rowOff>
    </xdr:from>
    <xdr:to>
      <xdr:col>0</xdr:col>
      <xdr:colOff>304800</xdr:colOff>
      <xdr:row>179</xdr:row>
      <xdr:rowOff>121920</xdr:rowOff>
    </xdr:to>
    <xdr:sp macro="" textlink="">
      <xdr:nvSpPr>
        <xdr:cNvPr id="3085" name="AutoShape 13" descr="Philadelphia Flyers">
          <a:extLst>
            <a:ext uri="{FF2B5EF4-FFF2-40B4-BE49-F238E27FC236}">
              <a16:creationId xmlns:a16="http://schemas.microsoft.com/office/drawing/2014/main" xmlns="" id="{00000000-0008-0000-1000-00000D0C0000}"/>
            </a:ext>
          </a:extLst>
        </xdr:cNvPr>
        <xdr:cNvSpPr>
          <a:spLocks noChangeAspect="1" noChangeArrowheads="1"/>
        </xdr:cNvSpPr>
      </xdr:nvSpPr>
      <xdr:spPr bwMode="auto">
        <a:xfrm>
          <a:off x="0" y="4625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704</xdr:row>
      <xdr:rowOff>0</xdr:rowOff>
    </xdr:from>
    <xdr:to>
      <xdr:col>0</xdr:col>
      <xdr:colOff>304800</xdr:colOff>
      <xdr:row>705</xdr:row>
      <xdr:rowOff>121920</xdr:rowOff>
    </xdr:to>
    <xdr:sp macro="" textlink="">
      <xdr:nvSpPr>
        <xdr:cNvPr id="3086" name="AutoShape 14" descr="Anaheim Ducks">
          <a:extLst>
            <a:ext uri="{FF2B5EF4-FFF2-40B4-BE49-F238E27FC236}">
              <a16:creationId xmlns:a16="http://schemas.microsoft.com/office/drawing/2014/main" xmlns="" id="{00000000-0008-0000-1000-00000E0C0000}"/>
            </a:ext>
          </a:extLst>
        </xdr:cNvPr>
        <xdr:cNvSpPr>
          <a:spLocks noChangeAspect="1" noChangeArrowheads="1"/>
        </xdr:cNvSpPr>
      </xdr:nvSpPr>
      <xdr:spPr bwMode="auto">
        <a:xfrm>
          <a:off x="0" y="4998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xdr:row>
      <xdr:rowOff>0</xdr:rowOff>
    </xdr:from>
    <xdr:to>
      <xdr:col>0</xdr:col>
      <xdr:colOff>304800</xdr:colOff>
      <xdr:row>357</xdr:row>
      <xdr:rowOff>121920</xdr:rowOff>
    </xdr:to>
    <xdr:sp macro="" textlink="">
      <xdr:nvSpPr>
        <xdr:cNvPr id="3087" name="AutoShape 15" descr="Philadelphia Flyers">
          <a:extLst>
            <a:ext uri="{FF2B5EF4-FFF2-40B4-BE49-F238E27FC236}">
              <a16:creationId xmlns:a16="http://schemas.microsoft.com/office/drawing/2014/main" xmlns="" id="{00000000-0008-0000-1000-00000F0C0000}"/>
            </a:ext>
          </a:extLst>
        </xdr:cNvPr>
        <xdr:cNvSpPr>
          <a:spLocks noChangeAspect="1" noChangeArrowheads="1"/>
        </xdr:cNvSpPr>
      </xdr:nvSpPr>
      <xdr:spPr bwMode="auto">
        <a:xfrm>
          <a:off x="0" y="53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xdr:row>
      <xdr:rowOff>0</xdr:rowOff>
    </xdr:from>
    <xdr:to>
      <xdr:col>0</xdr:col>
      <xdr:colOff>304800</xdr:colOff>
      <xdr:row>123</xdr:row>
      <xdr:rowOff>121920</xdr:rowOff>
    </xdr:to>
    <xdr:sp macro="" textlink="">
      <xdr:nvSpPr>
        <xdr:cNvPr id="3088" name="AutoShape 16" descr="San Jose Sharks">
          <a:extLst>
            <a:ext uri="{FF2B5EF4-FFF2-40B4-BE49-F238E27FC236}">
              <a16:creationId xmlns:a16="http://schemas.microsoft.com/office/drawing/2014/main" xmlns="" id="{00000000-0008-0000-1000-0000100C0000}"/>
            </a:ext>
          </a:extLst>
        </xdr:cNvPr>
        <xdr:cNvSpPr>
          <a:spLocks noChangeAspect="1" noChangeArrowheads="1"/>
        </xdr:cNvSpPr>
      </xdr:nvSpPr>
      <xdr:spPr bwMode="auto">
        <a:xfrm>
          <a:off x="0" y="5737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672</xdr:row>
      <xdr:rowOff>0</xdr:rowOff>
    </xdr:from>
    <xdr:to>
      <xdr:col>0</xdr:col>
      <xdr:colOff>304800</xdr:colOff>
      <xdr:row>673</xdr:row>
      <xdr:rowOff>121920</xdr:rowOff>
    </xdr:to>
    <xdr:sp macro="" textlink="">
      <xdr:nvSpPr>
        <xdr:cNvPr id="3089" name="AutoShape 17" descr="Pittsburgh Penguins">
          <a:extLst>
            <a:ext uri="{FF2B5EF4-FFF2-40B4-BE49-F238E27FC236}">
              <a16:creationId xmlns:a16="http://schemas.microsoft.com/office/drawing/2014/main" xmlns="" id="{00000000-0008-0000-1000-0000110C0000}"/>
            </a:ext>
          </a:extLst>
        </xdr:cNvPr>
        <xdr:cNvSpPr>
          <a:spLocks noChangeAspect="1" noChangeArrowheads="1"/>
        </xdr:cNvSpPr>
      </xdr:nvSpPr>
      <xdr:spPr bwMode="auto">
        <a:xfrm>
          <a:off x="0" y="6103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706</xdr:row>
      <xdr:rowOff>0</xdr:rowOff>
    </xdr:from>
    <xdr:to>
      <xdr:col>0</xdr:col>
      <xdr:colOff>304800</xdr:colOff>
      <xdr:row>707</xdr:row>
      <xdr:rowOff>121920</xdr:rowOff>
    </xdr:to>
    <xdr:sp macro="" textlink="">
      <xdr:nvSpPr>
        <xdr:cNvPr id="3090" name="AutoShape 18" descr="Nashville Predators">
          <a:extLst>
            <a:ext uri="{FF2B5EF4-FFF2-40B4-BE49-F238E27FC236}">
              <a16:creationId xmlns:a16="http://schemas.microsoft.com/office/drawing/2014/main" xmlns="" id="{00000000-0008-0000-1000-0000120C0000}"/>
            </a:ext>
          </a:extLst>
        </xdr:cNvPr>
        <xdr:cNvSpPr>
          <a:spLocks noChangeAspect="1" noChangeArrowheads="1"/>
        </xdr:cNvSpPr>
      </xdr:nvSpPr>
      <xdr:spPr bwMode="auto">
        <a:xfrm>
          <a:off x="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806</xdr:row>
      <xdr:rowOff>0</xdr:rowOff>
    </xdr:from>
    <xdr:to>
      <xdr:col>0</xdr:col>
      <xdr:colOff>304800</xdr:colOff>
      <xdr:row>807</xdr:row>
      <xdr:rowOff>121920</xdr:rowOff>
    </xdr:to>
    <xdr:sp macro="" textlink="">
      <xdr:nvSpPr>
        <xdr:cNvPr id="3091" name="AutoShape 19" descr="Tampa Bay Lightning">
          <a:extLst>
            <a:ext uri="{FF2B5EF4-FFF2-40B4-BE49-F238E27FC236}">
              <a16:creationId xmlns:a16="http://schemas.microsoft.com/office/drawing/2014/main" xmlns="" id="{00000000-0008-0000-1000-0000130C0000}"/>
            </a:ext>
          </a:extLst>
        </xdr:cNvPr>
        <xdr:cNvSpPr>
          <a:spLocks noChangeAspect="1" noChangeArrowheads="1"/>
        </xdr:cNvSpPr>
      </xdr:nvSpPr>
      <xdr:spPr bwMode="auto">
        <a:xfrm>
          <a:off x="0" y="6842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743</xdr:row>
      <xdr:rowOff>0</xdr:rowOff>
    </xdr:from>
    <xdr:to>
      <xdr:col>0</xdr:col>
      <xdr:colOff>304800</xdr:colOff>
      <xdr:row>744</xdr:row>
      <xdr:rowOff>121920</xdr:rowOff>
    </xdr:to>
    <xdr:sp macro="" textlink="">
      <xdr:nvSpPr>
        <xdr:cNvPr id="3092" name="AutoShape 20" descr="Montreal Canadiens">
          <a:extLst>
            <a:ext uri="{FF2B5EF4-FFF2-40B4-BE49-F238E27FC236}">
              <a16:creationId xmlns:a16="http://schemas.microsoft.com/office/drawing/2014/main" xmlns="" id="{00000000-0008-0000-1000-0000140C0000}"/>
            </a:ext>
          </a:extLst>
        </xdr:cNvPr>
        <xdr:cNvSpPr>
          <a:spLocks noChangeAspect="1" noChangeArrowheads="1"/>
        </xdr:cNvSpPr>
      </xdr:nvSpPr>
      <xdr:spPr bwMode="auto">
        <a:xfrm>
          <a:off x="0" y="7208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xdr:row>
      <xdr:rowOff>0</xdr:rowOff>
    </xdr:from>
    <xdr:to>
      <xdr:col>0</xdr:col>
      <xdr:colOff>304800</xdr:colOff>
      <xdr:row>286</xdr:row>
      <xdr:rowOff>121920</xdr:rowOff>
    </xdr:to>
    <xdr:sp macro="" textlink="">
      <xdr:nvSpPr>
        <xdr:cNvPr id="3093" name="AutoShape 21" descr="Washington Capitals">
          <a:extLst>
            <a:ext uri="{FF2B5EF4-FFF2-40B4-BE49-F238E27FC236}">
              <a16:creationId xmlns:a16="http://schemas.microsoft.com/office/drawing/2014/main" xmlns="" id="{00000000-0008-0000-1000-0000150C0000}"/>
            </a:ext>
          </a:extLst>
        </xdr:cNvPr>
        <xdr:cNvSpPr>
          <a:spLocks noChangeAspect="1" noChangeArrowheads="1"/>
        </xdr:cNvSpPr>
      </xdr:nvSpPr>
      <xdr:spPr bwMode="auto">
        <a:xfrm>
          <a:off x="0" y="7574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xdr:row>
      <xdr:rowOff>0</xdr:rowOff>
    </xdr:from>
    <xdr:to>
      <xdr:col>0</xdr:col>
      <xdr:colOff>304800</xdr:colOff>
      <xdr:row>258</xdr:row>
      <xdr:rowOff>121920</xdr:rowOff>
    </xdr:to>
    <xdr:sp macro="" textlink="">
      <xdr:nvSpPr>
        <xdr:cNvPr id="3094" name="AutoShape 22" descr="Winnipeg Jets">
          <a:extLst>
            <a:ext uri="{FF2B5EF4-FFF2-40B4-BE49-F238E27FC236}">
              <a16:creationId xmlns:a16="http://schemas.microsoft.com/office/drawing/2014/main" xmlns="" id="{00000000-0008-0000-1000-0000160C0000}"/>
            </a:ext>
          </a:extLst>
        </xdr:cNvPr>
        <xdr:cNvSpPr>
          <a:spLocks noChangeAspect="1" noChangeArrowheads="1"/>
        </xdr:cNvSpPr>
      </xdr:nvSpPr>
      <xdr:spPr bwMode="auto">
        <a:xfrm>
          <a:off x="0" y="7940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835</xdr:row>
      <xdr:rowOff>0</xdr:rowOff>
    </xdr:from>
    <xdr:to>
      <xdr:col>0</xdr:col>
      <xdr:colOff>304800</xdr:colOff>
      <xdr:row>836</xdr:row>
      <xdr:rowOff>121920</xdr:rowOff>
    </xdr:to>
    <xdr:sp macro="" textlink="">
      <xdr:nvSpPr>
        <xdr:cNvPr id="3095" name="AutoShape 23" descr="Minnesota Wild">
          <a:extLst>
            <a:ext uri="{FF2B5EF4-FFF2-40B4-BE49-F238E27FC236}">
              <a16:creationId xmlns:a16="http://schemas.microsoft.com/office/drawing/2014/main" xmlns="" id="{00000000-0008-0000-1000-0000170C0000}"/>
            </a:ext>
          </a:extLst>
        </xdr:cNvPr>
        <xdr:cNvSpPr>
          <a:spLocks noChangeAspect="1" noChangeArrowheads="1"/>
        </xdr:cNvSpPr>
      </xdr:nvSpPr>
      <xdr:spPr bwMode="auto">
        <a:xfrm>
          <a:off x="0" y="8313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716</xdr:row>
      <xdr:rowOff>0</xdr:rowOff>
    </xdr:from>
    <xdr:to>
      <xdr:col>0</xdr:col>
      <xdr:colOff>304800</xdr:colOff>
      <xdr:row>717</xdr:row>
      <xdr:rowOff>121920</xdr:rowOff>
    </xdr:to>
    <xdr:sp macro="" textlink="">
      <xdr:nvSpPr>
        <xdr:cNvPr id="3096" name="AutoShape 24" descr="Minnesota Wild">
          <a:extLst>
            <a:ext uri="{FF2B5EF4-FFF2-40B4-BE49-F238E27FC236}">
              <a16:creationId xmlns:a16="http://schemas.microsoft.com/office/drawing/2014/main" xmlns="" id="{00000000-0008-0000-1000-0000180C0000}"/>
            </a:ext>
          </a:extLst>
        </xdr:cNvPr>
        <xdr:cNvSpPr>
          <a:spLocks noChangeAspect="1" noChangeArrowheads="1"/>
        </xdr:cNvSpPr>
      </xdr:nvSpPr>
      <xdr:spPr bwMode="auto">
        <a:xfrm>
          <a:off x="0" y="8679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714</xdr:row>
      <xdr:rowOff>0</xdr:rowOff>
    </xdr:from>
    <xdr:to>
      <xdr:col>0</xdr:col>
      <xdr:colOff>304800</xdr:colOff>
      <xdr:row>715</xdr:row>
      <xdr:rowOff>121920</xdr:rowOff>
    </xdr:to>
    <xdr:sp macro="" textlink="">
      <xdr:nvSpPr>
        <xdr:cNvPr id="3097" name="AutoShape 25" descr="St Louis Blues">
          <a:extLst>
            <a:ext uri="{FF2B5EF4-FFF2-40B4-BE49-F238E27FC236}">
              <a16:creationId xmlns:a16="http://schemas.microsoft.com/office/drawing/2014/main" xmlns="" id="{00000000-0008-0000-1000-0000190C0000}"/>
            </a:ext>
          </a:extLst>
        </xdr:cNvPr>
        <xdr:cNvSpPr>
          <a:spLocks noChangeAspect="1" noChangeArrowheads="1"/>
        </xdr:cNvSpPr>
      </xdr:nvSpPr>
      <xdr:spPr bwMode="auto">
        <a:xfrm>
          <a:off x="0" y="9044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xdr:row>
      <xdr:rowOff>0</xdr:rowOff>
    </xdr:from>
    <xdr:to>
      <xdr:col>0</xdr:col>
      <xdr:colOff>304800</xdr:colOff>
      <xdr:row>3</xdr:row>
      <xdr:rowOff>121920</xdr:rowOff>
    </xdr:to>
    <xdr:sp macro="" textlink="">
      <xdr:nvSpPr>
        <xdr:cNvPr id="3098" name="AutoShape 26" descr="Florida Panthers">
          <a:extLst>
            <a:ext uri="{FF2B5EF4-FFF2-40B4-BE49-F238E27FC236}">
              <a16:creationId xmlns:a16="http://schemas.microsoft.com/office/drawing/2014/main" xmlns="" id="{00000000-0008-0000-1000-00001A0C0000}"/>
            </a:ext>
          </a:extLst>
        </xdr:cNvPr>
        <xdr:cNvSpPr>
          <a:spLocks noChangeAspect="1" noChangeArrowheads="1"/>
        </xdr:cNvSpPr>
      </xdr:nvSpPr>
      <xdr:spPr bwMode="auto">
        <a:xfrm>
          <a:off x="0" y="941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820</xdr:row>
      <xdr:rowOff>0</xdr:rowOff>
    </xdr:from>
    <xdr:to>
      <xdr:col>0</xdr:col>
      <xdr:colOff>304800</xdr:colOff>
      <xdr:row>821</xdr:row>
      <xdr:rowOff>121920</xdr:rowOff>
    </xdr:to>
    <xdr:sp macro="" textlink="">
      <xdr:nvSpPr>
        <xdr:cNvPr id="3099" name="AutoShape 27" descr="St Louis Blues">
          <a:extLst>
            <a:ext uri="{FF2B5EF4-FFF2-40B4-BE49-F238E27FC236}">
              <a16:creationId xmlns:a16="http://schemas.microsoft.com/office/drawing/2014/main" xmlns="" id="{00000000-0008-0000-1000-00001B0C0000}"/>
            </a:ext>
          </a:extLst>
        </xdr:cNvPr>
        <xdr:cNvSpPr>
          <a:spLocks noChangeAspect="1" noChangeArrowheads="1"/>
        </xdr:cNvSpPr>
      </xdr:nvSpPr>
      <xdr:spPr bwMode="auto">
        <a:xfrm>
          <a:off x="0" y="9776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xdr:row>
      <xdr:rowOff>0</xdr:rowOff>
    </xdr:from>
    <xdr:to>
      <xdr:col>0</xdr:col>
      <xdr:colOff>304800</xdr:colOff>
      <xdr:row>371</xdr:row>
      <xdr:rowOff>121920</xdr:rowOff>
    </xdr:to>
    <xdr:sp macro="" textlink="">
      <xdr:nvSpPr>
        <xdr:cNvPr id="3100" name="AutoShape 28" descr="Dallas Stars">
          <a:extLst>
            <a:ext uri="{FF2B5EF4-FFF2-40B4-BE49-F238E27FC236}">
              <a16:creationId xmlns:a16="http://schemas.microsoft.com/office/drawing/2014/main" xmlns="" id="{00000000-0008-0000-1000-00001C0C0000}"/>
            </a:ext>
          </a:extLst>
        </xdr:cNvPr>
        <xdr:cNvSpPr>
          <a:spLocks noChangeAspect="1" noChangeArrowheads="1"/>
        </xdr:cNvSpPr>
      </xdr:nvSpPr>
      <xdr:spPr bwMode="auto">
        <a:xfrm>
          <a:off x="0" y="10142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737</xdr:row>
      <xdr:rowOff>0</xdr:rowOff>
    </xdr:from>
    <xdr:to>
      <xdr:col>0</xdr:col>
      <xdr:colOff>304800</xdr:colOff>
      <xdr:row>738</xdr:row>
      <xdr:rowOff>121920</xdr:rowOff>
    </xdr:to>
    <xdr:sp macro="" textlink="">
      <xdr:nvSpPr>
        <xdr:cNvPr id="3101" name="AutoShape 29" descr="Columbus Blue Jackets">
          <a:extLst>
            <a:ext uri="{FF2B5EF4-FFF2-40B4-BE49-F238E27FC236}">
              <a16:creationId xmlns:a16="http://schemas.microsoft.com/office/drawing/2014/main" xmlns="" id="{00000000-0008-0000-1000-00001D0C0000}"/>
            </a:ext>
          </a:extLst>
        </xdr:cNvPr>
        <xdr:cNvSpPr>
          <a:spLocks noChangeAspect="1" noChangeArrowheads="1"/>
        </xdr:cNvSpPr>
      </xdr:nvSpPr>
      <xdr:spPr bwMode="auto">
        <a:xfrm>
          <a:off x="0" y="1051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xdr:row>
      <xdr:rowOff>0</xdr:rowOff>
    </xdr:from>
    <xdr:to>
      <xdr:col>0</xdr:col>
      <xdr:colOff>304800</xdr:colOff>
      <xdr:row>97</xdr:row>
      <xdr:rowOff>121920</xdr:rowOff>
    </xdr:to>
    <xdr:sp macro="" textlink="">
      <xdr:nvSpPr>
        <xdr:cNvPr id="3102" name="AutoShape 30" descr="Ottawa Senators">
          <a:extLst>
            <a:ext uri="{FF2B5EF4-FFF2-40B4-BE49-F238E27FC236}">
              <a16:creationId xmlns:a16="http://schemas.microsoft.com/office/drawing/2014/main" xmlns="" id="{00000000-0008-0000-1000-00001E0C0000}"/>
            </a:ext>
          </a:extLst>
        </xdr:cNvPr>
        <xdr:cNvSpPr>
          <a:spLocks noChangeAspect="1" noChangeArrowheads="1"/>
        </xdr:cNvSpPr>
      </xdr:nvSpPr>
      <xdr:spPr bwMode="auto">
        <a:xfrm>
          <a:off x="0" y="10888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xdr:row>
      <xdr:rowOff>0</xdr:rowOff>
    </xdr:from>
    <xdr:to>
      <xdr:col>0</xdr:col>
      <xdr:colOff>304800</xdr:colOff>
      <xdr:row>479</xdr:row>
      <xdr:rowOff>121920</xdr:rowOff>
    </xdr:to>
    <xdr:sp macro="" textlink="">
      <xdr:nvSpPr>
        <xdr:cNvPr id="3103" name="AutoShape 31" descr="Pittsburgh Penguins">
          <a:extLst>
            <a:ext uri="{FF2B5EF4-FFF2-40B4-BE49-F238E27FC236}">
              <a16:creationId xmlns:a16="http://schemas.microsoft.com/office/drawing/2014/main" xmlns="" id="{00000000-0008-0000-1000-00001F0C0000}"/>
            </a:ext>
          </a:extLst>
        </xdr:cNvPr>
        <xdr:cNvSpPr>
          <a:spLocks noChangeAspect="1" noChangeArrowheads="1"/>
        </xdr:cNvSpPr>
      </xdr:nvSpPr>
      <xdr:spPr bwMode="auto">
        <a:xfrm>
          <a:off x="0" y="11262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xdr:row>
      <xdr:rowOff>0</xdr:rowOff>
    </xdr:from>
    <xdr:to>
      <xdr:col>0</xdr:col>
      <xdr:colOff>304800</xdr:colOff>
      <xdr:row>224</xdr:row>
      <xdr:rowOff>121920</xdr:rowOff>
    </xdr:to>
    <xdr:sp macro="" textlink="">
      <xdr:nvSpPr>
        <xdr:cNvPr id="3104" name="AutoShape 32" descr="Boston Bruins">
          <a:extLst>
            <a:ext uri="{FF2B5EF4-FFF2-40B4-BE49-F238E27FC236}">
              <a16:creationId xmlns:a16="http://schemas.microsoft.com/office/drawing/2014/main" xmlns="" id="{00000000-0008-0000-1000-0000200C0000}"/>
            </a:ext>
          </a:extLst>
        </xdr:cNvPr>
        <xdr:cNvSpPr>
          <a:spLocks noChangeAspect="1" noChangeArrowheads="1"/>
        </xdr:cNvSpPr>
      </xdr:nvSpPr>
      <xdr:spPr bwMode="auto">
        <a:xfrm>
          <a:off x="0" y="11635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791</xdr:row>
      <xdr:rowOff>0</xdr:rowOff>
    </xdr:from>
    <xdr:to>
      <xdr:col>0</xdr:col>
      <xdr:colOff>304800</xdr:colOff>
      <xdr:row>792</xdr:row>
      <xdr:rowOff>121920</xdr:rowOff>
    </xdr:to>
    <xdr:sp macro="" textlink="">
      <xdr:nvSpPr>
        <xdr:cNvPr id="3105" name="AutoShape 33" descr="Boston Bruins">
          <a:extLst>
            <a:ext uri="{FF2B5EF4-FFF2-40B4-BE49-F238E27FC236}">
              <a16:creationId xmlns:a16="http://schemas.microsoft.com/office/drawing/2014/main" xmlns="" id="{00000000-0008-0000-1000-0000210C0000}"/>
            </a:ext>
          </a:extLst>
        </xdr:cNvPr>
        <xdr:cNvSpPr>
          <a:spLocks noChangeAspect="1" noChangeArrowheads="1"/>
        </xdr:cNvSpPr>
      </xdr:nvSpPr>
      <xdr:spPr bwMode="auto">
        <a:xfrm>
          <a:off x="0" y="12009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xdr:row>
      <xdr:rowOff>0</xdr:rowOff>
    </xdr:from>
    <xdr:to>
      <xdr:col>0</xdr:col>
      <xdr:colOff>304800</xdr:colOff>
      <xdr:row>243</xdr:row>
      <xdr:rowOff>121920</xdr:rowOff>
    </xdr:to>
    <xdr:sp macro="" textlink="">
      <xdr:nvSpPr>
        <xdr:cNvPr id="3106" name="AutoShape 34" descr="Los Angeles Kings">
          <a:extLst>
            <a:ext uri="{FF2B5EF4-FFF2-40B4-BE49-F238E27FC236}">
              <a16:creationId xmlns:a16="http://schemas.microsoft.com/office/drawing/2014/main" xmlns="" id="{00000000-0008-0000-1000-0000220C0000}"/>
            </a:ext>
          </a:extLst>
        </xdr:cNvPr>
        <xdr:cNvSpPr>
          <a:spLocks noChangeAspect="1" noChangeArrowheads="1"/>
        </xdr:cNvSpPr>
      </xdr:nvSpPr>
      <xdr:spPr bwMode="auto">
        <a:xfrm>
          <a:off x="0" y="123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667</xdr:row>
      <xdr:rowOff>0</xdr:rowOff>
    </xdr:from>
    <xdr:to>
      <xdr:col>0</xdr:col>
      <xdr:colOff>304800</xdr:colOff>
      <xdr:row>668</xdr:row>
      <xdr:rowOff>121920</xdr:rowOff>
    </xdr:to>
    <xdr:sp macro="" textlink="">
      <xdr:nvSpPr>
        <xdr:cNvPr id="3107" name="AutoShape 35" descr="Nashville Predators">
          <a:extLst>
            <a:ext uri="{FF2B5EF4-FFF2-40B4-BE49-F238E27FC236}">
              <a16:creationId xmlns:a16="http://schemas.microsoft.com/office/drawing/2014/main" xmlns="" id="{00000000-0008-0000-1000-0000230C0000}"/>
            </a:ext>
          </a:extLst>
        </xdr:cNvPr>
        <xdr:cNvSpPr>
          <a:spLocks noChangeAspect="1" noChangeArrowheads="1"/>
        </xdr:cNvSpPr>
      </xdr:nvSpPr>
      <xdr:spPr bwMode="auto">
        <a:xfrm>
          <a:off x="0" y="1275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xdr:row>
      <xdr:rowOff>0</xdr:rowOff>
    </xdr:from>
    <xdr:to>
      <xdr:col>0</xdr:col>
      <xdr:colOff>304800</xdr:colOff>
      <xdr:row>254</xdr:row>
      <xdr:rowOff>121920</xdr:rowOff>
    </xdr:to>
    <xdr:sp macro="" textlink="">
      <xdr:nvSpPr>
        <xdr:cNvPr id="3108" name="AutoShape 36" descr="Los Angeles Kings">
          <a:extLst>
            <a:ext uri="{FF2B5EF4-FFF2-40B4-BE49-F238E27FC236}">
              <a16:creationId xmlns:a16="http://schemas.microsoft.com/office/drawing/2014/main" xmlns="" id="{00000000-0008-0000-1000-0000240C0000}"/>
            </a:ext>
          </a:extLst>
        </xdr:cNvPr>
        <xdr:cNvSpPr>
          <a:spLocks noChangeAspect="1" noChangeArrowheads="1"/>
        </xdr:cNvSpPr>
      </xdr:nvSpPr>
      <xdr:spPr bwMode="auto">
        <a:xfrm>
          <a:off x="0" y="13129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655</xdr:row>
      <xdr:rowOff>0</xdr:rowOff>
    </xdr:from>
    <xdr:to>
      <xdr:col>0</xdr:col>
      <xdr:colOff>304800</xdr:colOff>
      <xdr:row>656</xdr:row>
      <xdr:rowOff>121920</xdr:rowOff>
    </xdr:to>
    <xdr:sp macro="" textlink="">
      <xdr:nvSpPr>
        <xdr:cNvPr id="3109" name="AutoShape 37" descr="Boston Bruins">
          <a:extLst>
            <a:ext uri="{FF2B5EF4-FFF2-40B4-BE49-F238E27FC236}">
              <a16:creationId xmlns:a16="http://schemas.microsoft.com/office/drawing/2014/main" xmlns="" id="{00000000-0008-0000-1000-0000250C0000}"/>
            </a:ext>
          </a:extLst>
        </xdr:cNvPr>
        <xdr:cNvSpPr>
          <a:spLocks noChangeAspect="1" noChangeArrowheads="1"/>
        </xdr:cNvSpPr>
      </xdr:nvSpPr>
      <xdr:spPr bwMode="auto">
        <a:xfrm>
          <a:off x="0" y="13502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xdr:row>
      <xdr:rowOff>0</xdr:rowOff>
    </xdr:from>
    <xdr:to>
      <xdr:col>0</xdr:col>
      <xdr:colOff>304800</xdr:colOff>
      <xdr:row>124</xdr:row>
      <xdr:rowOff>121920</xdr:rowOff>
    </xdr:to>
    <xdr:sp macro="" textlink="">
      <xdr:nvSpPr>
        <xdr:cNvPr id="3110" name="AutoShape 38" descr="Chicago Blackhawks">
          <a:extLst>
            <a:ext uri="{FF2B5EF4-FFF2-40B4-BE49-F238E27FC236}">
              <a16:creationId xmlns:a16="http://schemas.microsoft.com/office/drawing/2014/main" xmlns="" id="{00000000-0008-0000-1000-0000260C0000}"/>
            </a:ext>
          </a:extLst>
        </xdr:cNvPr>
        <xdr:cNvSpPr>
          <a:spLocks noChangeAspect="1" noChangeArrowheads="1"/>
        </xdr:cNvSpPr>
      </xdr:nvSpPr>
      <xdr:spPr bwMode="auto">
        <a:xfrm>
          <a:off x="0" y="1387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707</xdr:row>
      <xdr:rowOff>0</xdr:rowOff>
    </xdr:from>
    <xdr:to>
      <xdr:col>0</xdr:col>
      <xdr:colOff>304800</xdr:colOff>
      <xdr:row>708</xdr:row>
      <xdr:rowOff>121920</xdr:rowOff>
    </xdr:to>
    <xdr:sp macro="" textlink="">
      <xdr:nvSpPr>
        <xdr:cNvPr id="3111" name="AutoShape 39" descr="Anaheim Ducks">
          <a:extLst>
            <a:ext uri="{FF2B5EF4-FFF2-40B4-BE49-F238E27FC236}">
              <a16:creationId xmlns:a16="http://schemas.microsoft.com/office/drawing/2014/main" xmlns="" id="{00000000-0008-0000-1000-0000270C0000}"/>
            </a:ext>
          </a:extLst>
        </xdr:cNvPr>
        <xdr:cNvSpPr>
          <a:spLocks noChangeAspect="1" noChangeArrowheads="1"/>
        </xdr:cNvSpPr>
      </xdr:nvSpPr>
      <xdr:spPr bwMode="auto">
        <a:xfrm>
          <a:off x="0" y="14241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525</xdr:row>
      <xdr:rowOff>0</xdr:rowOff>
    </xdr:from>
    <xdr:to>
      <xdr:col>0</xdr:col>
      <xdr:colOff>304800</xdr:colOff>
      <xdr:row>526</xdr:row>
      <xdr:rowOff>121920</xdr:rowOff>
    </xdr:to>
    <xdr:sp macro="" textlink="">
      <xdr:nvSpPr>
        <xdr:cNvPr id="3112" name="AutoShape 40" descr="Calgary Flames">
          <a:extLst>
            <a:ext uri="{FF2B5EF4-FFF2-40B4-BE49-F238E27FC236}">
              <a16:creationId xmlns:a16="http://schemas.microsoft.com/office/drawing/2014/main" xmlns="" id="{00000000-0008-0000-1000-0000280C0000}"/>
            </a:ext>
          </a:extLst>
        </xdr:cNvPr>
        <xdr:cNvSpPr>
          <a:spLocks noChangeAspect="1" noChangeArrowheads="1"/>
        </xdr:cNvSpPr>
      </xdr:nvSpPr>
      <xdr:spPr bwMode="auto">
        <a:xfrm>
          <a:off x="0" y="14615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401</xdr:row>
      <xdr:rowOff>0</xdr:rowOff>
    </xdr:from>
    <xdr:to>
      <xdr:col>0</xdr:col>
      <xdr:colOff>304800</xdr:colOff>
      <xdr:row>402</xdr:row>
      <xdr:rowOff>121920</xdr:rowOff>
    </xdr:to>
    <xdr:sp macro="" textlink="">
      <xdr:nvSpPr>
        <xdr:cNvPr id="3113" name="AutoShape 41" descr="Calgary Flames">
          <a:extLst>
            <a:ext uri="{FF2B5EF4-FFF2-40B4-BE49-F238E27FC236}">
              <a16:creationId xmlns:a16="http://schemas.microsoft.com/office/drawing/2014/main" xmlns="" id="{00000000-0008-0000-1000-0000290C0000}"/>
            </a:ext>
          </a:extLst>
        </xdr:cNvPr>
        <xdr:cNvSpPr>
          <a:spLocks noChangeAspect="1" noChangeArrowheads="1"/>
        </xdr:cNvSpPr>
      </xdr:nvSpPr>
      <xdr:spPr bwMode="auto">
        <a:xfrm>
          <a:off x="0" y="14988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623</xdr:row>
      <xdr:rowOff>0</xdr:rowOff>
    </xdr:from>
    <xdr:to>
      <xdr:col>0</xdr:col>
      <xdr:colOff>304800</xdr:colOff>
      <xdr:row>624</xdr:row>
      <xdr:rowOff>121920</xdr:rowOff>
    </xdr:to>
    <xdr:sp macro="" textlink="">
      <xdr:nvSpPr>
        <xdr:cNvPr id="3114" name="AutoShape 42" descr="Washington Capitals">
          <a:extLst>
            <a:ext uri="{FF2B5EF4-FFF2-40B4-BE49-F238E27FC236}">
              <a16:creationId xmlns:a16="http://schemas.microsoft.com/office/drawing/2014/main" xmlns="" id="{00000000-0008-0000-1000-00002A0C0000}"/>
            </a:ext>
          </a:extLst>
        </xdr:cNvPr>
        <xdr:cNvSpPr>
          <a:spLocks noChangeAspect="1" noChangeArrowheads="1"/>
        </xdr:cNvSpPr>
      </xdr:nvSpPr>
      <xdr:spPr bwMode="auto">
        <a:xfrm>
          <a:off x="0" y="15361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xdr:row>
      <xdr:rowOff>0</xdr:rowOff>
    </xdr:from>
    <xdr:to>
      <xdr:col>0</xdr:col>
      <xdr:colOff>304800</xdr:colOff>
      <xdr:row>225</xdr:row>
      <xdr:rowOff>121920</xdr:rowOff>
    </xdr:to>
    <xdr:sp macro="" textlink="">
      <xdr:nvSpPr>
        <xdr:cNvPr id="3115" name="AutoShape 43" descr="Boston Bruins">
          <a:extLst>
            <a:ext uri="{FF2B5EF4-FFF2-40B4-BE49-F238E27FC236}">
              <a16:creationId xmlns:a16="http://schemas.microsoft.com/office/drawing/2014/main" xmlns="" id="{00000000-0008-0000-1000-00002B0C0000}"/>
            </a:ext>
          </a:extLst>
        </xdr:cNvPr>
        <xdr:cNvSpPr>
          <a:spLocks noChangeAspect="1" noChangeArrowheads="1"/>
        </xdr:cNvSpPr>
      </xdr:nvSpPr>
      <xdr:spPr bwMode="auto">
        <a:xfrm>
          <a:off x="0" y="157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471</xdr:row>
      <xdr:rowOff>0</xdr:rowOff>
    </xdr:from>
    <xdr:to>
      <xdr:col>0</xdr:col>
      <xdr:colOff>304800</xdr:colOff>
      <xdr:row>472</xdr:row>
      <xdr:rowOff>121920</xdr:rowOff>
    </xdr:to>
    <xdr:sp macro="" textlink="">
      <xdr:nvSpPr>
        <xdr:cNvPr id="3116" name="AutoShape 44" descr="New York Rangers">
          <a:extLst>
            <a:ext uri="{FF2B5EF4-FFF2-40B4-BE49-F238E27FC236}">
              <a16:creationId xmlns:a16="http://schemas.microsoft.com/office/drawing/2014/main" xmlns="" id="{00000000-0008-0000-1000-00002C0C0000}"/>
            </a:ext>
          </a:extLst>
        </xdr:cNvPr>
        <xdr:cNvSpPr>
          <a:spLocks noChangeAspect="1" noChangeArrowheads="1"/>
        </xdr:cNvSpPr>
      </xdr:nvSpPr>
      <xdr:spPr bwMode="auto">
        <a:xfrm>
          <a:off x="0" y="16101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304800</xdr:colOff>
      <xdr:row>31</xdr:row>
      <xdr:rowOff>121920</xdr:rowOff>
    </xdr:to>
    <xdr:sp macro="" textlink="">
      <xdr:nvSpPr>
        <xdr:cNvPr id="3117" name="AutoShape 45" descr="St Louis Blues">
          <a:extLst>
            <a:ext uri="{FF2B5EF4-FFF2-40B4-BE49-F238E27FC236}">
              <a16:creationId xmlns:a16="http://schemas.microsoft.com/office/drawing/2014/main" xmlns="" id="{00000000-0008-0000-1000-00002D0C0000}"/>
            </a:ext>
          </a:extLst>
        </xdr:cNvPr>
        <xdr:cNvSpPr>
          <a:spLocks noChangeAspect="1" noChangeArrowheads="1"/>
        </xdr:cNvSpPr>
      </xdr:nvSpPr>
      <xdr:spPr bwMode="auto">
        <a:xfrm>
          <a:off x="0" y="16474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xdr:row>
      <xdr:rowOff>0</xdr:rowOff>
    </xdr:from>
    <xdr:to>
      <xdr:col>0</xdr:col>
      <xdr:colOff>304800</xdr:colOff>
      <xdr:row>237</xdr:row>
      <xdr:rowOff>121920</xdr:rowOff>
    </xdr:to>
    <xdr:sp macro="" textlink="">
      <xdr:nvSpPr>
        <xdr:cNvPr id="3118" name="AutoShape 46" descr="Arizona Coyotes">
          <a:extLst>
            <a:ext uri="{FF2B5EF4-FFF2-40B4-BE49-F238E27FC236}">
              <a16:creationId xmlns:a16="http://schemas.microsoft.com/office/drawing/2014/main" xmlns="" id="{00000000-0008-0000-1000-00002E0C0000}"/>
            </a:ext>
          </a:extLst>
        </xdr:cNvPr>
        <xdr:cNvSpPr>
          <a:spLocks noChangeAspect="1" noChangeArrowheads="1"/>
        </xdr:cNvSpPr>
      </xdr:nvSpPr>
      <xdr:spPr bwMode="auto">
        <a:xfrm>
          <a:off x="0" y="16847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xdr:row>
      <xdr:rowOff>0</xdr:rowOff>
    </xdr:from>
    <xdr:to>
      <xdr:col>0</xdr:col>
      <xdr:colOff>304800</xdr:colOff>
      <xdr:row>278</xdr:row>
      <xdr:rowOff>121920</xdr:rowOff>
    </xdr:to>
    <xdr:sp macro="" textlink="">
      <xdr:nvSpPr>
        <xdr:cNvPr id="3119" name="AutoShape 47" descr="Ottawa Senators">
          <a:extLst>
            <a:ext uri="{FF2B5EF4-FFF2-40B4-BE49-F238E27FC236}">
              <a16:creationId xmlns:a16="http://schemas.microsoft.com/office/drawing/2014/main" xmlns="" id="{00000000-0008-0000-1000-00002F0C0000}"/>
            </a:ext>
          </a:extLst>
        </xdr:cNvPr>
        <xdr:cNvSpPr>
          <a:spLocks noChangeAspect="1" noChangeArrowheads="1"/>
        </xdr:cNvSpPr>
      </xdr:nvSpPr>
      <xdr:spPr bwMode="auto">
        <a:xfrm>
          <a:off x="0" y="172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733</xdr:row>
      <xdr:rowOff>0</xdr:rowOff>
    </xdr:from>
    <xdr:to>
      <xdr:col>0</xdr:col>
      <xdr:colOff>304800</xdr:colOff>
      <xdr:row>734</xdr:row>
      <xdr:rowOff>121920</xdr:rowOff>
    </xdr:to>
    <xdr:sp macro="" textlink="">
      <xdr:nvSpPr>
        <xdr:cNvPr id="3120" name="AutoShape 48" descr="Calgary Flames">
          <a:extLst>
            <a:ext uri="{FF2B5EF4-FFF2-40B4-BE49-F238E27FC236}">
              <a16:creationId xmlns:a16="http://schemas.microsoft.com/office/drawing/2014/main" xmlns="" id="{00000000-0008-0000-1000-0000300C0000}"/>
            </a:ext>
          </a:extLst>
        </xdr:cNvPr>
        <xdr:cNvSpPr>
          <a:spLocks noChangeAspect="1" noChangeArrowheads="1"/>
        </xdr:cNvSpPr>
      </xdr:nvSpPr>
      <xdr:spPr bwMode="auto">
        <a:xfrm>
          <a:off x="0" y="17594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467</xdr:row>
      <xdr:rowOff>121920</xdr:rowOff>
    </xdr:to>
    <xdr:sp macro="" textlink="">
      <xdr:nvSpPr>
        <xdr:cNvPr id="3121" name="AutoShape 49" descr="Florida Panthers">
          <a:extLst>
            <a:ext uri="{FF2B5EF4-FFF2-40B4-BE49-F238E27FC236}">
              <a16:creationId xmlns:a16="http://schemas.microsoft.com/office/drawing/2014/main" xmlns="" id="{00000000-0008-0000-1000-0000310C0000}"/>
            </a:ext>
          </a:extLst>
        </xdr:cNvPr>
        <xdr:cNvSpPr>
          <a:spLocks noChangeAspect="1" noChangeArrowheads="1"/>
        </xdr:cNvSpPr>
      </xdr:nvSpPr>
      <xdr:spPr bwMode="auto">
        <a:xfrm>
          <a:off x="0" y="1796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304800</xdr:colOff>
      <xdr:row>606</xdr:row>
      <xdr:rowOff>121920</xdr:rowOff>
    </xdr:to>
    <xdr:sp macro="" textlink="">
      <xdr:nvSpPr>
        <xdr:cNvPr id="3122" name="AutoShape 50" descr="Colorado Avalanche">
          <a:extLst>
            <a:ext uri="{FF2B5EF4-FFF2-40B4-BE49-F238E27FC236}">
              <a16:creationId xmlns:a16="http://schemas.microsoft.com/office/drawing/2014/main" xmlns="" id="{00000000-0008-0000-1000-0000320C0000}"/>
            </a:ext>
          </a:extLst>
        </xdr:cNvPr>
        <xdr:cNvSpPr>
          <a:spLocks noChangeAspect="1" noChangeArrowheads="1"/>
        </xdr:cNvSpPr>
      </xdr:nvSpPr>
      <xdr:spPr bwMode="auto">
        <a:xfrm>
          <a:off x="0" y="183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658</xdr:row>
      <xdr:rowOff>0</xdr:rowOff>
    </xdr:from>
    <xdr:to>
      <xdr:col>0</xdr:col>
      <xdr:colOff>304800</xdr:colOff>
      <xdr:row>659</xdr:row>
      <xdr:rowOff>121920</xdr:rowOff>
    </xdr:to>
    <xdr:sp macro="" textlink="">
      <xdr:nvSpPr>
        <xdr:cNvPr id="3123" name="AutoShape 51" descr="Toronto Maple Leafs">
          <a:extLst>
            <a:ext uri="{FF2B5EF4-FFF2-40B4-BE49-F238E27FC236}">
              <a16:creationId xmlns:a16="http://schemas.microsoft.com/office/drawing/2014/main" xmlns="" id="{00000000-0008-0000-1000-0000330C0000}"/>
            </a:ext>
          </a:extLst>
        </xdr:cNvPr>
        <xdr:cNvSpPr>
          <a:spLocks noChangeAspect="1" noChangeArrowheads="1"/>
        </xdr:cNvSpPr>
      </xdr:nvSpPr>
      <xdr:spPr bwMode="auto">
        <a:xfrm>
          <a:off x="0" y="18691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304800</xdr:colOff>
      <xdr:row>39</xdr:row>
      <xdr:rowOff>121920</xdr:rowOff>
    </xdr:to>
    <xdr:sp macro="" textlink="">
      <xdr:nvSpPr>
        <xdr:cNvPr id="3124" name="AutoShape 52" descr="Dallas Stars">
          <a:extLst>
            <a:ext uri="{FF2B5EF4-FFF2-40B4-BE49-F238E27FC236}">
              <a16:creationId xmlns:a16="http://schemas.microsoft.com/office/drawing/2014/main" xmlns="" id="{00000000-0008-0000-1000-0000340C0000}"/>
            </a:ext>
          </a:extLst>
        </xdr:cNvPr>
        <xdr:cNvSpPr>
          <a:spLocks noChangeAspect="1" noChangeArrowheads="1"/>
        </xdr:cNvSpPr>
      </xdr:nvSpPr>
      <xdr:spPr bwMode="auto">
        <a:xfrm>
          <a:off x="0" y="19065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xdr:row>
      <xdr:rowOff>0</xdr:rowOff>
    </xdr:from>
    <xdr:to>
      <xdr:col>0</xdr:col>
      <xdr:colOff>304800</xdr:colOff>
      <xdr:row>528</xdr:row>
      <xdr:rowOff>121920</xdr:rowOff>
    </xdr:to>
    <xdr:sp macro="" textlink="">
      <xdr:nvSpPr>
        <xdr:cNvPr id="3125" name="AutoShape 53" descr="Winnipeg Jets">
          <a:extLst>
            <a:ext uri="{FF2B5EF4-FFF2-40B4-BE49-F238E27FC236}">
              <a16:creationId xmlns:a16="http://schemas.microsoft.com/office/drawing/2014/main" xmlns="" id="{00000000-0008-0000-1000-0000350C0000}"/>
            </a:ext>
          </a:extLst>
        </xdr:cNvPr>
        <xdr:cNvSpPr>
          <a:spLocks noChangeAspect="1" noChangeArrowheads="1"/>
        </xdr:cNvSpPr>
      </xdr:nvSpPr>
      <xdr:spPr bwMode="auto">
        <a:xfrm>
          <a:off x="0" y="19438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xdr:row>
      <xdr:rowOff>0</xdr:rowOff>
    </xdr:from>
    <xdr:to>
      <xdr:col>0</xdr:col>
      <xdr:colOff>304800</xdr:colOff>
      <xdr:row>102</xdr:row>
      <xdr:rowOff>121920</xdr:rowOff>
    </xdr:to>
    <xdr:sp macro="" textlink="">
      <xdr:nvSpPr>
        <xdr:cNvPr id="3126" name="AutoShape 54" descr="Boston Bruins">
          <a:extLst>
            <a:ext uri="{FF2B5EF4-FFF2-40B4-BE49-F238E27FC236}">
              <a16:creationId xmlns:a16="http://schemas.microsoft.com/office/drawing/2014/main" xmlns="" id="{00000000-0008-0000-1000-0000360C0000}"/>
            </a:ext>
          </a:extLst>
        </xdr:cNvPr>
        <xdr:cNvSpPr>
          <a:spLocks noChangeAspect="1" noChangeArrowheads="1"/>
        </xdr:cNvSpPr>
      </xdr:nvSpPr>
      <xdr:spPr bwMode="auto">
        <a:xfrm>
          <a:off x="0" y="19804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xdr:row>
      <xdr:rowOff>0</xdr:rowOff>
    </xdr:from>
    <xdr:to>
      <xdr:col>0</xdr:col>
      <xdr:colOff>304800</xdr:colOff>
      <xdr:row>103</xdr:row>
      <xdr:rowOff>121920</xdr:rowOff>
    </xdr:to>
    <xdr:sp macro="" textlink="">
      <xdr:nvSpPr>
        <xdr:cNvPr id="3127" name="AutoShape 55" descr="Washington Capitals">
          <a:extLst>
            <a:ext uri="{FF2B5EF4-FFF2-40B4-BE49-F238E27FC236}">
              <a16:creationId xmlns:a16="http://schemas.microsoft.com/office/drawing/2014/main" xmlns="" id="{00000000-0008-0000-1000-0000370C0000}"/>
            </a:ext>
          </a:extLst>
        </xdr:cNvPr>
        <xdr:cNvSpPr>
          <a:spLocks noChangeAspect="1" noChangeArrowheads="1"/>
        </xdr:cNvSpPr>
      </xdr:nvSpPr>
      <xdr:spPr bwMode="auto">
        <a:xfrm>
          <a:off x="0" y="20170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xdr:row>
      <xdr:rowOff>0</xdr:rowOff>
    </xdr:from>
    <xdr:to>
      <xdr:col>0</xdr:col>
      <xdr:colOff>304800</xdr:colOff>
      <xdr:row>327</xdr:row>
      <xdr:rowOff>121920</xdr:rowOff>
    </xdr:to>
    <xdr:sp macro="" textlink="">
      <xdr:nvSpPr>
        <xdr:cNvPr id="3128" name="AutoShape 56" descr="Detroit Red Wings">
          <a:extLst>
            <a:ext uri="{FF2B5EF4-FFF2-40B4-BE49-F238E27FC236}">
              <a16:creationId xmlns:a16="http://schemas.microsoft.com/office/drawing/2014/main" xmlns="" id="{00000000-0008-0000-1000-0000380C0000}"/>
            </a:ext>
          </a:extLst>
        </xdr:cNvPr>
        <xdr:cNvSpPr>
          <a:spLocks noChangeAspect="1" noChangeArrowheads="1"/>
        </xdr:cNvSpPr>
      </xdr:nvSpPr>
      <xdr:spPr bwMode="auto">
        <a:xfrm>
          <a:off x="0" y="20543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425</xdr:row>
      <xdr:rowOff>0</xdr:rowOff>
    </xdr:from>
    <xdr:to>
      <xdr:col>0</xdr:col>
      <xdr:colOff>304800</xdr:colOff>
      <xdr:row>426</xdr:row>
      <xdr:rowOff>121920</xdr:rowOff>
    </xdr:to>
    <xdr:sp macro="" textlink="">
      <xdr:nvSpPr>
        <xdr:cNvPr id="3129" name="AutoShape 57" descr="Carolina Hurricanes">
          <a:extLst>
            <a:ext uri="{FF2B5EF4-FFF2-40B4-BE49-F238E27FC236}">
              <a16:creationId xmlns:a16="http://schemas.microsoft.com/office/drawing/2014/main" xmlns="" id="{00000000-0008-0000-1000-0000390C0000}"/>
            </a:ext>
          </a:extLst>
        </xdr:cNvPr>
        <xdr:cNvSpPr>
          <a:spLocks noChangeAspect="1" noChangeArrowheads="1"/>
        </xdr:cNvSpPr>
      </xdr:nvSpPr>
      <xdr:spPr bwMode="auto">
        <a:xfrm>
          <a:off x="0" y="209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xdr:row>
      <xdr:rowOff>0</xdr:rowOff>
    </xdr:from>
    <xdr:to>
      <xdr:col>0</xdr:col>
      <xdr:colOff>304800</xdr:colOff>
      <xdr:row>109</xdr:row>
      <xdr:rowOff>121920</xdr:rowOff>
    </xdr:to>
    <xdr:sp macro="" textlink="">
      <xdr:nvSpPr>
        <xdr:cNvPr id="3130" name="AutoShape 58" descr="Chicago Blackhawks">
          <a:extLst>
            <a:ext uri="{FF2B5EF4-FFF2-40B4-BE49-F238E27FC236}">
              <a16:creationId xmlns:a16="http://schemas.microsoft.com/office/drawing/2014/main" xmlns="" id="{00000000-0008-0000-1000-00003A0C0000}"/>
            </a:ext>
          </a:extLst>
        </xdr:cNvPr>
        <xdr:cNvSpPr>
          <a:spLocks noChangeAspect="1" noChangeArrowheads="1"/>
        </xdr:cNvSpPr>
      </xdr:nvSpPr>
      <xdr:spPr bwMode="auto">
        <a:xfrm>
          <a:off x="0" y="21282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498</xdr:row>
      <xdr:rowOff>0</xdr:rowOff>
    </xdr:from>
    <xdr:to>
      <xdr:col>0</xdr:col>
      <xdr:colOff>304800</xdr:colOff>
      <xdr:row>499</xdr:row>
      <xdr:rowOff>121920</xdr:rowOff>
    </xdr:to>
    <xdr:sp macro="" textlink="">
      <xdr:nvSpPr>
        <xdr:cNvPr id="3131" name="AutoShape 59" descr="Vancouver Canucks">
          <a:extLst>
            <a:ext uri="{FF2B5EF4-FFF2-40B4-BE49-F238E27FC236}">
              <a16:creationId xmlns:a16="http://schemas.microsoft.com/office/drawing/2014/main" xmlns="" id="{00000000-0008-0000-1000-00003B0C0000}"/>
            </a:ext>
          </a:extLst>
        </xdr:cNvPr>
        <xdr:cNvSpPr>
          <a:spLocks noChangeAspect="1" noChangeArrowheads="1"/>
        </xdr:cNvSpPr>
      </xdr:nvSpPr>
      <xdr:spPr bwMode="auto">
        <a:xfrm>
          <a:off x="0" y="21656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304800</xdr:colOff>
      <xdr:row>77</xdr:row>
      <xdr:rowOff>121920</xdr:rowOff>
    </xdr:to>
    <xdr:sp macro="" textlink="">
      <xdr:nvSpPr>
        <xdr:cNvPr id="3132" name="AutoShape 60" descr="Columbus Blue Jackets">
          <a:extLst>
            <a:ext uri="{FF2B5EF4-FFF2-40B4-BE49-F238E27FC236}">
              <a16:creationId xmlns:a16="http://schemas.microsoft.com/office/drawing/2014/main" xmlns="" id="{00000000-0008-0000-1000-00003C0C0000}"/>
            </a:ext>
          </a:extLst>
        </xdr:cNvPr>
        <xdr:cNvSpPr>
          <a:spLocks noChangeAspect="1" noChangeArrowheads="1"/>
        </xdr:cNvSpPr>
      </xdr:nvSpPr>
      <xdr:spPr bwMode="auto">
        <a:xfrm>
          <a:off x="0" y="22029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xdr:row>
      <xdr:rowOff>0</xdr:rowOff>
    </xdr:from>
    <xdr:to>
      <xdr:col>0</xdr:col>
      <xdr:colOff>304800</xdr:colOff>
      <xdr:row>497</xdr:row>
      <xdr:rowOff>121920</xdr:rowOff>
    </xdr:to>
    <xdr:sp macro="" textlink="">
      <xdr:nvSpPr>
        <xdr:cNvPr id="3133" name="AutoShape 61" descr="San Jose Sharks">
          <a:extLst>
            <a:ext uri="{FF2B5EF4-FFF2-40B4-BE49-F238E27FC236}">
              <a16:creationId xmlns:a16="http://schemas.microsoft.com/office/drawing/2014/main" xmlns="" id="{00000000-0008-0000-1000-00003D0C0000}"/>
            </a:ext>
          </a:extLst>
        </xdr:cNvPr>
        <xdr:cNvSpPr>
          <a:spLocks noChangeAspect="1" noChangeArrowheads="1"/>
        </xdr:cNvSpPr>
      </xdr:nvSpPr>
      <xdr:spPr bwMode="auto">
        <a:xfrm>
          <a:off x="0" y="224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391</xdr:row>
      <xdr:rowOff>0</xdr:rowOff>
    </xdr:from>
    <xdr:to>
      <xdr:col>0</xdr:col>
      <xdr:colOff>304800</xdr:colOff>
      <xdr:row>392</xdr:row>
      <xdr:rowOff>121920</xdr:rowOff>
    </xdr:to>
    <xdr:sp macro="" textlink="">
      <xdr:nvSpPr>
        <xdr:cNvPr id="3134" name="AutoShape 62" descr="San Jose Sharks">
          <a:extLst>
            <a:ext uri="{FF2B5EF4-FFF2-40B4-BE49-F238E27FC236}">
              <a16:creationId xmlns:a16="http://schemas.microsoft.com/office/drawing/2014/main" xmlns="" id="{00000000-0008-0000-1000-00003E0C0000}"/>
            </a:ext>
          </a:extLst>
        </xdr:cNvPr>
        <xdr:cNvSpPr>
          <a:spLocks noChangeAspect="1" noChangeArrowheads="1"/>
        </xdr:cNvSpPr>
      </xdr:nvSpPr>
      <xdr:spPr bwMode="auto">
        <a:xfrm>
          <a:off x="0" y="2277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xdr:row>
      <xdr:rowOff>0</xdr:rowOff>
    </xdr:from>
    <xdr:to>
      <xdr:col>0</xdr:col>
      <xdr:colOff>304800</xdr:colOff>
      <xdr:row>207</xdr:row>
      <xdr:rowOff>121920</xdr:rowOff>
    </xdr:to>
    <xdr:sp macro="" textlink="">
      <xdr:nvSpPr>
        <xdr:cNvPr id="3135" name="AutoShape 63" descr="New Jersey Devils">
          <a:extLst>
            <a:ext uri="{FF2B5EF4-FFF2-40B4-BE49-F238E27FC236}">
              <a16:creationId xmlns:a16="http://schemas.microsoft.com/office/drawing/2014/main" xmlns="" id="{00000000-0008-0000-1000-00003F0C0000}"/>
            </a:ext>
          </a:extLst>
        </xdr:cNvPr>
        <xdr:cNvSpPr>
          <a:spLocks noChangeAspect="1" noChangeArrowheads="1"/>
        </xdr:cNvSpPr>
      </xdr:nvSpPr>
      <xdr:spPr bwMode="auto">
        <a:xfrm>
          <a:off x="0" y="23149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xdr:row>
      <xdr:rowOff>0</xdr:rowOff>
    </xdr:from>
    <xdr:to>
      <xdr:col>0</xdr:col>
      <xdr:colOff>304800</xdr:colOff>
      <xdr:row>290</xdr:row>
      <xdr:rowOff>121920</xdr:rowOff>
    </xdr:to>
    <xdr:sp macro="" textlink="">
      <xdr:nvSpPr>
        <xdr:cNvPr id="3136" name="AutoShape 64" descr="Nashville Predators">
          <a:extLst>
            <a:ext uri="{FF2B5EF4-FFF2-40B4-BE49-F238E27FC236}">
              <a16:creationId xmlns:a16="http://schemas.microsoft.com/office/drawing/2014/main" xmlns="" id="{00000000-0008-0000-1000-0000400C0000}"/>
            </a:ext>
          </a:extLst>
        </xdr:cNvPr>
        <xdr:cNvSpPr>
          <a:spLocks noChangeAspect="1" noChangeArrowheads="1"/>
        </xdr:cNvSpPr>
      </xdr:nvSpPr>
      <xdr:spPr bwMode="auto">
        <a:xfrm>
          <a:off x="0" y="23522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xdr:row>
      <xdr:rowOff>0</xdr:rowOff>
    </xdr:from>
    <xdr:to>
      <xdr:col>0</xdr:col>
      <xdr:colOff>304800</xdr:colOff>
      <xdr:row>540</xdr:row>
      <xdr:rowOff>121920</xdr:rowOff>
    </xdr:to>
    <xdr:sp macro="" textlink="">
      <xdr:nvSpPr>
        <xdr:cNvPr id="3137" name="AutoShape 65" descr="Ottawa Senators">
          <a:extLst>
            <a:ext uri="{FF2B5EF4-FFF2-40B4-BE49-F238E27FC236}">
              <a16:creationId xmlns:a16="http://schemas.microsoft.com/office/drawing/2014/main" xmlns="" id="{00000000-0008-0000-1000-0000410C0000}"/>
            </a:ext>
          </a:extLst>
        </xdr:cNvPr>
        <xdr:cNvSpPr>
          <a:spLocks noChangeAspect="1" noChangeArrowheads="1"/>
        </xdr:cNvSpPr>
      </xdr:nvSpPr>
      <xdr:spPr bwMode="auto">
        <a:xfrm>
          <a:off x="0" y="23896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xdr:row>
      <xdr:rowOff>0</xdr:rowOff>
    </xdr:from>
    <xdr:to>
      <xdr:col>0</xdr:col>
      <xdr:colOff>304800</xdr:colOff>
      <xdr:row>277</xdr:row>
      <xdr:rowOff>121920</xdr:rowOff>
    </xdr:to>
    <xdr:sp macro="" textlink="">
      <xdr:nvSpPr>
        <xdr:cNvPr id="3138" name="AutoShape 66" descr="Colorado Avalanche">
          <a:extLst>
            <a:ext uri="{FF2B5EF4-FFF2-40B4-BE49-F238E27FC236}">
              <a16:creationId xmlns:a16="http://schemas.microsoft.com/office/drawing/2014/main" xmlns="" id="{00000000-0008-0000-1000-0000420C0000}"/>
            </a:ext>
          </a:extLst>
        </xdr:cNvPr>
        <xdr:cNvSpPr>
          <a:spLocks noChangeAspect="1" noChangeArrowheads="1"/>
        </xdr:cNvSpPr>
      </xdr:nvSpPr>
      <xdr:spPr bwMode="auto">
        <a:xfrm>
          <a:off x="0" y="2426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xdr:row>
      <xdr:rowOff>0</xdr:rowOff>
    </xdr:from>
    <xdr:to>
      <xdr:col>0</xdr:col>
      <xdr:colOff>304800</xdr:colOff>
      <xdr:row>221</xdr:row>
      <xdr:rowOff>121920</xdr:rowOff>
    </xdr:to>
    <xdr:sp macro="" textlink="">
      <xdr:nvSpPr>
        <xdr:cNvPr id="3139" name="AutoShape 67" descr="Boston Bruins">
          <a:extLst>
            <a:ext uri="{FF2B5EF4-FFF2-40B4-BE49-F238E27FC236}">
              <a16:creationId xmlns:a16="http://schemas.microsoft.com/office/drawing/2014/main" xmlns="" id="{00000000-0008-0000-1000-0000430C0000}"/>
            </a:ext>
          </a:extLst>
        </xdr:cNvPr>
        <xdr:cNvSpPr>
          <a:spLocks noChangeAspect="1" noChangeArrowheads="1"/>
        </xdr:cNvSpPr>
      </xdr:nvSpPr>
      <xdr:spPr bwMode="auto">
        <a:xfrm>
          <a:off x="0" y="2463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713</xdr:row>
      <xdr:rowOff>0</xdr:rowOff>
    </xdr:from>
    <xdr:to>
      <xdr:col>0</xdr:col>
      <xdr:colOff>304800</xdr:colOff>
      <xdr:row>714</xdr:row>
      <xdr:rowOff>121920</xdr:rowOff>
    </xdr:to>
    <xdr:sp macro="" textlink="">
      <xdr:nvSpPr>
        <xdr:cNvPr id="3140" name="AutoShape 68" descr="Edmonton Oilers">
          <a:extLst>
            <a:ext uri="{FF2B5EF4-FFF2-40B4-BE49-F238E27FC236}">
              <a16:creationId xmlns:a16="http://schemas.microsoft.com/office/drawing/2014/main" xmlns="" id="{00000000-0008-0000-1000-0000440C0000}"/>
            </a:ext>
          </a:extLst>
        </xdr:cNvPr>
        <xdr:cNvSpPr>
          <a:spLocks noChangeAspect="1" noChangeArrowheads="1"/>
        </xdr:cNvSpPr>
      </xdr:nvSpPr>
      <xdr:spPr bwMode="auto">
        <a:xfrm>
          <a:off x="0" y="25008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xdr:row>
      <xdr:rowOff>0</xdr:rowOff>
    </xdr:from>
    <xdr:to>
      <xdr:col>0</xdr:col>
      <xdr:colOff>304800</xdr:colOff>
      <xdr:row>485</xdr:row>
      <xdr:rowOff>121920</xdr:rowOff>
    </xdr:to>
    <xdr:sp macro="" textlink="">
      <xdr:nvSpPr>
        <xdr:cNvPr id="3141" name="AutoShape 69" descr="Buffalo Sabres">
          <a:extLst>
            <a:ext uri="{FF2B5EF4-FFF2-40B4-BE49-F238E27FC236}">
              <a16:creationId xmlns:a16="http://schemas.microsoft.com/office/drawing/2014/main" xmlns="" id="{00000000-0008-0000-1000-0000450C0000}"/>
            </a:ext>
          </a:extLst>
        </xdr:cNvPr>
        <xdr:cNvSpPr>
          <a:spLocks noChangeAspect="1" noChangeArrowheads="1"/>
        </xdr:cNvSpPr>
      </xdr:nvSpPr>
      <xdr:spPr bwMode="auto">
        <a:xfrm>
          <a:off x="0" y="2556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xdr:row>
      <xdr:rowOff>0</xdr:rowOff>
    </xdr:from>
    <xdr:to>
      <xdr:col>0</xdr:col>
      <xdr:colOff>304800</xdr:colOff>
      <xdr:row>589</xdr:row>
      <xdr:rowOff>121920</xdr:rowOff>
    </xdr:to>
    <xdr:sp macro="" textlink="">
      <xdr:nvSpPr>
        <xdr:cNvPr id="3142" name="AutoShape 70" descr="Edmonton Oilers">
          <a:extLst>
            <a:ext uri="{FF2B5EF4-FFF2-40B4-BE49-F238E27FC236}">
              <a16:creationId xmlns:a16="http://schemas.microsoft.com/office/drawing/2014/main" xmlns="" id="{00000000-0008-0000-1000-0000460C0000}"/>
            </a:ext>
          </a:extLst>
        </xdr:cNvPr>
        <xdr:cNvSpPr>
          <a:spLocks noChangeAspect="1" noChangeArrowheads="1"/>
        </xdr:cNvSpPr>
      </xdr:nvSpPr>
      <xdr:spPr bwMode="auto">
        <a:xfrm>
          <a:off x="0" y="25930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766</xdr:row>
      <xdr:rowOff>0</xdr:rowOff>
    </xdr:from>
    <xdr:to>
      <xdr:col>0</xdr:col>
      <xdr:colOff>304800</xdr:colOff>
      <xdr:row>767</xdr:row>
      <xdr:rowOff>121920</xdr:rowOff>
    </xdr:to>
    <xdr:sp macro="" textlink="">
      <xdr:nvSpPr>
        <xdr:cNvPr id="3143" name="AutoShape 71" descr="New Jersey Devils">
          <a:extLst>
            <a:ext uri="{FF2B5EF4-FFF2-40B4-BE49-F238E27FC236}">
              <a16:creationId xmlns:a16="http://schemas.microsoft.com/office/drawing/2014/main" xmlns="" id="{00000000-0008-0000-1000-0000470C0000}"/>
            </a:ext>
          </a:extLst>
        </xdr:cNvPr>
        <xdr:cNvSpPr>
          <a:spLocks noChangeAspect="1" noChangeArrowheads="1"/>
        </xdr:cNvSpPr>
      </xdr:nvSpPr>
      <xdr:spPr bwMode="auto">
        <a:xfrm>
          <a:off x="0" y="26296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xdr:row>
      <xdr:rowOff>0</xdr:rowOff>
    </xdr:from>
    <xdr:to>
      <xdr:col>0</xdr:col>
      <xdr:colOff>304800</xdr:colOff>
      <xdr:row>420</xdr:row>
      <xdr:rowOff>121920</xdr:rowOff>
    </xdr:to>
    <xdr:sp macro="" textlink="">
      <xdr:nvSpPr>
        <xdr:cNvPr id="3144" name="AutoShape 72" descr="New York Islanders">
          <a:extLst>
            <a:ext uri="{FF2B5EF4-FFF2-40B4-BE49-F238E27FC236}">
              <a16:creationId xmlns:a16="http://schemas.microsoft.com/office/drawing/2014/main" xmlns="" id="{00000000-0008-0000-1000-0000480C0000}"/>
            </a:ext>
          </a:extLst>
        </xdr:cNvPr>
        <xdr:cNvSpPr>
          <a:spLocks noChangeAspect="1" noChangeArrowheads="1"/>
        </xdr:cNvSpPr>
      </xdr:nvSpPr>
      <xdr:spPr bwMode="auto">
        <a:xfrm>
          <a:off x="0" y="266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304800</xdr:colOff>
      <xdr:row>204</xdr:row>
      <xdr:rowOff>121920</xdr:rowOff>
    </xdr:to>
    <xdr:sp macro="" textlink="">
      <xdr:nvSpPr>
        <xdr:cNvPr id="3145" name="AutoShape 73" descr="Chicago Blackhawks">
          <a:extLst>
            <a:ext uri="{FF2B5EF4-FFF2-40B4-BE49-F238E27FC236}">
              <a16:creationId xmlns:a16="http://schemas.microsoft.com/office/drawing/2014/main" xmlns="" id="{00000000-0008-0000-1000-0000490C0000}"/>
            </a:ext>
          </a:extLst>
        </xdr:cNvPr>
        <xdr:cNvSpPr>
          <a:spLocks noChangeAspect="1" noChangeArrowheads="1"/>
        </xdr:cNvSpPr>
      </xdr:nvSpPr>
      <xdr:spPr bwMode="auto">
        <a:xfrm>
          <a:off x="0" y="2704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xdr:row>
      <xdr:rowOff>0</xdr:rowOff>
    </xdr:from>
    <xdr:to>
      <xdr:col>0</xdr:col>
      <xdr:colOff>304800</xdr:colOff>
      <xdr:row>401</xdr:row>
      <xdr:rowOff>121920</xdr:rowOff>
    </xdr:to>
    <xdr:sp macro="" textlink="">
      <xdr:nvSpPr>
        <xdr:cNvPr id="3146" name="AutoShape 74" descr="New York Islanders">
          <a:extLst>
            <a:ext uri="{FF2B5EF4-FFF2-40B4-BE49-F238E27FC236}">
              <a16:creationId xmlns:a16="http://schemas.microsoft.com/office/drawing/2014/main" xmlns="" id="{00000000-0008-0000-1000-00004A0C0000}"/>
            </a:ext>
          </a:extLst>
        </xdr:cNvPr>
        <xdr:cNvSpPr>
          <a:spLocks noChangeAspect="1" noChangeArrowheads="1"/>
        </xdr:cNvSpPr>
      </xdr:nvSpPr>
      <xdr:spPr bwMode="auto">
        <a:xfrm>
          <a:off x="0" y="27416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736</xdr:row>
      <xdr:rowOff>0</xdr:rowOff>
    </xdr:from>
    <xdr:to>
      <xdr:col>0</xdr:col>
      <xdr:colOff>304800</xdr:colOff>
      <xdr:row>737</xdr:row>
      <xdr:rowOff>121920</xdr:rowOff>
    </xdr:to>
    <xdr:sp macro="" textlink="">
      <xdr:nvSpPr>
        <xdr:cNvPr id="3147" name="AutoShape 75" descr="Colorado Avalanche">
          <a:extLst>
            <a:ext uri="{FF2B5EF4-FFF2-40B4-BE49-F238E27FC236}">
              <a16:creationId xmlns:a16="http://schemas.microsoft.com/office/drawing/2014/main" xmlns="" id="{00000000-0008-0000-1000-00004B0C0000}"/>
            </a:ext>
          </a:extLst>
        </xdr:cNvPr>
        <xdr:cNvSpPr>
          <a:spLocks noChangeAspect="1" noChangeArrowheads="1"/>
        </xdr:cNvSpPr>
      </xdr:nvSpPr>
      <xdr:spPr bwMode="auto">
        <a:xfrm>
          <a:off x="0" y="27790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xdr:row>
      <xdr:rowOff>0</xdr:rowOff>
    </xdr:from>
    <xdr:to>
      <xdr:col>0</xdr:col>
      <xdr:colOff>304800</xdr:colOff>
      <xdr:row>17</xdr:row>
      <xdr:rowOff>121920</xdr:rowOff>
    </xdr:to>
    <xdr:sp macro="" textlink="">
      <xdr:nvSpPr>
        <xdr:cNvPr id="3148" name="AutoShape 76" descr="Florida Panthers">
          <a:extLst>
            <a:ext uri="{FF2B5EF4-FFF2-40B4-BE49-F238E27FC236}">
              <a16:creationId xmlns:a16="http://schemas.microsoft.com/office/drawing/2014/main" xmlns="" id="{00000000-0008-0000-1000-00004C0C0000}"/>
            </a:ext>
          </a:extLst>
        </xdr:cNvPr>
        <xdr:cNvSpPr>
          <a:spLocks noChangeAspect="1" noChangeArrowheads="1"/>
        </xdr:cNvSpPr>
      </xdr:nvSpPr>
      <xdr:spPr bwMode="auto">
        <a:xfrm>
          <a:off x="0" y="28163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xdr:row>
      <xdr:rowOff>0</xdr:rowOff>
    </xdr:from>
    <xdr:to>
      <xdr:col>0</xdr:col>
      <xdr:colOff>304800</xdr:colOff>
      <xdr:row>411</xdr:row>
      <xdr:rowOff>121920</xdr:rowOff>
    </xdr:to>
    <xdr:sp macro="" textlink="">
      <xdr:nvSpPr>
        <xdr:cNvPr id="3149" name="AutoShape 77" descr="Florida Panthers">
          <a:extLst>
            <a:ext uri="{FF2B5EF4-FFF2-40B4-BE49-F238E27FC236}">
              <a16:creationId xmlns:a16="http://schemas.microsoft.com/office/drawing/2014/main" xmlns="" id="{00000000-0008-0000-1000-00004D0C0000}"/>
            </a:ext>
          </a:extLst>
        </xdr:cNvPr>
        <xdr:cNvSpPr>
          <a:spLocks noChangeAspect="1" noChangeArrowheads="1"/>
        </xdr:cNvSpPr>
      </xdr:nvSpPr>
      <xdr:spPr bwMode="auto">
        <a:xfrm>
          <a:off x="0" y="2853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xdr:row>
      <xdr:rowOff>0</xdr:rowOff>
    </xdr:from>
    <xdr:to>
      <xdr:col>0</xdr:col>
      <xdr:colOff>304800</xdr:colOff>
      <xdr:row>257</xdr:row>
      <xdr:rowOff>121920</xdr:rowOff>
    </xdr:to>
    <xdr:sp macro="" textlink="">
      <xdr:nvSpPr>
        <xdr:cNvPr id="3150" name="AutoShape 78" descr="Los Angeles Kings">
          <a:extLst>
            <a:ext uri="{FF2B5EF4-FFF2-40B4-BE49-F238E27FC236}">
              <a16:creationId xmlns:a16="http://schemas.microsoft.com/office/drawing/2014/main" xmlns="" id="{00000000-0008-0000-1000-00004E0C0000}"/>
            </a:ext>
          </a:extLst>
        </xdr:cNvPr>
        <xdr:cNvSpPr>
          <a:spLocks noChangeAspect="1" noChangeArrowheads="1"/>
        </xdr:cNvSpPr>
      </xdr:nvSpPr>
      <xdr:spPr bwMode="auto">
        <a:xfrm>
          <a:off x="0" y="28902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xdr:row>
      <xdr:rowOff>0</xdr:rowOff>
    </xdr:from>
    <xdr:to>
      <xdr:col>0</xdr:col>
      <xdr:colOff>304800</xdr:colOff>
      <xdr:row>106</xdr:row>
      <xdr:rowOff>121920</xdr:rowOff>
    </xdr:to>
    <xdr:sp macro="" textlink="">
      <xdr:nvSpPr>
        <xdr:cNvPr id="3151" name="AutoShape 79" descr="Columbus Blue Jackets">
          <a:extLst>
            <a:ext uri="{FF2B5EF4-FFF2-40B4-BE49-F238E27FC236}">
              <a16:creationId xmlns:a16="http://schemas.microsoft.com/office/drawing/2014/main" xmlns="" id="{00000000-0008-0000-1000-00004F0C0000}"/>
            </a:ext>
          </a:extLst>
        </xdr:cNvPr>
        <xdr:cNvSpPr>
          <a:spLocks noChangeAspect="1" noChangeArrowheads="1"/>
        </xdr:cNvSpPr>
      </xdr:nvSpPr>
      <xdr:spPr bwMode="auto">
        <a:xfrm>
          <a:off x="0" y="29276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411</xdr:row>
      <xdr:rowOff>0</xdr:rowOff>
    </xdr:from>
    <xdr:to>
      <xdr:col>0</xdr:col>
      <xdr:colOff>304800</xdr:colOff>
      <xdr:row>412</xdr:row>
      <xdr:rowOff>121920</xdr:rowOff>
    </xdr:to>
    <xdr:sp macro="" textlink="">
      <xdr:nvSpPr>
        <xdr:cNvPr id="3152" name="AutoShape 80" descr="Los Angeles Kings">
          <a:extLst>
            <a:ext uri="{FF2B5EF4-FFF2-40B4-BE49-F238E27FC236}">
              <a16:creationId xmlns:a16="http://schemas.microsoft.com/office/drawing/2014/main" xmlns="" id="{00000000-0008-0000-1000-0000500C0000}"/>
            </a:ext>
          </a:extLst>
        </xdr:cNvPr>
        <xdr:cNvSpPr>
          <a:spLocks noChangeAspect="1" noChangeArrowheads="1"/>
        </xdr:cNvSpPr>
      </xdr:nvSpPr>
      <xdr:spPr bwMode="auto">
        <a:xfrm>
          <a:off x="0" y="29649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697</xdr:row>
      <xdr:rowOff>0</xdr:rowOff>
    </xdr:from>
    <xdr:to>
      <xdr:col>0</xdr:col>
      <xdr:colOff>304800</xdr:colOff>
      <xdr:row>698</xdr:row>
      <xdr:rowOff>121920</xdr:rowOff>
    </xdr:to>
    <xdr:sp macro="" textlink="">
      <xdr:nvSpPr>
        <xdr:cNvPr id="3153" name="AutoShape 81" descr="Tampa Bay Lightning">
          <a:extLst>
            <a:ext uri="{FF2B5EF4-FFF2-40B4-BE49-F238E27FC236}">
              <a16:creationId xmlns:a16="http://schemas.microsoft.com/office/drawing/2014/main" xmlns="" id="{00000000-0008-0000-1000-0000510C0000}"/>
            </a:ext>
          </a:extLst>
        </xdr:cNvPr>
        <xdr:cNvSpPr>
          <a:spLocks noChangeAspect="1" noChangeArrowheads="1"/>
        </xdr:cNvSpPr>
      </xdr:nvSpPr>
      <xdr:spPr bwMode="auto">
        <a:xfrm>
          <a:off x="0" y="30015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xdr:row>
      <xdr:rowOff>0</xdr:rowOff>
    </xdr:from>
    <xdr:to>
      <xdr:col>0</xdr:col>
      <xdr:colOff>304800</xdr:colOff>
      <xdr:row>579</xdr:row>
      <xdr:rowOff>121920</xdr:rowOff>
    </xdr:to>
    <xdr:sp macro="" textlink="">
      <xdr:nvSpPr>
        <xdr:cNvPr id="3154" name="AutoShape 82" descr="Minnesota Wild">
          <a:extLst>
            <a:ext uri="{FF2B5EF4-FFF2-40B4-BE49-F238E27FC236}">
              <a16:creationId xmlns:a16="http://schemas.microsoft.com/office/drawing/2014/main" xmlns="" id="{00000000-0008-0000-1000-0000520C0000}"/>
            </a:ext>
          </a:extLst>
        </xdr:cNvPr>
        <xdr:cNvSpPr>
          <a:spLocks noChangeAspect="1" noChangeArrowheads="1"/>
        </xdr:cNvSpPr>
      </xdr:nvSpPr>
      <xdr:spPr bwMode="auto">
        <a:xfrm>
          <a:off x="0" y="30388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514</xdr:row>
      <xdr:rowOff>0</xdr:rowOff>
    </xdr:from>
    <xdr:to>
      <xdr:col>0</xdr:col>
      <xdr:colOff>304800</xdr:colOff>
      <xdr:row>515</xdr:row>
      <xdr:rowOff>121920</xdr:rowOff>
    </xdr:to>
    <xdr:sp macro="" textlink="">
      <xdr:nvSpPr>
        <xdr:cNvPr id="3155" name="AutoShape 83" descr="Vegas Golden Knights">
          <a:extLst>
            <a:ext uri="{FF2B5EF4-FFF2-40B4-BE49-F238E27FC236}">
              <a16:creationId xmlns:a16="http://schemas.microsoft.com/office/drawing/2014/main" xmlns="" id="{00000000-0008-0000-1000-0000530C0000}"/>
            </a:ext>
          </a:extLst>
        </xdr:cNvPr>
        <xdr:cNvSpPr>
          <a:spLocks noChangeAspect="1" noChangeArrowheads="1"/>
        </xdr:cNvSpPr>
      </xdr:nvSpPr>
      <xdr:spPr bwMode="auto">
        <a:xfrm>
          <a:off x="0" y="3076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545</xdr:row>
      <xdr:rowOff>0</xdr:rowOff>
    </xdr:from>
    <xdr:to>
      <xdr:col>0</xdr:col>
      <xdr:colOff>304800</xdr:colOff>
      <xdr:row>546</xdr:row>
      <xdr:rowOff>121920</xdr:rowOff>
    </xdr:to>
    <xdr:sp macro="" textlink="">
      <xdr:nvSpPr>
        <xdr:cNvPr id="3156" name="AutoShape 84" descr="Washington Capitals">
          <a:extLst>
            <a:ext uri="{FF2B5EF4-FFF2-40B4-BE49-F238E27FC236}">
              <a16:creationId xmlns:a16="http://schemas.microsoft.com/office/drawing/2014/main" xmlns="" id="{00000000-0008-0000-1000-0000540C0000}"/>
            </a:ext>
          </a:extLst>
        </xdr:cNvPr>
        <xdr:cNvSpPr>
          <a:spLocks noChangeAspect="1" noChangeArrowheads="1"/>
        </xdr:cNvSpPr>
      </xdr:nvSpPr>
      <xdr:spPr bwMode="auto">
        <a:xfrm>
          <a:off x="0" y="313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785</xdr:row>
      <xdr:rowOff>0</xdr:rowOff>
    </xdr:from>
    <xdr:to>
      <xdr:col>0</xdr:col>
      <xdr:colOff>304800</xdr:colOff>
      <xdr:row>786</xdr:row>
      <xdr:rowOff>121920</xdr:rowOff>
    </xdr:to>
    <xdr:sp macro="" textlink="">
      <xdr:nvSpPr>
        <xdr:cNvPr id="3157" name="AutoShape 85" descr="New Jersey Devils">
          <a:extLst>
            <a:ext uri="{FF2B5EF4-FFF2-40B4-BE49-F238E27FC236}">
              <a16:creationId xmlns:a16="http://schemas.microsoft.com/office/drawing/2014/main" xmlns="" id="{00000000-0008-0000-1000-0000550C0000}"/>
            </a:ext>
          </a:extLst>
        </xdr:cNvPr>
        <xdr:cNvSpPr>
          <a:spLocks noChangeAspect="1" noChangeArrowheads="1"/>
        </xdr:cNvSpPr>
      </xdr:nvSpPr>
      <xdr:spPr bwMode="auto">
        <a:xfrm>
          <a:off x="0" y="31691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304800</xdr:colOff>
      <xdr:row>34</xdr:row>
      <xdr:rowOff>121920</xdr:rowOff>
    </xdr:to>
    <xdr:sp macro="" textlink="">
      <xdr:nvSpPr>
        <xdr:cNvPr id="3158" name="AutoShape 86" descr="St Louis Blues">
          <a:extLst>
            <a:ext uri="{FF2B5EF4-FFF2-40B4-BE49-F238E27FC236}">
              <a16:creationId xmlns:a16="http://schemas.microsoft.com/office/drawing/2014/main" xmlns="" id="{00000000-0008-0000-1000-0000560C0000}"/>
            </a:ext>
          </a:extLst>
        </xdr:cNvPr>
        <xdr:cNvSpPr>
          <a:spLocks noChangeAspect="1" noChangeArrowheads="1"/>
        </xdr:cNvSpPr>
      </xdr:nvSpPr>
      <xdr:spPr bwMode="auto">
        <a:xfrm>
          <a:off x="0" y="32064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xdr:row>
      <xdr:rowOff>0</xdr:rowOff>
    </xdr:from>
    <xdr:to>
      <xdr:col>0</xdr:col>
      <xdr:colOff>304800</xdr:colOff>
      <xdr:row>252</xdr:row>
      <xdr:rowOff>121920</xdr:rowOff>
    </xdr:to>
    <xdr:sp macro="" textlink="">
      <xdr:nvSpPr>
        <xdr:cNvPr id="3159" name="AutoShape 87" descr="Carolina Hurricanes">
          <a:extLst>
            <a:ext uri="{FF2B5EF4-FFF2-40B4-BE49-F238E27FC236}">
              <a16:creationId xmlns:a16="http://schemas.microsoft.com/office/drawing/2014/main" xmlns="" id="{00000000-0008-0000-1000-0000570C0000}"/>
            </a:ext>
          </a:extLst>
        </xdr:cNvPr>
        <xdr:cNvSpPr>
          <a:spLocks noChangeAspect="1" noChangeArrowheads="1"/>
        </xdr:cNvSpPr>
      </xdr:nvSpPr>
      <xdr:spPr bwMode="auto">
        <a:xfrm>
          <a:off x="0" y="32438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800</xdr:row>
      <xdr:rowOff>0</xdr:rowOff>
    </xdr:from>
    <xdr:to>
      <xdr:col>0</xdr:col>
      <xdr:colOff>304800</xdr:colOff>
      <xdr:row>801</xdr:row>
      <xdr:rowOff>121920</xdr:rowOff>
    </xdr:to>
    <xdr:sp macro="" textlink="">
      <xdr:nvSpPr>
        <xdr:cNvPr id="3160" name="AutoShape 88" descr="Dallas Stars">
          <a:extLst>
            <a:ext uri="{FF2B5EF4-FFF2-40B4-BE49-F238E27FC236}">
              <a16:creationId xmlns:a16="http://schemas.microsoft.com/office/drawing/2014/main" xmlns="" id="{00000000-0008-0000-1000-0000580C0000}"/>
            </a:ext>
          </a:extLst>
        </xdr:cNvPr>
        <xdr:cNvSpPr>
          <a:spLocks noChangeAspect="1" noChangeArrowheads="1"/>
        </xdr:cNvSpPr>
      </xdr:nvSpPr>
      <xdr:spPr bwMode="auto">
        <a:xfrm>
          <a:off x="0" y="32811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760</xdr:row>
      <xdr:rowOff>0</xdr:rowOff>
    </xdr:from>
    <xdr:to>
      <xdr:col>0</xdr:col>
      <xdr:colOff>304800</xdr:colOff>
      <xdr:row>761</xdr:row>
      <xdr:rowOff>121920</xdr:rowOff>
    </xdr:to>
    <xdr:sp macro="" textlink="">
      <xdr:nvSpPr>
        <xdr:cNvPr id="3161" name="AutoShape 89" descr="Washington Capitals">
          <a:extLst>
            <a:ext uri="{FF2B5EF4-FFF2-40B4-BE49-F238E27FC236}">
              <a16:creationId xmlns:a16="http://schemas.microsoft.com/office/drawing/2014/main" xmlns="" id="{00000000-0008-0000-1000-0000590C0000}"/>
            </a:ext>
          </a:extLst>
        </xdr:cNvPr>
        <xdr:cNvSpPr>
          <a:spLocks noChangeAspect="1" noChangeArrowheads="1"/>
        </xdr:cNvSpPr>
      </xdr:nvSpPr>
      <xdr:spPr bwMode="auto">
        <a:xfrm>
          <a:off x="0" y="33002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377</xdr:row>
      <xdr:rowOff>0</xdr:rowOff>
    </xdr:from>
    <xdr:to>
      <xdr:col>0</xdr:col>
      <xdr:colOff>304800</xdr:colOff>
      <xdr:row>378</xdr:row>
      <xdr:rowOff>121920</xdr:rowOff>
    </xdr:to>
    <xdr:sp macro="" textlink="">
      <xdr:nvSpPr>
        <xdr:cNvPr id="3162" name="AutoShape 90" descr="Buffalo Sabres">
          <a:extLst>
            <a:ext uri="{FF2B5EF4-FFF2-40B4-BE49-F238E27FC236}">
              <a16:creationId xmlns:a16="http://schemas.microsoft.com/office/drawing/2014/main" xmlns="" id="{00000000-0008-0000-1000-00005A0C0000}"/>
            </a:ext>
          </a:extLst>
        </xdr:cNvPr>
        <xdr:cNvSpPr>
          <a:spLocks noChangeAspect="1" noChangeArrowheads="1"/>
        </xdr:cNvSpPr>
      </xdr:nvSpPr>
      <xdr:spPr bwMode="auto">
        <a:xfrm>
          <a:off x="0" y="33367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513</xdr:row>
      <xdr:rowOff>0</xdr:rowOff>
    </xdr:from>
    <xdr:to>
      <xdr:col>0</xdr:col>
      <xdr:colOff>304800</xdr:colOff>
      <xdr:row>514</xdr:row>
      <xdr:rowOff>121920</xdr:rowOff>
    </xdr:to>
    <xdr:sp macro="" textlink="">
      <xdr:nvSpPr>
        <xdr:cNvPr id="3163" name="AutoShape 91" descr="New York Rangers">
          <a:extLst>
            <a:ext uri="{FF2B5EF4-FFF2-40B4-BE49-F238E27FC236}">
              <a16:creationId xmlns:a16="http://schemas.microsoft.com/office/drawing/2014/main" xmlns="" id="{00000000-0008-0000-1000-00005B0C0000}"/>
            </a:ext>
          </a:extLst>
        </xdr:cNvPr>
        <xdr:cNvSpPr>
          <a:spLocks noChangeAspect="1" noChangeArrowheads="1"/>
        </xdr:cNvSpPr>
      </xdr:nvSpPr>
      <xdr:spPr bwMode="auto">
        <a:xfrm>
          <a:off x="0" y="3374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583</xdr:row>
      <xdr:rowOff>0</xdr:rowOff>
    </xdr:from>
    <xdr:to>
      <xdr:col>0</xdr:col>
      <xdr:colOff>304800</xdr:colOff>
      <xdr:row>584</xdr:row>
      <xdr:rowOff>121920</xdr:rowOff>
    </xdr:to>
    <xdr:sp macro="" textlink="">
      <xdr:nvSpPr>
        <xdr:cNvPr id="3164" name="AutoShape 92" descr="Calgary Flames">
          <a:extLst>
            <a:ext uri="{FF2B5EF4-FFF2-40B4-BE49-F238E27FC236}">
              <a16:creationId xmlns:a16="http://schemas.microsoft.com/office/drawing/2014/main" xmlns="" id="{00000000-0008-0000-1000-00005C0C0000}"/>
            </a:ext>
          </a:extLst>
        </xdr:cNvPr>
        <xdr:cNvSpPr>
          <a:spLocks noChangeAspect="1" noChangeArrowheads="1"/>
        </xdr:cNvSpPr>
      </xdr:nvSpPr>
      <xdr:spPr bwMode="auto">
        <a:xfrm>
          <a:off x="0" y="34114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xdr:row>
      <xdr:rowOff>0</xdr:rowOff>
    </xdr:from>
    <xdr:to>
      <xdr:col>0</xdr:col>
      <xdr:colOff>304800</xdr:colOff>
      <xdr:row>370</xdr:row>
      <xdr:rowOff>121920</xdr:rowOff>
    </xdr:to>
    <xdr:sp macro="" textlink="">
      <xdr:nvSpPr>
        <xdr:cNvPr id="3165" name="AutoShape 93" descr="Buffalo Sabres">
          <a:extLst>
            <a:ext uri="{FF2B5EF4-FFF2-40B4-BE49-F238E27FC236}">
              <a16:creationId xmlns:a16="http://schemas.microsoft.com/office/drawing/2014/main" xmlns="" id="{00000000-0008-0000-1000-00005D0C0000}"/>
            </a:ext>
          </a:extLst>
        </xdr:cNvPr>
        <xdr:cNvSpPr>
          <a:spLocks noChangeAspect="1" noChangeArrowheads="1"/>
        </xdr:cNvSpPr>
      </xdr:nvSpPr>
      <xdr:spPr bwMode="auto">
        <a:xfrm>
          <a:off x="0" y="34488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xdr:row>
      <xdr:rowOff>0</xdr:rowOff>
    </xdr:from>
    <xdr:to>
      <xdr:col>0</xdr:col>
      <xdr:colOff>304800</xdr:colOff>
      <xdr:row>95</xdr:row>
      <xdr:rowOff>121920</xdr:rowOff>
    </xdr:to>
    <xdr:sp macro="" textlink="">
      <xdr:nvSpPr>
        <xdr:cNvPr id="3166" name="AutoShape 94" descr="Winnipeg Jets">
          <a:extLst>
            <a:ext uri="{FF2B5EF4-FFF2-40B4-BE49-F238E27FC236}">
              <a16:creationId xmlns:a16="http://schemas.microsoft.com/office/drawing/2014/main" xmlns="" id="{00000000-0008-0000-1000-00005E0C0000}"/>
            </a:ext>
          </a:extLst>
        </xdr:cNvPr>
        <xdr:cNvSpPr>
          <a:spLocks noChangeAspect="1" noChangeArrowheads="1"/>
        </xdr:cNvSpPr>
      </xdr:nvSpPr>
      <xdr:spPr bwMode="auto">
        <a:xfrm>
          <a:off x="0" y="348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xdr:row>
      <xdr:rowOff>0</xdr:rowOff>
    </xdr:from>
    <xdr:to>
      <xdr:col>0</xdr:col>
      <xdr:colOff>304800</xdr:colOff>
      <xdr:row>304</xdr:row>
      <xdr:rowOff>121920</xdr:rowOff>
    </xdr:to>
    <xdr:sp macro="" textlink="">
      <xdr:nvSpPr>
        <xdr:cNvPr id="3167" name="AutoShape 95" descr="Colorado Avalanche">
          <a:extLst>
            <a:ext uri="{FF2B5EF4-FFF2-40B4-BE49-F238E27FC236}">
              <a16:creationId xmlns:a16="http://schemas.microsoft.com/office/drawing/2014/main" xmlns="" id="{00000000-0008-0000-1000-00005F0C0000}"/>
            </a:ext>
          </a:extLst>
        </xdr:cNvPr>
        <xdr:cNvSpPr>
          <a:spLocks noChangeAspect="1" noChangeArrowheads="1"/>
        </xdr:cNvSpPr>
      </xdr:nvSpPr>
      <xdr:spPr bwMode="auto">
        <a:xfrm>
          <a:off x="0" y="35234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xdr:row>
      <xdr:rowOff>0</xdr:rowOff>
    </xdr:from>
    <xdr:to>
      <xdr:col>0</xdr:col>
      <xdr:colOff>304800</xdr:colOff>
      <xdr:row>256</xdr:row>
      <xdr:rowOff>121920</xdr:rowOff>
    </xdr:to>
    <xdr:sp macro="" textlink="">
      <xdr:nvSpPr>
        <xdr:cNvPr id="3168" name="AutoShape 96" descr="Chicago Blackhawks">
          <a:extLst>
            <a:ext uri="{FF2B5EF4-FFF2-40B4-BE49-F238E27FC236}">
              <a16:creationId xmlns:a16="http://schemas.microsoft.com/office/drawing/2014/main" xmlns="" id="{00000000-0008-0000-1000-0000600C0000}"/>
            </a:ext>
          </a:extLst>
        </xdr:cNvPr>
        <xdr:cNvSpPr>
          <a:spLocks noChangeAspect="1" noChangeArrowheads="1"/>
        </xdr:cNvSpPr>
      </xdr:nvSpPr>
      <xdr:spPr bwMode="auto">
        <a:xfrm>
          <a:off x="0" y="35608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642</xdr:row>
      <xdr:rowOff>0</xdr:rowOff>
    </xdr:from>
    <xdr:to>
      <xdr:col>0</xdr:col>
      <xdr:colOff>304800</xdr:colOff>
      <xdr:row>643</xdr:row>
      <xdr:rowOff>121920</xdr:rowOff>
    </xdr:to>
    <xdr:sp macro="" textlink="">
      <xdr:nvSpPr>
        <xdr:cNvPr id="3169" name="AutoShape 97" descr="Arizona Coyotes">
          <a:extLst>
            <a:ext uri="{FF2B5EF4-FFF2-40B4-BE49-F238E27FC236}">
              <a16:creationId xmlns:a16="http://schemas.microsoft.com/office/drawing/2014/main" xmlns="" id="{00000000-0008-0000-1000-0000610C0000}"/>
            </a:ext>
          </a:extLst>
        </xdr:cNvPr>
        <xdr:cNvSpPr>
          <a:spLocks noChangeAspect="1" noChangeArrowheads="1"/>
        </xdr:cNvSpPr>
      </xdr:nvSpPr>
      <xdr:spPr bwMode="auto">
        <a:xfrm>
          <a:off x="0" y="35974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xdr:row>
      <xdr:rowOff>0</xdr:rowOff>
    </xdr:from>
    <xdr:to>
      <xdr:col>0</xdr:col>
      <xdr:colOff>304800</xdr:colOff>
      <xdr:row>96</xdr:row>
      <xdr:rowOff>121920</xdr:rowOff>
    </xdr:to>
    <xdr:sp macro="" textlink="">
      <xdr:nvSpPr>
        <xdr:cNvPr id="3170" name="AutoShape 98" descr="Vancouver Canucks">
          <a:extLst>
            <a:ext uri="{FF2B5EF4-FFF2-40B4-BE49-F238E27FC236}">
              <a16:creationId xmlns:a16="http://schemas.microsoft.com/office/drawing/2014/main" xmlns="" id="{00000000-0008-0000-1000-0000620C0000}"/>
            </a:ext>
          </a:extLst>
        </xdr:cNvPr>
        <xdr:cNvSpPr>
          <a:spLocks noChangeAspect="1" noChangeArrowheads="1"/>
        </xdr:cNvSpPr>
      </xdr:nvSpPr>
      <xdr:spPr bwMode="auto">
        <a:xfrm>
          <a:off x="0" y="36530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xdr:row>
      <xdr:rowOff>0</xdr:rowOff>
    </xdr:from>
    <xdr:to>
      <xdr:col>0</xdr:col>
      <xdr:colOff>304800</xdr:colOff>
      <xdr:row>135</xdr:row>
      <xdr:rowOff>121920</xdr:rowOff>
    </xdr:to>
    <xdr:sp macro="" textlink="">
      <xdr:nvSpPr>
        <xdr:cNvPr id="3171" name="AutoShape 99" descr="Colorado Avalanche">
          <a:extLst>
            <a:ext uri="{FF2B5EF4-FFF2-40B4-BE49-F238E27FC236}">
              <a16:creationId xmlns:a16="http://schemas.microsoft.com/office/drawing/2014/main" xmlns="" id="{00000000-0008-0000-1000-0000630C0000}"/>
            </a:ext>
          </a:extLst>
        </xdr:cNvPr>
        <xdr:cNvSpPr>
          <a:spLocks noChangeAspect="1" noChangeArrowheads="1"/>
        </xdr:cNvSpPr>
      </xdr:nvSpPr>
      <xdr:spPr bwMode="auto">
        <a:xfrm>
          <a:off x="0" y="36896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0</xdr:col>
      <xdr:colOff>304800</xdr:colOff>
      <xdr:row>192</xdr:row>
      <xdr:rowOff>121920</xdr:rowOff>
    </xdr:to>
    <xdr:sp macro="" textlink="">
      <xdr:nvSpPr>
        <xdr:cNvPr id="3172" name="AutoShape 100" descr="St Louis Blues">
          <a:extLst>
            <a:ext uri="{FF2B5EF4-FFF2-40B4-BE49-F238E27FC236}">
              <a16:creationId xmlns:a16="http://schemas.microsoft.com/office/drawing/2014/main" xmlns="" id="{00000000-0008-0000-1000-0000640C0000}"/>
            </a:ext>
          </a:extLst>
        </xdr:cNvPr>
        <xdr:cNvSpPr>
          <a:spLocks noChangeAspect="1" noChangeArrowheads="1"/>
        </xdr:cNvSpPr>
      </xdr:nvSpPr>
      <xdr:spPr bwMode="auto">
        <a:xfrm>
          <a:off x="0" y="37269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xdr:row>
      <xdr:rowOff>0</xdr:rowOff>
    </xdr:from>
    <xdr:to>
      <xdr:col>0</xdr:col>
      <xdr:colOff>304800</xdr:colOff>
      <xdr:row>377</xdr:row>
      <xdr:rowOff>121920</xdr:rowOff>
    </xdr:to>
    <xdr:sp macro="" textlink="">
      <xdr:nvSpPr>
        <xdr:cNvPr id="3173" name="AutoShape 101" descr="Montreal Canadiens">
          <a:extLst>
            <a:ext uri="{FF2B5EF4-FFF2-40B4-BE49-F238E27FC236}">
              <a16:creationId xmlns:a16="http://schemas.microsoft.com/office/drawing/2014/main" xmlns="" id="{00000000-0008-0000-1000-0000650C0000}"/>
            </a:ext>
          </a:extLst>
        </xdr:cNvPr>
        <xdr:cNvSpPr>
          <a:spLocks noChangeAspect="1" noChangeArrowheads="1"/>
        </xdr:cNvSpPr>
      </xdr:nvSpPr>
      <xdr:spPr bwMode="auto">
        <a:xfrm>
          <a:off x="0" y="376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304800</xdr:colOff>
      <xdr:row>57</xdr:row>
      <xdr:rowOff>121920</xdr:rowOff>
    </xdr:to>
    <xdr:sp macro="" textlink="">
      <xdr:nvSpPr>
        <xdr:cNvPr id="3174" name="AutoShape 102" descr="New York Islanders">
          <a:extLst>
            <a:ext uri="{FF2B5EF4-FFF2-40B4-BE49-F238E27FC236}">
              <a16:creationId xmlns:a16="http://schemas.microsoft.com/office/drawing/2014/main" xmlns="" id="{00000000-0008-0000-1000-0000660C0000}"/>
            </a:ext>
          </a:extLst>
        </xdr:cNvPr>
        <xdr:cNvSpPr>
          <a:spLocks noChangeAspect="1" noChangeArrowheads="1"/>
        </xdr:cNvSpPr>
      </xdr:nvSpPr>
      <xdr:spPr bwMode="auto">
        <a:xfrm>
          <a:off x="0" y="3801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618</xdr:row>
      <xdr:rowOff>0</xdr:rowOff>
    </xdr:from>
    <xdr:to>
      <xdr:col>0</xdr:col>
      <xdr:colOff>304800</xdr:colOff>
      <xdr:row>619</xdr:row>
      <xdr:rowOff>121920</xdr:rowOff>
    </xdr:to>
    <xdr:sp macro="" textlink="">
      <xdr:nvSpPr>
        <xdr:cNvPr id="3175" name="AutoShape 103" descr="New York Islanders">
          <a:extLst>
            <a:ext uri="{FF2B5EF4-FFF2-40B4-BE49-F238E27FC236}">
              <a16:creationId xmlns:a16="http://schemas.microsoft.com/office/drawing/2014/main" xmlns="" id="{00000000-0008-0000-1000-0000670C0000}"/>
            </a:ext>
          </a:extLst>
        </xdr:cNvPr>
        <xdr:cNvSpPr>
          <a:spLocks noChangeAspect="1" noChangeArrowheads="1"/>
        </xdr:cNvSpPr>
      </xdr:nvSpPr>
      <xdr:spPr bwMode="auto">
        <a:xfrm>
          <a:off x="0" y="3838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454</xdr:row>
      <xdr:rowOff>0</xdr:rowOff>
    </xdr:from>
    <xdr:to>
      <xdr:col>0</xdr:col>
      <xdr:colOff>304800</xdr:colOff>
      <xdr:row>455</xdr:row>
      <xdr:rowOff>121920</xdr:rowOff>
    </xdr:to>
    <xdr:sp macro="" textlink="">
      <xdr:nvSpPr>
        <xdr:cNvPr id="3176" name="AutoShape 104" descr="Pittsburgh Penguins">
          <a:extLst>
            <a:ext uri="{FF2B5EF4-FFF2-40B4-BE49-F238E27FC236}">
              <a16:creationId xmlns:a16="http://schemas.microsoft.com/office/drawing/2014/main" xmlns="" id="{00000000-0008-0000-1000-0000680C0000}"/>
            </a:ext>
          </a:extLst>
        </xdr:cNvPr>
        <xdr:cNvSpPr>
          <a:spLocks noChangeAspect="1" noChangeArrowheads="1"/>
        </xdr:cNvSpPr>
      </xdr:nvSpPr>
      <xdr:spPr bwMode="auto">
        <a:xfrm>
          <a:off x="0" y="38755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797</xdr:row>
      <xdr:rowOff>0</xdr:rowOff>
    </xdr:from>
    <xdr:to>
      <xdr:col>0</xdr:col>
      <xdr:colOff>304800</xdr:colOff>
      <xdr:row>798</xdr:row>
      <xdr:rowOff>121920</xdr:rowOff>
    </xdr:to>
    <xdr:sp macro="" textlink="">
      <xdr:nvSpPr>
        <xdr:cNvPr id="3177" name="AutoShape 105" descr="Winnipeg Jets">
          <a:extLst>
            <a:ext uri="{FF2B5EF4-FFF2-40B4-BE49-F238E27FC236}">
              <a16:creationId xmlns:a16="http://schemas.microsoft.com/office/drawing/2014/main" xmlns="" id="{00000000-0008-0000-1000-0000690C0000}"/>
            </a:ext>
          </a:extLst>
        </xdr:cNvPr>
        <xdr:cNvSpPr>
          <a:spLocks noChangeAspect="1" noChangeArrowheads="1"/>
        </xdr:cNvSpPr>
      </xdr:nvSpPr>
      <xdr:spPr bwMode="auto">
        <a:xfrm>
          <a:off x="0" y="391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616</xdr:row>
      <xdr:rowOff>0</xdr:rowOff>
    </xdr:from>
    <xdr:to>
      <xdr:col>0</xdr:col>
      <xdr:colOff>304800</xdr:colOff>
      <xdr:row>617</xdr:row>
      <xdr:rowOff>121920</xdr:rowOff>
    </xdr:to>
    <xdr:sp macro="" textlink="">
      <xdr:nvSpPr>
        <xdr:cNvPr id="3178" name="AutoShape 106" descr="Columbus Blue Jackets">
          <a:extLst>
            <a:ext uri="{FF2B5EF4-FFF2-40B4-BE49-F238E27FC236}">
              <a16:creationId xmlns:a16="http://schemas.microsoft.com/office/drawing/2014/main" xmlns="" id="{00000000-0008-0000-1000-00006A0C0000}"/>
            </a:ext>
          </a:extLst>
        </xdr:cNvPr>
        <xdr:cNvSpPr>
          <a:spLocks noChangeAspect="1" noChangeArrowheads="1"/>
        </xdr:cNvSpPr>
      </xdr:nvSpPr>
      <xdr:spPr bwMode="auto">
        <a:xfrm>
          <a:off x="0" y="39502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304800</xdr:colOff>
      <xdr:row>53</xdr:row>
      <xdr:rowOff>121920</xdr:rowOff>
    </xdr:to>
    <xdr:sp macro="" textlink="">
      <xdr:nvSpPr>
        <xdr:cNvPr id="3179" name="AutoShape 107" descr="Edmonton Oilers">
          <a:extLst>
            <a:ext uri="{FF2B5EF4-FFF2-40B4-BE49-F238E27FC236}">
              <a16:creationId xmlns:a16="http://schemas.microsoft.com/office/drawing/2014/main" xmlns="" id="{00000000-0008-0000-1000-00006B0C0000}"/>
            </a:ext>
          </a:extLst>
        </xdr:cNvPr>
        <xdr:cNvSpPr>
          <a:spLocks noChangeAspect="1" noChangeArrowheads="1"/>
        </xdr:cNvSpPr>
      </xdr:nvSpPr>
      <xdr:spPr bwMode="auto">
        <a:xfrm>
          <a:off x="0" y="3987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802</xdr:row>
      <xdr:rowOff>0</xdr:rowOff>
    </xdr:from>
    <xdr:to>
      <xdr:col>0</xdr:col>
      <xdr:colOff>304800</xdr:colOff>
      <xdr:row>803</xdr:row>
      <xdr:rowOff>121920</xdr:rowOff>
    </xdr:to>
    <xdr:sp macro="" textlink="">
      <xdr:nvSpPr>
        <xdr:cNvPr id="3180" name="AutoShape 108" descr="Colorado Avalanche">
          <a:extLst>
            <a:ext uri="{FF2B5EF4-FFF2-40B4-BE49-F238E27FC236}">
              <a16:creationId xmlns:a16="http://schemas.microsoft.com/office/drawing/2014/main" xmlns="" id="{00000000-0008-0000-1000-00006C0C0000}"/>
            </a:ext>
          </a:extLst>
        </xdr:cNvPr>
        <xdr:cNvSpPr>
          <a:spLocks noChangeAspect="1" noChangeArrowheads="1"/>
        </xdr:cNvSpPr>
      </xdr:nvSpPr>
      <xdr:spPr bwMode="auto">
        <a:xfrm>
          <a:off x="0" y="40248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xdr:row>
      <xdr:rowOff>0</xdr:rowOff>
    </xdr:from>
    <xdr:to>
      <xdr:col>0</xdr:col>
      <xdr:colOff>304800</xdr:colOff>
      <xdr:row>220</xdr:row>
      <xdr:rowOff>121920</xdr:rowOff>
    </xdr:to>
    <xdr:sp macro="" textlink="">
      <xdr:nvSpPr>
        <xdr:cNvPr id="3181" name="AutoShape 109" descr="Arizona Coyotes">
          <a:extLst>
            <a:ext uri="{FF2B5EF4-FFF2-40B4-BE49-F238E27FC236}">
              <a16:creationId xmlns:a16="http://schemas.microsoft.com/office/drawing/2014/main" xmlns="" id="{00000000-0008-0000-1000-00006D0C0000}"/>
            </a:ext>
          </a:extLst>
        </xdr:cNvPr>
        <xdr:cNvSpPr>
          <a:spLocks noChangeAspect="1" noChangeArrowheads="1"/>
        </xdr:cNvSpPr>
      </xdr:nvSpPr>
      <xdr:spPr bwMode="auto">
        <a:xfrm>
          <a:off x="0" y="40622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xdr:row>
      <xdr:rowOff>0</xdr:rowOff>
    </xdr:from>
    <xdr:to>
      <xdr:col>0</xdr:col>
      <xdr:colOff>304800</xdr:colOff>
      <xdr:row>409</xdr:row>
      <xdr:rowOff>121920</xdr:rowOff>
    </xdr:to>
    <xdr:sp macro="" textlink="">
      <xdr:nvSpPr>
        <xdr:cNvPr id="3182" name="AutoShape 110" descr="Montreal Canadiens">
          <a:extLst>
            <a:ext uri="{FF2B5EF4-FFF2-40B4-BE49-F238E27FC236}">
              <a16:creationId xmlns:a16="http://schemas.microsoft.com/office/drawing/2014/main" xmlns="" id="{00000000-0008-0000-1000-00006E0C0000}"/>
            </a:ext>
          </a:extLst>
        </xdr:cNvPr>
        <xdr:cNvSpPr>
          <a:spLocks noChangeAspect="1" noChangeArrowheads="1"/>
        </xdr:cNvSpPr>
      </xdr:nvSpPr>
      <xdr:spPr bwMode="auto">
        <a:xfrm>
          <a:off x="0" y="409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304800</xdr:colOff>
      <xdr:row>25</xdr:row>
      <xdr:rowOff>121920</xdr:rowOff>
    </xdr:to>
    <xdr:sp macro="" textlink="">
      <xdr:nvSpPr>
        <xdr:cNvPr id="3183" name="AutoShape 111" descr="Arizona Coyotes">
          <a:extLst>
            <a:ext uri="{FF2B5EF4-FFF2-40B4-BE49-F238E27FC236}">
              <a16:creationId xmlns:a16="http://schemas.microsoft.com/office/drawing/2014/main" xmlns="" id="{00000000-0008-0000-1000-00006F0C0000}"/>
            </a:ext>
          </a:extLst>
        </xdr:cNvPr>
        <xdr:cNvSpPr>
          <a:spLocks noChangeAspect="1" noChangeArrowheads="1"/>
        </xdr:cNvSpPr>
      </xdr:nvSpPr>
      <xdr:spPr bwMode="auto">
        <a:xfrm>
          <a:off x="0" y="4136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740</xdr:row>
      <xdr:rowOff>0</xdr:rowOff>
    </xdr:from>
    <xdr:to>
      <xdr:col>0</xdr:col>
      <xdr:colOff>304800</xdr:colOff>
      <xdr:row>741</xdr:row>
      <xdr:rowOff>121920</xdr:rowOff>
    </xdr:to>
    <xdr:sp macro="" textlink="">
      <xdr:nvSpPr>
        <xdr:cNvPr id="3184" name="AutoShape 112" descr="Columbus Blue Jackets">
          <a:extLst>
            <a:ext uri="{FF2B5EF4-FFF2-40B4-BE49-F238E27FC236}">
              <a16:creationId xmlns:a16="http://schemas.microsoft.com/office/drawing/2014/main" xmlns="" id="{00000000-0008-0000-1000-0000700C0000}"/>
            </a:ext>
          </a:extLst>
        </xdr:cNvPr>
        <xdr:cNvSpPr>
          <a:spLocks noChangeAspect="1" noChangeArrowheads="1"/>
        </xdr:cNvSpPr>
      </xdr:nvSpPr>
      <xdr:spPr bwMode="auto">
        <a:xfrm>
          <a:off x="0" y="41734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xdr:row>
      <xdr:rowOff>0</xdr:rowOff>
    </xdr:from>
    <xdr:to>
      <xdr:col>0</xdr:col>
      <xdr:colOff>304800</xdr:colOff>
      <xdr:row>372</xdr:row>
      <xdr:rowOff>121920</xdr:rowOff>
    </xdr:to>
    <xdr:sp macro="" textlink="">
      <xdr:nvSpPr>
        <xdr:cNvPr id="3185" name="AutoShape 113" descr="St Louis Blues">
          <a:extLst>
            <a:ext uri="{FF2B5EF4-FFF2-40B4-BE49-F238E27FC236}">
              <a16:creationId xmlns:a16="http://schemas.microsoft.com/office/drawing/2014/main" xmlns="" id="{00000000-0008-0000-1000-0000710C0000}"/>
            </a:ext>
          </a:extLst>
        </xdr:cNvPr>
        <xdr:cNvSpPr>
          <a:spLocks noChangeAspect="1" noChangeArrowheads="1"/>
        </xdr:cNvSpPr>
      </xdr:nvSpPr>
      <xdr:spPr bwMode="auto">
        <a:xfrm>
          <a:off x="0" y="42108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681</xdr:row>
      <xdr:rowOff>0</xdr:rowOff>
    </xdr:from>
    <xdr:to>
      <xdr:col>0</xdr:col>
      <xdr:colOff>304800</xdr:colOff>
      <xdr:row>682</xdr:row>
      <xdr:rowOff>121920</xdr:rowOff>
    </xdr:to>
    <xdr:sp macro="" textlink="">
      <xdr:nvSpPr>
        <xdr:cNvPr id="3186" name="AutoShape 114" descr="Buffalo Sabres">
          <a:extLst>
            <a:ext uri="{FF2B5EF4-FFF2-40B4-BE49-F238E27FC236}">
              <a16:creationId xmlns:a16="http://schemas.microsoft.com/office/drawing/2014/main" xmlns="" id="{00000000-0008-0000-1000-0000720C0000}"/>
            </a:ext>
          </a:extLst>
        </xdr:cNvPr>
        <xdr:cNvSpPr>
          <a:spLocks noChangeAspect="1" noChangeArrowheads="1"/>
        </xdr:cNvSpPr>
      </xdr:nvSpPr>
      <xdr:spPr bwMode="auto">
        <a:xfrm>
          <a:off x="0" y="42664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xdr:row>
      <xdr:rowOff>0</xdr:rowOff>
    </xdr:from>
    <xdr:to>
      <xdr:col>0</xdr:col>
      <xdr:colOff>304800</xdr:colOff>
      <xdr:row>343</xdr:row>
      <xdr:rowOff>121920</xdr:rowOff>
    </xdr:to>
    <xdr:sp macro="" textlink="">
      <xdr:nvSpPr>
        <xdr:cNvPr id="3187" name="AutoShape 115" descr="St Louis Blues">
          <a:extLst>
            <a:ext uri="{FF2B5EF4-FFF2-40B4-BE49-F238E27FC236}">
              <a16:creationId xmlns:a16="http://schemas.microsoft.com/office/drawing/2014/main" xmlns="" id="{00000000-0008-0000-1000-0000730C0000}"/>
            </a:ext>
          </a:extLst>
        </xdr:cNvPr>
        <xdr:cNvSpPr>
          <a:spLocks noChangeAspect="1" noChangeArrowheads="1"/>
        </xdr:cNvSpPr>
      </xdr:nvSpPr>
      <xdr:spPr bwMode="auto">
        <a:xfrm>
          <a:off x="0" y="43037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577</xdr:row>
      <xdr:rowOff>0</xdr:rowOff>
    </xdr:from>
    <xdr:to>
      <xdr:col>0</xdr:col>
      <xdr:colOff>304800</xdr:colOff>
      <xdr:row>578</xdr:row>
      <xdr:rowOff>121920</xdr:rowOff>
    </xdr:to>
    <xdr:sp macro="" textlink="">
      <xdr:nvSpPr>
        <xdr:cNvPr id="3188" name="AutoShape 116" descr="New York Rangers">
          <a:extLst>
            <a:ext uri="{FF2B5EF4-FFF2-40B4-BE49-F238E27FC236}">
              <a16:creationId xmlns:a16="http://schemas.microsoft.com/office/drawing/2014/main" xmlns="" id="{00000000-0008-0000-1000-0000740C0000}"/>
            </a:ext>
          </a:extLst>
        </xdr:cNvPr>
        <xdr:cNvSpPr>
          <a:spLocks noChangeAspect="1" noChangeArrowheads="1"/>
        </xdr:cNvSpPr>
      </xdr:nvSpPr>
      <xdr:spPr bwMode="auto">
        <a:xfrm>
          <a:off x="0" y="43411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689</xdr:row>
      <xdr:rowOff>0</xdr:rowOff>
    </xdr:from>
    <xdr:to>
      <xdr:col>0</xdr:col>
      <xdr:colOff>304800</xdr:colOff>
      <xdr:row>690</xdr:row>
      <xdr:rowOff>121920</xdr:rowOff>
    </xdr:to>
    <xdr:sp macro="" textlink="">
      <xdr:nvSpPr>
        <xdr:cNvPr id="3189" name="AutoShape 117" descr="Florida Panthers">
          <a:extLst>
            <a:ext uri="{FF2B5EF4-FFF2-40B4-BE49-F238E27FC236}">
              <a16:creationId xmlns:a16="http://schemas.microsoft.com/office/drawing/2014/main" xmlns="" id="{00000000-0008-0000-1000-0000750C0000}"/>
            </a:ext>
          </a:extLst>
        </xdr:cNvPr>
        <xdr:cNvSpPr>
          <a:spLocks noChangeAspect="1" noChangeArrowheads="1"/>
        </xdr:cNvSpPr>
      </xdr:nvSpPr>
      <xdr:spPr bwMode="auto">
        <a:xfrm>
          <a:off x="0" y="43784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645</xdr:row>
      <xdr:rowOff>0</xdr:rowOff>
    </xdr:from>
    <xdr:to>
      <xdr:col>0</xdr:col>
      <xdr:colOff>304800</xdr:colOff>
      <xdr:row>646</xdr:row>
      <xdr:rowOff>121920</xdr:rowOff>
    </xdr:to>
    <xdr:sp macro="" textlink="">
      <xdr:nvSpPr>
        <xdr:cNvPr id="3190" name="AutoShape 118" descr="Tampa Bay Lightning">
          <a:extLst>
            <a:ext uri="{FF2B5EF4-FFF2-40B4-BE49-F238E27FC236}">
              <a16:creationId xmlns:a16="http://schemas.microsoft.com/office/drawing/2014/main" xmlns="" id="{00000000-0008-0000-1000-0000760C0000}"/>
            </a:ext>
          </a:extLst>
        </xdr:cNvPr>
        <xdr:cNvSpPr>
          <a:spLocks noChangeAspect="1" noChangeArrowheads="1"/>
        </xdr:cNvSpPr>
      </xdr:nvSpPr>
      <xdr:spPr bwMode="auto">
        <a:xfrm>
          <a:off x="0" y="441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779</xdr:row>
      <xdr:rowOff>0</xdr:rowOff>
    </xdr:from>
    <xdr:to>
      <xdr:col>0</xdr:col>
      <xdr:colOff>304800</xdr:colOff>
      <xdr:row>780</xdr:row>
      <xdr:rowOff>121920</xdr:rowOff>
    </xdr:to>
    <xdr:sp macro="" textlink="">
      <xdr:nvSpPr>
        <xdr:cNvPr id="3191" name="AutoShape 119" descr="Vegas Golden Knights">
          <a:extLst>
            <a:ext uri="{FF2B5EF4-FFF2-40B4-BE49-F238E27FC236}">
              <a16:creationId xmlns:a16="http://schemas.microsoft.com/office/drawing/2014/main" xmlns="" id="{00000000-0008-0000-1000-0000770C0000}"/>
            </a:ext>
          </a:extLst>
        </xdr:cNvPr>
        <xdr:cNvSpPr>
          <a:spLocks noChangeAspect="1" noChangeArrowheads="1"/>
        </xdr:cNvSpPr>
      </xdr:nvSpPr>
      <xdr:spPr bwMode="auto">
        <a:xfrm>
          <a:off x="0" y="44531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604</xdr:row>
      <xdr:rowOff>0</xdr:rowOff>
    </xdr:from>
    <xdr:to>
      <xdr:col>0</xdr:col>
      <xdr:colOff>304800</xdr:colOff>
      <xdr:row>605</xdr:row>
      <xdr:rowOff>121920</xdr:rowOff>
    </xdr:to>
    <xdr:sp macro="" textlink="">
      <xdr:nvSpPr>
        <xdr:cNvPr id="3192" name="AutoShape 120" descr="Toronto Maple Leafs">
          <a:extLst>
            <a:ext uri="{FF2B5EF4-FFF2-40B4-BE49-F238E27FC236}">
              <a16:creationId xmlns:a16="http://schemas.microsoft.com/office/drawing/2014/main" xmlns="" id="{00000000-0008-0000-1000-0000780C0000}"/>
            </a:ext>
          </a:extLst>
        </xdr:cNvPr>
        <xdr:cNvSpPr>
          <a:spLocks noChangeAspect="1" noChangeArrowheads="1"/>
        </xdr:cNvSpPr>
      </xdr:nvSpPr>
      <xdr:spPr bwMode="auto">
        <a:xfrm>
          <a:off x="0" y="45087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xdr:row>
      <xdr:rowOff>0</xdr:rowOff>
    </xdr:from>
    <xdr:to>
      <xdr:col>0</xdr:col>
      <xdr:colOff>304800</xdr:colOff>
      <xdr:row>389</xdr:row>
      <xdr:rowOff>121920</xdr:rowOff>
    </xdr:to>
    <xdr:sp macro="" textlink="">
      <xdr:nvSpPr>
        <xdr:cNvPr id="3193" name="AutoShape 121" descr="Detroit Red Wings">
          <a:extLst>
            <a:ext uri="{FF2B5EF4-FFF2-40B4-BE49-F238E27FC236}">
              <a16:creationId xmlns:a16="http://schemas.microsoft.com/office/drawing/2014/main" xmlns="" id="{00000000-0008-0000-1000-0000790C0000}"/>
            </a:ext>
          </a:extLst>
        </xdr:cNvPr>
        <xdr:cNvSpPr>
          <a:spLocks noChangeAspect="1" noChangeArrowheads="1"/>
        </xdr:cNvSpPr>
      </xdr:nvSpPr>
      <xdr:spPr bwMode="auto">
        <a:xfrm>
          <a:off x="0" y="45460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xdr:row>
      <xdr:rowOff>0</xdr:rowOff>
    </xdr:from>
    <xdr:to>
      <xdr:col>0</xdr:col>
      <xdr:colOff>304800</xdr:colOff>
      <xdr:row>376</xdr:row>
      <xdr:rowOff>121920</xdr:rowOff>
    </xdr:to>
    <xdr:sp macro="" textlink="">
      <xdr:nvSpPr>
        <xdr:cNvPr id="3194" name="AutoShape 122" descr="Los Angeles Kings">
          <a:extLst>
            <a:ext uri="{FF2B5EF4-FFF2-40B4-BE49-F238E27FC236}">
              <a16:creationId xmlns:a16="http://schemas.microsoft.com/office/drawing/2014/main" xmlns="" id="{00000000-0008-0000-1000-00007A0C0000}"/>
            </a:ext>
          </a:extLst>
        </xdr:cNvPr>
        <xdr:cNvSpPr>
          <a:spLocks noChangeAspect="1" noChangeArrowheads="1"/>
        </xdr:cNvSpPr>
      </xdr:nvSpPr>
      <xdr:spPr bwMode="auto">
        <a:xfrm>
          <a:off x="0" y="458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780</xdr:row>
      <xdr:rowOff>0</xdr:rowOff>
    </xdr:from>
    <xdr:to>
      <xdr:col>0</xdr:col>
      <xdr:colOff>304800</xdr:colOff>
      <xdr:row>781</xdr:row>
      <xdr:rowOff>121920</xdr:rowOff>
    </xdr:to>
    <xdr:sp macro="" textlink="">
      <xdr:nvSpPr>
        <xdr:cNvPr id="3195" name="AutoShape 123" descr="Boston Bruins">
          <a:extLst>
            <a:ext uri="{FF2B5EF4-FFF2-40B4-BE49-F238E27FC236}">
              <a16:creationId xmlns:a16="http://schemas.microsoft.com/office/drawing/2014/main" xmlns="" id="{00000000-0008-0000-1000-00007B0C0000}"/>
            </a:ext>
          </a:extLst>
        </xdr:cNvPr>
        <xdr:cNvSpPr>
          <a:spLocks noChangeAspect="1" noChangeArrowheads="1"/>
        </xdr:cNvSpPr>
      </xdr:nvSpPr>
      <xdr:spPr bwMode="auto">
        <a:xfrm>
          <a:off x="0" y="46207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637</xdr:row>
      <xdr:rowOff>0</xdr:rowOff>
    </xdr:from>
    <xdr:to>
      <xdr:col>0</xdr:col>
      <xdr:colOff>304800</xdr:colOff>
      <xdr:row>638</xdr:row>
      <xdr:rowOff>121920</xdr:rowOff>
    </xdr:to>
    <xdr:sp macro="" textlink="">
      <xdr:nvSpPr>
        <xdr:cNvPr id="3196" name="AutoShape 124" descr="Minnesota Wild">
          <a:extLst>
            <a:ext uri="{FF2B5EF4-FFF2-40B4-BE49-F238E27FC236}">
              <a16:creationId xmlns:a16="http://schemas.microsoft.com/office/drawing/2014/main" xmlns="" id="{00000000-0008-0000-1000-00007C0C0000}"/>
            </a:ext>
          </a:extLst>
        </xdr:cNvPr>
        <xdr:cNvSpPr>
          <a:spLocks noChangeAspect="1" noChangeArrowheads="1"/>
        </xdr:cNvSpPr>
      </xdr:nvSpPr>
      <xdr:spPr bwMode="auto">
        <a:xfrm>
          <a:off x="0" y="46581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xdr:row>
      <xdr:rowOff>0</xdr:rowOff>
    </xdr:from>
    <xdr:to>
      <xdr:col>0</xdr:col>
      <xdr:colOff>304800</xdr:colOff>
      <xdr:row>222</xdr:row>
      <xdr:rowOff>121920</xdr:rowOff>
    </xdr:to>
    <xdr:sp macro="" textlink="">
      <xdr:nvSpPr>
        <xdr:cNvPr id="3197" name="AutoShape 125" descr="Vegas Golden Knights">
          <a:extLst>
            <a:ext uri="{FF2B5EF4-FFF2-40B4-BE49-F238E27FC236}">
              <a16:creationId xmlns:a16="http://schemas.microsoft.com/office/drawing/2014/main" xmlns="" id="{00000000-0008-0000-1000-00007D0C0000}"/>
            </a:ext>
          </a:extLst>
        </xdr:cNvPr>
        <xdr:cNvSpPr>
          <a:spLocks noChangeAspect="1" noChangeArrowheads="1"/>
        </xdr:cNvSpPr>
      </xdr:nvSpPr>
      <xdr:spPr bwMode="auto">
        <a:xfrm>
          <a:off x="0" y="46954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295</xdr:row>
      <xdr:rowOff>121920</xdr:rowOff>
    </xdr:to>
    <xdr:sp macro="" textlink="">
      <xdr:nvSpPr>
        <xdr:cNvPr id="3198" name="AutoShape 126" descr="Detroit Red Wings">
          <a:extLst>
            <a:ext uri="{FF2B5EF4-FFF2-40B4-BE49-F238E27FC236}">
              <a16:creationId xmlns:a16="http://schemas.microsoft.com/office/drawing/2014/main" xmlns="" id="{00000000-0008-0000-1000-00007E0C0000}"/>
            </a:ext>
          </a:extLst>
        </xdr:cNvPr>
        <xdr:cNvSpPr>
          <a:spLocks noChangeAspect="1" noChangeArrowheads="1"/>
        </xdr:cNvSpPr>
      </xdr:nvSpPr>
      <xdr:spPr bwMode="auto">
        <a:xfrm>
          <a:off x="0" y="4751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xdr:row>
      <xdr:rowOff>0</xdr:rowOff>
    </xdr:from>
    <xdr:to>
      <xdr:col>0</xdr:col>
      <xdr:colOff>304800</xdr:colOff>
      <xdr:row>323</xdr:row>
      <xdr:rowOff>121920</xdr:rowOff>
    </xdr:to>
    <xdr:sp macro="" textlink="">
      <xdr:nvSpPr>
        <xdr:cNvPr id="3199" name="AutoShape 127" descr="Anaheim Ducks">
          <a:extLst>
            <a:ext uri="{FF2B5EF4-FFF2-40B4-BE49-F238E27FC236}">
              <a16:creationId xmlns:a16="http://schemas.microsoft.com/office/drawing/2014/main" xmlns="" id="{00000000-0008-0000-1000-00007F0C0000}"/>
            </a:ext>
          </a:extLst>
        </xdr:cNvPr>
        <xdr:cNvSpPr>
          <a:spLocks noChangeAspect="1" noChangeArrowheads="1"/>
        </xdr:cNvSpPr>
      </xdr:nvSpPr>
      <xdr:spPr bwMode="auto">
        <a:xfrm>
          <a:off x="0" y="47884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523</xdr:row>
      <xdr:rowOff>0</xdr:rowOff>
    </xdr:from>
    <xdr:to>
      <xdr:col>0</xdr:col>
      <xdr:colOff>304800</xdr:colOff>
      <xdr:row>524</xdr:row>
      <xdr:rowOff>121920</xdr:rowOff>
    </xdr:to>
    <xdr:sp macro="" textlink="">
      <xdr:nvSpPr>
        <xdr:cNvPr id="3200" name="AutoShape 128" descr="Arizona Coyotes">
          <a:extLst>
            <a:ext uri="{FF2B5EF4-FFF2-40B4-BE49-F238E27FC236}">
              <a16:creationId xmlns:a16="http://schemas.microsoft.com/office/drawing/2014/main" xmlns="" id="{00000000-0008-0000-1000-0000800C0000}"/>
            </a:ext>
          </a:extLst>
        </xdr:cNvPr>
        <xdr:cNvSpPr>
          <a:spLocks noChangeAspect="1" noChangeArrowheads="1"/>
        </xdr:cNvSpPr>
      </xdr:nvSpPr>
      <xdr:spPr bwMode="auto">
        <a:xfrm>
          <a:off x="0" y="48257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581</xdr:row>
      <xdr:rowOff>0</xdr:rowOff>
    </xdr:from>
    <xdr:to>
      <xdr:col>0</xdr:col>
      <xdr:colOff>304800</xdr:colOff>
      <xdr:row>582</xdr:row>
      <xdr:rowOff>121920</xdr:rowOff>
    </xdr:to>
    <xdr:sp macro="" textlink="">
      <xdr:nvSpPr>
        <xdr:cNvPr id="3201" name="AutoShape 129" descr="Florida Panthers">
          <a:extLst>
            <a:ext uri="{FF2B5EF4-FFF2-40B4-BE49-F238E27FC236}">
              <a16:creationId xmlns:a16="http://schemas.microsoft.com/office/drawing/2014/main" xmlns="" id="{00000000-0008-0000-1000-0000810C0000}"/>
            </a:ext>
          </a:extLst>
        </xdr:cNvPr>
        <xdr:cNvSpPr>
          <a:spLocks noChangeAspect="1" noChangeArrowheads="1"/>
        </xdr:cNvSpPr>
      </xdr:nvSpPr>
      <xdr:spPr bwMode="auto">
        <a:xfrm>
          <a:off x="0" y="48630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xdr:row>
      <xdr:rowOff>0</xdr:rowOff>
    </xdr:from>
    <xdr:to>
      <xdr:col>0</xdr:col>
      <xdr:colOff>304800</xdr:colOff>
      <xdr:row>367</xdr:row>
      <xdr:rowOff>121920</xdr:rowOff>
    </xdr:to>
    <xdr:sp macro="" textlink="">
      <xdr:nvSpPr>
        <xdr:cNvPr id="3202" name="AutoShape 130" descr="Minnesota Wild">
          <a:extLst>
            <a:ext uri="{FF2B5EF4-FFF2-40B4-BE49-F238E27FC236}">
              <a16:creationId xmlns:a16="http://schemas.microsoft.com/office/drawing/2014/main" xmlns="" id="{00000000-0008-0000-1000-0000820C0000}"/>
            </a:ext>
          </a:extLst>
        </xdr:cNvPr>
        <xdr:cNvSpPr>
          <a:spLocks noChangeAspect="1" noChangeArrowheads="1"/>
        </xdr:cNvSpPr>
      </xdr:nvSpPr>
      <xdr:spPr bwMode="auto">
        <a:xfrm>
          <a:off x="0" y="49004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832</xdr:row>
      <xdr:rowOff>0</xdr:rowOff>
    </xdr:from>
    <xdr:to>
      <xdr:col>0</xdr:col>
      <xdr:colOff>304800</xdr:colOff>
      <xdr:row>833</xdr:row>
      <xdr:rowOff>121920</xdr:rowOff>
    </xdr:to>
    <xdr:sp macro="" textlink="">
      <xdr:nvSpPr>
        <xdr:cNvPr id="3203" name="AutoShape 131" descr="Buffalo Sabres">
          <a:extLst>
            <a:ext uri="{FF2B5EF4-FFF2-40B4-BE49-F238E27FC236}">
              <a16:creationId xmlns:a16="http://schemas.microsoft.com/office/drawing/2014/main" xmlns="" id="{00000000-0008-0000-1000-0000830C0000}"/>
            </a:ext>
          </a:extLst>
        </xdr:cNvPr>
        <xdr:cNvSpPr>
          <a:spLocks noChangeAspect="1" noChangeArrowheads="1"/>
        </xdr:cNvSpPr>
      </xdr:nvSpPr>
      <xdr:spPr bwMode="auto">
        <a:xfrm>
          <a:off x="0" y="493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xdr:row>
      <xdr:rowOff>0</xdr:rowOff>
    </xdr:from>
    <xdr:to>
      <xdr:col>0</xdr:col>
      <xdr:colOff>304800</xdr:colOff>
      <xdr:row>112</xdr:row>
      <xdr:rowOff>121920</xdr:rowOff>
    </xdr:to>
    <xdr:sp macro="" textlink="">
      <xdr:nvSpPr>
        <xdr:cNvPr id="3204" name="AutoShape 132" descr="St Louis Blues">
          <a:extLst>
            <a:ext uri="{FF2B5EF4-FFF2-40B4-BE49-F238E27FC236}">
              <a16:creationId xmlns:a16="http://schemas.microsoft.com/office/drawing/2014/main" xmlns="" id="{00000000-0008-0000-1000-0000840C0000}"/>
            </a:ext>
          </a:extLst>
        </xdr:cNvPr>
        <xdr:cNvSpPr>
          <a:spLocks noChangeAspect="1" noChangeArrowheads="1"/>
        </xdr:cNvSpPr>
      </xdr:nvSpPr>
      <xdr:spPr bwMode="auto">
        <a:xfrm>
          <a:off x="0" y="49750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xdr:row>
      <xdr:rowOff>0</xdr:rowOff>
    </xdr:from>
    <xdr:to>
      <xdr:col>0</xdr:col>
      <xdr:colOff>304800</xdr:colOff>
      <xdr:row>244</xdr:row>
      <xdr:rowOff>121920</xdr:rowOff>
    </xdr:to>
    <xdr:sp macro="" textlink="">
      <xdr:nvSpPr>
        <xdr:cNvPr id="3205" name="AutoShape 133" descr="Washington Capitals">
          <a:extLst>
            <a:ext uri="{FF2B5EF4-FFF2-40B4-BE49-F238E27FC236}">
              <a16:creationId xmlns:a16="http://schemas.microsoft.com/office/drawing/2014/main" xmlns="" id="{00000000-0008-0000-1000-0000850C0000}"/>
            </a:ext>
          </a:extLst>
        </xdr:cNvPr>
        <xdr:cNvSpPr>
          <a:spLocks noChangeAspect="1" noChangeArrowheads="1"/>
        </xdr:cNvSpPr>
      </xdr:nvSpPr>
      <xdr:spPr bwMode="auto">
        <a:xfrm>
          <a:off x="0" y="50124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304800</xdr:colOff>
      <xdr:row>63</xdr:row>
      <xdr:rowOff>121920</xdr:rowOff>
    </xdr:to>
    <xdr:sp macro="" textlink="">
      <xdr:nvSpPr>
        <xdr:cNvPr id="3206" name="AutoShape 134" descr="New Jersey Devils">
          <a:extLst>
            <a:ext uri="{FF2B5EF4-FFF2-40B4-BE49-F238E27FC236}">
              <a16:creationId xmlns:a16="http://schemas.microsoft.com/office/drawing/2014/main" xmlns="" id="{00000000-0008-0000-1000-0000860C0000}"/>
            </a:ext>
          </a:extLst>
        </xdr:cNvPr>
        <xdr:cNvSpPr>
          <a:spLocks noChangeAspect="1" noChangeArrowheads="1"/>
        </xdr:cNvSpPr>
      </xdr:nvSpPr>
      <xdr:spPr bwMode="auto">
        <a:xfrm>
          <a:off x="0" y="50490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794</xdr:row>
      <xdr:rowOff>0</xdr:rowOff>
    </xdr:from>
    <xdr:to>
      <xdr:col>0</xdr:col>
      <xdr:colOff>304800</xdr:colOff>
      <xdr:row>795</xdr:row>
      <xdr:rowOff>121920</xdr:rowOff>
    </xdr:to>
    <xdr:sp macro="" textlink="">
      <xdr:nvSpPr>
        <xdr:cNvPr id="3207" name="AutoShape 135" descr="Tampa Bay Lightning">
          <a:extLst>
            <a:ext uri="{FF2B5EF4-FFF2-40B4-BE49-F238E27FC236}">
              <a16:creationId xmlns:a16="http://schemas.microsoft.com/office/drawing/2014/main" xmlns="" id="{00000000-0008-0000-1000-0000870C0000}"/>
            </a:ext>
          </a:extLst>
        </xdr:cNvPr>
        <xdr:cNvSpPr>
          <a:spLocks noChangeAspect="1" noChangeArrowheads="1"/>
        </xdr:cNvSpPr>
      </xdr:nvSpPr>
      <xdr:spPr bwMode="auto">
        <a:xfrm>
          <a:off x="0" y="508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xdr:row>
      <xdr:rowOff>0</xdr:rowOff>
    </xdr:from>
    <xdr:to>
      <xdr:col>0</xdr:col>
      <xdr:colOff>304800</xdr:colOff>
      <xdr:row>213</xdr:row>
      <xdr:rowOff>121920</xdr:rowOff>
    </xdr:to>
    <xdr:sp macro="" textlink="">
      <xdr:nvSpPr>
        <xdr:cNvPr id="3208" name="AutoShape 136" descr="Detroit Red Wings">
          <a:extLst>
            <a:ext uri="{FF2B5EF4-FFF2-40B4-BE49-F238E27FC236}">
              <a16:creationId xmlns:a16="http://schemas.microsoft.com/office/drawing/2014/main" xmlns="" id="{00000000-0008-0000-1000-0000880C0000}"/>
            </a:ext>
          </a:extLst>
        </xdr:cNvPr>
        <xdr:cNvSpPr>
          <a:spLocks noChangeAspect="1" noChangeArrowheads="1"/>
        </xdr:cNvSpPr>
      </xdr:nvSpPr>
      <xdr:spPr bwMode="auto">
        <a:xfrm>
          <a:off x="0" y="51229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598</xdr:row>
      <xdr:rowOff>0</xdr:rowOff>
    </xdr:from>
    <xdr:to>
      <xdr:col>0</xdr:col>
      <xdr:colOff>304800</xdr:colOff>
      <xdr:row>599</xdr:row>
      <xdr:rowOff>121920</xdr:rowOff>
    </xdr:to>
    <xdr:sp macro="" textlink="">
      <xdr:nvSpPr>
        <xdr:cNvPr id="3209" name="AutoShape 137" descr="Toronto Maple Leafs">
          <a:extLst>
            <a:ext uri="{FF2B5EF4-FFF2-40B4-BE49-F238E27FC236}">
              <a16:creationId xmlns:a16="http://schemas.microsoft.com/office/drawing/2014/main" xmlns="" id="{00000000-0008-0000-1000-0000890C0000}"/>
            </a:ext>
          </a:extLst>
        </xdr:cNvPr>
        <xdr:cNvSpPr>
          <a:spLocks noChangeAspect="1" noChangeArrowheads="1"/>
        </xdr:cNvSpPr>
      </xdr:nvSpPr>
      <xdr:spPr bwMode="auto">
        <a:xfrm>
          <a:off x="0" y="51602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543</xdr:row>
      <xdr:rowOff>0</xdr:rowOff>
    </xdr:from>
    <xdr:to>
      <xdr:col>0</xdr:col>
      <xdr:colOff>304800</xdr:colOff>
      <xdr:row>544</xdr:row>
      <xdr:rowOff>121920</xdr:rowOff>
    </xdr:to>
    <xdr:sp macro="" textlink="">
      <xdr:nvSpPr>
        <xdr:cNvPr id="3210" name="AutoShape 138" descr="Buffalo Sabres">
          <a:extLst>
            <a:ext uri="{FF2B5EF4-FFF2-40B4-BE49-F238E27FC236}">
              <a16:creationId xmlns:a16="http://schemas.microsoft.com/office/drawing/2014/main" xmlns="" id="{00000000-0008-0000-1000-00008A0C0000}"/>
            </a:ext>
          </a:extLst>
        </xdr:cNvPr>
        <xdr:cNvSpPr>
          <a:spLocks noChangeAspect="1" noChangeArrowheads="1"/>
        </xdr:cNvSpPr>
      </xdr:nvSpPr>
      <xdr:spPr bwMode="auto">
        <a:xfrm>
          <a:off x="0" y="5197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683</xdr:row>
      <xdr:rowOff>0</xdr:rowOff>
    </xdr:from>
    <xdr:to>
      <xdr:col>0</xdr:col>
      <xdr:colOff>304800</xdr:colOff>
      <xdr:row>684</xdr:row>
      <xdr:rowOff>121920</xdr:rowOff>
    </xdr:to>
    <xdr:sp macro="" textlink="">
      <xdr:nvSpPr>
        <xdr:cNvPr id="3211" name="AutoShape 139" descr="Vegas Golden Knights">
          <a:extLst>
            <a:ext uri="{FF2B5EF4-FFF2-40B4-BE49-F238E27FC236}">
              <a16:creationId xmlns:a16="http://schemas.microsoft.com/office/drawing/2014/main" xmlns="" id="{00000000-0008-0000-1000-00008B0C0000}"/>
            </a:ext>
          </a:extLst>
        </xdr:cNvPr>
        <xdr:cNvSpPr>
          <a:spLocks noChangeAspect="1" noChangeArrowheads="1"/>
        </xdr:cNvSpPr>
      </xdr:nvSpPr>
      <xdr:spPr bwMode="auto">
        <a:xfrm>
          <a:off x="0" y="523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435</xdr:row>
      <xdr:rowOff>0</xdr:rowOff>
    </xdr:from>
    <xdr:to>
      <xdr:col>0</xdr:col>
      <xdr:colOff>304800</xdr:colOff>
      <xdr:row>436</xdr:row>
      <xdr:rowOff>121920</xdr:rowOff>
    </xdr:to>
    <xdr:sp macro="" textlink="">
      <xdr:nvSpPr>
        <xdr:cNvPr id="3212" name="AutoShape 140" descr="New York Islanders">
          <a:extLst>
            <a:ext uri="{FF2B5EF4-FFF2-40B4-BE49-F238E27FC236}">
              <a16:creationId xmlns:a16="http://schemas.microsoft.com/office/drawing/2014/main" xmlns="" id="{00000000-0008-0000-1000-00008C0C0000}"/>
            </a:ext>
          </a:extLst>
        </xdr:cNvPr>
        <xdr:cNvSpPr>
          <a:spLocks noChangeAspect="1" noChangeArrowheads="1"/>
        </xdr:cNvSpPr>
      </xdr:nvSpPr>
      <xdr:spPr bwMode="auto">
        <a:xfrm>
          <a:off x="0" y="52905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237</xdr:row>
      <xdr:rowOff>0</xdr:rowOff>
    </xdr:from>
    <xdr:to>
      <xdr:col>0</xdr:col>
      <xdr:colOff>304800</xdr:colOff>
      <xdr:row>238</xdr:row>
      <xdr:rowOff>121920</xdr:rowOff>
    </xdr:to>
    <xdr:sp macro="" textlink="">
      <xdr:nvSpPr>
        <xdr:cNvPr id="3213" name="AutoShape 141" descr="Pittsburgh Penguins">
          <a:extLst>
            <a:ext uri="{FF2B5EF4-FFF2-40B4-BE49-F238E27FC236}">
              <a16:creationId xmlns:a16="http://schemas.microsoft.com/office/drawing/2014/main" xmlns="" id="{00000000-0008-0000-1000-00008D0C0000}"/>
            </a:ext>
          </a:extLst>
        </xdr:cNvPr>
        <xdr:cNvSpPr>
          <a:spLocks noChangeAspect="1" noChangeArrowheads="1"/>
        </xdr:cNvSpPr>
      </xdr:nvSpPr>
      <xdr:spPr bwMode="auto">
        <a:xfrm>
          <a:off x="0" y="53271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304800</xdr:colOff>
      <xdr:row>58</xdr:row>
      <xdr:rowOff>121920</xdr:rowOff>
    </xdr:to>
    <xdr:sp macro="" textlink="">
      <xdr:nvSpPr>
        <xdr:cNvPr id="3214" name="AutoShape 142" descr="Philadelphia Flyers">
          <a:extLst>
            <a:ext uri="{FF2B5EF4-FFF2-40B4-BE49-F238E27FC236}">
              <a16:creationId xmlns:a16="http://schemas.microsoft.com/office/drawing/2014/main" xmlns="" id="{00000000-0008-0000-1000-00008E0C0000}"/>
            </a:ext>
          </a:extLst>
        </xdr:cNvPr>
        <xdr:cNvSpPr>
          <a:spLocks noChangeAspect="1" noChangeArrowheads="1"/>
        </xdr:cNvSpPr>
      </xdr:nvSpPr>
      <xdr:spPr bwMode="auto">
        <a:xfrm>
          <a:off x="0" y="5364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297</xdr:row>
      <xdr:rowOff>0</xdr:rowOff>
    </xdr:from>
    <xdr:to>
      <xdr:col>0</xdr:col>
      <xdr:colOff>304800</xdr:colOff>
      <xdr:row>298</xdr:row>
      <xdr:rowOff>121920</xdr:rowOff>
    </xdr:to>
    <xdr:sp macro="" textlink="">
      <xdr:nvSpPr>
        <xdr:cNvPr id="3215" name="AutoShape 143" descr="Toronto Maple Leafs">
          <a:extLst>
            <a:ext uri="{FF2B5EF4-FFF2-40B4-BE49-F238E27FC236}">
              <a16:creationId xmlns:a16="http://schemas.microsoft.com/office/drawing/2014/main" xmlns="" id="{00000000-0008-0000-1000-00008F0C0000}"/>
            </a:ext>
          </a:extLst>
        </xdr:cNvPr>
        <xdr:cNvSpPr>
          <a:spLocks noChangeAspect="1" noChangeArrowheads="1"/>
        </xdr:cNvSpPr>
      </xdr:nvSpPr>
      <xdr:spPr bwMode="auto">
        <a:xfrm>
          <a:off x="0" y="54018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304800</xdr:colOff>
      <xdr:row>37</xdr:row>
      <xdr:rowOff>121920</xdr:rowOff>
    </xdr:to>
    <xdr:sp macro="" textlink="">
      <xdr:nvSpPr>
        <xdr:cNvPr id="3216" name="AutoShape 144" descr="Vancouver Canucks">
          <a:extLst>
            <a:ext uri="{FF2B5EF4-FFF2-40B4-BE49-F238E27FC236}">
              <a16:creationId xmlns:a16="http://schemas.microsoft.com/office/drawing/2014/main" xmlns="" id="{00000000-0008-0000-1000-0000900C0000}"/>
            </a:ext>
          </a:extLst>
        </xdr:cNvPr>
        <xdr:cNvSpPr>
          <a:spLocks noChangeAspect="1" noChangeArrowheads="1"/>
        </xdr:cNvSpPr>
      </xdr:nvSpPr>
      <xdr:spPr bwMode="auto">
        <a:xfrm>
          <a:off x="0" y="54391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xdr:row>
      <xdr:rowOff>0</xdr:rowOff>
    </xdr:from>
    <xdr:to>
      <xdr:col>0</xdr:col>
      <xdr:colOff>304800</xdr:colOff>
      <xdr:row>86</xdr:row>
      <xdr:rowOff>121920</xdr:rowOff>
    </xdr:to>
    <xdr:sp macro="" textlink="">
      <xdr:nvSpPr>
        <xdr:cNvPr id="3217" name="AutoShape 145" descr="Dallas Stars">
          <a:extLst>
            <a:ext uri="{FF2B5EF4-FFF2-40B4-BE49-F238E27FC236}">
              <a16:creationId xmlns:a16="http://schemas.microsoft.com/office/drawing/2014/main" xmlns="" id="{00000000-0008-0000-1000-0000910C0000}"/>
            </a:ext>
          </a:extLst>
        </xdr:cNvPr>
        <xdr:cNvSpPr>
          <a:spLocks noChangeAspect="1" noChangeArrowheads="1"/>
        </xdr:cNvSpPr>
      </xdr:nvSpPr>
      <xdr:spPr bwMode="auto">
        <a:xfrm>
          <a:off x="0" y="54764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304800</xdr:colOff>
      <xdr:row>24</xdr:row>
      <xdr:rowOff>121920</xdr:rowOff>
    </xdr:to>
    <xdr:sp macro="" textlink="">
      <xdr:nvSpPr>
        <xdr:cNvPr id="3218" name="AutoShape 146" descr="Arizona Coyotes">
          <a:extLst>
            <a:ext uri="{FF2B5EF4-FFF2-40B4-BE49-F238E27FC236}">
              <a16:creationId xmlns:a16="http://schemas.microsoft.com/office/drawing/2014/main" xmlns="" id="{00000000-0008-0000-1000-0000920C0000}"/>
            </a:ext>
          </a:extLst>
        </xdr:cNvPr>
        <xdr:cNvSpPr>
          <a:spLocks noChangeAspect="1" noChangeArrowheads="1"/>
        </xdr:cNvSpPr>
      </xdr:nvSpPr>
      <xdr:spPr bwMode="auto">
        <a:xfrm>
          <a:off x="0" y="54947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304800</xdr:colOff>
      <xdr:row>41</xdr:row>
      <xdr:rowOff>121920</xdr:rowOff>
    </xdr:to>
    <xdr:sp macro="" textlink="">
      <xdr:nvSpPr>
        <xdr:cNvPr id="3219" name="AutoShape 147" descr="Columbus Blue Jackets">
          <a:extLst>
            <a:ext uri="{FF2B5EF4-FFF2-40B4-BE49-F238E27FC236}">
              <a16:creationId xmlns:a16="http://schemas.microsoft.com/office/drawing/2014/main" xmlns="" id="{00000000-0008-0000-1000-0000930C0000}"/>
            </a:ext>
          </a:extLst>
        </xdr:cNvPr>
        <xdr:cNvSpPr>
          <a:spLocks noChangeAspect="1" noChangeArrowheads="1"/>
        </xdr:cNvSpPr>
      </xdr:nvSpPr>
      <xdr:spPr bwMode="auto">
        <a:xfrm>
          <a:off x="0" y="553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xdr:row>
      <xdr:rowOff>0</xdr:rowOff>
    </xdr:from>
    <xdr:to>
      <xdr:col>0</xdr:col>
      <xdr:colOff>304800</xdr:colOff>
      <xdr:row>513</xdr:row>
      <xdr:rowOff>121920</xdr:rowOff>
    </xdr:to>
    <xdr:sp macro="" textlink="">
      <xdr:nvSpPr>
        <xdr:cNvPr id="3220" name="AutoShape 148" descr="Dallas Stars">
          <a:extLst>
            <a:ext uri="{FF2B5EF4-FFF2-40B4-BE49-F238E27FC236}">
              <a16:creationId xmlns:a16="http://schemas.microsoft.com/office/drawing/2014/main" xmlns="" id="{00000000-0008-0000-1000-0000940C0000}"/>
            </a:ext>
          </a:extLst>
        </xdr:cNvPr>
        <xdr:cNvSpPr>
          <a:spLocks noChangeAspect="1" noChangeArrowheads="1"/>
        </xdr:cNvSpPr>
      </xdr:nvSpPr>
      <xdr:spPr bwMode="auto">
        <a:xfrm>
          <a:off x="0" y="55686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724</xdr:row>
      <xdr:rowOff>0</xdr:rowOff>
    </xdr:from>
    <xdr:to>
      <xdr:col>0</xdr:col>
      <xdr:colOff>304800</xdr:colOff>
      <xdr:row>725</xdr:row>
      <xdr:rowOff>121920</xdr:rowOff>
    </xdr:to>
    <xdr:sp macro="" textlink="">
      <xdr:nvSpPr>
        <xdr:cNvPr id="3221" name="AutoShape 149" descr="New Jersey Devils">
          <a:extLst>
            <a:ext uri="{FF2B5EF4-FFF2-40B4-BE49-F238E27FC236}">
              <a16:creationId xmlns:a16="http://schemas.microsoft.com/office/drawing/2014/main" xmlns="" id="{00000000-0008-0000-1000-0000950C0000}"/>
            </a:ext>
          </a:extLst>
        </xdr:cNvPr>
        <xdr:cNvSpPr>
          <a:spLocks noChangeAspect="1" noChangeArrowheads="1"/>
        </xdr:cNvSpPr>
      </xdr:nvSpPr>
      <xdr:spPr bwMode="auto">
        <a:xfrm>
          <a:off x="0" y="5606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xdr:row>
      <xdr:rowOff>0</xdr:rowOff>
    </xdr:from>
    <xdr:to>
      <xdr:col>0</xdr:col>
      <xdr:colOff>304800</xdr:colOff>
      <xdr:row>523</xdr:row>
      <xdr:rowOff>121920</xdr:rowOff>
    </xdr:to>
    <xdr:sp macro="" textlink="">
      <xdr:nvSpPr>
        <xdr:cNvPr id="3222" name="AutoShape 150" descr="Ottawa Senators">
          <a:extLst>
            <a:ext uri="{FF2B5EF4-FFF2-40B4-BE49-F238E27FC236}">
              <a16:creationId xmlns:a16="http://schemas.microsoft.com/office/drawing/2014/main" xmlns="" id="{00000000-0008-0000-1000-0000960C0000}"/>
            </a:ext>
          </a:extLst>
        </xdr:cNvPr>
        <xdr:cNvSpPr>
          <a:spLocks noChangeAspect="1" noChangeArrowheads="1"/>
        </xdr:cNvSpPr>
      </xdr:nvSpPr>
      <xdr:spPr bwMode="auto">
        <a:xfrm>
          <a:off x="0" y="56433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663</xdr:row>
      <xdr:rowOff>0</xdr:rowOff>
    </xdr:from>
    <xdr:to>
      <xdr:col>0</xdr:col>
      <xdr:colOff>304800</xdr:colOff>
      <xdr:row>664</xdr:row>
      <xdr:rowOff>121920</xdr:rowOff>
    </xdr:to>
    <xdr:sp macro="" textlink="">
      <xdr:nvSpPr>
        <xdr:cNvPr id="3223" name="AutoShape 151" descr="San Jose Sharks">
          <a:extLst>
            <a:ext uri="{FF2B5EF4-FFF2-40B4-BE49-F238E27FC236}">
              <a16:creationId xmlns:a16="http://schemas.microsoft.com/office/drawing/2014/main" xmlns="" id="{00000000-0008-0000-1000-0000970C0000}"/>
            </a:ext>
          </a:extLst>
        </xdr:cNvPr>
        <xdr:cNvSpPr>
          <a:spLocks noChangeAspect="1" noChangeArrowheads="1"/>
        </xdr:cNvSpPr>
      </xdr:nvSpPr>
      <xdr:spPr bwMode="auto">
        <a:xfrm>
          <a:off x="0" y="568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xdr:row>
      <xdr:rowOff>0</xdr:rowOff>
    </xdr:from>
    <xdr:to>
      <xdr:col>0</xdr:col>
      <xdr:colOff>304800</xdr:colOff>
      <xdr:row>453</xdr:row>
      <xdr:rowOff>121920</xdr:rowOff>
    </xdr:to>
    <xdr:sp macro="" textlink="">
      <xdr:nvSpPr>
        <xdr:cNvPr id="3224" name="AutoShape 152" descr="Carolina Hurricanes">
          <a:extLst>
            <a:ext uri="{FF2B5EF4-FFF2-40B4-BE49-F238E27FC236}">
              <a16:creationId xmlns:a16="http://schemas.microsoft.com/office/drawing/2014/main" xmlns="" id="{00000000-0008-0000-1000-0000980C0000}"/>
            </a:ext>
          </a:extLst>
        </xdr:cNvPr>
        <xdr:cNvSpPr>
          <a:spLocks noChangeAspect="1" noChangeArrowheads="1"/>
        </xdr:cNvSpPr>
      </xdr:nvSpPr>
      <xdr:spPr bwMode="auto">
        <a:xfrm>
          <a:off x="0" y="57180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629</xdr:row>
      <xdr:rowOff>0</xdr:rowOff>
    </xdr:from>
    <xdr:to>
      <xdr:col>0</xdr:col>
      <xdr:colOff>304800</xdr:colOff>
      <xdr:row>630</xdr:row>
      <xdr:rowOff>121920</xdr:rowOff>
    </xdr:to>
    <xdr:sp macro="" textlink="">
      <xdr:nvSpPr>
        <xdr:cNvPr id="3225" name="AutoShape 153" descr="Tampa Bay Lightning">
          <a:extLst>
            <a:ext uri="{FF2B5EF4-FFF2-40B4-BE49-F238E27FC236}">
              <a16:creationId xmlns:a16="http://schemas.microsoft.com/office/drawing/2014/main" xmlns="" id="{00000000-0008-0000-1000-0000990C0000}"/>
            </a:ext>
          </a:extLst>
        </xdr:cNvPr>
        <xdr:cNvSpPr>
          <a:spLocks noChangeAspect="1" noChangeArrowheads="1"/>
        </xdr:cNvSpPr>
      </xdr:nvSpPr>
      <xdr:spPr bwMode="auto">
        <a:xfrm>
          <a:off x="0" y="57553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xdr:row>
      <xdr:rowOff>0</xdr:rowOff>
    </xdr:from>
    <xdr:to>
      <xdr:col>0</xdr:col>
      <xdr:colOff>304800</xdr:colOff>
      <xdr:row>151</xdr:row>
      <xdr:rowOff>121920</xdr:rowOff>
    </xdr:to>
    <xdr:sp macro="" textlink="">
      <xdr:nvSpPr>
        <xdr:cNvPr id="3226" name="AutoShape 154" descr="Colorado Avalanche">
          <a:extLst>
            <a:ext uri="{FF2B5EF4-FFF2-40B4-BE49-F238E27FC236}">
              <a16:creationId xmlns:a16="http://schemas.microsoft.com/office/drawing/2014/main" xmlns="" id="{00000000-0008-0000-1000-00009A0C0000}"/>
            </a:ext>
          </a:extLst>
        </xdr:cNvPr>
        <xdr:cNvSpPr>
          <a:spLocks noChangeAspect="1" noChangeArrowheads="1"/>
        </xdr:cNvSpPr>
      </xdr:nvSpPr>
      <xdr:spPr bwMode="auto">
        <a:xfrm>
          <a:off x="0" y="57927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635</xdr:row>
      <xdr:rowOff>0</xdr:rowOff>
    </xdr:from>
    <xdr:to>
      <xdr:col>0</xdr:col>
      <xdr:colOff>304800</xdr:colOff>
      <xdr:row>636</xdr:row>
      <xdr:rowOff>121920</xdr:rowOff>
    </xdr:to>
    <xdr:sp macro="" textlink="">
      <xdr:nvSpPr>
        <xdr:cNvPr id="3227" name="AutoShape 155" descr="Detroit Red Wings">
          <a:extLst>
            <a:ext uri="{FF2B5EF4-FFF2-40B4-BE49-F238E27FC236}">
              <a16:creationId xmlns:a16="http://schemas.microsoft.com/office/drawing/2014/main" xmlns="" id="{00000000-0008-0000-1000-00009B0C0000}"/>
            </a:ext>
          </a:extLst>
        </xdr:cNvPr>
        <xdr:cNvSpPr>
          <a:spLocks noChangeAspect="1" noChangeArrowheads="1"/>
        </xdr:cNvSpPr>
      </xdr:nvSpPr>
      <xdr:spPr bwMode="auto">
        <a:xfrm>
          <a:off x="0" y="58300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815</xdr:row>
      <xdr:rowOff>0</xdr:rowOff>
    </xdr:from>
    <xdr:to>
      <xdr:col>0</xdr:col>
      <xdr:colOff>304800</xdr:colOff>
      <xdr:row>816</xdr:row>
      <xdr:rowOff>121920</xdr:rowOff>
    </xdr:to>
    <xdr:sp macro="" textlink="">
      <xdr:nvSpPr>
        <xdr:cNvPr id="3228" name="AutoShape 156" descr="Florida Panthers">
          <a:extLst>
            <a:ext uri="{FF2B5EF4-FFF2-40B4-BE49-F238E27FC236}">
              <a16:creationId xmlns:a16="http://schemas.microsoft.com/office/drawing/2014/main" xmlns="" id="{00000000-0008-0000-1000-00009C0C0000}"/>
            </a:ext>
          </a:extLst>
        </xdr:cNvPr>
        <xdr:cNvSpPr>
          <a:spLocks noChangeAspect="1" noChangeArrowheads="1"/>
        </xdr:cNvSpPr>
      </xdr:nvSpPr>
      <xdr:spPr bwMode="auto">
        <a:xfrm>
          <a:off x="0" y="586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319</xdr:row>
      <xdr:rowOff>0</xdr:rowOff>
    </xdr:from>
    <xdr:to>
      <xdr:col>0</xdr:col>
      <xdr:colOff>304800</xdr:colOff>
      <xdr:row>320</xdr:row>
      <xdr:rowOff>121920</xdr:rowOff>
    </xdr:to>
    <xdr:sp macro="" textlink="">
      <xdr:nvSpPr>
        <xdr:cNvPr id="3229" name="AutoShape 157" descr="Detroit Red Wings">
          <a:extLst>
            <a:ext uri="{FF2B5EF4-FFF2-40B4-BE49-F238E27FC236}">
              <a16:creationId xmlns:a16="http://schemas.microsoft.com/office/drawing/2014/main" xmlns="" id="{00000000-0008-0000-1000-00009D0C0000}"/>
            </a:ext>
          </a:extLst>
        </xdr:cNvPr>
        <xdr:cNvSpPr>
          <a:spLocks noChangeAspect="1" noChangeArrowheads="1"/>
        </xdr:cNvSpPr>
      </xdr:nvSpPr>
      <xdr:spPr bwMode="auto">
        <a:xfrm>
          <a:off x="0" y="59047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529</xdr:row>
      <xdr:rowOff>0</xdr:rowOff>
    </xdr:from>
    <xdr:to>
      <xdr:col>0</xdr:col>
      <xdr:colOff>304800</xdr:colOff>
      <xdr:row>530</xdr:row>
      <xdr:rowOff>121920</xdr:rowOff>
    </xdr:to>
    <xdr:sp macro="" textlink="">
      <xdr:nvSpPr>
        <xdr:cNvPr id="3230" name="AutoShape 158" descr="Dallas Stars">
          <a:extLst>
            <a:ext uri="{FF2B5EF4-FFF2-40B4-BE49-F238E27FC236}">
              <a16:creationId xmlns:a16="http://schemas.microsoft.com/office/drawing/2014/main" xmlns="" id="{00000000-0008-0000-1000-00009E0C0000}"/>
            </a:ext>
          </a:extLst>
        </xdr:cNvPr>
        <xdr:cNvSpPr>
          <a:spLocks noChangeAspect="1" noChangeArrowheads="1"/>
        </xdr:cNvSpPr>
      </xdr:nvSpPr>
      <xdr:spPr bwMode="auto">
        <a:xfrm>
          <a:off x="0" y="59420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xdr:row>
      <xdr:rowOff>0</xdr:rowOff>
    </xdr:from>
    <xdr:to>
      <xdr:col>0</xdr:col>
      <xdr:colOff>304800</xdr:colOff>
      <xdr:row>431</xdr:row>
      <xdr:rowOff>121920</xdr:rowOff>
    </xdr:to>
    <xdr:sp macro="" textlink="">
      <xdr:nvSpPr>
        <xdr:cNvPr id="3231" name="AutoShape 159" descr="Philadelphia Flyers">
          <a:extLst>
            <a:ext uri="{FF2B5EF4-FFF2-40B4-BE49-F238E27FC236}">
              <a16:creationId xmlns:a16="http://schemas.microsoft.com/office/drawing/2014/main" xmlns="" id="{00000000-0008-0000-1000-00009F0C0000}"/>
            </a:ext>
          </a:extLst>
        </xdr:cNvPr>
        <xdr:cNvSpPr>
          <a:spLocks noChangeAspect="1" noChangeArrowheads="1"/>
        </xdr:cNvSpPr>
      </xdr:nvSpPr>
      <xdr:spPr bwMode="auto">
        <a:xfrm>
          <a:off x="0" y="59794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711</xdr:row>
      <xdr:rowOff>0</xdr:rowOff>
    </xdr:from>
    <xdr:to>
      <xdr:col>0</xdr:col>
      <xdr:colOff>304800</xdr:colOff>
      <xdr:row>712</xdr:row>
      <xdr:rowOff>121920</xdr:rowOff>
    </xdr:to>
    <xdr:sp macro="" textlink="">
      <xdr:nvSpPr>
        <xdr:cNvPr id="3232" name="AutoShape 160" descr="Tampa Bay Lightning">
          <a:extLst>
            <a:ext uri="{FF2B5EF4-FFF2-40B4-BE49-F238E27FC236}">
              <a16:creationId xmlns:a16="http://schemas.microsoft.com/office/drawing/2014/main" xmlns="" id="{00000000-0008-0000-1000-0000A00C0000}"/>
            </a:ext>
          </a:extLst>
        </xdr:cNvPr>
        <xdr:cNvSpPr>
          <a:spLocks noChangeAspect="1" noChangeArrowheads="1"/>
        </xdr:cNvSpPr>
      </xdr:nvSpPr>
      <xdr:spPr bwMode="auto">
        <a:xfrm>
          <a:off x="0" y="60167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xdr:row>
      <xdr:rowOff>0</xdr:rowOff>
    </xdr:from>
    <xdr:to>
      <xdr:col>0</xdr:col>
      <xdr:colOff>304800</xdr:colOff>
      <xdr:row>178</xdr:row>
      <xdr:rowOff>121920</xdr:rowOff>
    </xdr:to>
    <xdr:sp macro="" textlink="">
      <xdr:nvSpPr>
        <xdr:cNvPr id="3233" name="AutoShape 161" descr="Ottawa Senators">
          <a:extLst>
            <a:ext uri="{FF2B5EF4-FFF2-40B4-BE49-F238E27FC236}">
              <a16:creationId xmlns:a16="http://schemas.microsoft.com/office/drawing/2014/main" xmlns="" id="{00000000-0008-0000-1000-0000A10C0000}"/>
            </a:ext>
          </a:extLst>
        </xdr:cNvPr>
        <xdr:cNvSpPr>
          <a:spLocks noChangeAspect="1" noChangeArrowheads="1"/>
        </xdr:cNvSpPr>
      </xdr:nvSpPr>
      <xdr:spPr bwMode="auto">
        <a:xfrm>
          <a:off x="0" y="6054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xdr:row>
      <xdr:rowOff>0</xdr:rowOff>
    </xdr:from>
    <xdr:to>
      <xdr:col>0</xdr:col>
      <xdr:colOff>304800</xdr:colOff>
      <xdr:row>486</xdr:row>
      <xdr:rowOff>121920</xdr:rowOff>
    </xdr:to>
    <xdr:sp macro="" textlink="">
      <xdr:nvSpPr>
        <xdr:cNvPr id="3234" name="AutoShape 162" descr="New Jersey Devils">
          <a:extLst>
            <a:ext uri="{FF2B5EF4-FFF2-40B4-BE49-F238E27FC236}">
              <a16:creationId xmlns:a16="http://schemas.microsoft.com/office/drawing/2014/main" xmlns="" id="{00000000-0008-0000-1000-0000A20C0000}"/>
            </a:ext>
          </a:extLst>
        </xdr:cNvPr>
        <xdr:cNvSpPr>
          <a:spLocks noChangeAspect="1" noChangeArrowheads="1"/>
        </xdr:cNvSpPr>
      </xdr:nvSpPr>
      <xdr:spPr bwMode="auto">
        <a:xfrm>
          <a:off x="0" y="60914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759</xdr:row>
      <xdr:rowOff>0</xdr:rowOff>
    </xdr:from>
    <xdr:to>
      <xdr:col>0</xdr:col>
      <xdr:colOff>304800</xdr:colOff>
      <xdr:row>760</xdr:row>
      <xdr:rowOff>121920</xdr:rowOff>
    </xdr:to>
    <xdr:sp macro="" textlink="">
      <xdr:nvSpPr>
        <xdr:cNvPr id="3235" name="AutoShape 163" descr="Calgary Flames">
          <a:extLst>
            <a:ext uri="{FF2B5EF4-FFF2-40B4-BE49-F238E27FC236}">
              <a16:creationId xmlns:a16="http://schemas.microsoft.com/office/drawing/2014/main" xmlns="" id="{00000000-0008-0000-1000-0000A30C0000}"/>
            </a:ext>
          </a:extLst>
        </xdr:cNvPr>
        <xdr:cNvSpPr>
          <a:spLocks noChangeAspect="1" noChangeArrowheads="1"/>
        </xdr:cNvSpPr>
      </xdr:nvSpPr>
      <xdr:spPr bwMode="auto">
        <a:xfrm>
          <a:off x="0" y="61287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xdr:row>
      <xdr:rowOff>0</xdr:rowOff>
    </xdr:from>
    <xdr:to>
      <xdr:col>0</xdr:col>
      <xdr:colOff>304800</xdr:colOff>
      <xdr:row>165</xdr:row>
      <xdr:rowOff>121920</xdr:rowOff>
    </xdr:to>
    <xdr:sp macro="" textlink="">
      <xdr:nvSpPr>
        <xdr:cNvPr id="3236" name="AutoShape 164" descr="New York Rangers">
          <a:extLst>
            <a:ext uri="{FF2B5EF4-FFF2-40B4-BE49-F238E27FC236}">
              <a16:creationId xmlns:a16="http://schemas.microsoft.com/office/drawing/2014/main" xmlns="" id="{00000000-0008-0000-1000-0000A40C0000}"/>
            </a:ext>
          </a:extLst>
        </xdr:cNvPr>
        <xdr:cNvSpPr>
          <a:spLocks noChangeAspect="1" noChangeArrowheads="1"/>
        </xdr:cNvSpPr>
      </xdr:nvSpPr>
      <xdr:spPr bwMode="auto">
        <a:xfrm>
          <a:off x="0" y="61661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xdr:row>
      <xdr:rowOff>0</xdr:rowOff>
    </xdr:from>
    <xdr:to>
      <xdr:col>0</xdr:col>
      <xdr:colOff>304800</xdr:colOff>
      <xdr:row>461</xdr:row>
      <xdr:rowOff>121920</xdr:rowOff>
    </xdr:to>
    <xdr:sp macro="" textlink="">
      <xdr:nvSpPr>
        <xdr:cNvPr id="3237" name="AutoShape 165" descr="Montreal Canadiens">
          <a:extLst>
            <a:ext uri="{FF2B5EF4-FFF2-40B4-BE49-F238E27FC236}">
              <a16:creationId xmlns:a16="http://schemas.microsoft.com/office/drawing/2014/main" xmlns="" id="{00000000-0008-0000-1000-0000A50C0000}"/>
            </a:ext>
          </a:extLst>
        </xdr:cNvPr>
        <xdr:cNvSpPr>
          <a:spLocks noChangeAspect="1" noChangeArrowheads="1"/>
        </xdr:cNvSpPr>
      </xdr:nvSpPr>
      <xdr:spPr bwMode="auto">
        <a:xfrm>
          <a:off x="0" y="62034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793</xdr:row>
      <xdr:rowOff>0</xdr:rowOff>
    </xdr:from>
    <xdr:to>
      <xdr:col>0</xdr:col>
      <xdr:colOff>304800</xdr:colOff>
      <xdr:row>794</xdr:row>
      <xdr:rowOff>121920</xdr:rowOff>
    </xdr:to>
    <xdr:sp macro="" textlink="">
      <xdr:nvSpPr>
        <xdr:cNvPr id="3238" name="AutoShape 166" descr="Minnesota Wild">
          <a:extLst>
            <a:ext uri="{FF2B5EF4-FFF2-40B4-BE49-F238E27FC236}">
              <a16:creationId xmlns:a16="http://schemas.microsoft.com/office/drawing/2014/main" xmlns="" id="{00000000-0008-0000-1000-0000A60C0000}"/>
            </a:ext>
          </a:extLst>
        </xdr:cNvPr>
        <xdr:cNvSpPr>
          <a:spLocks noChangeAspect="1" noChangeArrowheads="1"/>
        </xdr:cNvSpPr>
      </xdr:nvSpPr>
      <xdr:spPr bwMode="auto">
        <a:xfrm>
          <a:off x="0" y="624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801</xdr:row>
      <xdr:rowOff>0</xdr:rowOff>
    </xdr:from>
    <xdr:to>
      <xdr:col>0</xdr:col>
      <xdr:colOff>304800</xdr:colOff>
      <xdr:row>802</xdr:row>
      <xdr:rowOff>121920</xdr:rowOff>
    </xdr:to>
    <xdr:sp macro="" textlink="">
      <xdr:nvSpPr>
        <xdr:cNvPr id="3239" name="AutoShape 167" descr="Los Angeles Kings">
          <a:extLst>
            <a:ext uri="{FF2B5EF4-FFF2-40B4-BE49-F238E27FC236}">
              <a16:creationId xmlns:a16="http://schemas.microsoft.com/office/drawing/2014/main" xmlns="" id="{00000000-0008-0000-1000-0000A70C0000}"/>
            </a:ext>
          </a:extLst>
        </xdr:cNvPr>
        <xdr:cNvSpPr>
          <a:spLocks noChangeAspect="1" noChangeArrowheads="1"/>
        </xdr:cNvSpPr>
      </xdr:nvSpPr>
      <xdr:spPr bwMode="auto">
        <a:xfrm>
          <a:off x="0" y="62781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518</xdr:row>
      <xdr:rowOff>0</xdr:rowOff>
    </xdr:from>
    <xdr:to>
      <xdr:col>0</xdr:col>
      <xdr:colOff>304800</xdr:colOff>
      <xdr:row>519</xdr:row>
      <xdr:rowOff>121920</xdr:rowOff>
    </xdr:to>
    <xdr:sp macro="" textlink="">
      <xdr:nvSpPr>
        <xdr:cNvPr id="3240" name="AutoShape 168" descr="New Jersey Devils">
          <a:extLst>
            <a:ext uri="{FF2B5EF4-FFF2-40B4-BE49-F238E27FC236}">
              <a16:creationId xmlns:a16="http://schemas.microsoft.com/office/drawing/2014/main" xmlns="" id="{00000000-0008-0000-1000-0000A80C0000}"/>
            </a:ext>
          </a:extLst>
        </xdr:cNvPr>
        <xdr:cNvSpPr>
          <a:spLocks noChangeAspect="1" noChangeArrowheads="1"/>
        </xdr:cNvSpPr>
      </xdr:nvSpPr>
      <xdr:spPr bwMode="auto">
        <a:xfrm>
          <a:off x="0" y="63154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xdr:row>
      <xdr:rowOff>0</xdr:rowOff>
    </xdr:from>
    <xdr:to>
      <xdr:col>0</xdr:col>
      <xdr:colOff>304800</xdr:colOff>
      <xdr:row>76</xdr:row>
      <xdr:rowOff>121920</xdr:rowOff>
    </xdr:to>
    <xdr:sp macro="" textlink="">
      <xdr:nvSpPr>
        <xdr:cNvPr id="3241" name="AutoShape 169" descr="Chicago Blackhawks">
          <a:extLst>
            <a:ext uri="{FF2B5EF4-FFF2-40B4-BE49-F238E27FC236}">
              <a16:creationId xmlns:a16="http://schemas.microsoft.com/office/drawing/2014/main" xmlns="" id="{00000000-0008-0000-1000-0000A90C0000}"/>
            </a:ext>
          </a:extLst>
        </xdr:cNvPr>
        <xdr:cNvSpPr>
          <a:spLocks noChangeAspect="1" noChangeArrowheads="1"/>
        </xdr:cNvSpPr>
      </xdr:nvSpPr>
      <xdr:spPr bwMode="auto">
        <a:xfrm>
          <a:off x="0" y="63527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608</xdr:row>
      <xdr:rowOff>0</xdr:rowOff>
    </xdr:from>
    <xdr:to>
      <xdr:col>0</xdr:col>
      <xdr:colOff>304800</xdr:colOff>
      <xdr:row>609</xdr:row>
      <xdr:rowOff>121920</xdr:rowOff>
    </xdr:to>
    <xdr:sp macro="" textlink="">
      <xdr:nvSpPr>
        <xdr:cNvPr id="3242" name="AutoShape 170" descr="Toronto Maple Leafs">
          <a:extLst>
            <a:ext uri="{FF2B5EF4-FFF2-40B4-BE49-F238E27FC236}">
              <a16:creationId xmlns:a16="http://schemas.microsoft.com/office/drawing/2014/main" xmlns="" id="{00000000-0008-0000-1000-0000AA0C0000}"/>
            </a:ext>
          </a:extLst>
        </xdr:cNvPr>
        <xdr:cNvSpPr>
          <a:spLocks noChangeAspect="1" noChangeArrowheads="1"/>
        </xdr:cNvSpPr>
      </xdr:nvSpPr>
      <xdr:spPr bwMode="auto">
        <a:xfrm>
          <a:off x="0" y="63901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xdr:row>
      <xdr:rowOff>0</xdr:rowOff>
    </xdr:from>
    <xdr:to>
      <xdr:col>0</xdr:col>
      <xdr:colOff>304800</xdr:colOff>
      <xdr:row>369</xdr:row>
      <xdr:rowOff>121920</xdr:rowOff>
    </xdr:to>
    <xdr:sp macro="" textlink="">
      <xdr:nvSpPr>
        <xdr:cNvPr id="3243" name="AutoShape 171" descr="Arizona Coyotes">
          <a:extLst>
            <a:ext uri="{FF2B5EF4-FFF2-40B4-BE49-F238E27FC236}">
              <a16:creationId xmlns:a16="http://schemas.microsoft.com/office/drawing/2014/main" xmlns="" id="{00000000-0008-0000-1000-0000AB0C0000}"/>
            </a:ext>
          </a:extLst>
        </xdr:cNvPr>
        <xdr:cNvSpPr>
          <a:spLocks noChangeAspect="1" noChangeArrowheads="1"/>
        </xdr:cNvSpPr>
      </xdr:nvSpPr>
      <xdr:spPr bwMode="auto">
        <a:xfrm>
          <a:off x="0" y="642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632</xdr:row>
      <xdr:rowOff>0</xdr:rowOff>
    </xdr:from>
    <xdr:to>
      <xdr:col>0</xdr:col>
      <xdr:colOff>304800</xdr:colOff>
      <xdr:row>633</xdr:row>
      <xdr:rowOff>121920</xdr:rowOff>
    </xdr:to>
    <xdr:sp macro="" textlink="">
      <xdr:nvSpPr>
        <xdr:cNvPr id="3244" name="AutoShape 172" descr="Toronto Maple Leafs">
          <a:extLst>
            <a:ext uri="{FF2B5EF4-FFF2-40B4-BE49-F238E27FC236}">
              <a16:creationId xmlns:a16="http://schemas.microsoft.com/office/drawing/2014/main" xmlns="" id="{00000000-0008-0000-1000-0000AC0C0000}"/>
            </a:ext>
          </a:extLst>
        </xdr:cNvPr>
        <xdr:cNvSpPr>
          <a:spLocks noChangeAspect="1" noChangeArrowheads="1"/>
        </xdr:cNvSpPr>
      </xdr:nvSpPr>
      <xdr:spPr bwMode="auto">
        <a:xfrm>
          <a:off x="0" y="64648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742</xdr:row>
      <xdr:rowOff>0</xdr:rowOff>
    </xdr:from>
    <xdr:to>
      <xdr:col>0</xdr:col>
      <xdr:colOff>304800</xdr:colOff>
      <xdr:row>743</xdr:row>
      <xdr:rowOff>121920</xdr:rowOff>
    </xdr:to>
    <xdr:sp macro="" textlink="">
      <xdr:nvSpPr>
        <xdr:cNvPr id="3245" name="AutoShape 173" descr="Philadelphia Flyers">
          <a:extLst>
            <a:ext uri="{FF2B5EF4-FFF2-40B4-BE49-F238E27FC236}">
              <a16:creationId xmlns:a16="http://schemas.microsoft.com/office/drawing/2014/main" xmlns="" id="{00000000-0008-0000-1000-0000AD0C0000}"/>
            </a:ext>
          </a:extLst>
        </xdr:cNvPr>
        <xdr:cNvSpPr>
          <a:spLocks noChangeAspect="1" noChangeArrowheads="1"/>
        </xdr:cNvSpPr>
      </xdr:nvSpPr>
      <xdr:spPr bwMode="auto">
        <a:xfrm>
          <a:off x="0" y="65013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304800</xdr:colOff>
      <xdr:row>73</xdr:row>
      <xdr:rowOff>121920</xdr:rowOff>
    </xdr:to>
    <xdr:sp macro="" textlink="">
      <xdr:nvSpPr>
        <xdr:cNvPr id="3246" name="AutoShape 174" descr="Tampa Bay Lightning">
          <a:extLst>
            <a:ext uri="{FF2B5EF4-FFF2-40B4-BE49-F238E27FC236}">
              <a16:creationId xmlns:a16="http://schemas.microsoft.com/office/drawing/2014/main" xmlns="" id="{00000000-0008-0000-1000-0000AE0C0000}"/>
            </a:ext>
          </a:extLst>
        </xdr:cNvPr>
        <xdr:cNvSpPr>
          <a:spLocks noChangeAspect="1" noChangeArrowheads="1"/>
        </xdr:cNvSpPr>
      </xdr:nvSpPr>
      <xdr:spPr bwMode="auto">
        <a:xfrm>
          <a:off x="0" y="65562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xdr:row>
      <xdr:rowOff>0</xdr:rowOff>
    </xdr:from>
    <xdr:to>
      <xdr:col>0</xdr:col>
      <xdr:colOff>304800</xdr:colOff>
      <xdr:row>538</xdr:row>
      <xdr:rowOff>121920</xdr:rowOff>
    </xdr:to>
    <xdr:sp macro="" textlink="">
      <xdr:nvSpPr>
        <xdr:cNvPr id="3247" name="AutoShape 175" descr="New York Rangers">
          <a:extLst>
            <a:ext uri="{FF2B5EF4-FFF2-40B4-BE49-F238E27FC236}">
              <a16:creationId xmlns:a16="http://schemas.microsoft.com/office/drawing/2014/main" xmlns="" id="{00000000-0008-0000-1000-0000AF0C0000}"/>
            </a:ext>
          </a:extLst>
        </xdr:cNvPr>
        <xdr:cNvSpPr>
          <a:spLocks noChangeAspect="1" noChangeArrowheads="1"/>
        </xdr:cNvSpPr>
      </xdr:nvSpPr>
      <xdr:spPr bwMode="auto">
        <a:xfrm>
          <a:off x="0" y="65935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789</xdr:row>
      <xdr:rowOff>0</xdr:rowOff>
    </xdr:from>
    <xdr:to>
      <xdr:col>0</xdr:col>
      <xdr:colOff>304800</xdr:colOff>
      <xdr:row>790</xdr:row>
      <xdr:rowOff>121920</xdr:rowOff>
    </xdr:to>
    <xdr:sp macro="" textlink="">
      <xdr:nvSpPr>
        <xdr:cNvPr id="3248" name="AutoShape 176" descr="Calgary Flames">
          <a:extLst>
            <a:ext uri="{FF2B5EF4-FFF2-40B4-BE49-F238E27FC236}">
              <a16:creationId xmlns:a16="http://schemas.microsoft.com/office/drawing/2014/main" xmlns="" id="{00000000-0008-0000-1000-0000B00C0000}"/>
            </a:ext>
          </a:extLst>
        </xdr:cNvPr>
        <xdr:cNvSpPr>
          <a:spLocks noChangeAspect="1" noChangeArrowheads="1"/>
        </xdr:cNvSpPr>
      </xdr:nvSpPr>
      <xdr:spPr bwMode="auto">
        <a:xfrm>
          <a:off x="0" y="66309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555</xdr:row>
      <xdr:rowOff>0</xdr:rowOff>
    </xdr:from>
    <xdr:to>
      <xdr:col>0</xdr:col>
      <xdr:colOff>304800</xdr:colOff>
      <xdr:row>556</xdr:row>
      <xdr:rowOff>121920</xdr:rowOff>
    </xdr:to>
    <xdr:sp macro="" textlink="">
      <xdr:nvSpPr>
        <xdr:cNvPr id="3249" name="AutoShape 177" descr="Montreal Canadiens">
          <a:extLst>
            <a:ext uri="{FF2B5EF4-FFF2-40B4-BE49-F238E27FC236}">
              <a16:creationId xmlns:a16="http://schemas.microsoft.com/office/drawing/2014/main" xmlns="" id="{00000000-0008-0000-1000-0000B10C0000}"/>
            </a:ext>
          </a:extLst>
        </xdr:cNvPr>
        <xdr:cNvSpPr>
          <a:spLocks noChangeAspect="1" noChangeArrowheads="1"/>
        </xdr:cNvSpPr>
      </xdr:nvSpPr>
      <xdr:spPr bwMode="auto">
        <a:xfrm>
          <a:off x="0" y="66682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xdr:row>
      <xdr:rowOff>0</xdr:rowOff>
    </xdr:from>
    <xdr:to>
      <xdr:col>0</xdr:col>
      <xdr:colOff>304800</xdr:colOff>
      <xdr:row>457</xdr:row>
      <xdr:rowOff>121920</xdr:rowOff>
    </xdr:to>
    <xdr:sp macro="" textlink="">
      <xdr:nvSpPr>
        <xdr:cNvPr id="3250" name="AutoShape 178" descr="Carolina Hurricanes">
          <a:extLst>
            <a:ext uri="{FF2B5EF4-FFF2-40B4-BE49-F238E27FC236}">
              <a16:creationId xmlns:a16="http://schemas.microsoft.com/office/drawing/2014/main" xmlns="" id="{00000000-0008-0000-1000-0000B20C0000}"/>
            </a:ext>
          </a:extLst>
        </xdr:cNvPr>
        <xdr:cNvSpPr>
          <a:spLocks noChangeAspect="1" noChangeArrowheads="1"/>
        </xdr:cNvSpPr>
      </xdr:nvSpPr>
      <xdr:spPr bwMode="auto">
        <a:xfrm>
          <a:off x="0" y="670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304800</xdr:colOff>
      <xdr:row>27</xdr:row>
      <xdr:rowOff>121920</xdr:rowOff>
    </xdr:to>
    <xdr:sp macro="" textlink="">
      <xdr:nvSpPr>
        <xdr:cNvPr id="3251" name="AutoShape 179" descr="Tampa Bay Lightning">
          <a:extLst>
            <a:ext uri="{FF2B5EF4-FFF2-40B4-BE49-F238E27FC236}">
              <a16:creationId xmlns:a16="http://schemas.microsoft.com/office/drawing/2014/main" xmlns="" id="{00000000-0008-0000-1000-0000B30C0000}"/>
            </a:ext>
          </a:extLst>
        </xdr:cNvPr>
        <xdr:cNvSpPr>
          <a:spLocks noChangeAspect="1" noChangeArrowheads="1"/>
        </xdr:cNvSpPr>
      </xdr:nvSpPr>
      <xdr:spPr bwMode="auto">
        <a:xfrm>
          <a:off x="0" y="67429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0</xdr:col>
      <xdr:colOff>304800</xdr:colOff>
      <xdr:row>170</xdr:row>
      <xdr:rowOff>121920</xdr:rowOff>
    </xdr:to>
    <xdr:sp macro="" textlink="">
      <xdr:nvSpPr>
        <xdr:cNvPr id="3252" name="AutoShape 180" descr="Vancouver Canucks">
          <a:extLst>
            <a:ext uri="{FF2B5EF4-FFF2-40B4-BE49-F238E27FC236}">
              <a16:creationId xmlns:a16="http://schemas.microsoft.com/office/drawing/2014/main" xmlns="" id="{00000000-0008-0000-1000-0000B40C0000}"/>
            </a:ext>
          </a:extLst>
        </xdr:cNvPr>
        <xdr:cNvSpPr>
          <a:spLocks noChangeAspect="1" noChangeArrowheads="1"/>
        </xdr:cNvSpPr>
      </xdr:nvSpPr>
      <xdr:spPr bwMode="auto">
        <a:xfrm>
          <a:off x="0" y="67795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xdr:row>
      <xdr:rowOff>0</xdr:rowOff>
    </xdr:from>
    <xdr:to>
      <xdr:col>0</xdr:col>
      <xdr:colOff>304800</xdr:colOff>
      <xdr:row>110</xdr:row>
      <xdr:rowOff>121920</xdr:rowOff>
    </xdr:to>
    <xdr:sp macro="" textlink="">
      <xdr:nvSpPr>
        <xdr:cNvPr id="3253" name="AutoShape 181" descr="Vancouver Canucks">
          <a:extLst>
            <a:ext uri="{FF2B5EF4-FFF2-40B4-BE49-F238E27FC236}">
              <a16:creationId xmlns:a16="http://schemas.microsoft.com/office/drawing/2014/main" xmlns="" id="{00000000-0008-0000-1000-0000B50C0000}"/>
            </a:ext>
          </a:extLst>
        </xdr:cNvPr>
        <xdr:cNvSpPr>
          <a:spLocks noChangeAspect="1" noChangeArrowheads="1"/>
        </xdr:cNvSpPr>
      </xdr:nvSpPr>
      <xdr:spPr bwMode="auto">
        <a:xfrm>
          <a:off x="0" y="68168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xdr:row>
      <xdr:rowOff>0</xdr:rowOff>
    </xdr:from>
    <xdr:to>
      <xdr:col>0</xdr:col>
      <xdr:colOff>304800</xdr:colOff>
      <xdr:row>120</xdr:row>
      <xdr:rowOff>121920</xdr:rowOff>
    </xdr:to>
    <xdr:sp macro="" textlink="">
      <xdr:nvSpPr>
        <xdr:cNvPr id="3254" name="AutoShape 182" descr="New York Rangers">
          <a:extLst>
            <a:ext uri="{FF2B5EF4-FFF2-40B4-BE49-F238E27FC236}">
              <a16:creationId xmlns:a16="http://schemas.microsoft.com/office/drawing/2014/main" xmlns="" id="{00000000-0008-0000-1000-0000B60C0000}"/>
            </a:ext>
          </a:extLst>
        </xdr:cNvPr>
        <xdr:cNvSpPr>
          <a:spLocks noChangeAspect="1" noChangeArrowheads="1"/>
        </xdr:cNvSpPr>
      </xdr:nvSpPr>
      <xdr:spPr bwMode="auto">
        <a:xfrm>
          <a:off x="0" y="6854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xdr:row>
      <xdr:rowOff>0</xdr:rowOff>
    </xdr:from>
    <xdr:to>
      <xdr:col>0</xdr:col>
      <xdr:colOff>304800</xdr:colOff>
      <xdr:row>344</xdr:row>
      <xdr:rowOff>121920</xdr:rowOff>
    </xdr:to>
    <xdr:sp macro="" textlink="">
      <xdr:nvSpPr>
        <xdr:cNvPr id="3255" name="AutoShape 183" descr="St Louis Blues">
          <a:extLst>
            <a:ext uri="{FF2B5EF4-FFF2-40B4-BE49-F238E27FC236}">
              <a16:creationId xmlns:a16="http://schemas.microsoft.com/office/drawing/2014/main" xmlns="" id="{00000000-0008-0000-1000-0000B70C0000}"/>
            </a:ext>
          </a:extLst>
        </xdr:cNvPr>
        <xdr:cNvSpPr>
          <a:spLocks noChangeAspect="1" noChangeArrowheads="1"/>
        </xdr:cNvSpPr>
      </xdr:nvSpPr>
      <xdr:spPr bwMode="auto">
        <a:xfrm>
          <a:off x="0" y="68915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731</xdr:row>
      <xdr:rowOff>0</xdr:rowOff>
    </xdr:from>
    <xdr:to>
      <xdr:col>0</xdr:col>
      <xdr:colOff>304800</xdr:colOff>
      <xdr:row>732</xdr:row>
      <xdr:rowOff>121920</xdr:rowOff>
    </xdr:to>
    <xdr:sp macro="" textlink="">
      <xdr:nvSpPr>
        <xdr:cNvPr id="3256" name="AutoShape 184" descr="Philadelphia Flyers">
          <a:extLst>
            <a:ext uri="{FF2B5EF4-FFF2-40B4-BE49-F238E27FC236}">
              <a16:creationId xmlns:a16="http://schemas.microsoft.com/office/drawing/2014/main" xmlns="" id="{00000000-0008-0000-1000-0000B80C0000}"/>
            </a:ext>
          </a:extLst>
        </xdr:cNvPr>
        <xdr:cNvSpPr>
          <a:spLocks noChangeAspect="1" noChangeArrowheads="1"/>
        </xdr:cNvSpPr>
      </xdr:nvSpPr>
      <xdr:spPr bwMode="auto">
        <a:xfrm>
          <a:off x="0" y="69288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xdr:row>
      <xdr:rowOff>0</xdr:rowOff>
    </xdr:from>
    <xdr:to>
      <xdr:col>0</xdr:col>
      <xdr:colOff>304800</xdr:colOff>
      <xdr:row>239</xdr:row>
      <xdr:rowOff>121920</xdr:rowOff>
    </xdr:to>
    <xdr:sp macro="" textlink="">
      <xdr:nvSpPr>
        <xdr:cNvPr id="3257" name="AutoShape 185" descr="Minnesota Wild">
          <a:extLst>
            <a:ext uri="{FF2B5EF4-FFF2-40B4-BE49-F238E27FC236}">
              <a16:creationId xmlns:a16="http://schemas.microsoft.com/office/drawing/2014/main" xmlns="" id="{00000000-0008-0000-1000-0000B90C0000}"/>
            </a:ext>
          </a:extLst>
        </xdr:cNvPr>
        <xdr:cNvSpPr>
          <a:spLocks noChangeAspect="1" noChangeArrowheads="1"/>
        </xdr:cNvSpPr>
      </xdr:nvSpPr>
      <xdr:spPr bwMode="auto">
        <a:xfrm>
          <a:off x="0" y="69662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xdr:row>
      <xdr:rowOff>0</xdr:rowOff>
    </xdr:from>
    <xdr:to>
      <xdr:col>0</xdr:col>
      <xdr:colOff>304800</xdr:colOff>
      <xdr:row>247</xdr:row>
      <xdr:rowOff>121920</xdr:rowOff>
    </xdr:to>
    <xdr:sp macro="" textlink="">
      <xdr:nvSpPr>
        <xdr:cNvPr id="3258" name="AutoShape 186" descr="Winnipeg Jets">
          <a:extLst>
            <a:ext uri="{FF2B5EF4-FFF2-40B4-BE49-F238E27FC236}">
              <a16:creationId xmlns:a16="http://schemas.microsoft.com/office/drawing/2014/main" xmlns="" id="{00000000-0008-0000-1000-0000BA0C0000}"/>
            </a:ext>
          </a:extLst>
        </xdr:cNvPr>
        <xdr:cNvSpPr>
          <a:spLocks noChangeAspect="1" noChangeArrowheads="1"/>
        </xdr:cNvSpPr>
      </xdr:nvSpPr>
      <xdr:spPr bwMode="auto">
        <a:xfrm>
          <a:off x="0" y="70035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xdr:row>
      <xdr:rowOff>0</xdr:rowOff>
    </xdr:from>
    <xdr:to>
      <xdr:col>0</xdr:col>
      <xdr:colOff>304800</xdr:colOff>
      <xdr:row>566</xdr:row>
      <xdr:rowOff>121920</xdr:rowOff>
    </xdr:to>
    <xdr:sp macro="" textlink="">
      <xdr:nvSpPr>
        <xdr:cNvPr id="3259" name="AutoShape 187" descr="Calgary Flames">
          <a:extLst>
            <a:ext uri="{FF2B5EF4-FFF2-40B4-BE49-F238E27FC236}">
              <a16:creationId xmlns:a16="http://schemas.microsoft.com/office/drawing/2014/main" xmlns="" id="{00000000-0008-0000-1000-0000BB0C0000}"/>
            </a:ext>
          </a:extLst>
        </xdr:cNvPr>
        <xdr:cNvSpPr>
          <a:spLocks noChangeAspect="1" noChangeArrowheads="1"/>
        </xdr:cNvSpPr>
      </xdr:nvSpPr>
      <xdr:spPr bwMode="auto">
        <a:xfrm>
          <a:off x="0" y="7040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304800</xdr:colOff>
      <xdr:row>74</xdr:row>
      <xdr:rowOff>121920</xdr:rowOff>
    </xdr:to>
    <xdr:sp macro="" textlink="">
      <xdr:nvSpPr>
        <xdr:cNvPr id="3260" name="AutoShape 188" descr="Arizona Coyotes">
          <a:extLst>
            <a:ext uri="{FF2B5EF4-FFF2-40B4-BE49-F238E27FC236}">
              <a16:creationId xmlns:a16="http://schemas.microsoft.com/office/drawing/2014/main" xmlns="" id="{00000000-0008-0000-1000-0000BC0C0000}"/>
            </a:ext>
          </a:extLst>
        </xdr:cNvPr>
        <xdr:cNvSpPr>
          <a:spLocks noChangeAspect="1" noChangeArrowheads="1"/>
        </xdr:cNvSpPr>
      </xdr:nvSpPr>
      <xdr:spPr bwMode="auto">
        <a:xfrm>
          <a:off x="0" y="70782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449</xdr:row>
      <xdr:rowOff>0</xdr:rowOff>
    </xdr:from>
    <xdr:to>
      <xdr:col>0</xdr:col>
      <xdr:colOff>304800</xdr:colOff>
      <xdr:row>450</xdr:row>
      <xdr:rowOff>121920</xdr:rowOff>
    </xdr:to>
    <xdr:sp macro="" textlink="">
      <xdr:nvSpPr>
        <xdr:cNvPr id="3261" name="AutoShape 189" descr="Detroit Red Wings">
          <a:extLst>
            <a:ext uri="{FF2B5EF4-FFF2-40B4-BE49-F238E27FC236}">
              <a16:creationId xmlns:a16="http://schemas.microsoft.com/office/drawing/2014/main" xmlns="" id="{00000000-0008-0000-1000-0000BD0C0000}"/>
            </a:ext>
          </a:extLst>
        </xdr:cNvPr>
        <xdr:cNvSpPr>
          <a:spLocks noChangeAspect="1" noChangeArrowheads="1"/>
        </xdr:cNvSpPr>
      </xdr:nvSpPr>
      <xdr:spPr bwMode="auto">
        <a:xfrm>
          <a:off x="0" y="71155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xdr:row>
      <xdr:rowOff>0</xdr:rowOff>
    </xdr:from>
    <xdr:to>
      <xdr:col>0</xdr:col>
      <xdr:colOff>304800</xdr:colOff>
      <xdr:row>397</xdr:row>
      <xdr:rowOff>121920</xdr:rowOff>
    </xdr:to>
    <xdr:sp macro="" textlink="">
      <xdr:nvSpPr>
        <xdr:cNvPr id="3262" name="AutoShape 190" descr="Dallas Stars">
          <a:extLst>
            <a:ext uri="{FF2B5EF4-FFF2-40B4-BE49-F238E27FC236}">
              <a16:creationId xmlns:a16="http://schemas.microsoft.com/office/drawing/2014/main" xmlns="" id="{00000000-0008-0000-1000-0000BE0C0000}"/>
            </a:ext>
          </a:extLst>
        </xdr:cNvPr>
        <xdr:cNvSpPr>
          <a:spLocks noChangeAspect="1" noChangeArrowheads="1"/>
        </xdr:cNvSpPr>
      </xdr:nvSpPr>
      <xdr:spPr bwMode="auto">
        <a:xfrm>
          <a:off x="0" y="71521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809</xdr:row>
      <xdr:rowOff>0</xdr:rowOff>
    </xdr:from>
    <xdr:to>
      <xdr:col>0</xdr:col>
      <xdr:colOff>304800</xdr:colOff>
      <xdr:row>810</xdr:row>
      <xdr:rowOff>121920</xdr:rowOff>
    </xdr:to>
    <xdr:sp macro="" textlink="">
      <xdr:nvSpPr>
        <xdr:cNvPr id="3263" name="AutoShape 191" descr="Nashville Predators">
          <a:extLst>
            <a:ext uri="{FF2B5EF4-FFF2-40B4-BE49-F238E27FC236}">
              <a16:creationId xmlns:a16="http://schemas.microsoft.com/office/drawing/2014/main" xmlns="" id="{00000000-0008-0000-1000-0000BF0C0000}"/>
            </a:ext>
          </a:extLst>
        </xdr:cNvPr>
        <xdr:cNvSpPr>
          <a:spLocks noChangeAspect="1" noChangeArrowheads="1"/>
        </xdr:cNvSpPr>
      </xdr:nvSpPr>
      <xdr:spPr bwMode="auto">
        <a:xfrm>
          <a:off x="0" y="718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xdr:row>
      <xdr:rowOff>0</xdr:rowOff>
    </xdr:from>
    <xdr:to>
      <xdr:col>0</xdr:col>
      <xdr:colOff>304800</xdr:colOff>
      <xdr:row>410</xdr:row>
      <xdr:rowOff>121920</xdr:rowOff>
    </xdr:to>
    <xdr:sp macro="" textlink="">
      <xdr:nvSpPr>
        <xdr:cNvPr id="3264" name="AutoShape 192" descr="Detroit Red Wings">
          <a:extLst>
            <a:ext uri="{FF2B5EF4-FFF2-40B4-BE49-F238E27FC236}">
              <a16:creationId xmlns:a16="http://schemas.microsoft.com/office/drawing/2014/main" xmlns="" id="{00000000-0008-0000-1000-0000C00C0000}"/>
            </a:ext>
          </a:extLst>
        </xdr:cNvPr>
        <xdr:cNvSpPr>
          <a:spLocks noChangeAspect="1" noChangeArrowheads="1"/>
        </xdr:cNvSpPr>
      </xdr:nvSpPr>
      <xdr:spPr bwMode="auto">
        <a:xfrm>
          <a:off x="0" y="72260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xdr:row>
      <xdr:rowOff>0</xdr:rowOff>
    </xdr:from>
    <xdr:to>
      <xdr:col>0</xdr:col>
      <xdr:colOff>304800</xdr:colOff>
      <xdr:row>226</xdr:row>
      <xdr:rowOff>121920</xdr:rowOff>
    </xdr:to>
    <xdr:sp macro="" textlink="">
      <xdr:nvSpPr>
        <xdr:cNvPr id="3265" name="AutoShape 193" descr="Columbus Blue Jackets">
          <a:extLst>
            <a:ext uri="{FF2B5EF4-FFF2-40B4-BE49-F238E27FC236}">
              <a16:creationId xmlns:a16="http://schemas.microsoft.com/office/drawing/2014/main" xmlns="" id="{00000000-0008-0000-1000-0000C10C0000}"/>
            </a:ext>
          </a:extLst>
        </xdr:cNvPr>
        <xdr:cNvSpPr>
          <a:spLocks noChangeAspect="1" noChangeArrowheads="1"/>
        </xdr:cNvSpPr>
      </xdr:nvSpPr>
      <xdr:spPr bwMode="auto">
        <a:xfrm>
          <a:off x="0" y="72633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xdr:row>
      <xdr:rowOff>0</xdr:rowOff>
    </xdr:from>
    <xdr:to>
      <xdr:col>0</xdr:col>
      <xdr:colOff>304800</xdr:colOff>
      <xdr:row>208</xdr:row>
      <xdr:rowOff>121920</xdr:rowOff>
    </xdr:to>
    <xdr:sp macro="" textlink="">
      <xdr:nvSpPr>
        <xdr:cNvPr id="3266" name="AutoShape 194" descr="Nashville Predators">
          <a:extLst>
            <a:ext uri="{FF2B5EF4-FFF2-40B4-BE49-F238E27FC236}">
              <a16:creationId xmlns:a16="http://schemas.microsoft.com/office/drawing/2014/main" xmlns="" id="{00000000-0008-0000-1000-0000C20C0000}"/>
            </a:ext>
          </a:extLst>
        </xdr:cNvPr>
        <xdr:cNvSpPr>
          <a:spLocks noChangeAspect="1" noChangeArrowheads="1"/>
        </xdr:cNvSpPr>
      </xdr:nvSpPr>
      <xdr:spPr bwMode="auto">
        <a:xfrm>
          <a:off x="0" y="7300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647</xdr:row>
      <xdr:rowOff>0</xdr:rowOff>
    </xdr:from>
    <xdr:to>
      <xdr:col>0</xdr:col>
      <xdr:colOff>304800</xdr:colOff>
      <xdr:row>648</xdr:row>
      <xdr:rowOff>121920</xdr:rowOff>
    </xdr:to>
    <xdr:sp macro="" textlink="">
      <xdr:nvSpPr>
        <xdr:cNvPr id="3267" name="AutoShape 195" descr="Edmonton Oilers">
          <a:extLst>
            <a:ext uri="{FF2B5EF4-FFF2-40B4-BE49-F238E27FC236}">
              <a16:creationId xmlns:a16="http://schemas.microsoft.com/office/drawing/2014/main" xmlns="" id="{00000000-0008-0000-1000-0000C30C0000}"/>
            </a:ext>
          </a:extLst>
        </xdr:cNvPr>
        <xdr:cNvSpPr>
          <a:spLocks noChangeAspect="1" noChangeArrowheads="1"/>
        </xdr:cNvSpPr>
      </xdr:nvSpPr>
      <xdr:spPr bwMode="auto">
        <a:xfrm>
          <a:off x="0" y="7338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xdr:row>
      <xdr:rowOff>0</xdr:rowOff>
    </xdr:from>
    <xdr:to>
      <xdr:col>0</xdr:col>
      <xdr:colOff>304800</xdr:colOff>
      <xdr:row>9</xdr:row>
      <xdr:rowOff>121920</xdr:rowOff>
    </xdr:to>
    <xdr:sp macro="" textlink="">
      <xdr:nvSpPr>
        <xdr:cNvPr id="3268" name="AutoShape 196" descr="Edmonton Oilers">
          <a:extLst>
            <a:ext uri="{FF2B5EF4-FFF2-40B4-BE49-F238E27FC236}">
              <a16:creationId xmlns:a16="http://schemas.microsoft.com/office/drawing/2014/main" xmlns="" id="{00000000-0008-0000-1000-0000C40C0000}"/>
            </a:ext>
          </a:extLst>
        </xdr:cNvPr>
        <xdr:cNvSpPr>
          <a:spLocks noChangeAspect="1" noChangeArrowheads="1"/>
        </xdr:cNvSpPr>
      </xdr:nvSpPr>
      <xdr:spPr bwMode="auto">
        <a:xfrm>
          <a:off x="0" y="73746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xdr:row>
      <xdr:rowOff>0</xdr:rowOff>
    </xdr:from>
    <xdr:to>
      <xdr:col>0</xdr:col>
      <xdr:colOff>304800</xdr:colOff>
      <xdr:row>404</xdr:row>
      <xdr:rowOff>121920</xdr:rowOff>
    </xdr:to>
    <xdr:sp macro="" textlink="">
      <xdr:nvSpPr>
        <xdr:cNvPr id="3269" name="AutoShape 197" descr="Minnesota Wild">
          <a:extLst>
            <a:ext uri="{FF2B5EF4-FFF2-40B4-BE49-F238E27FC236}">
              <a16:creationId xmlns:a16="http://schemas.microsoft.com/office/drawing/2014/main" xmlns="" id="{00000000-0008-0000-1000-0000C50C0000}"/>
            </a:ext>
          </a:extLst>
        </xdr:cNvPr>
        <xdr:cNvSpPr>
          <a:spLocks noChangeAspect="1" noChangeArrowheads="1"/>
        </xdr:cNvSpPr>
      </xdr:nvSpPr>
      <xdr:spPr bwMode="auto">
        <a:xfrm>
          <a:off x="0" y="74119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xdr:row>
      <xdr:rowOff>0</xdr:rowOff>
    </xdr:from>
    <xdr:to>
      <xdr:col>0</xdr:col>
      <xdr:colOff>304800</xdr:colOff>
      <xdr:row>212</xdr:row>
      <xdr:rowOff>121920</xdr:rowOff>
    </xdr:to>
    <xdr:sp macro="" textlink="">
      <xdr:nvSpPr>
        <xdr:cNvPr id="3270" name="AutoShape 198" descr="New Jersey Devils">
          <a:extLst>
            <a:ext uri="{FF2B5EF4-FFF2-40B4-BE49-F238E27FC236}">
              <a16:creationId xmlns:a16="http://schemas.microsoft.com/office/drawing/2014/main" xmlns="" id="{00000000-0008-0000-1000-0000C60C0000}"/>
            </a:ext>
          </a:extLst>
        </xdr:cNvPr>
        <xdr:cNvSpPr>
          <a:spLocks noChangeAspect="1" noChangeArrowheads="1"/>
        </xdr:cNvSpPr>
      </xdr:nvSpPr>
      <xdr:spPr bwMode="auto">
        <a:xfrm>
          <a:off x="0" y="74493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xdr:row>
      <xdr:rowOff>0</xdr:rowOff>
    </xdr:from>
    <xdr:to>
      <xdr:col>0</xdr:col>
      <xdr:colOff>304800</xdr:colOff>
      <xdr:row>147</xdr:row>
      <xdr:rowOff>121920</xdr:rowOff>
    </xdr:to>
    <xdr:sp macro="" textlink="">
      <xdr:nvSpPr>
        <xdr:cNvPr id="3271" name="AutoShape 199" descr="Edmonton Oilers">
          <a:extLst>
            <a:ext uri="{FF2B5EF4-FFF2-40B4-BE49-F238E27FC236}">
              <a16:creationId xmlns:a16="http://schemas.microsoft.com/office/drawing/2014/main" xmlns="" id="{00000000-0008-0000-1000-0000C70C0000}"/>
            </a:ext>
          </a:extLst>
        </xdr:cNvPr>
        <xdr:cNvSpPr>
          <a:spLocks noChangeAspect="1" noChangeArrowheads="1"/>
        </xdr:cNvSpPr>
      </xdr:nvSpPr>
      <xdr:spPr bwMode="auto">
        <a:xfrm>
          <a:off x="0" y="74858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728</xdr:row>
      <xdr:rowOff>0</xdr:rowOff>
    </xdr:from>
    <xdr:to>
      <xdr:col>0</xdr:col>
      <xdr:colOff>304800</xdr:colOff>
      <xdr:row>729</xdr:row>
      <xdr:rowOff>121920</xdr:rowOff>
    </xdr:to>
    <xdr:sp macro="" textlink="">
      <xdr:nvSpPr>
        <xdr:cNvPr id="3272" name="AutoShape 200" descr="Carolina Hurricanes">
          <a:extLst>
            <a:ext uri="{FF2B5EF4-FFF2-40B4-BE49-F238E27FC236}">
              <a16:creationId xmlns:a16="http://schemas.microsoft.com/office/drawing/2014/main" xmlns="" id="{00000000-0008-0000-1000-0000C80C0000}"/>
            </a:ext>
          </a:extLst>
        </xdr:cNvPr>
        <xdr:cNvSpPr>
          <a:spLocks noChangeAspect="1" noChangeArrowheads="1"/>
        </xdr:cNvSpPr>
      </xdr:nvSpPr>
      <xdr:spPr bwMode="auto">
        <a:xfrm>
          <a:off x="0" y="75232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535</xdr:row>
      <xdr:rowOff>0</xdr:rowOff>
    </xdr:from>
    <xdr:to>
      <xdr:col>0</xdr:col>
      <xdr:colOff>304800</xdr:colOff>
      <xdr:row>536</xdr:row>
      <xdr:rowOff>121920</xdr:rowOff>
    </xdr:to>
    <xdr:sp macro="" textlink="">
      <xdr:nvSpPr>
        <xdr:cNvPr id="3273" name="AutoShape 201" descr="Winnipeg Jets">
          <a:extLst>
            <a:ext uri="{FF2B5EF4-FFF2-40B4-BE49-F238E27FC236}">
              <a16:creationId xmlns:a16="http://schemas.microsoft.com/office/drawing/2014/main" xmlns="" id="{00000000-0008-0000-1000-0000C90C0000}"/>
            </a:ext>
          </a:extLst>
        </xdr:cNvPr>
        <xdr:cNvSpPr>
          <a:spLocks noChangeAspect="1" noChangeArrowheads="1"/>
        </xdr:cNvSpPr>
      </xdr:nvSpPr>
      <xdr:spPr bwMode="auto">
        <a:xfrm>
          <a:off x="0" y="75605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753</xdr:row>
      <xdr:rowOff>0</xdr:rowOff>
    </xdr:from>
    <xdr:to>
      <xdr:col>0</xdr:col>
      <xdr:colOff>304800</xdr:colOff>
      <xdr:row>754</xdr:row>
      <xdr:rowOff>121920</xdr:rowOff>
    </xdr:to>
    <xdr:sp macro="" textlink="">
      <xdr:nvSpPr>
        <xdr:cNvPr id="3274" name="AutoShape 202" descr="Montreal Canadiens">
          <a:extLst>
            <a:ext uri="{FF2B5EF4-FFF2-40B4-BE49-F238E27FC236}">
              <a16:creationId xmlns:a16="http://schemas.microsoft.com/office/drawing/2014/main" xmlns="" id="{00000000-0008-0000-1000-0000CA0C0000}"/>
            </a:ext>
          </a:extLst>
        </xdr:cNvPr>
        <xdr:cNvSpPr>
          <a:spLocks noChangeAspect="1" noChangeArrowheads="1"/>
        </xdr:cNvSpPr>
      </xdr:nvSpPr>
      <xdr:spPr bwMode="auto">
        <a:xfrm>
          <a:off x="0" y="75979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612</xdr:row>
      <xdr:rowOff>0</xdr:rowOff>
    </xdr:from>
    <xdr:to>
      <xdr:col>0</xdr:col>
      <xdr:colOff>304800</xdr:colOff>
      <xdr:row>613</xdr:row>
      <xdr:rowOff>121920</xdr:rowOff>
    </xdr:to>
    <xdr:sp macro="" textlink="">
      <xdr:nvSpPr>
        <xdr:cNvPr id="3275" name="AutoShape 203" descr="Florida Panthers">
          <a:extLst>
            <a:ext uri="{FF2B5EF4-FFF2-40B4-BE49-F238E27FC236}">
              <a16:creationId xmlns:a16="http://schemas.microsoft.com/office/drawing/2014/main" xmlns="" id="{00000000-0008-0000-1000-0000CB0C0000}"/>
            </a:ext>
          </a:extLst>
        </xdr:cNvPr>
        <xdr:cNvSpPr>
          <a:spLocks noChangeAspect="1" noChangeArrowheads="1"/>
        </xdr:cNvSpPr>
      </xdr:nvSpPr>
      <xdr:spPr bwMode="auto">
        <a:xfrm>
          <a:off x="0" y="7635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613</xdr:row>
      <xdr:rowOff>0</xdr:rowOff>
    </xdr:from>
    <xdr:to>
      <xdr:col>0</xdr:col>
      <xdr:colOff>304800</xdr:colOff>
      <xdr:row>614</xdr:row>
      <xdr:rowOff>121920</xdr:rowOff>
    </xdr:to>
    <xdr:sp macro="" textlink="">
      <xdr:nvSpPr>
        <xdr:cNvPr id="3276" name="AutoShape 204" descr="Nashville Predators">
          <a:extLst>
            <a:ext uri="{FF2B5EF4-FFF2-40B4-BE49-F238E27FC236}">
              <a16:creationId xmlns:a16="http://schemas.microsoft.com/office/drawing/2014/main" xmlns="" id="{00000000-0008-0000-1000-0000CC0C0000}"/>
            </a:ext>
          </a:extLst>
        </xdr:cNvPr>
        <xdr:cNvSpPr>
          <a:spLocks noChangeAspect="1" noChangeArrowheads="1"/>
        </xdr:cNvSpPr>
      </xdr:nvSpPr>
      <xdr:spPr bwMode="auto">
        <a:xfrm>
          <a:off x="0" y="76725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xdr:row>
      <xdr:rowOff>0</xdr:rowOff>
    </xdr:from>
    <xdr:to>
      <xdr:col>0</xdr:col>
      <xdr:colOff>304800</xdr:colOff>
      <xdr:row>130</xdr:row>
      <xdr:rowOff>121920</xdr:rowOff>
    </xdr:to>
    <xdr:sp macro="" textlink="">
      <xdr:nvSpPr>
        <xdr:cNvPr id="3277" name="AutoShape 205" descr="Pittsburgh Penguins">
          <a:extLst>
            <a:ext uri="{FF2B5EF4-FFF2-40B4-BE49-F238E27FC236}">
              <a16:creationId xmlns:a16="http://schemas.microsoft.com/office/drawing/2014/main" xmlns="" id="{00000000-0008-0000-1000-0000CD0C0000}"/>
            </a:ext>
          </a:extLst>
        </xdr:cNvPr>
        <xdr:cNvSpPr>
          <a:spLocks noChangeAspect="1" noChangeArrowheads="1"/>
        </xdr:cNvSpPr>
      </xdr:nvSpPr>
      <xdr:spPr bwMode="auto">
        <a:xfrm>
          <a:off x="0" y="77099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634</xdr:row>
      <xdr:rowOff>0</xdr:rowOff>
    </xdr:from>
    <xdr:to>
      <xdr:col>0</xdr:col>
      <xdr:colOff>304800</xdr:colOff>
      <xdr:row>635</xdr:row>
      <xdr:rowOff>121920</xdr:rowOff>
    </xdr:to>
    <xdr:sp macro="" textlink="">
      <xdr:nvSpPr>
        <xdr:cNvPr id="3278" name="AutoShape 206" descr="Arizona Coyotes">
          <a:extLst>
            <a:ext uri="{FF2B5EF4-FFF2-40B4-BE49-F238E27FC236}">
              <a16:creationId xmlns:a16="http://schemas.microsoft.com/office/drawing/2014/main" xmlns="" id="{00000000-0008-0000-1000-0000CE0C0000}"/>
            </a:ext>
          </a:extLst>
        </xdr:cNvPr>
        <xdr:cNvSpPr>
          <a:spLocks noChangeAspect="1" noChangeArrowheads="1"/>
        </xdr:cNvSpPr>
      </xdr:nvSpPr>
      <xdr:spPr bwMode="auto">
        <a:xfrm>
          <a:off x="0" y="77464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644</xdr:row>
      <xdr:rowOff>0</xdr:rowOff>
    </xdr:from>
    <xdr:to>
      <xdr:col>0</xdr:col>
      <xdr:colOff>304800</xdr:colOff>
      <xdr:row>645</xdr:row>
      <xdr:rowOff>121920</xdr:rowOff>
    </xdr:to>
    <xdr:sp macro="" textlink="">
      <xdr:nvSpPr>
        <xdr:cNvPr id="3279" name="AutoShape 207" descr="Pittsburgh Penguins">
          <a:extLst>
            <a:ext uri="{FF2B5EF4-FFF2-40B4-BE49-F238E27FC236}">
              <a16:creationId xmlns:a16="http://schemas.microsoft.com/office/drawing/2014/main" xmlns="" id="{00000000-0008-0000-1000-0000CF0C0000}"/>
            </a:ext>
          </a:extLst>
        </xdr:cNvPr>
        <xdr:cNvSpPr>
          <a:spLocks noChangeAspect="1" noChangeArrowheads="1"/>
        </xdr:cNvSpPr>
      </xdr:nvSpPr>
      <xdr:spPr bwMode="auto">
        <a:xfrm>
          <a:off x="0" y="778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xdr:row>
      <xdr:rowOff>0</xdr:rowOff>
    </xdr:from>
    <xdr:to>
      <xdr:col>0</xdr:col>
      <xdr:colOff>304800</xdr:colOff>
      <xdr:row>349</xdr:row>
      <xdr:rowOff>121920</xdr:rowOff>
    </xdr:to>
    <xdr:sp macro="" textlink="">
      <xdr:nvSpPr>
        <xdr:cNvPr id="3280" name="AutoShape 208" descr="Toronto Maple Leafs">
          <a:extLst>
            <a:ext uri="{FF2B5EF4-FFF2-40B4-BE49-F238E27FC236}">
              <a16:creationId xmlns:a16="http://schemas.microsoft.com/office/drawing/2014/main" xmlns="" id="{00000000-0008-0000-1000-0000D00C0000}"/>
            </a:ext>
          </a:extLst>
        </xdr:cNvPr>
        <xdr:cNvSpPr>
          <a:spLocks noChangeAspect="1" noChangeArrowheads="1"/>
        </xdr:cNvSpPr>
      </xdr:nvSpPr>
      <xdr:spPr bwMode="auto">
        <a:xfrm>
          <a:off x="0" y="78211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xdr:row>
      <xdr:rowOff>0</xdr:rowOff>
    </xdr:from>
    <xdr:to>
      <xdr:col>0</xdr:col>
      <xdr:colOff>304800</xdr:colOff>
      <xdr:row>16</xdr:row>
      <xdr:rowOff>121920</xdr:rowOff>
    </xdr:to>
    <xdr:sp macro="" textlink="">
      <xdr:nvSpPr>
        <xdr:cNvPr id="3281" name="AutoShape 209" descr="Los Angeles Kings">
          <a:extLst>
            <a:ext uri="{FF2B5EF4-FFF2-40B4-BE49-F238E27FC236}">
              <a16:creationId xmlns:a16="http://schemas.microsoft.com/office/drawing/2014/main" xmlns="" id="{00000000-0008-0000-1000-0000D10C0000}"/>
            </a:ext>
          </a:extLst>
        </xdr:cNvPr>
        <xdr:cNvSpPr>
          <a:spLocks noChangeAspect="1" noChangeArrowheads="1"/>
        </xdr:cNvSpPr>
      </xdr:nvSpPr>
      <xdr:spPr bwMode="auto">
        <a:xfrm>
          <a:off x="0" y="78585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xdr:row>
      <xdr:rowOff>0</xdr:rowOff>
    </xdr:from>
    <xdr:to>
      <xdr:col>0</xdr:col>
      <xdr:colOff>304800</xdr:colOff>
      <xdr:row>516</xdr:row>
      <xdr:rowOff>121920</xdr:rowOff>
    </xdr:to>
    <xdr:sp macro="" textlink="">
      <xdr:nvSpPr>
        <xdr:cNvPr id="3282" name="AutoShape 210" descr="Buffalo Sabres">
          <a:extLst>
            <a:ext uri="{FF2B5EF4-FFF2-40B4-BE49-F238E27FC236}">
              <a16:creationId xmlns:a16="http://schemas.microsoft.com/office/drawing/2014/main" xmlns="" id="{00000000-0008-0000-1000-0000D20C0000}"/>
            </a:ext>
          </a:extLst>
        </xdr:cNvPr>
        <xdr:cNvSpPr>
          <a:spLocks noChangeAspect="1" noChangeArrowheads="1"/>
        </xdr:cNvSpPr>
      </xdr:nvSpPr>
      <xdr:spPr bwMode="auto">
        <a:xfrm>
          <a:off x="0" y="78958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808</xdr:row>
      <xdr:rowOff>0</xdr:rowOff>
    </xdr:from>
    <xdr:to>
      <xdr:col>0</xdr:col>
      <xdr:colOff>304800</xdr:colOff>
      <xdr:row>809</xdr:row>
      <xdr:rowOff>121920</xdr:rowOff>
    </xdr:to>
    <xdr:sp macro="" textlink="">
      <xdr:nvSpPr>
        <xdr:cNvPr id="3283" name="AutoShape 211" descr="Carolina Hurricanes">
          <a:extLst>
            <a:ext uri="{FF2B5EF4-FFF2-40B4-BE49-F238E27FC236}">
              <a16:creationId xmlns:a16="http://schemas.microsoft.com/office/drawing/2014/main" xmlns="" id="{00000000-0008-0000-1000-0000D30C0000}"/>
            </a:ext>
          </a:extLst>
        </xdr:cNvPr>
        <xdr:cNvSpPr>
          <a:spLocks noChangeAspect="1" noChangeArrowheads="1"/>
        </xdr:cNvSpPr>
      </xdr:nvSpPr>
      <xdr:spPr bwMode="auto">
        <a:xfrm>
          <a:off x="0" y="79331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479</xdr:row>
      <xdr:rowOff>0</xdr:rowOff>
    </xdr:from>
    <xdr:to>
      <xdr:col>0</xdr:col>
      <xdr:colOff>304800</xdr:colOff>
      <xdr:row>480</xdr:row>
      <xdr:rowOff>121920</xdr:rowOff>
    </xdr:to>
    <xdr:sp macro="" textlink="">
      <xdr:nvSpPr>
        <xdr:cNvPr id="3284" name="AutoShape 212" descr="Edmonton Oilers">
          <a:extLst>
            <a:ext uri="{FF2B5EF4-FFF2-40B4-BE49-F238E27FC236}">
              <a16:creationId xmlns:a16="http://schemas.microsoft.com/office/drawing/2014/main" xmlns="" id="{00000000-0008-0000-1000-0000D40C0000}"/>
            </a:ext>
          </a:extLst>
        </xdr:cNvPr>
        <xdr:cNvSpPr>
          <a:spLocks noChangeAspect="1" noChangeArrowheads="1"/>
        </xdr:cNvSpPr>
      </xdr:nvSpPr>
      <xdr:spPr bwMode="auto">
        <a:xfrm>
          <a:off x="0" y="797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xdr:row>
      <xdr:rowOff>0</xdr:rowOff>
    </xdr:from>
    <xdr:to>
      <xdr:col>0</xdr:col>
      <xdr:colOff>304800</xdr:colOff>
      <xdr:row>352</xdr:row>
      <xdr:rowOff>121920</xdr:rowOff>
    </xdr:to>
    <xdr:sp macro="" textlink="">
      <xdr:nvSpPr>
        <xdr:cNvPr id="3285" name="AutoShape 213" descr="Los Angeles Kings">
          <a:extLst>
            <a:ext uri="{FF2B5EF4-FFF2-40B4-BE49-F238E27FC236}">
              <a16:creationId xmlns:a16="http://schemas.microsoft.com/office/drawing/2014/main" xmlns="" id="{00000000-0008-0000-1000-0000D50C0000}"/>
            </a:ext>
          </a:extLst>
        </xdr:cNvPr>
        <xdr:cNvSpPr>
          <a:spLocks noChangeAspect="1" noChangeArrowheads="1"/>
        </xdr:cNvSpPr>
      </xdr:nvSpPr>
      <xdr:spPr bwMode="auto">
        <a:xfrm>
          <a:off x="0" y="80078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xdr:row>
      <xdr:rowOff>0</xdr:rowOff>
    </xdr:from>
    <xdr:to>
      <xdr:col>0</xdr:col>
      <xdr:colOff>304800</xdr:colOff>
      <xdr:row>7</xdr:row>
      <xdr:rowOff>121920</xdr:rowOff>
    </xdr:to>
    <xdr:sp macro="" textlink="">
      <xdr:nvSpPr>
        <xdr:cNvPr id="3286" name="AutoShape 214" descr="Anaheim Ducks">
          <a:extLst>
            <a:ext uri="{FF2B5EF4-FFF2-40B4-BE49-F238E27FC236}">
              <a16:creationId xmlns:a16="http://schemas.microsoft.com/office/drawing/2014/main" xmlns="" id="{00000000-0008-0000-1000-0000D60C0000}"/>
            </a:ext>
          </a:extLst>
        </xdr:cNvPr>
        <xdr:cNvSpPr>
          <a:spLocks noChangeAspect="1" noChangeArrowheads="1"/>
        </xdr:cNvSpPr>
      </xdr:nvSpPr>
      <xdr:spPr bwMode="auto">
        <a:xfrm>
          <a:off x="0" y="8045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692</xdr:row>
      <xdr:rowOff>0</xdr:rowOff>
    </xdr:from>
    <xdr:to>
      <xdr:col>0</xdr:col>
      <xdr:colOff>304800</xdr:colOff>
      <xdr:row>693</xdr:row>
      <xdr:rowOff>121920</xdr:rowOff>
    </xdr:to>
    <xdr:sp macro="" textlink="">
      <xdr:nvSpPr>
        <xdr:cNvPr id="3287" name="AutoShape 215" descr="Nashville Predators">
          <a:extLst>
            <a:ext uri="{FF2B5EF4-FFF2-40B4-BE49-F238E27FC236}">
              <a16:creationId xmlns:a16="http://schemas.microsoft.com/office/drawing/2014/main" xmlns="" id="{00000000-0008-0000-1000-0000D70C0000}"/>
            </a:ext>
          </a:extLst>
        </xdr:cNvPr>
        <xdr:cNvSpPr>
          <a:spLocks noChangeAspect="1" noChangeArrowheads="1"/>
        </xdr:cNvSpPr>
      </xdr:nvSpPr>
      <xdr:spPr bwMode="auto">
        <a:xfrm>
          <a:off x="0" y="80825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xdr:row>
      <xdr:rowOff>0</xdr:rowOff>
    </xdr:from>
    <xdr:to>
      <xdr:col>0</xdr:col>
      <xdr:colOff>304800</xdr:colOff>
      <xdr:row>285</xdr:row>
      <xdr:rowOff>121920</xdr:rowOff>
    </xdr:to>
    <xdr:sp macro="" textlink="">
      <xdr:nvSpPr>
        <xdr:cNvPr id="3288" name="AutoShape 216" descr="Florida Panthers">
          <a:extLst>
            <a:ext uri="{FF2B5EF4-FFF2-40B4-BE49-F238E27FC236}">
              <a16:creationId xmlns:a16="http://schemas.microsoft.com/office/drawing/2014/main" xmlns="" id="{00000000-0008-0000-1000-0000D80C0000}"/>
            </a:ext>
          </a:extLst>
        </xdr:cNvPr>
        <xdr:cNvSpPr>
          <a:spLocks noChangeAspect="1" noChangeArrowheads="1"/>
        </xdr:cNvSpPr>
      </xdr:nvSpPr>
      <xdr:spPr bwMode="auto">
        <a:xfrm>
          <a:off x="0" y="81198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xdr:row>
      <xdr:rowOff>0</xdr:rowOff>
    </xdr:from>
    <xdr:to>
      <xdr:col>0</xdr:col>
      <xdr:colOff>304800</xdr:colOff>
      <xdr:row>150</xdr:row>
      <xdr:rowOff>121920</xdr:rowOff>
    </xdr:to>
    <xdr:sp macro="" textlink="">
      <xdr:nvSpPr>
        <xdr:cNvPr id="3289" name="AutoShape 217" descr="Pittsburgh Penguins">
          <a:extLst>
            <a:ext uri="{FF2B5EF4-FFF2-40B4-BE49-F238E27FC236}">
              <a16:creationId xmlns:a16="http://schemas.microsoft.com/office/drawing/2014/main" xmlns="" id="{00000000-0008-0000-1000-0000D90C0000}"/>
            </a:ext>
          </a:extLst>
        </xdr:cNvPr>
        <xdr:cNvSpPr>
          <a:spLocks noChangeAspect="1" noChangeArrowheads="1"/>
        </xdr:cNvSpPr>
      </xdr:nvSpPr>
      <xdr:spPr bwMode="auto">
        <a:xfrm>
          <a:off x="0" y="815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586</xdr:row>
      <xdr:rowOff>0</xdr:rowOff>
    </xdr:from>
    <xdr:to>
      <xdr:col>0</xdr:col>
      <xdr:colOff>304800</xdr:colOff>
      <xdr:row>587</xdr:row>
      <xdr:rowOff>121920</xdr:rowOff>
    </xdr:to>
    <xdr:sp macro="" textlink="">
      <xdr:nvSpPr>
        <xdr:cNvPr id="3290" name="AutoShape 218" descr="Ottawa Senators">
          <a:extLst>
            <a:ext uri="{FF2B5EF4-FFF2-40B4-BE49-F238E27FC236}">
              <a16:creationId xmlns:a16="http://schemas.microsoft.com/office/drawing/2014/main" xmlns="" id="{00000000-0008-0000-1000-0000DA0C0000}"/>
            </a:ext>
          </a:extLst>
        </xdr:cNvPr>
        <xdr:cNvSpPr>
          <a:spLocks noChangeAspect="1" noChangeArrowheads="1"/>
        </xdr:cNvSpPr>
      </xdr:nvSpPr>
      <xdr:spPr bwMode="auto">
        <a:xfrm>
          <a:off x="0" y="81945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823</xdr:row>
      <xdr:rowOff>0</xdr:rowOff>
    </xdr:from>
    <xdr:to>
      <xdr:col>0</xdr:col>
      <xdr:colOff>304800</xdr:colOff>
      <xdr:row>824</xdr:row>
      <xdr:rowOff>121920</xdr:rowOff>
    </xdr:to>
    <xdr:sp macro="" textlink="">
      <xdr:nvSpPr>
        <xdr:cNvPr id="3291" name="AutoShape 219" descr="Philadelphia Flyers">
          <a:extLst>
            <a:ext uri="{FF2B5EF4-FFF2-40B4-BE49-F238E27FC236}">
              <a16:creationId xmlns:a16="http://schemas.microsoft.com/office/drawing/2014/main" xmlns="" id="{00000000-0008-0000-1000-0000DB0C0000}"/>
            </a:ext>
          </a:extLst>
        </xdr:cNvPr>
        <xdr:cNvSpPr>
          <a:spLocks noChangeAspect="1" noChangeArrowheads="1"/>
        </xdr:cNvSpPr>
      </xdr:nvSpPr>
      <xdr:spPr bwMode="auto">
        <a:xfrm>
          <a:off x="0" y="82318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xdr:row>
      <xdr:rowOff>0</xdr:rowOff>
    </xdr:from>
    <xdr:to>
      <xdr:col>0</xdr:col>
      <xdr:colOff>304800</xdr:colOff>
      <xdr:row>394</xdr:row>
      <xdr:rowOff>121920</xdr:rowOff>
    </xdr:to>
    <xdr:sp macro="" textlink="">
      <xdr:nvSpPr>
        <xdr:cNvPr id="3292" name="AutoShape 220" descr="Detroit Red Wings">
          <a:extLst>
            <a:ext uri="{FF2B5EF4-FFF2-40B4-BE49-F238E27FC236}">
              <a16:creationId xmlns:a16="http://schemas.microsoft.com/office/drawing/2014/main" xmlns="" id="{00000000-0008-0000-1000-0000DC0C0000}"/>
            </a:ext>
          </a:extLst>
        </xdr:cNvPr>
        <xdr:cNvSpPr>
          <a:spLocks noChangeAspect="1" noChangeArrowheads="1"/>
        </xdr:cNvSpPr>
      </xdr:nvSpPr>
      <xdr:spPr bwMode="auto">
        <a:xfrm>
          <a:off x="0" y="82692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0</xdr:col>
      <xdr:colOff>304800</xdr:colOff>
      <xdr:row>190</xdr:row>
      <xdr:rowOff>121920</xdr:rowOff>
    </xdr:to>
    <xdr:sp macro="" textlink="">
      <xdr:nvSpPr>
        <xdr:cNvPr id="3293" name="AutoShape 221" descr="Colorado Avalanche">
          <a:extLst>
            <a:ext uri="{FF2B5EF4-FFF2-40B4-BE49-F238E27FC236}">
              <a16:creationId xmlns:a16="http://schemas.microsoft.com/office/drawing/2014/main" xmlns="" id="{00000000-0008-0000-1000-0000DD0C0000}"/>
            </a:ext>
          </a:extLst>
        </xdr:cNvPr>
        <xdr:cNvSpPr>
          <a:spLocks noChangeAspect="1" noChangeArrowheads="1"/>
        </xdr:cNvSpPr>
      </xdr:nvSpPr>
      <xdr:spPr bwMode="auto">
        <a:xfrm>
          <a:off x="0" y="83065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304800</xdr:colOff>
      <xdr:row>61</xdr:row>
      <xdr:rowOff>121920</xdr:rowOff>
    </xdr:to>
    <xdr:sp macro="" textlink="">
      <xdr:nvSpPr>
        <xdr:cNvPr id="3294" name="AutoShape 222" descr="Montreal Canadiens">
          <a:extLst>
            <a:ext uri="{FF2B5EF4-FFF2-40B4-BE49-F238E27FC236}">
              <a16:creationId xmlns:a16="http://schemas.microsoft.com/office/drawing/2014/main" xmlns="" id="{00000000-0008-0000-1000-0000DE0C0000}"/>
            </a:ext>
          </a:extLst>
        </xdr:cNvPr>
        <xdr:cNvSpPr>
          <a:spLocks noChangeAspect="1" noChangeArrowheads="1"/>
        </xdr:cNvSpPr>
      </xdr:nvSpPr>
      <xdr:spPr bwMode="auto">
        <a:xfrm>
          <a:off x="0" y="834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782</xdr:row>
      <xdr:rowOff>0</xdr:rowOff>
    </xdr:from>
    <xdr:to>
      <xdr:col>0</xdr:col>
      <xdr:colOff>304800</xdr:colOff>
      <xdr:row>783</xdr:row>
      <xdr:rowOff>121920</xdr:rowOff>
    </xdr:to>
    <xdr:sp macro="" textlink="">
      <xdr:nvSpPr>
        <xdr:cNvPr id="3295" name="AutoShape 223" descr="Calgary Flames">
          <a:extLst>
            <a:ext uri="{FF2B5EF4-FFF2-40B4-BE49-F238E27FC236}">
              <a16:creationId xmlns:a16="http://schemas.microsoft.com/office/drawing/2014/main" xmlns="" id="{00000000-0008-0000-1000-0000DF0C0000}"/>
            </a:ext>
          </a:extLst>
        </xdr:cNvPr>
        <xdr:cNvSpPr>
          <a:spLocks noChangeAspect="1" noChangeArrowheads="1"/>
        </xdr:cNvSpPr>
      </xdr:nvSpPr>
      <xdr:spPr bwMode="auto">
        <a:xfrm>
          <a:off x="0" y="83812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304800</xdr:colOff>
      <xdr:row>200</xdr:row>
      <xdr:rowOff>121920</xdr:rowOff>
    </xdr:to>
    <xdr:sp macro="" textlink="">
      <xdr:nvSpPr>
        <xdr:cNvPr id="3296" name="AutoShape 224" descr="Chicago Blackhawks">
          <a:extLst>
            <a:ext uri="{FF2B5EF4-FFF2-40B4-BE49-F238E27FC236}">
              <a16:creationId xmlns:a16="http://schemas.microsoft.com/office/drawing/2014/main" xmlns="" id="{00000000-0008-0000-1000-0000E00C0000}"/>
            </a:ext>
          </a:extLst>
        </xdr:cNvPr>
        <xdr:cNvSpPr>
          <a:spLocks noChangeAspect="1" noChangeArrowheads="1"/>
        </xdr:cNvSpPr>
      </xdr:nvSpPr>
      <xdr:spPr bwMode="auto">
        <a:xfrm>
          <a:off x="0" y="84185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0</xdr:col>
      <xdr:colOff>304800</xdr:colOff>
      <xdr:row>183</xdr:row>
      <xdr:rowOff>121920</xdr:rowOff>
    </xdr:to>
    <xdr:sp macro="" textlink="">
      <xdr:nvSpPr>
        <xdr:cNvPr id="3297" name="AutoShape 225" descr="Vegas Golden Knights">
          <a:extLst>
            <a:ext uri="{FF2B5EF4-FFF2-40B4-BE49-F238E27FC236}">
              <a16:creationId xmlns:a16="http://schemas.microsoft.com/office/drawing/2014/main" xmlns="" id="{00000000-0008-0000-1000-0000E10C0000}"/>
            </a:ext>
          </a:extLst>
        </xdr:cNvPr>
        <xdr:cNvSpPr>
          <a:spLocks noChangeAspect="1" noChangeArrowheads="1"/>
        </xdr:cNvSpPr>
      </xdr:nvSpPr>
      <xdr:spPr bwMode="auto">
        <a:xfrm>
          <a:off x="0" y="84559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xdr:row>
      <xdr:rowOff>0</xdr:rowOff>
    </xdr:from>
    <xdr:to>
      <xdr:col>0</xdr:col>
      <xdr:colOff>304800</xdr:colOff>
      <xdr:row>219</xdr:row>
      <xdr:rowOff>121920</xdr:rowOff>
    </xdr:to>
    <xdr:sp macro="" textlink="">
      <xdr:nvSpPr>
        <xdr:cNvPr id="3298" name="AutoShape 226" descr="Detroit Red Wings">
          <a:extLst>
            <a:ext uri="{FF2B5EF4-FFF2-40B4-BE49-F238E27FC236}">
              <a16:creationId xmlns:a16="http://schemas.microsoft.com/office/drawing/2014/main" xmlns="" id="{00000000-0008-0000-1000-0000E20C0000}"/>
            </a:ext>
          </a:extLst>
        </xdr:cNvPr>
        <xdr:cNvSpPr>
          <a:spLocks noChangeAspect="1" noChangeArrowheads="1"/>
        </xdr:cNvSpPr>
      </xdr:nvSpPr>
      <xdr:spPr bwMode="auto">
        <a:xfrm>
          <a:off x="0" y="851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659</xdr:row>
      <xdr:rowOff>0</xdr:rowOff>
    </xdr:from>
    <xdr:to>
      <xdr:col>0</xdr:col>
      <xdr:colOff>304800</xdr:colOff>
      <xdr:row>660</xdr:row>
      <xdr:rowOff>121920</xdr:rowOff>
    </xdr:to>
    <xdr:sp macro="" textlink="">
      <xdr:nvSpPr>
        <xdr:cNvPr id="3299" name="AutoShape 227" descr="Buffalo Sabres">
          <a:extLst>
            <a:ext uri="{FF2B5EF4-FFF2-40B4-BE49-F238E27FC236}">
              <a16:creationId xmlns:a16="http://schemas.microsoft.com/office/drawing/2014/main" xmlns="" id="{00000000-0008-0000-1000-0000E30C0000}"/>
            </a:ext>
          </a:extLst>
        </xdr:cNvPr>
        <xdr:cNvSpPr>
          <a:spLocks noChangeAspect="1" noChangeArrowheads="1"/>
        </xdr:cNvSpPr>
      </xdr:nvSpPr>
      <xdr:spPr bwMode="auto">
        <a:xfrm>
          <a:off x="0" y="85488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538</xdr:row>
      <xdr:rowOff>0</xdr:rowOff>
    </xdr:from>
    <xdr:to>
      <xdr:col>0</xdr:col>
      <xdr:colOff>304800</xdr:colOff>
      <xdr:row>539</xdr:row>
      <xdr:rowOff>121920</xdr:rowOff>
    </xdr:to>
    <xdr:sp macro="" textlink="">
      <xdr:nvSpPr>
        <xdr:cNvPr id="3300" name="AutoShape 228" descr="New York Rangers">
          <a:extLst>
            <a:ext uri="{FF2B5EF4-FFF2-40B4-BE49-F238E27FC236}">
              <a16:creationId xmlns:a16="http://schemas.microsoft.com/office/drawing/2014/main" xmlns="" id="{00000000-0008-0000-1000-0000E40C0000}"/>
            </a:ext>
          </a:extLst>
        </xdr:cNvPr>
        <xdr:cNvSpPr>
          <a:spLocks noChangeAspect="1" noChangeArrowheads="1"/>
        </xdr:cNvSpPr>
      </xdr:nvSpPr>
      <xdr:spPr bwMode="auto">
        <a:xfrm>
          <a:off x="0" y="85862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xdr:row>
      <xdr:rowOff>0</xdr:rowOff>
    </xdr:from>
    <xdr:to>
      <xdr:col>0</xdr:col>
      <xdr:colOff>304800</xdr:colOff>
      <xdr:row>451</xdr:row>
      <xdr:rowOff>121920</xdr:rowOff>
    </xdr:to>
    <xdr:sp macro="" textlink="">
      <xdr:nvSpPr>
        <xdr:cNvPr id="3301" name="AutoShape 229" descr="San Jose Sharks">
          <a:extLst>
            <a:ext uri="{FF2B5EF4-FFF2-40B4-BE49-F238E27FC236}">
              <a16:creationId xmlns:a16="http://schemas.microsoft.com/office/drawing/2014/main" xmlns="" id="{00000000-0008-0000-1000-0000E50C0000}"/>
            </a:ext>
          </a:extLst>
        </xdr:cNvPr>
        <xdr:cNvSpPr>
          <a:spLocks noChangeAspect="1" noChangeArrowheads="1"/>
        </xdr:cNvSpPr>
      </xdr:nvSpPr>
      <xdr:spPr bwMode="auto">
        <a:xfrm>
          <a:off x="0" y="86235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685</xdr:row>
      <xdr:rowOff>0</xdr:rowOff>
    </xdr:from>
    <xdr:to>
      <xdr:col>0</xdr:col>
      <xdr:colOff>304800</xdr:colOff>
      <xdr:row>686</xdr:row>
      <xdr:rowOff>121920</xdr:rowOff>
    </xdr:to>
    <xdr:sp macro="" textlink="">
      <xdr:nvSpPr>
        <xdr:cNvPr id="3302" name="AutoShape 230" descr="Anaheim Ducks">
          <a:extLst>
            <a:ext uri="{FF2B5EF4-FFF2-40B4-BE49-F238E27FC236}">
              <a16:creationId xmlns:a16="http://schemas.microsoft.com/office/drawing/2014/main" xmlns="" id="{00000000-0008-0000-1000-0000E60C0000}"/>
            </a:ext>
          </a:extLst>
        </xdr:cNvPr>
        <xdr:cNvSpPr>
          <a:spLocks noChangeAspect="1" noChangeArrowheads="1"/>
        </xdr:cNvSpPr>
      </xdr:nvSpPr>
      <xdr:spPr bwMode="auto">
        <a:xfrm>
          <a:off x="0" y="86608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304800</xdr:colOff>
      <xdr:row>82</xdr:row>
      <xdr:rowOff>121920</xdr:rowOff>
    </xdr:to>
    <xdr:sp macro="" textlink="">
      <xdr:nvSpPr>
        <xdr:cNvPr id="3303" name="AutoShape 231" descr="Toronto Maple Leafs">
          <a:extLst>
            <a:ext uri="{FF2B5EF4-FFF2-40B4-BE49-F238E27FC236}">
              <a16:creationId xmlns:a16="http://schemas.microsoft.com/office/drawing/2014/main" xmlns="" id="{00000000-0008-0000-1000-0000E70C0000}"/>
            </a:ext>
          </a:extLst>
        </xdr:cNvPr>
        <xdr:cNvSpPr>
          <a:spLocks noChangeAspect="1" noChangeArrowheads="1"/>
        </xdr:cNvSpPr>
      </xdr:nvSpPr>
      <xdr:spPr bwMode="auto">
        <a:xfrm>
          <a:off x="0" y="869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824</xdr:row>
      <xdr:rowOff>0</xdr:rowOff>
    </xdr:from>
    <xdr:to>
      <xdr:col>0</xdr:col>
      <xdr:colOff>304800</xdr:colOff>
      <xdr:row>825</xdr:row>
      <xdr:rowOff>121920</xdr:rowOff>
    </xdr:to>
    <xdr:sp macro="" textlink="">
      <xdr:nvSpPr>
        <xdr:cNvPr id="3304" name="AutoShape 232" descr="New Jersey Devils">
          <a:extLst>
            <a:ext uri="{FF2B5EF4-FFF2-40B4-BE49-F238E27FC236}">
              <a16:creationId xmlns:a16="http://schemas.microsoft.com/office/drawing/2014/main" xmlns="" id="{00000000-0008-0000-1000-0000E80C0000}"/>
            </a:ext>
          </a:extLst>
        </xdr:cNvPr>
        <xdr:cNvSpPr>
          <a:spLocks noChangeAspect="1" noChangeArrowheads="1"/>
        </xdr:cNvSpPr>
      </xdr:nvSpPr>
      <xdr:spPr bwMode="auto">
        <a:xfrm>
          <a:off x="0" y="87355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624</xdr:row>
      <xdr:rowOff>0</xdr:rowOff>
    </xdr:from>
    <xdr:to>
      <xdr:col>0</xdr:col>
      <xdr:colOff>304800</xdr:colOff>
      <xdr:row>625</xdr:row>
      <xdr:rowOff>121920</xdr:rowOff>
    </xdr:to>
    <xdr:sp macro="" textlink="">
      <xdr:nvSpPr>
        <xdr:cNvPr id="3305" name="AutoShape 233" descr="New Jersey Devils">
          <a:extLst>
            <a:ext uri="{FF2B5EF4-FFF2-40B4-BE49-F238E27FC236}">
              <a16:creationId xmlns:a16="http://schemas.microsoft.com/office/drawing/2014/main" xmlns="" id="{00000000-0008-0000-1000-0000E90C0000}"/>
            </a:ext>
          </a:extLst>
        </xdr:cNvPr>
        <xdr:cNvSpPr>
          <a:spLocks noChangeAspect="1" noChangeArrowheads="1"/>
        </xdr:cNvSpPr>
      </xdr:nvSpPr>
      <xdr:spPr bwMode="auto">
        <a:xfrm>
          <a:off x="0" y="87729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xdr:row>
      <xdr:rowOff>0</xdr:rowOff>
    </xdr:from>
    <xdr:to>
      <xdr:col>0</xdr:col>
      <xdr:colOff>304800</xdr:colOff>
      <xdr:row>356</xdr:row>
      <xdr:rowOff>121920</xdr:rowOff>
    </xdr:to>
    <xdr:sp macro="" textlink="">
      <xdr:nvSpPr>
        <xdr:cNvPr id="3306" name="AutoShape 234" descr="Anaheim Ducks">
          <a:extLst>
            <a:ext uri="{FF2B5EF4-FFF2-40B4-BE49-F238E27FC236}">
              <a16:creationId xmlns:a16="http://schemas.microsoft.com/office/drawing/2014/main" xmlns="" id="{00000000-0008-0000-1000-0000EA0C0000}"/>
            </a:ext>
          </a:extLst>
        </xdr:cNvPr>
        <xdr:cNvSpPr>
          <a:spLocks noChangeAspect="1" noChangeArrowheads="1"/>
        </xdr:cNvSpPr>
      </xdr:nvSpPr>
      <xdr:spPr bwMode="auto">
        <a:xfrm>
          <a:off x="0" y="88102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764</xdr:row>
      <xdr:rowOff>0</xdr:rowOff>
    </xdr:from>
    <xdr:to>
      <xdr:col>0</xdr:col>
      <xdr:colOff>304800</xdr:colOff>
      <xdr:row>765</xdr:row>
      <xdr:rowOff>121920</xdr:rowOff>
    </xdr:to>
    <xdr:sp macro="" textlink="">
      <xdr:nvSpPr>
        <xdr:cNvPr id="3307" name="AutoShape 235" descr="Los Angeles Kings">
          <a:extLst>
            <a:ext uri="{FF2B5EF4-FFF2-40B4-BE49-F238E27FC236}">
              <a16:creationId xmlns:a16="http://schemas.microsoft.com/office/drawing/2014/main" xmlns="" id="{00000000-0008-0000-1000-0000EB0C0000}"/>
            </a:ext>
          </a:extLst>
        </xdr:cNvPr>
        <xdr:cNvSpPr>
          <a:spLocks noChangeAspect="1" noChangeArrowheads="1"/>
        </xdr:cNvSpPr>
      </xdr:nvSpPr>
      <xdr:spPr bwMode="auto">
        <a:xfrm>
          <a:off x="0" y="88475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xdr:row>
      <xdr:rowOff>0</xdr:rowOff>
    </xdr:from>
    <xdr:to>
      <xdr:col>0</xdr:col>
      <xdr:colOff>304800</xdr:colOff>
      <xdr:row>114</xdr:row>
      <xdr:rowOff>121920</xdr:rowOff>
    </xdr:to>
    <xdr:sp macro="" textlink="">
      <xdr:nvSpPr>
        <xdr:cNvPr id="3308" name="AutoShape 236" descr="Montreal Canadiens">
          <a:extLst>
            <a:ext uri="{FF2B5EF4-FFF2-40B4-BE49-F238E27FC236}">
              <a16:creationId xmlns:a16="http://schemas.microsoft.com/office/drawing/2014/main" xmlns="" id="{00000000-0008-0000-1000-0000EC0C0000}"/>
            </a:ext>
          </a:extLst>
        </xdr:cNvPr>
        <xdr:cNvSpPr>
          <a:spLocks noChangeAspect="1" noChangeArrowheads="1"/>
        </xdr:cNvSpPr>
      </xdr:nvSpPr>
      <xdr:spPr bwMode="auto">
        <a:xfrm>
          <a:off x="0" y="888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xdr:row>
      <xdr:rowOff>0</xdr:rowOff>
    </xdr:from>
    <xdr:to>
      <xdr:col>0</xdr:col>
      <xdr:colOff>304800</xdr:colOff>
      <xdr:row>545</xdr:row>
      <xdr:rowOff>121920</xdr:rowOff>
    </xdr:to>
    <xdr:sp macro="" textlink="">
      <xdr:nvSpPr>
        <xdr:cNvPr id="3309" name="AutoShape 237" descr="Pittsburgh Penguins">
          <a:extLst>
            <a:ext uri="{FF2B5EF4-FFF2-40B4-BE49-F238E27FC236}">
              <a16:creationId xmlns:a16="http://schemas.microsoft.com/office/drawing/2014/main" xmlns="" id="{00000000-0008-0000-1000-0000ED0C0000}"/>
            </a:ext>
          </a:extLst>
        </xdr:cNvPr>
        <xdr:cNvSpPr>
          <a:spLocks noChangeAspect="1" noChangeArrowheads="1"/>
        </xdr:cNvSpPr>
      </xdr:nvSpPr>
      <xdr:spPr bwMode="auto">
        <a:xfrm>
          <a:off x="0" y="89222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552</xdr:row>
      <xdr:rowOff>0</xdr:rowOff>
    </xdr:from>
    <xdr:to>
      <xdr:col>0</xdr:col>
      <xdr:colOff>304800</xdr:colOff>
      <xdr:row>553</xdr:row>
      <xdr:rowOff>121920</xdr:rowOff>
    </xdr:to>
    <xdr:sp macro="" textlink="">
      <xdr:nvSpPr>
        <xdr:cNvPr id="3310" name="AutoShape 238" descr="Nashville Predators">
          <a:extLst>
            <a:ext uri="{FF2B5EF4-FFF2-40B4-BE49-F238E27FC236}">
              <a16:creationId xmlns:a16="http://schemas.microsoft.com/office/drawing/2014/main" xmlns="" id="{00000000-0008-0000-1000-0000EE0C0000}"/>
            </a:ext>
          </a:extLst>
        </xdr:cNvPr>
        <xdr:cNvSpPr>
          <a:spLocks noChangeAspect="1" noChangeArrowheads="1"/>
        </xdr:cNvSpPr>
      </xdr:nvSpPr>
      <xdr:spPr bwMode="auto">
        <a:xfrm>
          <a:off x="0" y="89595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304800</xdr:colOff>
      <xdr:row>47</xdr:row>
      <xdr:rowOff>121920</xdr:rowOff>
    </xdr:to>
    <xdr:sp macro="" textlink="">
      <xdr:nvSpPr>
        <xdr:cNvPr id="3311" name="AutoShape 239" descr="New York Islanders">
          <a:extLst>
            <a:ext uri="{FF2B5EF4-FFF2-40B4-BE49-F238E27FC236}">
              <a16:creationId xmlns:a16="http://schemas.microsoft.com/office/drawing/2014/main" xmlns="" id="{00000000-0008-0000-1000-0000EF0C0000}"/>
            </a:ext>
          </a:extLst>
        </xdr:cNvPr>
        <xdr:cNvSpPr>
          <a:spLocks noChangeAspect="1" noChangeArrowheads="1"/>
        </xdr:cNvSpPr>
      </xdr:nvSpPr>
      <xdr:spPr bwMode="auto">
        <a:xfrm>
          <a:off x="0" y="89969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xdr:row>
      <xdr:rowOff>0</xdr:rowOff>
    </xdr:from>
    <xdr:to>
      <xdr:col>0</xdr:col>
      <xdr:colOff>304800</xdr:colOff>
      <xdr:row>113</xdr:row>
      <xdr:rowOff>121920</xdr:rowOff>
    </xdr:to>
    <xdr:sp macro="" textlink="">
      <xdr:nvSpPr>
        <xdr:cNvPr id="3312" name="AutoShape 240" descr="Tampa Bay Lightning">
          <a:extLst>
            <a:ext uri="{FF2B5EF4-FFF2-40B4-BE49-F238E27FC236}">
              <a16:creationId xmlns:a16="http://schemas.microsoft.com/office/drawing/2014/main" xmlns="" id="{00000000-0008-0000-1000-0000F00C0000}"/>
            </a:ext>
          </a:extLst>
        </xdr:cNvPr>
        <xdr:cNvSpPr>
          <a:spLocks noChangeAspect="1" noChangeArrowheads="1"/>
        </xdr:cNvSpPr>
      </xdr:nvSpPr>
      <xdr:spPr bwMode="auto">
        <a:xfrm>
          <a:off x="0" y="90342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xdr:row>
      <xdr:rowOff>0</xdr:rowOff>
    </xdr:from>
    <xdr:to>
      <xdr:col>0</xdr:col>
      <xdr:colOff>304800</xdr:colOff>
      <xdr:row>341</xdr:row>
      <xdr:rowOff>121920</xdr:rowOff>
    </xdr:to>
    <xdr:sp macro="" textlink="">
      <xdr:nvSpPr>
        <xdr:cNvPr id="3313" name="AutoShape 241" descr="Vancouver Canucks">
          <a:extLst>
            <a:ext uri="{FF2B5EF4-FFF2-40B4-BE49-F238E27FC236}">
              <a16:creationId xmlns:a16="http://schemas.microsoft.com/office/drawing/2014/main" xmlns="" id="{00000000-0008-0000-1000-0000F10C0000}"/>
            </a:ext>
          </a:extLst>
        </xdr:cNvPr>
        <xdr:cNvSpPr>
          <a:spLocks noChangeAspect="1" noChangeArrowheads="1"/>
        </xdr:cNvSpPr>
      </xdr:nvSpPr>
      <xdr:spPr bwMode="auto">
        <a:xfrm>
          <a:off x="0" y="907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660</xdr:row>
      <xdr:rowOff>0</xdr:rowOff>
    </xdr:from>
    <xdr:to>
      <xdr:col>0</xdr:col>
      <xdr:colOff>304800</xdr:colOff>
      <xdr:row>661</xdr:row>
      <xdr:rowOff>121920</xdr:rowOff>
    </xdr:to>
    <xdr:sp macro="" textlink="">
      <xdr:nvSpPr>
        <xdr:cNvPr id="3314" name="AutoShape 242" descr="Winnipeg Jets">
          <a:extLst>
            <a:ext uri="{FF2B5EF4-FFF2-40B4-BE49-F238E27FC236}">
              <a16:creationId xmlns:a16="http://schemas.microsoft.com/office/drawing/2014/main" xmlns="" id="{00000000-0008-0000-1000-0000F20C0000}"/>
            </a:ext>
          </a:extLst>
        </xdr:cNvPr>
        <xdr:cNvSpPr>
          <a:spLocks noChangeAspect="1" noChangeArrowheads="1"/>
        </xdr:cNvSpPr>
      </xdr:nvSpPr>
      <xdr:spPr bwMode="auto">
        <a:xfrm>
          <a:off x="0" y="91089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640</xdr:row>
      <xdr:rowOff>0</xdr:rowOff>
    </xdr:from>
    <xdr:to>
      <xdr:col>0</xdr:col>
      <xdr:colOff>304800</xdr:colOff>
      <xdr:row>641</xdr:row>
      <xdr:rowOff>121920</xdr:rowOff>
    </xdr:to>
    <xdr:sp macro="" textlink="">
      <xdr:nvSpPr>
        <xdr:cNvPr id="3315" name="AutoShape 243" descr="Philadelphia Flyers">
          <a:extLst>
            <a:ext uri="{FF2B5EF4-FFF2-40B4-BE49-F238E27FC236}">
              <a16:creationId xmlns:a16="http://schemas.microsoft.com/office/drawing/2014/main" xmlns="" id="{00000000-0008-0000-1000-0000F30C0000}"/>
            </a:ext>
          </a:extLst>
        </xdr:cNvPr>
        <xdr:cNvSpPr>
          <a:spLocks noChangeAspect="1" noChangeArrowheads="1"/>
        </xdr:cNvSpPr>
      </xdr:nvSpPr>
      <xdr:spPr bwMode="auto">
        <a:xfrm>
          <a:off x="0" y="91462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819</xdr:row>
      <xdr:rowOff>0</xdr:rowOff>
    </xdr:from>
    <xdr:to>
      <xdr:col>0</xdr:col>
      <xdr:colOff>304800</xdr:colOff>
      <xdr:row>820</xdr:row>
      <xdr:rowOff>121920</xdr:rowOff>
    </xdr:to>
    <xdr:sp macro="" textlink="">
      <xdr:nvSpPr>
        <xdr:cNvPr id="3316" name="AutoShape 244" descr="Buffalo Sabres">
          <a:extLst>
            <a:ext uri="{FF2B5EF4-FFF2-40B4-BE49-F238E27FC236}">
              <a16:creationId xmlns:a16="http://schemas.microsoft.com/office/drawing/2014/main" xmlns="" id="{00000000-0008-0000-1000-0000F40C0000}"/>
            </a:ext>
          </a:extLst>
        </xdr:cNvPr>
        <xdr:cNvSpPr>
          <a:spLocks noChangeAspect="1" noChangeArrowheads="1"/>
        </xdr:cNvSpPr>
      </xdr:nvSpPr>
      <xdr:spPr bwMode="auto">
        <a:xfrm>
          <a:off x="0" y="91836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xdr:row>
      <xdr:rowOff>0</xdr:rowOff>
    </xdr:from>
    <xdr:to>
      <xdr:col>0</xdr:col>
      <xdr:colOff>304800</xdr:colOff>
      <xdr:row>138</xdr:row>
      <xdr:rowOff>121920</xdr:rowOff>
    </xdr:to>
    <xdr:sp macro="" textlink="">
      <xdr:nvSpPr>
        <xdr:cNvPr id="3317" name="AutoShape 245" descr="New York Islanders">
          <a:extLst>
            <a:ext uri="{FF2B5EF4-FFF2-40B4-BE49-F238E27FC236}">
              <a16:creationId xmlns:a16="http://schemas.microsoft.com/office/drawing/2014/main" xmlns="" id="{00000000-0008-0000-1000-0000F50C0000}"/>
            </a:ext>
          </a:extLst>
        </xdr:cNvPr>
        <xdr:cNvSpPr>
          <a:spLocks noChangeAspect="1" noChangeArrowheads="1"/>
        </xdr:cNvSpPr>
      </xdr:nvSpPr>
      <xdr:spPr bwMode="auto">
        <a:xfrm>
          <a:off x="0" y="92209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271</xdr:row>
      <xdr:rowOff>0</xdr:rowOff>
    </xdr:from>
    <xdr:to>
      <xdr:col>0</xdr:col>
      <xdr:colOff>304800</xdr:colOff>
      <xdr:row>272</xdr:row>
      <xdr:rowOff>121920</xdr:rowOff>
    </xdr:to>
    <xdr:sp macro="" textlink="">
      <xdr:nvSpPr>
        <xdr:cNvPr id="3318" name="AutoShape 246" descr="Minnesota Wild">
          <a:extLst>
            <a:ext uri="{FF2B5EF4-FFF2-40B4-BE49-F238E27FC236}">
              <a16:creationId xmlns:a16="http://schemas.microsoft.com/office/drawing/2014/main" xmlns="" id="{00000000-0008-0000-1000-0000F60C0000}"/>
            </a:ext>
          </a:extLst>
        </xdr:cNvPr>
        <xdr:cNvSpPr>
          <a:spLocks noChangeAspect="1" noChangeArrowheads="1"/>
        </xdr:cNvSpPr>
      </xdr:nvSpPr>
      <xdr:spPr bwMode="auto">
        <a:xfrm>
          <a:off x="0" y="925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xdr:row>
      <xdr:rowOff>0</xdr:rowOff>
    </xdr:from>
    <xdr:to>
      <xdr:col>0</xdr:col>
      <xdr:colOff>304800</xdr:colOff>
      <xdr:row>573</xdr:row>
      <xdr:rowOff>121920</xdr:rowOff>
    </xdr:to>
    <xdr:sp macro="" textlink="">
      <xdr:nvSpPr>
        <xdr:cNvPr id="3319" name="AutoShape 247" descr="Calgary Flames">
          <a:extLst>
            <a:ext uri="{FF2B5EF4-FFF2-40B4-BE49-F238E27FC236}">
              <a16:creationId xmlns:a16="http://schemas.microsoft.com/office/drawing/2014/main" xmlns="" id="{00000000-0008-0000-1000-0000F70C0000}"/>
            </a:ext>
          </a:extLst>
        </xdr:cNvPr>
        <xdr:cNvSpPr>
          <a:spLocks noChangeAspect="1" noChangeArrowheads="1"/>
        </xdr:cNvSpPr>
      </xdr:nvSpPr>
      <xdr:spPr bwMode="auto">
        <a:xfrm>
          <a:off x="0" y="92956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304800</xdr:colOff>
      <xdr:row>52</xdr:row>
      <xdr:rowOff>121920</xdr:rowOff>
    </xdr:to>
    <xdr:sp macro="" textlink="">
      <xdr:nvSpPr>
        <xdr:cNvPr id="3320" name="AutoShape 248" descr="Tampa Bay Lightning">
          <a:extLst>
            <a:ext uri="{FF2B5EF4-FFF2-40B4-BE49-F238E27FC236}">
              <a16:creationId xmlns:a16="http://schemas.microsoft.com/office/drawing/2014/main" xmlns="" id="{00000000-0008-0000-1000-0000F80C0000}"/>
            </a:ext>
          </a:extLst>
        </xdr:cNvPr>
        <xdr:cNvSpPr>
          <a:spLocks noChangeAspect="1" noChangeArrowheads="1"/>
        </xdr:cNvSpPr>
      </xdr:nvSpPr>
      <xdr:spPr bwMode="auto">
        <a:xfrm>
          <a:off x="0" y="93329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xdr:row>
      <xdr:rowOff>0</xdr:rowOff>
    </xdr:from>
    <xdr:to>
      <xdr:col>0</xdr:col>
      <xdr:colOff>304800</xdr:colOff>
      <xdr:row>592</xdr:row>
      <xdr:rowOff>121920</xdr:rowOff>
    </xdr:to>
    <xdr:sp macro="" textlink="">
      <xdr:nvSpPr>
        <xdr:cNvPr id="3321" name="AutoShape 249" descr="Dallas Stars">
          <a:extLst>
            <a:ext uri="{FF2B5EF4-FFF2-40B4-BE49-F238E27FC236}">
              <a16:creationId xmlns:a16="http://schemas.microsoft.com/office/drawing/2014/main" xmlns="" id="{00000000-0008-0000-1000-0000F90C0000}"/>
            </a:ext>
          </a:extLst>
        </xdr:cNvPr>
        <xdr:cNvSpPr>
          <a:spLocks noChangeAspect="1" noChangeArrowheads="1"/>
        </xdr:cNvSpPr>
      </xdr:nvSpPr>
      <xdr:spPr bwMode="auto">
        <a:xfrm>
          <a:off x="0" y="9370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386</xdr:row>
      <xdr:rowOff>0</xdr:rowOff>
    </xdr:from>
    <xdr:to>
      <xdr:col>0</xdr:col>
      <xdr:colOff>304800</xdr:colOff>
      <xdr:row>387</xdr:row>
      <xdr:rowOff>121920</xdr:rowOff>
    </xdr:to>
    <xdr:sp macro="" textlink="">
      <xdr:nvSpPr>
        <xdr:cNvPr id="3322" name="AutoShape 250" descr="Edmonton Oilers">
          <a:extLst>
            <a:ext uri="{FF2B5EF4-FFF2-40B4-BE49-F238E27FC236}">
              <a16:creationId xmlns:a16="http://schemas.microsoft.com/office/drawing/2014/main" xmlns="" id="{00000000-0008-0000-1000-0000FA0C0000}"/>
            </a:ext>
          </a:extLst>
        </xdr:cNvPr>
        <xdr:cNvSpPr>
          <a:spLocks noChangeAspect="1" noChangeArrowheads="1"/>
        </xdr:cNvSpPr>
      </xdr:nvSpPr>
      <xdr:spPr bwMode="auto">
        <a:xfrm>
          <a:off x="0" y="94076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xdr:row>
      <xdr:rowOff>0</xdr:rowOff>
    </xdr:from>
    <xdr:to>
      <xdr:col>0</xdr:col>
      <xdr:colOff>304800</xdr:colOff>
      <xdr:row>362</xdr:row>
      <xdr:rowOff>121920</xdr:rowOff>
    </xdr:to>
    <xdr:sp macro="" textlink="">
      <xdr:nvSpPr>
        <xdr:cNvPr id="3323" name="AutoShape 251" descr="Florida Panthers">
          <a:extLst>
            <a:ext uri="{FF2B5EF4-FFF2-40B4-BE49-F238E27FC236}">
              <a16:creationId xmlns:a16="http://schemas.microsoft.com/office/drawing/2014/main" xmlns="" id="{00000000-0008-0000-1000-0000FB0C0000}"/>
            </a:ext>
          </a:extLst>
        </xdr:cNvPr>
        <xdr:cNvSpPr>
          <a:spLocks noChangeAspect="1" noChangeArrowheads="1"/>
        </xdr:cNvSpPr>
      </xdr:nvSpPr>
      <xdr:spPr bwMode="auto">
        <a:xfrm>
          <a:off x="0" y="9444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675</xdr:row>
      <xdr:rowOff>0</xdr:rowOff>
    </xdr:from>
    <xdr:to>
      <xdr:col>0</xdr:col>
      <xdr:colOff>304800</xdr:colOff>
      <xdr:row>676</xdr:row>
      <xdr:rowOff>121920</xdr:rowOff>
    </xdr:to>
    <xdr:sp macro="" textlink="">
      <xdr:nvSpPr>
        <xdr:cNvPr id="3324" name="AutoShape 252" descr="Columbus Blue Jackets">
          <a:extLst>
            <a:ext uri="{FF2B5EF4-FFF2-40B4-BE49-F238E27FC236}">
              <a16:creationId xmlns:a16="http://schemas.microsoft.com/office/drawing/2014/main" xmlns="" id="{00000000-0008-0000-1000-0000FC0C0000}"/>
            </a:ext>
          </a:extLst>
        </xdr:cNvPr>
        <xdr:cNvSpPr>
          <a:spLocks noChangeAspect="1" noChangeArrowheads="1"/>
        </xdr:cNvSpPr>
      </xdr:nvSpPr>
      <xdr:spPr bwMode="auto">
        <a:xfrm>
          <a:off x="0" y="94823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679</xdr:row>
      <xdr:rowOff>0</xdr:rowOff>
    </xdr:from>
    <xdr:to>
      <xdr:col>0</xdr:col>
      <xdr:colOff>304800</xdr:colOff>
      <xdr:row>680</xdr:row>
      <xdr:rowOff>121920</xdr:rowOff>
    </xdr:to>
    <xdr:sp macro="" textlink="">
      <xdr:nvSpPr>
        <xdr:cNvPr id="3325" name="AutoShape 253" descr="Philadelphia Flyers">
          <a:extLst>
            <a:ext uri="{FF2B5EF4-FFF2-40B4-BE49-F238E27FC236}">
              <a16:creationId xmlns:a16="http://schemas.microsoft.com/office/drawing/2014/main" xmlns="" id="{00000000-0008-0000-1000-0000FD0C0000}"/>
            </a:ext>
          </a:extLst>
        </xdr:cNvPr>
        <xdr:cNvSpPr>
          <a:spLocks noChangeAspect="1" noChangeArrowheads="1"/>
        </xdr:cNvSpPr>
      </xdr:nvSpPr>
      <xdr:spPr bwMode="auto">
        <a:xfrm>
          <a:off x="0" y="95196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xdr:row>
      <xdr:rowOff>0</xdr:rowOff>
    </xdr:from>
    <xdr:to>
      <xdr:col>0</xdr:col>
      <xdr:colOff>304800</xdr:colOff>
      <xdr:row>154</xdr:row>
      <xdr:rowOff>121920</xdr:rowOff>
    </xdr:to>
    <xdr:sp macro="" textlink="">
      <xdr:nvSpPr>
        <xdr:cNvPr id="3326" name="AutoShape 254" descr="New York Islanders">
          <a:extLst>
            <a:ext uri="{FF2B5EF4-FFF2-40B4-BE49-F238E27FC236}">
              <a16:creationId xmlns:a16="http://schemas.microsoft.com/office/drawing/2014/main" xmlns="" id="{00000000-0008-0000-1000-0000FE0C0000}"/>
            </a:ext>
          </a:extLst>
        </xdr:cNvPr>
        <xdr:cNvSpPr>
          <a:spLocks noChangeAspect="1" noChangeArrowheads="1"/>
        </xdr:cNvSpPr>
      </xdr:nvSpPr>
      <xdr:spPr bwMode="auto">
        <a:xfrm>
          <a:off x="0" y="95570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xdr:row>
      <xdr:rowOff>0</xdr:rowOff>
    </xdr:from>
    <xdr:to>
      <xdr:col>0</xdr:col>
      <xdr:colOff>304800</xdr:colOff>
      <xdr:row>263</xdr:row>
      <xdr:rowOff>121920</xdr:rowOff>
    </xdr:to>
    <xdr:sp macro="" textlink="">
      <xdr:nvSpPr>
        <xdr:cNvPr id="3327" name="AutoShape 255" descr="Arizona Coyotes">
          <a:extLst>
            <a:ext uri="{FF2B5EF4-FFF2-40B4-BE49-F238E27FC236}">
              <a16:creationId xmlns:a16="http://schemas.microsoft.com/office/drawing/2014/main" xmlns="" id="{00000000-0008-0000-1000-0000FF0C0000}"/>
            </a:ext>
          </a:extLst>
        </xdr:cNvPr>
        <xdr:cNvSpPr>
          <a:spLocks noChangeAspect="1" noChangeArrowheads="1"/>
        </xdr:cNvSpPr>
      </xdr:nvSpPr>
      <xdr:spPr bwMode="auto">
        <a:xfrm>
          <a:off x="0" y="95943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771</xdr:row>
      <xdr:rowOff>0</xdr:rowOff>
    </xdr:from>
    <xdr:to>
      <xdr:col>0</xdr:col>
      <xdr:colOff>304800</xdr:colOff>
      <xdr:row>772</xdr:row>
      <xdr:rowOff>121920</xdr:rowOff>
    </xdr:to>
    <xdr:sp macro="" textlink="">
      <xdr:nvSpPr>
        <xdr:cNvPr id="3328" name="AutoShape 256" descr="New York Islanders">
          <a:extLst>
            <a:ext uri="{FF2B5EF4-FFF2-40B4-BE49-F238E27FC236}">
              <a16:creationId xmlns:a16="http://schemas.microsoft.com/office/drawing/2014/main" xmlns="" id="{00000000-0008-0000-1000-0000000D0000}"/>
            </a:ext>
          </a:extLst>
        </xdr:cNvPr>
        <xdr:cNvSpPr>
          <a:spLocks noChangeAspect="1" noChangeArrowheads="1"/>
        </xdr:cNvSpPr>
      </xdr:nvSpPr>
      <xdr:spPr bwMode="auto">
        <a:xfrm>
          <a:off x="0" y="9631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363</xdr:row>
      <xdr:rowOff>0</xdr:rowOff>
    </xdr:from>
    <xdr:to>
      <xdr:col>0</xdr:col>
      <xdr:colOff>304800</xdr:colOff>
      <xdr:row>364</xdr:row>
      <xdr:rowOff>121920</xdr:rowOff>
    </xdr:to>
    <xdr:sp macro="" textlink="">
      <xdr:nvSpPr>
        <xdr:cNvPr id="3329" name="AutoShape 257" descr="Florida Panthers">
          <a:extLst>
            <a:ext uri="{FF2B5EF4-FFF2-40B4-BE49-F238E27FC236}">
              <a16:creationId xmlns:a16="http://schemas.microsoft.com/office/drawing/2014/main" xmlns="" id="{00000000-0008-0000-1000-0000010D0000}"/>
            </a:ext>
          </a:extLst>
        </xdr:cNvPr>
        <xdr:cNvSpPr>
          <a:spLocks noChangeAspect="1" noChangeArrowheads="1"/>
        </xdr:cNvSpPr>
      </xdr:nvSpPr>
      <xdr:spPr bwMode="auto">
        <a:xfrm>
          <a:off x="0" y="9669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xdr:row>
      <xdr:rowOff>0</xdr:rowOff>
    </xdr:from>
    <xdr:to>
      <xdr:col>0</xdr:col>
      <xdr:colOff>304800</xdr:colOff>
      <xdr:row>121</xdr:row>
      <xdr:rowOff>121920</xdr:rowOff>
    </xdr:to>
    <xdr:sp macro="" textlink="">
      <xdr:nvSpPr>
        <xdr:cNvPr id="3330" name="AutoShape 258" descr="San Jose Sharks">
          <a:extLst>
            <a:ext uri="{FF2B5EF4-FFF2-40B4-BE49-F238E27FC236}">
              <a16:creationId xmlns:a16="http://schemas.microsoft.com/office/drawing/2014/main" xmlns="" id="{00000000-0008-0000-1000-0000020D0000}"/>
            </a:ext>
          </a:extLst>
        </xdr:cNvPr>
        <xdr:cNvSpPr>
          <a:spLocks noChangeAspect="1" noChangeArrowheads="1"/>
        </xdr:cNvSpPr>
      </xdr:nvSpPr>
      <xdr:spPr bwMode="auto">
        <a:xfrm>
          <a:off x="0" y="97063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840</xdr:row>
      <xdr:rowOff>0</xdr:rowOff>
    </xdr:from>
    <xdr:to>
      <xdr:col>0</xdr:col>
      <xdr:colOff>304800</xdr:colOff>
      <xdr:row>841</xdr:row>
      <xdr:rowOff>121920</xdr:rowOff>
    </xdr:to>
    <xdr:sp macro="" textlink="">
      <xdr:nvSpPr>
        <xdr:cNvPr id="3331" name="AutoShape 259" descr="Ottawa Senators">
          <a:extLst>
            <a:ext uri="{FF2B5EF4-FFF2-40B4-BE49-F238E27FC236}">
              <a16:creationId xmlns:a16="http://schemas.microsoft.com/office/drawing/2014/main" xmlns="" id="{00000000-0008-0000-1000-0000030D0000}"/>
            </a:ext>
          </a:extLst>
        </xdr:cNvPr>
        <xdr:cNvSpPr>
          <a:spLocks noChangeAspect="1" noChangeArrowheads="1"/>
        </xdr:cNvSpPr>
      </xdr:nvSpPr>
      <xdr:spPr bwMode="auto">
        <a:xfrm>
          <a:off x="0" y="97436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xdr:row>
      <xdr:rowOff>0</xdr:rowOff>
    </xdr:from>
    <xdr:to>
      <xdr:col>0</xdr:col>
      <xdr:colOff>304800</xdr:colOff>
      <xdr:row>160</xdr:row>
      <xdr:rowOff>121920</xdr:rowOff>
    </xdr:to>
    <xdr:sp macro="" textlink="">
      <xdr:nvSpPr>
        <xdr:cNvPr id="3332" name="AutoShape 260" descr="Minnesota Wild">
          <a:extLst>
            <a:ext uri="{FF2B5EF4-FFF2-40B4-BE49-F238E27FC236}">
              <a16:creationId xmlns:a16="http://schemas.microsoft.com/office/drawing/2014/main" xmlns="" id="{00000000-0008-0000-1000-0000040D0000}"/>
            </a:ext>
          </a:extLst>
        </xdr:cNvPr>
        <xdr:cNvSpPr>
          <a:spLocks noChangeAspect="1" noChangeArrowheads="1"/>
        </xdr:cNvSpPr>
      </xdr:nvSpPr>
      <xdr:spPr bwMode="auto">
        <a:xfrm>
          <a:off x="0" y="97810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786</xdr:row>
      <xdr:rowOff>0</xdr:rowOff>
    </xdr:from>
    <xdr:to>
      <xdr:col>0</xdr:col>
      <xdr:colOff>304800</xdr:colOff>
      <xdr:row>787</xdr:row>
      <xdr:rowOff>121920</xdr:rowOff>
    </xdr:to>
    <xdr:sp macro="" textlink="">
      <xdr:nvSpPr>
        <xdr:cNvPr id="3333" name="AutoShape 261" descr="Detroit Red Wings">
          <a:extLst>
            <a:ext uri="{FF2B5EF4-FFF2-40B4-BE49-F238E27FC236}">
              <a16:creationId xmlns:a16="http://schemas.microsoft.com/office/drawing/2014/main" xmlns="" id="{00000000-0008-0000-1000-0000050D0000}"/>
            </a:ext>
          </a:extLst>
        </xdr:cNvPr>
        <xdr:cNvSpPr>
          <a:spLocks noChangeAspect="1" noChangeArrowheads="1"/>
        </xdr:cNvSpPr>
      </xdr:nvSpPr>
      <xdr:spPr bwMode="auto">
        <a:xfrm>
          <a:off x="0" y="981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656</xdr:row>
      <xdr:rowOff>0</xdr:rowOff>
    </xdr:from>
    <xdr:to>
      <xdr:col>0</xdr:col>
      <xdr:colOff>304800</xdr:colOff>
      <xdr:row>657</xdr:row>
      <xdr:rowOff>121920</xdr:rowOff>
    </xdr:to>
    <xdr:sp macro="" textlink="">
      <xdr:nvSpPr>
        <xdr:cNvPr id="3334" name="AutoShape 262" descr="Anaheim Ducks">
          <a:extLst>
            <a:ext uri="{FF2B5EF4-FFF2-40B4-BE49-F238E27FC236}">
              <a16:creationId xmlns:a16="http://schemas.microsoft.com/office/drawing/2014/main" xmlns="" id="{00000000-0008-0000-1000-0000060D0000}"/>
            </a:ext>
          </a:extLst>
        </xdr:cNvPr>
        <xdr:cNvSpPr>
          <a:spLocks noChangeAspect="1" noChangeArrowheads="1"/>
        </xdr:cNvSpPr>
      </xdr:nvSpPr>
      <xdr:spPr bwMode="auto">
        <a:xfrm>
          <a:off x="0" y="98557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719</xdr:row>
      <xdr:rowOff>0</xdr:rowOff>
    </xdr:from>
    <xdr:to>
      <xdr:col>0</xdr:col>
      <xdr:colOff>304800</xdr:colOff>
      <xdr:row>720</xdr:row>
      <xdr:rowOff>121920</xdr:rowOff>
    </xdr:to>
    <xdr:sp macro="" textlink="">
      <xdr:nvSpPr>
        <xdr:cNvPr id="3335" name="AutoShape 263" descr="Vancouver Canucks">
          <a:extLst>
            <a:ext uri="{FF2B5EF4-FFF2-40B4-BE49-F238E27FC236}">
              <a16:creationId xmlns:a16="http://schemas.microsoft.com/office/drawing/2014/main" xmlns="" id="{00000000-0008-0000-1000-0000070D0000}"/>
            </a:ext>
          </a:extLst>
        </xdr:cNvPr>
        <xdr:cNvSpPr>
          <a:spLocks noChangeAspect="1" noChangeArrowheads="1"/>
        </xdr:cNvSpPr>
      </xdr:nvSpPr>
      <xdr:spPr bwMode="auto">
        <a:xfrm>
          <a:off x="0" y="98930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xdr:row>
      <xdr:rowOff>0</xdr:rowOff>
    </xdr:from>
    <xdr:to>
      <xdr:col>0</xdr:col>
      <xdr:colOff>304800</xdr:colOff>
      <xdr:row>267</xdr:row>
      <xdr:rowOff>121920</xdr:rowOff>
    </xdr:to>
    <xdr:sp macro="" textlink="">
      <xdr:nvSpPr>
        <xdr:cNvPr id="3336" name="AutoShape 264" descr="Nashville Predators">
          <a:extLst>
            <a:ext uri="{FF2B5EF4-FFF2-40B4-BE49-F238E27FC236}">
              <a16:creationId xmlns:a16="http://schemas.microsoft.com/office/drawing/2014/main" xmlns="" id="{00000000-0008-0000-1000-0000080D0000}"/>
            </a:ext>
          </a:extLst>
        </xdr:cNvPr>
        <xdr:cNvSpPr>
          <a:spLocks noChangeAspect="1" noChangeArrowheads="1"/>
        </xdr:cNvSpPr>
      </xdr:nvSpPr>
      <xdr:spPr bwMode="auto">
        <a:xfrm>
          <a:off x="0" y="99303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xdr:row>
      <xdr:rowOff>0</xdr:rowOff>
    </xdr:from>
    <xdr:to>
      <xdr:col>0</xdr:col>
      <xdr:colOff>304800</xdr:colOff>
      <xdr:row>375</xdr:row>
      <xdr:rowOff>121920</xdr:rowOff>
    </xdr:to>
    <xdr:sp macro="" textlink="">
      <xdr:nvSpPr>
        <xdr:cNvPr id="3337" name="AutoShape 265" descr="Ottawa Senators">
          <a:extLst>
            <a:ext uri="{FF2B5EF4-FFF2-40B4-BE49-F238E27FC236}">
              <a16:creationId xmlns:a16="http://schemas.microsoft.com/office/drawing/2014/main" xmlns="" id="{00000000-0008-0000-1000-0000090D0000}"/>
            </a:ext>
          </a:extLst>
        </xdr:cNvPr>
        <xdr:cNvSpPr>
          <a:spLocks noChangeAspect="1" noChangeArrowheads="1"/>
        </xdr:cNvSpPr>
      </xdr:nvSpPr>
      <xdr:spPr bwMode="auto">
        <a:xfrm>
          <a:off x="0" y="9967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xdr:row>
      <xdr:rowOff>0</xdr:rowOff>
    </xdr:from>
    <xdr:to>
      <xdr:col>0</xdr:col>
      <xdr:colOff>304800</xdr:colOff>
      <xdr:row>520</xdr:row>
      <xdr:rowOff>121920</xdr:rowOff>
    </xdr:to>
    <xdr:sp macro="" textlink="">
      <xdr:nvSpPr>
        <xdr:cNvPr id="3338" name="AutoShape 266" descr="Chicago Blackhawks">
          <a:extLst>
            <a:ext uri="{FF2B5EF4-FFF2-40B4-BE49-F238E27FC236}">
              <a16:creationId xmlns:a16="http://schemas.microsoft.com/office/drawing/2014/main" xmlns="" id="{00000000-0008-0000-1000-00000A0D0000}"/>
            </a:ext>
          </a:extLst>
        </xdr:cNvPr>
        <xdr:cNvSpPr>
          <a:spLocks noChangeAspect="1" noChangeArrowheads="1"/>
        </xdr:cNvSpPr>
      </xdr:nvSpPr>
      <xdr:spPr bwMode="auto">
        <a:xfrm>
          <a:off x="0" y="10005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562</xdr:row>
      <xdr:rowOff>0</xdr:rowOff>
    </xdr:from>
    <xdr:to>
      <xdr:col>0</xdr:col>
      <xdr:colOff>304800</xdr:colOff>
      <xdr:row>563</xdr:row>
      <xdr:rowOff>121920</xdr:rowOff>
    </xdr:to>
    <xdr:sp macro="" textlink="">
      <xdr:nvSpPr>
        <xdr:cNvPr id="3339" name="AutoShape 267" descr="New York Islanders">
          <a:extLst>
            <a:ext uri="{FF2B5EF4-FFF2-40B4-BE49-F238E27FC236}">
              <a16:creationId xmlns:a16="http://schemas.microsoft.com/office/drawing/2014/main" xmlns="" id="{00000000-0008-0000-1000-00000B0D0000}"/>
            </a:ext>
          </a:extLst>
        </xdr:cNvPr>
        <xdr:cNvSpPr>
          <a:spLocks noChangeAspect="1" noChangeArrowheads="1"/>
        </xdr:cNvSpPr>
      </xdr:nvSpPr>
      <xdr:spPr bwMode="auto">
        <a:xfrm>
          <a:off x="0" y="100423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xdr:row>
      <xdr:rowOff>0</xdr:rowOff>
    </xdr:from>
    <xdr:to>
      <xdr:col>0</xdr:col>
      <xdr:colOff>304800</xdr:colOff>
      <xdr:row>202</xdr:row>
      <xdr:rowOff>121920</xdr:rowOff>
    </xdr:to>
    <xdr:sp macro="" textlink="">
      <xdr:nvSpPr>
        <xdr:cNvPr id="3340" name="AutoShape 268" descr="Buffalo Sabres">
          <a:extLst>
            <a:ext uri="{FF2B5EF4-FFF2-40B4-BE49-F238E27FC236}">
              <a16:creationId xmlns:a16="http://schemas.microsoft.com/office/drawing/2014/main" xmlns="" id="{00000000-0008-0000-1000-00000C0D0000}"/>
            </a:ext>
          </a:extLst>
        </xdr:cNvPr>
        <xdr:cNvSpPr>
          <a:spLocks noChangeAspect="1" noChangeArrowheads="1"/>
        </xdr:cNvSpPr>
      </xdr:nvSpPr>
      <xdr:spPr bwMode="auto">
        <a:xfrm>
          <a:off x="0" y="100797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304800</xdr:colOff>
      <xdr:row>49</xdr:row>
      <xdr:rowOff>121920</xdr:rowOff>
    </xdr:to>
    <xdr:sp macro="" textlink="">
      <xdr:nvSpPr>
        <xdr:cNvPr id="3341" name="AutoShape 269" descr="Washington Capitals">
          <a:extLst>
            <a:ext uri="{FF2B5EF4-FFF2-40B4-BE49-F238E27FC236}">
              <a16:creationId xmlns:a16="http://schemas.microsoft.com/office/drawing/2014/main" xmlns="" id="{00000000-0008-0000-1000-00000D0D0000}"/>
            </a:ext>
          </a:extLst>
        </xdr:cNvPr>
        <xdr:cNvSpPr>
          <a:spLocks noChangeAspect="1" noChangeArrowheads="1"/>
        </xdr:cNvSpPr>
      </xdr:nvSpPr>
      <xdr:spPr bwMode="auto">
        <a:xfrm>
          <a:off x="0" y="101170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693</xdr:row>
      <xdr:rowOff>0</xdr:rowOff>
    </xdr:from>
    <xdr:to>
      <xdr:col>0</xdr:col>
      <xdr:colOff>304800</xdr:colOff>
      <xdr:row>694</xdr:row>
      <xdr:rowOff>121920</xdr:rowOff>
    </xdr:to>
    <xdr:sp macro="" textlink="">
      <xdr:nvSpPr>
        <xdr:cNvPr id="3342" name="AutoShape 270" descr="Toronto Maple Leafs">
          <a:extLst>
            <a:ext uri="{FF2B5EF4-FFF2-40B4-BE49-F238E27FC236}">
              <a16:creationId xmlns:a16="http://schemas.microsoft.com/office/drawing/2014/main" xmlns="" id="{00000000-0008-0000-1000-00000E0D0000}"/>
            </a:ext>
          </a:extLst>
        </xdr:cNvPr>
        <xdr:cNvSpPr>
          <a:spLocks noChangeAspect="1" noChangeArrowheads="1"/>
        </xdr:cNvSpPr>
      </xdr:nvSpPr>
      <xdr:spPr bwMode="auto">
        <a:xfrm>
          <a:off x="0" y="101544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xdr:row>
      <xdr:rowOff>0</xdr:rowOff>
    </xdr:from>
    <xdr:to>
      <xdr:col>0</xdr:col>
      <xdr:colOff>304800</xdr:colOff>
      <xdr:row>214</xdr:row>
      <xdr:rowOff>121920</xdr:rowOff>
    </xdr:to>
    <xdr:sp macro="" textlink="">
      <xdr:nvSpPr>
        <xdr:cNvPr id="3343" name="AutoShape 271" descr="Tampa Bay Lightning">
          <a:extLst>
            <a:ext uri="{FF2B5EF4-FFF2-40B4-BE49-F238E27FC236}">
              <a16:creationId xmlns:a16="http://schemas.microsoft.com/office/drawing/2014/main" xmlns="" id="{00000000-0008-0000-1000-00000F0D0000}"/>
            </a:ext>
          </a:extLst>
        </xdr:cNvPr>
        <xdr:cNvSpPr>
          <a:spLocks noChangeAspect="1" noChangeArrowheads="1"/>
        </xdr:cNvSpPr>
      </xdr:nvSpPr>
      <xdr:spPr bwMode="auto">
        <a:xfrm>
          <a:off x="0" y="1019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563</xdr:row>
      <xdr:rowOff>0</xdr:rowOff>
    </xdr:from>
    <xdr:to>
      <xdr:col>0</xdr:col>
      <xdr:colOff>304800</xdr:colOff>
      <xdr:row>564</xdr:row>
      <xdr:rowOff>121920</xdr:rowOff>
    </xdr:to>
    <xdr:sp macro="" textlink="">
      <xdr:nvSpPr>
        <xdr:cNvPr id="3344" name="AutoShape 272" descr="Vancouver Canucks">
          <a:extLst>
            <a:ext uri="{FF2B5EF4-FFF2-40B4-BE49-F238E27FC236}">
              <a16:creationId xmlns:a16="http://schemas.microsoft.com/office/drawing/2014/main" xmlns="" id="{00000000-0008-0000-1000-0000100D0000}"/>
            </a:ext>
          </a:extLst>
        </xdr:cNvPr>
        <xdr:cNvSpPr>
          <a:spLocks noChangeAspect="1" noChangeArrowheads="1"/>
        </xdr:cNvSpPr>
      </xdr:nvSpPr>
      <xdr:spPr bwMode="auto">
        <a:xfrm>
          <a:off x="0" y="102290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769</xdr:row>
      <xdr:rowOff>0</xdr:rowOff>
    </xdr:from>
    <xdr:to>
      <xdr:col>0</xdr:col>
      <xdr:colOff>304800</xdr:colOff>
      <xdr:row>770</xdr:row>
      <xdr:rowOff>121920</xdr:rowOff>
    </xdr:to>
    <xdr:sp macro="" textlink="">
      <xdr:nvSpPr>
        <xdr:cNvPr id="3345" name="AutoShape 273" descr="Vancouver Canucks">
          <a:extLst>
            <a:ext uri="{FF2B5EF4-FFF2-40B4-BE49-F238E27FC236}">
              <a16:creationId xmlns:a16="http://schemas.microsoft.com/office/drawing/2014/main" xmlns="" id="{00000000-0008-0000-1000-0000110D0000}"/>
            </a:ext>
          </a:extLst>
        </xdr:cNvPr>
        <xdr:cNvSpPr>
          <a:spLocks noChangeAspect="1" noChangeArrowheads="1"/>
        </xdr:cNvSpPr>
      </xdr:nvSpPr>
      <xdr:spPr bwMode="auto">
        <a:xfrm>
          <a:off x="0" y="102664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xdr:row>
      <xdr:rowOff>0</xdr:rowOff>
    </xdr:from>
    <xdr:to>
      <xdr:col>0</xdr:col>
      <xdr:colOff>304800</xdr:colOff>
      <xdr:row>149</xdr:row>
      <xdr:rowOff>121920</xdr:rowOff>
    </xdr:to>
    <xdr:sp macro="" textlink="">
      <xdr:nvSpPr>
        <xdr:cNvPr id="3346" name="AutoShape 274" descr="St Louis Blues">
          <a:extLst>
            <a:ext uri="{FF2B5EF4-FFF2-40B4-BE49-F238E27FC236}">
              <a16:creationId xmlns:a16="http://schemas.microsoft.com/office/drawing/2014/main" xmlns="" id="{00000000-0008-0000-1000-0000120D0000}"/>
            </a:ext>
          </a:extLst>
        </xdr:cNvPr>
        <xdr:cNvSpPr>
          <a:spLocks noChangeAspect="1" noChangeArrowheads="1"/>
        </xdr:cNvSpPr>
      </xdr:nvSpPr>
      <xdr:spPr bwMode="auto">
        <a:xfrm>
          <a:off x="0" y="103037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xdr:row>
      <xdr:rowOff>0</xdr:rowOff>
    </xdr:from>
    <xdr:to>
      <xdr:col>0</xdr:col>
      <xdr:colOff>304800</xdr:colOff>
      <xdr:row>517</xdr:row>
      <xdr:rowOff>121920</xdr:rowOff>
    </xdr:to>
    <xdr:sp macro="" textlink="">
      <xdr:nvSpPr>
        <xdr:cNvPr id="3347" name="AutoShape 275" descr="Minnesota Wild">
          <a:extLst>
            <a:ext uri="{FF2B5EF4-FFF2-40B4-BE49-F238E27FC236}">
              <a16:creationId xmlns:a16="http://schemas.microsoft.com/office/drawing/2014/main" xmlns="" id="{00000000-0008-0000-1000-0000130D0000}"/>
            </a:ext>
          </a:extLst>
        </xdr:cNvPr>
        <xdr:cNvSpPr>
          <a:spLocks noChangeAspect="1" noChangeArrowheads="1"/>
        </xdr:cNvSpPr>
      </xdr:nvSpPr>
      <xdr:spPr bwMode="auto">
        <a:xfrm>
          <a:off x="0" y="103411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768</xdr:row>
      <xdr:rowOff>0</xdr:rowOff>
    </xdr:from>
    <xdr:to>
      <xdr:col>0</xdr:col>
      <xdr:colOff>304800</xdr:colOff>
      <xdr:row>769</xdr:row>
      <xdr:rowOff>121920</xdr:rowOff>
    </xdr:to>
    <xdr:sp macro="" textlink="">
      <xdr:nvSpPr>
        <xdr:cNvPr id="3348" name="AutoShape 276" descr="Carolina Hurricanes">
          <a:extLst>
            <a:ext uri="{FF2B5EF4-FFF2-40B4-BE49-F238E27FC236}">
              <a16:creationId xmlns:a16="http://schemas.microsoft.com/office/drawing/2014/main" xmlns="" id="{00000000-0008-0000-1000-0000140D0000}"/>
            </a:ext>
          </a:extLst>
        </xdr:cNvPr>
        <xdr:cNvSpPr>
          <a:spLocks noChangeAspect="1" noChangeArrowheads="1"/>
        </xdr:cNvSpPr>
      </xdr:nvSpPr>
      <xdr:spPr bwMode="auto">
        <a:xfrm>
          <a:off x="0" y="1037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684</xdr:row>
      <xdr:rowOff>0</xdr:rowOff>
    </xdr:from>
    <xdr:to>
      <xdr:col>0</xdr:col>
      <xdr:colOff>304800</xdr:colOff>
      <xdr:row>685</xdr:row>
      <xdr:rowOff>121920</xdr:rowOff>
    </xdr:to>
    <xdr:sp macro="" textlink="">
      <xdr:nvSpPr>
        <xdr:cNvPr id="3349" name="AutoShape 277" descr="Arizona Coyotes">
          <a:extLst>
            <a:ext uri="{FF2B5EF4-FFF2-40B4-BE49-F238E27FC236}">
              <a16:creationId xmlns:a16="http://schemas.microsoft.com/office/drawing/2014/main" xmlns="" id="{00000000-0008-0000-1000-0000150D0000}"/>
            </a:ext>
          </a:extLst>
        </xdr:cNvPr>
        <xdr:cNvSpPr>
          <a:spLocks noChangeAspect="1" noChangeArrowheads="1"/>
        </xdr:cNvSpPr>
      </xdr:nvSpPr>
      <xdr:spPr bwMode="auto">
        <a:xfrm>
          <a:off x="0" y="104157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xdr:row>
      <xdr:rowOff>0</xdr:rowOff>
    </xdr:from>
    <xdr:to>
      <xdr:col>0</xdr:col>
      <xdr:colOff>304800</xdr:colOff>
      <xdr:row>88</xdr:row>
      <xdr:rowOff>121920</xdr:rowOff>
    </xdr:to>
    <xdr:sp macro="" textlink="">
      <xdr:nvSpPr>
        <xdr:cNvPr id="3350" name="AutoShape 278" descr="Vancouver Canucks">
          <a:extLst>
            <a:ext uri="{FF2B5EF4-FFF2-40B4-BE49-F238E27FC236}">
              <a16:creationId xmlns:a16="http://schemas.microsoft.com/office/drawing/2014/main" xmlns="" id="{00000000-0008-0000-1000-0000160D0000}"/>
            </a:ext>
          </a:extLst>
        </xdr:cNvPr>
        <xdr:cNvSpPr>
          <a:spLocks noChangeAspect="1" noChangeArrowheads="1"/>
        </xdr:cNvSpPr>
      </xdr:nvSpPr>
      <xdr:spPr bwMode="auto">
        <a:xfrm>
          <a:off x="0" y="104531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xdr:row>
      <xdr:rowOff>0</xdr:rowOff>
    </xdr:from>
    <xdr:to>
      <xdr:col>0</xdr:col>
      <xdr:colOff>304800</xdr:colOff>
      <xdr:row>131</xdr:row>
      <xdr:rowOff>121920</xdr:rowOff>
    </xdr:to>
    <xdr:sp macro="" textlink="">
      <xdr:nvSpPr>
        <xdr:cNvPr id="3351" name="AutoShape 279" descr="Philadelphia Flyers">
          <a:extLst>
            <a:ext uri="{FF2B5EF4-FFF2-40B4-BE49-F238E27FC236}">
              <a16:creationId xmlns:a16="http://schemas.microsoft.com/office/drawing/2014/main" xmlns="" id="{00000000-0008-0000-1000-0000170D0000}"/>
            </a:ext>
          </a:extLst>
        </xdr:cNvPr>
        <xdr:cNvSpPr>
          <a:spLocks noChangeAspect="1" noChangeArrowheads="1"/>
        </xdr:cNvSpPr>
      </xdr:nvSpPr>
      <xdr:spPr bwMode="auto">
        <a:xfrm>
          <a:off x="0" y="104904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xdr:row>
      <xdr:rowOff>0</xdr:rowOff>
    </xdr:from>
    <xdr:to>
      <xdr:col>0</xdr:col>
      <xdr:colOff>304800</xdr:colOff>
      <xdr:row>276</xdr:row>
      <xdr:rowOff>121920</xdr:rowOff>
    </xdr:to>
    <xdr:sp macro="" textlink="">
      <xdr:nvSpPr>
        <xdr:cNvPr id="3352" name="AutoShape 280" descr="Vegas Golden Knights">
          <a:extLst>
            <a:ext uri="{FF2B5EF4-FFF2-40B4-BE49-F238E27FC236}">
              <a16:creationId xmlns:a16="http://schemas.microsoft.com/office/drawing/2014/main" xmlns="" id="{00000000-0008-0000-1000-0000180D0000}"/>
            </a:ext>
          </a:extLst>
        </xdr:cNvPr>
        <xdr:cNvSpPr>
          <a:spLocks noChangeAspect="1" noChangeArrowheads="1"/>
        </xdr:cNvSpPr>
      </xdr:nvSpPr>
      <xdr:spPr bwMode="auto">
        <a:xfrm>
          <a:off x="0" y="105277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xdr:row>
      <xdr:rowOff>0</xdr:rowOff>
    </xdr:from>
    <xdr:to>
      <xdr:col>0</xdr:col>
      <xdr:colOff>304800</xdr:colOff>
      <xdr:row>10</xdr:row>
      <xdr:rowOff>121920</xdr:rowOff>
    </xdr:to>
    <xdr:sp macro="" textlink="">
      <xdr:nvSpPr>
        <xdr:cNvPr id="3353" name="AutoShape 281" descr="Boston Bruins">
          <a:extLst>
            <a:ext uri="{FF2B5EF4-FFF2-40B4-BE49-F238E27FC236}">
              <a16:creationId xmlns:a16="http://schemas.microsoft.com/office/drawing/2014/main" xmlns="" id="{00000000-0008-0000-1000-0000190D0000}"/>
            </a:ext>
          </a:extLst>
        </xdr:cNvPr>
        <xdr:cNvSpPr>
          <a:spLocks noChangeAspect="1" noChangeArrowheads="1"/>
        </xdr:cNvSpPr>
      </xdr:nvSpPr>
      <xdr:spPr bwMode="auto">
        <a:xfrm>
          <a:off x="0" y="105834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xdr:row>
      <xdr:rowOff>0</xdr:rowOff>
    </xdr:from>
    <xdr:to>
      <xdr:col>0</xdr:col>
      <xdr:colOff>304800</xdr:colOff>
      <xdr:row>129</xdr:row>
      <xdr:rowOff>121920</xdr:rowOff>
    </xdr:to>
    <xdr:sp macro="" textlink="">
      <xdr:nvSpPr>
        <xdr:cNvPr id="3354" name="AutoShape 282" descr="New Jersey Devils">
          <a:extLst>
            <a:ext uri="{FF2B5EF4-FFF2-40B4-BE49-F238E27FC236}">
              <a16:creationId xmlns:a16="http://schemas.microsoft.com/office/drawing/2014/main" xmlns="" id="{00000000-0008-0000-1000-00001A0D0000}"/>
            </a:ext>
          </a:extLst>
        </xdr:cNvPr>
        <xdr:cNvSpPr>
          <a:spLocks noChangeAspect="1" noChangeArrowheads="1"/>
        </xdr:cNvSpPr>
      </xdr:nvSpPr>
      <xdr:spPr bwMode="auto">
        <a:xfrm>
          <a:off x="0" y="106207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xdr:row>
      <xdr:rowOff>0</xdr:rowOff>
    </xdr:from>
    <xdr:to>
      <xdr:col>0</xdr:col>
      <xdr:colOff>304800</xdr:colOff>
      <xdr:row>527</xdr:row>
      <xdr:rowOff>121920</xdr:rowOff>
    </xdr:to>
    <xdr:sp macro="" textlink="">
      <xdr:nvSpPr>
        <xdr:cNvPr id="3355" name="AutoShape 283" descr="Florida Panthers">
          <a:extLst>
            <a:ext uri="{FF2B5EF4-FFF2-40B4-BE49-F238E27FC236}">
              <a16:creationId xmlns:a16="http://schemas.microsoft.com/office/drawing/2014/main" xmlns="" id="{00000000-0008-0000-1000-00001B0D0000}"/>
            </a:ext>
          </a:extLst>
        </xdr:cNvPr>
        <xdr:cNvSpPr>
          <a:spLocks noChangeAspect="1" noChangeArrowheads="1"/>
        </xdr:cNvSpPr>
      </xdr:nvSpPr>
      <xdr:spPr bwMode="auto">
        <a:xfrm>
          <a:off x="0" y="106580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304800</xdr:colOff>
      <xdr:row>89</xdr:row>
      <xdr:rowOff>121920</xdr:rowOff>
    </xdr:to>
    <xdr:sp macro="" textlink="">
      <xdr:nvSpPr>
        <xdr:cNvPr id="3356" name="AutoShape 284" descr="New Jersey Devils">
          <a:extLst>
            <a:ext uri="{FF2B5EF4-FFF2-40B4-BE49-F238E27FC236}">
              <a16:creationId xmlns:a16="http://schemas.microsoft.com/office/drawing/2014/main" xmlns="" id="{00000000-0008-0000-1000-00001C0D0000}"/>
            </a:ext>
          </a:extLst>
        </xdr:cNvPr>
        <xdr:cNvSpPr>
          <a:spLocks noChangeAspect="1" noChangeArrowheads="1"/>
        </xdr:cNvSpPr>
      </xdr:nvSpPr>
      <xdr:spPr bwMode="auto">
        <a:xfrm>
          <a:off x="0" y="106954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xdr:row>
      <xdr:rowOff>0</xdr:rowOff>
    </xdr:from>
    <xdr:to>
      <xdr:col>0</xdr:col>
      <xdr:colOff>304800</xdr:colOff>
      <xdr:row>235</xdr:row>
      <xdr:rowOff>121920</xdr:rowOff>
    </xdr:to>
    <xdr:sp macro="" textlink="">
      <xdr:nvSpPr>
        <xdr:cNvPr id="3357" name="AutoShape 285" descr="Vancouver Canucks">
          <a:extLst>
            <a:ext uri="{FF2B5EF4-FFF2-40B4-BE49-F238E27FC236}">
              <a16:creationId xmlns:a16="http://schemas.microsoft.com/office/drawing/2014/main" xmlns="" id="{00000000-0008-0000-1000-00001D0D0000}"/>
            </a:ext>
          </a:extLst>
        </xdr:cNvPr>
        <xdr:cNvSpPr>
          <a:spLocks noChangeAspect="1" noChangeArrowheads="1"/>
        </xdr:cNvSpPr>
      </xdr:nvSpPr>
      <xdr:spPr bwMode="auto">
        <a:xfrm>
          <a:off x="0" y="10732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702</xdr:row>
      <xdr:rowOff>0</xdr:rowOff>
    </xdr:from>
    <xdr:to>
      <xdr:col>0</xdr:col>
      <xdr:colOff>304800</xdr:colOff>
      <xdr:row>703</xdr:row>
      <xdr:rowOff>121920</xdr:rowOff>
    </xdr:to>
    <xdr:sp macro="" textlink="">
      <xdr:nvSpPr>
        <xdr:cNvPr id="3358" name="AutoShape 286" descr="Nashville Predators">
          <a:extLst>
            <a:ext uri="{FF2B5EF4-FFF2-40B4-BE49-F238E27FC236}">
              <a16:creationId xmlns:a16="http://schemas.microsoft.com/office/drawing/2014/main" xmlns="" id="{00000000-0008-0000-1000-00001E0D0000}"/>
            </a:ext>
          </a:extLst>
        </xdr:cNvPr>
        <xdr:cNvSpPr>
          <a:spLocks noChangeAspect="1" noChangeArrowheads="1"/>
        </xdr:cNvSpPr>
      </xdr:nvSpPr>
      <xdr:spPr bwMode="auto">
        <a:xfrm>
          <a:off x="0" y="107701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574</xdr:row>
      <xdr:rowOff>0</xdr:rowOff>
    </xdr:from>
    <xdr:to>
      <xdr:col>0</xdr:col>
      <xdr:colOff>304800</xdr:colOff>
      <xdr:row>575</xdr:row>
      <xdr:rowOff>121920</xdr:rowOff>
    </xdr:to>
    <xdr:sp macro="" textlink="">
      <xdr:nvSpPr>
        <xdr:cNvPr id="3359" name="AutoShape 287" descr="Philadelphia Flyers">
          <a:extLst>
            <a:ext uri="{FF2B5EF4-FFF2-40B4-BE49-F238E27FC236}">
              <a16:creationId xmlns:a16="http://schemas.microsoft.com/office/drawing/2014/main" xmlns="" id="{00000000-0008-0000-1000-00001F0D0000}"/>
            </a:ext>
          </a:extLst>
        </xdr:cNvPr>
        <xdr:cNvSpPr>
          <a:spLocks noChangeAspect="1" noChangeArrowheads="1"/>
        </xdr:cNvSpPr>
      </xdr:nvSpPr>
      <xdr:spPr bwMode="auto">
        <a:xfrm>
          <a:off x="0" y="108074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xdr:row>
      <xdr:rowOff>0</xdr:rowOff>
    </xdr:from>
    <xdr:to>
      <xdr:col>0</xdr:col>
      <xdr:colOff>304800</xdr:colOff>
      <xdr:row>543</xdr:row>
      <xdr:rowOff>121920</xdr:rowOff>
    </xdr:to>
    <xdr:sp macro="" textlink="">
      <xdr:nvSpPr>
        <xdr:cNvPr id="3360" name="AutoShape 288" descr="New York Islanders">
          <a:extLst>
            <a:ext uri="{FF2B5EF4-FFF2-40B4-BE49-F238E27FC236}">
              <a16:creationId xmlns:a16="http://schemas.microsoft.com/office/drawing/2014/main" xmlns="" id="{00000000-0008-0000-1000-0000200D0000}"/>
            </a:ext>
          </a:extLst>
        </xdr:cNvPr>
        <xdr:cNvSpPr>
          <a:spLocks noChangeAspect="1" noChangeArrowheads="1"/>
        </xdr:cNvSpPr>
      </xdr:nvSpPr>
      <xdr:spPr bwMode="auto">
        <a:xfrm>
          <a:off x="0" y="108447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304800</xdr:colOff>
      <xdr:row>42</xdr:row>
      <xdr:rowOff>121920</xdr:rowOff>
    </xdr:to>
    <xdr:sp macro="" textlink="">
      <xdr:nvSpPr>
        <xdr:cNvPr id="3361" name="AutoShape 289" descr="Ottawa Senators">
          <a:extLst>
            <a:ext uri="{FF2B5EF4-FFF2-40B4-BE49-F238E27FC236}">
              <a16:creationId xmlns:a16="http://schemas.microsoft.com/office/drawing/2014/main" xmlns="" id="{00000000-0008-0000-1000-0000210D0000}"/>
            </a:ext>
          </a:extLst>
        </xdr:cNvPr>
        <xdr:cNvSpPr>
          <a:spLocks noChangeAspect="1" noChangeArrowheads="1"/>
        </xdr:cNvSpPr>
      </xdr:nvSpPr>
      <xdr:spPr bwMode="auto">
        <a:xfrm>
          <a:off x="0" y="108821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304800</xdr:colOff>
      <xdr:row>48</xdr:row>
      <xdr:rowOff>121920</xdr:rowOff>
    </xdr:to>
    <xdr:sp macro="" textlink="">
      <xdr:nvSpPr>
        <xdr:cNvPr id="3362" name="AutoShape 290" descr="Vancouver Canucks">
          <a:extLst>
            <a:ext uri="{FF2B5EF4-FFF2-40B4-BE49-F238E27FC236}">
              <a16:creationId xmlns:a16="http://schemas.microsoft.com/office/drawing/2014/main" xmlns="" id="{00000000-0008-0000-1000-0000220D0000}"/>
            </a:ext>
          </a:extLst>
        </xdr:cNvPr>
        <xdr:cNvSpPr>
          <a:spLocks noChangeAspect="1" noChangeArrowheads="1"/>
        </xdr:cNvSpPr>
      </xdr:nvSpPr>
      <xdr:spPr bwMode="auto">
        <a:xfrm>
          <a:off x="0" y="1091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xdr:row>
      <xdr:rowOff>0</xdr:rowOff>
    </xdr:from>
    <xdr:to>
      <xdr:col>0</xdr:col>
      <xdr:colOff>304800</xdr:colOff>
      <xdr:row>468</xdr:row>
      <xdr:rowOff>121920</xdr:rowOff>
    </xdr:to>
    <xdr:sp macro="" textlink="">
      <xdr:nvSpPr>
        <xdr:cNvPr id="3363" name="AutoShape 291" descr="Boston Bruins">
          <a:extLst>
            <a:ext uri="{FF2B5EF4-FFF2-40B4-BE49-F238E27FC236}">
              <a16:creationId xmlns:a16="http://schemas.microsoft.com/office/drawing/2014/main" xmlns="" id="{00000000-0008-0000-1000-0000230D0000}"/>
            </a:ext>
          </a:extLst>
        </xdr:cNvPr>
        <xdr:cNvSpPr>
          <a:spLocks noChangeAspect="1" noChangeArrowheads="1"/>
        </xdr:cNvSpPr>
      </xdr:nvSpPr>
      <xdr:spPr bwMode="auto">
        <a:xfrm>
          <a:off x="0" y="109567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603</xdr:row>
      <xdr:rowOff>0</xdr:rowOff>
    </xdr:from>
    <xdr:to>
      <xdr:col>0</xdr:col>
      <xdr:colOff>304800</xdr:colOff>
      <xdr:row>604</xdr:row>
      <xdr:rowOff>121920</xdr:rowOff>
    </xdr:to>
    <xdr:sp macro="" textlink="">
      <xdr:nvSpPr>
        <xdr:cNvPr id="3364" name="AutoShape 292" descr="Buffalo Sabres">
          <a:extLst>
            <a:ext uri="{FF2B5EF4-FFF2-40B4-BE49-F238E27FC236}">
              <a16:creationId xmlns:a16="http://schemas.microsoft.com/office/drawing/2014/main" xmlns="" id="{00000000-0008-0000-1000-0000240D0000}"/>
            </a:ext>
          </a:extLst>
        </xdr:cNvPr>
        <xdr:cNvSpPr>
          <a:spLocks noChangeAspect="1" noChangeArrowheads="1"/>
        </xdr:cNvSpPr>
      </xdr:nvSpPr>
      <xdr:spPr bwMode="auto">
        <a:xfrm>
          <a:off x="0" y="10994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xdr:row>
      <xdr:rowOff>0</xdr:rowOff>
    </xdr:from>
    <xdr:to>
      <xdr:col>0</xdr:col>
      <xdr:colOff>304800</xdr:colOff>
      <xdr:row>581</xdr:row>
      <xdr:rowOff>121920</xdr:rowOff>
    </xdr:to>
    <xdr:sp macro="" textlink="">
      <xdr:nvSpPr>
        <xdr:cNvPr id="3365" name="AutoShape 293" descr="Ottawa Senators">
          <a:extLst>
            <a:ext uri="{FF2B5EF4-FFF2-40B4-BE49-F238E27FC236}">
              <a16:creationId xmlns:a16="http://schemas.microsoft.com/office/drawing/2014/main" xmlns="" id="{00000000-0008-0000-1000-0000250D0000}"/>
            </a:ext>
          </a:extLst>
        </xdr:cNvPr>
        <xdr:cNvSpPr>
          <a:spLocks noChangeAspect="1" noChangeArrowheads="1"/>
        </xdr:cNvSpPr>
      </xdr:nvSpPr>
      <xdr:spPr bwMode="auto">
        <a:xfrm>
          <a:off x="0" y="110314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569</xdr:row>
      <xdr:rowOff>0</xdr:rowOff>
    </xdr:from>
    <xdr:to>
      <xdr:col>0</xdr:col>
      <xdr:colOff>304800</xdr:colOff>
      <xdr:row>570</xdr:row>
      <xdr:rowOff>121920</xdr:rowOff>
    </xdr:to>
    <xdr:sp macro="" textlink="">
      <xdr:nvSpPr>
        <xdr:cNvPr id="3366" name="AutoShape 294" descr="Philadelphia Flyers">
          <a:extLst>
            <a:ext uri="{FF2B5EF4-FFF2-40B4-BE49-F238E27FC236}">
              <a16:creationId xmlns:a16="http://schemas.microsoft.com/office/drawing/2014/main" xmlns="" id="{00000000-0008-0000-1000-0000260D0000}"/>
            </a:ext>
          </a:extLst>
        </xdr:cNvPr>
        <xdr:cNvSpPr>
          <a:spLocks noChangeAspect="1" noChangeArrowheads="1"/>
        </xdr:cNvSpPr>
      </xdr:nvSpPr>
      <xdr:spPr bwMode="auto">
        <a:xfrm>
          <a:off x="0" y="110688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xdr:row>
      <xdr:rowOff>0</xdr:rowOff>
    </xdr:from>
    <xdr:to>
      <xdr:col>0</xdr:col>
      <xdr:colOff>304800</xdr:colOff>
      <xdr:row>211</xdr:row>
      <xdr:rowOff>121920</xdr:rowOff>
    </xdr:to>
    <xdr:sp macro="" textlink="">
      <xdr:nvSpPr>
        <xdr:cNvPr id="3367" name="AutoShape 295" descr="Philadelphia Flyers">
          <a:extLst>
            <a:ext uri="{FF2B5EF4-FFF2-40B4-BE49-F238E27FC236}">
              <a16:creationId xmlns:a16="http://schemas.microsoft.com/office/drawing/2014/main" xmlns="" id="{00000000-0008-0000-1000-0000270D0000}"/>
            </a:ext>
          </a:extLst>
        </xdr:cNvPr>
        <xdr:cNvSpPr>
          <a:spLocks noChangeAspect="1" noChangeArrowheads="1"/>
        </xdr:cNvSpPr>
      </xdr:nvSpPr>
      <xdr:spPr bwMode="auto">
        <a:xfrm>
          <a:off x="0" y="1110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xdr:row>
      <xdr:rowOff>0</xdr:rowOff>
    </xdr:from>
    <xdr:to>
      <xdr:col>0</xdr:col>
      <xdr:colOff>304800</xdr:colOff>
      <xdr:row>396</xdr:row>
      <xdr:rowOff>121920</xdr:rowOff>
    </xdr:to>
    <xdr:sp macro="" textlink="">
      <xdr:nvSpPr>
        <xdr:cNvPr id="3368" name="AutoShape 296" descr="Anaheim Ducks">
          <a:extLst>
            <a:ext uri="{FF2B5EF4-FFF2-40B4-BE49-F238E27FC236}">
              <a16:creationId xmlns:a16="http://schemas.microsoft.com/office/drawing/2014/main" xmlns="" id="{00000000-0008-0000-1000-0000280D0000}"/>
            </a:ext>
          </a:extLst>
        </xdr:cNvPr>
        <xdr:cNvSpPr>
          <a:spLocks noChangeAspect="1" noChangeArrowheads="1"/>
        </xdr:cNvSpPr>
      </xdr:nvSpPr>
      <xdr:spPr bwMode="auto">
        <a:xfrm>
          <a:off x="0" y="111434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834</xdr:row>
      <xdr:rowOff>0</xdr:rowOff>
    </xdr:from>
    <xdr:to>
      <xdr:col>0</xdr:col>
      <xdr:colOff>304800</xdr:colOff>
      <xdr:row>835</xdr:row>
      <xdr:rowOff>121920</xdr:rowOff>
    </xdr:to>
    <xdr:sp macro="" textlink="">
      <xdr:nvSpPr>
        <xdr:cNvPr id="3369" name="AutoShape 297" descr="Toronto Maple Leafs">
          <a:extLst>
            <a:ext uri="{FF2B5EF4-FFF2-40B4-BE49-F238E27FC236}">
              <a16:creationId xmlns:a16="http://schemas.microsoft.com/office/drawing/2014/main" xmlns="" id="{00000000-0008-0000-1000-0000290D0000}"/>
            </a:ext>
          </a:extLst>
        </xdr:cNvPr>
        <xdr:cNvSpPr>
          <a:spLocks noChangeAspect="1" noChangeArrowheads="1"/>
        </xdr:cNvSpPr>
      </xdr:nvSpPr>
      <xdr:spPr bwMode="auto">
        <a:xfrm>
          <a:off x="0" y="111808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xdr:row>
      <xdr:rowOff>0</xdr:rowOff>
    </xdr:from>
    <xdr:to>
      <xdr:col>0</xdr:col>
      <xdr:colOff>304800</xdr:colOff>
      <xdr:row>541</xdr:row>
      <xdr:rowOff>121920</xdr:rowOff>
    </xdr:to>
    <xdr:sp macro="" textlink="">
      <xdr:nvSpPr>
        <xdr:cNvPr id="3370" name="AutoShape 298" descr="Buffalo Sabres">
          <a:extLst>
            <a:ext uri="{FF2B5EF4-FFF2-40B4-BE49-F238E27FC236}">
              <a16:creationId xmlns:a16="http://schemas.microsoft.com/office/drawing/2014/main" xmlns="" id="{00000000-0008-0000-1000-00002A0D0000}"/>
            </a:ext>
          </a:extLst>
        </xdr:cNvPr>
        <xdr:cNvSpPr>
          <a:spLocks noChangeAspect="1" noChangeArrowheads="1"/>
        </xdr:cNvSpPr>
      </xdr:nvSpPr>
      <xdr:spPr bwMode="auto">
        <a:xfrm>
          <a:off x="0" y="112181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600</xdr:row>
      <xdr:rowOff>0</xdr:rowOff>
    </xdr:from>
    <xdr:to>
      <xdr:col>0</xdr:col>
      <xdr:colOff>304800</xdr:colOff>
      <xdr:row>601</xdr:row>
      <xdr:rowOff>121920</xdr:rowOff>
    </xdr:to>
    <xdr:sp macro="" textlink="">
      <xdr:nvSpPr>
        <xdr:cNvPr id="3371" name="AutoShape 299" descr="Vegas Golden Knights">
          <a:extLst>
            <a:ext uri="{FF2B5EF4-FFF2-40B4-BE49-F238E27FC236}">
              <a16:creationId xmlns:a16="http://schemas.microsoft.com/office/drawing/2014/main" xmlns="" id="{00000000-0008-0000-1000-00002B0D0000}"/>
            </a:ext>
          </a:extLst>
        </xdr:cNvPr>
        <xdr:cNvSpPr>
          <a:spLocks noChangeAspect="1" noChangeArrowheads="1"/>
        </xdr:cNvSpPr>
      </xdr:nvSpPr>
      <xdr:spPr bwMode="auto">
        <a:xfrm>
          <a:off x="0" y="112555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xdr:row>
      <xdr:rowOff>0</xdr:rowOff>
    </xdr:from>
    <xdr:to>
      <xdr:col>0</xdr:col>
      <xdr:colOff>304800</xdr:colOff>
      <xdr:row>279</xdr:row>
      <xdr:rowOff>121920</xdr:rowOff>
    </xdr:to>
    <xdr:sp macro="" textlink="">
      <xdr:nvSpPr>
        <xdr:cNvPr id="3372" name="AutoShape 300" descr="Dallas Stars">
          <a:extLst>
            <a:ext uri="{FF2B5EF4-FFF2-40B4-BE49-F238E27FC236}">
              <a16:creationId xmlns:a16="http://schemas.microsoft.com/office/drawing/2014/main" xmlns="" id="{00000000-0008-0000-1000-00002C0D0000}"/>
            </a:ext>
          </a:extLst>
        </xdr:cNvPr>
        <xdr:cNvSpPr>
          <a:spLocks noChangeAspect="1" noChangeArrowheads="1"/>
        </xdr:cNvSpPr>
      </xdr:nvSpPr>
      <xdr:spPr bwMode="auto">
        <a:xfrm>
          <a:off x="0" y="113111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677</xdr:row>
      <xdr:rowOff>0</xdr:rowOff>
    </xdr:from>
    <xdr:to>
      <xdr:col>0</xdr:col>
      <xdr:colOff>304800</xdr:colOff>
      <xdr:row>678</xdr:row>
      <xdr:rowOff>121920</xdr:rowOff>
    </xdr:to>
    <xdr:sp macro="" textlink="">
      <xdr:nvSpPr>
        <xdr:cNvPr id="3373" name="AutoShape 301" descr="Dallas Stars">
          <a:extLst>
            <a:ext uri="{FF2B5EF4-FFF2-40B4-BE49-F238E27FC236}">
              <a16:creationId xmlns:a16="http://schemas.microsoft.com/office/drawing/2014/main" xmlns="" id="{00000000-0008-0000-1000-00002D0D0000}"/>
            </a:ext>
          </a:extLst>
        </xdr:cNvPr>
        <xdr:cNvSpPr>
          <a:spLocks noChangeAspect="1" noChangeArrowheads="1"/>
        </xdr:cNvSpPr>
      </xdr:nvSpPr>
      <xdr:spPr bwMode="auto">
        <a:xfrm>
          <a:off x="0" y="113301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631</xdr:row>
      <xdr:rowOff>0</xdr:rowOff>
    </xdr:from>
    <xdr:to>
      <xdr:col>0</xdr:col>
      <xdr:colOff>304800</xdr:colOff>
      <xdr:row>632</xdr:row>
      <xdr:rowOff>121920</xdr:rowOff>
    </xdr:to>
    <xdr:sp macro="" textlink="">
      <xdr:nvSpPr>
        <xdr:cNvPr id="3374" name="AutoShape 302" descr="Colorado Avalanche">
          <a:extLst>
            <a:ext uri="{FF2B5EF4-FFF2-40B4-BE49-F238E27FC236}">
              <a16:creationId xmlns:a16="http://schemas.microsoft.com/office/drawing/2014/main" xmlns="" id="{00000000-0008-0000-1000-00002E0D0000}"/>
            </a:ext>
          </a:extLst>
        </xdr:cNvPr>
        <xdr:cNvSpPr>
          <a:spLocks noChangeAspect="1" noChangeArrowheads="1"/>
        </xdr:cNvSpPr>
      </xdr:nvSpPr>
      <xdr:spPr bwMode="auto">
        <a:xfrm>
          <a:off x="0" y="113492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xdr:row>
      <xdr:rowOff>0</xdr:rowOff>
    </xdr:from>
    <xdr:to>
      <xdr:col>0</xdr:col>
      <xdr:colOff>304800</xdr:colOff>
      <xdr:row>227</xdr:row>
      <xdr:rowOff>121920</xdr:rowOff>
    </xdr:to>
    <xdr:sp macro="" textlink="">
      <xdr:nvSpPr>
        <xdr:cNvPr id="3375" name="AutoShape 303" descr="Montreal Canadiens">
          <a:extLst>
            <a:ext uri="{FF2B5EF4-FFF2-40B4-BE49-F238E27FC236}">
              <a16:creationId xmlns:a16="http://schemas.microsoft.com/office/drawing/2014/main" xmlns="" id="{00000000-0008-0000-1000-00002F0D0000}"/>
            </a:ext>
          </a:extLst>
        </xdr:cNvPr>
        <xdr:cNvSpPr>
          <a:spLocks noChangeAspect="1" noChangeArrowheads="1"/>
        </xdr:cNvSpPr>
      </xdr:nvSpPr>
      <xdr:spPr bwMode="auto">
        <a:xfrm>
          <a:off x="0" y="113865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0</xdr:col>
      <xdr:colOff>304800</xdr:colOff>
      <xdr:row>196</xdr:row>
      <xdr:rowOff>121920</xdr:rowOff>
    </xdr:to>
    <xdr:sp macro="" textlink="">
      <xdr:nvSpPr>
        <xdr:cNvPr id="3376" name="AutoShape 304" descr="Toronto Maple Leafs">
          <a:extLst>
            <a:ext uri="{FF2B5EF4-FFF2-40B4-BE49-F238E27FC236}">
              <a16:creationId xmlns:a16="http://schemas.microsoft.com/office/drawing/2014/main" xmlns="" id="{00000000-0008-0000-1000-0000300D0000}"/>
            </a:ext>
          </a:extLst>
        </xdr:cNvPr>
        <xdr:cNvSpPr>
          <a:spLocks noChangeAspect="1" noChangeArrowheads="1"/>
        </xdr:cNvSpPr>
      </xdr:nvSpPr>
      <xdr:spPr bwMode="auto">
        <a:xfrm>
          <a:off x="0" y="114239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xdr:row>
      <xdr:rowOff>0</xdr:rowOff>
    </xdr:from>
    <xdr:to>
      <xdr:col>0</xdr:col>
      <xdr:colOff>304800</xdr:colOff>
      <xdr:row>560</xdr:row>
      <xdr:rowOff>121920</xdr:rowOff>
    </xdr:to>
    <xdr:sp macro="" textlink="">
      <xdr:nvSpPr>
        <xdr:cNvPr id="3377" name="AutoShape 305" descr="San Jose Sharks">
          <a:extLst>
            <a:ext uri="{FF2B5EF4-FFF2-40B4-BE49-F238E27FC236}">
              <a16:creationId xmlns:a16="http://schemas.microsoft.com/office/drawing/2014/main" xmlns="" id="{00000000-0008-0000-1000-0000310D0000}"/>
            </a:ext>
          </a:extLst>
        </xdr:cNvPr>
        <xdr:cNvSpPr>
          <a:spLocks noChangeAspect="1" noChangeArrowheads="1"/>
        </xdr:cNvSpPr>
      </xdr:nvSpPr>
      <xdr:spPr bwMode="auto">
        <a:xfrm>
          <a:off x="0" y="114612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xdr:row>
      <xdr:rowOff>0</xdr:rowOff>
    </xdr:from>
    <xdr:to>
      <xdr:col>0</xdr:col>
      <xdr:colOff>304800</xdr:colOff>
      <xdr:row>142</xdr:row>
      <xdr:rowOff>121920</xdr:rowOff>
    </xdr:to>
    <xdr:sp macro="" textlink="">
      <xdr:nvSpPr>
        <xdr:cNvPr id="3378" name="AutoShape 306" descr="Nashville Predators">
          <a:extLst>
            <a:ext uri="{FF2B5EF4-FFF2-40B4-BE49-F238E27FC236}">
              <a16:creationId xmlns:a16="http://schemas.microsoft.com/office/drawing/2014/main" xmlns="" id="{00000000-0008-0000-1000-0000320D0000}"/>
            </a:ext>
          </a:extLst>
        </xdr:cNvPr>
        <xdr:cNvSpPr>
          <a:spLocks noChangeAspect="1" noChangeArrowheads="1"/>
        </xdr:cNvSpPr>
      </xdr:nvSpPr>
      <xdr:spPr bwMode="auto">
        <a:xfrm>
          <a:off x="0" y="11498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712</xdr:row>
      <xdr:rowOff>0</xdr:rowOff>
    </xdr:from>
    <xdr:to>
      <xdr:col>0</xdr:col>
      <xdr:colOff>304800</xdr:colOff>
      <xdr:row>713</xdr:row>
      <xdr:rowOff>121920</xdr:rowOff>
    </xdr:to>
    <xdr:sp macro="" textlink="">
      <xdr:nvSpPr>
        <xdr:cNvPr id="3379" name="AutoShape 307" descr="Anaheim Ducks">
          <a:extLst>
            <a:ext uri="{FF2B5EF4-FFF2-40B4-BE49-F238E27FC236}">
              <a16:creationId xmlns:a16="http://schemas.microsoft.com/office/drawing/2014/main" xmlns="" id="{00000000-0008-0000-1000-0000330D0000}"/>
            </a:ext>
          </a:extLst>
        </xdr:cNvPr>
        <xdr:cNvSpPr>
          <a:spLocks noChangeAspect="1" noChangeArrowheads="1"/>
        </xdr:cNvSpPr>
      </xdr:nvSpPr>
      <xdr:spPr bwMode="auto">
        <a:xfrm>
          <a:off x="0" y="115359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787</xdr:row>
      <xdr:rowOff>0</xdr:rowOff>
    </xdr:from>
    <xdr:to>
      <xdr:col>0</xdr:col>
      <xdr:colOff>304800</xdr:colOff>
      <xdr:row>788</xdr:row>
      <xdr:rowOff>121920</xdr:rowOff>
    </xdr:to>
    <xdr:sp macro="" textlink="">
      <xdr:nvSpPr>
        <xdr:cNvPr id="3380" name="AutoShape 308" descr="Los Angeles Kings">
          <a:extLst>
            <a:ext uri="{FF2B5EF4-FFF2-40B4-BE49-F238E27FC236}">
              <a16:creationId xmlns:a16="http://schemas.microsoft.com/office/drawing/2014/main" xmlns="" id="{00000000-0008-0000-1000-0000340D0000}"/>
            </a:ext>
          </a:extLst>
        </xdr:cNvPr>
        <xdr:cNvSpPr>
          <a:spLocks noChangeAspect="1" noChangeArrowheads="1"/>
        </xdr:cNvSpPr>
      </xdr:nvSpPr>
      <xdr:spPr bwMode="auto">
        <a:xfrm>
          <a:off x="0" y="115732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838</xdr:row>
      <xdr:rowOff>0</xdr:rowOff>
    </xdr:from>
    <xdr:to>
      <xdr:col>0</xdr:col>
      <xdr:colOff>304800</xdr:colOff>
      <xdr:row>839</xdr:row>
      <xdr:rowOff>121920</xdr:rowOff>
    </xdr:to>
    <xdr:sp macro="" textlink="">
      <xdr:nvSpPr>
        <xdr:cNvPr id="3381" name="AutoShape 309" descr="Edmonton Oilers">
          <a:extLst>
            <a:ext uri="{FF2B5EF4-FFF2-40B4-BE49-F238E27FC236}">
              <a16:creationId xmlns:a16="http://schemas.microsoft.com/office/drawing/2014/main" xmlns="" id="{00000000-0008-0000-1000-0000350D0000}"/>
            </a:ext>
          </a:extLst>
        </xdr:cNvPr>
        <xdr:cNvSpPr>
          <a:spLocks noChangeAspect="1" noChangeArrowheads="1"/>
        </xdr:cNvSpPr>
      </xdr:nvSpPr>
      <xdr:spPr bwMode="auto">
        <a:xfrm>
          <a:off x="0" y="116105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717</xdr:row>
      <xdr:rowOff>0</xdr:rowOff>
    </xdr:from>
    <xdr:to>
      <xdr:col>0</xdr:col>
      <xdr:colOff>304800</xdr:colOff>
      <xdr:row>718</xdr:row>
      <xdr:rowOff>121920</xdr:rowOff>
    </xdr:to>
    <xdr:sp macro="" textlink="">
      <xdr:nvSpPr>
        <xdr:cNvPr id="3382" name="AutoShape 310" descr="Calgary Flames">
          <a:extLst>
            <a:ext uri="{FF2B5EF4-FFF2-40B4-BE49-F238E27FC236}">
              <a16:creationId xmlns:a16="http://schemas.microsoft.com/office/drawing/2014/main" xmlns="" id="{00000000-0008-0000-1000-0000360D0000}"/>
            </a:ext>
          </a:extLst>
        </xdr:cNvPr>
        <xdr:cNvSpPr>
          <a:spLocks noChangeAspect="1" noChangeArrowheads="1"/>
        </xdr:cNvSpPr>
      </xdr:nvSpPr>
      <xdr:spPr bwMode="auto">
        <a:xfrm>
          <a:off x="0" y="116479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xdr:row>
      <xdr:rowOff>0</xdr:rowOff>
    </xdr:from>
    <xdr:to>
      <xdr:col>0</xdr:col>
      <xdr:colOff>304800</xdr:colOff>
      <xdr:row>417</xdr:row>
      <xdr:rowOff>121920</xdr:rowOff>
    </xdr:to>
    <xdr:sp macro="" textlink="">
      <xdr:nvSpPr>
        <xdr:cNvPr id="3383" name="AutoShape 311" descr="San Jose Sharks">
          <a:extLst>
            <a:ext uri="{FF2B5EF4-FFF2-40B4-BE49-F238E27FC236}">
              <a16:creationId xmlns:a16="http://schemas.microsoft.com/office/drawing/2014/main" xmlns="" id="{00000000-0008-0000-1000-0000370D0000}"/>
            </a:ext>
          </a:extLst>
        </xdr:cNvPr>
        <xdr:cNvSpPr>
          <a:spLocks noChangeAspect="1" noChangeArrowheads="1"/>
        </xdr:cNvSpPr>
      </xdr:nvSpPr>
      <xdr:spPr bwMode="auto">
        <a:xfrm>
          <a:off x="0" y="11685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433</xdr:row>
      <xdr:rowOff>0</xdr:rowOff>
    </xdr:from>
    <xdr:to>
      <xdr:col>0</xdr:col>
      <xdr:colOff>304800</xdr:colOff>
      <xdr:row>434</xdr:row>
      <xdr:rowOff>121920</xdr:rowOff>
    </xdr:to>
    <xdr:sp macro="" textlink="">
      <xdr:nvSpPr>
        <xdr:cNvPr id="3384" name="AutoShape 312" descr="Columbus Blue Jackets">
          <a:extLst>
            <a:ext uri="{FF2B5EF4-FFF2-40B4-BE49-F238E27FC236}">
              <a16:creationId xmlns:a16="http://schemas.microsoft.com/office/drawing/2014/main" xmlns="" id="{00000000-0008-0000-1000-0000380D0000}"/>
            </a:ext>
          </a:extLst>
        </xdr:cNvPr>
        <xdr:cNvSpPr>
          <a:spLocks noChangeAspect="1" noChangeArrowheads="1"/>
        </xdr:cNvSpPr>
      </xdr:nvSpPr>
      <xdr:spPr bwMode="auto">
        <a:xfrm>
          <a:off x="0" y="117226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xdr:row>
      <xdr:rowOff>0</xdr:rowOff>
    </xdr:from>
    <xdr:to>
      <xdr:col>0</xdr:col>
      <xdr:colOff>304800</xdr:colOff>
      <xdr:row>385</xdr:row>
      <xdr:rowOff>121920</xdr:rowOff>
    </xdr:to>
    <xdr:sp macro="" textlink="">
      <xdr:nvSpPr>
        <xdr:cNvPr id="3385" name="AutoShape 313" descr="New York Rangers">
          <a:extLst>
            <a:ext uri="{FF2B5EF4-FFF2-40B4-BE49-F238E27FC236}">
              <a16:creationId xmlns:a16="http://schemas.microsoft.com/office/drawing/2014/main" xmlns="" id="{00000000-0008-0000-1000-0000390D0000}"/>
            </a:ext>
          </a:extLst>
        </xdr:cNvPr>
        <xdr:cNvSpPr>
          <a:spLocks noChangeAspect="1" noChangeArrowheads="1"/>
        </xdr:cNvSpPr>
      </xdr:nvSpPr>
      <xdr:spPr bwMode="auto">
        <a:xfrm>
          <a:off x="0" y="117599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xdr:row>
      <xdr:rowOff>0</xdr:rowOff>
    </xdr:from>
    <xdr:to>
      <xdr:col>0</xdr:col>
      <xdr:colOff>304800</xdr:colOff>
      <xdr:row>503</xdr:row>
      <xdr:rowOff>121920</xdr:rowOff>
    </xdr:to>
    <xdr:sp macro="" textlink="">
      <xdr:nvSpPr>
        <xdr:cNvPr id="3386" name="AutoShape 314" descr="Detroit Red Wings">
          <a:extLst>
            <a:ext uri="{FF2B5EF4-FFF2-40B4-BE49-F238E27FC236}">
              <a16:creationId xmlns:a16="http://schemas.microsoft.com/office/drawing/2014/main" xmlns="" id="{00000000-0008-0000-1000-00003A0D0000}"/>
            </a:ext>
          </a:extLst>
        </xdr:cNvPr>
        <xdr:cNvSpPr>
          <a:spLocks noChangeAspect="1" noChangeArrowheads="1"/>
        </xdr:cNvSpPr>
      </xdr:nvSpPr>
      <xdr:spPr bwMode="auto">
        <a:xfrm>
          <a:off x="0" y="117972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xdr:row>
      <xdr:rowOff>0</xdr:rowOff>
    </xdr:from>
    <xdr:to>
      <xdr:col>0</xdr:col>
      <xdr:colOff>304800</xdr:colOff>
      <xdr:row>423</xdr:row>
      <xdr:rowOff>121920</xdr:rowOff>
    </xdr:to>
    <xdr:sp macro="" textlink="">
      <xdr:nvSpPr>
        <xdr:cNvPr id="3387" name="AutoShape 315" descr="Carolina Hurricanes">
          <a:extLst>
            <a:ext uri="{FF2B5EF4-FFF2-40B4-BE49-F238E27FC236}">
              <a16:creationId xmlns:a16="http://schemas.microsoft.com/office/drawing/2014/main" xmlns="" id="{00000000-0008-0000-1000-00003B0D0000}"/>
            </a:ext>
          </a:extLst>
        </xdr:cNvPr>
        <xdr:cNvSpPr>
          <a:spLocks noChangeAspect="1" noChangeArrowheads="1"/>
        </xdr:cNvSpPr>
      </xdr:nvSpPr>
      <xdr:spPr bwMode="auto">
        <a:xfrm>
          <a:off x="0" y="118346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701</xdr:row>
      <xdr:rowOff>0</xdr:rowOff>
    </xdr:from>
    <xdr:to>
      <xdr:col>0</xdr:col>
      <xdr:colOff>304800</xdr:colOff>
      <xdr:row>702</xdr:row>
      <xdr:rowOff>121920</xdr:rowOff>
    </xdr:to>
    <xdr:sp macro="" textlink="">
      <xdr:nvSpPr>
        <xdr:cNvPr id="3388" name="AutoShape 316" descr="Ottawa Senators">
          <a:extLst>
            <a:ext uri="{FF2B5EF4-FFF2-40B4-BE49-F238E27FC236}">
              <a16:creationId xmlns:a16="http://schemas.microsoft.com/office/drawing/2014/main" xmlns="" id="{00000000-0008-0000-1000-00003C0D0000}"/>
            </a:ext>
          </a:extLst>
        </xdr:cNvPr>
        <xdr:cNvSpPr>
          <a:spLocks noChangeAspect="1" noChangeArrowheads="1"/>
        </xdr:cNvSpPr>
      </xdr:nvSpPr>
      <xdr:spPr bwMode="auto">
        <a:xfrm>
          <a:off x="0" y="11871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734</xdr:row>
      <xdr:rowOff>0</xdr:rowOff>
    </xdr:from>
    <xdr:to>
      <xdr:col>0</xdr:col>
      <xdr:colOff>304800</xdr:colOff>
      <xdr:row>735</xdr:row>
      <xdr:rowOff>121920</xdr:rowOff>
    </xdr:to>
    <xdr:sp macro="" textlink="">
      <xdr:nvSpPr>
        <xdr:cNvPr id="3389" name="AutoShape 317" descr="Carolina Hurricanes">
          <a:extLst>
            <a:ext uri="{FF2B5EF4-FFF2-40B4-BE49-F238E27FC236}">
              <a16:creationId xmlns:a16="http://schemas.microsoft.com/office/drawing/2014/main" xmlns="" id="{00000000-0008-0000-1000-00003D0D0000}"/>
            </a:ext>
          </a:extLst>
        </xdr:cNvPr>
        <xdr:cNvSpPr>
          <a:spLocks noChangeAspect="1" noChangeArrowheads="1"/>
        </xdr:cNvSpPr>
      </xdr:nvSpPr>
      <xdr:spPr bwMode="auto">
        <a:xfrm>
          <a:off x="0" y="11909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482</xdr:row>
      <xdr:rowOff>0</xdr:rowOff>
    </xdr:from>
    <xdr:to>
      <xdr:col>0</xdr:col>
      <xdr:colOff>304800</xdr:colOff>
      <xdr:row>483</xdr:row>
      <xdr:rowOff>121920</xdr:rowOff>
    </xdr:to>
    <xdr:sp macro="" textlink="">
      <xdr:nvSpPr>
        <xdr:cNvPr id="3390" name="AutoShape 318" descr="Winnipeg Jets">
          <a:extLst>
            <a:ext uri="{FF2B5EF4-FFF2-40B4-BE49-F238E27FC236}">
              <a16:creationId xmlns:a16="http://schemas.microsoft.com/office/drawing/2014/main" xmlns="" id="{00000000-0008-0000-1000-00003E0D0000}"/>
            </a:ext>
          </a:extLst>
        </xdr:cNvPr>
        <xdr:cNvSpPr>
          <a:spLocks noChangeAspect="1" noChangeArrowheads="1"/>
        </xdr:cNvSpPr>
      </xdr:nvSpPr>
      <xdr:spPr bwMode="auto">
        <a:xfrm>
          <a:off x="0" y="119466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xdr:row>
      <xdr:rowOff>0</xdr:rowOff>
    </xdr:from>
    <xdr:to>
      <xdr:col>0</xdr:col>
      <xdr:colOff>304800</xdr:colOff>
      <xdr:row>493</xdr:row>
      <xdr:rowOff>121920</xdr:rowOff>
    </xdr:to>
    <xdr:sp macro="" textlink="">
      <xdr:nvSpPr>
        <xdr:cNvPr id="3391" name="AutoShape 319" descr="New York Rangers">
          <a:extLst>
            <a:ext uri="{FF2B5EF4-FFF2-40B4-BE49-F238E27FC236}">
              <a16:creationId xmlns:a16="http://schemas.microsoft.com/office/drawing/2014/main" xmlns="" id="{00000000-0008-0000-1000-00003F0D0000}"/>
            </a:ext>
          </a:extLst>
        </xdr:cNvPr>
        <xdr:cNvSpPr>
          <a:spLocks noChangeAspect="1" noChangeArrowheads="1"/>
        </xdr:cNvSpPr>
      </xdr:nvSpPr>
      <xdr:spPr bwMode="auto">
        <a:xfrm>
          <a:off x="0" y="119839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xdr:row>
      <xdr:rowOff>0</xdr:rowOff>
    </xdr:from>
    <xdr:to>
      <xdr:col>0</xdr:col>
      <xdr:colOff>304800</xdr:colOff>
      <xdr:row>184</xdr:row>
      <xdr:rowOff>121920</xdr:rowOff>
    </xdr:to>
    <xdr:sp macro="" textlink="">
      <xdr:nvSpPr>
        <xdr:cNvPr id="3392" name="AutoShape 320" descr="Vegas Golden Knights">
          <a:extLst>
            <a:ext uri="{FF2B5EF4-FFF2-40B4-BE49-F238E27FC236}">
              <a16:creationId xmlns:a16="http://schemas.microsoft.com/office/drawing/2014/main" xmlns="" id="{00000000-0008-0000-1000-0000400D0000}"/>
            </a:ext>
          </a:extLst>
        </xdr:cNvPr>
        <xdr:cNvSpPr>
          <a:spLocks noChangeAspect="1" noChangeArrowheads="1"/>
        </xdr:cNvSpPr>
      </xdr:nvSpPr>
      <xdr:spPr bwMode="auto">
        <a:xfrm>
          <a:off x="0" y="120213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836</xdr:row>
      <xdr:rowOff>0</xdr:rowOff>
    </xdr:from>
    <xdr:to>
      <xdr:col>0</xdr:col>
      <xdr:colOff>304800</xdr:colOff>
      <xdr:row>837</xdr:row>
      <xdr:rowOff>121920</xdr:rowOff>
    </xdr:to>
    <xdr:sp macro="" textlink="">
      <xdr:nvSpPr>
        <xdr:cNvPr id="3393" name="AutoShape 321" descr="Columbus Blue Jackets">
          <a:extLst>
            <a:ext uri="{FF2B5EF4-FFF2-40B4-BE49-F238E27FC236}">
              <a16:creationId xmlns:a16="http://schemas.microsoft.com/office/drawing/2014/main" xmlns="" id="{00000000-0008-0000-1000-0000410D0000}"/>
            </a:ext>
          </a:extLst>
        </xdr:cNvPr>
        <xdr:cNvSpPr>
          <a:spLocks noChangeAspect="1" noChangeArrowheads="1"/>
        </xdr:cNvSpPr>
      </xdr:nvSpPr>
      <xdr:spPr bwMode="auto">
        <a:xfrm>
          <a:off x="0" y="120769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551</xdr:row>
      <xdr:rowOff>0</xdr:rowOff>
    </xdr:from>
    <xdr:to>
      <xdr:col>0</xdr:col>
      <xdr:colOff>304800</xdr:colOff>
      <xdr:row>552</xdr:row>
      <xdr:rowOff>121920</xdr:rowOff>
    </xdr:to>
    <xdr:sp macro="" textlink="">
      <xdr:nvSpPr>
        <xdr:cNvPr id="3394" name="AutoShape 322" descr="Calgary Flames">
          <a:extLst>
            <a:ext uri="{FF2B5EF4-FFF2-40B4-BE49-F238E27FC236}">
              <a16:creationId xmlns:a16="http://schemas.microsoft.com/office/drawing/2014/main" xmlns="" id="{00000000-0008-0000-1000-0000420D0000}"/>
            </a:ext>
          </a:extLst>
        </xdr:cNvPr>
        <xdr:cNvSpPr>
          <a:spLocks noChangeAspect="1" noChangeArrowheads="1"/>
        </xdr:cNvSpPr>
      </xdr:nvSpPr>
      <xdr:spPr bwMode="auto">
        <a:xfrm>
          <a:off x="0" y="121142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xdr:row>
      <xdr:rowOff>0</xdr:rowOff>
    </xdr:from>
    <xdr:to>
      <xdr:col>0</xdr:col>
      <xdr:colOff>304800</xdr:colOff>
      <xdr:row>328</xdr:row>
      <xdr:rowOff>121920</xdr:rowOff>
    </xdr:to>
    <xdr:sp macro="" textlink="">
      <xdr:nvSpPr>
        <xdr:cNvPr id="3395" name="AutoShape 323" descr="Arizona Coyotes">
          <a:extLst>
            <a:ext uri="{FF2B5EF4-FFF2-40B4-BE49-F238E27FC236}">
              <a16:creationId xmlns:a16="http://schemas.microsoft.com/office/drawing/2014/main" xmlns="" id="{00000000-0008-0000-1000-0000430D0000}"/>
            </a:ext>
          </a:extLst>
        </xdr:cNvPr>
        <xdr:cNvSpPr>
          <a:spLocks noChangeAspect="1" noChangeArrowheads="1"/>
        </xdr:cNvSpPr>
      </xdr:nvSpPr>
      <xdr:spPr bwMode="auto">
        <a:xfrm>
          <a:off x="0" y="121516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609</xdr:row>
      <xdr:rowOff>0</xdr:rowOff>
    </xdr:from>
    <xdr:to>
      <xdr:col>0</xdr:col>
      <xdr:colOff>304800</xdr:colOff>
      <xdr:row>610</xdr:row>
      <xdr:rowOff>121920</xdr:rowOff>
    </xdr:to>
    <xdr:sp macro="" textlink="">
      <xdr:nvSpPr>
        <xdr:cNvPr id="3396" name="AutoShape 324" descr="New York Rangers">
          <a:extLst>
            <a:ext uri="{FF2B5EF4-FFF2-40B4-BE49-F238E27FC236}">
              <a16:creationId xmlns:a16="http://schemas.microsoft.com/office/drawing/2014/main" xmlns="" id="{00000000-0008-0000-1000-0000440D0000}"/>
            </a:ext>
          </a:extLst>
        </xdr:cNvPr>
        <xdr:cNvSpPr>
          <a:spLocks noChangeAspect="1" noChangeArrowheads="1"/>
        </xdr:cNvSpPr>
      </xdr:nvSpPr>
      <xdr:spPr bwMode="auto">
        <a:xfrm>
          <a:off x="0" y="121889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304800</xdr:colOff>
      <xdr:row>50</xdr:row>
      <xdr:rowOff>121920</xdr:rowOff>
    </xdr:to>
    <xdr:sp macro="" textlink="">
      <xdr:nvSpPr>
        <xdr:cNvPr id="3397" name="AutoShape 325" descr="Toronto Maple Leafs">
          <a:extLst>
            <a:ext uri="{FF2B5EF4-FFF2-40B4-BE49-F238E27FC236}">
              <a16:creationId xmlns:a16="http://schemas.microsoft.com/office/drawing/2014/main" xmlns="" id="{00000000-0008-0000-1000-0000450D0000}"/>
            </a:ext>
          </a:extLst>
        </xdr:cNvPr>
        <xdr:cNvSpPr>
          <a:spLocks noChangeAspect="1" noChangeArrowheads="1"/>
        </xdr:cNvSpPr>
      </xdr:nvSpPr>
      <xdr:spPr bwMode="auto">
        <a:xfrm>
          <a:off x="0" y="1222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747</xdr:row>
      <xdr:rowOff>0</xdr:rowOff>
    </xdr:from>
    <xdr:to>
      <xdr:col>0</xdr:col>
      <xdr:colOff>304800</xdr:colOff>
      <xdr:row>748</xdr:row>
      <xdr:rowOff>121920</xdr:rowOff>
    </xdr:to>
    <xdr:sp macro="" textlink="">
      <xdr:nvSpPr>
        <xdr:cNvPr id="3398" name="AutoShape 326" descr="Calgary Flames">
          <a:extLst>
            <a:ext uri="{FF2B5EF4-FFF2-40B4-BE49-F238E27FC236}">
              <a16:creationId xmlns:a16="http://schemas.microsoft.com/office/drawing/2014/main" xmlns="" id="{00000000-0008-0000-1000-0000460D0000}"/>
            </a:ext>
          </a:extLst>
        </xdr:cNvPr>
        <xdr:cNvSpPr>
          <a:spLocks noChangeAspect="1" noChangeArrowheads="1"/>
        </xdr:cNvSpPr>
      </xdr:nvSpPr>
      <xdr:spPr bwMode="auto">
        <a:xfrm>
          <a:off x="0" y="12263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788</xdr:row>
      <xdr:rowOff>0</xdr:rowOff>
    </xdr:from>
    <xdr:to>
      <xdr:col>0</xdr:col>
      <xdr:colOff>304800</xdr:colOff>
      <xdr:row>789</xdr:row>
      <xdr:rowOff>121920</xdr:rowOff>
    </xdr:to>
    <xdr:sp macro="" textlink="">
      <xdr:nvSpPr>
        <xdr:cNvPr id="3399" name="AutoShape 327" descr="Toronto Maple Leafs">
          <a:extLst>
            <a:ext uri="{FF2B5EF4-FFF2-40B4-BE49-F238E27FC236}">
              <a16:creationId xmlns:a16="http://schemas.microsoft.com/office/drawing/2014/main" xmlns="" id="{00000000-0008-0000-1000-0000470D0000}"/>
            </a:ext>
          </a:extLst>
        </xdr:cNvPr>
        <xdr:cNvSpPr>
          <a:spLocks noChangeAspect="1" noChangeArrowheads="1"/>
        </xdr:cNvSpPr>
      </xdr:nvSpPr>
      <xdr:spPr bwMode="auto">
        <a:xfrm>
          <a:off x="0" y="123009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142</xdr:row>
      <xdr:rowOff>0</xdr:rowOff>
    </xdr:from>
    <xdr:to>
      <xdr:col>0</xdr:col>
      <xdr:colOff>304800</xdr:colOff>
      <xdr:row>143</xdr:row>
      <xdr:rowOff>121920</xdr:rowOff>
    </xdr:to>
    <xdr:sp macro="" textlink="">
      <xdr:nvSpPr>
        <xdr:cNvPr id="3400" name="AutoShape 328" descr="Toronto Maple Leafs">
          <a:extLst>
            <a:ext uri="{FF2B5EF4-FFF2-40B4-BE49-F238E27FC236}">
              <a16:creationId xmlns:a16="http://schemas.microsoft.com/office/drawing/2014/main" xmlns="" id="{00000000-0008-0000-1000-0000480D0000}"/>
            </a:ext>
          </a:extLst>
        </xdr:cNvPr>
        <xdr:cNvSpPr>
          <a:spLocks noChangeAspect="1" noChangeArrowheads="1"/>
        </xdr:cNvSpPr>
      </xdr:nvSpPr>
      <xdr:spPr bwMode="auto">
        <a:xfrm>
          <a:off x="0" y="123383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650</xdr:row>
      <xdr:rowOff>0</xdr:rowOff>
    </xdr:from>
    <xdr:to>
      <xdr:col>0</xdr:col>
      <xdr:colOff>304800</xdr:colOff>
      <xdr:row>651</xdr:row>
      <xdr:rowOff>121920</xdr:rowOff>
    </xdr:to>
    <xdr:sp macro="" textlink="">
      <xdr:nvSpPr>
        <xdr:cNvPr id="3401" name="AutoShape 329" descr="Florida Panthers">
          <a:extLst>
            <a:ext uri="{FF2B5EF4-FFF2-40B4-BE49-F238E27FC236}">
              <a16:creationId xmlns:a16="http://schemas.microsoft.com/office/drawing/2014/main" xmlns="" id="{00000000-0008-0000-1000-0000490D0000}"/>
            </a:ext>
          </a:extLst>
        </xdr:cNvPr>
        <xdr:cNvSpPr>
          <a:spLocks noChangeAspect="1" noChangeArrowheads="1"/>
        </xdr:cNvSpPr>
      </xdr:nvSpPr>
      <xdr:spPr bwMode="auto">
        <a:xfrm>
          <a:off x="0" y="12375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575</xdr:row>
      <xdr:rowOff>0</xdr:rowOff>
    </xdr:from>
    <xdr:to>
      <xdr:col>0</xdr:col>
      <xdr:colOff>304800</xdr:colOff>
      <xdr:row>576</xdr:row>
      <xdr:rowOff>121920</xdr:rowOff>
    </xdr:to>
    <xdr:sp macro="" textlink="">
      <xdr:nvSpPr>
        <xdr:cNvPr id="3402" name="AutoShape 330" descr="Carolina Hurricanes">
          <a:extLst>
            <a:ext uri="{FF2B5EF4-FFF2-40B4-BE49-F238E27FC236}">
              <a16:creationId xmlns:a16="http://schemas.microsoft.com/office/drawing/2014/main" xmlns="" id="{00000000-0008-0000-1000-00004A0D0000}"/>
            </a:ext>
          </a:extLst>
        </xdr:cNvPr>
        <xdr:cNvSpPr>
          <a:spLocks noChangeAspect="1" noChangeArrowheads="1"/>
        </xdr:cNvSpPr>
      </xdr:nvSpPr>
      <xdr:spPr bwMode="auto">
        <a:xfrm>
          <a:off x="0" y="1241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xdr:row>
      <xdr:rowOff>0</xdr:rowOff>
    </xdr:from>
    <xdr:to>
      <xdr:col>0</xdr:col>
      <xdr:colOff>304800</xdr:colOff>
      <xdr:row>428</xdr:row>
      <xdr:rowOff>121920</xdr:rowOff>
    </xdr:to>
    <xdr:sp macro="" textlink="">
      <xdr:nvSpPr>
        <xdr:cNvPr id="3403" name="AutoShape 331" descr="Philadelphia Flyers">
          <a:extLst>
            <a:ext uri="{FF2B5EF4-FFF2-40B4-BE49-F238E27FC236}">
              <a16:creationId xmlns:a16="http://schemas.microsoft.com/office/drawing/2014/main" xmlns="" id="{00000000-0008-0000-1000-00004B0D0000}"/>
            </a:ext>
          </a:extLst>
        </xdr:cNvPr>
        <xdr:cNvSpPr>
          <a:spLocks noChangeAspect="1" noChangeArrowheads="1"/>
        </xdr:cNvSpPr>
      </xdr:nvSpPr>
      <xdr:spPr bwMode="auto">
        <a:xfrm>
          <a:off x="0" y="124503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xdr:row>
      <xdr:rowOff>0</xdr:rowOff>
    </xdr:from>
    <xdr:to>
      <xdr:col>0</xdr:col>
      <xdr:colOff>304800</xdr:colOff>
      <xdr:row>128</xdr:row>
      <xdr:rowOff>121920</xdr:rowOff>
    </xdr:to>
    <xdr:sp macro="" textlink="">
      <xdr:nvSpPr>
        <xdr:cNvPr id="3404" name="AutoShape 332" descr="Dallas Stars">
          <a:extLst>
            <a:ext uri="{FF2B5EF4-FFF2-40B4-BE49-F238E27FC236}">
              <a16:creationId xmlns:a16="http://schemas.microsoft.com/office/drawing/2014/main" xmlns="" id="{00000000-0008-0000-1000-00004C0D0000}"/>
            </a:ext>
          </a:extLst>
        </xdr:cNvPr>
        <xdr:cNvSpPr>
          <a:spLocks noChangeAspect="1" noChangeArrowheads="1"/>
        </xdr:cNvSpPr>
      </xdr:nvSpPr>
      <xdr:spPr bwMode="auto">
        <a:xfrm>
          <a:off x="0" y="124876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666</xdr:row>
      <xdr:rowOff>0</xdr:rowOff>
    </xdr:from>
    <xdr:to>
      <xdr:col>0</xdr:col>
      <xdr:colOff>304800</xdr:colOff>
      <xdr:row>667</xdr:row>
      <xdr:rowOff>121920</xdr:rowOff>
    </xdr:to>
    <xdr:sp macro="" textlink="">
      <xdr:nvSpPr>
        <xdr:cNvPr id="3405" name="AutoShape 333" descr="New Jersey Devils">
          <a:extLst>
            <a:ext uri="{FF2B5EF4-FFF2-40B4-BE49-F238E27FC236}">
              <a16:creationId xmlns:a16="http://schemas.microsoft.com/office/drawing/2014/main" xmlns="" id="{00000000-0008-0000-1000-00004D0D0000}"/>
            </a:ext>
          </a:extLst>
        </xdr:cNvPr>
        <xdr:cNvSpPr>
          <a:spLocks noChangeAspect="1" noChangeArrowheads="1"/>
        </xdr:cNvSpPr>
      </xdr:nvSpPr>
      <xdr:spPr bwMode="auto">
        <a:xfrm>
          <a:off x="0" y="125067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xdr:row>
      <xdr:rowOff>0</xdr:rowOff>
    </xdr:from>
    <xdr:to>
      <xdr:col>0</xdr:col>
      <xdr:colOff>304800</xdr:colOff>
      <xdr:row>333</xdr:row>
      <xdr:rowOff>121920</xdr:rowOff>
    </xdr:to>
    <xdr:sp macro="" textlink="">
      <xdr:nvSpPr>
        <xdr:cNvPr id="3406" name="AutoShape 334" descr="Philadelphia Flyers">
          <a:extLst>
            <a:ext uri="{FF2B5EF4-FFF2-40B4-BE49-F238E27FC236}">
              <a16:creationId xmlns:a16="http://schemas.microsoft.com/office/drawing/2014/main" xmlns="" id="{00000000-0008-0000-1000-00004E0D0000}"/>
            </a:ext>
          </a:extLst>
        </xdr:cNvPr>
        <xdr:cNvSpPr>
          <a:spLocks noChangeAspect="1" noChangeArrowheads="1"/>
        </xdr:cNvSpPr>
      </xdr:nvSpPr>
      <xdr:spPr bwMode="auto">
        <a:xfrm>
          <a:off x="0" y="125440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594</xdr:row>
      <xdr:rowOff>0</xdr:rowOff>
    </xdr:from>
    <xdr:to>
      <xdr:col>0</xdr:col>
      <xdr:colOff>304800</xdr:colOff>
      <xdr:row>595</xdr:row>
      <xdr:rowOff>121920</xdr:rowOff>
    </xdr:to>
    <xdr:sp macro="" textlink="">
      <xdr:nvSpPr>
        <xdr:cNvPr id="3407" name="AutoShape 335" descr="Toronto Maple Leafs">
          <a:extLst>
            <a:ext uri="{FF2B5EF4-FFF2-40B4-BE49-F238E27FC236}">
              <a16:creationId xmlns:a16="http://schemas.microsoft.com/office/drawing/2014/main" xmlns="" id="{00000000-0008-0000-1000-00004F0D0000}"/>
            </a:ext>
          </a:extLst>
        </xdr:cNvPr>
        <xdr:cNvSpPr>
          <a:spLocks noChangeAspect="1" noChangeArrowheads="1"/>
        </xdr:cNvSpPr>
      </xdr:nvSpPr>
      <xdr:spPr bwMode="auto">
        <a:xfrm>
          <a:off x="0" y="125813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xdr:row>
      <xdr:rowOff>0</xdr:rowOff>
    </xdr:from>
    <xdr:to>
      <xdr:col>0</xdr:col>
      <xdr:colOff>304800</xdr:colOff>
      <xdr:row>585</xdr:row>
      <xdr:rowOff>121920</xdr:rowOff>
    </xdr:to>
    <xdr:sp macro="" textlink="">
      <xdr:nvSpPr>
        <xdr:cNvPr id="3408" name="AutoShape 336" descr="Tampa Bay Lightning">
          <a:extLst>
            <a:ext uri="{FF2B5EF4-FFF2-40B4-BE49-F238E27FC236}">
              <a16:creationId xmlns:a16="http://schemas.microsoft.com/office/drawing/2014/main" xmlns="" id="{00000000-0008-0000-1000-0000500D0000}"/>
            </a:ext>
          </a:extLst>
        </xdr:cNvPr>
        <xdr:cNvSpPr>
          <a:spLocks noChangeAspect="1" noChangeArrowheads="1"/>
        </xdr:cNvSpPr>
      </xdr:nvSpPr>
      <xdr:spPr bwMode="auto">
        <a:xfrm>
          <a:off x="0" y="1261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304800</xdr:colOff>
      <xdr:row>29</xdr:row>
      <xdr:rowOff>121920</xdr:rowOff>
    </xdr:to>
    <xdr:sp macro="" textlink="">
      <xdr:nvSpPr>
        <xdr:cNvPr id="3409" name="AutoShape 337" descr="Buffalo Sabres">
          <a:extLst>
            <a:ext uri="{FF2B5EF4-FFF2-40B4-BE49-F238E27FC236}">
              <a16:creationId xmlns:a16="http://schemas.microsoft.com/office/drawing/2014/main" xmlns="" id="{00000000-0008-0000-1000-0000510D0000}"/>
            </a:ext>
          </a:extLst>
        </xdr:cNvPr>
        <xdr:cNvSpPr>
          <a:spLocks noChangeAspect="1" noChangeArrowheads="1"/>
        </xdr:cNvSpPr>
      </xdr:nvSpPr>
      <xdr:spPr bwMode="auto">
        <a:xfrm>
          <a:off x="0" y="126560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570</xdr:row>
      <xdr:rowOff>0</xdr:rowOff>
    </xdr:from>
    <xdr:to>
      <xdr:col>0</xdr:col>
      <xdr:colOff>304800</xdr:colOff>
      <xdr:row>571</xdr:row>
      <xdr:rowOff>121920</xdr:rowOff>
    </xdr:to>
    <xdr:sp macro="" textlink="">
      <xdr:nvSpPr>
        <xdr:cNvPr id="3410" name="AutoShape 338" descr="Detroit Red Wings">
          <a:extLst>
            <a:ext uri="{FF2B5EF4-FFF2-40B4-BE49-F238E27FC236}">
              <a16:creationId xmlns:a16="http://schemas.microsoft.com/office/drawing/2014/main" xmlns="" id="{00000000-0008-0000-1000-0000520D0000}"/>
            </a:ext>
          </a:extLst>
        </xdr:cNvPr>
        <xdr:cNvSpPr>
          <a:spLocks noChangeAspect="1" noChangeArrowheads="1"/>
        </xdr:cNvSpPr>
      </xdr:nvSpPr>
      <xdr:spPr bwMode="auto">
        <a:xfrm>
          <a:off x="0" y="126933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xdr:row>
      <xdr:rowOff>0</xdr:rowOff>
    </xdr:from>
    <xdr:to>
      <xdr:col>0</xdr:col>
      <xdr:colOff>304800</xdr:colOff>
      <xdr:row>324</xdr:row>
      <xdr:rowOff>121920</xdr:rowOff>
    </xdr:to>
    <xdr:sp macro="" textlink="">
      <xdr:nvSpPr>
        <xdr:cNvPr id="3411" name="AutoShape 339" descr="Carolina Hurricanes">
          <a:extLst>
            <a:ext uri="{FF2B5EF4-FFF2-40B4-BE49-F238E27FC236}">
              <a16:creationId xmlns:a16="http://schemas.microsoft.com/office/drawing/2014/main" xmlns="" id="{00000000-0008-0000-1000-0000530D0000}"/>
            </a:ext>
          </a:extLst>
        </xdr:cNvPr>
        <xdr:cNvSpPr>
          <a:spLocks noChangeAspect="1" noChangeArrowheads="1"/>
        </xdr:cNvSpPr>
      </xdr:nvSpPr>
      <xdr:spPr bwMode="auto">
        <a:xfrm>
          <a:off x="0" y="127307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803</xdr:row>
      <xdr:rowOff>0</xdr:rowOff>
    </xdr:from>
    <xdr:to>
      <xdr:col>0</xdr:col>
      <xdr:colOff>304800</xdr:colOff>
      <xdr:row>804</xdr:row>
      <xdr:rowOff>121920</xdr:rowOff>
    </xdr:to>
    <xdr:sp macro="" textlink="">
      <xdr:nvSpPr>
        <xdr:cNvPr id="3412" name="AutoShape 340" descr="Colorado Avalanche">
          <a:extLst>
            <a:ext uri="{FF2B5EF4-FFF2-40B4-BE49-F238E27FC236}">
              <a16:creationId xmlns:a16="http://schemas.microsoft.com/office/drawing/2014/main" xmlns="" id="{00000000-0008-0000-1000-0000540D0000}"/>
            </a:ext>
          </a:extLst>
        </xdr:cNvPr>
        <xdr:cNvSpPr>
          <a:spLocks noChangeAspect="1" noChangeArrowheads="1"/>
        </xdr:cNvSpPr>
      </xdr:nvSpPr>
      <xdr:spPr bwMode="auto">
        <a:xfrm>
          <a:off x="0" y="127680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648</xdr:row>
      <xdr:rowOff>0</xdr:rowOff>
    </xdr:from>
    <xdr:to>
      <xdr:col>0</xdr:col>
      <xdr:colOff>304800</xdr:colOff>
      <xdr:row>649</xdr:row>
      <xdr:rowOff>121920</xdr:rowOff>
    </xdr:to>
    <xdr:sp macro="" textlink="">
      <xdr:nvSpPr>
        <xdr:cNvPr id="3413" name="AutoShape 341" descr="Vegas Golden Knights">
          <a:extLst>
            <a:ext uri="{FF2B5EF4-FFF2-40B4-BE49-F238E27FC236}">
              <a16:creationId xmlns:a16="http://schemas.microsoft.com/office/drawing/2014/main" xmlns="" id="{00000000-0008-0000-1000-0000550D0000}"/>
            </a:ext>
          </a:extLst>
        </xdr:cNvPr>
        <xdr:cNvSpPr>
          <a:spLocks noChangeAspect="1" noChangeArrowheads="1"/>
        </xdr:cNvSpPr>
      </xdr:nvSpPr>
      <xdr:spPr bwMode="auto">
        <a:xfrm>
          <a:off x="0" y="1280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xdr:row>
      <xdr:rowOff>0</xdr:rowOff>
    </xdr:from>
    <xdr:to>
      <xdr:col>0</xdr:col>
      <xdr:colOff>304800</xdr:colOff>
      <xdr:row>230</xdr:row>
      <xdr:rowOff>121920</xdr:rowOff>
    </xdr:to>
    <xdr:sp macro="" textlink="">
      <xdr:nvSpPr>
        <xdr:cNvPr id="3414" name="AutoShape 342" descr="Dallas Stars">
          <a:extLst>
            <a:ext uri="{FF2B5EF4-FFF2-40B4-BE49-F238E27FC236}">
              <a16:creationId xmlns:a16="http://schemas.microsoft.com/office/drawing/2014/main" xmlns="" id="{00000000-0008-0000-1000-0000560D0000}"/>
            </a:ext>
          </a:extLst>
        </xdr:cNvPr>
        <xdr:cNvSpPr>
          <a:spLocks noChangeAspect="1" noChangeArrowheads="1"/>
        </xdr:cNvSpPr>
      </xdr:nvSpPr>
      <xdr:spPr bwMode="auto">
        <a:xfrm>
          <a:off x="0" y="128610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0</xdr:col>
      <xdr:colOff>304800</xdr:colOff>
      <xdr:row>180</xdr:row>
      <xdr:rowOff>121920</xdr:rowOff>
    </xdr:to>
    <xdr:sp macro="" textlink="">
      <xdr:nvSpPr>
        <xdr:cNvPr id="3415" name="AutoShape 343" descr="Arizona Coyotes">
          <a:extLst>
            <a:ext uri="{FF2B5EF4-FFF2-40B4-BE49-F238E27FC236}">
              <a16:creationId xmlns:a16="http://schemas.microsoft.com/office/drawing/2014/main" xmlns="" id="{00000000-0008-0000-1000-0000570D0000}"/>
            </a:ext>
          </a:extLst>
        </xdr:cNvPr>
        <xdr:cNvSpPr>
          <a:spLocks noChangeAspect="1" noChangeArrowheads="1"/>
        </xdr:cNvSpPr>
      </xdr:nvSpPr>
      <xdr:spPr bwMode="auto">
        <a:xfrm>
          <a:off x="0" y="128983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601</xdr:row>
      <xdr:rowOff>0</xdr:rowOff>
    </xdr:from>
    <xdr:to>
      <xdr:col>0</xdr:col>
      <xdr:colOff>304800</xdr:colOff>
      <xdr:row>602</xdr:row>
      <xdr:rowOff>121920</xdr:rowOff>
    </xdr:to>
    <xdr:sp macro="" textlink="">
      <xdr:nvSpPr>
        <xdr:cNvPr id="3416" name="AutoShape 344" descr="Los Angeles Kings">
          <a:extLst>
            <a:ext uri="{FF2B5EF4-FFF2-40B4-BE49-F238E27FC236}">
              <a16:creationId xmlns:a16="http://schemas.microsoft.com/office/drawing/2014/main" xmlns="" id="{00000000-0008-0000-1000-0000580D0000}"/>
            </a:ext>
          </a:extLst>
        </xdr:cNvPr>
        <xdr:cNvSpPr>
          <a:spLocks noChangeAspect="1" noChangeArrowheads="1"/>
        </xdr:cNvSpPr>
      </xdr:nvSpPr>
      <xdr:spPr bwMode="auto">
        <a:xfrm>
          <a:off x="0" y="129357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776</xdr:row>
      <xdr:rowOff>0</xdr:rowOff>
    </xdr:from>
    <xdr:to>
      <xdr:col>0</xdr:col>
      <xdr:colOff>304800</xdr:colOff>
      <xdr:row>777</xdr:row>
      <xdr:rowOff>121920</xdr:rowOff>
    </xdr:to>
    <xdr:sp macro="" textlink="">
      <xdr:nvSpPr>
        <xdr:cNvPr id="3417" name="AutoShape 345" descr="San Jose Sharks">
          <a:extLst>
            <a:ext uri="{FF2B5EF4-FFF2-40B4-BE49-F238E27FC236}">
              <a16:creationId xmlns:a16="http://schemas.microsoft.com/office/drawing/2014/main" xmlns="" id="{00000000-0008-0000-1000-0000590D0000}"/>
            </a:ext>
          </a:extLst>
        </xdr:cNvPr>
        <xdr:cNvSpPr>
          <a:spLocks noChangeAspect="1" noChangeArrowheads="1"/>
        </xdr:cNvSpPr>
      </xdr:nvSpPr>
      <xdr:spPr bwMode="auto">
        <a:xfrm>
          <a:off x="0" y="12973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587</xdr:row>
      <xdr:rowOff>0</xdr:rowOff>
    </xdr:from>
    <xdr:to>
      <xdr:col>0</xdr:col>
      <xdr:colOff>304800</xdr:colOff>
      <xdr:row>588</xdr:row>
      <xdr:rowOff>121920</xdr:rowOff>
    </xdr:to>
    <xdr:sp macro="" textlink="">
      <xdr:nvSpPr>
        <xdr:cNvPr id="3418" name="AutoShape 346" descr="Colorado Avalanche">
          <a:extLst>
            <a:ext uri="{FF2B5EF4-FFF2-40B4-BE49-F238E27FC236}">
              <a16:creationId xmlns:a16="http://schemas.microsoft.com/office/drawing/2014/main" xmlns="" id="{00000000-0008-0000-1000-00005A0D0000}"/>
            </a:ext>
          </a:extLst>
        </xdr:cNvPr>
        <xdr:cNvSpPr>
          <a:spLocks noChangeAspect="1" noChangeArrowheads="1"/>
        </xdr:cNvSpPr>
      </xdr:nvSpPr>
      <xdr:spPr bwMode="auto">
        <a:xfrm>
          <a:off x="0" y="130103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495</xdr:row>
      <xdr:rowOff>0</xdr:rowOff>
    </xdr:from>
    <xdr:to>
      <xdr:col>0</xdr:col>
      <xdr:colOff>304800</xdr:colOff>
      <xdr:row>496</xdr:row>
      <xdr:rowOff>121920</xdr:rowOff>
    </xdr:to>
    <xdr:sp macro="" textlink="">
      <xdr:nvSpPr>
        <xdr:cNvPr id="3419" name="AutoShape 347" descr="Ottawa Senators">
          <a:extLst>
            <a:ext uri="{FF2B5EF4-FFF2-40B4-BE49-F238E27FC236}">
              <a16:creationId xmlns:a16="http://schemas.microsoft.com/office/drawing/2014/main" xmlns="" id="{00000000-0008-0000-1000-00005B0D0000}"/>
            </a:ext>
          </a:extLst>
        </xdr:cNvPr>
        <xdr:cNvSpPr>
          <a:spLocks noChangeAspect="1" noChangeArrowheads="1"/>
        </xdr:cNvSpPr>
      </xdr:nvSpPr>
      <xdr:spPr bwMode="auto">
        <a:xfrm>
          <a:off x="0" y="130477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xdr:row>
      <xdr:rowOff>0</xdr:rowOff>
    </xdr:from>
    <xdr:to>
      <xdr:col>0</xdr:col>
      <xdr:colOff>304800</xdr:colOff>
      <xdr:row>491</xdr:row>
      <xdr:rowOff>121920</xdr:rowOff>
    </xdr:to>
    <xdr:sp macro="" textlink="">
      <xdr:nvSpPr>
        <xdr:cNvPr id="3420" name="AutoShape 348" descr="Arizona Coyotes">
          <a:extLst>
            <a:ext uri="{FF2B5EF4-FFF2-40B4-BE49-F238E27FC236}">
              <a16:creationId xmlns:a16="http://schemas.microsoft.com/office/drawing/2014/main" xmlns="" id="{00000000-0008-0000-1000-00005C0D0000}"/>
            </a:ext>
          </a:extLst>
        </xdr:cNvPr>
        <xdr:cNvSpPr>
          <a:spLocks noChangeAspect="1" noChangeArrowheads="1"/>
        </xdr:cNvSpPr>
      </xdr:nvSpPr>
      <xdr:spPr bwMode="auto">
        <a:xfrm>
          <a:off x="0" y="130850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xdr:row>
      <xdr:rowOff>0</xdr:rowOff>
    </xdr:from>
    <xdr:to>
      <xdr:col>0</xdr:col>
      <xdr:colOff>304800</xdr:colOff>
      <xdr:row>12</xdr:row>
      <xdr:rowOff>121920</xdr:rowOff>
    </xdr:to>
    <xdr:sp macro="" textlink="">
      <xdr:nvSpPr>
        <xdr:cNvPr id="3421" name="AutoShape 349" descr="New York Islanders">
          <a:extLst>
            <a:ext uri="{FF2B5EF4-FFF2-40B4-BE49-F238E27FC236}">
              <a16:creationId xmlns:a16="http://schemas.microsoft.com/office/drawing/2014/main" xmlns="" id="{00000000-0008-0000-1000-00005D0D0000}"/>
            </a:ext>
          </a:extLst>
        </xdr:cNvPr>
        <xdr:cNvSpPr>
          <a:spLocks noChangeAspect="1" noChangeArrowheads="1"/>
        </xdr:cNvSpPr>
      </xdr:nvSpPr>
      <xdr:spPr bwMode="auto">
        <a:xfrm>
          <a:off x="0" y="131224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xdr:row>
      <xdr:rowOff>0</xdr:rowOff>
    </xdr:from>
    <xdr:to>
      <xdr:col>0</xdr:col>
      <xdr:colOff>304800</xdr:colOff>
      <xdr:row>482</xdr:row>
      <xdr:rowOff>121920</xdr:rowOff>
    </xdr:to>
    <xdr:sp macro="" textlink="">
      <xdr:nvSpPr>
        <xdr:cNvPr id="3422" name="AutoShape 350" descr="Los Angeles Kings">
          <a:extLst>
            <a:ext uri="{FF2B5EF4-FFF2-40B4-BE49-F238E27FC236}">
              <a16:creationId xmlns:a16="http://schemas.microsoft.com/office/drawing/2014/main" xmlns="" id="{00000000-0008-0000-1000-00005E0D0000}"/>
            </a:ext>
          </a:extLst>
        </xdr:cNvPr>
        <xdr:cNvSpPr>
          <a:spLocks noChangeAspect="1" noChangeArrowheads="1"/>
        </xdr:cNvSpPr>
      </xdr:nvSpPr>
      <xdr:spPr bwMode="auto">
        <a:xfrm>
          <a:off x="0" y="1315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xdr:row>
      <xdr:rowOff>0</xdr:rowOff>
    </xdr:from>
    <xdr:to>
      <xdr:col>0</xdr:col>
      <xdr:colOff>304800</xdr:colOff>
      <xdr:row>351</xdr:row>
      <xdr:rowOff>121920</xdr:rowOff>
    </xdr:to>
    <xdr:sp macro="" textlink="">
      <xdr:nvSpPr>
        <xdr:cNvPr id="3423" name="AutoShape 351" descr="Buffalo Sabres">
          <a:extLst>
            <a:ext uri="{FF2B5EF4-FFF2-40B4-BE49-F238E27FC236}">
              <a16:creationId xmlns:a16="http://schemas.microsoft.com/office/drawing/2014/main" xmlns="" id="{00000000-0008-0000-1000-00005F0D0000}"/>
            </a:ext>
          </a:extLst>
        </xdr:cNvPr>
        <xdr:cNvSpPr>
          <a:spLocks noChangeAspect="1" noChangeArrowheads="1"/>
        </xdr:cNvSpPr>
      </xdr:nvSpPr>
      <xdr:spPr bwMode="auto">
        <a:xfrm>
          <a:off x="0" y="131970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842</xdr:row>
      <xdr:rowOff>0</xdr:rowOff>
    </xdr:from>
    <xdr:to>
      <xdr:col>0</xdr:col>
      <xdr:colOff>304800</xdr:colOff>
      <xdr:row>843</xdr:row>
      <xdr:rowOff>121920</xdr:rowOff>
    </xdr:to>
    <xdr:sp macro="" textlink="">
      <xdr:nvSpPr>
        <xdr:cNvPr id="3424" name="AutoShape 352" descr="Buffalo Sabres">
          <a:extLst>
            <a:ext uri="{FF2B5EF4-FFF2-40B4-BE49-F238E27FC236}">
              <a16:creationId xmlns:a16="http://schemas.microsoft.com/office/drawing/2014/main" xmlns="" id="{00000000-0008-0000-1000-0000600D0000}"/>
            </a:ext>
          </a:extLst>
        </xdr:cNvPr>
        <xdr:cNvSpPr>
          <a:spLocks noChangeAspect="1" noChangeArrowheads="1"/>
        </xdr:cNvSpPr>
      </xdr:nvSpPr>
      <xdr:spPr bwMode="auto">
        <a:xfrm>
          <a:off x="0" y="132344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620</xdr:row>
      <xdr:rowOff>0</xdr:rowOff>
    </xdr:from>
    <xdr:to>
      <xdr:col>0</xdr:col>
      <xdr:colOff>304800</xdr:colOff>
      <xdr:row>621</xdr:row>
      <xdr:rowOff>121920</xdr:rowOff>
    </xdr:to>
    <xdr:sp macro="" textlink="">
      <xdr:nvSpPr>
        <xdr:cNvPr id="3425" name="AutoShape 353" descr="Chicago Blackhawks">
          <a:extLst>
            <a:ext uri="{FF2B5EF4-FFF2-40B4-BE49-F238E27FC236}">
              <a16:creationId xmlns:a16="http://schemas.microsoft.com/office/drawing/2014/main" xmlns="" id="{00000000-0008-0000-1000-0000610D0000}"/>
            </a:ext>
          </a:extLst>
        </xdr:cNvPr>
        <xdr:cNvSpPr>
          <a:spLocks noChangeAspect="1" noChangeArrowheads="1"/>
        </xdr:cNvSpPr>
      </xdr:nvSpPr>
      <xdr:spPr bwMode="auto">
        <a:xfrm>
          <a:off x="0" y="132717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xdr:row>
      <xdr:rowOff>0</xdr:rowOff>
    </xdr:from>
    <xdr:to>
      <xdr:col>0</xdr:col>
      <xdr:colOff>304800</xdr:colOff>
      <xdr:row>125</xdr:row>
      <xdr:rowOff>121920</xdr:rowOff>
    </xdr:to>
    <xdr:sp macro="" textlink="">
      <xdr:nvSpPr>
        <xdr:cNvPr id="3426" name="AutoShape 354" descr="Washington Capitals">
          <a:extLst>
            <a:ext uri="{FF2B5EF4-FFF2-40B4-BE49-F238E27FC236}">
              <a16:creationId xmlns:a16="http://schemas.microsoft.com/office/drawing/2014/main" xmlns="" id="{00000000-0008-0000-1000-0000620D0000}"/>
            </a:ext>
          </a:extLst>
        </xdr:cNvPr>
        <xdr:cNvSpPr>
          <a:spLocks noChangeAspect="1" noChangeArrowheads="1"/>
        </xdr:cNvSpPr>
      </xdr:nvSpPr>
      <xdr:spPr bwMode="auto">
        <a:xfrm>
          <a:off x="0" y="133090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xdr:row>
      <xdr:rowOff>0</xdr:rowOff>
    </xdr:from>
    <xdr:to>
      <xdr:col>0</xdr:col>
      <xdr:colOff>304800</xdr:colOff>
      <xdr:row>133</xdr:row>
      <xdr:rowOff>121920</xdr:rowOff>
    </xdr:to>
    <xdr:sp macro="" textlink="">
      <xdr:nvSpPr>
        <xdr:cNvPr id="3427" name="AutoShape 355" descr="Vancouver Canucks">
          <a:extLst>
            <a:ext uri="{FF2B5EF4-FFF2-40B4-BE49-F238E27FC236}">
              <a16:creationId xmlns:a16="http://schemas.microsoft.com/office/drawing/2014/main" xmlns="" id="{00000000-0008-0000-1000-0000630D0000}"/>
            </a:ext>
          </a:extLst>
        </xdr:cNvPr>
        <xdr:cNvSpPr>
          <a:spLocks noChangeAspect="1" noChangeArrowheads="1"/>
        </xdr:cNvSpPr>
      </xdr:nvSpPr>
      <xdr:spPr bwMode="auto">
        <a:xfrm>
          <a:off x="0" y="1334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0</xdr:col>
      <xdr:colOff>304800</xdr:colOff>
      <xdr:row>5</xdr:row>
      <xdr:rowOff>121920</xdr:rowOff>
    </xdr:to>
    <xdr:sp macro="" textlink="">
      <xdr:nvSpPr>
        <xdr:cNvPr id="3428" name="AutoShape 356" descr="Vancouver Canucks">
          <a:extLst>
            <a:ext uri="{FF2B5EF4-FFF2-40B4-BE49-F238E27FC236}">
              <a16:creationId xmlns:a16="http://schemas.microsoft.com/office/drawing/2014/main" xmlns="" id="{00000000-0008-0000-1000-0000640D0000}"/>
            </a:ext>
          </a:extLst>
        </xdr:cNvPr>
        <xdr:cNvSpPr>
          <a:spLocks noChangeAspect="1" noChangeArrowheads="1"/>
        </xdr:cNvSpPr>
      </xdr:nvSpPr>
      <xdr:spPr bwMode="auto">
        <a:xfrm>
          <a:off x="0" y="133837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xdr:row>
      <xdr:rowOff>0</xdr:rowOff>
    </xdr:from>
    <xdr:to>
      <xdr:col>0</xdr:col>
      <xdr:colOff>304800</xdr:colOff>
      <xdr:row>395</xdr:row>
      <xdr:rowOff>121920</xdr:rowOff>
    </xdr:to>
    <xdr:sp macro="" textlink="">
      <xdr:nvSpPr>
        <xdr:cNvPr id="3429" name="AutoShape 357" descr="Buffalo Sabres">
          <a:extLst>
            <a:ext uri="{FF2B5EF4-FFF2-40B4-BE49-F238E27FC236}">
              <a16:creationId xmlns:a16="http://schemas.microsoft.com/office/drawing/2014/main" xmlns="" id="{00000000-0008-0000-1000-0000650D0000}"/>
            </a:ext>
          </a:extLst>
        </xdr:cNvPr>
        <xdr:cNvSpPr>
          <a:spLocks noChangeAspect="1" noChangeArrowheads="1"/>
        </xdr:cNvSpPr>
      </xdr:nvSpPr>
      <xdr:spPr bwMode="auto">
        <a:xfrm>
          <a:off x="0" y="134211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674</xdr:row>
      <xdr:rowOff>0</xdr:rowOff>
    </xdr:from>
    <xdr:to>
      <xdr:col>0</xdr:col>
      <xdr:colOff>304800</xdr:colOff>
      <xdr:row>675</xdr:row>
      <xdr:rowOff>121920</xdr:rowOff>
    </xdr:to>
    <xdr:sp macro="" textlink="">
      <xdr:nvSpPr>
        <xdr:cNvPr id="3430" name="AutoShape 358" descr="Vegas Golden Knights">
          <a:extLst>
            <a:ext uri="{FF2B5EF4-FFF2-40B4-BE49-F238E27FC236}">
              <a16:creationId xmlns:a16="http://schemas.microsoft.com/office/drawing/2014/main" xmlns="" id="{00000000-0008-0000-1000-0000660D0000}"/>
            </a:ext>
          </a:extLst>
        </xdr:cNvPr>
        <xdr:cNvSpPr>
          <a:spLocks noChangeAspect="1" noChangeArrowheads="1"/>
        </xdr:cNvSpPr>
      </xdr:nvSpPr>
      <xdr:spPr bwMode="auto">
        <a:xfrm>
          <a:off x="0" y="134584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505</xdr:row>
      <xdr:rowOff>0</xdr:rowOff>
    </xdr:from>
    <xdr:to>
      <xdr:col>0</xdr:col>
      <xdr:colOff>304800</xdr:colOff>
      <xdr:row>506</xdr:row>
      <xdr:rowOff>121920</xdr:rowOff>
    </xdr:to>
    <xdr:sp macro="" textlink="">
      <xdr:nvSpPr>
        <xdr:cNvPr id="3431" name="AutoShape 359" descr="Minnesota Wild">
          <a:extLst>
            <a:ext uri="{FF2B5EF4-FFF2-40B4-BE49-F238E27FC236}">
              <a16:creationId xmlns:a16="http://schemas.microsoft.com/office/drawing/2014/main" xmlns="" id="{00000000-0008-0000-1000-0000670D0000}"/>
            </a:ext>
          </a:extLst>
        </xdr:cNvPr>
        <xdr:cNvSpPr>
          <a:spLocks noChangeAspect="1" noChangeArrowheads="1"/>
        </xdr:cNvSpPr>
      </xdr:nvSpPr>
      <xdr:spPr bwMode="auto">
        <a:xfrm>
          <a:off x="0" y="1351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567</xdr:row>
      <xdr:rowOff>0</xdr:rowOff>
    </xdr:from>
    <xdr:to>
      <xdr:col>0</xdr:col>
      <xdr:colOff>304800</xdr:colOff>
      <xdr:row>568</xdr:row>
      <xdr:rowOff>121920</xdr:rowOff>
    </xdr:to>
    <xdr:sp macro="" textlink="">
      <xdr:nvSpPr>
        <xdr:cNvPr id="3432" name="AutoShape 360" descr="New Jersey Devils">
          <a:extLst>
            <a:ext uri="{FF2B5EF4-FFF2-40B4-BE49-F238E27FC236}">
              <a16:creationId xmlns:a16="http://schemas.microsoft.com/office/drawing/2014/main" xmlns="" id="{00000000-0008-0000-1000-0000680D0000}"/>
            </a:ext>
          </a:extLst>
        </xdr:cNvPr>
        <xdr:cNvSpPr>
          <a:spLocks noChangeAspect="1" noChangeArrowheads="1"/>
        </xdr:cNvSpPr>
      </xdr:nvSpPr>
      <xdr:spPr bwMode="auto">
        <a:xfrm>
          <a:off x="0" y="135514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304800</xdr:colOff>
      <xdr:row>87</xdr:row>
      <xdr:rowOff>121920</xdr:rowOff>
    </xdr:to>
    <xdr:sp macro="" textlink="">
      <xdr:nvSpPr>
        <xdr:cNvPr id="3433" name="AutoShape 361" descr="Winnipeg Jets">
          <a:extLst>
            <a:ext uri="{FF2B5EF4-FFF2-40B4-BE49-F238E27FC236}">
              <a16:creationId xmlns:a16="http://schemas.microsoft.com/office/drawing/2014/main" xmlns="" id="{00000000-0008-0000-1000-0000690D0000}"/>
            </a:ext>
          </a:extLst>
        </xdr:cNvPr>
        <xdr:cNvSpPr>
          <a:spLocks noChangeAspect="1" noChangeArrowheads="1"/>
        </xdr:cNvSpPr>
      </xdr:nvSpPr>
      <xdr:spPr bwMode="auto">
        <a:xfrm>
          <a:off x="0" y="135887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758</xdr:row>
      <xdr:rowOff>0</xdr:rowOff>
    </xdr:from>
    <xdr:to>
      <xdr:col>0</xdr:col>
      <xdr:colOff>304800</xdr:colOff>
      <xdr:row>759</xdr:row>
      <xdr:rowOff>121920</xdr:rowOff>
    </xdr:to>
    <xdr:sp macro="" textlink="">
      <xdr:nvSpPr>
        <xdr:cNvPr id="3434" name="AutoShape 362" descr="Colorado Avalanche">
          <a:extLst>
            <a:ext uri="{FF2B5EF4-FFF2-40B4-BE49-F238E27FC236}">
              <a16:creationId xmlns:a16="http://schemas.microsoft.com/office/drawing/2014/main" xmlns="" id="{00000000-0008-0000-1000-00006A0D0000}"/>
            </a:ext>
          </a:extLst>
        </xdr:cNvPr>
        <xdr:cNvSpPr>
          <a:spLocks noChangeAspect="1" noChangeArrowheads="1"/>
        </xdr:cNvSpPr>
      </xdr:nvSpPr>
      <xdr:spPr bwMode="auto">
        <a:xfrm>
          <a:off x="0" y="136260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xdr:row>
      <xdr:rowOff>0</xdr:rowOff>
    </xdr:from>
    <xdr:to>
      <xdr:col>0</xdr:col>
      <xdr:colOff>304800</xdr:colOff>
      <xdr:row>345</xdr:row>
      <xdr:rowOff>121920</xdr:rowOff>
    </xdr:to>
    <xdr:sp macro="" textlink="">
      <xdr:nvSpPr>
        <xdr:cNvPr id="3435" name="AutoShape 363" descr="Carolina Hurricanes">
          <a:extLst>
            <a:ext uri="{FF2B5EF4-FFF2-40B4-BE49-F238E27FC236}">
              <a16:creationId xmlns:a16="http://schemas.microsoft.com/office/drawing/2014/main" xmlns="" id="{00000000-0008-0000-1000-00006B0D0000}"/>
            </a:ext>
          </a:extLst>
        </xdr:cNvPr>
        <xdr:cNvSpPr>
          <a:spLocks noChangeAspect="1" noChangeArrowheads="1"/>
        </xdr:cNvSpPr>
      </xdr:nvSpPr>
      <xdr:spPr bwMode="auto">
        <a:xfrm>
          <a:off x="0" y="136634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622</xdr:row>
      <xdr:rowOff>0</xdr:rowOff>
    </xdr:from>
    <xdr:to>
      <xdr:col>0</xdr:col>
      <xdr:colOff>304800</xdr:colOff>
      <xdr:row>623</xdr:row>
      <xdr:rowOff>121920</xdr:rowOff>
    </xdr:to>
    <xdr:sp macro="" textlink="">
      <xdr:nvSpPr>
        <xdr:cNvPr id="3436" name="AutoShape 364" descr="Vegas Golden Knights">
          <a:extLst>
            <a:ext uri="{FF2B5EF4-FFF2-40B4-BE49-F238E27FC236}">
              <a16:creationId xmlns:a16="http://schemas.microsoft.com/office/drawing/2014/main" xmlns="" id="{00000000-0008-0000-1000-00006C0D0000}"/>
            </a:ext>
          </a:extLst>
        </xdr:cNvPr>
        <xdr:cNvSpPr>
          <a:spLocks noChangeAspect="1" noChangeArrowheads="1"/>
        </xdr:cNvSpPr>
      </xdr:nvSpPr>
      <xdr:spPr bwMode="auto">
        <a:xfrm>
          <a:off x="0" y="13700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xdr:row>
      <xdr:rowOff>0</xdr:rowOff>
    </xdr:from>
    <xdr:to>
      <xdr:col>0</xdr:col>
      <xdr:colOff>304800</xdr:colOff>
      <xdr:row>273</xdr:row>
      <xdr:rowOff>121920</xdr:rowOff>
    </xdr:to>
    <xdr:sp macro="" textlink="">
      <xdr:nvSpPr>
        <xdr:cNvPr id="3437" name="AutoShape 365" descr="Vegas Golden Knights">
          <a:extLst>
            <a:ext uri="{FF2B5EF4-FFF2-40B4-BE49-F238E27FC236}">
              <a16:creationId xmlns:a16="http://schemas.microsoft.com/office/drawing/2014/main" xmlns="" id="{00000000-0008-0000-1000-00006D0D0000}"/>
            </a:ext>
          </a:extLst>
        </xdr:cNvPr>
        <xdr:cNvSpPr>
          <a:spLocks noChangeAspect="1" noChangeArrowheads="1"/>
        </xdr:cNvSpPr>
      </xdr:nvSpPr>
      <xdr:spPr bwMode="auto">
        <a:xfrm>
          <a:off x="0" y="137563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xdr:row>
      <xdr:rowOff>0</xdr:rowOff>
    </xdr:from>
    <xdr:to>
      <xdr:col>0</xdr:col>
      <xdr:colOff>304800</xdr:colOff>
      <xdr:row>236</xdr:row>
      <xdr:rowOff>121920</xdr:rowOff>
    </xdr:to>
    <xdr:sp macro="" textlink="">
      <xdr:nvSpPr>
        <xdr:cNvPr id="3438" name="AutoShape 366" descr="Florida Panthers">
          <a:extLst>
            <a:ext uri="{FF2B5EF4-FFF2-40B4-BE49-F238E27FC236}">
              <a16:creationId xmlns:a16="http://schemas.microsoft.com/office/drawing/2014/main" xmlns="" id="{00000000-0008-0000-1000-00006E0D0000}"/>
            </a:ext>
          </a:extLst>
        </xdr:cNvPr>
        <xdr:cNvSpPr>
          <a:spLocks noChangeAspect="1" noChangeArrowheads="1"/>
        </xdr:cNvSpPr>
      </xdr:nvSpPr>
      <xdr:spPr bwMode="auto">
        <a:xfrm>
          <a:off x="0" y="138120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xdr:row>
      <xdr:rowOff>0</xdr:rowOff>
    </xdr:from>
    <xdr:to>
      <xdr:col>0</xdr:col>
      <xdr:colOff>304800</xdr:colOff>
      <xdr:row>119</xdr:row>
      <xdr:rowOff>121920</xdr:rowOff>
    </xdr:to>
    <xdr:sp macro="" textlink="">
      <xdr:nvSpPr>
        <xdr:cNvPr id="3439" name="AutoShape 367" descr="Arizona Coyotes">
          <a:extLst>
            <a:ext uri="{FF2B5EF4-FFF2-40B4-BE49-F238E27FC236}">
              <a16:creationId xmlns:a16="http://schemas.microsoft.com/office/drawing/2014/main" xmlns="" id="{00000000-0008-0000-1000-00006F0D0000}"/>
            </a:ext>
          </a:extLst>
        </xdr:cNvPr>
        <xdr:cNvSpPr>
          <a:spLocks noChangeAspect="1" noChangeArrowheads="1"/>
        </xdr:cNvSpPr>
      </xdr:nvSpPr>
      <xdr:spPr bwMode="auto">
        <a:xfrm>
          <a:off x="0" y="1384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xdr:row>
      <xdr:rowOff>0</xdr:rowOff>
    </xdr:from>
    <xdr:to>
      <xdr:col>0</xdr:col>
      <xdr:colOff>304800</xdr:colOff>
      <xdr:row>469</xdr:row>
      <xdr:rowOff>121920</xdr:rowOff>
    </xdr:to>
    <xdr:sp macro="" textlink="">
      <xdr:nvSpPr>
        <xdr:cNvPr id="3440" name="AutoShape 368" descr="Nashville Predators">
          <a:extLst>
            <a:ext uri="{FF2B5EF4-FFF2-40B4-BE49-F238E27FC236}">
              <a16:creationId xmlns:a16="http://schemas.microsoft.com/office/drawing/2014/main" xmlns="" id="{00000000-0008-0000-1000-0000700D0000}"/>
            </a:ext>
          </a:extLst>
        </xdr:cNvPr>
        <xdr:cNvSpPr>
          <a:spLocks noChangeAspect="1" noChangeArrowheads="1"/>
        </xdr:cNvSpPr>
      </xdr:nvSpPr>
      <xdr:spPr bwMode="auto">
        <a:xfrm>
          <a:off x="0" y="138866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447</xdr:row>
      <xdr:rowOff>0</xdr:rowOff>
    </xdr:from>
    <xdr:to>
      <xdr:col>0</xdr:col>
      <xdr:colOff>304800</xdr:colOff>
      <xdr:row>448</xdr:row>
      <xdr:rowOff>121920</xdr:rowOff>
    </xdr:to>
    <xdr:sp macro="" textlink="">
      <xdr:nvSpPr>
        <xdr:cNvPr id="3441" name="AutoShape 369" descr="Dallas Stars">
          <a:extLst>
            <a:ext uri="{FF2B5EF4-FFF2-40B4-BE49-F238E27FC236}">
              <a16:creationId xmlns:a16="http://schemas.microsoft.com/office/drawing/2014/main" xmlns="" id="{00000000-0008-0000-1000-0000710D0000}"/>
            </a:ext>
          </a:extLst>
        </xdr:cNvPr>
        <xdr:cNvSpPr>
          <a:spLocks noChangeAspect="1" noChangeArrowheads="1"/>
        </xdr:cNvSpPr>
      </xdr:nvSpPr>
      <xdr:spPr bwMode="auto">
        <a:xfrm>
          <a:off x="0" y="139240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xdr:row>
      <xdr:rowOff>0</xdr:rowOff>
    </xdr:from>
    <xdr:to>
      <xdr:col>0</xdr:col>
      <xdr:colOff>304800</xdr:colOff>
      <xdr:row>358</xdr:row>
      <xdr:rowOff>121920</xdr:rowOff>
    </xdr:to>
    <xdr:sp macro="" textlink="">
      <xdr:nvSpPr>
        <xdr:cNvPr id="3442" name="AutoShape 370" descr="Washington Capitals">
          <a:extLst>
            <a:ext uri="{FF2B5EF4-FFF2-40B4-BE49-F238E27FC236}">
              <a16:creationId xmlns:a16="http://schemas.microsoft.com/office/drawing/2014/main" xmlns="" id="{00000000-0008-0000-1000-0000720D0000}"/>
            </a:ext>
          </a:extLst>
        </xdr:cNvPr>
        <xdr:cNvSpPr>
          <a:spLocks noChangeAspect="1" noChangeArrowheads="1"/>
        </xdr:cNvSpPr>
      </xdr:nvSpPr>
      <xdr:spPr bwMode="auto">
        <a:xfrm>
          <a:off x="0" y="139430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700</xdr:row>
      <xdr:rowOff>0</xdr:rowOff>
    </xdr:from>
    <xdr:to>
      <xdr:col>0</xdr:col>
      <xdr:colOff>304800</xdr:colOff>
      <xdr:row>701</xdr:row>
      <xdr:rowOff>121920</xdr:rowOff>
    </xdr:to>
    <xdr:sp macro="" textlink="">
      <xdr:nvSpPr>
        <xdr:cNvPr id="3443" name="AutoShape 371" descr="Boston Bruins">
          <a:extLst>
            <a:ext uri="{FF2B5EF4-FFF2-40B4-BE49-F238E27FC236}">
              <a16:creationId xmlns:a16="http://schemas.microsoft.com/office/drawing/2014/main" xmlns="" id="{00000000-0008-0000-1000-0000730D0000}"/>
            </a:ext>
          </a:extLst>
        </xdr:cNvPr>
        <xdr:cNvSpPr>
          <a:spLocks noChangeAspect="1" noChangeArrowheads="1"/>
        </xdr:cNvSpPr>
      </xdr:nvSpPr>
      <xdr:spPr bwMode="auto">
        <a:xfrm>
          <a:off x="0" y="139804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304800</xdr:colOff>
      <xdr:row>35</xdr:row>
      <xdr:rowOff>121920</xdr:rowOff>
    </xdr:to>
    <xdr:sp macro="" textlink="">
      <xdr:nvSpPr>
        <xdr:cNvPr id="3444" name="AutoShape 372" descr="Vegas Golden Knights">
          <a:extLst>
            <a:ext uri="{FF2B5EF4-FFF2-40B4-BE49-F238E27FC236}">
              <a16:creationId xmlns:a16="http://schemas.microsoft.com/office/drawing/2014/main" xmlns="" id="{00000000-0008-0000-1000-0000740D0000}"/>
            </a:ext>
          </a:extLst>
        </xdr:cNvPr>
        <xdr:cNvSpPr>
          <a:spLocks noChangeAspect="1" noChangeArrowheads="1"/>
        </xdr:cNvSpPr>
      </xdr:nvSpPr>
      <xdr:spPr bwMode="auto">
        <a:xfrm>
          <a:off x="0" y="140177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xdr:row>
      <xdr:rowOff>0</xdr:rowOff>
    </xdr:from>
    <xdr:to>
      <xdr:col>0</xdr:col>
      <xdr:colOff>304800</xdr:colOff>
      <xdr:row>325</xdr:row>
      <xdr:rowOff>121920</xdr:rowOff>
    </xdr:to>
    <xdr:sp macro="" textlink="">
      <xdr:nvSpPr>
        <xdr:cNvPr id="3445" name="AutoShape 373" descr="Florida Panthers">
          <a:extLst>
            <a:ext uri="{FF2B5EF4-FFF2-40B4-BE49-F238E27FC236}">
              <a16:creationId xmlns:a16="http://schemas.microsoft.com/office/drawing/2014/main" xmlns="" id="{00000000-0008-0000-1000-0000750D0000}"/>
            </a:ext>
          </a:extLst>
        </xdr:cNvPr>
        <xdr:cNvSpPr>
          <a:spLocks noChangeAspect="1" noChangeArrowheads="1"/>
        </xdr:cNvSpPr>
      </xdr:nvSpPr>
      <xdr:spPr bwMode="auto">
        <a:xfrm>
          <a:off x="0" y="140733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xdr:row>
      <xdr:rowOff>0</xdr:rowOff>
    </xdr:from>
    <xdr:to>
      <xdr:col>0</xdr:col>
      <xdr:colOff>304800</xdr:colOff>
      <xdr:row>354</xdr:row>
      <xdr:rowOff>121920</xdr:rowOff>
    </xdr:to>
    <xdr:sp macro="" textlink="">
      <xdr:nvSpPr>
        <xdr:cNvPr id="3446" name="AutoShape 374" descr="Arizona Coyotes">
          <a:extLst>
            <a:ext uri="{FF2B5EF4-FFF2-40B4-BE49-F238E27FC236}">
              <a16:creationId xmlns:a16="http://schemas.microsoft.com/office/drawing/2014/main" xmlns="" id="{00000000-0008-0000-1000-0000760D0000}"/>
            </a:ext>
          </a:extLst>
        </xdr:cNvPr>
        <xdr:cNvSpPr>
          <a:spLocks noChangeAspect="1" noChangeArrowheads="1"/>
        </xdr:cNvSpPr>
      </xdr:nvSpPr>
      <xdr:spPr bwMode="auto">
        <a:xfrm>
          <a:off x="0" y="141107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xdr:row>
      <xdr:rowOff>0</xdr:rowOff>
    </xdr:from>
    <xdr:to>
      <xdr:col>0</xdr:col>
      <xdr:colOff>304800</xdr:colOff>
      <xdr:row>458</xdr:row>
      <xdr:rowOff>121920</xdr:rowOff>
    </xdr:to>
    <xdr:sp macro="" textlink="">
      <xdr:nvSpPr>
        <xdr:cNvPr id="3447" name="AutoShape 375" descr="Calgary Flames">
          <a:extLst>
            <a:ext uri="{FF2B5EF4-FFF2-40B4-BE49-F238E27FC236}">
              <a16:creationId xmlns:a16="http://schemas.microsoft.com/office/drawing/2014/main" xmlns="" id="{00000000-0008-0000-1000-0000770D0000}"/>
            </a:ext>
          </a:extLst>
        </xdr:cNvPr>
        <xdr:cNvSpPr>
          <a:spLocks noChangeAspect="1" noChangeArrowheads="1"/>
        </xdr:cNvSpPr>
      </xdr:nvSpPr>
      <xdr:spPr bwMode="auto">
        <a:xfrm>
          <a:off x="0" y="141480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777</xdr:row>
      <xdr:rowOff>0</xdr:rowOff>
    </xdr:from>
    <xdr:to>
      <xdr:col>0</xdr:col>
      <xdr:colOff>304800</xdr:colOff>
      <xdr:row>778</xdr:row>
      <xdr:rowOff>121920</xdr:rowOff>
    </xdr:to>
    <xdr:sp macro="" textlink="">
      <xdr:nvSpPr>
        <xdr:cNvPr id="3448" name="AutoShape 376" descr="Toronto Maple Leafs">
          <a:extLst>
            <a:ext uri="{FF2B5EF4-FFF2-40B4-BE49-F238E27FC236}">
              <a16:creationId xmlns:a16="http://schemas.microsoft.com/office/drawing/2014/main" xmlns="" id="{00000000-0008-0000-1000-0000780D0000}"/>
            </a:ext>
          </a:extLst>
        </xdr:cNvPr>
        <xdr:cNvSpPr>
          <a:spLocks noChangeAspect="1" noChangeArrowheads="1"/>
        </xdr:cNvSpPr>
      </xdr:nvSpPr>
      <xdr:spPr bwMode="auto">
        <a:xfrm>
          <a:off x="0" y="141853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784</xdr:row>
      <xdr:rowOff>0</xdr:rowOff>
    </xdr:from>
    <xdr:to>
      <xdr:col>0</xdr:col>
      <xdr:colOff>304800</xdr:colOff>
      <xdr:row>785</xdr:row>
      <xdr:rowOff>121920</xdr:rowOff>
    </xdr:to>
    <xdr:sp macro="" textlink="">
      <xdr:nvSpPr>
        <xdr:cNvPr id="3449" name="AutoShape 377" descr="Philadelphia Flyers">
          <a:extLst>
            <a:ext uri="{FF2B5EF4-FFF2-40B4-BE49-F238E27FC236}">
              <a16:creationId xmlns:a16="http://schemas.microsoft.com/office/drawing/2014/main" xmlns="" id="{00000000-0008-0000-1000-0000790D0000}"/>
            </a:ext>
          </a:extLst>
        </xdr:cNvPr>
        <xdr:cNvSpPr>
          <a:spLocks noChangeAspect="1" noChangeArrowheads="1"/>
        </xdr:cNvSpPr>
      </xdr:nvSpPr>
      <xdr:spPr bwMode="auto">
        <a:xfrm>
          <a:off x="0" y="1422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xdr:row>
      <xdr:rowOff>0</xdr:rowOff>
    </xdr:from>
    <xdr:to>
      <xdr:col>0</xdr:col>
      <xdr:colOff>304800</xdr:colOff>
      <xdr:row>359</xdr:row>
      <xdr:rowOff>121920</xdr:rowOff>
    </xdr:to>
    <xdr:sp macro="" textlink="">
      <xdr:nvSpPr>
        <xdr:cNvPr id="3450" name="AutoShape 378" descr="Boston Bruins">
          <a:extLst>
            <a:ext uri="{FF2B5EF4-FFF2-40B4-BE49-F238E27FC236}">
              <a16:creationId xmlns:a16="http://schemas.microsoft.com/office/drawing/2014/main" xmlns="" id="{00000000-0008-0000-1000-00007A0D0000}"/>
            </a:ext>
          </a:extLst>
        </xdr:cNvPr>
        <xdr:cNvSpPr>
          <a:spLocks noChangeAspect="1" noChangeArrowheads="1"/>
        </xdr:cNvSpPr>
      </xdr:nvSpPr>
      <xdr:spPr bwMode="auto">
        <a:xfrm>
          <a:off x="0" y="142600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346</xdr:row>
      <xdr:rowOff>0</xdr:rowOff>
    </xdr:from>
    <xdr:to>
      <xdr:col>0</xdr:col>
      <xdr:colOff>304800</xdr:colOff>
      <xdr:row>347</xdr:row>
      <xdr:rowOff>121920</xdr:rowOff>
    </xdr:to>
    <xdr:sp macro="" textlink="">
      <xdr:nvSpPr>
        <xdr:cNvPr id="3451" name="AutoShape 379" descr="Boston Bruins">
          <a:extLst>
            <a:ext uri="{FF2B5EF4-FFF2-40B4-BE49-F238E27FC236}">
              <a16:creationId xmlns:a16="http://schemas.microsoft.com/office/drawing/2014/main" xmlns="" id="{00000000-0008-0000-1000-00007B0D0000}"/>
            </a:ext>
          </a:extLst>
        </xdr:cNvPr>
        <xdr:cNvSpPr>
          <a:spLocks noChangeAspect="1" noChangeArrowheads="1"/>
        </xdr:cNvSpPr>
      </xdr:nvSpPr>
      <xdr:spPr bwMode="auto">
        <a:xfrm>
          <a:off x="0" y="142974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837</xdr:row>
      <xdr:rowOff>0</xdr:rowOff>
    </xdr:from>
    <xdr:to>
      <xdr:col>0</xdr:col>
      <xdr:colOff>304800</xdr:colOff>
      <xdr:row>838</xdr:row>
      <xdr:rowOff>121920</xdr:rowOff>
    </xdr:to>
    <xdr:sp macro="" textlink="">
      <xdr:nvSpPr>
        <xdr:cNvPr id="3452" name="AutoShape 380" descr="Boston Bruins">
          <a:extLst>
            <a:ext uri="{FF2B5EF4-FFF2-40B4-BE49-F238E27FC236}">
              <a16:creationId xmlns:a16="http://schemas.microsoft.com/office/drawing/2014/main" xmlns="" id="{00000000-0008-0000-1000-00007C0D0000}"/>
            </a:ext>
          </a:extLst>
        </xdr:cNvPr>
        <xdr:cNvSpPr>
          <a:spLocks noChangeAspect="1" noChangeArrowheads="1"/>
        </xdr:cNvSpPr>
      </xdr:nvSpPr>
      <xdr:spPr bwMode="auto">
        <a:xfrm>
          <a:off x="0" y="143347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0</xdr:col>
      <xdr:colOff>304800</xdr:colOff>
      <xdr:row>189</xdr:row>
      <xdr:rowOff>121920</xdr:rowOff>
    </xdr:to>
    <xdr:sp macro="" textlink="">
      <xdr:nvSpPr>
        <xdr:cNvPr id="3453" name="AutoShape 381" descr="Ottawa Senators">
          <a:extLst>
            <a:ext uri="{FF2B5EF4-FFF2-40B4-BE49-F238E27FC236}">
              <a16:creationId xmlns:a16="http://schemas.microsoft.com/office/drawing/2014/main" xmlns="" id="{00000000-0008-0000-1000-00007D0D0000}"/>
            </a:ext>
          </a:extLst>
        </xdr:cNvPr>
        <xdr:cNvSpPr>
          <a:spLocks noChangeAspect="1" noChangeArrowheads="1"/>
        </xdr:cNvSpPr>
      </xdr:nvSpPr>
      <xdr:spPr bwMode="auto">
        <a:xfrm>
          <a:off x="0" y="14372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xdr:row>
      <xdr:rowOff>0</xdr:rowOff>
    </xdr:from>
    <xdr:to>
      <xdr:col>0</xdr:col>
      <xdr:colOff>304800</xdr:colOff>
      <xdr:row>289</xdr:row>
      <xdr:rowOff>121920</xdr:rowOff>
    </xdr:to>
    <xdr:sp macro="" textlink="">
      <xdr:nvSpPr>
        <xdr:cNvPr id="3454" name="AutoShape 382" descr="New York Rangers">
          <a:extLst>
            <a:ext uri="{FF2B5EF4-FFF2-40B4-BE49-F238E27FC236}">
              <a16:creationId xmlns:a16="http://schemas.microsoft.com/office/drawing/2014/main" xmlns="" id="{00000000-0008-0000-1000-00007E0D0000}"/>
            </a:ext>
          </a:extLst>
        </xdr:cNvPr>
        <xdr:cNvSpPr>
          <a:spLocks noChangeAspect="1" noChangeArrowheads="1"/>
        </xdr:cNvSpPr>
      </xdr:nvSpPr>
      <xdr:spPr bwMode="auto">
        <a:xfrm>
          <a:off x="0" y="1440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304800</xdr:colOff>
      <xdr:row>67</xdr:row>
      <xdr:rowOff>121920</xdr:rowOff>
    </xdr:to>
    <xdr:sp macro="" textlink="">
      <xdr:nvSpPr>
        <xdr:cNvPr id="3455" name="AutoShape 383" descr="New York Rangers">
          <a:extLst>
            <a:ext uri="{FF2B5EF4-FFF2-40B4-BE49-F238E27FC236}">
              <a16:creationId xmlns:a16="http://schemas.microsoft.com/office/drawing/2014/main" xmlns="" id="{00000000-0008-0000-1000-00007F0D0000}"/>
            </a:ext>
          </a:extLst>
        </xdr:cNvPr>
        <xdr:cNvSpPr>
          <a:spLocks noChangeAspect="1" noChangeArrowheads="1"/>
        </xdr:cNvSpPr>
      </xdr:nvSpPr>
      <xdr:spPr bwMode="auto">
        <a:xfrm>
          <a:off x="0" y="144467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746</xdr:row>
      <xdr:rowOff>0</xdr:rowOff>
    </xdr:from>
    <xdr:to>
      <xdr:col>0</xdr:col>
      <xdr:colOff>304800</xdr:colOff>
      <xdr:row>747</xdr:row>
      <xdr:rowOff>121920</xdr:rowOff>
    </xdr:to>
    <xdr:sp macro="" textlink="">
      <xdr:nvSpPr>
        <xdr:cNvPr id="3456" name="AutoShape 384" descr="Columbus Blue Jackets">
          <a:extLst>
            <a:ext uri="{FF2B5EF4-FFF2-40B4-BE49-F238E27FC236}">
              <a16:creationId xmlns:a16="http://schemas.microsoft.com/office/drawing/2014/main" xmlns="" id="{00000000-0008-0000-1000-0000800D0000}"/>
            </a:ext>
          </a:extLst>
        </xdr:cNvPr>
        <xdr:cNvSpPr>
          <a:spLocks noChangeAspect="1" noChangeArrowheads="1"/>
        </xdr:cNvSpPr>
      </xdr:nvSpPr>
      <xdr:spPr bwMode="auto">
        <a:xfrm>
          <a:off x="0" y="144840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0</xdr:col>
      <xdr:colOff>304800</xdr:colOff>
      <xdr:row>161</xdr:row>
      <xdr:rowOff>121920</xdr:rowOff>
    </xdr:to>
    <xdr:sp macro="" textlink="">
      <xdr:nvSpPr>
        <xdr:cNvPr id="3457" name="AutoShape 385" descr="Boston Bruins">
          <a:extLst>
            <a:ext uri="{FF2B5EF4-FFF2-40B4-BE49-F238E27FC236}">
              <a16:creationId xmlns:a16="http://schemas.microsoft.com/office/drawing/2014/main" xmlns="" id="{00000000-0008-0000-1000-0000810D0000}"/>
            </a:ext>
          </a:extLst>
        </xdr:cNvPr>
        <xdr:cNvSpPr>
          <a:spLocks noChangeAspect="1" noChangeArrowheads="1"/>
        </xdr:cNvSpPr>
      </xdr:nvSpPr>
      <xdr:spPr bwMode="auto">
        <a:xfrm>
          <a:off x="0" y="145214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xdr:row>
      <xdr:rowOff>0</xdr:rowOff>
    </xdr:from>
    <xdr:to>
      <xdr:col>0</xdr:col>
      <xdr:colOff>304800</xdr:colOff>
      <xdr:row>466</xdr:row>
      <xdr:rowOff>121920</xdr:rowOff>
    </xdr:to>
    <xdr:sp macro="" textlink="">
      <xdr:nvSpPr>
        <xdr:cNvPr id="3458" name="AutoShape 386" descr="New Jersey Devils">
          <a:extLst>
            <a:ext uri="{FF2B5EF4-FFF2-40B4-BE49-F238E27FC236}">
              <a16:creationId xmlns:a16="http://schemas.microsoft.com/office/drawing/2014/main" xmlns="" id="{00000000-0008-0000-1000-0000820D0000}"/>
            </a:ext>
          </a:extLst>
        </xdr:cNvPr>
        <xdr:cNvSpPr>
          <a:spLocks noChangeAspect="1" noChangeArrowheads="1"/>
        </xdr:cNvSpPr>
      </xdr:nvSpPr>
      <xdr:spPr bwMode="auto">
        <a:xfrm>
          <a:off x="0" y="145587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825</xdr:row>
      <xdr:rowOff>0</xdr:rowOff>
    </xdr:from>
    <xdr:to>
      <xdr:col>0</xdr:col>
      <xdr:colOff>304800</xdr:colOff>
      <xdr:row>826</xdr:row>
      <xdr:rowOff>121920</xdr:rowOff>
    </xdr:to>
    <xdr:sp macro="" textlink="">
      <xdr:nvSpPr>
        <xdr:cNvPr id="3459" name="AutoShape 387" descr="Detroit Red Wings">
          <a:extLst>
            <a:ext uri="{FF2B5EF4-FFF2-40B4-BE49-F238E27FC236}">
              <a16:creationId xmlns:a16="http://schemas.microsoft.com/office/drawing/2014/main" xmlns="" id="{00000000-0008-0000-1000-0000830D0000}"/>
            </a:ext>
          </a:extLst>
        </xdr:cNvPr>
        <xdr:cNvSpPr>
          <a:spLocks noChangeAspect="1" noChangeArrowheads="1"/>
        </xdr:cNvSpPr>
      </xdr:nvSpPr>
      <xdr:spPr bwMode="auto">
        <a:xfrm>
          <a:off x="0" y="14596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770</xdr:row>
      <xdr:rowOff>0</xdr:rowOff>
    </xdr:from>
    <xdr:to>
      <xdr:col>0</xdr:col>
      <xdr:colOff>304800</xdr:colOff>
      <xdr:row>771</xdr:row>
      <xdr:rowOff>121920</xdr:rowOff>
    </xdr:to>
    <xdr:sp macro="" textlink="">
      <xdr:nvSpPr>
        <xdr:cNvPr id="3460" name="AutoShape 388" descr="Ottawa Senators">
          <a:extLst>
            <a:ext uri="{FF2B5EF4-FFF2-40B4-BE49-F238E27FC236}">
              <a16:creationId xmlns:a16="http://schemas.microsoft.com/office/drawing/2014/main" xmlns="" id="{00000000-0008-0000-1000-0000840D0000}"/>
            </a:ext>
          </a:extLst>
        </xdr:cNvPr>
        <xdr:cNvSpPr>
          <a:spLocks noChangeAspect="1" noChangeArrowheads="1"/>
        </xdr:cNvSpPr>
      </xdr:nvSpPr>
      <xdr:spPr bwMode="auto">
        <a:xfrm>
          <a:off x="0" y="146334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688</xdr:row>
      <xdr:rowOff>0</xdr:rowOff>
    </xdr:from>
    <xdr:to>
      <xdr:col>0</xdr:col>
      <xdr:colOff>304800</xdr:colOff>
      <xdr:row>689</xdr:row>
      <xdr:rowOff>121920</xdr:rowOff>
    </xdr:to>
    <xdr:sp macro="" textlink="">
      <xdr:nvSpPr>
        <xdr:cNvPr id="3461" name="AutoShape 389" descr="St Louis Blues">
          <a:extLst>
            <a:ext uri="{FF2B5EF4-FFF2-40B4-BE49-F238E27FC236}">
              <a16:creationId xmlns:a16="http://schemas.microsoft.com/office/drawing/2014/main" xmlns="" id="{00000000-0008-0000-1000-0000850D0000}"/>
            </a:ext>
          </a:extLst>
        </xdr:cNvPr>
        <xdr:cNvSpPr>
          <a:spLocks noChangeAspect="1" noChangeArrowheads="1"/>
        </xdr:cNvSpPr>
      </xdr:nvSpPr>
      <xdr:spPr bwMode="auto">
        <a:xfrm>
          <a:off x="0" y="146707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xdr:row>
      <xdr:rowOff>0</xdr:rowOff>
    </xdr:from>
    <xdr:to>
      <xdr:col>0</xdr:col>
      <xdr:colOff>304800</xdr:colOff>
      <xdr:row>445</xdr:row>
      <xdr:rowOff>121920</xdr:rowOff>
    </xdr:to>
    <xdr:sp macro="" textlink="">
      <xdr:nvSpPr>
        <xdr:cNvPr id="3462" name="AutoShape 390" descr="Carolina Hurricanes">
          <a:extLst>
            <a:ext uri="{FF2B5EF4-FFF2-40B4-BE49-F238E27FC236}">
              <a16:creationId xmlns:a16="http://schemas.microsoft.com/office/drawing/2014/main" xmlns="" id="{00000000-0008-0000-1000-0000860D0000}"/>
            </a:ext>
          </a:extLst>
        </xdr:cNvPr>
        <xdr:cNvSpPr>
          <a:spLocks noChangeAspect="1" noChangeArrowheads="1"/>
        </xdr:cNvSpPr>
      </xdr:nvSpPr>
      <xdr:spPr bwMode="auto">
        <a:xfrm>
          <a:off x="0" y="147081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662</xdr:row>
      <xdr:rowOff>0</xdr:rowOff>
    </xdr:from>
    <xdr:to>
      <xdr:col>0</xdr:col>
      <xdr:colOff>304800</xdr:colOff>
      <xdr:row>663</xdr:row>
      <xdr:rowOff>121920</xdr:rowOff>
    </xdr:to>
    <xdr:sp macro="" textlink="">
      <xdr:nvSpPr>
        <xdr:cNvPr id="3463" name="AutoShape 391" descr="Montreal Canadiens">
          <a:extLst>
            <a:ext uri="{FF2B5EF4-FFF2-40B4-BE49-F238E27FC236}">
              <a16:creationId xmlns:a16="http://schemas.microsoft.com/office/drawing/2014/main" xmlns="" id="{00000000-0008-0000-1000-0000870D0000}"/>
            </a:ext>
          </a:extLst>
        </xdr:cNvPr>
        <xdr:cNvSpPr>
          <a:spLocks noChangeAspect="1" noChangeArrowheads="1"/>
        </xdr:cNvSpPr>
      </xdr:nvSpPr>
      <xdr:spPr bwMode="auto">
        <a:xfrm>
          <a:off x="0" y="147454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xdr:row>
      <xdr:rowOff>0</xdr:rowOff>
    </xdr:from>
    <xdr:to>
      <xdr:col>0</xdr:col>
      <xdr:colOff>304800</xdr:colOff>
      <xdr:row>459</xdr:row>
      <xdr:rowOff>121920</xdr:rowOff>
    </xdr:to>
    <xdr:sp macro="" textlink="">
      <xdr:nvSpPr>
        <xdr:cNvPr id="3464" name="AutoShape 392" descr="Edmonton Oilers">
          <a:extLst>
            <a:ext uri="{FF2B5EF4-FFF2-40B4-BE49-F238E27FC236}">
              <a16:creationId xmlns:a16="http://schemas.microsoft.com/office/drawing/2014/main" xmlns="" id="{00000000-0008-0000-1000-0000880D0000}"/>
            </a:ext>
          </a:extLst>
        </xdr:cNvPr>
        <xdr:cNvSpPr>
          <a:spLocks noChangeAspect="1" noChangeArrowheads="1"/>
        </xdr:cNvSpPr>
      </xdr:nvSpPr>
      <xdr:spPr bwMode="auto">
        <a:xfrm>
          <a:off x="0" y="1478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687</xdr:row>
      <xdr:rowOff>0</xdr:rowOff>
    </xdr:from>
    <xdr:to>
      <xdr:col>0</xdr:col>
      <xdr:colOff>304800</xdr:colOff>
      <xdr:row>688</xdr:row>
      <xdr:rowOff>121920</xdr:rowOff>
    </xdr:to>
    <xdr:sp macro="" textlink="">
      <xdr:nvSpPr>
        <xdr:cNvPr id="3465" name="AutoShape 393" descr="St Louis Blues">
          <a:extLst>
            <a:ext uri="{FF2B5EF4-FFF2-40B4-BE49-F238E27FC236}">
              <a16:creationId xmlns:a16="http://schemas.microsoft.com/office/drawing/2014/main" xmlns="" id="{00000000-0008-0000-1000-0000890D0000}"/>
            </a:ext>
          </a:extLst>
        </xdr:cNvPr>
        <xdr:cNvSpPr>
          <a:spLocks noChangeAspect="1" noChangeArrowheads="1"/>
        </xdr:cNvSpPr>
      </xdr:nvSpPr>
      <xdr:spPr bwMode="auto">
        <a:xfrm>
          <a:off x="0" y="148201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308</xdr:row>
      <xdr:rowOff>0</xdr:rowOff>
    </xdr:from>
    <xdr:to>
      <xdr:col>0</xdr:col>
      <xdr:colOff>304800</xdr:colOff>
      <xdr:row>309</xdr:row>
      <xdr:rowOff>121920</xdr:rowOff>
    </xdr:to>
    <xdr:sp macro="" textlink="">
      <xdr:nvSpPr>
        <xdr:cNvPr id="3466" name="AutoShape 394" descr="Philadelphia Flyers">
          <a:extLst>
            <a:ext uri="{FF2B5EF4-FFF2-40B4-BE49-F238E27FC236}">
              <a16:creationId xmlns:a16="http://schemas.microsoft.com/office/drawing/2014/main" xmlns="" id="{00000000-0008-0000-1000-00008A0D0000}"/>
            </a:ext>
          </a:extLst>
        </xdr:cNvPr>
        <xdr:cNvSpPr>
          <a:spLocks noChangeAspect="1" noChangeArrowheads="1"/>
        </xdr:cNvSpPr>
      </xdr:nvSpPr>
      <xdr:spPr bwMode="auto">
        <a:xfrm>
          <a:off x="0" y="148574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473</xdr:row>
      <xdr:rowOff>0</xdr:rowOff>
    </xdr:from>
    <xdr:to>
      <xdr:col>0</xdr:col>
      <xdr:colOff>304800</xdr:colOff>
      <xdr:row>474</xdr:row>
      <xdr:rowOff>121920</xdr:rowOff>
    </xdr:to>
    <xdr:sp macro="" textlink="">
      <xdr:nvSpPr>
        <xdr:cNvPr id="3467" name="AutoShape 395" descr="New York Islanders">
          <a:extLst>
            <a:ext uri="{FF2B5EF4-FFF2-40B4-BE49-F238E27FC236}">
              <a16:creationId xmlns:a16="http://schemas.microsoft.com/office/drawing/2014/main" xmlns="" id="{00000000-0008-0000-1000-00008B0D0000}"/>
            </a:ext>
          </a:extLst>
        </xdr:cNvPr>
        <xdr:cNvSpPr>
          <a:spLocks noChangeAspect="1" noChangeArrowheads="1"/>
        </xdr:cNvSpPr>
      </xdr:nvSpPr>
      <xdr:spPr bwMode="auto">
        <a:xfrm>
          <a:off x="0" y="148948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304800</xdr:colOff>
      <xdr:row>38</xdr:row>
      <xdr:rowOff>121920</xdr:rowOff>
    </xdr:to>
    <xdr:sp macro="" textlink="">
      <xdr:nvSpPr>
        <xdr:cNvPr id="3468" name="AutoShape 396" descr="Colorado Avalanche">
          <a:extLst>
            <a:ext uri="{FF2B5EF4-FFF2-40B4-BE49-F238E27FC236}">
              <a16:creationId xmlns:a16="http://schemas.microsoft.com/office/drawing/2014/main" xmlns="" id="{00000000-0008-0000-1000-00008C0D0000}"/>
            </a:ext>
          </a:extLst>
        </xdr:cNvPr>
        <xdr:cNvSpPr>
          <a:spLocks noChangeAspect="1" noChangeArrowheads="1"/>
        </xdr:cNvSpPr>
      </xdr:nvSpPr>
      <xdr:spPr bwMode="auto">
        <a:xfrm>
          <a:off x="0" y="149321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xdr:row>
      <xdr:rowOff>0</xdr:rowOff>
    </xdr:from>
    <xdr:to>
      <xdr:col>0</xdr:col>
      <xdr:colOff>304800</xdr:colOff>
      <xdr:row>475</xdr:row>
      <xdr:rowOff>121920</xdr:rowOff>
    </xdr:to>
    <xdr:sp macro="" textlink="">
      <xdr:nvSpPr>
        <xdr:cNvPr id="3469" name="AutoShape 397" descr="St Louis Blues">
          <a:extLst>
            <a:ext uri="{FF2B5EF4-FFF2-40B4-BE49-F238E27FC236}">
              <a16:creationId xmlns:a16="http://schemas.microsoft.com/office/drawing/2014/main" xmlns="" id="{00000000-0008-0000-1000-00008D0D0000}"/>
            </a:ext>
          </a:extLst>
        </xdr:cNvPr>
        <xdr:cNvSpPr>
          <a:spLocks noChangeAspect="1" noChangeArrowheads="1"/>
        </xdr:cNvSpPr>
      </xdr:nvSpPr>
      <xdr:spPr bwMode="auto">
        <a:xfrm>
          <a:off x="0" y="14969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649</xdr:row>
      <xdr:rowOff>0</xdr:rowOff>
    </xdr:from>
    <xdr:to>
      <xdr:col>0</xdr:col>
      <xdr:colOff>304800</xdr:colOff>
      <xdr:row>650</xdr:row>
      <xdr:rowOff>121920</xdr:rowOff>
    </xdr:to>
    <xdr:sp macro="" textlink="">
      <xdr:nvSpPr>
        <xdr:cNvPr id="3470" name="AutoShape 398" descr="Philadelphia Flyers">
          <a:extLst>
            <a:ext uri="{FF2B5EF4-FFF2-40B4-BE49-F238E27FC236}">
              <a16:creationId xmlns:a16="http://schemas.microsoft.com/office/drawing/2014/main" xmlns="" id="{00000000-0008-0000-1000-00008E0D0000}"/>
            </a:ext>
          </a:extLst>
        </xdr:cNvPr>
        <xdr:cNvSpPr>
          <a:spLocks noChangeAspect="1" noChangeArrowheads="1"/>
        </xdr:cNvSpPr>
      </xdr:nvSpPr>
      <xdr:spPr bwMode="auto">
        <a:xfrm>
          <a:off x="0" y="150068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762</xdr:row>
      <xdr:rowOff>0</xdr:rowOff>
    </xdr:from>
    <xdr:to>
      <xdr:col>0</xdr:col>
      <xdr:colOff>304800</xdr:colOff>
      <xdr:row>763</xdr:row>
      <xdr:rowOff>121920</xdr:rowOff>
    </xdr:to>
    <xdr:sp macro="" textlink="">
      <xdr:nvSpPr>
        <xdr:cNvPr id="3471" name="AutoShape 399" descr="Buffalo Sabres">
          <a:extLst>
            <a:ext uri="{FF2B5EF4-FFF2-40B4-BE49-F238E27FC236}">
              <a16:creationId xmlns:a16="http://schemas.microsoft.com/office/drawing/2014/main" xmlns="" id="{00000000-0008-0000-1000-00008F0D0000}"/>
            </a:ext>
          </a:extLst>
        </xdr:cNvPr>
        <xdr:cNvSpPr>
          <a:spLocks noChangeAspect="1" noChangeArrowheads="1"/>
        </xdr:cNvSpPr>
      </xdr:nvSpPr>
      <xdr:spPr bwMode="auto">
        <a:xfrm>
          <a:off x="0" y="150441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783</xdr:row>
      <xdr:rowOff>0</xdr:rowOff>
    </xdr:from>
    <xdr:to>
      <xdr:col>0</xdr:col>
      <xdr:colOff>304800</xdr:colOff>
      <xdr:row>784</xdr:row>
      <xdr:rowOff>121920</xdr:rowOff>
    </xdr:to>
    <xdr:sp macro="" textlink="">
      <xdr:nvSpPr>
        <xdr:cNvPr id="3472" name="AutoShape 400" descr="Philadelphia Flyers">
          <a:extLst>
            <a:ext uri="{FF2B5EF4-FFF2-40B4-BE49-F238E27FC236}">
              <a16:creationId xmlns:a16="http://schemas.microsoft.com/office/drawing/2014/main" xmlns="" id="{00000000-0008-0000-1000-0000900D0000}"/>
            </a:ext>
          </a:extLst>
        </xdr:cNvPr>
        <xdr:cNvSpPr>
          <a:spLocks noChangeAspect="1" noChangeArrowheads="1"/>
        </xdr:cNvSpPr>
      </xdr:nvSpPr>
      <xdr:spPr bwMode="auto">
        <a:xfrm>
          <a:off x="0" y="150815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xdr:row>
      <xdr:rowOff>0</xdr:rowOff>
    </xdr:from>
    <xdr:to>
      <xdr:col>0</xdr:col>
      <xdr:colOff>304800</xdr:colOff>
      <xdr:row>393</xdr:row>
      <xdr:rowOff>121920</xdr:rowOff>
    </xdr:to>
    <xdr:sp macro="" textlink="">
      <xdr:nvSpPr>
        <xdr:cNvPr id="3473" name="AutoShape 401" descr="Minnesota Wild">
          <a:extLst>
            <a:ext uri="{FF2B5EF4-FFF2-40B4-BE49-F238E27FC236}">
              <a16:creationId xmlns:a16="http://schemas.microsoft.com/office/drawing/2014/main" xmlns="" id="{00000000-0008-0000-1000-0000910D0000}"/>
            </a:ext>
          </a:extLst>
        </xdr:cNvPr>
        <xdr:cNvSpPr>
          <a:spLocks noChangeAspect="1" noChangeArrowheads="1"/>
        </xdr:cNvSpPr>
      </xdr:nvSpPr>
      <xdr:spPr bwMode="auto">
        <a:xfrm>
          <a:off x="0" y="151188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xdr:row>
      <xdr:rowOff>0</xdr:rowOff>
    </xdr:from>
    <xdr:to>
      <xdr:col>0</xdr:col>
      <xdr:colOff>304800</xdr:colOff>
      <xdr:row>337</xdr:row>
      <xdr:rowOff>121920</xdr:rowOff>
    </xdr:to>
    <xdr:sp macro="" textlink="">
      <xdr:nvSpPr>
        <xdr:cNvPr id="3474" name="AutoShape 402" descr="Winnipeg Jets">
          <a:extLst>
            <a:ext uri="{FF2B5EF4-FFF2-40B4-BE49-F238E27FC236}">
              <a16:creationId xmlns:a16="http://schemas.microsoft.com/office/drawing/2014/main" xmlns="" id="{00000000-0008-0000-1000-0000920D0000}"/>
            </a:ext>
          </a:extLst>
        </xdr:cNvPr>
        <xdr:cNvSpPr>
          <a:spLocks noChangeAspect="1" noChangeArrowheads="1"/>
        </xdr:cNvSpPr>
      </xdr:nvSpPr>
      <xdr:spPr bwMode="auto">
        <a:xfrm>
          <a:off x="0" y="1515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xdr:row>
      <xdr:rowOff>0</xdr:rowOff>
    </xdr:from>
    <xdr:to>
      <xdr:col>0</xdr:col>
      <xdr:colOff>304800</xdr:colOff>
      <xdr:row>498</xdr:row>
      <xdr:rowOff>121920</xdr:rowOff>
    </xdr:to>
    <xdr:sp macro="" textlink="">
      <xdr:nvSpPr>
        <xdr:cNvPr id="3475" name="AutoShape 403" descr="Winnipeg Jets">
          <a:extLst>
            <a:ext uri="{FF2B5EF4-FFF2-40B4-BE49-F238E27FC236}">
              <a16:creationId xmlns:a16="http://schemas.microsoft.com/office/drawing/2014/main" xmlns="" id="{00000000-0008-0000-1000-0000930D0000}"/>
            </a:ext>
          </a:extLst>
        </xdr:cNvPr>
        <xdr:cNvSpPr>
          <a:spLocks noChangeAspect="1" noChangeArrowheads="1"/>
        </xdr:cNvSpPr>
      </xdr:nvSpPr>
      <xdr:spPr bwMode="auto">
        <a:xfrm>
          <a:off x="0" y="151935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304800</xdr:colOff>
      <xdr:row>65</xdr:row>
      <xdr:rowOff>121920</xdr:rowOff>
    </xdr:to>
    <xdr:sp macro="" textlink="">
      <xdr:nvSpPr>
        <xdr:cNvPr id="3476" name="AutoShape 404" descr="New York Islanders">
          <a:extLst>
            <a:ext uri="{FF2B5EF4-FFF2-40B4-BE49-F238E27FC236}">
              <a16:creationId xmlns:a16="http://schemas.microsoft.com/office/drawing/2014/main" xmlns="" id="{00000000-0008-0000-1000-0000940D0000}"/>
            </a:ext>
          </a:extLst>
        </xdr:cNvPr>
        <xdr:cNvSpPr>
          <a:spLocks noChangeAspect="1" noChangeArrowheads="1"/>
        </xdr:cNvSpPr>
      </xdr:nvSpPr>
      <xdr:spPr bwMode="auto">
        <a:xfrm>
          <a:off x="0" y="152308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304800</xdr:colOff>
      <xdr:row>81</xdr:row>
      <xdr:rowOff>121920</xdr:rowOff>
    </xdr:to>
    <xdr:sp macro="" textlink="">
      <xdr:nvSpPr>
        <xdr:cNvPr id="3477" name="AutoShape 405" descr="Nashville Predators">
          <a:extLst>
            <a:ext uri="{FF2B5EF4-FFF2-40B4-BE49-F238E27FC236}">
              <a16:creationId xmlns:a16="http://schemas.microsoft.com/office/drawing/2014/main" xmlns="" id="{00000000-0008-0000-1000-0000950D0000}"/>
            </a:ext>
          </a:extLst>
        </xdr:cNvPr>
        <xdr:cNvSpPr>
          <a:spLocks noChangeAspect="1" noChangeArrowheads="1"/>
        </xdr:cNvSpPr>
      </xdr:nvSpPr>
      <xdr:spPr bwMode="auto">
        <a:xfrm>
          <a:off x="0" y="15268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xdr:row>
      <xdr:rowOff>0</xdr:rowOff>
    </xdr:from>
    <xdr:to>
      <xdr:col>0</xdr:col>
      <xdr:colOff>304800</xdr:colOff>
      <xdr:row>429</xdr:row>
      <xdr:rowOff>121920</xdr:rowOff>
    </xdr:to>
    <xdr:sp macro="" textlink="">
      <xdr:nvSpPr>
        <xdr:cNvPr id="3478" name="AutoShape 406" descr="Montreal Canadiens">
          <a:extLst>
            <a:ext uri="{FF2B5EF4-FFF2-40B4-BE49-F238E27FC236}">
              <a16:creationId xmlns:a16="http://schemas.microsoft.com/office/drawing/2014/main" xmlns="" id="{00000000-0008-0000-1000-0000960D0000}"/>
            </a:ext>
          </a:extLst>
        </xdr:cNvPr>
        <xdr:cNvSpPr>
          <a:spLocks noChangeAspect="1" noChangeArrowheads="1"/>
        </xdr:cNvSpPr>
      </xdr:nvSpPr>
      <xdr:spPr bwMode="auto">
        <a:xfrm>
          <a:off x="0" y="153055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778</xdr:row>
      <xdr:rowOff>0</xdr:rowOff>
    </xdr:from>
    <xdr:to>
      <xdr:col>0</xdr:col>
      <xdr:colOff>304800</xdr:colOff>
      <xdr:row>779</xdr:row>
      <xdr:rowOff>121920</xdr:rowOff>
    </xdr:to>
    <xdr:sp macro="" textlink="">
      <xdr:nvSpPr>
        <xdr:cNvPr id="3479" name="AutoShape 407" descr="Ottawa Senators">
          <a:extLst>
            <a:ext uri="{FF2B5EF4-FFF2-40B4-BE49-F238E27FC236}">
              <a16:creationId xmlns:a16="http://schemas.microsoft.com/office/drawing/2014/main" xmlns="" id="{00000000-0008-0000-1000-0000970D0000}"/>
            </a:ext>
          </a:extLst>
        </xdr:cNvPr>
        <xdr:cNvSpPr>
          <a:spLocks noChangeAspect="1" noChangeArrowheads="1"/>
        </xdr:cNvSpPr>
      </xdr:nvSpPr>
      <xdr:spPr bwMode="auto">
        <a:xfrm>
          <a:off x="0" y="1534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xdr:row>
      <xdr:rowOff>0</xdr:rowOff>
    </xdr:from>
    <xdr:to>
      <xdr:col>0</xdr:col>
      <xdr:colOff>304800</xdr:colOff>
      <xdr:row>287</xdr:row>
      <xdr:rowOff>121920</xdr:rowOff>
    </xdr:to>
    <xdr:sp macro="" textlink="">
      <xdr:nvSpPr>
        <xdr:cNvPr id="3480" name="AutoShape 408" descr="Detroit Red Wings">
          <a:extLst>
            <a:ext uri="{FF2B5EF4-FFF2-40B4-BE49-F238E27FC236}">
              <a16:creationId xmlns:a16="http://schemas.microsoft.com/office/drawing/2014/main" xmlns="" id="{00000000-0008-0000-1000-0000980D0000}"/>
            </a:ext>
          </a:extLst>
        </xdr:cNvPr>
        <xdr:cNvSpPr>
          <a:spLocks noChangeAspect="1" noChangeArrowheads="1"/>
        </xdr:cNvSpPr>
      </xdr:nvSpPr>
      <xdr:spPr bwMode="auto">
        <a:xfrm>
          <a:off x="0" y="153802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437</xdr:row>
      <xdr:rowOff>0</xdr:rowOff>
    </xdr:from>
    <xdr:to>
      <xdr:col>0</xdr:col>
      <xdr:colOff>304800</xdr:colOff>
      <xdr:row>438</xdr:row>
      <xdr:rowOff>121920</xdr:rowOff>
    </xdr:to>
    <xdr:sp macro="" textlink="">
      <xdr:nvSpPr>
        <xdr:cNvPr id="3481" name="AutoShape 409" descr="New York Islanders">
          <a:extLst>
            <a:ext uri="{FF2B5EF4-FFF2-40B4-BE49-F238E27FC236}">
              <a16:creationId xmlns:a16="http://schemas.microsoft.com/office/drawing/2014/main" xmlns="" id="{00000000-0008-0000-1000-0000990D0000}"/>
            </a:ext>
          </a:extLst>
        </xdr:cNvPr>
        <xdr:cNvSpPr>
          <a:spLocks noChangeAspect="1" noChangeArrowheads="1"/>
        </xdr:cNvSpPr>
      </xdr:nvSpPr>
      <xdr:spPr bwMode="auto">
        <a:xfrm>
          <a:off x="0" y="15417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0</xdr:col>
      <xdr:colOff>304800</xdr:colOff>
      <xdr:row>174</xdr:row>
      <xdr:rowOff>121920</xdr:rowOff>
    </xdr:to>
    <xdr:sp macro="" textlink="">
      <xdr:nvSpPr>
        <xdr:cNvPr id="3482" name="AutoShape 410" descr="Arizona Coyotes">
          <a:extLst>
            <a:ext uri="{FF2B5EF4-FFF2-40B4-BE49-F238E27FC236}">
              <a16:creationId xmlns:a16="http://schemas.microsoft.com/office/drawing/2014/main" xmlns="" id="{00000000-0008-0000-1000-00009A0D0000}"/>
            </a:ext>
          </a:extLst>
        </xdr:cNvPr>
        <xdr:cNvSpPr>
          <a:spLocks noChangeAspect="1" noChangeArrowheads="1"/>
        </xdr:cNvSpPr>
      </xdr:nvSpPr>
      <xdr:spPr bwMode="auto">
        <a:xfrm>
          <a:off x="0" y="154548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636</xdr:row>
      <xdr:rowOff>0</xdr:rowOff>
    </xdr:from>
    <xdr:to>
      <xdr:col>0</xdr:col>
      <xdr:colOff>304800</xdr:colOff>
      <xdr:row>637</xdr:row>
      <xdr:rowOff>121920</xdr:rowOff>
    </xdr:to>
    <xdr:sp macro="" textlink="">
      <xdr:nvSpPr>
        <xdr:cNvPr id="3483" name="AutoShape 411" descr="Vancouver Canucks">
          <a:extLst>
            <a:ext uri="{FF2B5EF4-FFF2-40B4-BE49-F238E27FC236}">
              <a16:creationId xmlns:a16="http://schemas.microsoft.com/office/drawing/2014/main" xmlns="" id="{00000000-0008-0000-1000-00009B0D0000}"/>
            </a:ext>
          </a:extLst>
        </xdr:cNvPr>
        <xdr:cNvSpPr>
          <a:spLocks noChangeAspect="1" noChangeArrowheads="1"/>
        </xdr:cNvSpPr>
      </xdr:nvSpPr>
      <xdr:spPr bwMode="auto">
        <a:xfrm>
          <a:off x="0" y="154922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619</xdr:row>
      <xdr:rowOff>0</xdr:rowOff>
    </xdr:from>
    <xdr:to>
      <xdr:col>0</xdr:col>
      <xdr:colOff>304800</xdr:colOff>
      <xdr:row>620</xdr:row>
      <xdr:rowOff>121920</xdr:rowOff>
    </xdr:to>
    <xdr:sp macro="" textlink="">
      <xdr:nvSpPr>
        <xdr:cNvPr id="3484" name="AutoShape 412" descr="Arizona Coyotes">
          <a:extLst>
            <a:ext uri="{FF2B5EF4-FFF2-40B4-BE49-F238E27FC236}">
              <a16:creationId xmlns:a16="http://schemas.microsoft.com/office/drawing/2014/main" xmlns="" id="{00000000-0008-0000-1000-00009C0D0000}"/>
            </a:ext>
          </a:extLst>
        </xdr:cNvPr>
        <xdr:cNvSpPr>
          <a:spLocks noChangeAspect="1" noChangeArrowheads="1"/>
        </xdr:cNvSpPr>
      </xdr:nvSpPr>
      <xdr:spPr bwMode="auto">
        <a:xfrm>
          <a:off x="0" y="1552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304800</xdr:colOff>
      <xdr:row>46</xdr:row>
      <xdr:rowOff>121920</xdr:rowOff>
    </xdr:to>
    <xdr:sp macro="" textlink="">
      <xdr:nvSpPr>
        <xdr:cNvPr id="3485" name="AutoShape 413" descr="Boston Bruins">
          <a:extLst>
            <a:ext uri="{FF2B5EF4-FFF2-40B4-BE49-F238E27FC236}">
              <a16:creationId xmlns:a16="http://schemas.microsoft.com/office/drawing/2014/main" xmlns="" id="{00000000-0008-0000-1000-00009D0D0000}"/>
            </a:ext>
          </a:extLst>
        </xdr:cNvPr>
        <xdr:cNvSpPr>
          <a:spLocks noChangeAspect="1" noChangeArrowheads="1"/>
        </xdr:cNvSpPr>
      </xdr:nvSpPr>
      <xdr:spPr bwMode="auto">
        <a:xfrm>
          <a:off x="0" y="155668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xdr:row>
      <xdr:rowOff>0</xdr:rowOff>
    </xdr:from>
    <xdr:to>
      <xdr:col>0</xdr:col>
      <xdr:colOff>304800</xdr:colOff>
      <xdr:row>537</xdr:row>
      <xdr:rowOff>121920</xdr:rowOff>
    </xdr:to>
    <xdr:sp macro="" textlink="">
      <xdr:nvSpPr>
        <xdr:cNvPr id="3486" name="AutoShape 414" descr="Columbus Blue Jackets">
          <a:extLst>
            <a:ext uri="{FF2B5EF4-FFF2-40B4-BE49-F238E27FC236}">
              <a16:creationId xmlns:a16="http://schemas.microsoft.com/office/drawing/2014/main" xmlns="" id="{00000000-0008-0000-1000-00009E0D0000}"/>
            </a:ext>
          </a:extLst>
        </xdr:cNvPr>
        <xdr:cNvSpPr>
          <a:spLocks noChangeAspect="1" noChangeArrowheads="1"/>
        </xdr:cNvSpPr>
      </xdr:nvSpPr>
      <xdr:spPr bwMode="auto">
        <a:xfrm>
          <a:off x="0" y="156042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630</xdr:row>
      <xdr:rowOff>0</xdr:rowOff>
    </xdr:from>
    <xdr:to>
      <xdr:col>0</xdr:col>
      <xdr:colOff>304800</xdr:colOff>
      <xdr:row>631</xdr:row>
      <xdr:rowOff>121920</xdr:rowOff>
    </xdr:to>
    <xdr:sp macro="" textlink="">
      <xdr:nvSpPr>
        <xdr:cNvPr id="3487" name="AutoShape 415" descr="Montreal Canadiens">
          <a:extLst>
            <a:ext uri="{FF2B5EF4-FFF2-40B4-BE49-F238E27FC236}">
              <a16:creationId xmlns:a16="http://schemas.microsoft.com/office/drawing/2014/main" xmlns="" id="{00000000-0008-0000-1000-00009F0D0000}"/>
            </a:ext>
          </a:extLst>
        </xdr:cNvPr>
        <xdr:cNvSpPr>
          <a:spLocks noChangeAspect="1" noChangeArrowheads="1"/>
        </xdr:cNvSpPr>
      </xdr:nvSpPr>
      <xdr:spPr bwMode="auto">
        <a:xfrm>
          <a:off x="0" y="156415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638</xdr:row>
      <xdr:rowOff>0</xdr:rowOff>
    </xdr:from>
    <xdr:to>
      <xdr:col>0</xdr:col>
      <xdr:colOff>304800</xdr:colOff>
      <xdr:row>639</xdr:row>
      <xdr:rowOff>121920</xdr:rowOff>
    </xdr:to>
    <xdr:sp macro="" textlink="">
      <xdr:nvSpPr>
        <xdr:cNvPr id="3488" name="AutoShape 416" descr="Montreal Canadiens">
          <a:extLst>
            <a:ext uri="{FF2B5EF4-FFF2-40B4-BE49-F238E27FC236}">
              <a16:creationId xmlns:a16="http://schemas.microsoft.com/office/drawing/2014/main" xmlns="" id="{00000000-0008-0000-1000-0000A00D0000}"/>
            </a:ext>
          </a:extLst>
        </xdr:cNvPr>
        <xdr:cNvSpPr>
          <a:spLocks noChangeAspect="1" noChangeArrowheads="1"/>
        </xdr:cNvSpPr>
      </xdr:nvSpPr>
      <xdr:spPr bwMode="auto">
        <a:xfrm>
          <a:off x="0" y="156789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121920</xdr:rowOff>
    </xdr:to>
    <xdr:sp macro="" textlink="">
      <xdr:nvSpPr>
        <xdr:cNvPr id="3489" name="AutoShape 417" descr="Edmonton Oilers">
          <a:extLst>
            <a:ext uri="{FF2B5EF4-FFF2-40B4-BE49-F238E27FC236}">
              <a16:creationId xmlns:a16="http://schemas.microsoft.com/office/drawing/2014/main" xmlns="" id="{00000000-0008-0000-1000-0000A10D0000}"/>
            </a:ext>
          </a:extLst>
        </xdr:cNvPr>
        <xdr:cNvSpPr>
          <a:spLocks noChangeAspect="1" noChangeArrowheads="1"/>
        </xdr:cNvSpPr>
      </xdr:nvSpPr>
      <xdr:spPr bwMode="auto">
        <a:xfrm>
          <a:off x="0" y="1571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xdr:row>
      <xdr:rowOff>0</xdr:rowOff>
    </xdr:from>
    <xdr:to>
      <xdr:col>0</xdr:col>
      <xdr:colOff>304800</xdr:colOff>
      <xdr:row>173</xdr:row>
      <xdr:rowOff>121920</xdr:rowOff>
    </xdr:to>
    <xdr:sp macro="" textlink="">
      <xdr:nvSpPr>
        <xdr:cNvPr id="3490" name="AutoShape 418" descr="Arizona Coyotes">
          <a:extLst>
            <a:ext uri="{FF2B5EF4-FFF2-40B4-BE49-F238E27FC236}">
              <a16:creationId xmlns:a16="http://schemas.microsoft.com/office/drawing/2014/main" xmlns="" id="{00000000-0008-0000-1000-0000A20D0000}"/>
            </a:ext>
          </a:extLst>
        </xdr:cNvPr>
        <xdr:cNvSpPr>
          <a:spLocks noChangeAspect="1" noChangeArrowheads="1"/>
        </xdr:cNvSpPr>
      </xdr:nvSpPr>
      <xdr:spPr bwMode="auto">
        <a:xfrm>
          <a:off x="0" y="15753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xdr:row>
      <xdr:rowOff>0</xdr:rowOff>
    </xdr:from>
    <xdr:to>
      <xdr:col>0</xdr:col>
      <xdr:colOff>304800</xdr:colOff>
      <xdr:row>118</xdr:row>
      <xdr:rowOff>121920</xdr:rowOff>
    </xdr:to>
    <xdr:sp macro="" textlink="">
      <xdr:nvSpPr>
        <xdr:cNvPr id="3491" name="AutoShape 419" descr="Winnipeg Jets">
          <a:extLst>
            <a:ext uri="{FF2B5EF4-FFF2-40B4-BE49-F238E27FC236}">
              <a16:creationId xmlns:a16="http://schemas.microsoft.com/office/drawing/2014/main" xmlns="" id="{00000000-0008-0000-1000-0000A30D0000}"/>
            </a:ext>
          </a:extLst>
        </xdr:cNvPr>
        <xdr:cNvSpPr>
          <a:spLocks noChangeAspect="1" noChangeArrowheads="1"/>
        </xdr:cNvSpPr>
      </xdr:nvSpPr>
      <xdr:spPr bwMode="auto">
        <a:xfrm>
          <a:off x="0" y="157909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329</xdr:row>
      <xdr:rowOff>0</xdr:rowOff>
    </xdr:from>
    <xdr:to>
      <xdr:col>0</xdr:col>
      <xdr:colOff>304800</xdr:colOff>
      <xdr:row>330</xdr:row>
      <xdr:rowOff>121920</xdr:rowOff>
    </xdr:to>
    <xdr:sp macro="" textlink="">
      <xdr:nvSpPr>
        <xdr:cNvPr id="3492" name="AutoShape 420" descr="Florida Panthers">
          <a:extLst>
            <a:ext uri="{FF2B5EF4-FFF2-40B4-BE49-F238E27FC236}">
              <a16:creationId xmlns:a16="http://schemas.microsoft.com/office/drawing/2014/main" xmlns="" id="{00000000-0008-0000-1000-0000A40D0000}"/>
            </a:ext>
          </a:extLst>
        </xdr:cNvPr>
        <xdr:cNvSpPr>
          <a:spLocks noChangeAspect="1" noChangeArrowheads="1"/>
        </xdr:cNvSpPr>
      </xdr:nvSpPr>
      <xdr:spPr bwMode="auto">
        <a:xfrm>
          <a:off x="0" y="158282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668</xdr:row>
      <xdr:rowOff>0</xdr:rowOff>
    </xdr:from>
    <xdr:to>
      <xdr:col>0</xdr:col>
      <xdr:colOff>304800</xdr:colOff>
      <xdr:row>669</xdr:row>
      <xdr:rowOff>121920</xdr:rowOff>
    </xdr:to>
    <xdr:sp macro="" textlink="">
      <xdr:nvSpPr>
        <xdr:cNvPr id="3493" name="AutoShape 421" descr="Los Angeles Kings">
          <a:extLst>
            <a:ext uri="{FF2B5EF4-FFF2-40B4-BE49-F238E27FC236}">
              <a16:creationId xmlns:a16="http://schemas.microsoft.com/office/drawing/2014/main" xmlns="" id="{00000000-0008-0000-1000-0000A50D0000}"/>
            </a:ext>
          </a:extLst>
        </xdr:cNvPr>
        <xdr:cNvSpPr>
          <a:spLocks noChangeAspect="1" noChangeArrowheads="1"/>
        </xdr:cNvSpPr>
      </xdr:nvSpPr>
      <xdr:spPr bwMode="auto">
        <a:xfrm>
          <a:off x="0" y="15865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xdr:row>
      <xdr:rowOff>0</xdr:rowOff>
    </xdr:from>
    <xdr:to>
      <xdr:col>0</xdr:col>
      <xdr:colOff>304800</xdr:colOff>
      <xdr:row>442</xdr:row>
      <xdr:rowOff>121920</xdr:rowOff>
    </xdr:to>
    <xdr:sp macro="" textlink="">
      <xdr:nvSpPr>
        <xdr:cNvPr id="3494" name="AutoShape 422" descr="Colorado Avalanche">
          <a:extLst>
            <a:ext uri="{FF2B5EF4-FFF2-40B4-BE49-F238E27FC236}">
              <a16:creationId xmlns:a16="http://schemas.microsoft.com/office/drawing/2014/main" xmlns="" id="{00000000-0008-0000-1000-0000A60D0000}"/>
            </a:ext>
          </a:extLst>
        </xdr:cNvPr>
        <xdr:cNvSpPr>
          <a:spLocks noChangeAspect="1" noChangeArrowheads="1"/>
        </xdr:cNvSpPr>
      </xdr:nvSpPr>
      <xdr:spPr bwMode="auto">
        <a:xfrm>
          <a:off x="0" y="15902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614</xdr:row>
      <xdr:rowOff>0</xdr:rowOff>
    </xdr:from>
    <xdr:to>
      <xdr:col>0</xdr:col>
      <xdr:colOff>304800</xdr:colOff>
      <xdr:row>615</xdr:row>
      <xdr:rowOff>121920</xdr:rowOff>
    </xdr:to>
    <xdr:sp macro="" textlink="">
      <xdr:nvSpPr>
        <xdr:cNvPr id="3495" name="AutoShape 423" descr="Arizona Coyotes">
          <a:extLst>
            <a:ext uri="{FF2B5EF4-FFF2-40B4-BE49-F238E27FC236}">
              <a16:creationId xmlns:a16="http://schemas.microsoft.com/office/drawing/2014/main" xmlns="" id="{00000000-0008-0000-1000-0000A70D0000}"/>
            </a:ext>
          </a:extLst>
        </xdr:cNvPr>
        <xdr:cNvSpPr>
          <a:spLocks noChangeAspect="1" noChangeArrowheads="1"/>
        </xdr:cNvSpPr>
      </xdr:nvSpPr>
      <xdr:spPr bwMode="auto">
        <a:xfrm>
          <a:off x="0" y="159402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799</xdr:row>
      <xdr:rowOff>0</xdr:rowOff>
    </xdr:from>
    <xdr:to>
      <xdr:col>0</xdr:col>
      <xdr:colOff>304800</xdr:colOff>
      <xdr:row>800</xdr:row>
      <xdr:rowOff>121920</xdr:rowOff>
    </xdr:to>
    <xdr:sp macro="" textlink="">
      <xdr:nvSpPr>
        <xdr:cNvPr id="3496" name="AutoShape 424" descr="Dallas Stars">
          <a:extLst>
            <a:ext uri="{FF2B5EF4-FFF2-40B4-BE49-F238E27FC236}">
              <a16:creationId xmlns:a16="http://schemas.microsoft.com/office/drawing/2014/main" xmlns="" id="{00000000-0008-0000-1000-0000A80D0000}"/>
            </a:ext>
          </a:extLst>
        </xdr:cNvPr>
        <xdr:cNvSpPr>
          <a:spLocks noChangeAspect="1" noChangeArrowheads="1"/>
        </xdr:cNvSpPr>
      </xdr:nvSpPr>
      <xdr:spPr bwMode="auto">
        <a:xfrm>
          <a:off x="0" y="159776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827</xdr:row>
      <xdr:rowOff>0</xdr:rowOff>
    </xdr:from>
    <xdr:to>
      <xdr:col>0</xdr:col>
      <xdr:colOff>304800</xdr:colOff>
      <xdr:row>828</xdr:row>
      <xdr:rowOff>121920</xdr:rowOff>
    </xdr:to>
    <xdr:sp macro="" textlink="">
      <xdr:nvSpPr>
        <xdr:cNvPr id="3497" name="AutoShape 425" descr="Tampa Bay Lightning">
          <a:extLst>
            <a:ext uri="{FF2B5EF4-FFF2-40B4-BE49-F238E27FC236}">
              <a16:creationId xmlns:a16="http://schemas.microsoft.com/office/drawing/2014/main" xmlns="" id="{00000000-0008-0000-1000-0000A90D0000}"/>
            </a:ext>
          </a:extLst>
        </xdr:cNvPr>
        <xdr:cNvSpPr>
          <a:spLocks noChangeAspect="1" noChangeArrowheads="1"/>
        </xdr:cNvSpPr>
      </xdr:nvSpPr>
      <xdr:spPr bwMode="auto">
        <a:xfrm>
          <a:off x="0" y="159966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304800</xdr:colOff>
      <xdr:row>56</xdr:row>
      <xdr:rowOff>121920</xdr:rowOff>
    </xdr:to>
    <xdr:sp macro="" textlink="">
      <xdr:nvSpPr>
        <xdr:cNvPr id="3498" name="AutoShape 426" descr="Winnipeg Jets">
          <a:extLst>
            <a:ext uri="{FF2B5EF4-FFF2-40B4-BE49-F238E27FC236}">
              <a16:creationId xmlns:a16="http://schemas.microsoft.com/office/drawing/2014/main" xmlns="" id="{00000000-0008-0000-1000-0000AA0D0000}"/>
            </a:ext>
          </a:extLst>
        </xdr:cNvPr>
        <xdr:cNvSpPr>
          <a:spLocks noChangeAspect="1" noChangeArrowheads="1"/>
        </xdr:cNvSpPr>
      </xdr:nvSpPr>
      <xdr:spPr bwMode="auto">
        <a:xfrm>
          <a:off x="0" y="160340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839</xdr:row>
      <xdr:rowOff>0</xdr:rowOff>
    </xdr:from>
    <xdr:to>
      <xdr:col>0</xdr:col>
      <xdr:colOff>304800</xdr:colOff>
      <xdr:row>840</xdr:row>
      <xdr:rowOff>121920</xdr:rowOff>
    </xdr:to>
    <xdr:sp macro="" textlink="">
      <xdr:nvSpPr>
        <xdr:cNvPr id="3499" name="AutoShape 427" descr="Vancouver Canucks">
          <a:extLst>
            <a:ext uri="{FF2B5EF4-FFF2-40B4-BE49-F238E27FC236}">
              <a16:creationId xmlns:a16="http://schemas.microsoft.com/office/drawing/2014/main" xmlns="" id="{00000000-0008-0000-1000-0000AB0D0000}"/>
            </a:ext>
          </a:extLst>
        </xdr:cNvPr>
        <xdr:cNvSpPr>
          <a:spLocks noChangeAspect="1" noChangeArrowheads="1"/>
        </xdr:cNvSpPr>
      </xdr:nvSpPr>
      <xdr:spPr bwMode="auto">
        <a:xfrm>
          <a:off x="0" y="160713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xdr:row>
      <xdr:rowOff>0</xdr:rowOff>
    </xdr:from>
    <xdr:to>
      <xdr:col>0</xdr:col>
      <xdr:colOff>304800</xdr:colOff>
      <xdr:row>218</xdr:row>
      <xdr:rowOff>121920</xdr:rowOff>
    </xdr:to>
    <xdr:sp macro="" textlink="">
      <xdr:nvSpPr>
        <xdr:cNvPr id="3500" name="AutoShape 428" descr="Boston Bruins">
          <a:extLst>
            <a:ext uri="{FF2B5EF4-FFF2-40B4-BE49-F238E27FC236}">
              <a16:creationId xmlns:a16="http://schemas.microsoft.com/office/drawing/2014/main" xmlns="" id="{00000000-0008-0000-1000-0000AC0D0000}"/>
            </a:ext>
          </a:extLst>
        </xdr:cNvPr>
        <xdr:cNvSpPr>
          <a:spLocks noChangeAspect="1" noChangeArrowheads="1"/>
        </xdr:cNvSpPr>
      </xdr:nvSpPr>
      <xdr:spPr bwMode="auto">
        <a:xfrm>
          <a:off x="0" y="1610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730</xdr:row>
      <xdr:rowOff>0</xdr:rowOff>
    </xdr:from>
    <xdr:to>
      <xdr:col>0</xdr:col>
      <xdr:colOff>304800</xdr:colOff>
      <xdr:row>731</xdr:row>
      <xdr:rowOff>121920</xdr:rowOff>
    </xdr:to>
    <xdr:sp macro="" textlink="">
      <xdr:nvSpPr>
        <xdr:cNvPr id="3501" name="AutoShape 429" descr="Philadelphia Flyers">
          <a:extLst>
            <a:ext uri="{FF2B5EF4-FFF2-40B4-BE49-F238E27FC236}">
              <a16:creationId xmlns:a16="http://schemas.microsoft.com/office/drawing/2014/main" xmlns="" id="{00000000-0008-0000-1000-0000AD0D0000}"/>
            </a:ext>
          </a:extLst>
        </xdr:cNvPr>
        <xdr:cNvSpPr>
          <a:spLocks noChangeAspect="1" noChangeArrowheads="1"/>
        </xdr:cNvSpPr>
      </xdr:nvSpPr>
      <xdr:spPr bwMode="auto">
        <a:xfrm>
          <a:off x="0" y="16146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xdr:row>
      <xdr:rowOff>0</xdr:rowOff>
    </xdr:from>
    <xdr:to>
      <xdr:col>0</xdr:col>
      <xdr:colOff>304800</xdr:colOff>
      <xdr:row>266</xdr:row>
      <xdr:rowOff>121920</xdr:rowOff>
    </xdr:to>
    <xdr:sp macro="" textlink="">
      <xdr:nvSpPr>
        <xdr:cNvPr id="3502" name="AutoShape 430" descr="New York Islanders">
          <a:extLst>
            <a:ext uri="{FF2B5EF4-FFF2-40B4-BE49-F238E27FC236}">
              <a16:creationId xmlns:a16="http://schemas.microsoft.com/office/drawing/2014/main" xmlns="" id="{00000000-0008-0000-1000-0000AE0D0000}"/>
            </a:ext>
          </a:extLst>
        </xdr:cNvPr>
        <xdr:cNvSpPr>
          <a:spLocks noChangeAspect="1" noChangeArrowheads="1"/>
        </xdr:cNvSpPr>
      </xdr:nvSpPr>
      <xdr:spPr bwMode="auto">
        <a:xfrm>
          <a:off x="0" y="161833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xdr:row>
      <xdr:rowOff>0</xdr:rowOff>
    </xdr:from>
    <xdr:to>
      <xdr:col>0</xdr:col>
      <xdr:colOff>304800</xdr:colOff>
      <xdr:row>209</xdr:row>
      <xdr:rowOff>121920</xdr:rowOff>
    </xdr:to>
    <xdr:sp macro="" textlink="">
      <xdr:nvSpPr>
        <xdr:cNvPr id="3503" name="AutoShape 431" descr="Calgary Flames">
          <a:extLst>
            <a:ext uri="{FF2B5EF4-FFF2-40B4-BE49-F238E27FC236}">
              <a16:creationId xmlns:a16="http://schemas.microsoft.com/office/drawing/2014/main" xmlns="" id="{00000000-0008-0000-1000-0000AF0D0000}"/>
            </a:ext>
          </a:extLst>
        </xdr:cNvPr>
        <xdr:cNvSpPr>
          <a:spLocks noChangeAspect="1" noChangeArrowheads="1"/>
        </xdr:cNvSpPr>
      </xdr:nvSpPr>
      <xdr:spPr bwMode="auto">
        <a:xfrm>
          <a:off x="0" y="162206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304800</xdr:colOff>
      <xdr:row>22</xdr:row>
      <xdr:rowOff>121920</xdr:rowOff>
    </xdr:to>
    <xdr:sp macro="" textlink="">
      <xdr:nvSpPr>
        <xdr:cNvPr id="3504" name="AutoShape 432" descr="Anaheim Ducks">
          <a:extLst>
            <a:ext uri="{FF2B5EF4-FFF2-40B4-BE49-F238E27FC236}">
              <a16:creationId xmlns:a16="http://schemas.microsoft.com/office/drawing/2014/main" xmlns="" id="{00000000-0008-0000-1000-0000B00D0000}"/>
            </a:ext>
          </a:extLst>
        </xdr:cNvPr>
        <xdr:cNvSpPr>
          <a:spLocks noChangeAspect="1" noChangeArrowheads="1"/>
        </xdr:cNvSpPr>
      </xdr:nvSpPr>
      <xdr:spPr bwMode="auto">
        <a:xfrm>
          <a:off x="0" y="162580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xdr:row>
      <xdr:rowOff>0</xdr:rowOff>
    </xdr:from>
    <xdr:to>
      <xdr:col>0</xdr:col>
      <xdr:colOff>304800</xdr:colOff>
      <xdr:row>232</xdr:row>
      <xdr:rowOff>121920</xdr:rowOff>
    </xdr:to>
    <xdr:sp macro="" textlink="">
      <xdr:nvSpPr>
        <xdr:cNvPr id="3505" name="AutoShape 433" descr="Detroit Red Wings">
          <a:extLst>
            <a:ext uri="{FF2B5EF4-FFF2-40B4-BE49-F238E27FC236}">
              <a16:creationId xmlns:a16="http://schemas.microsoft.com/office/drawing/2014/main" xmlns="" id="{00000000-0008-0000-1000-0000B10D0000}"/>
            </a:ext>
          </a:extLst>
        </xdr:cNvPr>
        <xdr:cNvSpPr>
          <a:spLocks noChangeAspect="1" noChangeArrowheads="1"/>
        </xdr:cNvSpPr>
      </xdr:nvSpPr>
      <xdr:spPr bwMode="auto">
        <a:xfrm>
          <a:off x="0" y="1629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696</xdr:row>
      <xdr:rowOff>0</xdr:rowOff>
    </xdr:from>
    <xdr:to>
      <xdr:col>0</xdr:col>
      <xdr:colOff>304800</xdr:colOff>
      <xdr:row>697</xdr:row>
      <xdr:rowOff>121920</xdr:rowOff>
    </xdr:to>
    <xdr:sp macro="" textlink="">
      <xdr:nvSpPr>
        <xdr:cNvPr id="3506" name="AutoShape 434" descr="San Jose Sharks">
          <a:extLst>
            <a:ext uri="{FF2B5EF4-FFF2-40B4-BE49-F238E27FC236}">
              <a16:creationId xmlns:a16="http://schemas.microsoft.com/office/drawing/2014/main" xmlns="" id="{00000000-0008-0000-1000-0000B20D0000}"/>
            </a:ext>
          </a:extLst>
        </xdr:cNvPr>
        <xdr:cNvSpPr>
          <a:spLocks noChangeAspect="1" noChangeArrowheads="1"/>
        </xdr:cNvSpPr>
      </xdr:nvSpPr>
      <xdr:spPr bwMode="auto">
        <a:xfrm>
          <a:off x="0" y="163327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xdr:row>
      <xdr:rowOff>0</xdr:rowOff>
    </xdr:from>
    <xdr:to>
      <xdr:col>0</xdr:col>
      <xdr:colOff>304800</xdr:colOff>
      <xdr:row>191</xdr:row>
      <xdr:rowOff>121920</xdr:rowOff>
    </xdr:to>
    <xdr:sp macro="" textlink="">
      <xdr:nvSpPr>
        <xdr:cNvPr id="3507" name="AutoShape 435" descr="Chicago Blackhawks">
          <a:extLst>
            <a:ext uri="{FF2B5EF4-FFF2-40B4-BE49-F238E27FC236}">
              <a16:creationId xmlns:a16="http://schemas.microsoft.com/office/drawing/2014/main" xmlns="" id="{00000000-0008-0000-1000-0000B30D0000}"/>
            </a:ext>
          </a:extLst>
        </xdr:cNvPr>
        <xdr:cNvSpPr>
          <a:spLocks noChangeAspect="1" noChangeArrowheads="1"/>
        </xdr:cNvSpPr>
      </xdr:nvSpPr>
      <xdr:spPr bwMode="auto">
        <a:xfrm>
          <a:off x="0" y="163700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xdr:row>
      <xdr:rowOff>0</xdr:rowOff>
    </xdr:from>
    <xdr:to>
      <xdr:col>0</xdr:col>
      <xdr:colOff>304800</xdr:colOff>
      <xdr:row>249</xdr:row>
      <xdr:rowOff>121920</xdr:rowOff>
    </xdr:to>
    <xdr:sp macro="" textlink="">
      <xdr:nvSpPr>
        <xdr:cNvPr id="3508" name="AutoShape 436" descr="Colorado Avalanche">
          <a:extLst>
            <a:ext uri="{FF2B5EF4-FFF2-40B4-BE49-F238E27FC236}">
              <a16:creationId xmlns:a16="http://schemas.microsoft.com/office/drawing/2014/main" xmlns="" id="{00000000-0008-0000-1000-0000B40D0000}"/>
            </a:ext>
          </a:extLst>
        </xdr:cNvPr>
        <xdr:cNvSpPr>
          <a:spLocks noChangeAspect="1" noChangeArrowheads="1"/>
        </xdr:cNvSpPr>
      </xdr:nvSpPr>
      <xdr:spPr bwMode="auto">
        <a:xfrm>
          <a:off x="0" y="164073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xdr:row>
      <xdr:rowOff>0</xdr:rowOff>
    </xdr:from>
    <xdr:to>
      <xdr:col>0</xdr:col>
      <xdr:colOff>304800</xdr:colOff>
      <xdr:row>331</xdr:row>
      <xdr:rowOff>121920</xdr:rowOff>
    </xdr:to>
    <xdr:sp macro="" textlink="">
      <xdr:nvSpPr>
        <xdr:cNvPr id="3509" name="AutoShape 437" descr="Philadelphia Flyers">
          <a:extLst>
            <a:ext uri="{FF2B5EF4-FFF2-40B4-BE49-F238E27FC236}">
              <a16:creationId xmlns:a16="http://schemas.microsoft.com/office/drawing/2014/main" xmlns="" id="{00000000-0008-0000-1000-0000B50D0000}"/>
            </a:ext>
          </a:extLst>
        </xdr:cNvPr>
        <xdr:cNvSpPr>
          <a:spLocks noChangeAspect="1" noChangeArrowheads="1"/>
        </xdr:cNvSpPr>
      </xdr:nvSpPr>
      <xdr:spPr bwMode="auto">
        <a:xfrm>
          <a:off x="0" y="16444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699</xdr:row>
      <xdr:rowOff>0</xdr:rowOff>
    </xdr:from>
    <xdr:to>
      <xdr:col>0</xdr:col>
      <xdr:colOff>304800</xdr:colOff>
      <xdr:row>700</xdr:row>
      <xdr:rowOff>121920</xdr:rowOff>
    </xdr:to>
    <xdr:sp macro="" textlink="">
      <xdr:nvSpPr>
        <xdr:cNvPr id="3510" name="AutoShape 438" descr="Columbus Blue Jackets">
          <a:extLst>
            <a:ext uri="{FF2B5EF4-FFF2-40B4-BE49-F238E27FC236}">
              <a16:creationId xmlns:a16="http://schemas.microsoft.com/office/drawing/2014/main" xmlns="" id="{00000000-0008-0000-1000-0000B60D0000}"/>
            </a:ext>
          </a:extLst>
        </xdr:cNvPr>
        <xdr:cNvSpPr>
          <a:spLocks noChangeAspect="1" noChangeArrowheads="1"/>
        </xdr:cNvSpPr>
      </xdr:nvSpPr>
      <xdr:spPr bwMode="auto">
        <a:xfrm>
          <a:off x="0" y="1648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597</xdr:row>
      <xdr:rowOff>0</xdr:rowOff>
    </xdr:from>
    <xdr:to>
      <xdr:col>0</xdr:col>
      <xdr:colOff>304800</xdr:colOff>
      <xdr:row>598</xdr:row>
      <xdr:rowOff>121920</xdr:rowOff>
    </xdr:to>
    <xdr:sp macro="" textlink="">
      <xdr:nvSpPr>
        <xdr:cNvPr id="3511" name="AutoShape 439" descr="Philadelphia Flyers">
          <a:extLst>
            <a:ext uri="{FF2B5EF4-FFF2-40B4-BE49-F238E27FC236}">
              <a16:creationId xmlns:a16="http://schemas.microsoft.com/office/drawing/2014/main" xmlns="" id="{00000000-0008-0000-1000-0000B70D0000}"/>
            </a:ext>
          </a:extLst>
        </xdr:cNvPr>
        <xdr:cNvSpPr>
          <a:spLocks noChangeAspect="1" noChangeArrowheads="1"/>
        </xdr:cNvSpPr>
      </xdr:nvSpPr>
      <xdr:spPr bwMode="auto">
        <a:xfrm>
          <a:off x="0" y="165193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304800</xdr:colOff>
      <xdr:row>199</xdr:row>
      <xdr:rowOff>121920</xdr:rowOff>
    </xdr:to>
    <xdr:sp macro="" textlink="">
      <xdr:nvSpPr>
        <xdr:cNvPr id="3512" name="AutoShape 440" descr="Tampa Bay Lightning">
          <a:extLst>
            <a:ext uri="{FF2B5EF4-FFF2-40B4-BE49-F238E27FC236}">
              <a16:creationId xmlns:a16="http://schemas.microsoft.com/office/drawing/2014/main" xmlns="" id="{00000000-0008-0000-1000-0000B80D0000}"/>
            </a:ext>
          </a:extLst>
        </xdr:cNvPr>
        <xdr:cNvSpPr>
          <a:spLocks noChangeAspect="1" noChangeArrowheads="1"/>
        </xdr:cNvSpPr>
      </xdr:nvSpPr>
      <xdr:spPr bwMode="auto">
        <a:xfrm>
          <a:off x="0" y="165567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xdr:row>
      <xdr:rowOff>0</xdr:rowOff>
    </xdr:from>
    <xdr:to>
      <xdr:col>0</xdr:col>
      <xdr:colOff>304800</xdr:colOff>
      <xdr:row>355</xdr:row>
      <xdr:rowOff>121920</xdr:rowOff>
    </xdr:to>
    <xdr:sp macro="" textlink="">
      <xdr:nvSpPr>
        <xdr:cNvPr id="3513" name="AutoShape 441" descr="Boston Bruins">
          <a:extLst>
            <a:ext uri="{FF2B5EF4-FFF2-40B4-BE49-F238E27FC236}">
              <a16:creationId xmlns:a16="http://schemas.microsoft.com/office/drawing/2014/main" xmlns="" id="{00000000-0008-0000-1000-0000B90D0000}"/>
            </a:ext>
          </a:extLst>
        </xdr:cNvPr>
        <xdr:cNvSpPr>
          <a:spLocks noChangeAspect="1" noChangeArrowheads="1"/>
        </xdr:cNvSpPr>
      </xdr:nvSpPr>
      <xdr:spPr bwMode="auto">
        <a:xfrm>
          <a:off x="0" y="165940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xdr:row>
      <xdr:rowOff>0</xdr:rowOff>
    </xdr:from>
    <xdr:to>
      <xdr:col>0</xdr:col>
      <xdr:colOff>304800</xdr:colOff>
      <xdr:row>245</xdr:row>
      <xdr:rowOff>121920</xdr:rowOff>
    </xdr:to>
    <xdr:sp macro="" textlink="">
      <xdr:nvSpPr>
        <xdr:cNvPr id="3514" name="AutoShape 442" descr="Edmonton Oilers">
          <a:extLst>
            <a:ext uri="{FF2B5EF4-FFF2-40B4-BE49-F238E27FC236}">
              <a16:creationId xmlns:a16="http://schemas.microsoft.com/office/drawing/2014/main" xmlns="" id="{00000000-0008-0000-1000-0000BA0D0000}"/>
            </a:ext>
          </a:extLst>
        </xdr:cNvPr>
        <xdr:cNvSpPr>
          <a:spLocks noChangeAspect="1" noChangeArrowheads="1"/>
        </xdr:cNvSpPr>
      </xdr:nvSpPr>
      <xdr:spPr bwMode="auto">
        <a:xfrm>
          <a:off x="0" y="1664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xdr:row>
      <xdr:rowOff>0</xdr:rowOff>
    </xdr:from>
    <xdr:to>
      <xdr:col>0</xdr:col>
      <xdr:colOff>304800</xdr:colOff>
      <xdr:row>368</xdr:row>
      <xdr:rowOff>121920</xdr:rowOff>
    </xdr:to>
    <xdr:sp macro="" textlink="">
      <xdr:nvSpPr>
        <xdr:cNvPr id="3515" name="AutoShape 443" descr="Los Angeles Kings">
          <a:extLst>
            <a:ext uri="{FF2B5EF4-FFF2-40B4-BE49-F238E27FC236}">
              <a16:creationId xmlns:a16="http://schemas.microsoft.com/office/drawing/2014/main" xmlns="" id="{00000000-0008-0000-1000-0000BB0D0000}"/>
            </a:ext>
          </a:extLst>
        </xdr:cNvPr>
        <xdr:cNvSpPr>
          <a:spLocks noChangeAspect="1" noChangeArrowheads="1"/>
        </xdr:cNvSpPr>
      </xdr:nvSpPr>
      <xdr:spPr bwMode="auto">
        <a:xfrm>
          <a:off x="0" y="166870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xdr:row>
      <xdr:rowOff>0</xdr:rowOff>
    </xdr:from>
    <xdr:to>
      <xdr:col>0</xdr:col>
      <xdr:colOff>304800</xdr:colOff>
      <xdr:row>338</xdr:row>
      <xdr:rowOff>121920</xdr:rowOff>
    </xdr:to>
    <xdr:sp macro="" textlink="">
      <xdr:nvSpPr>
        <xdr:cNvPr id="3516" name="AutoShape 444" descr="Boston Bruins">
          <a:extLst>
            <a:ext uri="{FF2B5EF4-FFF2-40B4-BE49-F238E27FC236}">
              <a16:creationId xmlns:a16="http://schemas.microsoft.com/office/drawing/2014/main" xmlns="" id="{00000000-0008-0000-1000-0000BC0D0000}"/>
            </a:ext>
          </a:extLst>
        </xdr:cNvPr>
        <xdr:cNvSpPr>
          <a:spLocks noChangeAspect="1" noChangeArrowheads="1"/>
        </xdr:cNvSpPr>
      </xdr:nvSpPr>
      <xdr:spPr bwMode="auto">
        <a:xfrm>
          <a:off x="0" y="167426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615</xdr:row>
      <xdr:rowOff>0</xdr:rowOff>
    </xdr:from>
    <xdr:to>
      <xdr:col>0</xdr:col>
      <xdr:colOff>304800</xdr:colOff>
      <xdr:row>616</xdr:row>
      <xdr:rowOff>121920</xdr:rowOff>
    </xdr:to>
    <xdr:sp macro="" textlink="">
      <xdr:nvSpPr>
        <xdr:cNvPr id="3517" name="AutoShape 445" descr="San Jose Sharks">
          <a:extLst>
            <a:ext uri="{FF2B5EF4-FFF2-40B4-BE49-F238E27FC236}">
              <a16:creationId xmlns:a16="http://schemas.microsoft.com/office/drawing/2014/main" xmlns="" id="{00000000-0008-0000-1000-0000BD0D0000}"/>
            </a:ext>
          </a:extLst>
        </xdr:cNvPr>
        <xdr:cNvSpPr>
          <a:spLocks noChangeAspect="1" noChangeArrowheads="1"/>
        </xdr:cNvSpPr>
      </xdr:nvSpPr>
      <xdr:spPr bwMode="auto">
        <a:xfrm>
          <a:off x="0" y="167800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xdr:row>
      <xdr:rowOff>0</xdr:rowOff>
    </xdr:from>
    <xdr:to>
      <xdr:col>0</xdr:col>
      <xdr:colOff>304800</xdr:colOff>
      <xdr:row>335</xdr:row>
      <xdr:rowOff>121920</xdr:rowOff>
    </xdr:to>
    <xdr:sp macro="" textlink="">
      <xdr:nvSpPr>
        <xdr:cNvPr id="3518" name="AutoShape 446" descr="Anaheim Ducks">
          <a:extLst>
            <a:ext uri="{FF2B5EF4-FFF2-40B4-BE49-F238E27FC236}">
              <a16:creationId xmlns:a16="http://schemas.microsoft.com/office/drawing/2014/main" xmlns="" id="{00000000-0008-0000-1000-0000BE0D0000}"/>
            </a:ext>
          </a:extLst>
        </xdr:cNvPr>
        <xdr:cNvSpPr>
          <a:spLocks noChangeAspect="1" noChangeArrowheads="1"/>
        </xdr:cNvSpPr>
      </xdr:nvSpPr>
      <xdr:spPr bwMode="auto">
        <a:xfrm>
          <a:off x="0" y="1681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304800</xdr:colOff>
      <xdr:row>45</xdr:row>
      <xdr:rowOff>121920</xdr:rowOff>
    </xdr:to>
    <xdr:sp macro="" textlink="">
      <xdr:nvSpPr>
        <xdr:cNvPr id="3519" name="AutoShape 447" descr="Tampa Bay Lightning">
          <a:extLst>
            <a:ext uri="{FF2B5EF4-FFF2-40B4-BE49-F238E27FC236}">
              <a16:creationId xmlns:a16="http://schemas.microsoft.com/office/drawing/2014/main" xmlns="" id="{00000000-0008-0000-1000-0000BF0D0000}"/>
            </a:ext>
          </a:extLst>
        </xdr:cNvPr>
        <xdr:cNvSpPr>
          <a:spLocks noChangeAspect="1" noChangeArrowheads="1"/>
        </xdr:cNvSpPr>
      </xdr:nvSpPr>
      <xdr:spPr bwMode="auto">
        <a:xfrm>
          <a:off x="0" y="168546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626</xdr:row>
      <xdr:rowOff>0</xdr:rowOff>
    </xdr:from>
    <xdr:to>
      <xdr:col>0</xdr:col>
      <xdr:colOff>304800</xdr:colOff>
      <xdr:row>627</xdr:row>
      <xdr:rowOff>121920</xdr:rowOff>
    </xdr:to>
    <xdr:sp macro="" textlink="">
      <xdr:nvSpPr>
        <xdr:cNvPr id="3520" name="AutoShape 448" descr="Vegas Golden Knights">
          <a:extLst>
            <a:ext uri="{FF2B5EF4-FFF2-40B4-BE49-F238E27FC236}">
              <a16:creationId xmlns:a16="http://schemas.microsoft.com/office/drawing/2014/main" xmlns="" id="{00000000-0008-0000-1000-0000C00D0000}"/>
            </a:ext>
          </a:extLst>
        </xdr:cNvPr>
        <xdr:cNvSpPr>
          <a:spLocks noChangeAspect="1" noChangeArrowheads="1"/>
        </xdr:cNvSpPr>
      </xdr:nvSpPr>
      <xdr:spPr bwMode="auto">
        <a:xfrm>
          <a:off x="0" y="168920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xdr:row>
      <xdr:rowOff>0</xdr:rowOff>
    </xdr:from>
    <xdr:to>
      <xdr:col>0</xdr:col>
      <xdr:colOff>304800</xdr:colOff>
      <xdr:row>306</xdr:row>
      <xdr:rowOff>121920</xdr:rowOff>
    </xdr:to>
    <xdr:sp macro="" textlink="">
      <xdr:nvSpPr>
        <xdr:cNvPr id="3521" name="AutoShape 449" descr="Washington Capitals">
          <a:extLst>
            <a:ext uri="{FF2B5EF4-FFF2-40B4-BE49-F238E27FC236}">
              <a16:creationId xmlns:a16="http://schemas.microsoft.com/office/drawing/2014/main" xmlns="" id="{00000000-0008-0000-1000-0000C10D0000}"/>
            </a:ext>
          </a:extLst>
        </xdr:cNvPr>
        <xdr:cNvSpPr>
          <a:spLocks noChangeAspect="1" noChangeArrowheads="1"/>
        </xdr:cNvSpPr>
      </xdr:nvSpPr>
      <xdr:spPr bwMode="auto">
        <a:xfrm>
          <a:off x="0" y="16947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304800</xdr:colOff>
      <xdr:row>23</xdr:row>
      <xdr:rowOff>121920</xdr:rowOff>
    </xdr:to>
    <xdr:sp macro="" textlink="">
      <xdr:nvSpPr>
        <xdr:cNvPr id="3522" name="AutoShape 450" descr="Ottawa Senators">
          <a:extLst>
            <a:ext uri="{FF2B5EF4-FFF2-40B4-BE49-F238E27FC236}">
              <a16:creationId xmlns:a16="http://schemas.microsoft.com/office/drawing/2014/main" xmlns="" id="{00000000-0008-0000-1000-0000C20D0000}"/>
            </a:ext>
          </a:extLst>
        </xdr:cNvPr>
        <xdr:cNvSpPr>
          <a:spLocks noChangeAspect="1" noChangeArrowheads="1"/>
        </xdr:cNvSpPr>
      </xdr:nvSpPr>
      <xdr:spPr bwMode="auto">
        <a:xfrm>
          <a:off x="0" y="1698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xdr:row>
      <xdr:rowOff>0</xdr:rowOff>
    </xdr:from>
    <xdr:to>
      <xdr:col>0</xdr:col>
      <xdr:colOff>304800</xdr:colOff>
      <xdr:row>403</xdr:row>
      <xdr:rowOff>121920</xdr:rowOff>
    </xdr:to>
    <xdr:sp macro="" textlink="">
      <xdr:nvSpPr>
        <xdr:cNvPr id="3523" name="AutoShape 451" descr="Vancouver Canucks">
          <a:extLst>
            <a:ext uri="{FF2B5EF4-FFF2-40B4-BE49-F238E27FC236}">
              <a16:creationId xmlns:a16="http://schemas.microsoft.com/office/drawing/2014/main" xmlns="" id="{00000000-0008-0000-1000-0000C30D0000}"/>
            </a:ext>
          </a:extLst>
        </xdr:cNvPr>
        <xdr:cNvSpPr>
          <a:spLocks noChangeAspect="1" noChangeArrowheads="1"/>
        </xdr:cNvSpPr>
      </xdr:nvSpPr>
      <xdr:spPr bwMode="auto">
        <a:xfrm>
          <a:off x="0" y="170223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xdr:row>
      <xdr:rowOff>0</xdr:rowOff>
    </xdr:from>
    <xdr:to>
      <xdr:col>0</xdr:col>
      <xdr:colOff>304800</xdr:colOff>
      <xdr:row>407</xdr:row>
      <xdr:rowOff>121920</xdr:rowOff>
    </xdr:to>
    <xdr:sp macro="" textlink="">
      <xdr:nvSpPr>
        <xdr:cNvPr id="3524" name="AutoShape 452" descr="Florida Panthers">
          <a:extLst>
            <a:ext uri="{FF2B5EF4-FFF2-40B4-BE49-F238E27FC236}">
              <a16:creationId xmlns:a16="http://schemas.microsoft.com/office/drawing/2014/main" xmlns="" id="{00000000-0008-0000-1000-0000C40D0000}"/>
            </a:ext>
          </a:extLst>
        </xdr:cNvPr>
        <xdr:cNvSpPr>
          <a:spLocks noChangeAspect="1" noChangeArrowheads="1"/>
        </xdr:cNvSpPr>
      </xdr:nvSpPr>
      <xdr:spPr bwMode="auto">
        <a:xfrm>
          <a:off x="0" y="170596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xdr:row>
      <xdr:rowOff>0</xdr:rowOff>
    </xdr:from>
    <xdr:to>
      <xdr:col>0</xdr:col>
      <xdr:colOff>304800</xdr:colOff>
      <xdr:row>315</xdr:row>
      <xdr:rowOff>121920</xdr:rowOff>
    </xdr:to>
    <xdr:sp macro="" textlink="">
      <xdr:nvSpPr>
        <xdr:cNvPr id="3525" name="AutoShape 453" descr="Vancouver Canucks">
          <a:extLst>
            <a:ext uri="{FF2B5EF4-FFF2-40B4-BE49-F238E27FC236}">
              <a16:creationId xmlns:a16="http://schemas.microsoft.com/office/drawing/2014/main" xmlns="" id="{00000000-0008-0000-1000-0000C50D0000}"/>
            </a:ext>
          </a:extLst>
        </xdr:cNvPr>
        <xdr:cNvSpPr>
          <a:spLocks noChangeAspect="1" noChangeArrowheads="1"/>
        </xdr:cNvSpPr>
      </xdr:nvSpPr>
      <xdr:spPr bwMode="auto">
        <a:xfrm>
          <a:off x="0" y="170969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557</xdr:row>
      <xdr:rowOff>0</xdr:rowOff>
    </xdr:from>
    <xdr:to>
      <xdr:col>0</xdr:col>
      <xdr:colOff>304800</xdr:colOff>
      <xdr:row>558</xdr:row>
      <xdr:rowOff>121920</xdr:rowOff>
    </xdr:to>
    <xdr:sp macro="" textlink="">
      <xdr:nvSpPr>
        <xdr:cNvPr id="3526" name="AutoShape 454" descr="Columbus Blue Jackets">
          <a:extLst>
            <a:ext uri="{FF2B5EF4-FFF2-40B4-BE49-F238E27FC236}">
              <a16:creationId xmlns:a16="http://schemas.microsoft.com/office/drawing/2014/main" xmlns="" id="{00000000-0008-0000-1000-0000C60D0000}"/>
            </a:ext>
          </a:extLst>
        </xdr:cNvPr>
        <xdr:cNvSpPr>
          <a:spLocks noChangeAspect="1" noChangeArrowheads="1"/>
        </xdr:cNvSpPr>
      </xdr:nvSpPr>
      <xdr:spPr bwMode="auto">
        <a:xfrm>
          <a:off x="0" y="171343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xdr:row>
      <xdr:rowOff>0</xdr:rowOff>
    </xdr:from>
    <xdr:to>
      <xdr:col>0</xdr:col>
      <xdr:colOff>304800</xdr:colOff>
      <xdr:row>353</xdr:row>
      <xdr:rowOff>121920</xdr:rowOff>
    </xdr:to>
    <xdr:sp macro="" textlink="">
      <xdr:nvSpPr>
        <xdr:cNvPr id="3527" name="AutoShape 455" descr="St Louis Blues">
          <a:extLst>
            <a:ext uri="{FF2B5EF4-FFF2-40B4-BE49-F238E27FC236}">
              <a16:creationId xmlns:a16="http://schemas.microsoft.com/office/drawing/2014/main" xmlns="" id="{00000000-0008-0000-1000-0000C70D0000}"/>
            </a:ext>
          </a:extLst>
        </xdr:cNvPr>
        <xdr:cNvSpPr>
          <a:spLocks noChangeAspect="1" noChangeArrowheads="1"/>
        </xdr:cNvSpPr>
      </xdr:nvSpPr>
      <xdr:spPr bwMode="auto">
        <a:xfrm>
          <a:off x="0" y="1717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311</xdr:row>
      <xdr:rowOff>0</xdr:rowOff>
    </xdr:from>
    <xdr:to>
      <xdr:col>0</xdr:col>
      <xdr:colOff>304800</xdr:colOff>
      <xdr:row>312</xdr:row>
      <xdr:rowOff>121920</xdr:rowOff>
    </xdr:to>
    <xdr:sp macro="" textlink="">
      <xdr:nvSpPr>
        <xdr:cNvPr id="3528" name="AutoShape 456" descr="Calgary Flames">
          <a:extLst>
            <a:ext uri="{FF2B5EF4-FFF2-40B4-BE49-F238E27FC236}">
              <a16:creationId xmlns:a16="http://schemas.microsoft.com/office/drawing/2014/main" xmlns="" id="{00000000-0008-0000-1000-0000C80D0000}"/>
            </a:ext>
          </a:extLst>
        </xdr:cNvPr>
        <xdr:cNvSpPr>
          <a:spLocks noChangeAspect="1" noChangeArrowheads="1"/>
        </xdr:cNvSpPr>
      </xdr:nvSpPr>
      <xdr:spPr bwMode="auto">
        <a:xfrm>
          <a:off x="0" y="172090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xdr:row>
      <xdr:rowOff>0</xdr:rowOff>
    </xdr:from>
    <xdr:to>
      <xdr:col>0</xdr:col>
      <xdr:colOff>304800</xdr:colOff>
      <xdr:row>567</xdr:row>
      <xdr:rowOff>121920</xdr:rowOff>
    </xdr:to>
    <xdr:sp macro="" textlink="">
      <xdr:nvSpPr>
        <xdr:cNvPr id="3529" name="AutoShape 457" descr="New Jersey Devils">
          <a:extLst>
            <a:ext uri="{FF2B5EF4-FFF2-40B4-BE49-F238E27FC236}">
              <a16:creationId xmlns:a16="http://schemas.microsoft.com/office/drawing/2014/main" xmlns="" id="{00000000-0008-0000-1000-0000C90D0000}"/>
            </a:ext>
          </a:extLst>
        </xdr:cNvPr>
        <xdr:cNvSpPr>
          <a:spLocks noChangeAspect="1" noChangeArrowheads="1"/>
        </xdr:cNvSpPr>
      </xdr:nvSpPr>
      <xdr:spPr bwMode="auto">
        <a:xfrm>
          <a:off x="0" y="172463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304800</xdr:colOff>
      <xdr:row>79</xdr:row>
      <xdr:rowOff>121920</xdr:rowOff>
    </xdr:to>
    <xdr:sp macro="" textlink="">
      <xdr:nvSpPr>
        <xdr:cNvPr id="3530" name="AutoShape 458" descr="Los Angeles Kings">
          <a:extLst>
            <a:ext uri="{FF2B5EF4-FFF2-40B4-BE49-F238E27FC236}">
              <a16:creationId xmlns:a16="http://schemas.microsoft.com/office/drawing/2014/main" xmlns="" id="{00000000-0008-0000-1000-0000CA0D0000}"/>
            </a:ext>
          </a:extLst>
        </xdr:cNvPr>
        <xdr:cNvSpPr>
          <a:spLocks noChangeAspect="1" noChangeArrowheads="1"/>
        </xdr:cNvSpPr>
      </xdr:nvSpPr>
      <xdr:spPr bwMode="auto">
        <a:xfrm>
          <a:off x="0" y="172836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xdr:row>
      <xdr:rowOff>0</xdr:rowOff>
    </xdr:from>
    <xdr:to>
      <xdr:col>0</xdr:col>
      <xdr:colOff>304800</xdr:colOff>
      <xdr:row>346</xdr:row>
      <xdr:rowOff>121920</xdr:rowOff>
    </xdr:to>
    <xdr:sp macro="" textlink="">
      <xdr:nvSpPr>
        <xdr:cNvPr id="3531" name="AutoShape 459" descr="Vegas Golden Knights">
          <a:extLst>
            <a:ext uri="{FF2B5EF4-FFF2-40B4-BE49-F238E27FC236}">
              <a16:creationId xmlns:a16="http://schemas.microsoft.com/office/drawing/2014/main" xmlns="" id="{00000000-0008-0000-1000-0000CB0D0000}"/>
            </a:ext>
          </a:extLst>
        </xdr:cNvPr>
        <xdr:cNvSpPr>
          <a:spLocks noChangeAspect="1" noChangeArrowheads="1"/>
        </xdr:cNvSpPr>
      </xdr:nvSpPr>
      <xdr:spPr bwMode="auto">
        <a:xfrm>
          <a:off x="0" y="173210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533</xdr:row>
      <xdr:rowOff>0</xdr:rowOff>
    </xdr:from>
    <xdr:to>
      <xdr:col>0</xdr:col>
      <xdr:colOff>304800</xdr:colOff>
      <xdr:row>534</xdr:row>
      <xdr:rowOff>121920</xdr:rowOff>
    </xdr:to>
    <xdr:sp macro="" textlink="">
      <xdr:nvSpPr>
        <xdr:cNvPr id="3532" name="AutoShape 460" descr="Chicago Blackhawks">
          <a:extLst>
            <a:ext uri="{FF2B5EF4-FFF2-40B4-BE49-F238E27FC236}">
              <a16:creationId xmlns:a16="http://schemas.microsoft.com/office/drawing/2014/main" xmlns="" id="{00000000-0008-0000-1000-0000CC0D0000}"/>
            </a:ext>
          </a:extLst>
        </xdr:cNvPr>
        <xdr:cNvSpPr>
          <a:spLocks noChangeAspect="1" noChangeArrowheads="1"/>
        </xdr:cNvSpPr>
      </xdr:nvSpPr>
      <xdr:spPr bwMode="auto">
        <a:xfrm>
          <a:off x="0" y="173766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813</xdr:row>
      <xdr:rowOff>0</xdr:rowOff>
    </xdr:from>
    <xdr:to>
      <xdr:col>0</xdr:col>
      <xdr:colOff>304800</xdr:colOff>
      <xdr:row>814</xdr:row>
      <xdr:rowOff>121920</xdr:rowOff>
    </xdr:to>
    <xdr:sp macro="" textlink="">
      <xdr:nvSpPr>
        <xdr:cNvPr id="3533" name="AutoShape 461" descr="New York Rangers">
          <a:extLst>
            <a:ext uri="{FF2B5EF4-FFF2-40B4-BE49-F238E27FC236}">
              <a16:creationId xmlns:a16="http://schemas.microsoft.com/office/drawing/2014/main" xmlns="" id="{00000000-0008-0000-1000-0000CD0D0000}"/>
            </a:ext>
          </a:extLst>
        </xdr:cNvPr>
        <xdr:cNvSpPr>
          <a:spLocks noChangeAspect="1" noChangeArrowheads="1"/>
        </xdr:cNvSpPr>
      </xdr:nvSpPr>
      <xdr:spPr bwMode="auto">
        <a:xfrm>
          <a:off x="0" y="174139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816</xdr:row>
      <xdr:rowOff>0</xdr:rowOff>
    </xdr:from>
    <xdr:to>
      <xdr:col>0</xdr:col>
      <xdr:colOff>304800</xdr:colOff>
      <xdr:row>817</xdr:row>
      <xdr:rowOff>121920</xdr:rowOff>
    </xdr:to>
    <xdr:sp macro="" textlink="">
      <xdr:nvSpPr>
        <xdr:cNvPr id="3534" name="AutoShape 462" descr="New York Rangers">
          <a:extLst>
            <a:ext uri="{FF2B5EF4-FFF2-40B4-BE49-F238E27FC236}">
              <a16:creationId xmlns:a16="http://schemas.microsoft.com/office/drawing/2014/main" xmlns="" id="{00000000-0008-0000-1000-0000CE0D0000}"/>
            </a:ext>
          </a:extLst>
        </xdr:cNvPr>
        <xdr:cNvSpPr>
          <a:spLocks noChangeAspect="1" noChangeArrowheads="1"/>
        </xdr:cNvSpPr>
      </xdr:nvSpPr>
      <xdr:spPr bwMode="auto">
        <a:xfrm>
          <a:off x="0" y="174513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304800</xdr:colOff>
      <xdr:row>36</xdr:row>
      <xdr:rowOff>121920</xdr:rowOff>
    </xdr:to>
    <xdr:sp macro="" textlink="">
      <xdr:nvSpPr>
        <xdr:cNvPr id="3535" name="AutoShape 463" descr="New York Rangers">
          <a:extLst>
            <a:ext uri="{FF2B5EF4-FFF2-40B4-BE49-F238E27FC236}">
              <a16:creationId xmlns:a16="http://schemas.microsoft.com/office/drawing/2014/main" xmlns="" id="{00000000-0008-0000-1000-0000CF0D0000}"/>
            </a:ext>
          </a:extLst>
        </xdr:cNvPr>
        <xdr:cNvSpPr>
          <a:spLocks noChangeAspect="1" noChangeArrowheads="1"/>
        </xdr:cNvSpPr>
      </xdr:nvSpPr>
      <xdr:spPr bwMode="auto">
        <a:xfrm>
          <a:off x="0" y="174886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378</xdr:row>
      <xdr:rowOff>0</xdr:rowOff>
    </xdr:from>
    <xdr:to>
      <xdr:col>0</xdr:col>
      <xdr:colOff>304800</xdr:colOff>
      <xdr:row>379</xdr:row>
      <xdr:rowOff>121920</xdr:rowOff>
    </xdr:to>
    <xdr:sp macro="" textlink="">
      <xdr:nvSpPr>
        <xdr:cNvPr id="3536" name="AutoShape 464" descr="Pittsburgh Penguins">
          <a:extLst>
            <a:ext uri="{FF2B5EF4-FFF2-40B4-BE49-F238E27FC236}">
              <a16:creationId xmlns:a16="http://schemas.microsoft.com/office/drawing/2014/main" xmlns="" id="{00000000-0008-0000-1000-0000D00D0000}"/>
            </a:ext>
          </a:extLst>
        </xdr:cNvPr>
        <xdr:cNvSpPr>
          <a:spLocks noChangeAspect="1" noChangeArrowheads="1"/>
        </xdr:cNvSpPr>
      </xdr:nvSpPr>
      <xdr:spPr bwMode="auto">
        <a:xfrm>
          <a:off x="0" y="1752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546</xdr:row>
      <xdr:rowOff>0</xdr:rowOff>
    </xdr:from>
    <xdr:to>
      <xdr:col>0</xdr:col>
      <xdr:colOff>304800</xdr:colOff>
      <xdr:row>547</xdr:row>
      <xdr:rowOff>121920</xdr:rowOff>
    </xdr:to>
    <xdr:sp macro="" textlink="">
      <xdr:nvSpPr>
        <xdr:cNvPr id="3537" name="AutoShape 465" descr="Los Angeles Kings">
          <a:extLst>
            <a:ext uri="{FF2B5EF4-FFF2-40B4-BE49-F238E27FC236}">
              <a16:creationId xmlns:a16="http://schemas.microsoft.com/office/drawing/2014/main" xmlns="" id="{00000000-0008-0000-1000-0000D10D0000}"/>
            </a:ext>
          </a:extLst>
        </xdr:cNvPr>
        <xdr:cNvSpPr>
          <a:spLocks noChangeAspect="1" noChangeArrowheads="1"/>
        </xdr:cNvSpPr>
      </xdr:nvSpPr>
      <xdr:spPr bwMode="auto">
        <a:xfrm>
          <a:off x="0" y="17563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0</xdr:col>
      <xdr:colOff>304800</xdr:colOff>
      <xdr:row>181</xdr:row>
      <xdr:rowOff>121920</xdr:rowOff>
    </xdr:to>
    <xdr:sp macro="" textlink="">
      <xdr:nvSpPr>
        <xdr:cNvPr id="3538" name="AutoShape 466" descr="Carolina Hurricanes">
          <a:extLst>
            <a:ext uri="{FF2B5EF4-FFF2-40B4-BE49-F238E27FC236}">
              <a16:creationId xmlns:a16="http://schemas.microsoft.com/office/drawing/2014/main" xmlns="" id="{00000000-0008-0000-1000-0000D20D0000}"/>
            </a:ext>
          </a:extLst>
        </xdr:cNvPr>
        <xdr:cNvSpPr>
          <a:spLocks noChangeAspect="1" noChangeArrowheads="1"/>
        </xdr:cNvSpPr>
      </xdr:nvSpPr>
      <xdr:spPr bwMode="auto">
        <a:xfrm>
          <a:off x="0" y="176006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xdr:row>
      <xdr:rowOff>0</xdr:rowOff>
    </xdr:from>
    <xdr:to>
      <xdr:col>0</xdr:col>
      <xdr:colOff>304800</xdr:colOff>
      <xdr:row>281</xdr:row>
      <xdr:rowOff>121920</xdr:rowOff>
    </xdr:to>
    <xdr:sp macro="" textlink="">
      <xdr:nvSpPr>
        <xdr:cNvPr id="3539" name="AutoShape 467" descr="St Louis Blues">
          <a:extLst>
            <a:ext uri="{FF2B5EF4-FFF2-40B4-BE49-F238E27FC236}">
              <a16:creationId xmlns:a16="http://schemas.microsoft.com/office/drawing/2014/main" xmlns="" id="{00000000-0008-0000-1000-0000D30D0000}"/>
            </a:ext>
          </a:extLst>
        </xdr:cNvPr>
        <xdr:cNvSpPr>
          <a:spLocks noChangeAspect="1" noChangeArrowheads="1"/>
        </xdr:cNvSpPr>
      </xdr:nvSpPr>
      <xdr:spPr bwMode="auto">
        <a:xfrm>
          <a:off x="0" y="176380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xdr:row>
      <xdr:rowOff>0</xdr:rowOff>
    </xdr:from>
    <xdr:to>
      <xdr:col>0</xdr:col>
      <xdr:colOff>304800</xdr:colOff>
      <xdr:row>414</xdr:row>
      <xdr:rowOff>121920</xdr:rowOff>
    </xdr:to>
    <xdr:sp macro="" textlink="">
      <xdr:nvSpPr>
        <xdr:cNvPr id="3540" name="AutoShape 468" descr="San Jose Sharks">
          <a:extLst>
            <a:ext uri="{FF2B5EF4-FFF2-40B4-BE49-F238E27FC236}">
              <a16:creationId xmlns:a16="http://schemas.microsoft.com/office/drawing/2014/main" xmlns="" id="{00000000-0008-0000-1000-0000D40D0000}"/>
            </a:ext>
          </a:extLst>
        </xdr:cNvPr>
        <xdr:cNvSpPr>
          <a:spLocks noChangeAspect="1" noChangeArrowheads="1"/>
        </xdr:cNvSpPr>
      </xdr:nvSpPr>
      <xdr:spPr bwMode="auto">
        <a:xfrm>
          <a:off x="0" y="176753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xdr:row>
      <xdr:rowOff>0</xdr:rowOff>
    </xdr:from>
    <xdr:to>
      <xdr:col>0</xdr:col>
      <xdr:colOff>304800</xdr:colOff>
      <xdr:row>437</xdr:row>
      <xdr:rowOff>121920</xdr:rowOff>
    </xdr:to>
    <xdr:sp macro="" textlink="">
      <xdr:nvSpPr>
        <xdr:cNvPr id="3541" name="AutoShape 469" descr="Calgary Flames">
          <a:extLst>
            <a:ext uri="{FF2B5EF4-FFF2-40B4-BE49-F238E27FC236}">
              <a16:creationId xmlns:a16="http://schemas.microsoft.com/office/drawing/2014/main" xmlns="" id="{00000000-0008-0000-1000-0000D50D0000}"/>
            </a:ext>
          </a:extLst>
        </xdr:cNvPr>
        <xdr:cNvSpPr>
          <a:spLocks noChangeAspect="1" noChangeArrowheads="1"/>
        </xdr:cNvSpPr>
      </xdr:nvSpPr>
      <xdr:spPr bwMode="auto">
        <a:xfrm>
          <a:off x="0" y="1771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xdr:row>
      <xdr:rowOff>0</xdr:rowOff>
    </xdr:from>
    <xdr:to>
      <xdr:col>0</xdr:col>
      <xdr:colOff>304800</xdr:colOff>
      <xdr:row>242</xdr:row>
      <xdr:rowOff>121920</xdr:rowOff>
    </xdr:to>
    <xdr:sp macro="" textlink="">
      <xdr:nvSpPr>
        <xdr:cNvPr id="3542" name="AutoShape 470" descr="Calgary Flames">
          <a:extLst>
            <a:ext uri="{FF2B5EF4-FFF2-40B4-BE49-F238E27FC236}">
              <a16:creationId xmlns:a16="http://schemas.microsoft.com/office/drawing/2014/main" xmlns="" id="{00000000-0008-0000-1000-0000D60D0000}"/>
            </a:ext>
          </a:extLst>
        </xdr:cNvPr>
        <xdr:cNvSpPr>
          <a:spLocks noChangeAspect="1" noChangeArrowheads="1"/>
        </xdr:cNvSpPr>
      </xdr:nvSpPr>
      <xdr:spPr bwMode="auto">
        <a:xfrm>
          <a:off x="0" y="177500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xdr:row>
      <xdr:rowOff>0</xdr:rowOff>
    </xdr:from>
    <xdr:to>
      <xdr:col>0</xdr:col>
      <xdr:colOff>304800</xdr:colOff>
      <xdr:row>470</xdr:row>
      <xdr:rowOff>121920</xdr:rowOff>
    </xdr:to>
    <xdr:sp macro="" textlink="">
      <xdr:nvSpPr>
        <xdr:cNvPr id="3543" name="AutoShape 471" descr="San Jose Sharks">
          <a:extLst>
            <a:ext uri="{FF2B5EF4-FFF2-40B4-BE49-F238E27FC236}">
              <a16:creationId xmlns:a16="http://schemas.microsoft.com/office/drawing/2014/main" xmlns="" id="{00000000-0008-0000-1000-0000D70D0000}"/>
            </a:ext>
          </a:extLst>
        </xdr:cNvPr>
        <xdr:cNvSpPr>
          <a:spLocks noChangeAspect="1" noChangeArrowheads="1"/>
        </xdr:cNvSpPr>
      </xdr:nvSpPr>
      <xdr:spPr bwMode="auto">
        <a:xfrm>
          <a:off x="0" y="177873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579</xdr:row>
      <xdr:rowOff>0</xdr:rowOff>
    </xdr:from>
    <xdr:to>
      <xdr:col>0</xdr:col>
      <xdr:colOff>304800</xdr:colOff>
      <xdr:row>580</xdr:row>
      <xdr:rowOff>121920</xdr:rowOff>
    </xdr:to>
    <xdr:sp macro="" textlink="">
      <xdr:nvSpPr>
        <xdr:cNvPr id="3544" name="AutoShape 472" descr="Los Angeles Kings">
          <a:extLst>
            <a:ext uri="{FF2B5EF4-FFF2-40B4-BE49-F238E27FC236}">
              <a16:creationId xmlns:a16="http://schemas.microsoft.com/office/drawing/2014/main" xmlns="" id="{00000000-0008-0000-1000-0000D80D0000}"/>
            </a:ext>
          </a:extLst>
        </xdr:cNvPr>
        <xdr:cNvSpPr>
          <a:spLocks noChangeAspect="1" noChangeArrowheads="1"/>
        </xdr:cNvSpPr>
      </xdr:nvSpPr>
      <xdr:spPr bwMode="auto">
        <a:xfrm>
          <a:off x="0" y="178247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293</xdr:row>
      <xdr:rowOff>0</xdr:rowOff>
    </xdr:from>
    <xdr:to>
      <xdr:col>0</xdr:col>
      <xdr:colOff>304800</xdr:colOff>
      <xdr:row>294</xdr:row>
      <xdr:rowOff>121920</xdr:rowOff>
    </xdr:to>
    <xdr:sp macro="" textlink="">
      <xdr:nvSpPr>
        <xdr:cNvPr id="3545" name="AutoShape 473" descr="Ottawa Senators">
          <a:extLst>
            <a:ext uri="{FF2B5EF4-FFF2-40B4-BE49-F238E27FC236}">
              <a16:creationId xmlns:a16="http://schemas.microsoft.com/office/drawing/2014/main" xmlns="" id="{00000000-0008-0000-1000-0000D90D0000}"/>
            </a:ext>
          </a:extLst>
        </xdr:cNvPr>
        <xdr:cNvSpPr>
          <a:spLocks noChangeAspect="1" noChangeArrowheads="1"/>
        </xdr:cNvSpPr>
      </xdr:nvSpPr>
      <xdr:spPr bwMode="auto">
        <a:xfrm>
          <a:off x="0" y="178620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xdr:row>
      <xdr:rowOff>0</xdr:rowOff>
    </xdr:from>
    <xdr:to>
      <xdr:col>0</xdr:col>
      <xdr:colOff>304800</xdr:colOff>
      <xdr:row>268</xdr:row>
      <xdr:rowOff>121920</xdr:rowOff>
    </xdr:to>
    <xdr:sp macro="" textlink="">
      <xdr:nvSpPr>
        <xdr:cNvPr id="3546" name="AutoShape 474" descr="Boston Bruins">
          <a:extLst>
            <a:ext uri="{FF2B5EF4-FFF2-40B4-BE49-F238E27FC236}">
              <a16:creationId xmlns:a16="http://schemas.microsoft.com/office/drawing/2014/main" xmlns="" id="{00000000-0008-0000-1000-0000DA0D0000}"/>
            </a:ext>
          </a:extLst>
        </xdr:cNvPr>
        <xdr:cNvSpPr>
          <a:spLocks noChangeAspect="1" noChangeArrowheads="1"/>
        </xdr:cNvSpPr>
      </xdr:nvSpPr>
      <xdr:spPr bwMode="auto">
        <a:xfrm>
          <a:off x="0" y="17899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633</xdr:row>
      <xdr:rowOff>0</xdr:rowOff>
    </xdr:from>
    <xdr:to>
      <xdr:col>0</xdr:col>
      <xdr:colOff>304800</xdr:colOff>
      <xdr:row>634</xdr:row>
      <xdr:rowOff>121920</xdr:rowOff>
    </xdr:to>
    <xdr:sp macro="" textlink="">
      <xdr:nvSpPr>
        <xdr:cNvPr id="3547" name="AutoShape 475" descr="Dallas Stars">
          <a:extLst>
            <a:ext uri="{FF2B5EF4-FFF2-40B4-BE49-F238E27FC236}">
              <a16:creationId xmlns:a16="http://schemas.microsoft.com/office/drawing/2014/main" xmlns="" id="{00000000-0008-0000-1000-0000DB0D0000}"/>
            </a:ext>
          </a:extLst>
        </xdr:cNvPr>
        <xdr:cNvSpPr>
          <a:spLocks noChangeAspect="1" noChangeArrowheads="1"/>
        </xdr:cNvSpPr>
      </xdr:nvSpPr>
      <xdr:spPr bwMode="auto">
        <a:xfrm>
          <a:off x="0" y="179367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xdr:row>
      <xdr:rowOff>0</xdr:rowOff>
    </xdr:from>
    <xdr:to>
      <xdr:col>0</xdr:col>
      <xdr:colOff>304800</xdr:colOff>
      <xdr:row>270</xdr:row>
      <xdr:rowOff>121920</xdr:rowOff>
    </xdr:to>
    <xdr:sp macro="" textlink="">
      <xdr:nvSpPr>
        <xdr:cNvPr id="3548" name="AutoShape 476" descr="Buffalo Sabres">
          <a:extLst>
            <a:ext uri="{FF2B5EF4-FFF2-40B4-BE49-F238E27FC236}">
              <a16:creationId xmlns:a16="http://schemas.microsoft.com/office/drawing/2014/main" xmlns="" id="{00000000-0008-0000-1000-0000DC0D0000}"/>
            </a:ext>
          </a:extLst>
        </xdr:cNvPr>
        <xdr:cNvSpPr>
          <a:spLocks noChangeAspect="1" noChangeArrowheads="1"/>
        </xdr:cNvSpPr>
      </xdr:nvSpPr>
      <xdr:spPr bwMode="auto">
        <a:xfrm>
          <a:off x="0" y="179740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xdr:row>
      <xdr:rowOff>0</xdr:rowOff>
    </xdr:from>
    <xdr:to>
      <xdr:col>0</xdr:col>
      <xdr:colOff>304800</xdr:colOff>
      <xdr:row>561</xdr:row>
      <xdr:rowOff>121920</xdr:rowOff>
    </xdr:to>
    <xdr:sp macro="" textlink="">
      <xdr:nvSpPr>
        <xdr:cNvPr id="3549" name="AutoShape 477" descr="San Jose Sharks">
          <a:extLst>
            <a:ext uri="{FF2B5EF4-FFF2-40B4-BE49-F238E27FC236}">
              <a16:creationId xmlns:a16="http://schemas.microsoft.com/office/drawing/2014/main" xmlns="" id="{00000000-0008-0000-1000-0000DD0D0000}"/>
            </a:ext>
          </a:extLst>
        </xdr:cNvPr>
        <xdr:cNvSpPr>
          <a:spLocks noChangeAspect="1" noChangeArrowheads="1"/>
        </xdr:cNvSpPr>
      </xdr:nvSpPr>
      <xdr:spPr bwMode="auto">
        <a:xfrm>
          <a:off x="0" y="180113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xdr:row>
      <xdr:rowOff>0</xdr:rowOff>
    </xdr:from>
    <xdr:to>
      <xdr:col>0</xdr:col>
      <xdr:colOff>304800</xdr:colOff>
      <xdr:row>487</xdr:row>
      <xdr:rowOff>121920</xdr:rowOff>
    </xdr:to>
    <xdr:sp macro="" textlink="">
      <xdr:nvSpPr>
        <xdr:cNvPr id="3550" name="AutoShape 478" descr="Arizona Coyotes">
          <a:extLst>
            <a:ext uri="{FF2B5EF4-FFF2-40B4-BE49-F238E27FC236}">
              <a16:creationId xmlns:a16="http://schemas.microsoft.com/office/drawing/2014/main" xmlns="" id="{00000000-0008-0000-1000-0000DE0D0000}"/>
            </a:ext>
          </a:extLst>
        </xdr:cNvPr>
        <xdr:cNvSpPr>
          <a:spLocks noChangeAspect="1" noChangeArrowheads="1"/>
        </xdr:cNvSpPr>
      </xdr:nvSpPr>
      <xdr:spPr bwMode="auto">
        <a:xfrm>
          <a:off x="0" y="180487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772</xdr:row>
      <xdr:rowOff>0</xdr:rowOff>
    </xdr:from>
    <xdr:to>
      <xdr:col>0</xdr:col>
      <xdr:colOff>304800</xdr:colOff>
      <xdr:row>773</xdr:row>
      <xdr:rowOff>121920</xdr:rowOff>
    </xdr:to>
    <xdr:sp macro="" textlink="">
      <xdr:nvSpPr>
        <xdr:cNvPr id="3551" name="AutoShape 479" descr="Florida Panthers">
          <a:extLst>
            <a:ext uri="{FF2B5EF4-FFF2-40B4-BE49-F238E27FC236}">
              <a16:creationId xmlns:a16="http://schemas.microsoft.com/office/drawing/2014/main" xmlns="" id="{00000000-0008-0000-1000-0000DF0D0000}"/>
            </a:ext>
          </a:extLst>
        </xdr:cNvPr>
        <xdr:cNvSpPr>
          <a:spLocks noChangeAspect="1" noChangeArrowheads="1"/>
        </xdr:cNvSpPr>
      </xdr:nvSpPr>
      <xdr:spPr bwMode="auto">
        <a:xfrm>
          <a:off x="0" y="1808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564</xdr:row>
      <xdr:rowOff>0</xdr:rowOff>
    </xdr:from>
    <xdr:to>
      <xdr:col>0</xdr:col>
      <xdr:colOff>304800</xdr:colOff>
      <xdr:row>565</xdr:row>
      <xdr:rowOff>121920</xdr:rowOff>
    </xdr:to>
    <xdr:sp macro="" textlink="">
      <xdr:nvSpPr>
        <xdr:cNvPr id="3552" name="AutoShape 480" descr="Florida Panthers">
          <a:extLst>
            <a:ext uri="{FF2B5EF4-FFF2-40B4-BE49-F238E27FC236}">
              <a16:creationId xmlns:a16="http://schemas.microsoft.com/office/drawing/2014/main" xmlns="" id="{00000000-0008-0000-1000-0000E00D0000}"/>
            </a:ext>
          </a:extLst>
        </xdr:cNvPr>
        <xdr:cNvSpPr>
          <a:spLocks noChangeAspect="1" noChangeArrowheads="1"/>
        </xdr:cNvSpPr>
      </xdr:nvSpPr>
      <xdr:spPr bwMode="auto">
        <a:xfrm>
          <a:off x="0" y="181234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703</xdr:row>
      <xdr:rowOff>0</xdr:rowOff>
    </xdr:from>
    <xdr:to>
      <xdr:col>0</xdr:col>
      <xdr:colOff>304800</xdr:colOff>
      <xdr:row>704</xdr:row>
      <xdr:rowOff>121920</xdr:rowOff>
    </xdr:to>
    <xdr:sp macro="" textlink="">
      <xdr:nvSpPr>
        <xdr:cNvPr id="3553" name="AutoShape 481" descr="Boston Bruins">
          <a:extLst>
            <a:ext uri="{FF2B5EF4-FFF2-40B4-BE49-F238E27FC236}">
              <a16:creationId xmlns:a16="http://schemas.microsoft.com/office/drawing/2014/main" xmlns="" id="{00000000-0008-0000-1000-0000E10D0000}"/>
            </a:ext>
          </a:extLst>
        </xdr:cNvPr>
        <xdr:cNvSpPr>
          <a:spLocks noChangeAspect="1" noChangeArrowheads="1"/>
        </xdr:cNvSpPr>
      </xdr:nvSpPr>
      <xdr:spPr bwMode="auto">
        <a:xfrm>
          <a:off x="0" y="181607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690</xdr:row>
      <xdr:rowOff>0</xdr:rowOff>
    </xdr:from>
    <xdr:to>
      <xdr:col>0</xdr:col>
      <xdr:colOff>304800</xdr:colOff>
      <xdr:row>691</xdr:row>
      <xdr:rowOff>121920</xdr:rowOff>
    </xdr:to>
    <xdr:sp macro="" textlink="">
      <xdr:nvSpPr>
        <xdr:cNvPr id="3554" name="AutoShape 482" descr="Chicago Blackhawks">
          <a:extLst>
            <a:ext uri="{FF2B5EF4-FFF2-40B4-BE49-F238E27FC236}">
              <a16:creationId xmlns:a16="http://schemas.microsoft.com/office/drawing/2014/main" xmlns="" id="{00000000-0008-0000-1000-0000E20D0000}"/>
            </a:ext>
          </a:extLst>
        </xdr:cNvPr>
        <xdr:cNvSpPr>
          <a:spLocks noChangeAspect="1" noChangeArrowheads="1"/>
        </xdr:cNvSpPr>
      </xdr:nvSpPr>
      <xdr:spPr bwMode="auto">
        <a:xfrm>
          <a:off x="0" y="181980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0</xdr:col>
      <xdr:colOff>304800</xdr:colOff>
      <xdr:row>168</xdr:row>
      <xdr:rowOff>121920</xdr:rowOff>
    </xdr:to>
    <xdr:sp macro="" textlink="">
      <xdr:nvSpPr>
        <xdr:cNvPr id="3555" name="AutoShape 483" descr="New York Rangers">
          <a:extLst>
            <a:ext uri="{FF2B5EF4-FFF2-40B4-BE49-F238E27FC236}">
              <a16:creationId xmlns:a16="http://schemas.microsoft.com/office/drawing/2014/main" xmlns="" id="{00000000-0008-0000-1000-0000E30D0000}"/>
            </a:ext>
          </a:extLst>
        </xdr:cNvPr>
        <xdr:cNvSpPr>
          <a:spLocks noChangeAspect="1" noChangeArrowheads="1"/>
        </xdr:cNvSpPr>
      </xdr:nvSpPr>
      <xdr:spPr bwMode="auto">
        <a:xfrm>
          <a:off x="0" y="182354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596</xdr:row>
      <xdr:rowOff>0</xdr:rowOff>
    </xdr:from>
    <xdr:to>
      <xdr:col>0</xdr:col>
      <xdr:colOff>304800</xdr:colOff>
      <xdr:row>597</xdr:row>
      <xdr:rowOff>121920</xdr:rowOff>
    </xdr:to>
    <xdr:sp macro="" textlink="">
      <xdr:nvSpPr>
        <xdr:cNvPr id="3556" name="AutoShape 484" descr="New York Islanders">
          <a:extLst>
            <a:ext uri="{FF2B5EF4-FFF2-40B4-BE49-F238E27FC236}">
              <a16:creationId xmlns:a16="http://schemas.microsoft.com/office/drawing/2014/main" xmlns="" id="{00000000-0008-0000-1000-0000E40D0000}"/>
            </a:ext>
          </a:extLst>
        </xdr:cNvPr>
        <xdr:cNvSpPr>
          <a:spLocks noChangeAspect="1" noChangeArrowheads="1"/>
        </xdr:cNvSpPr>
      </xdr:nvSpPr>
      <xdr:spPr bwMode="auto">
        <a:xfrm>
          <a:off x="0" y="18272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xdr:row>
      <xdr:rowOff>0</xdr:rowOff>
    </xdr:from>
    <xdr:to>
      <xdr:col>0</xdr:col>
      <xdr:colOff>304800</xdr:colOff>
      <xdr:row>300</xdr:row>
      <xdr:rowOff>121920</xdr:rowOff>
    </xdr:to>
    <xdr:sp macro="" textlink="">
      <xdr:nvSpPr>
        <xdr:cNvPr id="3557" name="AutoShape 485" descr="Columbus Blue Jackets">
          <a:extLst>
            <a:ext uri="{FF2B5EF4-FFF2-40B4-BE49-F238E27FC236}">
              <a16:creationId xmlns:a16="http://schemas.microsoft.com/office/drawing/2014/main" xmlns="" id="{00000000-0008-0000-1000-0000E50D0000}"/>
            </a:ext>
          </a:extLst>
        </xdr:cNvPr>
        <xdr:cNvSpPr>
          <a:spLocks noChangeAspect="1" noChangeArrowheads="1"/>
        </xdr:cNvSpPr>
      </xdr:nvSpPr>
      <xdr:spPr bwMode="auto">
        <a:xfrm>
          <a:off x="0" y="183283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310</xdr:row>
      <xdr:rowOff>0</xdr:rowOff>
    </xdr:from>
    <xdr:to>
      <xdr:col>0</xdr:col>
      <xdr:colOff>304800</xdr:colOff>
      <xdr:row>311</xdr:row>
      <xdr:rowOff>121920</xdr:rowOff>
    </xdr:to>
    <xdr:sp macro="" textlink="">
      <xdr:nvSpPr>
        <xdr:cNvPr id="3558" name="AutoShape 486" descr="Detroit Red Wings">
          <a:extLst>
            <a:ext uri="{FF2B5EF4-FFF2-40B4-BE49-F238E27FC236}">
              <a16:creationId xmlns:a16="http://schemas.microsoft.com/office/drawing/2014/main" xmlns="" id="{00000000-0008-0000-1000-0000E60D0000}"/>
            </a:ext>
          </a:extLst>
        </xdr:cNvPr>
        <xdr:cNvSpPr>
          <a:spLocks noChangeAspect="1" noChangeArrowheads="1"/>
        </xdr:cNvSpPr>
      </xdr:nvSpPr>
      <xdr:spPr bwMode="auto">
        <a:xfrm>
          <a:off x="0" y="183657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0</xdr:col>
      <xdr:colOff>304800</xdr:colOff>
      <xdr:row>148</xdr:row>
      <xdr:rowOff>121920</xdr:rowOff>
    </xdr:to>
    <xdr:sp macro="" textlink="">
      <xdr:nvSpPr>
        <xdr:cNvPr id="3559" name="AutoShape 487" descr="Chicago Blackhawks">
          <a:extLst>
            <a:ext uri="{FF2B5EF4-FFF2-40B4-BE49-F238E27FC236}">
              <a16:creationId xmlns:a16="http://schemas.microsoft.com/office/drawing/2014/main" xmlns="" id="{00000000-0008-0000-1000-0000E70D0000}"/>
            </a:ext>
          </a:extLst>
        </xdr:cNvPr>
        <xdr:cNvSpPr>
          <a:spLocks noChangeAspect="1" noChangeArrowheads="1"/>
        </xdr:cNvSpPr>
      </xdr:nvSpPr>
      <xdr:spPr bwMode="auto">
        <a:xfrm>
          <a:off x="0" y="184030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xdr:row>
      <xdr:rowOff>0</xdr:rowOff>
    </xdr:from>
    <xdr:to>
      <xdr:col>0</xdr:col>
      <xdr:colOff>304800</xdr:colOff>
      <xdr:row>296</xdr:row>
      <xdr:rowOff>121920</xdr:rowOff>
    </xdr:to>
    <xdr:sp macro="" textlink="">
      <xdr:nvSpPr>
        <xdr:cNvPr id="3560" name="AutoShape 488" descr="Nashville Predators">
          <a:extLst>
            <a:ext uri="{FF2B5EF4-FFF2-40B4-BE49-F238E27FC236}">
              <a16:creationId xmlns:a16="http://schemas.microsoft.com/office/drawing/2014/main" xmlns="" id="{00000000-0008-0000-1000-0000E80D0000}"/>
            </a:ext>
          </a:extLst>
        </xdr:cNvPr>
        <xdr:cNvSpPr>
          <a:spLocks noChangeAspect="1" noChangeArrowheads="1"/>
        </xdr:cNvSpPr>
      </xdr:nvSpPr>
      <xdr:spPr bwMode="auto">
        <a:xfrm>
          <a:off x="0" y="1844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xdr:row>
      <xdr:rowOff>0</xdr:rowOff>
    </xdr:from>
    <xdr:to>
      <xdr:col>0</xdr:col>
      <xdr:colOff>304800</xdr:colOff>
      <xdr:row>548</xdr:row>
      <xdr:rowOff>121920</xdr:rowOff>
    </xdr:to>
    <xdr:sp macro="" textlink="">
      <xdr:nvSpPr>
        <xdr:cNvPr id="3561" name="AutoShape 489" descr="Tampa Bay Lightning">
          <a:extLst>
            <a:ext uri="{FF2B5EF4-FFF2-40B4-BE49-F238E27FC236}">
              <a16:creationId xmlns:a16="http://schemas.microsoft.com/office/drawing/2014/main" xmlns="" id="{00000000-0008-0000-1000-0000E90D0000}"/>
            </a:ext>
          </a:extLst>
        </xdr:cNvPr>
        <xdr:cNvSpPr>
          <a:spLocks noChangeAspect="1" noChangeArrowheads="1"/>
        </xdr:cNvSpPr>
      </xdr:nvSpPr>
      <xdr:spPr bwMode="auto">
        <a:xfrm>
          <a:off x="0" y="184777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805</xdr:row>
      <xdr:rowOff>0</xdr:rowOff>
    </xdr:from>
    <xdr:to>
      <xdr:col>0</xdr:col>
      <xdr:colOff>304800</xdr:colOff>
      <xdr:row>806</xdr:row>
      <xdr:rowOff>121920</xdr:rowOff>
    </xdr:to>
    <xdr:sp macro="" textlink="">
      <xdr:nvSpPr>
        <xdr:cNvPr id="3562" name="AutoShape 490" descr="Chicago Blackhawks">
          <a:extLst>
            <a:ext uri="{FF2B5EF4-FFF2-40B4-BE49-F238E27FC236}">
              <a16:creationId xmlns:a16="http://schemas.microsoft.com/office/drawing/2014/main" xmlns="" id="{00000000-0008-0000-1000-0000EA0D0000}"/>
            </a:ext>
          </a:extLst>
        </xdr:cNvPr>
        <xdr:cNvSpPr>
          <a:spLocks noChangeAspect="1" noChangeArrowheads="1"/>
        </xdr:cNvSpPr>
      </xdr:nvSpPr>
      <xdr:spPr bwMode="auto">
        <a:xfrm>
          <a:off x="0" y="185150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xdr:row>
      <xdr:rowOff>0</xdr:rowOff>
    </xdr:from>
    <xdr:to>
      <xdr:col>0</xdr:col>
      <xdr:colOff>304800</xdr:colOff>
      <xdr:row>264</xdr:row>
      <xdr:rowOff>121920</xdr:rowOff>
    </xdr:to>
    <xdr:sp macro="" textlink="">
      <xdr:nvSpPr>
        <xdr:cNvPr id="3563" name="AutoShape 491" descr="Edmonton Oilers">
          <a:extLst>
            <a:ext uri="{FF2B5EF4-FFF2-40B4-BE49-F238E27FC236}">
              <a16:creationId xmlns:a16="http://schemas.microsoft.com/office/drawing/2014/main" xmlns="" id="{00000000-0008-0000-1000-0000EB0D0000}"/>
            </a:ext>
          </a:extLst>
        </xdr:cNvPr>
        <xdr:cNvSpPr>
          <a:spLocks noChangeAspect="1" noChangeArrowheads="1"/>
        </xdr:cNvSpPr>
      </xdr:nvSpPr>
      <xdr:spPr bwMode="auto">
        <a:xfrm>
          <a:off x="0" y="185524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439</xdr:row>
      <xdr:rowOff>0</xdr:rowOff>
    </xdr:from>
    <xdr:to>
      <xdr:col>0</xdr:col>
      <xdr:colOff>304800</xdr:colOff>
      <xdr:row>440</xdr:row>
      <xdr:rowOff>121920</xdr:rowOff>
    </xdr:to>
    <xdr:sp macro="" textlink="">
      <xdr:nvSpPr>
        <xdr:cNvPr id="3564" name="AutoShape 492" descr="Anaheim Ducks">
          <a:extLst>
            <a:ext uri="{FF2B5EF4-FFF2-40B4-BE49-F238E27FC236}">
              <a16:creationId xmlns:a16="http://schemas.microsoft.com/office/drawing/2014/main" xmlns="" id="{00000000-0008-0000-1000-0000EC0D0000}"/>
            </a:ext>
          </a:extLst>
        </xdr:cNvPr>
        <xdr:cNvSpPr>
          <a:spLocks noChangeAspect="1" noChangeArrowheads="1"/>
        </xdr:cNvSpPr>
      </xdr:nvSpPr>
      <xdr:spPr bwMode="auto">
        <a:xfrm>
          <a:off x="0" y="185897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xdr:row>
      <xdr:rowOff>0</xdr:rowOff>
    </xdr:from>
    <xdr:to>
      <xdr:col>0</xdr:col>
      <xdr:colOff>304800</xdr:colOff>
      <xdr:row>293</xdr:row>
      <xdr:rowOff>121920</xdr:rowOff>
    </xdr:to>
    <xdr:sp macro="" textlink="">
      <xdr:nvSpPr>
        <xdr:cNvPr id="3565" name="AutoShape 493" descr="San Jose Sharks">
          <a:extLst>
            <a:ext uri="{FF2B5EF4-FFF2-40B4-BE49-F238E27FC236}">
              <a16:creationId xmlns:a16="http://schemas.microsoft.com/office/drawing/2014/main" xmlns="" id="{00000000-0008-0000-1000-0000ED0D0000}"/>
            </a:ext>
          </a:extLst>
        </xdr:cNvPr>
        <xdr:cNvSpPr>
          <a:spLocks noChangeAspect="1" noChangeArrowheads="1"/>
        </xdr:cNvSpPr>
      </xdr:nvSpPr>
      <xdr:spPr bwMode="auto">
        <a:xfrm>
          <a:off x="0" y="18627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767</xdr:row>
      <xdr:rowOff>0</xdr:rowOff>
    </xdr:from>
    <xdr:to>
      <xdr:col>0</xdr:col>
      <xdr:colOff>304800</xdr:colOff>
      <xdr:row>768</xdr:row>
      <xdr:rowOff>121920</xdr:rowOff>
    </xdr:to>
    <xdr:sp macro="" textlink="">
      <xdr:nvSpPr>
        <xdr:cNvPr id="3566" name="AutoShape 494" descr="Tampa Bay Lightning">
          <a:extLst>
            <a:ext uri="{FF2B5EF4-FFF2-40B4-BE49-F238E27FC236}">
              <a16:creationId xmlns:a16="http://schemas.microsoft.com/office/drawing/2014/main" xmlns="" id="{00000000-0008-0000-1000-0000EE0D0000}"/>
            </a:ext>
          </a:extLst>
        </xdr:cNvPr>
        <xdr:cNvSpPr>
          <a:spLocks noChangeAspect="1" noChangeArrowheads="1"/>
        </xdr:cNvSpPr>
      </xdr:nvSpPr>
      <xdr:spPr bwMode="auto">
        <a:xfrm>
          <a:off x="0" y="186644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xdr:row>
      <xdr:rowOff>0</xdr:rowOff>
    </xdr:from>
    <xdr:to>
      <xdr:col>0</xdr:col>
      <xdr:colOff>304800</xdr:colOff>
      <xdr:row>473</xdr:row>
      <xdr:rowOff>121920</xdr:rowOff>
    </xdr:to>
    <xdr:sp macro="" textlink="">
      <xdr:nvSpPr>
        <xdr:cNvPr id="3567" name="AutoShape 495" descr="Columbus Blue Jackets">
          <a:extLst>
            <a:ext uri="{FF2B5EF4-FFF2-40B4-BE49-F238E27FC236}">
              <a16:creationId xmlns:a16="http://schemas.microsoft.com/office/drawing/2014/main" xmlns="" id="{00000000-0008-0000-1000-0000EF0D0000}"/>
            </a:ext>
          </a:extLst>
        </xdr:cNvPr>
        <xdr:cNvSpPr>
          <a:spLocks noChangeAspect="1" noChangeArrowheads="1"/>
        </xdr:cNvSpPr>
      </xdr:nvSpPr>
      <xdr:spPr bwMode="auto">
        <a:xfrm>
          <a:off x="0" y="187017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694</xdr:row>
      <xdr:rowOff>0</xdr:rowOff>
    </xdr:from>
    <xdr:to>
      <xdr:col>0</xdr:col>
      <xdr:colOff>304800</xdr:colOff>
      <xdr:row>695</xdr:row>
      <xdr:rowOff>121920</xdr:rowOff>
    </xdr:to>
    <xdr:sp macro="" textlink="">
      <xdr:nvSpPr>
        <xdr:cNvPr id="3568" name="AutoShape 496" descr="Dallas Stars">
          <a:extLst>
            <a:ext uri="{FF2B5EF4-FFF2-40B4-BE49-F238E27FC236}">
              <a16:creationId xmlns:a16="http://schemas.microsoft.com/office/drawing/2014/main" xmlns="" id="{00000000-0008-0000-1000-0000F00D0000}"/>
            </a:ext>
          </a:extLst>
        </xdr:cNvPr>
        <xdr:cNvSpPr>
          <a:spLocks noChangeAspect="1" noChangeArrowheads="1"/>
        </xdr:cNvSpPr>
      </xdr:nvSpPr>
      <xdr:spPr bwMode="auto">
        <a:xfrm>
          <a:off x="0" y="187391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xdr:row>
      <xdr:rowOff>0</xdr:rowOff>
    </xdr:from>
    <xdr:to>
      <xdr:col>0</xdr:col>
      <xdr:colOff>304800</xdr:colOff>
      <xdr:row>146</xdr:row>
      <xdr:rowOff>121920</xdr:rowOff>
    </xdr:to>
    <xdr:sp macro="" textlink="">
      <xdr:nvSpPr>
        <xdr:cNvPr id="3569" name="AutoShape 497" descr="Arizona Coyotes">
          <a:extLst>
            <a:ext uri="{FF2B5EF4-FFF2-40B4-BE49-F238E27FC236}">
              <a16:creationId xmlns:a16="http://schemas.microsoft.com/office/drawing/2014/main" xmlns="" id="{00000000-0008-0000-1000-0000F10D0000}"/>
            </a:ext>
          </a:extLst>
        </xdr:cNvPr>
        <xdr:cNvSpPr>
          <a:spLocks noChangeAspect="1" noChangeArrowheads="1"/>
        </xdr:cNvSpPr>
      </xdr:nvSpPr>
      <xdr:spPr bwMode="auto">
        <a:xfrm>
          <a:off x="0" y="187581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xdr:row>
      <xdr:rowOff>0</xdr:rowOff>
    </xdr:from>
    <xdr:to>
      <xdr:col>0</xdr:col>
      <xdr:colOff>304800</xdr:colOff>
      <xdr:row>223</xdr:row>
      <xdr:rowOff>121920</xdr:rowOff>
    </xdr:to>
    <xdr:sp macro="" textlink="">
      <xdr:nvSpPr>
        <xdr:cNvPr id="3570" name="AutoShape 498" descr="Chicago Blackhawks">
          <a:extLst>
            <a:ext uri="{FF2B5EF4-FFF2-40B4-BE49-F238E27FC236}">
              <a16:creationId xmlns:a16="http://schemas.microsoft.com/office/drawing/2014/main" xmlns="" id="{00000000-0008-0000-1000-0000F20D0000}"/>
            </a:ext>
          </a:extLst>
        </xdr:cNvPr>
        <xdr:cNvSpPr>
          <a:spLocks noChangeAspect="1" noChangeArrowheads="1"/>
        </xdr:cNvSpPr>
      </xdr:nvSpPr>
      <xdr:spPr bwMode="auto">
        <a:xfrm>
          <a:off x="0" y="187954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xdr:row>
      <xdr:rowOff>0</xdr:rowOff>
    </xdr:from>
    <xdr:to>
      <xdr:col>0</xdr:col>
      <xdr:colOff>304800</xdr:colOff>
      <xdr:row>269</xdr:row>
      <xdr:rowOff>121920</xdr:rowOff>
    </xdr:to>
    <xdr:sp macro="" textlink="">
      <xdr:nvSpPr>
        <xdr:cNvPr id="3571" name="AutoShape 499" descr="Nashville Predators">
          <a:extLst>
            <a:ext uri="{FF2B5EF4-FFF2-40B4-BE49-F238E27FC236}">
              <a16:creationId xmlns:a16="http://schemas.microsoft.com/office/drawing/2014/main" xmlns="" id="{00000000-0008-0000-1000-0000F30D0000}"/>
            </a:ext>
          </a:extLst>
        </xdr:cNvPr>
        <xdr:cNvSpPr>
          <a:spLocks noChangeAspect="1" noChangeArrowheads="1"/>
        </xdr:cNvSpPr>
      </xdr:nvSpPr>
      <xdr:spPr bwMode="auto">
        <a:xfrm>
          <a:off x="0" y="1883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585</xdr:row>
      <xdr:rowOff>0</xdr:rowOff>
    </xdr:from>
    <xdr:to>
      <xdr:col>0</xdr:col>
      <xdr:colOff>304800</xdr:colOff>
      <xdr:row>586</xdr:row>
      <xdr:rowOff>121920</xdr:rowOff>
    </xdr:to>
    <xdr:sp macro="" textlink="">
      <xdr:nvSpPr>
        <xdr:cNvPr id="3572" name="AutoShape 500" descr="Philadelphia Flyers">
          <a:extLst>
            <a:ext uri="{FF2B5EF4-FFF2-40B4-BE49-F238E27FC236}">
              <a16:creationId xmlns:a16="http://schemas.microsoft.com/office/drawing/2014/main" xmlns="" id="{00000000-0008-0000-1000-0000F40D0000}"/>
            </a:ext>
          </a:extLst>
        </xdr:cNvPr>
        <xdr:cNvSpPr>
          <a:spLocks noChangeAspect="1" noChangeArrowheads="1"/>
        </xdr:cNvSpPr>
      </xdr:nvSpPr>
      <xdr:spPr bwMode="auto">
        <a:xfrm>
          <a:off x="0" y="188701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606</xdr:row>
      <xdr:rowOff>0</xdr:rowOff>
    </xdr:from>
    <xdr:to>
      <xdr:col>0</xdr:col>
      <xdr:colOff>304800</xdr:colOff>
      <xdr:row>607</xdr:row>
      <xdr:rowOff>121920</xdr:rowOff>
    </xdr:to>
    <xdr:sp macro="" textlink="">
      <xdr:nvSpPr>
        <xdr:cNvPr id="3573" name="AutoShape 501" descr="Chicago Blackhawks">
          <a:extLst>
            <a:ext uri="{FF2B5EF4-FFF2-40B4-BE49-F238E27FC236}">
              <a16:creationId xmlns:a16="http://schemas.microsoft.com/office/drawing/2014/main" xmlns="" id="{00000000-0008-0000-1000-0000F50D0000}"/>
            </a:ext>
          </a:extLst>
        </xdr:cNvPr>
        <xdr:cNvSpPr>
          <a:spLocks noChangeAspect="1" noChangeArrowheads="1"/>
        </xdr:cNvSpPr>
      </xdr:nvSpPr>
      <xdr:spPr bwMode="auto">
        <a:xfrm>
          <a:off x="0" y="189075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xdr:row>
      <xdr:rowOff>0</xdr:rowOff>
    </xdr:from>
    <xdr:to>
      <xdr:col>0</xdr:col>
      <xdr:colOff>304800</xdr:colOff>
      <xdr:row>99</xdr:row>
      <xdr:rowOff>121920</xdr:rowOff>
    </xdr:to>
    <xdr:sp macro="" textlink="">
      <xdr:nvSpPr>
        <xdr:cNvPr id="3574" name="AutoShape 502" descr="Tampa Bay Lightning">
          <a:extLst>
            <a:ext uri="{FF2B5EF4-FFF2-40B4-BE49-F238E27FC236}">
              <a16:creationId xmlns:a16="http://schemas.microsoft.com/office/drawing/2014/main" xmlns="" id="{00000000-0008-0000-1000-0000F60D0000}"/>
            </a:ext>
          </a:extLst>
        </xdr:cNvPr>
        <xdr:cNvSpPr>
          <a:spLocks noChangeAspect="1" noChangeArrowheads="1"/>
        </xdr:cNvSpPr>
      </xdr:nvSpPr>
      <xdr:spPr bwMode="auto">
        <a:xfrm>
          <a:off x="0" y="189448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0</xdr:col>
      <xdr:colOff>304800</xdr:colOff>
      <xdr:row>176</xdr:row>
      <xdr:rowOff>121920</xdr:rowOff>
    </xdr:to>
    <xdr:sp macro="" textlink="">
      <xdr:nvSpPr>
        <xdr:cNvPr id="3575" name="AutoShape 503" descr="Detroit Red Wings">
          <a:extLst>
            <a:ext uri="{FF2B5EF4-FFF2-40B4-BE49-F238E27FC236}">
              <a16:creationId xmlns:a16="http://schemas.microsoft.com/office/drawing/2014/main" xmlns="" id="{00000000-0008-0000-1000-0000F70D0000}"/>
            </a:ext>
          </a:extLst>
        </xdr:cNvPr>
        <xdr:cNvSpPr>
          <a:spLocks noChangeAspect="1" noChangeArrowheads="1"/>
        </xdr:cNvSpPr>
      </xdr:nvSpPr>
      <xdr:spPr bwMode="auto">
        <a:xfrm>
          <a:off x="0" y="189821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xdr:row>
      <xdr:rowOff>0</xdr:rowOff>
    </xdr:from>
    <xdr:to>
      <xdr:col>0</xdr:col>
      <xdr:colOff>304800</xdr:colOff>
      <xdr:row>405</xdr:row>
      <xdr:rowOff>121920</xdr:rowOff>
    </xdr:to>
    <xdr:sp macro="" textlink="">
      <xdr:nvSpPr>
        <xdr:cNvPr id="3576" name="AutoShape 504" descr="Buffalo Sabres">
          <a:extLst>
            <a:ext uri="{FF2B5EF4-FFF2-40B4-BE49-F238E27FC236}">
              <a16:creationId xmlns:a16="http://schemas.microsoft.com/office/drawing/2014/main" xmlns="" id="{00000000-0008-0000-1000-0000F80D0000}"/>
            </a:ext>
          </a:extLst>
        </xdr:cNvPr>
        <xdr:cNvSpPr>
          <a:spLocks noChangeAspect="1" noChangeArrowheads="1"/>
        </xdr:cNvSpPr>
      </xdr:nvSpPr>
      <xdr:spPr bwMode="auto">
        <a:xfrm>
          <a:off x="0" y="1901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xdr:row>
      <xdr:rowOff>0</xdr:rowOff>
    </xdr:from>
    <xdr:to>
      <xdr:col>0</xdr:col>
      <xdr:colOff>304800</xdr:colOff>
      <xdr:row>408</xdr:row>
      <xdr:rowOff>121920</xdr:rowOff>
    </xdr:to>
    <xdr:sp macro="" textlink="">
      <xdr:nvSpPr>
        <xdr:cNvPr id="3577" name="AutoShape 505" descr="Vancouver Canucks">
          <a:extLst>
            <a:ext uri="{FF2B5EF4-FFF2-40B4-BE49-F238E27FC236}">
              <a16:creationId xmlns:a16="http://schemas.microsoft.com/office/drawing/2014/main" xmlns="" id="{00000000-0008-0000-1000-0000F90D0000}"/>
            </a:ext>
          </a:extLst>
        </xdr:cNvPr>
        <xdr:cNvSpPr>
          <a:spLocks noChangeAspect="1" noChangeArrowheads="1"/>
        </xdr:cNvSpPr>
      </xdr:nvSpPr>
      <xdr:spPr bwMode="auto">
        <a:xfrm>
          <a:off x="0" y="190568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829</xdr:row>
      <xdr:rowOff>0</xdr:rowOff>
    </xdr:from>
    <xdr:to>
      <xdr:col>0</xdr:col>
      <xdr:colOff>304800</xdr:colOff>
      <xdr:row>830</xdr:row>
      <xdr:rowOff>121920</xdr:rowOff>
    </xdr:to>
    <xdr:sp macro="" textlink="">
      <xdr:nvSpPr>
        <xdr:cNvPr id="3578" name="AutoShape 506" descr="New Jersey Devils">
          <a:extLst>
            <a:ext uri="{FF2B5EF4-FFF2-40B4-BE49-F238E27FC236}">
              <a16:creationId xmlns:a16="http://schemas.microsoft.com/office/drawing/2014/main" xmlns="" id="{00000000-0008-0000-1000-0000FA0D0000}"/>
            </a:ext>
          </a:extLst>
        </xdr:cNvPr>
        <xdr:cNvSpPr>
          <a:spLocks noChangeAspect="1" noChangeArrowheads="1"/>
        </xdr:cNvSpPr>
      </xdr:nvSpPr>
      <xdr:spPr bwMode="auto">
        <a:xfrm>
          <a:off x="0" y="19094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xdr:row>
      <xdr:rowOff>0</xdr:rowOff>
    </xdr:from>
    <xdr:to>
      <xdr:col>0</xdr:col>
      <xdr:colOff>304800</xdr:colOff>
      <xdr:row>557</xdr:row>
      <xdr:rowOff>121920</xdr:rowOff>
    </xdr:to>
    <xdr:sp macro="" textlink="">
      <xdr:nvSpPr>
        <xdr:cNvPr id="3579" name="AutoShape 507" descr="Florida Panthers">
          <a:extLst>
            <a:ext uri="{FF2B5EF4-FFF2-40B4-BE49-F238E27FC236}">
              <a16:creationId xmlns:a16="http://schemas.microsoft.com/office/drawing/2014/main" xmlns="" id="{00000000-0008-0000-1000-0000FB0D0000}"/>
            </a:ext>
          </a:extLst>
        </xdr:cNvPr>
        <xdr:cNvSpPr>
          <a:spLocks noChangeAspect="1" noChangeArrowheads="1"/>
        </xdr:cNvSpPr>
      </xdr:nvSpPr>
      <xdr:spPr bwMode="auto">
        <a:xfrm>
          <a:off x="0" y="191315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xdr:row>
      <xdr:rowOff>0</xdr:rowOff>
    </xdr:from>
    <xdr:to>
      <xdr:col>0</xdr:col>
      <xdr:colOff>304800</xdr:colOff>
      <xdr:row>291</xdr:row>
      <xdr:rowOff>121920</xdr:rowOff>
    </xdr:to>
    <xdr:sp macro="" textlink="">
      <xdr:nvSpPr>
        <xdr:cNvPr id="3580" name="AutoShape 508" descr="Ottawa Senators">
          <a:extLst>
            <a:ext uri="{FF2B5EF4-FFF2-40B4-BE49-F238E27FC236}">
              <a16:creationId xmlns:a16="http://schemas.microsoft.com/office/drawing/2014/main" xmlns="" id="{00000000-0008-0000-1000-0000FC0D0000}"/>
            </a:ext>
          </a:extLst>
        </xdr:cNvPr>
        <xdr:cNvSpPr>
          <a:spLocks noChangeAspect="1" noChangeArrowheads="1"/>
        </xdr:cNvSpPr>
      </xdr:nvSpPr>
      <xdr:spPr bwMode="auto">
        <a:xfrm>
          <a:off x="0" y="191688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304800</xdr:colOff>
      <xdr:row>26</xdr:row>
      <xdr:rowOff>121920</xdr:rowOff>
    </xdr:to>
    <xdr:sp macro="" textlink="">
      <xdr:nvSpPr>
        <xdr:cNvPr id="3581" name="AutoShape 509" descr="Los Angeles Kings">
          <a:extLst>
            <a:ext uri="{FF2B5EF4-FFF2-40B4-BE49-F238E27FC236}">
              <a16:creationId xmlns:a16="http://schemas.microsoft.com/office/drawing/2014/main" xmlns="" id="{00000000-0008-0000-1000-0000FD0D0000}"/>
            </a:ext>
          </a:extLst>
        </xdr:cNvPr>
        <xdr:cNvSpPr>
          <a:spLocks noChangeAspect="1" noChangeArrowheads="1"/>
        </xdr:cNvSpPr>
      </xdr:nvSpPr>
      <xdr:spPr bwMode="auto">
        <a:xfrm>
          <a:off x="0" y="1920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298</xdr:row>
      <xdr:rowOff>0</xdr:rowOff>
    </xdr:from>
    <xdr:to>
      <xdr:col>0</xdr:col>
      <xdr:colOff>304800</xdr:colOff>
      <xdr:row>299</xdr:row>
      <xdr:rowOff>121920</xdr:rowOff>
    </xdr:to>
    <xdr:sp macro="" textlink="">
      <xdr:nvSpPr>
        <xdr:cNvPr id="3582" name="AutoShape 510" descr="Pittsburgh Penguins">
          <a:extLst>
            <a:ext uri="{FF2B5EF4-FFF2-40B4-BE49-F238E27FC236}">
              <a16:creationId xmlns:a16="http://schemas.microsoft.com/office/drawing/2014/main" xmlns="" id="{00000000-0008-0000-1000-0000FE0D0000}"/>
            </a:ext>
          </a:extLst>
        </xdr:cNvPr>
        <xdr:cNvSpPr>
          <a:spLocks noChangeAspect="1" noChangeArrowheads="1"/>
        </xdr:cNvSpPr>
      </xdr:nvSpPr>
      <xdr:spPr bwMode="auto">
        <a:xfrm>
          <a:off x="0" y="192435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xdr:row>
      <xdr:rowOff>0</xdr:rowOff>
    </xdr:from>
    <xdr:to>
      <xdr:col>0</xdr:col>
      <xdr:colOff>304800</xdr:colOff>
      <xdr:row>380</xdr:row>
      <xdr:rowOff>121920</xdr:rowOff>
    </xdr:to>
    <xdr:sp macro="" textlink="">
      <xdr:nvSpPr>
        <xdr:cNvPr id="3583" name="AutoShape 511" descr="Arizona Coyotes">
          <a:extLst>
            <a:ext uri="{FF2B5EF4-FFF2-40B4-BE49-F238E27FC236}">
              <a16:creationId xmlns:a16="http://schemas.microsoft.com/office/drawing/2014/main" xmlns="" id="{00000000-0008-0000-1000-0000FF0D0000}"/>
            </a:ext>
          </a:extLst>
        </xdr:cNvPr>
        <xdr:cNvSpPr>
          <a:spLocks noChangeAspect="1" noChangeArrowheads="1"/>
        </xdr:cNvSpPr>
      </xdr:nvSpPr>
      <xdr:spPr bwMode="auto">
        <a:xfrm>
          <a:off x="0" y="192808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xdr:row>
      <xdr:rowOff>0</xdr:rowOff>
    </xdr:from>
    <xdr:to>
      <xdr:col>0</xdr:col>
      <xdr:colOff>304800</xdr:colOff>
      <xdr:row>742</xdr:row>
      <xdr:rowOff>121920</xdr:rowOff>
    </xdr:to>
    <xdr:sp macro="" textlink="">
      <xdr:nvSpPr>
        <xdr:cNvPr id="3584" name="AutoShape 512" descr="Edmonton Oilers">
          <a:extLst>
            <a:ext uri="{FF2B5EF4-FFF2-40B4-BE49-F238E27FC236}">
              <a16:creationId xmlns:a16="http://schemas.microsoft.com/office/drawing/2014/main" xmlns="" id="{00000000-0008-0000-1000-0000000E0000}"/>
            </a:ext>
          </a:extLst>
        </xdr:cNvPr>
        <xdr:cNvSpPr>
          <a:spLocks noChangeAspect="1" noChangeArrowheads="1"/>
        </xdr:cNvSpPr>
      </xdr:nvSpPr>
      <xdr:spPr bwMode="auto">
        <a:xfrm>
          <a:off x="0" y="193182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xdr:row>
      <xdr:rowOff>0</xdr:rowOff>
    </xdr:from>
    <xdr:to>
      <xdr:col>0</xdr:col>
      <xdr:colOff>304800</xdr:colOff>
      <xdr:row>422</xdr:row>
      <xdr:rowOff>121920</xdr:rowOff>
    </xdr:to>
    <xdr:sp macro="" textlink="">
      <xdr:nvSpPr>
        <xdr:cNvPr id="3585" name="AutoShape 513" descr="Chicago Blackhawks">
          <a:extLst>
            <a:ext uri="{FF2B5EF4-FFF2-40B4-BE49-F238E27FC236}">
              <a16:creationId xmlns:a16="http://schemas.microsoft.com/office/drawing/2014/main" xmlns="" id="{00000000-0008-0000-1000-0000010E0000}"/>
            </a:ext>
          </a:extLst>
        </xdr:cNvPr>
        <xdr:cNvSpPr>
          <a:spLocks noChangeAspect="1" noChangeArrowheads="1"/>
        </xdr:cNvSpPr>
      </xdr:nvSpPr>
      <xdr:spPr bwMode="auto">
        <a:xfrm>
          <a:off x="0" y="193555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xdr:row>
      <xdr:rowOff>0</xdr:rowOff>
    </xdr:from>
    <xdr:to>
      <xdr:col>0</xdr:col>
      <xdr:colOff>304800</xdr:colOff>
      <xdr:row>152</xdr:row>
      <xdr:rowOff>121920</xdr:rowOff>
    </xdr:to>
    <xdr:sp macro="" textlink="">
      <xdr:nvSpPr>
        <xdr:cNvPr id="3586" name="AutoShape 514" descr="Minnesota Wild">
          <a:extLst>
            <a:ext uri="{FF2B5EF4-FFF2-40B4-BE49-F238E27FC236}">
              <a16:creationId xmlns:a16="http://schemas.microsoft.com/office/drawing/2014/main" xmlns="" id="{00000000-0008-0000-1000-0000020E0000}"/>
            </a:ext>
          </a:extLst>
        </xdr:cNvPr>
        <xdr:cNvSpPr>
          <a:spLocks noChangeAspect="1" noChangeArrowheads="1"/>
        </xdr:cNvSpPr>
      </xdr:nvSpPr>
      <xdr:spPr bwMode="auto">
        <a:xfrm>
          <a:off x="0" y="1939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121920</xdr:rowOff>
    </xdr:to>
    <xdr:sp macro="" textlink="">
      <xdr:nvSpPr>
        <xdr:cNvPr id="3587" name="AutoShape 515" descr="Tampa Bay Lightning">
          <a:extLst>
            <a:ext uri="{FF2B5EF4-FFF2-40B4-BE49-F238E27FC236}">
              <a16:creationId xmlns:a16="http://schemas.microsoft.com/office/drawing/2014/main" xmlns="" id="{00000000-0008-0000-1000-0000030E0000}"/>
            </a:ext>
          </a:extLst>
        </xdr:cNvPr>
        <xdr:cNvSpPr>
          <a:spLocks noChangeAspect="1" noChangeArrowheads="1"/>
        </xdr:cNvSpPr>
      </xdr:nvSpPr>
      <xdr:spPr bwMode="auto">
        <a:xfrm>
          <a:off x="0" y="194302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xdr:row>
      <xdr:rowOff>0</xdr:rowOff>
    </xdr:from>
    <xdr:to>
      <xdr:col>0</xdr:col>
      <xdr:colOff>304800</xdr:colOff>
      <xdr:row>4</xdr:row>
      <xdr:rowOff>121920</xdr:rowOff>
    </xdr:to>
    <xdr:sp macro="" textlink="">
      <xdr:nvSpPr>
        <xdr:cNvPr id="3588" name="AutoShape 516" descr="Toronto Maple Leafs">
          <a:extLst>
            <a:ext uri="{FF2B5EF4-FFF2-40B4-BE49-F238E27FC236}">
              <a16:creationId xmlns:a16="http://schemas.microsoft.com/office/drawing/2014/main" xmlns="" id="{00000000-0008-0000-1000-0000040E0000}"/>
            </a:ext>
          </a:extLst>
        </xdr:cNvPr>
        <xdr:cNvSpPr>
          <a:spLocks noChangeAspect="1" noChangeArrowheads="1"/>
        </xdr:cNvSpPr>
      </xdr:nvSpPr>
      <xdr:spPr bwMode="auto">
        <a:xfrm>
          <a:off x="0" y="194675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xdr:row>
      <xdr:rowOff>0</xdr:rowOff>
    </xdr:from>
    <xdr:to>
      <xdr:col>0</xdr:col>
      <xdr:colOff>304800</xdr:colOff>
      <xdr:row>366</xdr:row>
      <xdr:rowOff>121920</xdr:rowOff>
    </xdr:to>
    <xdr:sp macro="" textlink="">
      <xdr:nvSpPr>
        <xdr:cNvPr id="3589" name="AutoShape 517" descr="Winnipeg Jets">
          <a:extLst>
            <a:ext uri="{FF2B5EF4-FFF2-40B4-BE49-F238E27FC236}">
              <a16:creationId xmlns:a16="http://schemas.microsoft.com/office/drawing/2014/main" xmlns="" id="{00000000-0008-0000-1000-0000050E0000}"/>
            </a:ext>
          </a:extLst>
        </xdr:cNvPr>
        <xdr:cNvSpPr>
          <a:spLocks noChangeAspect="1" noChangeArrowheads="1"/>
        </xdr:cNvSpPr>
      </xdr:nvSpPr>
      <xdr:spPr bwMode="auto">
        <a:xfrm>
          <a:off x="0" y="195049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xdr:row>
      <xdr:rowOff>0</xdr:rowOff>
    </xdr:from>
    <xdr:to>
      <xdr:col>0</xdr:col>
      <xdr:colOff>304800</xdr:colOff>
      <xdr:row>140</xdr:row>
      <xdr:rowOff>121920</xdr:rowOff>
    </xdr:to>
    <xdr:sp macro="" textlink="">
      <xdr:nvSpPr>
        <xdr:cNvPr id="3590" name="AutoShape 518" descr="Los Angeles Kings">
          <a:extLst>
            <a:ext uri="{FF2B5EF4-FFF2-40B4-BE49-F238E27FC236}">
              <a16:creationId xmlns:a16="http://schemas.microsoft.com/office/drawing/2014/main" xmlns="" id="{00000000-0008-0000-1000-0000060E0000}"/>
            </a:ext>
          </a:extLst>
        </xdr:cNvPr>
        <xdr:cNvSpPr>
          <a:spLocks noChangeAspect="1" noChangeArrowheads="1"/>
        </xdr:cNvSpPr>
      </xdr:nvSpPr>
      <xdr:spPr bwMode="auto">
        <a:xfrm>
          <a:off x="0" y="195422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304800</xdr:colOff>
      <xdr:row>64</xdr:row>
      <xdr:rowOff>121920</xdr:rowOff>
    </xdr:to>
    <xdr:sp macro="" textlink="">
      <xdr:nvSpPr>
        <xdr:cNvPr id="3591" name="AutoShape 519" descr="Anaheim Ducks">
          <a:extLst>
            <a:ext uri="{FF2B5EF4-FFF2-40B4-BE49-F238E27FC236}">
              <a16:creationId xmlns:a16="http://schemas.microsoft.com/office/drawing/2014/main" xmlns="" id="{00000000-0008-0000-1000-0000070E0000}"/>
            </a:ext>
          </a:extLst>
        </xdr:cNvPr>
        <xdr:cNvSpPr>
          <a:spLocks noChangeAspect="1" noChangeArrowheads="1"/>
        </xdr:cNvSpPr>
      </xdr:nvSpPr>
      <xdr:spPr bwMode="auto">
        <a:xfrm>
          <a:off x="0" y="19579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735</xdr:row>
      <xdr:rowOff>0</xdr:rowOff>
    </xdr:from>
    <xdr:to>
      <xdr:col>0</xdr:col>
      <xdr:colOff>304800</xdr:colOff>
      <xdr:row>736</xdr:row>
      <xdr:rowOff>121920</xdr:rowOff>
    </xdr:to>
    <xdr:sp macro="" textlink="">
      <xdr:nvSpPr>
        <xdr:cNvPr id="3592" name="AutoShape 520" descr="New York Islanders">
          <a:extLst>
            <a:ext uri="{FF2B5EF4-FFF2-40B4-BE49-F238E27FC236}">
              <a16:creationId xmlns:a16="http://schemas.microsoft.com/office/drawing/2014/main" xmlns="" id="{00000000-0008-0000-1000-0000080E0000}"/>
            </a:ext>
          </a:extLst>
        </xdr:cNvPr>
        <xdr:cNvSpPr>
          <a:spLocks noChangeAspect="1" noChangeArrowheads="1"/>
        </xdr:cNvSpPr>
      </xdr:nvSpPr>
      <xdr:spPr bwMode="auto">
        <a:xfrm>
          <a:off x="0" y="196169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xdr:row>
      <xdr:rowOff>0</xdr:rowOff>
    </xdr:from>
    <xdr:to>
      <xdr:col>0</xdr:col>
      <xdr:colOff>304800</xdr:colOff>
      <xdr:row>8</xdr:row>
      <xdr:rowOff>121920</xdr:rowOff>
    </xdr:to>
    <xdr:sp macro="" textlink="">
      <xdr:nvSpPr>
        <xdr:cNvPr id="3593" name="AutoShape 521" descr="Pittsburgh Penguins">
          <a:extLst>
            <a:ext uri="{FF2B5EF4-FFF2-40B4-BE49-F238E27FC236}">
              <a16:creationId xmlns:a16="http://schemas.microsoft.com/office/drawing/2014/main" xmlns="" id="{00000000-0008-0000-1000-0000090E0000}"/>
            </a:ext>
          </a:extLst>
        </xdr:cNvPr>
        <xdr:cNvSpPr>
          <a:spLocks noChangeAspect="1" noChangeArrowheads="1"/>
        </xdr:cNvSpPr>
      </xdr:nvSpPr>
      <xdr:spPr bwMode="auto">
        <a:xfrm>
          <a:off x="0" y="196542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xdr:row>
      <xdr:rowOff>0</xdr:rowOff>
    </xdr:from>
    <xdr:to>
      <xdr:col>0</xdr:col>
      <xdr:colOff>304800</xdr:colOff>
      <xdr:row>339</xdr:row>
      <xdr:rowOff>121920</xdr:rowOff>
    </xdr:to>
    <xdr:sp macro="" textlink="">
      <xdr:nvSpPr>
        <xdr:cNvPr id="3594" name="AutoShape 522" descr="Columbus Blue Jackets">
          <a:extLst>
            <a:ext uri="{FF2B5EF4-FFF2-40B4-BE49-F238E27FC236}">
              <a16:creationId xmlns:a16="http://schemas.microsoft.com/office/drawing/2014/main" xmlns="" id="{00000000-0008-0000-1000-00000A0E0000}"/>
            </a:ext>
          </a:extLst>
        </xdr:cNvPr>
        <xdr:cNvSpPr>
          <a:spLocks noChangeAspect="1" noChangeArrowheads="1"/>
        </xdr:cNvSpPr>
      </xdr:nvSpPr>
      <xdr:spPr bwMode="auto">
        <a:xfrm>
          <a:off x="0" y="196916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xdr:row>
      <xdr:rowOff>0</xdr:rowOff>
    </xdr:from>
    <xdr:to>
      <xdr:col>0</xdr:col>
      <xdr:colOff>304800</xdr:colOff>
      <xdr:row>535</xdr:row>
      <xdr:rowOff>121920</xdr:rowOff>
    </xdr:to>
    <xdr:sp macro="" textlink="">
      <xdr:nvSpPr>
        <xdr:cNvPr id="3595" name="AutoShape 523" descr="Tampa Bay Lightning">
          <a:extLst>
            <a:ext uri="{FF2B5EF4-FFF2-40B4-BE49-F238E27FC236}">
              <a16:creationId xmlns:a16="http://schemas.microsoft.com/office/drawing/2014/main" xmlns="" id="{00000000-0008-0000-1000-00000B0E0000}"/>
            </a:ext>
          </a:extLst>
        </xdr:cNvPr>
        <xdr:cNvSpPr>
          <a:spLocks noChangeAspect="1" noChangeArrowheads="1"/>
        </xdr:cNvSpPr>
      </xdr:nvSpPr>
      <xdr:spPr bwMode="auto">
        <a:xfrm>
          <a:off x="0" y="197289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710</xdr:row>
      <xdr:rowOff>0</xdr:rowOff>
    </xdr:from>
    <xdr:to>
      <xdr:col>0</xdr:col>
      <xdr:colOff>304800</xdr:colOff>
      <xdr:row>711</xdr:row>
      <xdr:rowOff>121920</xdr:rowOff>
    </xdr:to>
    <xdr:sp macro="" textlink="">
      <xdr:nvSpPr>
        <xdr:cNvPr id="3596" name="AutoShape 524" descr="Edmonton Oilers">
          <a:extLst>
            <a:ext uri="{FF2B5EF4-FFF2-40B4-BE49-F238E27FC236}">
              <a16:creationId xmlns:a16="http://schemas.microsoft.com/office/drawing/2014/main" xmlns="" id="{00000000-0008-0000-1000-00000C0E0000}"/>
            </a:ext>
          </a:extLst>
        </xdr:cNvPr>
        <xdr:cNvSpPr>
          <a:spLocks noChangeAspect="1" noChangeArrowheads="1"/>
        </xdr:cNvSpPr>
      </xdr:nvSpPr>
      <xdr:spPr bwMode="auto">
        <a:xfrm>
          <a:off x="0" y="19766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0</xdr:col>
      <xdr:colOff>304800</xdr:colOff>
      <xdr:row>501</xdr:row>
      <xdr:rowOff>121920</xdr:rowOff>
    </xdr:to>
    <xdr:sp macro="" textlink="">
      <xdr:nvSpPr>
        <xdr:cNvPr id="3597" name="AutoShape 525" descr="Washington Capitals">
          <a:extLst>
            <a:ext uri="{FF2B5EF4-FFF2-40B4-BE49-F238E27FC236}">
              <a16:creationId xmlns:a16="http://schemas.microsoft.com/office/drawing/2014/main" xmlns="" id="{00000000-0008-0000-1000-00000D0E0000}"/>
            </a:ext>
          </a:extLst>
        </xdr:cNvPr>
        <xdr:cNvSpPr>
          <a:spLocks noChangeAspect="1" noChangeArrowheads="1"/>
        </xdr:cNvSpPr>
      </xdr:nvSpPr>
      <xdr:spPr bwMode="auto">
        <a:xfrm>
          <a:off x="0" y="19803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xdr:row>
      <xdr:rowOff>0</xdr:rowOff>
    </xdr:from>
    <xdr:to>
      <xdr:col>0</xdr:col>
      <xdr:colOff>304800</xdr:colOff>
      <xdr:row>533</xdr:row>
      <xdr:rowOff>121920</xdr:rowOff>
    </xdr:to>
    <xdr:sp macro="" textlink="">
      <xdr:nvSpPr>
        <xdr:cNvPr id="3598" name="AutoShape 526" descr="Washington Capitals">
          <a:extLst>
            <a:ext uri="{FF2B5EF4-FFF2-40B4-BE49-F238E27FC236}">
              <a16:creationId xmlns:a16="http://schemas.microsoft.com/office/drawing/2014/main" xmlns="" id="{00000000-0008-0000-1000-00000E0E0000}"/>
            </a:ext>
          </a:extLst>
        </xdr:cNvPr>
        <xdr:cNvSpPr>
          <a:spLocks noChangeAspect="1" noChangeArrowheads="1"/>
        </xdr:cNvSpPr>
      </xdr:nvSpPr>
      <xdr:spPr bwMode="auto">
        <a:xfrm>
          <a:off x="0" y="198409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xdr:row>
      <xdr:rowOff>0</xdr:rowOff>
    </xdr:from>
    <xdr:to>
      <xdr:col>0</xdr:col>
      <xdr:colOff>304800</xdr:colOff>
      <xdr:row>292</xdr:row>
      <xdr:rowOff>121920</xdr:rowOff>
    </xdr:to>
    <xdr:sp macro="" textlink="">
      <xdr:nvSpPr>
        <xdr:cNvPr id="3599" name="AutoShape 527" descr="Detroit Red Wings">
          <a:extLst>
            <a:ext uri="{FF2B5EF4-FFF2-40B4-BE49-F238E27FC236}">
              <a16:creationId xmlns:a16="http://schemas.microsoft.com/office/drawing/2014/main" xmlns="" id="{00000000-0008-0000-1000-00000F0E0000}"/>
            </a:ext>
          </a:extLst>
        </xdr:cNvPr>
        <xdr:cNvSpPr>
          <a:spLocks noChangeAspect="1" noChangeArrowheads="1"/>
        </xdr:cNvSpPr>
      </xdr:nvSpPr>
      <xdr:spPr bwMode="auto">
        <a:xfrm>
          <a:off x="0" y="198782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654</xdr:row>
      <xdr:rowOff>0</xdr:rowOff>
    </xdr:from>
    <xdr:to>
      <xdr:col>0</xdr:col>
      <xdr:colOff>304800</xdr:colOff>
      <xdr:row>655</xdr:row>
      <xdr:rowOff>121920</xdr:rowOff>
    </xdr:to>
    <xdr:sp macro="" textlink="">
      <xdr:nvSpPr>
        <xdr:cNvPr id="3600" name="AutoShape 528" descr="Philadelphia Flyers">
          <a:extLst>
            <a:ext uri="{FF2B5EF4-FFF2-40B4-BE49-F238E27FC236}">
              <a16:creationId xmlns:a16="http://schemas.microsoft.com/office/drawing/2014/main" xmlns="" id="{00000000-0008-0000-1000-0000100E0000}"/>
            </a:ext>
          </a:extLst>
        </xdr:cNvPr>
        <xdr:cNvSpPr>
          <a:spLocks noChangeAspect="1" noChangeArrowheads="1"/>
        </xdr:cNvSpPr>
      </xdr:nvSpPr>
      <xdr:spPr bwMode="auto">
        <a:xfrm>
          <a:off x="0" y="199156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550</xdr:row>
      <xdr:rowOff>0</xdr:rowOff>
    </xdr:from>
    <xdr:to>
      <xdr:col>0</xdr:col>
      <xdr:colOff>304800</xdr:colOff>
      <xdr:row>551</xdr:row>
      <xdr:rowOff>121920</xdr:rowOff>
    </xdr:to>
    <xdr:sp macro="" textlink="">
      <xdr:nvSpPr>
        <xdr:cNvPr id="3601" name="AutoShape 529" descr="Chicago Blackhawks">
          <a:extLst>
            <a:ext uri="{FF2B5EF4-FFF2-40B4-BE49-F238E27FC236}">
              <a16:creationId xmlns:a16="http://schemas.microsoft.com/office/drawing/2014/main" xmlns="" id="{00000000-0008-0000-1000-0000110E0000}"/>
            </a:ext>
          </a:extLst>
        </xdr:cNvPr>
        <xdr:cNvSpPr>
          <a:spLocks noChangeAspect="1" noChangeArrowheads="1"/>
        </xdr:cNvSpPr>
      </xdr:nvSpPr>
      <xdr:spPr bwMode="auto">
        <a:xfrm>
          <a:off x="0" y="1995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xdr:row>
      <xdr:rowOff>0</xdr:rowOff>
    </xdr:from>
    <xdr:to>
      <xdr:col>0</xdr:col>
      <xdr:colOff>304800</xdr:colOff>
      <xdr:row>421</xdr:row>
      <xdr:rowOff>121920</xdr:rowOff>
    </xdr:to>
    <xdr:sp macro="" textlink="">
      <xdr:nvSpPr>
        <xdr:cNvPr id="3602" name="AutoShape 530" descr="St Louis Blues">
          <a:extLst>
            <a:ext uri="{FF2B5EF4-FFF2-40B4-BE49-F238E27FC236}">
              <a16:creationId xmlns:a16="http://schemas.microsoft.com/office/drawing/2014/main" xmlns="" id="{00000000-0008-0000-1000-0000120E0000}"/>
            </a:ext>
          </a:extLst>
        </xdr:cNvPr>
        <xdr:cNvSpPr>
          <a:spLocks noChangeAspect="1" noChangeArrowheads="1"/>
        </xdr:cNvSpPr>
      </xdr:nvSpPr>
      <xdr:spPr bwMode="auto">
        <a:xfrm>
          <a:off x="0" y="199903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xdr:row>
      <xdr:rowOff>0</xdr:rowOff>
    </xdr:from>
    <xdr:to>
      <xdr:col>0</xdr:col>
      <xdr:colOff>304800</xdr:colOff>
      <xdr:row>313</xdr:row>
      <xdr:rowOff>121920</xdr:rowOff>
    </xdr:to>
    <xdr:sp macro="" textlink="">
      <xdr:nvSpPr>
        <xdr:cNvPr id="3603" name="AutoShape 531" descr="Chicago Blackhawks">
          <a:extLst>
            <a:ext uri="{FF2B5EF4-FFF2-40B4-BE49-F238E27FC236}">
              <a16:creationId xmlns:a16="http://schemas.microsoft.com/office/drawing/2014/main" xmlns="" id="{00000000-0008-0000-1000-0000130E0000}"/>
            </a:ext>
          </a:extLst>
        </xdr:cNvPr>
        <xdr:cNvSpPr>
          <a:spLocks noChangeAspect="1" noChangeArrowheads="1"/>
        </xdr:cNvSpPr>
      </xdr:nvSpPr>
      <xdr:spPr bwMode="auto">
        <a:xfrm>
          <a:off x="0" y="200276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xdr:row>
      <xdr:rowOff>0</xdr:rowOff>
    </xdr:from>
    <xdr:to>
      <xdr:col>0</xdr:col>
      <xdr:colOff>304800</xdr:colOff>
      <xdr:row>365</xdr:row>
      <xdr:rowOff>121920</xdr:rowOff>
    </xdr:to>
    <xdr:sp macro="" textlink="">
      <xdr:nvSpPr>
        <xdr:cNvPr id="3604" name="AutoShape 532" descr="Carolina Hurricanes">
          <a:extLst>
            <a:ext uri="{FF2B5EF4-FFF2-40B4-BE49-F238E27FC236}">
              <a16:creationId xmlns:a16="http://schemas.microsoft.com/office/drawing/2014/main" xmlns="" id="{00000000-0008-0000-1000-0000140E0000}"/>
            </a:ext>
          </a:extLst>
        </xdr:cNvPr>
        <xdr:cNvSpPr>
          <a:spLocks noChangeAspect="1" noChangeArrowheads="1"/>
        </xdr:cNvSpPr>
      </xdr:nvSpPr>
      <xdr:spPr bwMode="auto">
        <a:xfrm>
          <a:off x="0" y="200649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756</xdr:row>
      <xdr:rowOff>0</xdr:rowOff>
    </xdr:from>
    <xdr:to>
      <xdr:col>0</xdr:col>
      <xdr:colOff>304800</xdr:colOff>
      <xdr:row>757</xdr:row>
      <xdr:rowOff>121920</xdr:rowOff>
    </xdr:to>
    <xdr:sp macro="" textlink="">
      <xdr:nvSpPr>
        <xdr:cNvPr id="3605" name="AutoShape 533" descr="New Jersey Devils">
          <a:extLst>
            <a:ext uri="{FF2B5EF4-FFF2-40B4-BE49-F238E27FC236}">
              <a16:creationId xmlns:a16="http://schemas.microsoft.com/office/drawing/2014/main" xmlns="" id="{00000000-0008-0000-1000-0000150E0000}"/>
            </a:ext>
          </a:extLst>
        </xdr:cNvPr>
        <xdr:cNvSpPr>
          <a:spLocks noChangeAspect="1" noChangeArrowheads="1"/>
        </xdr:cNvSpPr>
      </xdr:nvSpPr>
      <xdr:spPr bwMode="auto">
        <a:xfrm>
          <a:off x="0" y="201023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795</xdr:row>
      <xdr:rowOff>0</xdr:rowOff>
    </xdr:from>
    <xdr:to>
      <xdr:col>0</xdr:col>
      <xdr:colOff>304800</xdr:colOff>
      <xdr:row>796</xdr:row>
      <xdr:rowOff>121920</xdr:rowOff>
    </xdr:to>
    <xdr:sp macro="" textlink="">
      <xdr:nvSpPr>
        <xdr:cNvPr id="3606" name="AutoShape 534" descr="Vancouver Canucks">
          <a:extLst>
            <a:ext uri="{FF2B5EF4-FFF2-40B4-BE49-F238E27FC236}">
              <a16:creationId xmlns:a16="http://schemas.microsoft.com/office/drawing/2014/main" xmlns="" id="{00000000-0008-0000-1000-0000160E0000}"/>
            </a:ext>
          </a:extLst>
        </xdr:cNvPr>
        <xdr:cNvSpPr>
          <a:spLocks noChangeAspect="1" noChangeArrowheads="1"/>
        </xdr:cNvSpPr>
      </xdr:nvSpPr>
      <xdr:spPr bwMode="auto">
        <a:xfrm>
          <a:off x="0" y="2013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304800</xdr:colOff>
      <xdr:row>51</xdr:row>
      <xdr:rowOff>121920</xdr:rowOff>
    </xdr:to>
    <xdr:sp macro="" textlink="">
      <xdr:nvSpPr>
        <xdr:cNvPr id="3607" name="AutoShape 535" descr="Ottawa Senators">
          <a:extLst>
            <a:ext uri="{FF2B5EF4-FFF2-40B4-BE49-F238E27FC236}">
              <a16:creationId xmlns:a16="http://schemas.microsoft.com/office/drawing/2014/main" xmlns="" id="{00000000-0008-0000-1000-0000170E0000}"/>
            </a:ext>
          </a:extLst>
        </xdr:cNvPr>
        <xdr:cNvSpPr>
          <a:spLocks noChangeAspect="1" noChangeArrowheads="1"/>
        </xdr:cNvSpPr>
      </xdr:nvSpPr>
      <xdr:spPr bwMode="auto">
        <a:xfrm>
          <a:off x="0" y="201769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xdr:row>
      <xdr:rowOff>0</xdr:rowOff>
    </xdr:from>
    <xdr:to>
      <xdr:col>0</xdr:col>
      <xdr:colOff>304800</xdr:colOff>
      <xdr:row>13</xdr:row>
      <xdr:rowOff>121920</xdr:rowOff>
    </xdr:to>
    <xdr:sp macro="" textlink="">
      <xdr:nvSpPr>
        <xdr:cNvPr id="3608" name="AutoShape 536" descr="Arizona Coyotes">
          <a:extLst>
            <a:ext uri="{FF2B5EF4-FFF2-40B4-BE49-F238E27FC236}">
              <a16:creationId xmlns:a16="http://schemas.microsoft.com/office/drawing/2014/main" xmlns="" id="{00000000-0008-0000-1000-0000180E0000}"/>
            </a:ext>
          </a:extLst>
        </xdr:cNvPr>
        <xdr:cNvSpPr>
          <a:spLocks noChangeAspect="1" noChangeArrowheads="1"/>
        </xdr:cNvSpPr>
      </xdr:nvSpPr>
      <xdr:spPr bwMode="auto">
        <a:xfrm>
          <a:off x="0" y="202143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595</xdr:row>
      <xdr:rowOff>0</xdr:rowOff>
    </xdr:from>
    <xdr:to>
      <xdr:col>0</xdr:col>
      <xdr:colOff>304800</xdr:colOff>
      <xdr:row>596</xdr:row>
      <xdr:rowOff>121920</xdr:rowOff>
    </xdr:to>
    <xdr:sp macro="" textlink="">
      <xdr:nvSpPr>
        <xdr:cNvPr id="3609" name="AutoShape 537" descr="Tampa Bay Lightning">
          <a:extLst>
            <a:ext uri="{FF2B5EF4-FFF2-40B4-BE49-F238E27FC236}">
              <a16:creationId xmlns:a16="http://schemas.microsoft.com/office/drawing/2014/main" xmlns="" id="{00000000-0008-0000-1000-0000190E0000}"/>
            </a:ext>
          </a:extLst>
        </xdr:cNvPr>
        <xdr:cNvSpPr>
          <a:spLocks noChangeAspect="1" noChangeArrowheads="1"/>
        </xdr:cNvSpPr>
      </xdr:nvSpPr>
      <xdr:spPr bwMode="auto">
        <a:xfrm>
          <a:off x="0" y="20251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xdr:row>
      <xdr:rowOff>0</xdr:rowOff>
    </xdr:from>
    <xdr:to>
      <xdr:col>0</xdr:col>
      <xdr:colOff>304800</xdr:colOff>
      <xdr:row>494</xdr:row>
      <xdr:rowOff>121920</xdr:rowOff>
    </xdr:to>
    <xdr:sp macro="" textlink="">
      <xdr:nvSpPr>
        <xdr:cNvPr id="3610" name="AutoShape 538" descr="New York Rangers">
          <a:extLst>
            <a:ext uri="{FF2B5EF4-FFF2-40B4-BE49-F238E27FC236}">
              <a16:creationId xmlns:a16="http://schemas.microsoft.com/office/drawing/2014/main" xmlns="" id="{00000000-0008-0000-1000-00001A0E0000}"/>
            </a:ext>
          </a:extLst>
        </xdr:cNvPr>
        <xdr:cNvSpPr>
          <a:spLocks noChangeAspect="1" noChangeArrowheads="1"/>
        </xdr:cNvSpPr>
      </xdr:nvSpPr>
      <xdr:spPr bwMode="auto">
        <a:xfrm>
          <a:off x="0" y="202890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602</xdr:row>
      <xdr:rowOff>0</xdr:rowOff>
    </xdr:from>
    <xdr:to>
      <xdr:col>0</xdr:col>
      <xdr:colOff>304800</xdr:colOff>
      <xdr:row>603</xdr:row>
      <xdr:rowOff>121920</xdr:rowOff>
    </xdr:to>
    <xdr:sp macro="" textlink="">
      <xdr:nvSpPr>
        <xdr:cNvPr id="3611" name="AutoShape 539" descr="New Jersey Devils">
          <a:extLst>
            <a:ext uri="{FF2B5EF4-FFF2-40B4-BE49-F238E27FC236}">
              <a16:creationId xmlns:a16="http://schemas.microsoft.com/office/drawing/2014/main" xmlns="" id="{00000000-0008-0000-1000-00001B0E0000}"/>
            </a:ext>
          </a:extLst>
        </xdr:cNvPr>
        <xdr:cNvSpPr>
          <a:spLocks noChangeAspect="1" noChangeArrowheads="1"/>
        </xdr:cNvSpPr>
      </xdr:nvSpPr>
      <xdr:spPr bwMode="auto">
        <a:xfrm>
          <a:off x="0" y="2032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304800</xdr:colOff>
      <xdr:row>32</xdr:row>
      <xdr:rowOff>121920</xdr:rowOff>
    </xdr:to>
    <xdr:sp macro="" textlink="">
      <xdr:nvSpPr>
        <xdr:cNvPr id="3612" name="AutoShape 540" descr="San Jose Sharks">
          <a:extLst>
            <a:ext uri="{FF2B5EF4-FFF2-40B4-BE49-F238E27FC236}">
              <a16:creationId xmlns:a16="http://schemas.microsoft.com/office/drawing/2014/main" xmlns="" id="{00000000-0008-0000-1000-00001C0E0000}"/>
            </a:ext>
          </a:extLst>
        </xdr:cNvPr>
        <xdr:cNvSpPr>
          <a:spLocks noChangeAspect="1" noChangeArrowheads="1"/>
        </xdr:cNvSpPr>
      </xdr:nvSpPr>
      <xdr:spPr bwMode="auto">
        <a:xfrm>
          <a:off x="0" y="203636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593</xdr:row>
      <xdr:rowOff>0</xdr:rowOff>
    </xdr:from>
    <xdr:to>
      <xdr:col>0</xdr:col>
      <xdr:colOff>304800</xdr:colOff>
      <xdr:row>594</xdr:row>
      <xdr:rowOff>121920</xdr:rowOff>
    </xdr:to>
    <xdr:sp macro="" textlink="">
      <xdr:nvSpPr>
        <xdr:cNvPr id="3613" name="AutoShape 541" descr="Anaheim Ducks">
          <a:extLst>
            <a:ext uri="{FF2B5EF4-FFF2-40B4-BE49-F238E27FC236}">
              <a16:creationId xmlns:a16="http://schemas.microsoft.com/office/drawing/2014/main" xmlns="" id="{00000000-0008-0000-1000-00001D0E0000}"/>
            </a:ext>
          </a:extLst>
        </xdr:cNvPr>
        <xdr:cNvSpPr>
          <a:spLocks noChangeAspect="1" noChangeArrowheads="1"/>
        </xdr:cNvSpPr>
      </xdr:nvSpPr>
      <xdr:spPr bwMode="auto">
        <a:xfrm>
          <a:off x="0" y="204010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798</xdr:row>
      <xdr:rowOff>0</xdr:rowOff>
    </xdr:from>
    <xdr:to>
      <xdr:col>0</xdr:col>
      <xdr:colOff>304800</xdr:colOff>
      <xdr:row>799</xdr:row>
      <xdr:rowOff>121920</xdr:rowOff>
    </xdr:to>
    <xdr:sp macro="" textlink="">
      <xdr:nvSpPr>
        <xdr:cNvPr id="3614" name="AutoShape 542" descr="Calgary Flames">
          <a:extLst>
            <a:ext uri="{FF2B5EF4-FFF2-40B4-BE49-F238E27FC236}">
              <a16:creationId xmlns:a16="http://schemas.microsoft.com/office/drawing/2014/main" xmlns="" id="{00000000-0008-0000-1000-00001E0E0000}"/>
            </a:ext>
          </a:extLst>
        </xdr:cNvPr>
        <xdr:cNvSpPr>
          <a:spLocks noChangeAspect="1" noChangeArrowheads="1"/>
        </xdr:cNvSpPr>
      </xdr:nvSpPr>
      <xdr:spPr bwMode="auto">
        <a:xfrm>
          <a:off x="0" y="204383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xdr:row>
      <xdr:rowOff>0</xdr:rowOff>
    </xdr:from>
    <xdr:to>
      <xdr:col>0</xdr:col>
      <xdr:colOff>304800</xdr:colOff>
      <xdr:row>439</xdr:row>
      <xdr:rowOff>121920</xdr:rowOff>
    </xdr:to>
    <xdr:sp macro="" textlink="">
      <xdr:nvSpPr>
        <xdr:cNvPr id="3615" name="AutoShape 543" descr="New Jersey Devils">
          <a:extLst>
            <a:ext uri="{FF2B5EF4-FFF2-40B4-BE49-F238E27FC236}">
              <a16:creationId xmlns:a16="http://schemas.microsoft.com/office/drawing/2014/main" xmlns="" id="{00000000-0008-0000-1000-00001F0E0000}"/>
            </a:ext>
          </a:extLst>
        </xdr:cNvPr>
        <xdr:cNvSpPr>
          <a:spLocks noChangeAspect="1" noChangeArrowheads="1"/>
        </xdr:cNvSpPr>
      </xdr:nvSpPr>
      <xdr:spPr bwMode="auto">
        <a:xfrm>
          <a:off x="0" y="204757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589</xdr:row>
      <xdr:rowOff>0</xdr:rowOff>
    </xdr:from>
    <xdr:to>
      <xdr:col>0</xdr:col>
      <xdr:colOff>304800</xdr:colOff>
      <xdr:row>590</xdr:row>
      <xdr:rowOff>121920</xdr:rowOff>
    </xdr:to>
    <xdr:sp macro="" textlink="">
      <xdr:nvSpPr>
        <xdr:cNvPr id="3616" name="AutoShape 544" descr="New Jersey Devils">
          <a:extLst>
            <a:ext uri="{FF2B5EF4-FFF2-40B4-BE49-F238E27FC236}">
              <a16:creationId xmlns:a16="http://schemas.microsoft.com/office/drawing/2014/main" xmlns="" id="{00000000-0008-0000-1000-0000200E0000}"/>
            </a:ext>
          </a:extLst>
        </xdr:cNvPr>
        <xdr:cNvSpPr>
          <a:spLocks noChangeAspect="1" noChangeArrowheads="1"/>
        </xdr:cNvSpPr>
      </xdr:nvSpPr>
      <xdr:spPr bwMode="auto">
        <a:xfrm>
          <a:off x="0" y="2051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xdr:row>
      <xdr:rowOff>0</xdr:rowOff>
    </xdr:from>
    <xdr:to>
      <xdr:col>0</xdr:col>
      <xdr:colOff>304800</xdr:colOff>
      <xdr:row>456</xdr:row>
      <xdr:rowOff>121920</xdr:rowOff>
    </xdr:to>
    <xdr:sp macro="" textlink="">
      <xdr:nvSpPr>
        <xdr:cNvPr id="3617" name="AutoShape 545" descr="Columbus Blue Jackets">
          <a:extLst>
            <a:ext uri="{FF2B5EF4-FFF2-40B4-BE49-F238E27FC236}">
              <a16:creationId xmlns:a16="http://schemas.microsoft.com/office/drawing/2014/main" xmlns="" id="{00000000-0008-0000-1000-0000210E0000}"/>
            </a:ext>
          </a:extLst>
        </xdr:cNvPr>
        <xdr:cNvSpPr>
          <a:spLocks noChangeAspect="1" noChangeArrowheads="1"/>
        </xdr:cNvSpPr>
      </xdr:nvSpPr>
      <xdr:spPr bwMode="auto">
        <a:xfrm>
          <a:off x="0" y="205503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xdr:row>
      <xdr:rowOff>0</xdr:rowOff>
    </xdr:from>
    <xdr:to>
      <xdr:col>0</xdr:col>
      <xdr:colOff>304800</xdr:colOff>
      <xdr:row>443</xdr:row>
      <xdr:rowOff>121920</xdr:rowOff>
    </xdr:to>
    <xdr:sp macro="" textlink="">
      <xdr:nvSpPr>
        <xdr:cNvPr id="3618" name="AutoShape 546" descr="Florida Panthers">
          <a:extLst>
            <a:ext uri="{FF2B5EF4-FFF2-40B4-BE49-F238E27FC236}">
              <a16:creationId xmlns:a16="http://schemas.microsoft.com/office/drawing/2014/main" xmlns="" id="{00000000-0008-0000-1000-0000220E0000}"/>
            </a:ext>
          </a:extLst>
        </xdr:cNvPr>
        <xdr:cNvSpPr>
          <a:spLocks noChangeAspect="1" noChangeArrowheads="1"/>
        </xdr:cNvSpPr>
      </xdr:nvSpPr>
      <xdr:spPr bwMode="auto">
        <a:xfrm>
          <a:off x="0" y="205877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xdr:row>
      <xdr:rowOff>0</xdr:rowOff>
    </xdr:from>
    <xdr:to>
      <xdr:col>0</xdr:col>
      <xdr:colOff>304800</xdr:colOff>
      <xdr:row>464</xdr:row>
      <xdr:rowOff>121920</xdr:rowOff>
    </xdr:to>
    <xdr:sp macro="" textlink="">
      <xdr:nvSpPr>
        <xdr:cNvPr id="3619" name="AutoShape 547" descr="Anaheim Ducks">
          <a:extLst>
            <a:ext uri="{FF2B5EF4-FFF2-40B4-BE49-F238E27FC236}">
              <a16:creationId xmlns:a16="http://schemas.microsoft.com/office/drawing/2014/main" xmlns="" id="{00000000-0008-0000-1000-0000230E0000}"/>
            </a:ext>
          </a:extLst>
        </xdr:cNvPr>
        <xdr:cNvSpPr>
          <a:spLocks noChangeAspect="1" noChangeArrowheads="1"/>
        </xdr:cNvSpPr>
      </xdr:nvSpPr>
      <xdr:spPr bwMode="auto">
        <a:xfrm>
          <a:off x="0" y="206250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xdr:row>
      <xdr:rowOff>0</xdr:rowOff>
    </xdr:from>
    <xdr:to>
      <xdr:col>0</xdr:col>
      <xdr:colOff>304800</xdr:colOff>
      <xdr:row>107</xdr:row>
      <xdr:rowOff>121920</xdr:rowOff>
    </xdr:to>
    <xdr:sp macro="" textlink="">
      <xdr:nvSpPr>
        <xdr:cNvPr id="3620" name="AutoShape 548" descr="New Jersey Devils">
          <a:extLst>
            <a:ext uri="{FF2B5EF4-FFF2-40B4-BE49-F238E27FC236}">
              <a16:creationId xmlns:a16="http://schemas.microsoft.com/office/drawing/2014/main" xmlns="" id="{00000000-0008-0000-1000-0000240E0000}"/>
            </a:ext>
          </a:extLst>
        </xdr:cNvPr>
        <xdr:cNvSpPr>
          <a:spLocks noChangeAspect="1" noChangeArrowheads="1"/>
        </xdr:cNvSpPr>
      </xdr:nvSpPr>
      <xdr:spPr bwMode="auto">
        <a:xfrm>
          <a:off x="0" y="206623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xdr:row>
      <xdr:rowOff>0</xdr:rowOff>
    </xdr:from>
    <xdr:to>
      <xdr:col>0</xdr:col>
      <xdr:colOff>304800</xdr:colOff>
      <xdr:row>505</xdr:row>
      <xdr:rowOff>121920</xdr:rowOff>
    </xdr:to>
    <xdr:sp macro="" textlink="">
      <xdr:nvSpPr>
        <xdr:cNvPr id="3621" name="AutoShape 549" descr="Chicago Blackhawks">
          <a:extLst>
            <a:ext uri="{FF2B5EF4-FFF2-40B4-BE49-F238E27FC236}">
              <a16:creationId xmlns:a16="http://schemas.microsoft.com/office/drawing/2014/main" xmlns="" id="{00000000-0008-0000-1000-0000250E0000}"/>
            </a:ext>
          </a:extLst>
        </xdr:cNvPr>
        <xdr:cNvSpPr>
          <a:spLocks noChangeAspect="1" noChangeArrowheads="1"/>
        </xdr:cNvSpPr>
      </xdr:nvSpPr>
      <xdr:spPr bwMode="auto">
        <a:xfrm>
          <a:off x="0" y="2069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381</xdr:row>
      <xdr:rowOff>0</xdr:rowOff>
    </xdr:from>
    <xdr:to>
      <xdr:col>0</xdr:col>
      <xdr:colOff>304800</xdr:colOff>
      <xdr:row>382</xdr:row>
      <xdr:rowOff>121920</xdr:rowOff>
    </xdr:to>
    <xdr:sp macro="" textlink="">
      <xdr:nvSpPr>
        <xdr:cNvPr id="3622" name="AutoShape 550" descr="Toronto Maple Leafs">
          <a:extLst>
            <a:ext uri="{FF2B5EF4-FFF2-40B4-BE49-F238E27FC236}">
              <a16:creationId xmlns:a16="http://schemas.microsoft.com/office/drawing/2014/main" xmlns="" id="{00000000-0008-0000-1000-0000260E0000}"/>
            </a:ext>
          </a:extLst>
        </xdr:cNvPr>
        <xdr:cNvSpPr>
          <a:spLocks noChangeAspect="1" noChangeArrowheads="1"/>
        </xdr:cNvSpPr>
      </xdr:nvSpPr>
      <xdr:spPr bwMode="auto">
        <a:xfrm>
          <a:off x="0" y="207370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xdr:row>
      <xdr:rowOff>0</xdr:rowOff>
    </xdr:from>
    <xdr:to>
      <xdr:col>0</xdr:col>
      <xdr:colOff>304800</xdr:colOff>
      <xdr:row>78</xdr:row>
      <xdr:rowOff>121920</xdr:rowOff>
    </xdr:to>
    <xdr:sp macro="" textlink="">
      <xdr:nvSpPr>
        <xdr:cNvPr id="3623" name="AutoShape 551" descr="Montreal Canadiens">
          <a:extLst>
            <a:ext uri="{FF2B5EF4-FFF2-40B4-BE49-F238E27FC236}">
              <a16:creationId xmlns:a16="http://schemas.microsoft.com/office/drawing/2014/main" xmlns="" id="{00000000-0008-0000-1000-0000270E0000}"/>
            </a:ext>
          </a:extLst>
        </xdr:cNvPr>
        <xdr:cNvSpPr>
          <a:spLocks noChangeAspect="1" noChangeArrowheads="1"/>
        </xdr:cNvSpPr>
      </xdr:nvSpPr>
      <xdr:spPr bwMode="auto">
        <a:xfrm>
          <a:off x="0" y="207744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727</xdr:row>
      <xdr:rowOff>0</xdr:rowOff>
    </xdr:from>
    <xdr:to>
      <xdr:col>0</xdr:col>
      <xdr:colOff>304800</xdr:colOff>
      <xdr:row>728</xdr:row>
      <xdr:rowOff>121920</xdr:rowOff>
    </xdr:to>
    <xdr:sp macro="" textlink="">
      <xdr:nvSpPr>
        <xdr:cNvPr id="3624" name="AutoShape 552" descr="Florida Panthers">
          <a:extLst>
            <a:ext uri="{FF2B5EF4-FFF2-40B4-BE49-F238E27FC236}">
              <a16:creationId xmlns:a16="http://schemas.microsoft.com/office/drawing/2014/main" xmlns="" id="{00000000-0008-0000-1000-0000280E0000}"/>
            </a:ext>
          </a:extLst>
        </xdr:cNvPr>
        <xdr:cNvSpPr>
          <a:spLocks noChangeAspect="1" noChangeArrowheads="1"/>
        </xdr:cNvSpPr>
      </xdr:nvSpPr>
      <xdr:spPr bwMode="auto">
        <a:xfrm>
          <a:off x="0" y="208117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811</xdr:row>
      <xdr:rowOff>0</xdr:rowOff>
    </xdr:from>
    <xdr:to>
      <xdr:col>0</xdr:col>
      <xdr:colOff>304800</xdr:colOff>
      <xdr:row>812</xdr:row>
      <xdr:rowOff>121920</xdr:rowOff>
    </xdr:to>
    <xdr:sp macro="" textlink="">
      <xdr:nvSpPr>
        <xdr:cNvPr id="3625" name="AutoShape 553" descr="St Louis Blues">
          <a:extLst>
            <a:ext uri="{FF2B5EF4-FFF2-40B4-BE49-F238E27FC236}">
              <a16:creationId xmlns:a16="http://schemas.microsoft.com/office/drawing/2014/main" xmlns="" id="{00000000-0008-0000-1000-0000290E0000}"/>
            </a:ext>
          </a:extLst>
        </xdr:cNvPr>
        <xdr:cNvSpPr>
          <a:spLocks noChangeAspect="1" noChangeArrowheads="1"/>
        </xdr:cNvSpPr>
      </xdr:nvSpPr>
      <xdr:spPr bwMode="auto">
        <a:xfrm>
          <a:off x="0" y="20867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xdr:row>
      <xdr:rowOff>0</xdr:rowOff>
    </xdr:from>
    <xdr:to>
      <xdr:col>0</xdr:col>
      <xdr:colOff>304800</xdr:colOff>
      <xdr:row>319</xdr:row>
      <xdr:rowOff>121920</xdr:rowOff>
    </xdr:to>
    <xdr:sp macro="" textlink="">
      <xdr:nvSpPr>
        <xdr:cNvPr id="3626" name="AutoShape 554" descr="Chicago Blackhawks">
          <a:extLst>
            <a:ext uri="{FF2B5EF4-FFF2-40B4-BE49-F238E27FC236}">
              <a16:creationId xmlns:a16="http://schemas.microsoft.com/office/drawing/2014/main" xmlns="" id="{00000000-0008-0000-1000-00002A0E0000}"/>
            </a:ext>
          </a:extLst>
        </xdr:cNvPr>
        <xdr:cNvSpPr>
          <a:spLocks noChangeAspect="1" noChangeArrowheads="1"/>
        </xdr:cNvSpPr>
      </xdr:nvSpPr>
      <xdr:spPr bwMode="auto">
        <a:xfrm>
          <a:off x="0" y="209047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664</xdr:row>
      <xdr:rowOff>0</xdr:rowOff>
    </xdr:from>
    <xdr:to>
      <xdr:col>0</xdr:col>
      <xdr:colOff>304800</xdr:colOff>
      <xdr:row>665</xdr:row>
      <xdr:rowOff>121920</xdr:rowOff>
    </xdr:to>
    <xdr:sp macro="" textlink="">
      <xdr:nvSpPr>
        <xdr:cNvPr id="3627" name="AutoShape 555" descr="New York Rangers">
          <a:extLst>
            <a:ext uri="{FF2B5EF4-FFF2-40B4-BE49-F238E27FC236}">
              <a16:creationId xmlns:a16="http://schemas.microsoft.com/office/drawing/2014/main" xmlns="" id="{00000000-0008-0000-1000-00002B0E0000}"/>
            </a:ext>
          </a:extLst>
        </xdr:cNvPr>
        <xdr:cNvSpPr>
          <a:spLocks noChangeAspect="1" noChangeArrowheads="1"/>
        </xdr:cNvSpPr>
      </xdr:nvSpPr>
      <xdr:spPr bwMode="auto">
        <a:xfrm>
          <a:off x="0" y="209420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739</xdr:row>
      <xdr:rowOff>0</xdr:rowOff>
    </xdr:from>
    <xdr:to>
      <xdr:col>0</xdr:col>
      <xdr:colOff>304800</xdr:colOff>
      <xdr:row>740</xdr:row>
      <xdr:rowOff>121920</xdr:rowOff>
    </xdr:to>
    <xdr:sp macro="" textlink="">
      <xdr:nvSpPr>
        <xdr:cNvPr id="3628" name="AutoShape 556" descr="New York Rangers">
          <a:extLst>
            <a:ext uri="{FF2B5EF4-FFF2-40B4-BE49-F238E27FC236}">
              <a16:creationId xmlns:a16="http://schemas.microsoft.com/office/drawing/2014/main" xmlns="" id="{00000000-0008-0000-1000-00002C0E0000}"/>
            </a:ext>
          </a:extLst>
        </xdr:cNvPr>
        <xdr:cNvSpPr>
          <a:spLocks noChangeAspect="1" noChangeArrowheads="1"/>
        </xdr:cNvSpPr>
      </xdr:nvSpPr>
      <xdr:spPr bwMode="auto">
        <a:xfrm>
          <a:off x="0" y="209793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828</xdr:row>
      <xdr:rowOff>0</xdr:rowOff>
    </xdr:from>
    <xdr:to>
      <xdr:col>0</xdr:col>
      <xdr:colOff>304800</xdr:colOff>
      <xdr:row>829</xdr:row>
      <xdr:rowOff>121920</xdr:rowOff>
    </xdr:to>
    <xdr:sp macro="" textlink="">
      <xdr:nvSpPr>
        <xdr:cNvPr id="3629" name="AutoShape 557" descr="Vancouver Canucks">
          <a:extLst>
            <a:ext uri="{FF2B5EF4-FFF2-40B4-BE49-F238E27FC236}">
              <a16:creationId xmlns:a16="http://schemas.microsoft.com/office/drawing/2014/main" xmlns="" id="{00000000-0008-0000-1000-00002D0E0000}"/>
            </a:ext>
          </a:extLst>
        </xdr:cNvPr>
        <xdr:cNvSpPr>
          <a:spLocks noChangeAspect="1" noChangeArrowheads="1"/>
        </xdr:cNvSpPr>
      </xdr:nvSpPr>
      <xdr:spPr bwMode="auto">
        <a:xfrm>
          <a:off x="0" y="21016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xdr:row>
      <xdr:rowOff>0</xdr:rowOff>
    </xdr:from>
    <xdr:to>
      <xdr:col>0</xdr:col>
      <xdr:colOff>304800</xdr:colOff>
      <xdr:row>454</xdr:row>
      <xdr:rowOff>121920</xdr:rowOff>
    </xdr:to>
    <xdr:sp macro="" textlink="">
      <xdr:nvSpPr>
        <xdr:cNvPr id="3630" name="AutoShape 558" descr="Nashville Predators">
          <a:extLst>
            <a:ext uri="{FF2B5EF4-FFF2-40B4-BE49-F238E27FC236}">
              <a16:creationId xmlns:a16="http://schemas.microsoft.com/office/drawing/2014/main" xmlns="" id="{00000000-0008-0000-1000-00002E0E0000}"/>
            </a:ext>
          </a:extLst>
        </xdr:cNvPr>
        <xdr:cNvSpPr>
          <a:spLocks noChangeAspect="1" noChangeArrowheads="1"/>
        </xdr:cNvSpPr>
      </xdr:nvSpPr>
      <xdr:spPr bwMode="auto">
        <a:xfrm>
          <a:off x="0" y="2105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722</xdr:row>
      <xdr:rowOff>0</xdr:rowOff>
    </xdr:from>
    <xdr:to>
      <xdr:col>0</xdr:col>
      <xdr:colOff>304800</xdr:colOff>
      <xdr:row>723</xdr:row>
      <xdr:rowOff>121920</xdr:rowOff>
    </xdr:to>
    <xdr:sp macro="" textlink="">
      <xdr:nvSpPr>
        <xdr:cNvPr id="3631" name="AutoShape 559" descr="Columbus Blue Jackets">
          <a:extLst>
            <a:ext uri="{FF2B5EF4-FFF2-40B4-BE49-F238E27FC236}">
              <a16:creationId xmlns:a16="http://schemas.microsoft.com/office/drawing/2014/main" xmlns="" id="{00000000-0008-0000-1000-00002F0E0000}"/>
            </a:ext>
          </a:extLst>
        </xdr:cNvPr>
        <xdr:cNvSpPr>
          <a:spLocks noChangeAspect="1" noChangeArrowheads="1"/>
        </xdr:cNvSpPr>
      </xdr:nvSpPr>
      <xdr:spPr bwMode="auto">
        <a:xfrm>
          <a:off x="0" y="210913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304800</xdr:colOff>
      <xdr:row>66</xdr:row>
      <xdr:rowOff>121920</xdr:rowOff>
    </xdr:to>
    <xdr:sp macro="" textlink="">
      <xdr:nvSpPr>
        <xdr:cNvPr id="3632" name="AutoShape 560" descr="Tampa Bay Lightning">
          <a:extLst>
            <a:ext uri="{FF2B5EF4-FFF2-40B4-BE49-F238E27FC236}">
              <a16:creationId xmlns:a16="http://schemas.microsoft.com/office/drawing/2014/main" xmlns="" id="{00000000-0008-0000-1000-0000300E0000}"/>
            </a:ext>
          </a:extLst>
        </xdr:cNvPr>
        <xdr:cNvSpPr>
          <a:spLocks noChangeAspect="1" noChangeArrowheads="1"/>
        </xdr:cNvSpPr>
      </xdr:nvSpPr>
      <xdr:spPr bwMode="auto">
        <a:xfrm>
          <a:off x="0" y="211287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xdr:row>
      <xdr:rowOff>0</xdr:rowOff>
    </xdr:from>
    <xdr:to>
      <xdr:col>0</xdr:col>
      <xdr:colOff>304800</xdr:colOff>
      <xdr:row>340</xdr:row>
      <xdr:rowOff>121920</xdr:rowOff>
    </xdr:to>
    <xdr:sp macro="" textlink="">
      <xdr:nvSpPr>
        <xdr:cNvPr id="3633" name="AutoShape 561" descr="Anaheim Ducks">
          <a:extLst>
            <a:ext uri="{FF2B5EF4-FFF2-40B4-BE49-F238E27FC236}">
              <a16:creationId xmlns:a16="http://schemas.microsoft.com/office/drawing/2014/main" xmlns="" id="{00000000-0008-0000-1000-0000310E0000}"/>
            </a:ext>
          </a:extLst>
        </xdr:cNvPr>
        <xdr:cNvSpPr>
          <a:spLocks noChangeAspect="1" noChangeArrowheads="1"/>
        </xdr:cNvSpPr>
      </xdr:nvSpPr>
      <xdr:spPr bwMode="auto">
        <a:xfrm>
          <a:off x="0" y="211660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xdr:row>
      <xdr:rowOff>0</xdr:rowOff>
    </xdr:from>
    <xdr:to>
      <xdr:col>0</xdr:col>
      <xdr:colOff>304800</xdr:colOff>
      <xdr:row>308</xdr:row>
      <xdr:rowOff>121920</xdr:rowOff>
    </xdr:to>
    <xdr:sp macro="" textlink="">
      <xdr:nvSpPr>
        <xdr:cNvPr id="3634" name="AutoShape 562" descr="Dallas Stars">
          <a:extLst>
            <a:ext uri="{FF2B5EF4-FFF2-40B4-BE49-F238E27FC236}">
              <a16:creationId xmlns:a16="http://schemas.microsoft.com/office/drawing/2014/main" xmlns="" id="{00000000-0008-0000-1000-0000320E0000}"/>
            </a:ext>
          </a:extLst>
        </xdr:cNvPr>
        <xdr:cNvSpPr>
          <a:spLocks noChangeAspect="1" noChangeArrowheads="1"/>
        </xdr:cNvSpPr>
      </xdr:nvSpPr>
      <xdr:spPr bwMode="auto">
        <a:xfrm>
          <a:off x="0" y="212034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xdr:row>
      <xdr:rowOff>0</xdr:rowOff>
    </xdr:from>
    <xdr:to>
      <xdr:col>0</xdr:col>
      <xdr:colOff>304800</xdr:colOff>
      <xdr:row>350</xdr:row>
      <xdr:rowOff>121920</xdr:rowOff>
    </xdr:to>
    <xdr:sp macro="" textlink="">
      <xdr:nvSpPr>
        <xdr:cNvPr id="3635" name="AutoShape 563" descr="Pittsburgh Penguins">
          <a:extLst>
            <a:ext uri="{FF2B5EF4-FFF2-40B4-BE49-F238E27FC236}">
              <a16:creationId xmlns:a16="http://schemas.microsoft.com/office/drawing/2014/main" xmlns="" id="{00000000-0008-0000-1000-0000330E0000}"/>
            </a:ext>
          </a:extLst>
        </xdr:cNvPr>
        <xdr:cNvSpPr>
          <a:spLocks noChangeAspect="1" noChangeArrowheads="1"/>
        </xdr:cNvSpPr>
      </xdr:nvSpPr>
      <xdr:spPr bwMode="auto">
        <a:xfrm>
          <a:off x="0" y="2124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xdr:row>
      <xdr:rowOff>0</xdr:rowOff>
    </xdr:from>
    <xdr:to>
      <xdr:col>0</xdr:col>
      <xdr:colOff>304800</xdr:colOff>
      <xdr:row>500</xdr:row>
      <xdr:rowOff>121920</xdr:rowOff>
    </xdr:to>
    <xdr:sp macro="" textlink="">
      <xdr:nvSpPr>
        <xdr:cNvPr id="3636" name="AutoShape 564" descr="Chicago Blackhawks">
          <a:extLst>
            <a:ext uri="{FF2B5EF4-FFF2-40B4-BE49-F238E27FC236}">
              <a16:creationId xmlns:a16="http://schemas.microsoft.com/office/drawing/2014/main" xmlns="" id="{00000000-0008-0000-1000-0000340E0000}"/>
            </a:ext>
          </a:extLst>
        </xdr:cNvPr>
        <xdr:cNvSpPr>
          <a:spLocks noChangeAspect="1" noChangeArrowheads="1"/>
        </xdr:cNvSpPr>
      </xdr:nvSpPr>
      <xdr:spPr bwMode="auto">
        <a:xfrm>
          <a:off x="0" y="212780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304800</xdr:colOff>
      <xdr:row>68</xdr:row>
      <xdr:rowOff>121920</xdr:rowOff>
    </xdr:to>
    <xdr:sp macro="" textlink="">
      <xdr:nvSpPr>
        <xdr:cNvPr id="3637" name="AutoShape 565" descr="Chicago Blackhawks">
          <a:extLst>
            <a:ext uri="{FF2B5EF4-FFF2-40B4-BE49-F238E27FC236}">
              <a16:creationId xmlns:a16="http://schemas.microsoft.com/office/drawing/2014/main" xmlns="" id="{00000000-0008-0000-1000-0000350E0000}"/>
            </a:ext>
          </a:extLst>
        </xdr:cNvPr>
        <xdr:cNvSpPr>
          <a:spLocks noChangeAspect="1" noChangeArrowheads="1"/>
        </xdr:cNvSpPr>
      </xdr:nvSpPr>
      <xdr:spPr bwMode="auto">
        <a:xfrm>
          <a:off x="0" y="213154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831</xdr:row>
      <xdr:rowOff>0</xdr:rowOff>
    </xdr:from>
    <xdr:to>
      <xdr:col>0</xdr:col>
      <xdr:colOff>304800</xdr:colOff>
      <xdr:row>832</xdr:row>
      <xdr:rowOff>121920</xdr:rowOff>
    </xdr:to>
    <xdr:sp macro="" textlink="">
      <xdr:nvSpPr>
        <xdr:cNvPr id="3638" name="AutoShape 566" descr="Pittsburgh Penguins">
          <a:extLst>
            <a:ext uri="{FF2B5EF4-FFF2-40B4-BE49-F238E27FC236}">
              <a16:creationId xmlns:a16="http://schemas.microsoft.com/office/drawing/2014/main" xmlns="" id="{00000000-0008-0000-1000-0000360E0000}"/>
            </a:ext>
          </a:extLst>
        </xdr:cNvPr>
        <xdr:cNvSpPr>
          <a:spLocks noChangeAspect="1" noChangeArrowheads="1"/>
        </xdr:cNvSpPr>
      </xdr:nvSpPr>
      <xdr:spPr bwMode="auto">
        <a:xfrm>
          <a:off x="0" y="213527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0</xdr:col>
      <xdr:colOff>304800</xdr:colOff>
      <xdr:row>72</xdr:row>
      <xdr:rowOff>121920</xdr:rowOff>
    </xdr:to>
    <xdr:sp macro="" textlink="">
      <xdr:nvSpPr>
        <xdr:cNvPr id="3639" name="AutoShape 567" descr="Colorado Avalanche">
          <a:extLst>
            <a:ext uri="{FF2B5EF4-FFF2-40B4-BE49-F238E27FC236}">
              <a16:creationId xmlns:a16="http://schemas.microsoft.com/office/drawing/2014/main" xmlns="" id="{00000000-0008-0000-1000-0000370E0000}"/>
            </a:ext>
          </a:extLst>
        </xdr:cNvPr>
        <xdr:cNvSpPr>
          <a:spLocks noChangeAspect="1" noChangeArrowheads="1"/>
        </xdr:cNvSpPr>
      </xdr:nvSpPr>
      <xdr:spPr bwMode="auto">
        <a:xfrm>
          <a:off x="0" y="213901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xdr:row>
      <xdr:rowOff>0</xdr:rowOff>
    </xdr:from>
    <xdr:to>
      <xdr:col>0</xdr:col>
      <xdr:colOff>304800</xdr:colOff>
      <xdr:row>262</xdr:row>
      <xdr:rowOff>121920</xdr:rowOff>
    </xdr:to>
    <xdr:sp macro="" textlink="">
      <xdr:nvSpPr>
        <xdr:cNvPr id="3640" name="AutoShape 568" descr="Detroit Red Wings">
          <a:extLst>
            <a:ext uri="{FF2B5EF4-FFF2-40B4-BE49-F238E27FC236}">
              <a16:creationId xmlns:a16="http://schemas.microsoft.com/office/drawing/2014/main" xmlns="" id="{00000000-0008-0000-1000-0000380E0000}"/>
            </a:ext>
          </a:extLst>
        </xdr:cNvPr>
        <xdr:cNvSpPr>
          <a:spLocks noChangeAspect="1" noChangeArrowheads="1"/>
        </xdr:cNvSpPr>
      </xdr:nvSpPr>
      <xdr:spPr bwMode="auto">
        <a:xfrm>
          <a:off x="0" y="2142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627</xdr:row>
      <xdr:rowOff>0</xdr:rowOff>
    </xdr:from>
    <xdr:to>
      <xdr:col>0</xdr:col>
      <xdr:colOff>304800</xdr:colOff>
      <xdr:row>628</xdr:row>
      <xdr:rowOff>121920</xdr:rowOff>
    </xdr:to>
    <xdr:sp macro="" textlink="">
      <xdr:nvSpPr>
        <xdr:cNvPr id="3641" name="AutoShape 569" descr="Colorado Avalanche">
          <a:extLst>
            <a:ext uri="{FF2B5EF4-FFF2-40B4-BE49-F238E27FC236}">
              <a16:creationId xmlns:a16="http://schemas.microsoft.com/office/drawing/2014/main" xmlns="" id="{00000000-0008-0000-1000-0000390E0000}"/>
            </a:ext>
          </a:extLst>
        </xdr:cNvPr>
        <xdr:cNvSpPr>
          <a:spLocks noChangeAspect="1" noChangeArrowheads="1"/>
        </xdr:cNvSpPr>
      </xdr:nvSpPr>
      <xdr:spPr bwMode="auto">
        <a:xfrm>
          <a:off x="0" y="214647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xdr:row>
      <xdr:rowOff>0</xdr:rowOff>
    </xdr:from>
    <xdr:to>
      <xdr:col>0</xdr:col>
      <xdr:colOff>304800</xdr:colOff>
      <xdr:row>322</xdr:row>
      <xdr:rowOff>121920</xdr:rowOff>
    </xdr:to>
    <xdr:sp macro="" textlink="">
      <xdr:nvSpPr>
        <xdr:cNvPr id="3642" name="AutoShape 570" descr="Washington Capitals">
          <a:extLst>
            <a:ext uri="{FF2B5EF4-FFF2-40B4-BE49-F238E27FC236}">
              <a16:creationId xmlns:a16="http://schemas.microsoft.com/office/drawing/2014/main" xmlns="" id="{00000000-0008-0000-1000-00003A0E0000}"/>
            </a:ext>
          </a:extLst>
        </xdr:cNvPr>
        <xdr:cNvSpPr>
          <a:spLocks noChangeAspect="1" noChangeArrowheads="1"/>
        </xdr:cNvSpPr>
      </xdr:nvSpPr>
      <xdr:spPr bwMode="auto">
        <a:xfrm>
          <a:off x="0" y="215021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477</xdr:row>
      <xdr:rowOff>0</xdr:rowOff>
    </xdr:from>
    <xdr:to>
      <xdr:col>0</xdr:col>
      <xdr:colOff>304800</xdr:colOff>
      <xdr:row>478</xdr:row>
      <xdr:rowOff>121920</xdr:rowOff>
    </xdr:to>
    <xdr:sp macro="" textlink="">
      <xdr:nvSpPr>
        <xdr:cNvPr id="3643" name="AutoShape 571" descr="Washington Capitals">
          <a:extLst>
            <a:ext uri="{FF2B5EF4-FFF2-40B4-BE49-F238E27FC236}">
              <a16:creationId xmlns:a16="http://schemas.microsoft.com/office/drawing/2014/main" xmlns="" id="{00000000-0008-0000-1000-00003B0E0000}"/>
            </a:ext>
          </a:extLst>
        </xdr:cNvPr>
        <xdr:cNvSpPr>
          <a:spLocks noChangeAspect="1" noChangeArrowheads="1"/>
        </xdr:cNvSpPr>
      </xdr:nvSpPr>
      <xdr:spPr bwMode="auto">
        <a:xfrm>
          <a:off x="0" y="215394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xdr:row>
      <xdr:rowOff>0</xdr:rowOff>
    </xdr:from>
    <xdr:to>
      <xdr:col>0</xdr:col>
      <xdr:colOff>304800</xdr:colOff>
      <xdr:row>303</xdr:row>
      <xdr:rowOff>121920</xdr:rowOff>
    </xdr:to>
    <xdr:sp macro="" textlink="">
      <xdr:nvSpPr>
        <xdr:cNvPr id="3644" name="AutoShape 572" descr="Ottawa Senators">
          <a:extLst>
            <a:ext uri="{FF2B5EF4-FFF2-40B4-BE49-F238E27FC236}">
              <a16:creationId xmlns:a16="http://schemas.microsoft.com/office/drawing/2014/main" xmlns="" id="{00000000-0008-0000-1000-00003C0E0000}"/>
            </a:ext>
          </a:extLst>
        </xdr:cNvPr>
        <xdr:cNvSpPr>
          <a:spLocks noChangeAspect="1" noChangeArrowheads="1"/>
        </xdr:cNvSpPr>
      </xdr:nvSpPr>
      <xdr:spPr bwMode="auto">
        <a:xfrm>
          <a:off x="0" y="215767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xdr:row>
      <xdr:rowOff>0</xdr:rowOff>
    </xdr:from>
    <xdr:to>
      <xdr:col>0</xdr:col>
      <xdr:colOff>304800</xdr:colOff>
      <xdr:row>94</xdr:row>
      <xdr:rowOff>121920</xdr:rowOff>
    </xdr:to>
    <xdr:sp macro="" textlink="">
      <xdr:nvSpPr>
        <xdr:cNvPr id="3645" name="AutoShape 573" descr="New Jersey Devils">
          <a:extLst>
            <a:ext uri="{FF2B5EF4-FFF2-40B4-BE49-F238E27FC236}">
              <a16:creationId xmlns:a16="http://schemas.microsoft.com/office/drawing/2014/main" xmlns="" id="{00000000-0008-0000-1000-00003D0E0000}"/>
            </a:ext>
          </a:extLst>
        </xdr:cNvPr>
        <xdr:cNvSpPr>
          <a:spLocks noChangeAspect="1" noChangeArrowheads="1"/>
        </xdr:cNvSpPr>
      </xdr:nvSpPr>
      <xdr:spPr bwMode="auto">
        <a:xfrm>
          <a:off x="0" y="2161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669</xdr:row>
      <xdr:rowOff>0</xdr:rowOff>
    </xdr:from>
    <xdr:to>
      <xdr:col>0</xdr:col>
      <xdr:colOff>304800</xdr:colOff>
      <xdr:row>670</xdr:row>
      <xdr:rowOff>121920</xdr:rowOff>
    </xdr:to>
    <xdr:sp macro="" textlink="">
      <xdr:nvSpPr>
        <xdr:cNvPr id="3646" name="AutoShape 574" descr="Boston Bruins">
          <a:extLst>
            <a:ext uri="{FF2B5EF4-FFF2-40B4-BE49-F238E27FC236}">
              <a16:creationId xmlns:a16="http://schemas.microsoft.com/office/drawing/2014/main" xmlns="" id="{00000000-0008-0000-1000-00003E0E0000}"/>
            </a:ext>
          </a:extLst>
        </xdr:cNvPr>
        <xdr:cNvSpPr>
          <a:spLocks noChangeAspect="1" noChangeArrowheads="1"/>
        </xdr:cNvSpPr>
      </xdr:nvSpPr>
      <xdr:spPr bwMode="auto">
        <a:xfrm>
          <a:off x="0" y="216514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0</xdr:col>
      <xdr:colOff>304800</xdr:colOff>
      <xdr:row>194</xdr:row>
      <xdr:rowOff>121920</xdr:rowOff>
    </xdr:to>
    <xdr:sp macro="" textlink="">
      <xdr:nvSpPr>
        <xdr:cNvPr id="3647" name="AutoShape 575" descr="New Jersey Devils">
          <a:extLst>
            <a:ext uri="{FF2B5EF4-FFF2-40B4-BE49-F238E27FC236}">
              <a16:creationId xmlns:a16="http://schemas.microsoft.com/office/drawing/2014/main" xmlns="" id="{00000000-0008-0000-1000-00003F0E0000}"/>
            </a:ext>
          </a:extLst>
        </xdr:cNvPr>
        <xdr:cNvSpPr>
          <a:spLocks noChangeAspect="1" noChangeArrowheads="1"/>
        </xdr:cNvSpPr>
      </xdr:nvSpPr>
      <xdr:spPr bwMode="auto">
        <a:xfrm>
          <a:off x="0" y="216888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726</xdr:row>
      <xdr:rowOff>0</xdr:rowOff>
    </xdr:from>
    <xdr:to>
      <xdr:col>0</xdr:col>
      <xdr:colOff>304800</xdr:colOff>
      <xdr:row>727</xdr:row>
      <xdr:rowOff>121920</xdr:rowOff>
    </xdr:to>
    <xdr:sp macro="" textlink="">
      <xdr:nvSpPr>
        <xdr:cNvPr id="3648" name="AutoShape 576" descr="Colorado Avalanche">
          <a:extLst>
            <a:ext uri="{FF2B5EF4-FFF2-40B4-BE49-F238E27FC236}">
              <a16:creationId xmlns:a16="http://schemas.microsoft.com/office/drawing/2014/main" xmlns="" id="{00000000-0008-0000-1000-0000400E0000}"/>
            </a:ext>
          </a:extLst>
        </xdr:cNvPr>
        <xdr:cNvSpPr>
          <a:spLocks noChangeAspect="1" noChangeArrowheads="1"/>
        </xdr:cNvSpPr>
      </xdr:nvSpPr>
      <xdr:spPr bwMode="auto">
        <a:xfrm>
          <a:off x="0" y="217261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xdr:row>
      <xdr:rowOff>0</xdr:rowOff>
    </xdr:from>
    <xdr:to>
      <xdr:col>0</xdr:col>
      <xdr:colOff>304800</xdr:colOff>
      <xdr:row>153</xdr:row>
      <xdr:rowOff>121920</xdr:rowOff>
    </xdr:to>
    <xdr:sp macro="" textlink="">
      <xdr:nvSpPr>
        <xdr:cNvPr id="3649" name="AutoShape 577" descr="Philadelphia Flyers">
          <a:extLst>
            <a:ext uri="{FF2B5EF4-FFF2-40B4-BE49-F238E27FC236}">
              <a16:creationId xmlns:a16="http://schemas.microsoft.com/office/drawing/2014/main" xmlns="" id="{00000000-0008-0000-1000-0000410E0000}"/>
            </a:ext>
          </a:extLst>
        </xdr:cNvPr>
        <xdr:cNvSpPr>
          <a:spLocks noChangeAspect="1" noChangeArrowheads="1"/>
        </xdr:cNvSpPr>
      </xdr:nvSpPr>
      <xdr:spPr bwMode="auto">
        <a:xfrm>
          <a:off x="0" y="217634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732</xdr:row>
      <xdr:rowOff>0</xdr:rowOff>
    </xdr:from>
    <xdr:to>
      <xdr:col>0</xdr:col>
      <xdr:colOff>304800</xdr:colOff>
      <xdr:row>733</xdr:row>
      <xdr:rowOff>121920</xdr:rowOff>
    </xdr:to>
    <xdr:sp macro="" textlink="">
      <xdr:nvSpPr>
        <xdr:cNvPr id="3650" name="AutoShape 578" descr="New York Rangers">
          <a:extLst>
            <a:ext uri="{FF2B5EF4-FFF2-40B4-BE49-F238E27FC236}">
              <a16:creationId xmlns:a16="http://schemas.microsoft.com/office/drawing/2014/main" xmlns="" id="{00000000-0008-0000-1000-0000420E0000}"/>
            </a:ext>
          </a:extLst>
        </xdr:cNvPr>
        <xdr:cNvSpPr>
          <a:spLocks noChangeAspect="1" noChangeArrowheads="1"/>
        </xdr:cNvSpPr>
      </xdr:nvSpPr>
      <xdr:spPr bwMode="auto">
        <a:xfrm>
          <a:off x="0" y="2180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459</xdr:row>
      <xdr:rowOff>0</xdr:rowOff>
    </xdr:from>
    <xdr:to>
      <xdr:col>0</xdr:col>
      <xdr:colOff>304800</xdr:colOff>
      <xdr:row>460</xdr:row>
      <xdr:rowOff>121920</xdr:rowOff>
    </xdr:to>
    <xdr:sp macro="" textlink="">
      <xdr:nvSpPr>
        <xdr:cNvPr id="3651" name="AutoShape 579" descr="Los Angeles Kings">
          <a:extLst>
            <a:ext uri="{FF2B5EF4-FFF2-40B4-BE49-F238E27FC236}">
              <a16:creationId xmlns:a16="http://schemas.microsoft.com/office/drawing/2014/main" xmlns="" id="{00000000-0008-0000-1000-0000430E0000}"/>
            </a:ext>
          </a:extLst>
        </xdr:cNvPr>
        <xdr:cNvSpPr>
          <a:spLocks noChangeAspect="1" noChangeArrowheads="1"/>
        </xdr:cNvSpPr>
      </xdr:nvSpPr>
      <xdr:spPr bwMode="auto">
        <a:xfrm>
          <a:off x="0" y="218381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304800</xdr:colOff>
      <xdr:row>80</xdr:row>
      <xdr:rowOff>121920</xdr:rowOff>
    </xdr:to>
    <xdr:sp macro="" textlink="">
      <xdr:nvSpPr>
        <xdr:cNvPr id="3652" name="AutoShape 580" descr="Los Angeles Kings">
          <a:extLst>
            <a:ext uri="{FF2B5EF4-FFF2-40B4-BE49-F238E27FC236}">
              <a16:creationId xmlns:a16="http://schemas.microsoft.com/office/drawing/2014/main" xmlns="" id="{00000000-0008-0000-1000-0000440E0000}"/>
            </a:ext>
          </a:extLst>
        </xdr:cNvPr>
        <xdr:cNvSpPr>
          <a:spLocks noChangeAspect="1" noChangeArrowheads="1"/>
        </xdr:cNvSpPr>
      </xdr:nvSpPr>
      <xdr:spPr bwMode="auto">
        <a:xfrm>
          <a:off x="0" y="218754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682</xdr:row>
      <xdr:rowOff>0</xdr:rowOff>
    </xdr:from>
    <xdr:to>
      <xdr:col>0</xdr:col>
      <xdr:colOff>304800</xdr:colOff>
      <xdr:row>683</xdr:row>
      <xdr:rowOff>121920</xdr:rowOff>
    </xdr:to>
    <xdr:sp macro="" textlink="">
      <xdr:nvSpPr>
        <xdr:cNvPr id="3653" name="AutoShape 581" descr="Vegas Golden Knights">
          <a:extLst>
            <a:ext uri="{FF2B5EF4-FFF2-40B4-BE49-F238E27FC236}">
              <a16:creationId xmlns:a16="http://schemas.microsoft.com/office/drawing/2014/main" xmlns="" id="{00000000-0008-0000-1000-0000450E0000}"/>
            </a:ext>
          </a:extLst>
        </xdr:cNvPr>
        <xdr:cNvSpPr>
          <a:spLocks noChangeAspect="1" noChangeArrowheads="1"/>
        </xdr:cNvSpPr>
      </xdr:nvSpPr>
      <xdr:spPr bwMode="auto">
        <a:xfrm>
          <a:off x="0" y="219128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xdr:row>
      <xdr:rowOff>0</xdr:rowOff>
    </xdr:from>
    <xdr:to>
      <xdr:col>0</xdr:col>
      <xdr:colOff>304800</xdr:colOff>
      <xdr:row>233</xdr:row>
      <xdr:rowOff>121920</xdr:rowOff>
    </xdr:to>
    <xdr:sp macro="" textlink="">
      <xdr:nvSpPr>
        <xdr:cNvPr id="3654" name="AutoShape 582" descr="Tampa Bay Lightning">
          <a:extLst>
            <a:ext uri="{FF2B5EF4-FFF2-40B4-BE49-F238E27FC236}">
              <a16:creationId xmlns:a16="http://schemas.microsoft.com/office/drawing/2014/main" xmlns="" id="{00000000-0008-0000-1000-0000460E0000}"/>
            </a:ext>
          </a:extLst>
        </xdr:cNvPr>
        <xdr:cNvSpPr>
          <a:spLocks noChangeAspect="1" noChangeArrowheads="1"/>
        </xdr:cNvSpPr>
      </xdr:nvSpPr>
      <xdr:spPr bwMode="auto">
        <a:xfrm>
          <a:off x="0" y="2196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817</xdr:row>
      <xdr:rowOff>0</xdr:rowOff>
    </xdr:from>
    <xdr:to>
      <xdr:col>0</xdr:col>
      <xdr:colOff>304800</xdr:colOff>
      <xdr:row>818</xdr:row>
      <xdr:rowOff>121920</xdr:rowOff>
    </xdr:to>
    <xdr:sp macro="" textlink="">
      <xdr:nvSpPr>
        <xdr:cNvPr id="3655" name="AutoShape 583" descr="Columbus Blue Jackets">
          <a:extLst>
            <a:ext uri="{FF2B5EF4-FFF2-40B4-BE49-F238E27FC236}">
              <a16:creationId xmlns:a16="http://schemas.microsoft.com/office/drawing/2014/main" xmlns="" id="{00000000-0008-0000-1000-0000470E0000}"/>
            </a:ext>
          </a:extLst>
        </xdr:cNvPr>
        <xdr:cNvSpPr>
          <a:spLocks noChangeAspect="1" noChangeArrowheads="1"/>
        </xdr:cNvSpPr>
      </xdr:nvSpPr>
      <xdr:spPr bwMode="auto">
        <a:xfrm>
          <a:off x="0" y="220057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304800</xdr:colOff>
      <xdr:row>60</xdr:row>
      <xdr:rowOff>121920</xdr:rowOff>
    </xdr:to>
    <xdr:sp macro="" textlink="">
      <xdr:nvSpPr>
        <xdr:cNvPr id="3656" name="AutoShape 584" descr="Toronto Maple Leafs">
          <a:extLst>
            <a:ext uri="{FF2B5EF4-FFF2-40B4-BE49-F238E27FC236}">
              <a16:creationId xmlns:a16="http://schemas.microsoft.com/office/drawing/2014/main" xmlns="" id="{00000000-0008-0000-1000-0000480E0000}"/>
            </a:ext>
          </a:extLst>
        </xdr:cNvPr>
        <xdr:cNvSpPr>
          <a:spLocks noChangeAspect="1" noChangeArrowheads="1"/>
        </xdr:cNvSpPr>
      </xdr:nvSpPr>
      <xdr:spPr bwMode="auto">
        <a:xfrm>
          <a:off x="0" y="22043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723</xdr:row>
      <xdr:rowOff>0</xdr:rowOff>
    </xdr:from>
    <xdr:to>
      <xdr:col>0</xdr:col>
      <xdr:colOff>304800</xdr:colOff>
      <xdr:row>724</xdr:row>
      <xdr:rowOff>121920</xdr:rowOff>
    </xdr:to>
    <xdr:sp macro="" textlink="">
      <xdr:nvSpPr>
        <xdr:cNvPr id="3657" name="AutoShape 585" descr="Winnipeg Jets">
          <a:extLst>
            <a:ext uri="{FF2B5EF4-FFF2-40B4-BE49-F238E27FC236}">
              <a16:creationId xmlns:a16="http://schemas.microsoft.com/office/drawing/2014/main" xmlns="" id="{00000000-0008-0000-1000-0000490E0000}"/>
            </a:ext>
          </a:extLst>
        </xdr:cNvPr>
        <xdr:cNvSpPr>
          <a:spLocks noChangeAspect="1" noChangeArrowheads="1"/>
        </xdr:cNvSpPr>
      </xdr:nvSpPr>
      <xdr:spPr bwMode="auto">
        <a:xfrm>
          <a:off x="0" y="220804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xdr:row>
      <xdr:rowOff>0</xdr:rowOff>
    </xdr:from>
    <xdr:to>
      <xdr:col>0</xdr:col>
      <xdr:colOff>304800</xdr:colOff>
      <xdr:row>241</xdr:row>
      <xdr:rowOff>121920</xdr:rowOff>
    </xdr:to>
    <xdr:sp macro="" textlink="">
      <xdr:nvSpPr>
        <xdr:cNvPr id="3658" name="AutoShape 586" descr="Anaheim Ducks">
          <a:extLst>
            <a:ext uri="{FF2B5EF4-FFF2-40B4-BE49-F238E27FC236}">
              <a16:creationId xmlns:a16="http://schemas.microsoft.com/office/drawing/2014/main" xmlns="" id="{00000000-0008-0000-1000-00004A0E0000}"/>
            </a:ext>
          </a:extLst>
        </xdr:cNvPr>
        <xdr:cNvSpPr>
          <a:spLocks noChangeAspect="1" noChangeArrowheads="1"/>
        </xdr:cNvSpPr>
      </xdr:nvSpPr>
      <xdr:spPr bwMode="auto">
        <a:xfrm>
          <a:off x="0" y="221178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xdr:row>
      <xdr:rowOff>0</xdr:rowOff>
    </xdr:from>
    <xdr:to>
      <xdr:col>0</xdr:col>
      <xdr:colOff>304800</xdr:colOff>
      <xdr:row>271</xdr:row>
      <xdr:rowOff>121920</xdr:rowOff>
    </xdr:to>
    <xdr:sp macro="" textlink="">
      <xdr:nvSpPr>
        <xdr:cNvPr id="3659" name="AutoShape 587" descr="Edmonton Oilers">
          <a:extLst>
            <a:ext uri="{FF2B5EF4-FFF2-40B4-BE49-F238E27FC236}">
              <a16:creationId xmlns:a16="http://schemas.microsoft.com/office/drawing/2014/main" xmlns="" id="{00000000-0008-0000-1000-00004B0E0000}"/>
            </a:ext>
          </a:extLst>
        </xdr:cNvPr>
        <xdr:cNvSpPr>
          <a:spLocks noChangeAspect="1" noChangeArrowheads="1"/>
        </xdr:cNvSpPr>
      </xdr:nvSpPr>
      <xdr:spPr bwMode="auto">
        <a:xfrm>
          <a:off x="0" y="2215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573</xdr:row>
      <xdr:rowOff>0</xdr:rowOff>
    </xdr:from>
    <xdr:to>
      <xdr:col>0</xdr:col>
      <xdr:colOff>304800</xdr:colOff>
      <xdr:row>574</xdr:row>
      <xdr:rowOff>121920</xdr:rowOff>
    </xdr:to>
    <xdr:sp macro="" textlink="">
      <xdr:nvSpPr>
        <xdr:cNvPr id="3660" name="AutoShape 588" descr="Philadelphia Flyers">
          <a:extLst>
            <a:ext uri="{FF2B5EF4-FFF2-40B4-BE49-F238E27FC236}">
              <a16:creationId xmlns:a16="http://schemas.microsoft.com/office/drawing/2014/main" xmlns="" id="{00000000-0008-0000-1000-00004C0E0000}"/>
            </a:ext>
          </a:extLst>
        </xdr:cNvPr>
        <xdr:cNvSpPr>
          <a:spLocks noChangeAspect="1" noChangeArrowheads="1"/>
        </xdr:cNvSpPr>
      </xdr:nvSpPr>
      <xdr:spPr bwMode="auto">
        <a:xfrm>
          <a:off x="0" y="221924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xdr:row>
      <xdr:rowOff>0</xdr:rowOff>
    </xdr:from>
    <xdr:to>
      <xdr:col>0</xdr:col>
      <xdr:colOff>304800</xdr:colOff>
      <xdr:row>171</xdr:row>
      <xdr:rowOff>121920</xdr:rowOff>
    </xdr:to>
    <xdr:sp macro="" textlink="">
      <xdr:nvSpPr>
        <xdr:cNvPr id="3661" name="AutoShape 589" descr="St Louis Blues">
          <a:extLst>
            <a:ext uri="{FF2B5EF4-FFF2-40B4-BE49-F238E27FC236}">
              <a16:creationId xmlns:a16="http://schemas.microsoft.com/office/drawing/2014/main" xmlns="" id="{00000000-0008-0000-1000-00004D0E0000}"/>
            </a:ext>
          </a:extLst>
        </xdr:cNvPr>
        <xdr:cNvSpPr>
          <a:spLocks noChangeAspect="1" noChangeArrowheads="1"/>
        </xdr:cNvSpPr>
      </xdr:nvSpPr>
      <xdr:spPr bwMode="auto">
        <a:xfrm>
          <a:off x="0" y="222298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xdr:row>
      <xdr:rowOff>0</xdr:rowOff>
    </xdr:from>
    <xdr:to>
      <xdr:col>0</xdr:col>
      <xdr:colOff>304800</xdr:colOff>
      <xdr:row>418</xdr:row>
      <xdr:rowOff>121920</xdr:rowOff>
    </xdr:to>
    <xdr:sp macro="" textlink="">
      <xdr:nvSpPr>
        <xdr:cNvPr id="3662" name="AutoShape 590" descr="Columbus Blue Jackets">
          <a:extLst>
            <a:ext uri="{FF2B5EF4-FFF2-40B4-BE49-F238E27FC236}">
              <a16:creationId xmlns:a16="http://schemas.microsoft.com/office/drawing/2014/main" xmlns="" id="{00000000-0008-0000-1000-00004E0E0000}"/>
            </a:ext>
          </a:extLst>
        </xdr:cNvPr>
        <xdr:cNvSpPr>
          <a:spLocks noChangeAspect="1" noChangeArrowheads="1"/>
        </xdr:cNvSpPr>
      </xdr:nvSpPr>
      <xdr:spPr bwMode="auto">
        <a:xfrm>
          <a:off x="0" y="222671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418</xdr:row>
      <xdr:rowOff>0</xdr:rowOff>
    </xdr:from>
    <xdr:to>
      <xdr:col>0</xdr:col>
      <xdr:colOff>304800</xdr:colOff>
      <xdr:row>419</xdr:row>
      <xdr:rowOff>121920</xdr:rowOff>
    </xdr:to>
    <xdr:sp macro="" textlink="">
      <xdr:nvSpPr>
        <xdr:cNvPr id="3663" name="AutoShape 591" descr="Nashville Predators">
          <a:extLst>
            <a:ext uri="{FF2B5EF4-FFF2-40B4-BE49-F238E27FC236}">
              <a16:creationId xmlns:a16="http://schemas.microsoft.com/office/drawing/2014/main" xmlns="" id="{00000000-0008-0000-1000-00004F0E0000}"/>
            </a:ext>
          </a:extLst>
        </xdr:cNvPr>
        <xdr:cNvSpPr>
          <a:spLocks noChangeAspect="1" noChangeArrowheads="1"/>
        </xdr:cNvSpPr>
      </xdr:nvSpPr>
      <xdr:spPr bwMode="auto">
        <a:xfrm>
          <a:off x="0" y="223045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xdr:row>
      <xdr:rowOff>0</xdr:rowOff>
    </xdr:from>
    <xdr:to>
      <xdr:col>0</xdr:col>
      <xdr:colOff>304800</xdr:colOff>
      <xdr:row>477</xdr:row>
      <xdr:rowOff>121920</xdr:rowOff>
    </xdr:to>
    <xdr:sp macro="" textlink="">
      <xdr:nvSpPr>
        <xdr:cNvPr id="3664" name="AutoShape 592" descr="Anaheim Ducks">
          <a:extLst>
            <a:ext uri="{FF2B5EF4-FFF2-40B4-BE49-F238E27FC236}">
              <a16:creationId xmlns:a16="http://schemas.microsoft.com/office/drawing/2014/main" xmlns="" id="{00000000-0008-0000-1000-0000500E0000}"/>
            </a:ext>
          </a:extLst>
        </xdr:cNvPr>
        <xdr:cNvSpPr>
          <a:spLocks noChangeAspect="1" noChangeArrowheads="1"/>
        </xdr:cNvSpPr>
      </xdr:nvSpPr>
      <xdr:spPr bwMode="auto">
        <a:xfrm>
          <a:off x="0" y="22341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xdr:row>
      <xdr:rowOff>0</xdr:rowOff>
    </xdr:from>
    <xdr:to>
      <xdr:col>0</xdr:col>
      <xdr:colOff>304800</xdr:colOff>
      <xdr:row>288</xdr:row>
      <xdr:rowOff>121920</xdr:rowOff>
    </xdr:to>
    <xdr:sp macro="" textlink="">
      <xdr:nvSpPr>
        <xdr:cNvPr id="3665" name="AutoShape 593" descr="Ottawa Senators">
          <a:extLst>
            <a:ext uri="{FF2B5EF4-FFF2-40B4-BE49-F238E27FC236}">
              <a16:creationId xmlns:a16="http://schemas.microsoft.com/office/drawing/2014/main" xmlns="" id="{00000000-0008-0000-1000-0000510E0000}"/>
            </a:ext>
          </a:extLst>
        </xdr:cNvPr>
        <xdr:cNvSpPr>
          <a:spLocks noChangeAspect="1" noChangeArrowheads="1"/>
        </xdr:cNvSpPr>
      </xdr:nvSpPr>
      <xdr:spPr bwMode="auto">
        <a:xfrm>
          <a:off x="0" y="223791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304800</xdr:colOff>
      <xdr:row>28</xdr:row>
      <xdr:rowOff>121920</xdr:rowOff>
    </xdr:to>
    <xdr:sp macro="" textlink="">
      <xdr:nvSpPr>
        <xdr:cNvPr id="3666" name="AutoShape 594" descr="Carolina Hurricanes">
          <a:extLst>
            <a:ext uri="{FF2B5EF4-FFF2-40B4-BE49-F238E27FC236}">
              <a16:creationId xmlns:a16="http://schemas.microsoft.com/office/drawing/2014/main" xmlns="" id="{00000000-0008-0000-1000-0000520E0000}"/>
            </a:ext>
          </a:extLst>
        </xdr:cNvPr>
        <xdr:cNvSpPr>
          <a:spLocks noChangeAspect="1" noChangeArrowheads="1"/>
        </xdr:cNvSpPr>
      </xdr:nvSpPr>
      <xdr:spPr bwMode="auto">
        <a:xfrm>
          <a:off x="0" y="224165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691</xdr:row>
      <xdr:rowOff>0</xdr:rowOff>
    </xdr:from>
    <xdr:to>
      <xdr:col>0</xdr:col>
      <xdr:colOff>304800</xdr:colOff>
      <xdr:row>692</xdr:row>
      <xdr:rowOff>121920</xdr:rowOff>
    </xdr:to>
    <xdr:sp macro="" textlink="">
      <xdr:nvSpPr>
        <xdr:cNvPr id="3667" name="AutoShape 595" descr="Carolina Hurricanes">
          <a:extLst>
            <a:ext uri="{FF2B5EF4-FFF2-40B4-BE49-F238E27FC236}">
              <a16:creationId xmlns:a16="http://schemas.microsoft.com/office/drawing/2014/main" xmlns="" id="{00000000-0008-0000-1000-0000530E0000}"/>
            </a:ext>
          </a:extLst>
        </xdr:cNvPr>
        <xdr:cNvSpPr>
          <a:spLocks noChangeAspect="1" noChangeArrowheads="1"/>
        </xdr:cNvSpPr>
      </xdr:nvSpPr>
      <xdr:spPr bwMode="auto">
        <a:xfrm>
          <a:off x="0" y="224538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xdr:row>
      <xdr:rowOff>0</xdr:rowOff>
    </xdr:from>
    <xdr:to>
      <xdr:col>0</xdr:col>
      <xdr:colOff>304800</xdr:colOff>
      <xdr:row>521</xdr:row>
      <xdr:rowOff>121920</xdr:rowOff>
    </xdr:to>
    <xdr:sp macro="" textlink="">
      <xdr:nvSpPr>
        <xdr:cNvPr id="3668" name="AutoShape 596" descr="Anaheim Ducks">
          <a:extLst>
            <a:ext uri="{FF2B5EF4-FFF2-40B4-BE49-F238E27FC236}">
              <a16:creationId xmlns:a16="http://schemas.microsoft.com/office/drawing/2014/main" xmlns="" id="{00000000-0008-0000-1000-0000540E0000}"/>
            </a:ext>
          </a:extLst>
        </xdr:cNvPr>
        <xdr:cNvSpPr>
          <a:spLocks noChangeAspect="1" noChangeArrowheads="1"/>
        </xdr:cNvSpPr>
      </xdr:nvSpPr>
      <xdr:spPr bwMode="auto">
        <a:xfrm>
          <a:off x="0" y="224911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709</xdr:row>
      <xdr:rowOff>0</xdr:rowOff>
    </xdr:from>
    <xdr:to>
      <xdr:col>0</xdr:col>
      <xdr:colOff>304800</xdr:colOff>
      <xdr:row>710</xdr:row>
      <xdr:rowOff>121920</xdr:rowOff>
    </xdr:to>
    <xdr:sp macro="" textlink="">
      <xdr:nvSpPr>
        <xdr:cNvPr id="3669" name="AutoShape 597" descr="Arizona Coyotes">
          <a:extLst>
            <a:ext uri="{FF2B5EF4-FFF2-40B4-BE49-F238E27FC236}">
              <a16:creationId xmlns:a16="http://schemas.microsoft.com/office/drawing/2014/main" xmlns="" id="{00000000-0008-0000-1000-0000550E0000}"/>
            </a:ext>
          </a:extLst>
        </xdr:cNvPr>
        <xdr:cNvSpPr>
          <a:spLocks noChangeAspect="1" noChangeArrowheads="1"/>
        </xdr:cNvSpPr>
      </xdr:nvSpPr>
      <xdr:spPr bwMode="auto">
        <a:xfrm>
          <a:off x="0" y="2252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304800</xdr:colOff>
      <xdr:row>93</xdr:row>
      <xdr:rowOff>121920</xdr:rowOff>
    </xdr:to>
    <xdr:sp macro="" textlink="">
      <xdr:nvSpPr>
        <xdr:cNvPr id="3670" name="AutoShape 598" descr="Columbus Blue Jackets">
          <a:extLst>
            <a:ext uri="{FF2B5EF4-FFF2-40B4-BE49-F238E27FC236}">
              <a16:creationId xmlns:a16="http://schemas.microsoft.com/office/drawing/2014/main" xmlns="" id="{00000000-0008-0000-1000-0000560E0000}"/>
            </a:ext>
          </a:extLst>
        </xdr:cNvPr>
        <xdr:cNvSpPr>
          <a:spLocks noChangeAspect="1" noChangeArrowheads="1"/>
        </xdr:cNvSpPr>
      </xdr:nvSpPr>
      <xdr:spPr bwMode="auto">
        <a:xfrm>
          <a:off x="0" y="225658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304800</xdr:colOff>
      <xdr:row>83</xdr:row>
      <xdr:rowOff>121920</xdr:rowOff>
    </xdr:to>
    <xdr:sp macro="" textlink="">
      <xdr:nvSpPr>
        <xdr:cNvPr id="3671" name="AutoShape 599" descr="Detroit Red Wings">
          <a:extLst>
            <a:ext uri="{FF2B5EF4-FFF2-40B4-BE49-F238E27FC236}">
              <a16:creationId xmlns:a16="http://schemas.microsoft.com/office/drawing/2014/main" xmlns="" id="{00000000-0008-0000-1000-0000570E0000}"/>
            </a:ext>
          </a:extLst>
        </xdr:cNvPr>
        <xdr:cNvSpPr>
          <a:spLocks noChangeAspect="1" noChangeArrowheads="1"/>
        </xdr:cNvSpPr>
      </xdr:nvSpPr>
      <xdr:spPr bwMode="auto">
        <a:xfrm>
          <a:off x="0" y="226032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xdr:row>
      <xdr:rowOff>0</xdr:rowOff>
    </xdr:from>
    <xdr:to>
      <xdr:col>0</xdr:col>
      <xdr:colOff>304800</xdr:colOff>
      <xdr:row>14</xdr:row>
      <xdr:rowOff>121920</xdr:rowOff>
    </xdr:to>
    <xdr:sp macro="" textlink="">
      <xdr:nvSpPr>
        <xdr:cNvPr id="3672" name="AutoShape 600" descr="Los Angeles Kings">
          <a:extLst>
            <a:ext uri="{FF2B5EF4-FFF2-40B4-BE49-F238E27FC236}">
              <a16:creationId xmlns:a16="http://schemas.microsoft.com/office/drawing/2014/main" xmlns="" id="{00000000-0008-0000-1000-0000580E0000}"/>
            </a:ext>
          </a:extLst>
        </xdr:cNvPr>
        <xdr:cNvSpPr>
          <a:spLocks noChangeAspect="1" noChangeArrowheads="1"/>
        </xdr:cNvSpPr>
      </xdr:nvSpPr>
      <xdr:spPr bwMode="auto">
        <a:xfrm>
          <a:off x="0" y="226405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xdr:row>
      <xdr:rowOff>0</xdr:rowOff>
    </xdr:from>
    <xdr:to>
      <xdr:col>0</xdr:col>
      <xdr:colOff>304800</xdr:colOff>
      <xdr:row>111</xdr:row>
      <xdr:rowOff>121920</xdr:rowOff>
    </xdr:to>
    <xdr:sp macro="" textlink="">
      <xdr:nvSpPr>
        <xdr:cNvPr id="3673" name="AutoShape 601" descr="Tampa Bay Lightning">
          <a:extLst>
            <a:ext uri="{FF2B5EF4-FFF2-40B4-BE49-F238E27FC236}">
              <a16:creationId xmlns:a16="http://schemas.microsoft.com/office/drawing/2014/main" xmlns="" id="{00000000-0008-0000-1000-0000590E0000}"/>
            </a:ext>
          </a:extLst>
        </xdr:cNvPr>
        <xdr:cNvSpPr>
          <a:spLocks noChangeAspect="1" noChangeArrowheads="1"/>
        </xdr:cNvSpPr>
      </xdr:nvSpPr>
      <xdr:spPr bwMode="auto">
        <a:xfrm>
          <a:off x="0" y="226778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531</xdr:row>
      <xdr:rowOff>0</xdr:rowOff>
    </xdr:from>
    <xdr:to>
      <xdr:col>0</xdr:col>
      <xdr:colOff>304800</xdr:colOff>
      <xdr:row>532</xdr:row>
      <xdr:rowOff>121920</xdr:rowOff>
    </xdr:to>
    <xdr:sp macro="" textlink="">
      <xdr:nvSpPr>
        <xdr:cNvPr id="3674" name="AutoShape 602" descr="Calgary Flames">
          <a:extLst>
            <a:ext uri="{FF2B5EF4-FFF2-40B4-BE49-F238E27FC236}">
              <a16:creationId xmlns:a16="http://schemas.microsoft.com/office/drawing/2014/main" xmlns="" id="{00000000-0008-0000-1000-00005A0E0000}"/>
            </a:ext>
          </a:extLst>
        </xdr:cNvPr>
        <xdr:cNvSpPr>
          <a:spLocks noChangeAspect="1" noChangeArrowheads="1"/>
        </xdr:cNvSpPr>
      </xdr:nvSpPr>
      <xdr:spPr bwMode="auto">
        <a:xfrm>
          <a:off x="0" y="2271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xdr:row>
      <xdr:rowOff>0</xdr:rowOff>
    </xdr:from>
    <xdr:to>
      <xdr:col>0</xdr:col>
      <xdr:colOff>304800</xdr:colOff>
      <xdr:row>275</xdr:row>
      <xdr:rowOff>121920</xdr:rowOff>
    </xdr:to>
    <xdr:sp macro="" textlink="">
      <xdr:nvSpPr>
        <xdr:cNvPr id="3675" name="AutoShape 603" descr="Tampa Bay Lightning">
          <a:extLst>
            <a:ext uri="{FF2B5EF4-FFF2-40B4-BE49-F238E27FC236}">
              <a16:creationId xmlns:a16="http://schemas.microsoft.com/office/drawing/2014/main" xmlns="" id="{00000000-0008-0000-1000-00005B0E0000}"/>
            </a:ext>
          </a:extLst>
        </xdr:cNvPr>
        <xdr:cNvSpPr>
          <a:spLocks noChangeAspect="1" noChangeArrowheads="1"/>
        </xdr:cNvSpPr>
      </xdr:nvSpPr>
      <xdr:spPr bwMode="auto">
        <a:xfrm>
          <a:off x="0" y="227525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xdr:row>
      <xdr:rowOff>0</xdr:rowOff>
    </xdr:from>
    <xdr:to>
      <xdr:col>0</xdr:col>
      <xdr:colOff>304800</xdr:colOff>
      <xdr:row>250</xdr:row>
      <xdr:rowOff>121920</xdr:rowOff>
    </xdr:to>
    <xdr:sp macro="" textlink="">
      <xdr:nvSpPr>
        <xdr:cNvPr id="3676" name="AutoShape 604" descr="Detroit Red Wings">
          <a:extLst>
            <a:ext uri="{FF2B5EF4-FFF2-40B4-BE49-F238E27FC236}">
              <a16:creationId xmlns:a16="http://schemas.microsoft.com/office/drawing/2014/main" xmlns="" id="{00000000-0008-0000-1000-00005C0E0000}"/>
            </a:ext>
          </a:extLst>
        </xdr:cNvPr>
        <xdr:cNvSpPr>
          <a:spLocks noChangeAspect="1" noChangeArrowheads="1"/>
        </xdr:cNvSpPr>
      </xdr:nvSpPr>
      <xdr:spPr bwMode="auto">
        <a:xfrm>
          <a:off x="0" y="227898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810</xdr:row>
      <xdr:rowOff>0</xdr:rowOff>
    </xdr:from>
    <xdr:to>
      <xdr:col>0</xdr:col>
      <xdr:colOff>304800</xdr:colOff>
      <xdr:row>811</xdr:row>
      <xdr:rowOff>121920</xdr:rowOff>
    </xdr:to>
    <xdr:sp macro="" textlink="">
      <xdr:nvSpPr>
        <xdr:cNvPr id="3677" name="AutoShape 605" descr="Detroit Red Wings">
          <a:extLst>
            <a:ext uri="{FF2B5EF4-FFF2-40B4-BE49-F238E27FC236}">
              <a16:creationId xmlns:a16="http://schemas.microsoft.com/office/drawing/2014/main" xmlns="" id="{00000000-0008-0000-1000-00005D0E0000}"/>
            </a:ext>
          </a:extLst>
        </xdr:cNvPr>
        <xdr:cNvSpPr>
          <a:spLocks noChangeAspect="1" noChangeArrowheads="1"/>
        </xdr:cNvSpPr>
      </xdr:nvSpPr>
      <xdr:spPr bwMode="auto">
        <a:xfrm>
          <a:off x="0" y="228272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826</xdr:row>
      <xdr:rowOff>0</xdr:rowOff>
    </xdr:from>
    <xdr:to>
      <xdr:col>0</xdr:col>
      <xdr:colOff>304800</xdr:colOff>
      <xdr:row>827</xdr:row>
      <xdr:rowOff>121920</xdr:rowOff>
    </xdr:to>
    <xdr:sp macro="" textlink="">
      <xdr:nvSpPr>
        <xdr:cNvPr id="3678" name="AutoShape 606" descr="Nashville Predators">
          <a:extLst>
            <a:ext uri="{FF2B5EF4-FFF2-40B4-BE49-F238E27FC236}">
              <a16:creationId xmlns:a16="http://schemas.microsoft.com/office/drawing/2014/main" xmlns="" id="{00000000-0008-0000-1000-00005E0E0000}"/>
            </a:ext>
          </a:extLst>
        </xdr:cNvPr>
        <xdr:cNvSpPr>
          <a:spLocks noChangeAspect="1" noChangeArrowheads="1"/>
        </xdr:cNvSpPr>
      </xdr:nvSpPr>
      <xdr:spPr bwMode="auto">
        <a:xfrm>
          <a:off x="0" y="228645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821</xdr:row>
      <xdr:rowOff>0</xdr:rowOff>
    </xdr:from>
    <xdr:to>
      <xdr:col>0</xdr:col>
      <xdr:colOff>304800</xdr:colOff>
      <xdr:row>822</xdr:row>
      <xdr:rowOff>121920</xdr:rowOff>
    </xdr:to>
    <xdr:sp macro="" textlink="">
      <xdr:nvSpPr>
        <xdr:cNvPr id="3679" name="AutoShape 607" descr="Colorado Avalanche">
          <a:extLst>
            <a:ext uri="{FF2B5EF4-FFF2-40B4-BE49-F238E27FC236}">
              <a16:creationId xmlns:a16="http://schemas.microsoft.com/office/drawing/2014/main" xmlns="" id="{00000000-0008-0000-1000-00005F0E0000}"/>
            </a:ext>
          </a:extLst>
        </xdr:cNvPr>
        <xdr:cNvSpPr>
          <a:spLocks noChangeAspect="1" noChangeArrowheads="1"/>
        </xdr:cNvSpPr>
      </xdr:nvSpPr>
      <xdr:spPr bwMode="auto">
        <a:xfrm>
          <a:off x="0" y="2290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xdr:row>
      <xdr:rowOff>0</xdr:rowOff>
    </xdr:from>
    <xdr:to>
      <xdr:col>0</xdr:col>
      <xdr:colOff>304800</xdr:colOff>
      <xdr:row>399</xdr:row>
      <xdr:rowOff>121920</xdr:rowOff>
    </xdr:to>
    <xdr:sp macro="" textlink="">
      <xdr:nvSpPr>
        <xdr:cNvPr id="3680" name="AutoShape 608" descr="New Jersey Devils">
          <a:extLst>
            <a:ext uri="{FF2B5EF4-FFF2-40B4-BE49-F238E27FC236}">
              <a16:creationId xmlns:a16="http://schemas.microsoft.com/office/drawing/2014/main" xmlns="" id="{00000000-0008-0000-1000-0000600E0000}"/>
            </a:ext>
          </a:extLst>
        </xdr:cNvPr>
        <xdr:cNvSpPr>
          <a:spLocks noChangeAspect="1" noChangeArrowheads="1"/>
        </xdr:cNvSpPr>
      </xdr:nvSpPr>
      <xdr:spPr bwMode="auto">
        <a:xfrm>
          <a:off x="0" y="229392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xdr:row>
      <xdr:rowOff>0</xdr:rowOff>
    </xdr:from>
    <xdr:to>
      <xdr:col>0</xdr:col>
      <xdr:colOff>304800</xdr:colOff>
      <xdr:row>108</xdr:row>
      <xdr:rowOff>121920</xdr:rowOff>
    </xdr:to>
    <xdr:sp macro="" textlink="">
      <xdr:nvSpPr>
        <xdr:cNvPr id="3681" name="AutoShape 609" descr="New York Rangers">
          <a:extLst>
            <a:ext uri="{FF2B5EF4-FFF2-40B4-BE49-F238E27FC236}">
              <a16:creationId xmlns:a16="http://schemas.microsoft.com/office/drawing/2014/main" xmlns="" id="{00000000-0008-0000-1000-0000610E0000}"/>
            </a:ext>
          </a:extLst>
        </xdr:cNvPr>
        <xdr:cNvSpPr>
          <a:spLocks noChangeAspect="1" noChangeArrowheads="1"/>
        </xdr:cNvSpPr>
      </xdr:nvSpPr>
      <xdr:spPr bwMode="auto">
        <a:xfrm>
          <a:off x="0" y="229765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xdr:row>
      <xdr:rowOff>0</xdr:rowOff>
    </xdr:from>
    <xdr:to>
      <xdr:col>0</xdr:col>
      <xdr:colOff>304800</xdr:colOff>
      <xdr:row>507</xdr:row>
      <xdr:rowOff>121920</xdr:rowOff>
    </xdr:to>
    <xdr:sp macro="" textlink="">
      <xdr:nvSpPr>
        <xdr:cNvPr id="3682" name="AutoShape 610" descr="St Louis Blues">
          <a:extLst>
            <a:ext uri="{FF2B5EF4-FFF2-40B4-BE49-F238E27FC236}">
              <a16:creationId xmlns:a16="http://schemas.microsoft.com/office/drawing/2014/main" xmlns="" id="{00000000-0008-0000-1000-0000620E0000}"/>
            </a:ext>
          </a:extLst>
        </xdr:cNvPr>
        <xdr:cNvSpPr>
          <a:spLocks noChangeAspect="1" noChangeArrowheads="1"/>
        </xdr:cNvSpPr>
      </xdr:nvSpPr>
      <xdr:spPr bwMode="auto">
        <a:xfrm>
          <a:off x="0" y="230139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xdr:row>
      <xdr:rowOff>0</xdr:rowOff>
    </xdr:from>
    <xdr:to>
      <xdr:col>0</xdr:col>
      <xdr:colOff>304800</xdr:colOff>
      <xdr:row>251</xdr:row>
      <xdr:rowOff>121920</xdr:rowOff>
    </xdr:to>
    <xdr:sp macro="" textlink="">
      <xdr:nvSpPr>
        <xdr:cNvPr id="3683" name="AutoShape 611" descr="Tampa Bay Lightning">
          <a:extLst>
            <a:ext uri="{FF2B5EF4-FFF2-40B4-BE49-F238E27FC236}">
              <a16:creationId xmlns:a16="http://schemas.microsoft.com/office/drawing/2014/main" xmlns="" id="{00000000-0008-0000-1000-0000630E0000}"/>
            </a:ext>
          </a:extLst>
        </xdr:cNvPr>
        <xdr:cNvSpPr>
          <a:spLocks noChangeAspect="1" noChangeArrowheads="1"/>
        </xdr:cNvSpPr>
      </xdr:nvSpPr>
      <xdr:spPr bwMode="auto">
        <a:xfrm>
          <a:off x="0" y="230512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xdr:row>
      <xdr:rowOff>0</xdr:rowOff>
    </xdr:from>
    <xdr:to>
      <xdr:col>0</xdr:col>
      <xdr:colOff>304800</xdr:colOff>
      <xdr:row>127</xdr:row>
      <xdr:rowOff>121920</xdr:rowOff>
    </xdr:to>
    <xdr:sp macro="" textlink="">
      <xdr:nvSpPr>
        <xdr:cNvPr id="3684" name="AutoShape 612" descr="Calgary Flames">
          <a:extLst>
            <a:ext uri="{FF2B5EF4-FFF2-40B4-BE49-F238E27FC236}">
              <a16:creationId xmlns:a16="http://schemas.microsoft.com/office/drawing/2014/main" xmlns="" id="{00000000-0008-0000-1000-0000640E0000}"/>
            </a:ext>
          </a:extLst>
        </xdr:cNvPr>
        <xdr:cNvSpPr>
          <a:spLocks noChangeAspect="1" noChangeArrowheads="1"/>
        </xdr:cNvSpPr>
      </xdr:nvSpPr>
      <xdr:spPr bwMode="auto">
        <a:xfrm>
          <a:off x="0" y="2308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xdr:row>
      <xdr:rowOff>0</xdr:rowOff>
    </xdr:from>
    <xdr:to>
      <xdr:col>0</xdr:col>
      <xdr:colOff>304800</xdr:colOff>
      <xdr:row>465</xdr:row>
      <xdr:rowOff>121920</xdr:rowOff>
    </xdr:to>
    <xdr:sp macro="" textlink="">
      <xdr:nvSpPr>
        <xdr:cNvPr id="3685" name="AutoShape 613" descr="Vegas Golden Knights">
          <a:extLst>
            <a:ext uri="{FF2B5EF4-FFF2-40B4-BE49-F238E27FC236}">
              <a16:creationId xmlns:a16="http://schemas.microsoft.com/office/drawing/2014/main" xmlns="" id="{00000000-0008-0000-1000-0000650E0000}"/>
            </a:ext>
          </a:extLst>
        </xdr:cNvPr>
        <xdr:cNvSpPr>
          <a:spLocks noChangeAspect="1" noChangeArrowheads="1"/>
        </xdr:cNvSpPr>
      </xdr:nvSpPr>
      <xdr:spPr bwMode="auto">
        <a:xfrm>
          <a:off x="0" y="231259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xdr:row>
      <xdr:rowOff>0</xdr:rowOff>
    </xdr:from>
    <xdr:to>
      <xdr:col>0</xdr:col>
      <xdr:colOff>304800</xdr:colOff>
      <xdr:row>509</xdr:row>
      <xdr:rowOff>121920</xdr:rowOff>
    </xdr:to>
    <xdr:sp macro="" textlink="">
      <xdr:nvSpPr>
        <xdr:cNvPr id="3686" name="AutoShape 614" descr="New Jersey Devils">
          <a:extLst>
            <a:ext uri="{FF2B5EF4-FFF2-40B4-BE49-F238E27FC236}">
              <a16:creationId xmlns:a16="http://schemas.microsoft.com/office/drawing/2014/main" xmlns="" id="{00000000-0008-0000-1000-0000660E0000}"/>
            </a:ext>
          </a:extLst>
        </xdr:cNvPr>
        <xdr:cNvSpPr>
          <a:spLocks noChangeAspect="1" noChangeArrowheads="1"/>
        </xdr:cNvSpPr>
      </xdr:nvSpPr>
      <xdr:spPr bwMode="auto">
        <a:xfrm>
          <a:off x="0" y="231815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705</xdr:row>
      <xdr:rowOff>0</xdr:rowOff>
    </xdr:from>
    <xdr:to>
      <xdr:col>0</xdr:col>
      <xdr:colOff>304800</xdr:colOff>
      <xdr:row>706</xdr:row>
      <xdr:rowOff>121920</xdr:rowOff>
    </xdr:to>
    <xdr:sp macro="" textlink="">
      <xdr:nvSpPr>
        <xdr:cNvPr id="3687" name="AutoShape 615" descr="New York Rangers">
          <a:extLst>
            <a:ext uri="{FF2B5EF4-FFF2-40B4-BE49-F238E27FC236}">
              <a16:creationId xmlns:a16="http://schemas.microsoft.com/office/drawing/2014/main" xmlns="" id="{00000000-0008-0000-1000-0000670E0000}"/>
            </a:ext>
          </a:extLst>
        </xdr:cNvPr>
        <xdr:cNvSpPr>
          <a:spLocks noChangeAspect="1" noChangeArrowheads="1"/>
        </xdr:cNvSpPr>
      </xdr:nvSpPr>
      <xdr:spPr bwMode="auto">
        <a:xfrm>
          <a:off x="0" y="232189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xdr:row>
      <xdr:rowOff>0</xdr:rowOff>
    </xdr:from>
    <xdr:to>
      <xdr:col>0</xdr:col>
      <xdr:colOff>304800</xdr:colOff>
      <xdr:row>105</xdr:row>
      <xdr:rowOff>121920</xdr:rowOff>
    </xdr:to>
    <xdr:sp macro="" textlink="">
      <xdr:nvSpPr>
        <xdr:cNvPr id="3688" name="AutoShape 616" descr="Boston Bruins">
          <a:extLst>
            <a:ext uri="{FF2B5EF4-FFF2-40B4-BE49-F238E27FC236}">
              <a16:creationId xmlns:a16="http://schemas.microsoft.com/office/drawing/2014/main" xmlns="" id="{00000000-0008-0000-1000-0000680E0000}"/>
            </a:ext>
          </a:extLst>
        </xdr:cNvPr>
        <xdr:cNvSpPr>
          <a:spLocks noChangeAspect="1" noChangeArrowheads="1"/>
        </xdr:cNvSpPr>
      </xdr:nvSpPr>
      <xdr:spPr bwMode="auto">
        <a:xfrm>
          <a:off x="0" y="2325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xdr:row>
      <xdr:rowOff>0</xdr:rowOff>
    </xdr:from>
    <xdr:to>
      <xdr:col>0</xdr:col>
      <xdr:colOff>304800</xdr:colOff>
      <xdr:row>216</xdr:row>
      <xdr:rowOff>121920</xdr:rowOff>
    </xdr:to>
    <xdr:sp macro="" textlink="">
      <xdr:nvSpPr>
        <xdr:cNvPr id="3689" name="AutoShape 617" descr="Boston Bruins">
          <a:extLst>
            <a:ext uri="{FF2B5EF4-FFF2-40B4-BE49-F238E27FC236}">
              <a16:creationId xmlns:a16="http://schemas.microsoft.com/office/drawing/2014/main" xmlns="" id="{00000000-0008-0000-1000-0000690E0000}"/>
            </a:ext>
          </a:extLst>
        </xdr:cNvPr>
        <xdr:cNvSpPr>
          <a:spLocks noChangeAspect="1" noChangeArrowheads="1"/>
        </xdr:cNvSpPr>
      </xdr:nvSpPr>
      <xdr:spPr bwMode="auto">
        <a:xfrm>
          <a:off x="0" y="232935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304800</xdr:colOff>
      <xdr:row>18</xdr:row>
      <xdr:rowOff>121920</xdr:rowOff>
    </xdr:to>
    <xdr:sp macro="" textlink="">
      <xdr:nvSpPr>
        <xdr:cNvPr id="3690" name="AutoShape 618" descr="Carolina Hurricanes">
          <a:extLst>
            <a:ext uri="{FF2B5EF4-FFF2-40B4-BE49-F238E27FC236}">
              <a16:creationId xmlns:a16="http://schemas.microsoft.com/office/drawing/2014/main" xmlns="" id="{00000000-0008-0000-1000-00006A0E0000}"/>
            </a:ext>
          </a:extLst>
        </xdr:cNvPr>
        <xdr:cNvSpPr>
          <a:spLocks noChangeAspect="1" noChangeArrowheads="1"/>
        </xdr:cNvSpPr>
      </xdr:nvSpPr>
      <xdr:spPr bwMode="auto">
        <a:xfrm>
          <a:off x="0" y="233309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xdr:row>
      <xdr:rowOff>0</xdr:rowOff>
    </xdr:from>
    <xdr:to>
      <xdr:col>0</xdr:col>
      <xdr:colOff>304800</xdr:colOff>
      <xdr:row>554</xdr:row>
      <xdr:rowOff>121920</xdr:rowOff>
    </xdr:to>
    <xdr:sp macro="" textlink="">
      <xdr:nvSpPr>
        <xdr:cNvPr id="3691" name="AutoShape 619" descr="Anaheim Ducks">
          <a:extLst>
            <a:ext uri="{FF2B5EF4-FFF2-40B4-BE49-F238E27FC236}">
              <a16:creationId xmlns:a16="http://schemas.microsoft.com/office/drawing/2014/main" xmlns="" id="{00000000-0008-0000-1000-00006B0E0000}"/>
            </a:ext>
          </a:extLst>
        </xdr:cNvPr>
        <xdr:cNvSpPr>
          <a:spLocks noChangeAspect="1" noChangeArrowheads="1"/>
        </xdr:cNvSpPr>
      </xdr:nvSpPr>
      <xdr:spPr bwMode="auto">
        <a:xfrm>
          <a:off x="0" y="233682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812</xdr:row>
      <xdr:rowOff>0</xdr:rowOff>
    </xdr:from>
    <xdr:to>
      <xdr:col>0</xdr:col>
      <xdr:colOff>304800</xdr:colOff>
      <xdr:row>813</xdr:row>
      <xdr:rowOff>121920</xdr:rowOff>
    </xdr:to>
    <xdr:sp macro="" textlink="">
      <xdr:nvSpPr>
        <xdr:cNvPr id="3692" name="AutoShape 620" descr="St Louis Blues">
          <a:extLst>
            <a:ext uri="{FF2B5EF4-FFF2-40B4-BE49-F238E27FC236}">
              <a16:creationId xmlns:a16="http://schemas.microsoft.com/office/drawing/2014/main" xmlns="" id="{00000000-0008-0000-1000-00006C0E0000}"/>
            </a:ext>
          </a:extLst>
        </xdr:cNvPr>
        <xdr:cNvSpPr>
          <a:spLocks noChangeAspect="1" noChangeArrowheads="1"/>
        </xdr:cNvSpPr>
      </xdr:nvSpPr>
      <xdr:spPr bwMode="auto">
        <a:xfrm>
          <a:off x="0" y="234055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xdr:row>
      <xdr:rowOff>0</xdr:rowOff>
    </xdr:from>
    <xdr:to>
      <xdr:col>0</xdr:col>
      <xdr:colOff>304800</xdr:colOff>
      <xdr:row>481</xdr:row>
      <xdr:rowOff>121920</xdr:rowOff>
    </xdr:to>
    <xdr:sp macro="" textlink="">
      <xdr:nvSpPr>
        <xdr:cNvPr id="3693" name="AutoShape 621" descr="Arizona Coyotes">
          <a:extLst>
            <a:ext uri="{FF2B5EF4-FFF2-40B4-BE49-F238E27FC236}">
              <a16:creationId xmlns:a16="http://schemas.microsoft.com/office/drawing/2014/main" xmlns="" id="{00000000-0008-0000-1000-00006D0E0000}"/>
            </a:ext>
          </a:extLst>
        </xdr:cNvPr>
        <xdr:cNvSpPr>
          <a:spLocks noChangeAspect="1" noChangeArrowheads="1"/>
        </xdr:cNvSpPr>
      </xdr:nvSpPr>
      <xdr:spPr bwMode="auto">
        <a:xfrm>
          <a:off x="0" y="2344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304800</xdr:colOff>
      <xdr:row>20</xdr:row>
      <xdr:rowOff>121920</xdr:rowOff>
    </xdr:to>
    <xdr:sp macro="" textlink="">
      <xdr:nvSpPr>
        <xdr:cNvPr id="3694" name="AutoShape 622" descr="Chicago Blackhawks">
          <a:extLst>
            <a:ext uri="{FF2B5EF4-FFF2-40B4-BE49-F238E27FC236}">
              <a16:creationId xmlns:a16="http://schemas.microsoft.com/office/drawing/2014/main" xmlns="" id="{00000000-0008-0000-1000-00006E0E0000}"/>
            </a:ext>
          </a:extLst>
        </xdr:cNvPr>
        <xdr:cNvSpPr>
          <a:spLocks noChangeAspect="1" noChangeArrowheads="1"/>
        </xdr:cNvSpPr>
      </xdr:nvSpPr>
      <xdr:spPr bwMode="auto">
        <a:xfrm>
          <a:off x="0" y="234802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xdr:row>
      <xdr:rowOff>0</xdr:rowOff>
    </xdr:from>
    <xdr:to>
      <xdr:col>0</xdr:col>
      <xdr:colOff>304800</xdr:colOff>
      <xdr:row>386</xdr:row>
      <xdr:rowOff>121920</xdr:rowOff>
    </xdr:to>
    <xdr:sp macro="" textlink="">
      <xdr:nvSpPr>
        <xdr:cNvPr id="3695" name="AutoShape 623" descr="Boston Bruins">
          <a:extLst>
            <a:ext uri="{FF2B5EF4-FFF2-40B4-BE49-F238E27FC236}">
              <a16:creationId xmlns:a16="http://schemas.microsoft.com/office/drawing/2014/main" xmlns="" id="{00000000-0008-0000-1000-00006F0E0000}"/>
            </a:ext>
          </a:extLst>
        </xdr:cNvPr>
        <xdr:cNvSpPr>
          <a:spLocks noChangeAspect="1" noChangeArrowheads="1"/>
        </xdr:cNvSpPr>
      </xdr:nvSpPr>
      <xdr:spPr bwMode="auto">
        <a:xfrm>
          <a:off x="0" y="235176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721</xdr:row>
      <xdr:rowOff>0</xdr:rowOff>
    </xdr:from>
    <xdr:to>
      <xdr:col>0</xdr:col>
      <xdr:colOff>304800</xdr:colOff>
      <xdr:row>722</xdr:row>
      <xdr:rowOff>121920</xdr:rowOff>
    </xdr:to>
    <xdr:sp macro="" textlink="">
      <xdr:nvSpPr>
        <xdr:cNvPr id="3696" name="AutoShape 624" descr="Anaheim Ducks">
          <a:extLst>
            <a:ext uri="{FF2B5EF4-FFF2-40B4-BE49-F238E27FC236}">
              <a16:creationId xmlns:a16="http://schemas.microsoft.com/office/drawing/2014/main" xmlns="" id="{00000000-0008-0000-1000-0000700E0000}"/>
            </a:ext>
          </a:extLst>
        </xdr:cNvPr>
        <xdr:cNvSpPr>
          <a:spLocks noChangeAspect="1" noChangeArrowheads="1"/>
        </xdr:cNvSpPr>
      </xdr:nvSpPr>
      <xdr:spPr bwMode="auto">
        <a:xfrm>
          <a:off x="0" y="235549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792</xdr:row>
      <xdr:rowOff>0</xdr:rowOff>
    </xdr:from>
    <xdr:to>
      <xdr:col>0</xdr:col>
      <xdr:colOff>304800</xdr:colOff>
      <xdr:row>793</xdr:row>
      <xdr:rowOff>121920</xdr:rowOff>
    </xdr:to>
    <xdr:sp macro="" textlink="">
      <xdr:nvSpPr>
        <xdr:cNvPr id="3697" name="AutoShape 625" descr="Edmonton Oilers">
          <a:extLst>
            <a:ext uri="{FF2B5EF4-FFF2-40B4-BE49-F238E27FC236}">
              <a16:creationId xmlns:a16="http://schemas.microsoft.com/office/drawing/2014/main" xmlns="" id="{00000000-0008-0000-1000-0000710E0000}"/>
            </a:ext>
          </a:extLst>
        </xdr:cNvPr>
        <xdr:cNvSpPr>
          <a:spLocks noChangeAspect="1" noChangeArrowheads="1"/>
        </xdr:cNvSpPr>
      </xdr:nvSpPr>
      <xdr:spPr bwMode="auto">
        <a:xfrm>
          <a:off x="0" y="235922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xdr:row>
      <xdr:rowOff>0</xdr:rowOff>
    </xdr:from>
    <xdr:to>
      <xdr:col>0</xdr:col>
      <xdr:colOff>304800</xdr:colOff>
      <xdr:row>134</xdr:row>
      <xdr:rowOff>121920</xdr:rowOff>
    </xdr:to>
    <xdr:sp macro="" textlink="">
      <xdr:nvSpPr>
        <xdr:cNvPr id="3698" name="AutoShape 626" descr="Carolina Hurricanes">
          <a:extLst>
            <a:ext uri="{FF2B5EF4-FFF2-40B4-BE49-F238E27FC236}">
              <a16:creationId xmlns:a16="http://schemas.microsoft.com/office/drawing/2014/main" xmlns="" id="{00000000-0008-0000-1000-0000720E0000}"/>
            </a:ext>
          </a:extLst>
        </xdr:cNvPr>
        <xdr:cNvSpPr>
          <a:spLocks noChangeAspect="1" noChangeArrowheads="1"/>
        </xdr:cNvSpPr>
      </xdr:nvSpPr>
      <xdr:spPr bwMode="auto">
        <a:xfrm>
          <a:off x="0" y="2362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625</xdr:row>
      <xdr:rowOff>0</xdr:rowOff>
    </xdr:from>
    <xdr:to>
      <xdr:col>0</xdr:col>
      <xdr:colOff>304800</xdr:colOff>
      <xdr:row>626</xdr:row>
      <xdr:rowOff>121920</xdr:rowOff>
    </xdr:to>
    <xdr:sp macro="" textlink="">
      <xdr:nvSpPr>
        <xdr:cNvPr id="3699" name="AutoShape 627" descr="Philadelphia Flyers">
          <a:extLst>
            <a:ext uri="{FF2B5EF4-FFF2-40B4-BE49-F238E27FC236}">
              <a16:creationId xmlns:a16="http://schemas.microsoft.com/office/drawing/2014/main" xmlns="" id="{00000000-0008-0000-1000-0000730E0000}"/>
            </a:ext>
          </a:extLst>
        </xdr:cNvPr>
        <xdr:cNvSpPr>
          <a:spLocks noChangeAspect="1" noChangeArrowheads="1"/>
        </xdr:cNvSpPr>
      </xdr:nvSpPr>
      <xdr:spPr bwMode="auto">
        <a:xfrm>
          <a:off x="0" y="236669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807</xdr:row>
      <xdr:rowOff>0</xdr:rowOff>
    </xdr:from>
    <xdr:to>
      <xdr:col>0</xdr:col>
      <xdr:colOff>304800</xdr:colOff>
      <xdr:row>808</xdr:row>
      <xdr:rowOff>121920</xdr:rowOff>
    </xdr:to>
    <xdr:sp macro="" textlink="">
      <xdr:nvSpPr>
        <xdr:cNvPr id="3700" name="AutoShape 628" descr="Montreal Canadiens">
          <a:extLst>
            <a:ext uri="{FF2B5EF4-FFF2-40B4-BE49-F238E27FC236}">
              <a16:creationId xmlns:a16="http://schemas.microsoft.com/office/drawing/2014/main" xmlns="" id="{00000000-0008-0000-1000-0000740E0000}"/>
            </a:ext>
          </a:extLst>
        </xdr:cNvPr>
        <xdr:cNvSpPr>
          <a:spLocks noChangeAspect="1" noChangeArrowheads="1"/>
        </xdr:cNvSpPr>
      </xdr:nvSpPr>
      <xdr:spPr bwMode="auto">
        <a:xfrm>
          <a:off x="0" y="237042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xdr:row>
      <xdr:rowOff>0</xdr:rowOff>
    </xdr:from>
    <xdr:to>
      <xdr:col>0</xdr:col>
      <xdr:colOff>304800</xdr:colOff>
      <xdr:row>406</xdr:row>
      <xdr:rowOff>121920</xdr:rowOff>
    </xdr:to>
    <xdr:sp macro="" textlink="">
      <xdr:nvSpPr>
        <xdr:cNvPr id="3701" name="AutoShape 629" descr="Washington Capitals">
          <a:extLst>
            <a:ext uri="{FF2B5EF4-FFF2-40B4-BE49-F238E27FC236}">
              <a16:creationId xmlns:a16="http://schemas.microsoft.com/office/drawing/2014/main" xmlns="" id="{00000000-0008-0000-1000-0000750E0000}"/>
            </a:ext>
          </a:extLst>
        </xdr:cNvPr>
        <xdr:cNvSpPr>
          <a:spLocks noChangeAspect="1" noChangeArrowheads="1"/>
        </xdr:cNvSpPr>
      </xdr:nvSpPr>
      <xdr:spPr bwMode="auto">
        <a:xfrm>
          <a:off x="0" y="237416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661</xdr:row>
      <xdr:rowOff>0</xdr:rowOff>
    </xdr:from>
    <xdr:to>
      <xdr:col>0</xdr:col>
      <xdr:colOff>304800</xdr:colOff>
      <xdr:row>662</xdr:row>
      <xdr:rowOff>121920</xdr:rowOff>
    </xdr:to>
    <xdr:sp macro="" textlink="">
      <xdr:nvSpPr>
        <xdr:cNvPr id="3702" name="AutoShape 630" descr="Columbus Blue Jackets">
          <a:extLst>
            <a:ext uri="{FF2B5EF4-FFF2-40B4-BE49-F238E27FC236}">
              <a16:creationId xmlns:a16="http://schemas.microsoft.com/office/drawing/2014/main" xmlns="" id="{00000000-0008-0000-1000-0000760E0000}"/>
            </a:ext>
          </a:extLst>
        </xdr:cNvPr>
        <xdr:cNvSpPr>
          <a:spLocks noChangeAspect="1" noChangeArrowheads="1"/>
        </xdr:cNvSpPr>
      </xdr:nvSpPr>
      <xdr:spPr bwMode="auto">
        <a:xfrm>
          <a:off x="0" y="237789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xdr:row>
      <xdr:rowOff>0</xdr:rowOff>
    </xdr:from>
    <xdr:to>
      <xdr:col>0</xdr:col>
      <xdr:colOff>304800</xdr:colOff>
      <xdr:row>447</xdr:row>
      <xdr:rowOff>121920</xdr:rowOff>
    </xdr:to>
    <xdr:sp macro="" textlink="">
      <xdr:nvSpPr>
        <xdr:cNvPr id="3703" name="AutoShape 631" descr="Ottawa Senators">
          <a:extLst>
            <a:ext uri="{FF2B5EF4-FFF2-40B4-BE49-F238E27FC236}">
              <a16:creationId xmlns:a16="http://schemas.microsoft.com/office/drawing/2014/main" xmlns="" id="{00000000-0008-0000-1000-0000770E0000}"/>
            </a:ext>
          </a:extLst>
        </xdr:cNvPr>
        <xdr:cNvSpPr>
          <a:spLocks noChangeAspect="1" noChangeArrowheads="1"/>
        </xdr:cNvSpPr>
      </xdr:nvSpPr>
      <xdr:spPr bwMode="auto">
        <a:xfrm>
          <a:off x="0" y="2381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xdr:row>
      <xdr:rowOff>0</xdr:rowOff>
    </xdr:from>
    <xdr:to>
      <xdr:col>0</xdr:col>
      <xdr:colOff>304800</xdr:colOff>
      <xdr:row>317</xdr:row>
      <xdr:rowOff>121920</xdr:rowOff>
    </xdr:to>
    <xdr:sp macro="" textlink="">
      <xdr:nvSpPr>
        <xdr:cNvPr id="3704" name="AutoShape 632" descr="Vancouver Canucks">
          <a:extLst>
            <a:ext uri="{FF2B5EF4-FFF2-40B4-BE49-F238E27FC236}">
              <a16:creationId xmlns:a16="http://schemas.microsoft.com/office/drawing/2014/main" xmlns="" id="{00000000-0008-0000-1000-0000780E0000}"/>
            </a:ext>
          </a:extLst>
        </xdr:cNvPr>
        <xdr:cNvSpPr>
          <a:spLocks noChangeAspect="1" noChangeArrowheads="1"/>
        </xdr:cNvSpPr>
      </xdr:nvSpPr>
      <xdr:spPr bwMode="auto">
        <a:xfrm>
          <a:off x="0" y="238536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xdr:row>
      <xdr:rowOff>0</xdr:rowOff>
    </xdr:from>
    <xdr:to>
      <xdr:col>0</xdr:col>
      <xdr:colOff>304800</xdr:colOff>
      <xdr:row>462</xdr:row>
      <xdr:rowOff>121920</xdr:rowOff>
    </xdr:to>
    <xdr:sp macro="" textlink="">
      <xdr:nvSpPr>
        <xdr:cNvPr id="3705" name="AutoShape 633" descr="Toronto Maple Leafs">
          <a:extLst>
            <a:ext uri="{FF2B5EF4-FFF2-40B4-BE49-F238E27FC236}">
              <a16:creationId xmlns:a16="http://schemas.microsoft.com/office/drawing/2014/main" xmlns="" id="{00000000-0008-0000-1000-0000790E0000}"/>
            </a:ext>
          </a:extLst>
        </xdr:cNvPr>
        <xdr:cNvSpPr>
          <a:spLocks noChangeAspect="1" noChangeArrowheads="1"/>
        </xdr:cNvSpPr>
      </xdr:nvSpPr>
      <xdr:spPr bwMode="auto">
        <a:xfrm>
          <a:off x="0" y="238909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781</xdr:row>
      <xdr:rowOff>0</xdr:rowOff>
    </xdr:from>
    <xdr:to>
      <xdr:col>0</xdr:col>
      <xdr:colOff>304800</xdr:colOff>
      <xdr:row>782</xdr:row>
      <xdr:rowOff>121920</xdr:rowOff>
    </xdr:to>
    <xdr:sp macro="" textlink="">
      <xdr:nvSpPr>
        <xdr:cNvPr id="3706" name="AutoShape 634" descr="Toronto Maple Leafs">
          <a:extLst>
            <a:ext uri="{FF2B5EF4-FFF2-40B4-BE49-F238E27FC236}">
              <a16:creationId xmlns:a16="http://schemas.microsoft.com/office/drawing/2014/main" xmlns="" id="{00000000-0008-0000-1000-00007A0E0000}"/>
            </a:ext>
          </a:extLst>
        </xdr:cNvPr>
        <xdr:cNvSpPr>
          <a:spLocks noChangeAspect="1" noChangeArrowheads="1"/>
        </xdr:cNvSpPr>
      </xdr:nvSpPr>
      <xdr:spPr bwMode="auto">
        <a:xfrm>
          <a:off x="0" y="239283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818</xdr:row>
      <xdr:rowOff>0</xdr:rowOff>
    </xdr:from>
    <xdr:to>
      <xdr:col>0</xdr:col>
      <xdr:colOff>304800</xdr:colOff>
      <xdr:row>819</xdr:row>
      <xdr:rowOff>121920</xdr:rowOff>
    </xdr:to>
    <xdr:sp macro="" textlink="">
      <xdr:nvSpPr>
        <xdr:cNvPr id="3707" name="AutoShape 635" descr="Washington Capitals">
          <a:extLst>
            <a:ext uri="{FF2B5EF4-FFF2-40B4-BE49-F238E27FC236}">
              <a16:creationId xmlns:a16="http://schemas.microsoft.com/office/drawing/2014/main" xmlns="" id="{00000000-0008-0000-1000-00007B0E0000}"/>
            </a:ext>
          </a:extLst>
        </xdr:cNvPr>
        <xdr:cNvSpPr>
          <a:spLocks noChangeAspect="1" noChangeArrowheads="1"/>
        </xdr:cNvSpPr>
      </xdr:nvSpPr>
      <xdr:spPr bwMode="auto">
        <a:xfrm>
          <a:off x="0" y="239656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xdr:row>
      <xdr:rowOff>0</xdr:rowOff>
    </xdr:from>
    <xdr:to>
      <xdr:col>0</xdr:col>
      <xdr:colOff>304800</xdr:colOff>
      <xdr:row>383</xdr:row>
      <xdr:rowOff>121920</xdr:rowOff>
    </xdr:to>
    <xdr:sp macro="" textlink="">
      <xdr:nvSpPr>
        <xdr:cNvPr id="3708" name="AutoShape 636" descr="Boston Bruins">
          <a:extLst>
            <a:ext uri="{FF2B5EF4-FFF2-40B4-BE49-F238E27FC236}">
              <a16:creationId xmlns:a16="http://schemas.microsoft.com/office/drawing/2014/main" xmlns="" id="{00000000-0008-0000-1000-00007C0E0000}"/>
            </a:ext>
          </a:extLst>
        </xdr:cNvPr>
        <xdr:cNvSpPr>
          <a:spLocks noChangeAspect="1" noChangeArrowheads="1"/>
        </xdr:cNvSpPr>
      </xdr:nvSpPr>
      <xdr:spPr bwMode="auto">
        <a:xfrm>
          <a:off x="0" y="2400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xdr:row>
      <xdr:rowOff>0</xdr:rowOff>
    </xdr:from>
    <xdr:to>
      <xdr:col>0</xdr:col>
      <xdr:colOff>304800</xdr:colOff>
      <xdr:row>332</xdr:row>
      <xdr:rowOff>121920</xdr:rowOff>
    </xdr:to>
    <xdr:sp macro="" textlink="">
      <xdr:nvSpPr>
        <xdr:cNvPr id="3709" name="AutoShape 637" descr="St Louis Blues">
          <a:extLst>
            <a:ext uri="{FF2B5EF4-FFF2-40B4-BE49-F238E27FC236}">
              <a16:creationId xmlns:a16="http://schemas.microsoft.com/office/drawing/2014/main" xmlns="" id="{00000000-0008-0000-1000-00007D0E0000}"/>
            </a:ext>
          </a:extLst>
        </xdr:cNvPr>
        <xdr:cNvSpPr>
          <a:spLocks noChangeAspect="1" noChangeArrowheads="1"/>
        </xdr:cNvSpPr>
      </xdr:nvSpPr>
      <xdr:spPr bwMode="auto">
        <a:xfrm>
          <a:off x="0" y="24040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680</xdr:row>
      <xdr:rowOff>0</xdr:rowOff>
    </xdr:from>
    <xdr:to>
      <xdr:col>0</xdr:col>
      <xdr:colOff>304800</xdr:colOff>
      <xdr:row>681</xdr:row>
      <xdr:rowOff>121920</xdr:rowOff>
    </xdr:to>
    <xdr:sp macro="" textlink="">
      <xdr:nvSpPr>
        <xdr:cNvPr id="3710" name="AutoShape 638" descr="Calgary Flames">
          <a:extLst>
            <a:ext uri="{FF2B5EF4-FFF2-40B4-BE49-F238E27FC236}">
              <a16:creationId xmlns:a16="http://schemas.microsoft.com/office/drawing/2014/main" xmlns="" id="{00000000-0008-0000-1000-00007E0E0000}"/>
            </a:ext>
          </a:extLst>
        </xdr:cNvPr>
        <xdr:cNvSpPr>
          <a:spLocks noChangeAspect="1" noChangeArrowheads="1"/>
        </xdr:cNvSpPr>
      </xdr:nvSpPr>
      <xdr:spPr bwMode="auto">
        <a:xfrm>
          <a:off x="0" y="240776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643</xdr:row>
      <xdr:rowOff>0</xdr:rowOff>
    </xdr:from>
    <xdr:to>
      <xdr:col>0</xdr:col>
      <xdr:colOff>304800</xdr:colOff>
      <xdr:row>644</xdr:row>
      <xdr:rowOff>121920</xdr:rowOff>
    </xdr:to>
    <xdr:sp macro="" textlink="">
      <xdr:nvSpPr>
        <xdr:cNvPr id="3711" name="AutoShape 639" descr="Calgary Flames">
          <a:extLst>
            <a:ext uri="{FF2B5EF4-FFF2-40B4-BE49-F238E27FC236}">
              <a16:creationId xmlns:a16="http://schemas.microsoft.com/office/drawing/2014/main" xmlns="" id="{00000000-0008-0000-1000-00007F0E0000}"/>
            </a:ext>
          </a:extLst>
        </xdr:cNvPr>
        <xdr:cNvSpPr>
          <a:spLocks noChangeAspect="1" noChangeArrowheads="1"/>
        </xdr:cNvSpPr>
      </xdr:nvSpPr>
      <xdr:spPr bwMode="auto">
        <a:xfrm>
          <a:off x="0" y="241150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xdr:row>
      <xdr:rowOff>0</xdr:rowOff>
    </xdr:from>
    <xdr:to>
      <xdr:col>0</xdr:col>
      <xdr:colOff>304800</xdr:colOff>
      <xdr:row>116</xdr:row>
      <xdr:rowOff>121920</xdr:rowOff>
    </xdr:to>
    <xdr:sp macro="" textlink="">
      <xdr:nvSpPr>
        <xdr:cNvPr id="3712" name="AutoShape 640" descr="Buffalo Sabres">
          <a:extLst>
            <a:ext uri="{FF2B5EF4-FFF2-40B4-BE49-F238E27FC236}">
              <a16:creationId xmlns:a16="http://schemas.microsoft.com/office/drawing/2014/main" xmlns="" id="{00000000-0008-0000-1000-0000800E0000}"/>
            </a:ext>
          </a:extLst>
        </xdr:cNvPr>
        <xdr:cNvSpPr>
          <a:spLocks noChangeAspect="1" noChangeArrowheads="1"/>
        </xdr:cNvSpPr>
      </xdr:nvSpPr>
      <xdr:spPr bwMode="auto">
        <a:xfrm>
          <a:off x="0" y="241523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xdr:row>
      <xdr:rowOff>0</xdr:rowOff>
    </xdr:from>
    <xdr:to>
      <xdr:col>0</xdr:col>
      <xdr:colOff>304800</xdr:colOff>
      <xdr:row>449</xdr:row>
      <xdr:rowOff>121920</xdr:rowOff>
    </xdr:to>
    <xdr:sp macro="" textlink="">
      <xdr:nvSpPr>
        <xdr:cNvPr id="3713" name="AutoShape 641" descr="Anaheim Ducks">
          <a:extLst>
            <a:ext uri="{FF2B5EF4-FFF2-40B4-BE49-F238E27FC236}">
              <a16:creationId xmlns:a16="http://schemas.microsoft.com/office/drawing/2014/main" xmlns="" id="{00000000-0008-0000-1000-0000810E0000}"/>
            </a:ext>
          </a:extLst>
        </xdr:cNvPr>
        <xdr:cNvSpPr>
          <a:spLocks noChangeAspect="1" noChangeArrowheads="1"/>
        </xdr:cNvSpPr>
      </xdr:nvSpPr>
      <xdr:spPr bwMode="auto">
        <a:xfrm>
          <a:off x="0" y="2418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695</xdr:row>
      <xdr:rowOff>0</xdr:rowOff>
    </xdr:from>
    <xdr:to>
      <xdr:col>0</xdr:col>
      <xdr:colOff>304800</xdr:colOff>
      <xdr:row>696</xdr:row>
      <xdr:rowOff>121920</xdr:rowOff>
    </xdr:to>
    <xdr:sp macro="" textlink="">
      <xdr:nvSpPr>
        <xdr:cNvPr id="3714" name="AutoShape 642" descr="San Jose Sharks">
          <a:extLst>
            <a:ext uri="{FF2B5EF4-FFF2-40B4-BE49-F238E27FC236}">
              <a16:creationId xmlns:a16="http://schemas.microsoft.com/office/drawing/2014/main" xmlns="" id="{00000000-0008-0000-1000-0000820E0000}"/>
            </a:ext>
          </a:extLst>
        </xdr:cNvPr>
        <xdr:cNvSpPr>
          <a:spLocks noChangeAspect="1" noChangeArrowheads="1"/>
        </xdr:cNvSpPr>
      </xdr:nvSpPr>
      <xdr:spPr bwMode="auto">
        <a:xfrm>
          <a:off x="0" y="242270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xdr:row>
      <xdr:rowOff>0</xdr:rowOff>
    </xdr:from>
    <xdr:to>
      <xdr:col>0</xdr:col>
      <xdr:colOff>304800</xdr:colOff>
      <xdr:row>11</xdr:row>
      <xdr:rowOff>121920</xdr:rowOff>
    </xdr:to>
    <xdr:sp macro="" textlink="">
      <xdr:nvSpPr>
        <xdr:cNvPr id="3715" name="AutoShape 643" descr="St Louis Blues">
          <a:extLst>
            <a:ext uri="{FF2B5EF4-FFF2-40B4-BE49-F238E27FC236}">
              <a16:creationId xmlns:a16="http://schemas.microsoft.com/office/drawing/2014/main" xmlns="" id="{00000000-0008-0000-1000-0000830E0000}"/>
            </a:ext>
          </a:extLst>
        </xdr:cNvPr>
        <xdr:cNvSpPr>
          <a:spLocks noChangeAspect="1" noChangeArrowheads="1"/>
        </xdr:cNvSpPr>
      </xdr:nvSpPr>
      <xdr:spPr bwMode="auto">
        <a:xfrm>
          <a:off x="0" y="242643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653</xdr:row>
      <xdr:rowOff>0</xdr:rowOff>
    </xdr:from>
    <xdr:to>
      <xdr:col>0</xdr:col>
      <xdr:colOff>304800</xdr:colOff>
      <xdr:row>654</xdr:row>
      <xdr:rowOff>121920</xdr:rowOff>
    </xdr:to>
    <xdr:sp macro="" textlink="">
      <xdr:nvSpPr>
        <xdr:cNvPr id="3716" name="AutoShape 644" descr="New York Islanders">
          <a:extLst>
            <a:ext uri="{FF2B5EF4-FFF2-40B4-BE49-F238E27FC236}">
              <a16:creationId xmlns:a16="http://schemas.microsoft.com/office/drawing/2014/main" xmlns="" id="{00000000-0008-0000-1000-0000840E0000}"/>
            </a:ext>
          </a:extLst>
        </xdr:cNvPr>
        <xdr:cNvSpPr>
          <a:spLocks noChangeAspect="1" noChangeArrowheads="1"/>
        </xdr:cNvSpPr>
      </xdr:nvSpPr>
      <xdr:spPr bwMode="auto">
        <a:xfrm>
          <a:off x="0" y="243017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xdr:row>
      <xdr:rowOff>0</xdr:rowOff>
    </xdr:from>
    <xdr:to>
      <xdr:col>0</xdr:col>
      <xdr:colOff>304800</xdr:colOff>
      <xdr:row>210</xdr:row>
      <xdr:rowOff>121920</xdr:rowOff>
    </xdr:to>
    <xdr:sp macro="" textlink="">
      <xdr:nvSpPr>
        <xdr:cNvPr id="3717" name="AutoShape 645" descr="Toronto Maple Leafs">
          <a:extLst>
            <a:ext uri="{FF2B5EF4-FFF2-40B4-BE49-F238E27FC236}">
              <a16:creationId xmlns:a16="http://schemas.microsoft.com/office/drawing/2014/main" xmlns="" id="{00000000-0008-0000-1000-0000850E0000}"/>
            </a:ext>
          </a:extLst>
        </xdr:cNvPr>
        <xdr:cNvSpPr>
          <a:spLocks noChangeAspect="1" noChangeArrowheads="1"/>
        </xdr:cNvSpPr>
      </xdr:nvSpPr>
      <xdr:spPr bwMode="auto">
        <a:xfrm>
          <a:off x="0" y="2435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xdr:row>
      <xdr:rowOff>0</xdr:rowOff>
    </xdr:from>
    <xdr:to>
      <xdr:col>0</xdr:col>
      <xdr:colOff>304800</xdr:colOff>
      <xdr:row>572</xdr:row>
      <xdr:rowOff>121920</xdr:rowOff>
    </xdr:to>
    <xdr:sp macro="" textlink="">
      <xdr:nvSpPr>
        <xdr:cNvPr id="3718" name="AutoShape 646" descr="Winnipeg Jets">
          <a:extLst>
            <a:ext uri="{FF2B5EF4-FFF2-40B4-BE49-F238E27FC236}">
              <a16:creationId xmlns:a16="http://schemas.microsoft.com/office/drawing/2014/main" xmlns="" id="{00000000-0008-0000-1000-0000860E0000}"/>
            </a:ext>
          </a:extLst>
        </xdr:cNvPr>
        <xdr:cNvSpPr>
          <a:spLocks noChangeAspect="1" noChangeArrowheads="1"/>
        </xdr:cNvSpPr>
      </xdr:nvSpPr>
      <xdr:spPr bwMode="auto">
        <a:xfrm>
          <a:off x="0" y="243946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xdr:row>
      <xdr:rowOff>0</xdr:rowOff>
    </xdr:from>
    <xdr:to>
      <xdr:col>0</xdr:col>
      <xdr:colOff>304800</xdr:colOff>
      <xdr:row>591</xdr:row>
      <xdr:rowOff>121920</xdr:rowOff>
    </xdr:to>
    <xdr:sp macro="" textlink="">
      <xdr:nvSpPr>
        <xdr:cNvPr id="3719" name="AutoShape 647" descr="New Jersey Devils">
          <a:extLst>
            <a:ext uri="{FF2B5EF4-FFF2-40B4-BE49-F238E27FC236}">
              <a16:creationId xmlns:a16="http://schemas.microsoft.com/office/drawing/2014/main" xmlns="" id="{00000000-0008-0000-1000-0000870E0000}"/>
            </a:ext>
          </a:extLst>
        </xdr:cNvPr>
        <xdr:cNvSpPr>
          <a:spLocks noChangeAspect="1" noChangeArrowheads="1"/>
        </xdr:cNvSpPr>
      </xdr:nvSpPr>
      <xdr:spPr bwMode="auto">
        <a:xfrm>
          <a:off x="0" y="244320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xdr:row>
      <xdr:rowOff>0</xdr:rowOff>
    </xdr:from>
    <xdr:to>
      <xdr:col>0</xdr:col>
      <xdr:colOff>304800</xdr:colOff>
      <xdr:row>518</xdr:row>
      <xdr:rowOff>121920</xdr:rowOff>
    </xdr:to>
    <xdr:sp macro="" textlink="">
      <xdr:nvSpPr>
        <xdr:cNvPr id="3720" name="AutoShape 648" descr="Ottawa Senators">
          <a:extLst>
            <a:ext uri="{FF2B5EF4-FFF2-40B4-BE49-F238E27FC236}">
              <a16:creationId xmlns:a16="http://schemas.microsoft.com/office/drawing/2014/main" xmlns="" id="{00000000-0008-0000-1000-0000880E0000}"/>
            </a:ext>
          </a:extLst>
        </xdr:cNvPr>
        <xdr:cNvSpPr>
          <a:spLocks noChangeAspect="1" noChangeArrowheads="1"/>
        </xdr:cNvSpPr>
      </xdr:nvSpPr>
      <xdr:spPr bwMode="auto">
        <a:xfrm>
          <a:off x="0" y="244693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503</xdr:row>
      <xdr:rowOff>0</xdr:rowOff>
    </xdr:from>
    <xdr:to>
      <xdr:col>0</xdr:col>
      <xdr:colOff>304800</xdr:colOff>
      <xdr:row>504</xdr:row>
      <xdr:rowOff>121920</xdr:rowOff>
    </xdr:to>
    <xdr:sp macro="" textlink="">
      <xdr:nvSpPr>
        <xdr:cNvPr id="3721" name="AutoShape 649" descr="Winnipeg Jets">
          <a:extLst>
            <a:ext uri="{FF2B5EF4-FFF2-40B4-BE49-F238E27FC236}">
              <a16:creationId xmlns:a16="http://schemas.microsoft.com/office/drawing/2014/main" xmlns="" id="{00000000-0008-0000-1000-0000890E0000}"/>
            </a:ext>
          </a:extLst>
        </xdr:cNvPr>
        <xdr:cNvSpPr>
          <a:spLocks noChangeAspect="1" noChangeArrowheads="1"/>
        </xdr:cNvSpPr>
      </xdr:nvSpPr>
      <xdr:spPr bwMode="auto">
        <a:xfrm>
          <a:off x="0" y="245066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xdr:row>
      <xdr:rowOff>0</xdr:rowOff>
    </xdr:from>
    <xdr:to>
      <xdr:col>0</xdr:col>
      <xdr:colOff>304800</xdr:colOff>
      <xdr:row>248</xdr:row>
      <xdr:rowOff>121920</xdr:rowOff>
    </xdr:to>
    <xdr:sp macro="" textlink="">
      <xdr:nvSpPr>
        <xdr:cNvPr id="3722" name="AutoShape 650" descr="Toronto Maple Leafs">
          <a:extLst>
            <a:ext uri="{FF2B5EF4-FFF2-40B4-BE49-F238E27FC236}">
              <a16:creationId xmlns:a16="http://schemas.microsoft.com/office/drawing/2014/main" xmlns="" id="{00000000-0008-0000-1000-00008A0E0000}"/>
            </a:ext>
          </a:extLst>
        </xdr:cNvPr>
        <xdr:cNvSpPr>
          <a:spLocks noChangeAspect="1" noChangeArrowheads="1"/>
        </xdr:cNvSpPr>
      </xdr:nvSpPr>
      <xdr:spPr bwMode="auto">
        <a:xfrm>
          <a:off x="0" y="2454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501</xdr:row>
      <xdr:rowOff>0</xdr:rowOff>
    </xdr:from>
    <xdr:to>
      <xdr:col>0</xdr:col>
      <xdr:colOff>304800</xdr:colOff>
      <xdr:row>502</xdr:row>
      <xdr:rowOff>121920</xdr:rowOff>
    </xdr:to>
    <xdr:sp macro="" textlink="">
      <xdr:nvSpPr>
        <xdr:cNvPr id="3723" name="AutoShape 651" descr="Columbus Blue Jackets">
          <a:extLst>
            <a:ext uri="{FF2B5EF4-FFF2-40B4-BE49-F238E27FC236}">
              <a16:creationId xmlns:a16="http://schemas.microsoft.com/office/drawing/2014/main" xmlns="" id="{00000000-0008-0000-1000-00008B0E0000}"/>
            </a:ext>
          </a:extLst>
        </xdr:cNvPr>
        <xdr:cNvSpPr>
          <a:spLocks noChangeAspect="1" noChangeArrowheads="1"/>
        </xdr:cNvSpPr>
      </xdr:nvSpPr>
      <xdr:spPr bwMode="auto">
        <a:xfrm>
          <a:off x="0" y="245813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xdr:row>
      <xdr:rowOff>0</xdr:rowOff>
    </xdr:from>
    <xdr:to>
      <xdr:col>0</xdr:col>
      <xdr:colOff>304800</xdr:colOff>
      <xdr:row>525</xdr:row>
      <xdr:rowOff>121920</xdr:rowOff>
    </xdr:to>
    <xdr:sp macro="" textlink="">
      <xdr:nvSpPr>
        <xdr:cNvPr id="3724" name="AutoShape 652" descr="Philadelphia Flyers">
          <a:extLst>
            <a:ext uri="{FF2B5EF4-FFF2-40B4-BE49-F238E27FC236}">
              <a16:creationId xmlns:a16="http://schemas.microsoft.com/office/drawing/2014/main" xmlns="" id="{00000000-0008-0000-1000-00008C0E0000}"/>
            </a:ext>
          </a:extLst>
        </xdr:cNvPr>
        <xdr:cNvSpPr>
          <a:spLocks noChangeAspect="1" noChangeArrowheads="1"/>
        </xdr:cNvSpPr>
      </xdr:nvSpPr>
      <xdr:spPr bwMode="auto">
        <a:xfrm>
          <a:off x="0" y="246186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xdr:row>
      <xdr:rowOff>0</xdr:rowOff>
    </xdr:from>
    <xdr:to>
      <xdr:col>0</xdr:col>
      <xdr:colOff>304800</xdr:colOff>
      <xdr:row>577</xdr:row>
      <xdr:rowOff>121920</xdr:rowOff>
    </xdr:to>
    <xdr:sp macro="" textlink="">
      <xdr:nvSpPr>
        <xdr:cNvPr id="3725" name="AutoShape 653" descr="Florida Panthers">
          <a:extLst>
            <a:ext uri="{FF2B5EF4-FFF2-40B4-BE49-F238E27FC236}">
              <a16:creationId xmlns:a16="http://schemas.microsoft.com/office/drawing/2014/main" xmlns="" id="{00000000-0008-0000-1000-00008D0E0000}"/>
            </a:ext>
          </a:extLst>
        </xdr:cNvPr>
        <xdr:cNvSpPr>
          <a:spLocks noChangeAspect="1" noChangeArrowheads="1"/>
        </xdr:cNvSpPr>
      </xdr:nvSpPr>
      <xdr:spPr bwMode="auto">
        <a:xfrm>
          <a:off x="0" y="24656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xdr:row>
      <xdr:rowOff>0</xdr:rowOff>
    </xdr:from>
    <xdr:to>
      <xdr:col>0</xdr:col>
      <xdr:colOff>304800</xdr:colOff>
      <xdr:row>19</xdr:row>
      <xdr:rowOff>121920</xdr:rowOff>
    </xdr:to>
    <xdr:sp macro="" textlink="">
      <xdr:nvSpPr>
        <xdr:cNvPr id="3726" name="AutoShape 654" descr="Vancouver Canucks">
          <a:extLst>
            <a:ext uri="{FF2B5EF4-FFF2-40B4-BE49-F238E27FC236}">
              <a16:creationId xmlns:a16="http://schemas.microsoft.com/office/drawing/2014/main" xmlns="" id="{00000000-0008-0000-1000-00008E0E0000}"/>
            </a:ext>
          </a:extLst>
        </xdr:cNvPr>
        <xdr:cNvSpPr>
          <a:spLocks noChangeAspect="1" noChangeArrowheads="1"/>
        </xdr:cNvSpPr>
      </xdr:nvSpPr>
      <xdr:spPr bwMode="auto">
        <a:xfrm>
          <a:off x="0" y="246933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xdr:row>
      <xdr:rowOff>0</xdr:rowOff>
    </xdr:from>
    <xdr:to>
      <xdr:col>0</xdr:col>
      <xdr:colOff>304800</xdr:colOff>
      <xdr:row>384</xdr:row>
      <xdr:rowOff>121920</xdr:rowOff>
    </xdr:to>
    <xdr:sp macro="" textlink="">
      <xdr:nvSpPr>
        <xdr:cNvPr id="3727" name="AutoShape 655" descr="New Jersey Devils">
          <a:extLst>
            <a:ext uri="{FF2B5EF4-FFF2-40B4-BE49-F238E27FC236}">
              <a16:creationId xmlns:a16="http://schemas.microsoft.com/office/drawing/2014/main" xmlns="" id="{00000000-0008-0000-1000-00008F0E0000}"/>
            </a:ext>
          </a:extLst>
        </xdr:cNvPr>
        <xdr:cNvSpPr>
          <a:spLocks noChangeAspect="1" noChangeArrowheads="1"/>
        </xdr:cNvSpPr>
      </xdr:nvSpPr>
      <xdr:spPr bwMode="auto">
        <a:xfrm>
          <a:off x="0" y="2473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xdr:row>
      <xdr:rowOff>0</xdr:rowOff>
    </xdr:from>
    <xdr:to>
      <xdr:col>0</xdr:col>
      <xdr:colOff>304800</xdr:colOff>
      <xdr:row>126</xdr:row>
      <xdr:rowOff>121920</xdr:rowOff>
    </xdr:to>
    <xdr:sp macro="" textlink="">
      <xdr:nvSpPr>
        <xdr:cNvPr id="3728" name="AutoShape 656" descr="Montreal Canadiens">
          <a:extLst>
            <a:ext uri="{FF2B5EF4-FFF2-40B4-BE49-F238E27FC236}">
              <a16:creationId xmlns:a16="http://schemas.microsoft.com/office/drawing/2014/main" xmlns="" id="{00000000-0008-0000-1000-0000900E0000}"/>
            </a:ext>
          </a:extLst>
        </xdr:cNvPr>
        <xdr:cNvSpPr>
          <a:spLocks noChangeAspect="1" noChangeArrowheads="1"/>
        </xdr:cNvSpPr>
      </xdr:nvSpPr>
      <xdr:spPr bwMode="auto">
        <a:xfrm>
          <a:off x="0" y="247680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xdr:row>
      <xdr:rowOff>0</xdr:rowOff>
    </xdr:from>
    <xdr:to>
      <xdr:col>0</xdr:col>
      <xdr:colOff>304800</xdr:colOff>
      <xdr:row>229</xdr:row>
      <xdr:rowOff>121920</xdr:rowOff>
    </xdr:to>
    <xdr:sp macro="" textlink="">
      <xdr:nvSpPr>
        <xdr:cNvPr id="3729" name="AutoShape 657" descr="New York Rangers">
          <a:extLst>
            <a:ext uri="{FF2B5EF4-FFF2-40B4-BE49-F238E27FC236}">
              <a16:creationId xmlns:a16="http://schemas.microsoft.com/office/drawing/2014/main" xmlns="" id="{00000000-0008-0000-1000-0000910E0000}"/>
            </a:ext>
          </a:extLst>
        </xdr:cNvPr>
        <xdr:cNvSpPr>
          <a:spLocks noChangeAspect="1" noChangeArrowheads="1"/>
        </xdr:cNvSpPr>
      </xdr:nvSpPr>
      <xdr:spPr bwMode="auto">
        <a:xfrm>
          <a:off x="0" y="248053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304800</xdr:colOff>
      <xdr:row>201</xdr:row>
      <xdr:rowOff>121920</xdr:rowOff>
    </xdr:to>
    <xdr:sp macro="" textlink="">
      <xdr:nvSpPr>
        <xdr:cNvPr id="3730" name="AutoShape 658" descr="Arizona Coyotes">
          <a:extLst>
            <a:ext uri="{FF2B5EF4-FFF2-40B4-BE49-F238E27FC236}">
              <a16:creationId xmlns:a16="http://schemas.microsoft.com/office/drawing/2014/main" xmlns="" id="{00000000-0008-0000-1000-0000920E0000}"/>
            </a:ext>
          </a:extLst>
        </xdr:cNvPr>
        <xdr:cNvSpPr>
          <a:spLocks noChangeAspect="1" noChangeArrowheads="1"/>
        </xdr:cNvSpPr>
      </xdr:nvSpPr>
      <xdr:spPr bwMode="auto">
        <a:xfrm>
          <a:off x="0" y="248427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xdr:row>
      <xdr:rowOff>0</xdr:rowOff>
    </xdr:from>
    <xdr:to>
      <xdr:col>0</xdr:col>
      <xdr:colOff>304800</xdr:colOff>
      <xdr:row>334</xdr:row>
      <xdr:rowOff>121920</xdr:rowOff>
    </xdr:to>
    <xdr:sp macro="" textlink="">
      <xdr:nvSpPr>
        <xdr:cNvPr id="3731" name="AutoShape 659" descr="Colorado Avalanche">
          <a:extLst>
            <a:ext uri="{FF2B5EF4-FFF2-40B4-BE49-F238E27FC236}">
              <a16:creationId xmlns:a16="http://schemas.microsoft.com/office/drawing/2014/main" xmlns="" id="{00000000-0008-0000-1000-0000930E0000}"/>
            </a:ext>
          </a:extLst>
        </xdr:cNvPr>
        <xdr:cNvSpPr>
          <a:spLocks noChangeAspect="1" noChangeArrowheads="1"/>
        </xdr:cNvSpPr>
      </xdr:nvSpPr>
      <xdr:spPr bwMode="auto">
        <a:xfrm>
          <a:off x="0" y="248800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617</xdr:row>
      <xdr:rowOff>0</xdr:rowOff>
    </xdr:from>
    <xdr:to>
      <xdr:col>0</xdr:col>
      <xdr:colOff>304800</xdr:colOff>
      <xdr:row>618</xdr:row>
      <xdr:rowOff>121920</xdr:rowOff>
    </xdr:to>
    <xdr:sp macro="" textlink="">
      <xdr:nvSpPr>
        <xdr:cNvPr id="3732" name="AutoShape 660" descr="Detroit Red Wings">
          <a:extLst>
            <a:ext uri="{FF2B5EF4-FFF2-40B4-BE49-F238E27FC236}">
              <a16:creationId xmlns:a16="http://schemas.microsoft.com/office/drawing/2014/main" xmlns="" id="{00000000-0008-0000-1000-0000940E0000}"/>
            </a:ext>
          </a:extLst>
        </xdr:cNvPr>
        <xdr:cNvSpPr>
          <a:spLocks noChangeAspect="1" noChangeArrowheads="1"/>
        </xdr:cNvSpPr>
      </xdr:nvSpPr>
      <xdr:spPr bwMode="auto">
        <a:xfrm>
          <a:off x="0" y="2491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xdr:row>
      <xdr:rowOff>0</xdr:rowOff>
    </xdr:from>
    <xdr:to>
      <xdr:col>0</xdr:col>
      <xdr:colOff>304800</xdr:colOff>
      <xdr:row>348</xdr:row>
      <xdr:rowOff>121920</xdr:rowOff>
    </xdr:to>
    <xdr:sp macro="" textlink="">
      <xdr:nvSpPr>
        <xdr:cNvPr id="3733" name="AutoShape 661" descr="Tampa Bay Lightning">
          <a:extLst>
            <a:ext uri="{FF2B5EF4-FFF2-40B4-BE49-F238E27FC236}">
              <a16:creationId xmlns:a16="http://schemas.microsoft.com/office/drawing/2014/main" xmlns="" id="{00000000-0008-0000-1000-0000950E0000}"/>
            </a:ext>
          </a:extLst>
        </xdr:cNvPr>
        <xdr:cNvSpPr>
          <a:spLocks noChangeAspect="1" noChangeArrowheads="1"/>
        </xdr:cNvSpPr>
      </xdr:nvSpPr>
      <xdr:spPr bwMode="auto">
        <a:xfrm>
          <a:off x="0" y="249547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xdr:row>
      <xdr:rowOff>0</xdr:rowOff>
    </xdr:from>
    <xdr:to>
      <xdr:col>0</xdr:col>
      <xdr:colOff>304800</xdr:colOff>
      <xdr:row>255</xdr:row>
      <xdr:rowOff>121920</xdr:rowOff>
    </xdr:to>
    <xdr:sp macro="" textlink="">
      <xdr:nvSpPr>
        <xdr:cNvPr id="3734" name="AutoShape 662" descr="Florida Panthers">
          <a:extLst>
            <a:ext uri="{FF2B5EF4-FFF2-40B4-BE49-F238E27FC236}">
              <a16:creationId xmlns:a16="http://schemas.microsoft.com/office/drawing/2014/main" xmlns="" id="{00000000-0008-0000-1000-0000960E0000}"/>
            </a:ext>
          </a:extLst>
        </xdr:cNvPr>
        <xdr:cNvSpPr>
          <a:spLocks noChangeAspect="1" noChangeArrowheads="1"/>
        </xdr:cNvSpPr>
      </xdr:nvSpPr>
      <xdr:spPr bwMode="auto">
        <a:xfrm>
          <a:off x="0" y="249920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749</xdr:row>
      <xdr:rowOff>0</xdr:rowOff>
    </xdr:from>
    <xdr:to>
      <xdr:col>0</xdr:col>
      <xdr:colOff>304800</xdr:colOff>
      <xdr:row>750</xdr:row>
      <xdr:rowOff>121920</xdr:rowOff>
    </xdr:to>
    <xdr:sp macro="" textlink="">
      <xdr:nvSpPr>
        <xdr:cNvPr id="3735" name="AutoShape 663" descr="Los Angeles Kings">
          <a:extLst>
            <a:ext uri="{FF2B5EF4-FFF2-40B4-BE49-F238E27FC236}">
              <a16:creationId xmlns:a16="http://schemas.microsoft.com/office/drawing/2014/main" xmlns="" id="{00000000-0008-0000-1000-0000970E0000}"/>
            </a:ext>
          </a:extLst>
        </xdr:cNvPr>
        <xdr:cNvSpPr>
          <a:spLocks noChangeAspect="1" noChangeArrowheads="1"/>
        </xdr:cNvSpPr>
      </xdr:nvSpPr>
      <xdr:spPr bwMode="auto">
        <a:xfrm>
          <a:off x="0" y="250294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xdr:row>
      <xdr:rowOff>0</xdr:rowOff>
    </xdr:from>
    <xdr:to>
      <xdr:col>0</xdr:col>
      <xdr:colOff>304800</xdr:colOff>
      <xdr:row>476</xdr:row>
      <xdr:rowOff>121920</xdr:rowOff>
    </xdr:to>
    <xdr:sp macro="" textlink="">
      <xdr:nvSpPr>
        <xdr:cNvPr id="3736" name="AutoShape 664" descr="Columbus Blue Jackets">
          <a:extLst>
            <a:ext uri="{FF2B5EF4-FFF2-40B4-BE49-F238E27FC236}">
              <a16:creationId xmlns:a16="http://schemas.microsoft.com/office/drawing/2014/main" xmlns="" id="{00000000-0008-0000-1000-0000980E0000}"/>
            </a:ext>
          </a:extLst>
        </xdr:cNvPr>
        <xdr:cNvSpPr>
          <a:spLocks noChangeAspect="1" noChangeArrowheads="1"/>
        </xdr:cNvSpPr>
      </xdr:nvSpPr>
      <xdr:spPr bwMode="auto">
        <a:xfrm>
          <a:off x="0" y="250667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xdr:row>
      <xdr:rowOff>0</xdr:rowOff>
    </xdr:from>
    <xdr:to>
      <xdr:col>0</xdr:col>
      <xdr:colOff>304800</xdr:colOff>
      <xdr:row>175</xdr:row>
      <xdr:rowOff>121920</xdr:rowOff>
    </xdr:to>
    <xdr:sp macro="" textlink="">
      <xdr:nvSpPr>
        <xdr:cNvPr id="3737" name="AutoShape 665" descr="Ottawa Senators">
          <a:extLst>
            <a:ext uri="{FF2B5EF4-FFF2-40B4-BE49-F238E27FC236}">
              <a16:creationId xmlns:a16="http://schemas.microsoft.com/office/drawing/2014/main" xmlns="" id="{00000000-0008-0000-1000-0000990E0000}"/>
            </a:ext>
          </a:extLst>
        </xdr:cNvPr>
        <xdr:cNvSpPr>
          <a:spLocks noChangeAspect="1" noChangeArrowheads="1"/>
        </xdr:cNvSpPr>
      </xdr:nvSpPr>
      <xdr:spPr bwMode="auto">
        <a:xfrm>
          <a:off x="0" y="25104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6</xdr:row>
      <xdr:rowOff>121920</xdr:rowOff>
    </xdr:to>
    <xdr:sp macro="" textlink="">
      <xdr:nvSpPr>
        <xdr:cNvPr id="3738" name="AutoShape 666" descr="San Jose Sharks">
          <a:extLst>
            <a:ext uri="{FF2B5EF4-FFF2-40B4-BE49-F238E27FC236}">
              <a16:creationId xmlns:a16="http://schemas.microsoft.com/office/drawing/2014/main" xmlns="" id="{00000000-0008-0000-1000-00009A0E0000}"/>
            </a:ext>
          </a:extLst>
        </xdr:cNvPr>
        <xdr:cNvSpPr>
          <a:spLocks noChangeAspect="1" noChangeArrowheads="1"/>
        </xdr:cNvSpPr>
      </xdr:nvSpPr>
      <xdr:spPr bwMode="auto">
        <a:xfrm>
          <a:off x="0" y="251414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317</xdr:row>
      <xdr:rowOff>0</xdr:rowOff>
    </xdr:from>
    <xdr:to>
      <xdr:col>0</xdr:col>
      <xdr:colOff>304800</xdr:colOff>
      <xdr:row>318</xdr:row>
      <xdr:rowOff>121920</xdr:rowOff>
    </xdr:to>
    <xdr:sp macro="" textlink="">
      <xdr:nvSpPr>
        <xdr:cNvPr id="3739" name="AutoShape 667" descr="Minnesota Wild">
          <a:extLst>
            <a:ext uri="{FF2B5EF4-FFF2-40B4-BE49-F238E27FC236}">
              <a16:creationId xmlns:a16="http://schemas.microsoft.com/office/drawing/2014/main" xmlns="" id="{00000000-0008-0000-1000-00009B0E0000}"/>
            </a:ext>
          </a:extLst>
        </xdr:cNvPr>
        <xdr:cNvSpPr>
          <a:spLocks noChangeAspect="1" noChangeArrowheads="1"/>
        </xdr:cNvSpPr>
      </xdr:nvSpPr>
      <xdr:spPr bwMode="auto">
        <a:xfrm>
          <a:off x="0" y="251787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xdr:row>
      <xdr:rowOff>0</xdr:rowOff>
    </xdr:from>
    <xdr:to>
      <xdr:col>0</xdr:col>
      <xdr:colOff>304800</xdr:colOff>
      <xdr:row>316</xdr:row>
      <xdr:rowOff>121920</xdr:rowOff>
    </xdr:to>
    <xdr:sp macro="" textlink="">
      <xdr:nvSpPr>
        <xdr:cNvPr id="3740" name="AutoShape 668" descr="Vegas Golden Knights">
          <a:extLst>
            <a:ext uri="{FF2B5EF4-FFF2-40B4-BE49-F238E27FC236}">
              <a16:creationId xmlns:a16="http://schemas.microsoft.com/office/drawing/2014/main" xmlns="" id="{00000000-0008-0000-1000-00009C0E0000}"/>
            </a:ext>
          </a:extLst>
        </xdr:cNvPr>
        <xdr:cNvSpPr>
          <a:spLocks noChangeAspect="1" noChangeArrowheads="1"/>
        </xdr:cNvSpPr>
      </xdr:nvSpPr>
      <xdr:spPr bwMode="auto">
        <a:xfrm>
          <a:off x="0" y="252161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xdr:row>
      <xdr:rowOff>0</xdr:rowOff>
    </xdr:from>
    <xdr:to>
      <xdr:col>0</xdr:col>
      <xdr:colOff>304800</xdr:colOff>
      <xdr:row>197</xdr:row>
      <xdr:rowOff>121920</xdr:rowOff>
    </xdr:to>
    <xdr:sp macro="" textlink="">
      <xdr:nvSpPr>
        <xdr:cNvPr id="3741" name="AutoShape 669" descr="Philadelphia Flyers">
          <a:extLst>
            <a:ext uri="{FF2B5EF4-FFF2-40B4-BE49-F238E27FC236}">
              <a16:creationId xmlns:a16="http://schemas.microsoft.com/office/drawing/2014/main" xmlns="" id="{00000000-0008-0000-1000-00009D0E0000}"/>
            </a:ext>
          </a:extLst>
        </xdr:cNvPr>
        <xdr:cNvSpPr>
          <a:spLocks noChangeAspect="1" noChangeArrowheads="1"/>
        </xdr:cNvSpPr>
      </xdr:nvSpPr>
      <xdr:spPr bwMode="auto">
        <a:xfrm>
          <a:off x="0" y="2527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304800</xdr:colOff>
      <xdr:row>85</xdr:row>
      <xdr:rowOff>121920</xdr:rowOff>
    </xdr:to>
    <xdr:sp macro="" textlink="">
      <xdr:nvSpPr>
        <xdr:cNvPr id="3742" name="AutoShape 670" descr="Washington Capitals">
          <a:extLst>
            <a:ext uri="{FF2B5EF4-FFF2-40B4-BE49-F238E27FC236}">
              <a16:creationId xmlns:a16="http://schemas.microsoft.com/office/drawing/2014/main" xmlns="" id="{00000000-0008-0000-1000-00009E0E0000}"/>
            </a:ext>
          </a:extLst>
        </xdr:cNvPr>
        <xdr:cNvSpPr>
          <a:spLocks noChangeAspect="1" noChangeArrowheads="1"/>
        </xdr:cNvSpPr>
      </xdr:nvSpPr>
      <xdr:spPr bwMode="auto">
        <a:xfrm>
          <a:off x="0" y="253090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822</xdr:row>
      <xdr:rowOff>0</xdr:rowOff>
    </xdr:from>
    <xdr:to>
      <xdr:col>0</xdr:col>
      <xdr:colOff>304800</xdr:colOff>
      <xdr:row>823</xdr:row>
      <xdr:rowOff>121920</xdr:rowOff>
    </xdr:to>
    <xdr:sp macro="" textlink="">
      <xdr:nvSpPr>
        <xdr:cNvPr id="3743" name="AutoShape 671" descr="Carolina Hurricanes">
          <a:extLst>
            <a:ext uri="{FF2B5EF4-FFF2-40B4-BE49-F238E27FC236}">
              <a16:creationId xmlns:a16="http://schemas.microsoft.com/office/drawing/2014/main" xmlns="" id="{00000000-0008-0000-1000-00009F0E0000}"/>
            </a:ext>
          </a:extLst>
        </xdr:cNvPr>
        <xdr:cNvSpPr>
          <a:spLocks noChangeAspect="1" noChangeArrowheads="1"/>
        </xdr:cNvSpPr>
      </xdr:nvSpPr>
      <xdr:spPr bwMode="auto">
        <a:xfrm>
          <a:off x="0" y="253464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304800</xdr:colOff>
      <xdr:row>59</xdr:row>
      <xdr:rowOff>121920</xdr:rowOff>
    </xdr:to>
    <xdr:sp macro="" textlink="">
      <xdr:nvSpPr>
        <xdr:cNvPr id="3744" name="AutoShape 672" descr="Calgary Flames">
          <a:extLst>
            <a:ext uri="{FF2B5EF4-FFF2-40B4-BE49-F238E27FC236}">
              <a16:creationId xmlns:a16="http://schemas.microsoft.com/office/drawing/2014/main" xmlns="" id="{00000000-0008-0000-1000-0000A00E0000}"/>
            </a:ext>
          </a:extLst>
        </xdr:cNvPr>
        <xdr:cNvSpPr>
          <a:spLocks noChangeAspect="1" noChangeArrowheads="1"/>
        </xdr:cNvSpPr>
      </xdr:nvSpPr>
      <xdr:spPr bwMode="auto">
        <a:xfrm>
          <a:off x="0" y="253837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xdr:row>
      <xdr:rowOff>0</xdr:rowOff>
    </xdr:from>
    <xdr:to>
      <xdr:col>0</xdr:col>
      <xdr:colOff>304800</xdr:colOff>
      <xdr:row>265</xdr:row>
      <xdr:rowOff>121920</xdr:rowOff>
    </xdr:to>
    <xdr:sp macro="" textlink="">
      <xdr:nvSpPr>
        <xdr:cNvPr id="3745" name="AutoShape 673" descr="Arizona Coyotes">
          <a:extLst>
            <a:ext uri="{FF2B5EF4-FFF2-40B4-BE49-F238E27FC236}">
              <a16:creationId xmlns:a16="http://schemas.microsoft.com/office/drawing/2014/main" xmlns="" id="{00000000-0008-0000-1000-0000A10E0000}"/>
            </a:ext>
          </a:extLst>
        </xdr:cNvPr>
        <xdr:cNvSpPr>
          <a:spLocks noChangeAspect="1" noChangeArrowheads="1"/>
        </xdr:cNvSpPr>
      </xdr:nvSpPr>
      <xdr:spPr bwMode="auto">
        <a:xfrm>
          <a:off x="0" y="25421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628</xdr:row>
      <xdr:rowOff>0</xdr:rowOff>
    </xdr:from>
    <xdr:to>
      <xdr:col>0</xdr:col>
      <xdr:colOff>304800</xdr:colOff>
      <xdr:row>629</xdr:row>
      <xdr:rowOff>121920</xdr:rowOff>
    </xdr:to>
    <xdr:sp macro="" textlink="">
      <xdr:nvSpPr>
        <xdr:cNvPr id="3746" name="AutoShape 674" descr="Carolina Hurricanes">
          <a:extLst>
            <a:ext uri="{FF2B5EF4-FFF2-40B4-BE49-F238E27FC236}">
              <a16:creationId xmlns:a16="http://schemas.microsoft.com/office/drawing/2014/main" xmlns="" id="{00000000-0008-0000-1000-0000A20E0000}"/>
            </a:ext>
          </a:extLst>
        </xdr:cNvPr>
        <xdr:cNvSpPr>
          <a:spLocks noChangeAspect="1" noChangeArrowheads="1"/>
        </xdr:cNvSpPr>
      </xdr:nvSpPr>
      <xdr:spPr bwMode="auto">
        <a:xfrm>
          <a:off x="0" y="2545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xdr:row>
      <xdr:rowOff>0</xdr:rowOff>
    </xdr:from>
    <xdr:to>
      <xdr:col>0</xdr:col>
      <xdr:colOff>304800</xdr:colOff>
      <xdr:row>559</xdr:row>
      <xdr:rowOff>121920</xdr:rowOff>
    </xdr:to>
    <xdr:sp macro="" textlink="">
      <xdr:nvSpPr>
        <xdr:cNvPr id="3747" name="AutoShape 675" descr="Ottawa Senators">
          <a:extLst>
            <a:ext uri="{FF2B5EF4-FFF2-40B4-BE49-F238E27FC236}">
              <a16:creationId xmlns:a16="http://schemas.microsoft.com/office/drawing/2014/main" xmlns="" id="{00000000-0008-0000-1000-0000A30E0000}"/>
            </a:ext>
          </a:extLst>
        </xdr:cNvPr>
        <xdr:cNvSpPr>
          <a:spLocks noChangeAspect="1" noChangeArrowheads="1"/>
        </xdr:cNvSpPr>
      </xdr:nvSpPr>
      <xdr:spPr bwMode="auto">
        <a:xfrm>
          <a:off x="0" y="254957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xdr:row>
      <xdr:rowOff>0</xdr:rowOff>
    </xdr:from>
    <xdr:to>
      <xdr:col>0</xdr:col>
      <xdr:colOff>304800</xdr:colOff>
      <xdr:row>141</xdr:row>
      <xdr:rowOff>121920</xdr:rowOff>
    </xdr:to>
    <xdr:sp macro="" textlink="">
      <xdr:nvSpPr>
        <xdr:cNvPr id="3748" name="AutoShape 676" descr="Edmonton Oilers">
          <a:extLst>
            <a:ext uri="{FF2B5EF4-FFF2-40B4-BE49-F238E27FC236}">
              <a16:creationId xmlns:a16="http://schemas.microsoft.com/office/drawing/2014/main" xmlns="" id="{00000000-0008-0000-1000-0000A40E0000}"/>
            </a:ext>
          </a:extLst>
        </xdr:cNvPr>
        <xdr:cNvSpPr>
          <a:spLocks noChangeAspect="1" noChangeArrowheads="1"/>
        </xdr:cNvSpPr>
      </xdr:nvSpPr>
      <xdr:spPr bwMode="auto">
        <a:xfrm>
          <a:off x="0" y="255330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665</xdr:row>
      <xdr:rowOff>0</xdr:rowOff>
    </xdr:from>
    <xdr:to>
      <xdr:col>0</xdr:col>
      <xdr:colOff>304800</xdr:colOff>
      <xdr:row>666</xdr:row>
      <xdr:rowOff>121920</xdr:rowOff>
    </xdr:to>
    <xdr:sp macro="" textlink="">
      <xdr:nvSpPr>
        <xdr:cNvPr id="3749" name="AutoShape 677" descr="Minnesota Wild">
          <a:extLst>
            <a:ext uri="{FF2B5EF4-FFF2-40B4-BE49-F238E27FC236}">
              <a16:creationId xmlns:a16="http://schemas.microsoft.com/office/drawing/2014/main" xmlns="" id="{00000000-0008-0000-1000-0000A50E0000}"/>
            </a:ext>
          </a:extLst>
        </xdr:cNvPr>
        <xdr:cNvSpPr>
          <a:spLocks noChangeAspect="1" noChangeArrowheads="1"/>
        </xdr:cNvSpPr>
      </xdr:nvSpPr>
      <xdr:spPr bwMode="auto">
        <a:xfrm>
          <a:off x="0" y="255704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xdr:row>
      <xdr:rowOff>0</xdr:rowOff>
    </xdr:from>
    <xdr:to>
      <xdr:col>0</xdr:col>
      <xdr:colOff>304800</xdr:colOff>
      <xdr:row>280</xdr:row>
      <xdr:rowOff>121920</xdr:rowOff>
    </xdr:to>
    <xdr:sp macro="" textlink="">
      <xdr:nvSpPr>
        <xdr:cNvPr id="3750" name="AutoShape 678" descr="Edmonton Oilers">
          <a:extLst>
            <a:ext uri="{FF2B5EF4-FFF2-40B4-BE49-F238E27FC236}">
              <a16:creationId xmlns:a16="http://schemas.microsoft.com/office/drawing/2014/main" xmlns="" id="{00000000-0008-0000-1000-0000A60E0000}"/>
            </a:ext>
          </a:extLst>
        </xdr:cNvPr>
        <xdr:cNvSpPr>
          <a:spLocks noChangeAspect="1" noChangeArrowheads="1"/>
        </xdr:cNvSpPr>
      </xdr:nvSpPr>
      <xdr:spPr bwMode="auto">
        <a:xfrm>
          <a:off x="0" y="256077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304800</xdr:colOff>
      <xdr:row>198</xdr:row>
      <xdr:rowOff>121920</xdr:rowOff>
    </xdr:to>
    <xdr:sp macro="" textlink="">
      <xdr:nvSpPr>
        <xdr:cNvPr id="3751" name="AutoShape 679" descr="Washington Capitals">
          <a:extLst>
            <a:ext uri="{FF2B5EF4-FFF2-40B4-BE49-F238E27FC236}">
              <a16:creationId xmlns:a16="http://schemas.microsoft.com/office/drawing/2014/main" xmlns="" id="{00000000-0008-0000-1000-0000A70E0000}"/>
            </a:ext>
          </a:extLst>
        </xdr:cNvPr>
        <xdr:cNvSpPr>
          <a:spLocks noChangeAspect="1" noChangeArrowheads="1"/>
        </xdr:cNvSpPr>
      </xdr:nvSpPr>
      <xdr:spPr bwMode="auto">
        <a:xfrm>
          <a:off x="0" y="25645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610</xdr:row>
      <xdr:rowOff>0</xdr:rowOff>
    </xdr:from>
    <xdr:to>
      <xdr:col>0</xdr:col>
      <xdr:colOff>304800</xdr:colOff>
      <xdr:row>611</xdr:row>
      <xdr:rowOff>121920</xdr:rowOff>
    </xdr:to>
    <xdr:sp macro="" textlink="">
      <xdr:nvSpPr>
        <xdr:cNvPr id="3752" name="AutoShape 680" descr="Winnipeg Jets">
          <a:extLst>
            <a:ext uri="{FF2B5EF4-FFF2-40B4-BE49-F238E27FC236}">
              <a16:creationId xmlns:a16="http://schemas.microsoft.com/office/drawing/2014/main" xmlns="" id="{00000000-0008-0000-1000-0000A80E0000}"/>
            </a:ext>
          </a:extLst>
        </xdr:cNvPr>
        <xdr:cNvSpPr>
          <a:spLocks noChangeAspect="1" noChangeArrowheads="1"/>
        </xdr:cNvSpPr>
      </xdr:nvSpPr>
      <xdr:spPr bwMode="auto">
        <a:xfrm>
          <a:off x="0" y="256824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xdr:row>
      <xdr:rowOff>0</xdr:rowOff>
    </xdr:from>
    <xdr:to>
      <xdr:col>0</xdr:col>
      <xdr:colOff>304800</xdr:colOff>
      <xdr:row>240</xdr:row>
      <xdr:rowOff>121920</xdr:rowOff>
    </xdr:to>
    <xdr:sp macro="" textlink="">
      <xdr:nvSpPr>
        <xdr:cNvPr id="3753" name="AutoShape 681" descr="Buffalo Sabres">
          <a:extLst>
            <a:ext uri="{FF2B5EF4-FFF2-40B4-BE49-F238E27FC236}">
              <a16:creationId xmlns:a16="http://schemas.microsoft.com/office/drawing/2014/main" xmlns="" id="{00000000-0008-0000-1000-0000A90E0000}"/>
            </a:ext>
          </a:extLst>
        </xdr:cNvPr>
        <xdr:cNvSpPr>
          <a:spLocks noChangeAspect="1" noChangeArrowheads="1"/>
        </xdr:cNvSpPr>
      </xdr:nvSpPr>
      <xdr:spPr bwMode="auto">
        <a:xfrm>
          <a:off x="0" y="257197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xdr:row>
      <xdr:rowOff>0</xdr:rowOff>
    </xdr:from>
    <xdr:to>
      <xdr:col>0</xdr:col>
      <xdr:colOff>304800</xdr:colOff>
      <xdr:row>234</xdr:row>
      <xdr:rowOff>121920</xdr:rowOff>
    </xdr:to>
    <xdr:sp macro="" textlink="">
      <xdr:nvSpPr>
        <xdr:cNvPr id="3754" name="AutoShape 682" descr="Minnesota Wild">
          <a:extLst>
            <a:ext uri="{FF2B5EF4-FFF2-40B4-BE49-F238E27FC236}">
              <a16:creationId xmlns:a16="http://schemas.microsoft.com/office/drawing/2014/main" xmlns="" id="{00000000-0008-0000-1000-0000AA0E0000}"/>
            </a:ext>
          </a:extLst>
        </xdr:cNvPr>
        <xdr:cNvSpPr>
          <a:spLocks noChangeAspect="1" noChangeArrowheads="1"/>
        </xdr:cNvSpPr>
      </xdr:nvSpPr>
      <xdr:spPr bwMode="auto">
        <a:xfrm>
          <a:off x="0" y="257571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xdr:row>
      <xdr:rowOff>0</xdr:rowOff>
    </xdr:from>
    <xdr:to>
      <xdr:col>0</xdr:col>
      <xdr:colOff>304800</xdr:colOff>
      <xdr:row>360</xdr:row>
      <xdr:rowOff>121920</xdr:rowOff>
    </xdr:to>
    <xdr:sp macro="" textlink="">
      <xdr:nvSpPr>
        <xdr:cNvPr id="3755" name="AutoShape 683" descr="Vancouver Canucks">
          <a:extLst>
            <a:ext uri="{FF2B5EF4-FFF2-40B4-BE49-F238E27FC236}">
              <a16:creationId xmlns:a16="http://schemas.microsoft.com/office/drawing/2014/main" xmlns="" id="{00000000-0008-0000-1000-0000AB0E0000}"/>
            </a:ext>
          </a:extLst>
        </xdr:cNvPr>
        <xdr:cNvSpPr>
          <a:spLocks noChangeAspect="1" noChangeArrowheads="1"/>
        </xdr:cNvSpPr>
      </xdr:nvSpPr>
      <xdr:spPr bwMode="auto">
        <a:xfrm>
          <a:off x="0" y="257944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xdr:row>
      <xdr:rowOff>0</xdr:rowOff>
    </xdr:from>
    <xdr:to>
      <xdr:col>0</xdr:col>
      <xdr:colOff>304800</xdr:colOff>
      <xdr:row>186</xdr:row>
      <xdr:rowOff>121920</xdr:rowOff>
    </xdr:to>
    <xdr:sp macro="" textlink="">
      <xdr:nvSpPr>
        <xdr:cNvPr id="3756" name="AutoShape 684" descr="Washington Capitals">
          <a:extLst>
            <a:ext uri="{FF2B5EF4-FFF2-40B4-BE49-F238E27FC236}">
              <a16:creationId xmlns:a16="http://schemas.microsoft.com/office/drawing/2014/main" xmlns="" id="{00000000-0008-0000-1000-0000AC0E0000}"/>
            </a:ext>
          </a:extLst>
        </xdr:cNvPr>
        <xdr:cNvSpPr>
          <a:spLocks noChangeAspect="1" noChangeArrowheads="1"/>
        </xdr:cNvSpPr>
      </xdr:nvSpPr>
      <xdr:spPr bwMode="auto">
        <a:xfrm>
          <a:off x="0" y="25831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xdr:row>
      <xdr:rowOff>0</xdr:rowOff>
    </xdr:from>
    <xdr:to>
      <xdr:col>0</xdr:col>
      <xdr:colOff>304800</xdr:colOff>
      <xdr:row>531</xdr:row>
      <xdr:rowOff>121920</xdr:rowOff>
    </xdr:to>
    <xdr:sp macro="" textlink="">
      <xdr:nvSpPr>
        <xdr:cNvPr id="3757" name="AutoShape 685" descr="Winnipeg Jets">
          <a:extLst>
            <a:ext uri="{FF2B5EF4-FFF2-40B4-BE49-F238E27FC236}">
              <a16:creationId xmlns:a16="http://schemas.microsoft.com/office/drawing/2014/main" xmlns="" id="{00000000-0008-0000-1000-0000AD0E0000}"/>
            </a:ext>
          </a:extLst>
        </xdr:cNvPr>
        <xdr:cNvSpPr>
          <a:spLocks noChangeAspect="1" noChangeArrowheads="1"/>
        </xdr:cNvSpPr>
      </xdr:nvSpPr>
      <xdr:spPr bwMode="auto">
        <a:xfrm>
          <a:off x="0" y="258691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xdr:row>
      <xdr:rowOff>0</xdr:rowOff>
    </xdr:from>
    <xdr:to>
      <xdr:col>0</xdr:col>
      <xdr:colOff>304800</xdr:colOff>
      <xdr:row>144</xdr:row>
      <xdr:rowOff>121920</xdr:rowOff>
    </xdr:to>
    <xdr:sp macro="" textlink="">
      <xdr:nvSpPr>
        <xdr:cNvPr id="3758" name="AutoShape 686" descr="Carolina Hurricanes">
          <a:extLst>
            <a:ext uri="{FF2B5EF4-FFF2-40B4-BE49-F238E27FC236}">
              <a16:creationId xmlns:a16="http://schemas.microsoft.com/office/drawing/2014/main" xmlns="" id="{00000000-0008-0000-1000-0000AE0E0000}"/>
            </a:ext>
          </a:extLst>
        </xdr:cNvPr>
        <xdr:cNvSpPr>
          <a:spLocks noChangeAspect="1" noChangeArrowheads="1"/>
        </xdr:cNvSpPr>
      </xdr:nvSpPr>
      <xdr:spPr bwMode="auto">
        <a:xfrm>
          <a:off x="0" y="259064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748</xdr:row>
      <xdr:rowOff>0</xdr:rowOff>
    </xdr:from>
    <xdr:to>
      <xdr:col>0</xdr:col>
      <xdr:colOff>304800</xdr:colOff>
      <xdr:row>749</xdr:row>
      <xdr:rowOff>121920</xdr:rowOff>
    </xdr:to>
    <xdr:sp macro="" textlink="">
      <xdr:nvSpPr>
        <xdr:cNvPr id="3759" name="AutoShape 687" descr="Carolina Hurricanes">
          <a:extLst>
            <a:ext uri="{FF2B5EF4-FFF2-40B4-BE49-F238E27FC236}">
              <a16:creationId xmlns:a16="http://schemas.microsoft.com/office/drawing/2014/main" xmlns="" id="{00000000-0008-0000-1000-0000AF0E0000}"/>
            </a:ext>
          </a:extLst>
        </xdr:cNvPr>
        <xdr:cNvSpPr>
          <a:spLocks noChangeAspect="1" noChangeArrowheads="1"/>
        </xdr:cNvSpPr>
      </xdr:nvSpPr>
      <xdr:spPr bwMode="auto">
        <a:xfrm>
          <a:off x="0" y="259438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xdr:row>
      <xdr:rowOff>0</xdr:rowOff>
    </xdr:from>
    <xdr:to>
      <xdr:col>0</xdr:col>
      <xdr:colOff>304800</xdr:colOff>
      <xdr:row>508</xdr:row>
      <xdr:rowOff>121920</xdr:rowOff>
    </xdr:to>
    <xdr:sp macro="" textlink="">
      <xdr:nvSpPr>
        <xdr:cNvPr id="3760" name="AutoShape 688" descr="Detroit Red Wings">
          <a:extLst>
            <a:ext uri="{FF2B5EF4-FFF2-40B4-BE49-F238E27FC236}">
              <a16:creationId xmlns:a16="http://schemas.microsoft.com/office/drawing/2014/main" xmlns="" id="{00000000-0008-0000-1000-0000B00E0000}"/>
            </a:ext>
          </a:extLst>
        </xdr:cNvPr>
        <xdr:cNvSpPr>
          <a:spLocks noChangeAspect="1" noChangeArrowheads="1"/>
        </xdr:cNvSpPr>
      </xdr:nvSpPr>
      <xdr:spPr bwMode="auto">
        <a:xfrm>
          <a:off x="0" y="259811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xdr:row>
      <xdr:rowOff>0</xdr:rowOff>
    </xdr:from>
    <xdr:to>
      <xdr:col>0</xdr:col>
      <xdr:colOff>304800</xdr:colOff>
      <xdr:row>253</xdr:row>
      <xdr:rowOff>121920</xdr:rowOff>
    </xdr:to>
    <xdr:sp macro="" textlink="">
      <xdr:nvSpPr>
        <xdr:cNvPr id="3761" name="AutoShape 689" descr="Columbus Blue Jackets">
          <a:extLst>
            <a:ext uri="{FF2B5EF4-FFF2-40B4-BE49-F238E27FC236}">
              <a16:creationId xmlns:a16="http://schemas.microsoft.com/office/drawing/2014/main" xmlns="" id="{00000000-0008-0000-1000-0000B10E0000}"/>
            </a:ext>
          </a:extLst>
        </xdr:cNvPr>
        <xdr:cNvSpPr>
          <a:spLocks noChangeAspect="1" noChangeArrowheads="1"/>
        </xdr:cNvSpPr>
      </xdr:nvSpPr>
      <xdr:spPr bwMode="auto">
        <a:xfrm>
          <a:off x="0" y="2601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304800</xdr:colOff>
      <xdr:row>71</xdr:row>
      <xdr:rowOff>121920</xdr:rowOff>
    </xdr:to>
    <xdr:sp macro="" textlink="">
      <xdr:nvSpPr>
        <xdr:cNvPr id="3762" name="AutoShape 690" descr="Chicago Blackhawks">
          <a:extLst>
            <a:ext uri="{FF2B5EF4-FFF2-40B4-BE49-F238E27FC236}">
              <a16:creationId xmlns:a16="http://schemas.microsoft.com/office/drawing/2014/main" xmlns="" id="{00000000-0008-0000-1000-0000B20E0000}"/>
            </a:ext>
          </a:extLst>
        </xdr:cNvPr>
        <xdr:cNvSpPr>
          <a:spLocks noChangeAspect="1" noChangeArrowheads="1"/>
        </xdr:cNvSpPr>
      </xdr:nvSpPr>
      <xdr:spPr bwMode="auto">
        <a:xfrm>
          <a:off x="0" y="260558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xdr:row>
      <xdr:rowOff>0</xdr:rowOff>
    </xdr:from>
    <xdr:to>
      <xdr:col>0</xdr:col>
      <xdr:colOff>304800</xdr:colOff>
      <xdr:row>495</xdr:row>
      <xdr:rowOff>121920</xdr:rowOff>
    </xdr:to>
    <xdr:sp macro="" textlink="">
      <xdr:nvSpPr>
        <xdr:cNvPr id="3763" name="AutoShape 691" descr="Buffalo Sabres">
          <a:extLst>
            <a:ext uri="{FF2B5EF4-FFF2-40B4-BE49-F238E27FC236}">
              <a16:creationId xmlns:a16="http://schemas.microsoft.com/office/drawing/2014/main" xmlns="" id="{00000000-0008-0000-1000-0000B30E0000}"/>
            </a:ext>
          </a:extLst>
        </xdr:cNvPr>
        <xdr:cNvSpPr>
          <a:spLocks noChangeAspect="1" noChangeArrowheads="1"/>
        </xdr:cNvSpPr>
      </xdr:nvSpPr>
      <xdr:spPr bwMode="auto">
        <a:xfrm>
          <a:off x="0" y="260931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xdr:row>
      <xdr:rowOff>0</xdr:rowOff>
    </xdr:from>
    <xdr:to>
      <xdr:col>0</xdr:col>
      <xdr:colOff>304800</xdr:colOff>
      <xdr:row>115</xdr:row>
      <xdr:rowOff>121920</xdr:rowOff>
    </xdr:to>
    <xdr:sp macro="" textlink="">
      <xdr:nvSpPr>
        <xdr:cNvPr id="3764" name="AutoShape 692" descr="Vancouver Canucks">
          <a:extLst>
            <a:ext uri="{FF2B5EF4-FFF2-40B4-BE49-F238E27FC236}">
              <a16:creationId xmlns:a16="http://schemas.microsoft.com/office/drawing/2014/main" xmlns="" id="{00000000-0008-0000-1000-0000B40E0000}"/>
            </a:ext>
          </a:extLst>
        </xdr:cNvPr>
        <xdr:cNvSpPr>
          <a:spLocks noChangeAspect="1" noChangeArrowheads="1"/>
        </xdr:cNvSpPr>
      </xdr:nvSpPr>
      <xdr:spPr bwMode="auto">
        <a:xfrm>
          <a:off x="0" y="261305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763</xdr:row>
      <xdr:rowOff>0</xdr:rowOff>
    </xdr:from>
    <xdr:to>
      <xdr:col>0</xdr:col>
      <xdr:colOff>304800</xdr:colOff>
      <xdr:row>764</xdr:row>
      <xdr:rowOff>121920</xdr:rowOff>
    </xdr:to>
    <xdr:sp macro="" textlink="">
      <xdr:nvSpPr>
        <xdr:cNvPr id="3765" name="AutoShape 693" descr="Chicago Blackhawks">
          <a:extLst>
            <a:ext uri="{FF2B5EF4-FFF2-40B4-BE49-F238E27FC236}">
              <a16:creationId xmlns:a16="http://schemas.microsoft.com/office/drawing/2014/main" xmlns="" id="{00000000-0008-0000-1000-0000B50E0000}"/>
            </a:ext>
          </a:extLst>
        </xdr:cNvPr>
        <xdr:cNvSpPr>
          <a:spLocks noChangeAspect="1" noChangeArrowheads="1"/>
        </xdr:cNvSpPr>
      </xdr:nvSpPr>
      <xdr:spPr bwMode="auto">
        <a:xfrm>
          <a:off x="0" y="261678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xdr:row>
      <xdr:rowOff>0</xdr:rowOff>
    </xdr:from>
    <xdr:to>
      <xdr:col>0</xdr:col>
      <xdr:colOff>304800</xdr:colOff>
      <xdr:row>195</xdr:row>
      <xdr:rowOff>121920</xdr:rowOff>
    </xdr:to>
    <xdr:sp macro="" textlink="">
      <xdr:nvSpPr>
        <xdr:cNvPr id="3766" name="AutoShape 694" descr="St Louis Blues">
          <a:extLst>
            <a:ext uri="{FF2B5EF4-FFF2-40B4-BE49-F238E27FC236}">
              <a16:creationId xmlns:a16="http://schemas.microsoft.com/office/drawing/2014/main" xmlns="" id="{00000000-0008-0000-1000-0000B60E0000}"/>
            </a:ext>
          </a:extLst>
        </xdr:cNvPr>
        <xdr:cNvSpPr>
          <a:spLocks noChangeAspect="1" noChangeArrowheads="1"/>
        </xdr:cNvSpPr>
      </xdr:nvSpPr>
      <xdr:spPr bwMode="auto">
        <a:xfrm>
          <a:off x="0" y="26205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2</xdr:row>
      <xdr:rowOff>121920</xdr:rowOff>
    </xdr:to>
    <xdr:sp macro="" textlink="">
      <xdr:nvSpPr>
        <xdr:cNvPr id="3767" name="AutoShape 695" descr="Colorado Avalanche">
          <a:extLst>
            <a:ext uri="{FF2B5EF4-FFF2-40B4-BE49-F238E27FC236}">
              <a16:creationId xmlns:a16="http://schemas.microsoft.com/office/drawing/2014/main" xmlns="" id="{00000000-0008-0000-1000-0000B70E0000}"/>
            </a:ext>
          </a:extLst>
        </xdr:cNvPr>
        <xdr:cNvSpPr>
          <a:spLocks noChangeAspect="1" noChangeArrowheads="1"/>
        </xdr:cNvSpPr>
      </xdr:nvSpPr>
      <xdr:spPr bwMode="auto">
        <a:xfrm>
          <a:off x="0" y="262425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678</xdr:row>
      <xdr:rowOff>0</xdr:rowOff>
    </xdr:from>
    <xdr:to>
      <xdr:col>0</xdr:col>
      <xdr:colOff>304800</xdr:colOff>
      <xdr:row>679</xdr:row>
      <xdr:rowOff>121920</xdr:rowOff>
    </xdr:to>
    <xdr:sp macro="" textlink="">
      <xdr:nvSpPr>
        <xdr:cNvPr id="3768" name="AutoShape 696" descr="Philadelphia Flyers">
          <a:extLst>
            <a:ext uri="{FF2B5EF4-FFF2-40B4-BE49-F238E27FC236}">
              <a16:creationId xmlns:a16="http://schemas.microsoft.com/office/drawing/2014/main" xmlns="" id="{00000000-0008-0000-1000-0000B80E0000}"/>
            </a:ext>
          </a:extLst>
        </xdr:cNvPr>
        <xdr:cNvSpPr>
          <a:spLocks noChangeAspect="1" noChangeArrowheads="1"/>
        </xdr:cNvSpPr>
      </xdr:nvSpPr>
      <xdr:spPr bwMode="auto">
        <a:xfrm>
          <a:off x="0" y="262798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652</xdr:row>
      <xdr:rowOff>0</xdr:rowOff>
    </xdr:from>
    <xdr:to>
      <xdr:col>0</xdr:col>
      <xdr:colOff>304800</xdr:colOff>
      <xdr:row>653</xdr:row>
      <xdr:rowOff>121920</xdr:rowOff>
    </xdr:to>
    <xdr:sp macro="" textlink="">
      <xdr:nvSpPr>
        <xdr:cNvPr id="3769" name="AutoShape 697" descr="Ottawa Senators">
          <a:extLst>
            <a:ext uri="{FF2B5EF4-FFF2-40B4-BE49-F238E27FC236}">
              <a16:creationId xmlns:a16="http://schemas.microsoft.com/office/drawing/2014/main" xmlns="" id="{00000000-0008-0000-1000-0000B90E0000}"/>
            </a:ext>
          </a:extLst>
        </xdr:cNvPr>
        <xdr:cNvSpPr>
          <a:spLocks noChangeAspect="1" noChangeArrowheads="1"/>
        </xdr:cNvSpPr>
      </xdr:nvSpPr>
      <xdr:spPr bwMode="auto">
        <a:xfrm>
          <a:off x="0" y="26317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xdr:row>
      <xdr:rowOff>0</xdr:rowOff>
    </xdr:from>
    <xdr:to>
      <xdr:col>0</xdr:col>
      <xdr:colOff>304800</xdr:colOff>
      <xdr:row>398</xdr:row>
      <xdr:rowOff>121920</xdr:rowOff>
    </xdr:to>
    <xdr:sp macro="" textlink="">
      <xdr:nvSpPr>
        <xdr:cNvPr id="3770" name="AutoShape 698" descr="Dallas Stars">
          <a:extLst>
            <a:ext uri="{FF2B5EF4-FFF2-40B4-BE49-F238E27FC236}">
              <a16:creationId xmlns:a16="http://schemas.microsoft.com/office/drawing/2014/main" xmlns="" id="{00000000-0008-0000-1000-0000BA0E0000}"/>
            </a:ext>
          </a:extLst>
        </xdr:cNvPr>
        <xdr:cNvSpPr>
          <a:spLocks noChangeAspect="1" noChangeArrowheads="1"/>
        </xdr:cNvSpPr>
      </xdr:nvSpPr>
      <xdr:spPr bwMode="auto">
        <a:xfrm>
          <a:off x="0" y="263545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611</xdr:row>
      <xdr:rowOff>0</xdr:rowOff>
    </xdr:from>
    <xdr:to>
      <xdr:col>0</xdr:col>
      <xdr:colOff>304800</xdr:colOff>
      <xdr:row>612</xdr:row>
      <xdr:rowOff>121920</xdr:rowOff>
    </xdr:to>
    <xdr:sp macro="" textlink="">
      <xdr:nvSpPr>
        <xdr:cNvPr id="3771" name="AutoShape 699" descr="Dallas Stars">
          <a:extLst>
            <a:ext uri="{FF2B5EF4-FFF2-40B4-BE49-F238E27FC236}">
              <a16:creationId xmlns:a16="http://schemas.microsoft.com/office/drawing/2014/main" xmlns="" id="{00000000-0008-0000-1000-0000BB0E0000}"/>
            </a:ext>
          </a:extLst>
        </xdr:cNvPr>
        <xdr:cNvSpPr>
          <a:spLocks noChangeAspect="1" noChangeArrowheads="1"/>
        </xdr:cNvSpPr>
      </xdr:nvSpPr>
      <xdr:spPr bwMode="auto">
        <a:xfrm>
          <a:off x="0" y="263735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xdr:row>
      <xdr:rowOff>0</xdr:rowOff>
    </xdr:from>
    <xdr:to>
      <xdr:col>0</xdr:col>
      <xdr:colOff>304800</xdr:colOff>
      <xdr:row>145</xdr:row>
      <xdr:rowOff>121920</xdr:rowOff>
    </xdr:to>
    <xdr:sp macro="" textlink="">
      <xdr:nvSpPr>
        <xdr:cNvPr id="3772" name="AutoShape 700" descr="Columbus Blue Jackets">
          <a:extLst>
            <a:ext uri="{FF2B5EF4-FFF2-40B4-BE49-F238E27FC236}">
              <a16:creationId xmlns:a16="http://schemas.microsoft.com/office/drawing/2014/main" xmlns="" id="{00000000-0008-0000-1000-0000BC0E0000}"/>
            </a:ext>
          </a:extLst>
        </xdr:cNvPr>
        <xdr:cNvSpPr>
          <a:spLocks noChangeAspect="1" noChangeArrowheads="1"/>
        </xdr:cNvSpPr>
      </xdr:nvSpPr>
      <xdr:spPr bwMode="auto">
        <a:xfrm>
          <a:off x="0" y="2641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774</xdr:row>
      <xdr:rowOff>0</xdr:rowOff>
    </xdr:from>
    <xdr:to>
      <xdr:col>0</xdr:col>
      <xdr:colOff>304800</xdr:colOff>
      <xdr:row>775</xdr:row>
      <xdr:rowOff>121920</xdr:rowOff>
    </xdr:to>
    <xdr:sp macro="" textlink="">
      <xdr:nvSpPr>
        <xdr:cNvPr id="3773" name="AutoShape 701" descr="New York Rangers">
          <a:extLst>
            <a:ext uri="{FF2B5EF4-FFF2-40B4-BE49-F238E27FC236}">
              <a16:creationId xmlns:a16="http://schemas.microsoft.com/office/drawing/2014/main" xmlns="" id="{00000000-0008-0000-1000-0000BD0E0000}"/>
            </a:ext>
          </a:extLst>
        </xdr:cNvPr>
        <xdr:cNvSpPr>
          <a:spLocks noChangeAspect="1" noChangeArrowheads="1"/>
        </xdr:cNvSpPr>
      </xdr:nvSpPr>
      <xdr:spPr bwMode="auto">
        <a:xfrm>
          <a:off x="0" y="264482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xdr:row>
      <xdr:rowOff>0</xdr:rowOff>
    </xdr:from>
    <xdr:to>
      <xdr:col>0</xdr:col>
      <xdr:colOff>304800</xdr:colOff>
      <xdr:row>512</xdr:row>
      <xdr:rowOff>121920</xdr:rowOff>
    </xdr:to>
    <xdr:sp macro="" textlink="">
      <xdr:nvSpPr>
        <xdr:cNvPr id="3774" name="AutoShape 702" descr="San Jose Sharks">
          <a:extLst>
            <a:ext uri="{FF2B5EF4-FFF2-40B4-BE49-F238E27FC236}">
              <a16:creationId xmlns:a16="http://schemas.microsoft.com/office/drawing/2014/main" xmlns="" id="{00000000-0008-0000-1000-0000BE0E0000}"/>
            </a:ext>
          </a:extLst>
        </xdr:cNvPr>
        <xdr:cNvSpPr>
          <a:spLocks noChangeAspect="1" noChangeArrowheads="1"/>
        </xdr:cNvSpPr>
      </xdr:nvSpPr>
      <xdr:spPr bwMode="auto">
        <a:xfrm>
          <a:off x="0" y="264855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xdr:row>
      <xdr:rowOff>0</xdr:rowOff>
    </xdr:from>
    <xdr:to>
      <xdr:col>0</xdr:col>
      <xdr:colOff>304800</xdr:colOff>
      <xdr:row>302</xdr:row>
      <xdr:rowOff>121920</xdr:rowOff>
    </xdr:to>
    <xdr:sp macro="" textlink="">
      <xdr:nvSpPr>
        <xdr:cNvPr id="3775" name="AutoShape 703" descr="New York Rangers">
          <a:extLst>
            <a:ext uri="{FF2B5EF4-FFF2-40B4-BE49-F238E27FC236}">
              <a16:creationId xmlns:a16="http://schemas.microsoft.com/office/drawing/2014/main" xmlns="" id="{00000000-0008-0000-1000-0000BF0E0000}"/>
            </a:ext>
          </a:extLst>
        </xdr:cNvPr>
        <xdr:cNvSpPr>
          <a:spLocks noChangeAspect="1" noChangeArrowheads="1"/>
        </xdr:cNvSpPr>
      </xdr:nvSpPr>
      <xdr:spPr bwMode="auto">
        <a:xfrm>
          <a:off x="0" y="265229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xdr:row>
      <xdr:rowOff>0</xdr:rowOff>
    </xdr:from>
    <xdr:to>
      <xdr:col>0</xdr:col>
      <xdr:colOff>304800</xdr:colOff>
      <xdr:row>463</xdr:row>
      <xdr:rowOff>121920</xdr:rowOff>
    </xdr:to>
    <xdr:sp macro="" textlink="">
      <xdr:nvSpPr>
        <xdr:cNvPr id="3776" name="AutoShape 704" descr="San Jose Sharks">
          <a:extLst>
            <a:ext uri="{FF2B5EF4-FFF2-40B4-BE49-F238E27FC236}">
              <a16:creationId xmlns:a16="http://schemas.microsoft.com/office/drawing/2014/main" xmlns="" id="{00000000-0008-0000-1000-0000C00E0000}"/>
            </a:ext>
          </a:extLst>
        </xdr:cNvPr>
        <xdr:cNvSpPr>
          <a:spLocks noChangeAspect="1" noChangeArrowheads="1"/>
        </xdr:cNvSpPr>
      </xdr:nvSpPr>
      <xdr:spPr bwMode="auto">
        <a:xfrm>
          <a:off x="0" y="265602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xdr:row>
      <xdr:rowOff>0</xdr:rowOff>
    </xdr:from>
    <xdr:to>
      <xdr:col>0</xdr:col>
      <xdr:colOff>304800</xdr:colOff>
      <xdr:row>217</xdr:row>
      <xdr:rowOff>121920</xdr:rowOff>
    </xdr:to>
    <xdr:sp macro="" textlink="">
      <xdr:nvSpPr>
        <xdr:cNvPr id="3777" name="AutoShape 705" descr="Minnesota Wild">
          <a:extLst>
            <a:ext uri="{FF2B5EF4-FFF2-40B4-BE49-F238E27FC236}">
              <a16:creationId xmlns:a16="http://schemas.microsoft.com/office/drawing/2014/main" xmlns="" id="{00000000-0008-0000-1000-0000C10E0000}"/>
            </a:ext>
          </a:extLst>
        </xdr:cNvPr>
        <xdr:cNvSpPr>
          <a:spLocks noChangeAspect="1" noChangeArrowheads="1"/>
        </xdr:cNvSpPr>
      </xdr:nvSpPr>
      <xdr:spPr bwMode="auto">
        <a:xfrm>
          <a:off x="0" y="26597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xdr:row>
      <xdr:rowOff>0</xdr:rowOff>
    </xdr:from>
    <xdr:to>
      <xdr:col>0</xdr:col>
      <xdr:colOff>304800</xdr:colOff>
      <xdr:row>163</xdr:row>
      <xdr:rowOff>121920</xdr:rowOff>
    </xdr:to>
    <xdr:sp macro="" textlink="">
      <xdr:nvSpPr>
        <xdr:cNvPr id="3778" name="AutoShape 706" descr="Los Angeles Kings">
          <a:extLst>
            <a:ext uri="{FF2B5EF4-FFF2-40B4-BE49-F238E27FC236}">
              <a16:creationId xmlns:a16="http://schemas.microsoft.com/office/drawing/2014/main" xmlns="" id="{00000000-0008-0000-1000-0000C20E0000}"/>
            </a:ext>
          </a:extLst>
        </xdr:cNvPr>
        <xdr:cNvSpPr>
          <a:spLocks noChangeAspect="1" noChangeArrowheads="1"/>
        </xdr:cNvSpPr>
      </xdr:nvSpPr>
      <xdr:spPr bwMode="auto">
        <a:xfrm>
          <a:off x="0" y="266349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258</xdr:row>
      <xdr:rowOff>0</xdr:rowOff>
    </xdr:from>
    <xdr:to>
      <xdr:col>0</xdr:col>
      <xdr:colOff>304800</xdr:colOff>
      <xdr:row>259</xdr:row>
      <xdr:rowOff>121920</xdr:rowOff>
    </xdr:to>
    <xdr:sp macro="" textlink="">
      <xdr:nvSpPr>
        <xdr:cNvPr id="3779" name="AutoShape 707" descr="Vegas Golden Knights">
          <a:extLst>
            <a:ext uri="{FF2B5EF4-FFF2-40B4-BE49-F238E27FC236}">
              <a16:creationId xmlns:a16="http://schemas.microsoft.com/office/drawing/2014/main" xmlns="" id="{00000000-0008-0000-1000-0000C30E0000}"/>
            </a:ext>
          </a:extLst>
        </xdr:cNvPr>
        <xdr:cNvSpPr>
          <a:spLocks noChangeAspect="1" noChangeArrowheads="1"/>
        </xdr:cNvSpPr>
      </xdr:nvSpPr>
      <xdr:spPr bwMode="auto">
        <a:xfrm>
          <a:off x="0" y="266722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754</xdr:row>
      <xdr:rowOff>0</xdr:rowOff>
    </xdr:from>
    <xdr:to>
      <xdr:col>0</xdr:col>
      <xdr:colOff>304800</xdr:colOff>
      <xdr:row>755</xdr:row>
      <xdr:rowOff>121920</xdr:rowOff>
    </xdr:to>
    <xdr:sp macro="" textlink="">
      <xdr:nvSpPr>
        <xdr:cNvPr id="3780" name="AutoShape 708" descr="Carolina Hurricanes">
          <a:extLst>
            <a:ext uri="{FF2B5EF4-FFF2-40B4-BE49-F238E27FC236}">
              <a16:creationId xmlns:a16="http://schemas.microsoft.com/office/drawing/2014/main" xmlns="" id="{00000000-0008-0000-1000-0000C40E0000}"/>
            </a:ext>
          </a:extLst>
        </xdr:cNvPr>
        <xdr:cNvSpPr>
          <a:spLocks noChangeAspect="1" noChangeArrowheads="1"/>
        </xdr:cNvSpPr>
      </xdr:nvSpPr>
      <xdr:spPr bwMode="auto">
        <a:xfrm>
          <a:off x="0" y="267279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304800</xdr:colOff>
      <xdr:row>70</xdr:row>
      <xdr:rowOff>121920</xdr:rowOff>
    </xdr:to>
    <xdr:sp macro="" textlink="">
      <xdr:nvSpPr>
        <xdr:cNvPr id="3781" name="AutoShape 709" descr="Montreal Canadiens">
          <a:extLst>
            <a:ext uri="{FF2B5EF4-FFF2-40B4-BE49-F238E27FC236}">
              <a16:creationId xmlns:a16="http://schemas.microsoft.com/office/drawing/2014/main" xmlns="" id="{00000000-0008-0000-1000-0000C50E0000}"/>
            </a:ext>
          </a:extLst>
        </xdr:cNvPr>
        <xdr:cNvSpPr>
          <a:spLocks noChangeAspect="1" noChangeArrowheads="1"/>
        </xdr:cNvSpPr>
      </xdr:nvSpPr>
      <xdr:spPr bwMode="auto">
        <a:xfrm>
          <a:off x="0" y="2676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814</xdr:row>
      <xdr:rowOff>0</xdr:rowOff>
    </xdr:from>
    <xdr:to>
      <xdr:col>0</xdr:col>
      <xdr:colOff>304800</xdr:colOff>
      <xdr:row>815</xdr:row>
      <xdr:rowOff>121920</xdr:rowOff>
    </xdr:to>
    <xdr:sp macro="" textlink="">
      <xdr:nvSpPr>
        <xdr:cNvPr id="3782" name="AutoShape 710" descr="Toronto Maple Leafs">
          <a:extLst>
            <a:ext uri="{FF2B5EF4-FFF2-40B4-BE49-F238E27FC236}">
              <a16:creationId xmlns:a16="http://schemas.microsoft.com/office/drawing/2014/main" xmlns="" id="{00000000-0008-0000-1000-0000C60E0000}"/>
            </a:ext>
          </a:extLst>
        </xdr:cNvPr>
        <xdr:cNvSpPr>
          <a:spLocks noChangeAspect="1" noChangeArrowheads="1"/>
        </xdr:cNvSpPr>
      </xdr:nvSpPr>
      <xdr:spPr bwMode="auto">
        <a:xfrm>
          <a:off x="0" y="26802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582</xdr:row>
      <xdr:rowOff>0</xdr:rowOff>
    </xdr:from>
    <xdr:to>
      <xdr:col>0</xdr:col>
      <xdr:colOff>304800</xdr:colOff>
      <xdr:row>583</xdr:row>
      <xdr:rowOff>121920</xdr:rowOff>
    </xdr:to>
    <xdr:sp macro="" textlink="">
      <xdr:nvSpPr>
        <xdr:cNvPr id="3783" name="AutoShape 711" descr="Montreal Canadiens">
          <a:extLst>
            <a:ext uri="{FF2B5EF4-FFF2-40B4-BE49-F238E27FC236}">
              <a16:creationId xmlns:a16="http://schemas.microsoft.com/office/drawing/2014/main" xmlns="" id="{00000000-0008-0000-1000-0000C70E0000}"/>
            </a:ext>
          </a:extLst>
        </xdr:cNvPr>
        <xdr:cNvSpPr>
          <a:spLocks noChangeAspect="1" noChangeArrowheads="1"/>
        </xdr:cNvSpPr>
      </xdr:nvSpPr>
      <xdr:spPr bwMode="auto">
        <a:xfrm>
          <a:off x="0" y="268399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639</xdr:row>
      <xdr:rowOff>0</xdr:rowOff>
    </xdr:from>
    <xdr:to>
      <xdr:col>0</xdr:col>
      <xdr:colOff>304800</xdr:colOff>
      <xdr:row>640</xdr:row>
      <xdr:rowOff>121920</xdr:rowOff>
    </xdr:to>
    <xdr:sp macro="" textlink="">
      <xdr:nvSpPr>
        <xdr:cNvPr id="3784" name="AutoShape 712" descr="Boston Bruins">
          <a:extLst>
            <a:ext uri="{FF2B5EF4-FFF2-40B4-BE49-F238E27FC236}">
              <a16:creationId xmlns:a16="http://schemas.microsoft.com/office/drawing/2014/main" xmlns="" id="{00000000-0008-0000-1000-0000C80E0000}"/>
            </a:ext>
          </a:extLst>
        </xdr:cNvPr>
        <xdr:cNvSpPr>
          <a:spLocks noChangeAspect="1" noChangeArrowheads="1"/>
        </xdr:cNvSpPr>
      </xdr:nvSpPr>
      <xdr:spPr bwMode="auto">
        <a:xfrm>
          <a:off x="0" y="268772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xdr:row>
      <xdr:rowOff>0</xdr:rowOff>
    </xdr:from>
    <xdr:to>
      <xdr:col>0</xdr:col>
      <xdr:colOff>304800</xdr:colOff>
      <xdr:row>90</xdr:row>
      <xdr:rowOff>121920</xdr:rowOff>
    </xdr:to>
    <xdr:sp macro="" textlink="">
      <xdr:nvSpPr>
        <xdr:cNvPr id="3785" name="AutoShape 713" descr="Ottawa Senators">
          <a:extLst>
            <a:ext uri="{FF2B5EF4-FFF2-40B4-BE49-F238E27FC236}">
              <a16:creationId xmlns:a16="http://schemas.microsoft.com/office/drawing/2014/main" xmlns="" id="{00000000-0008-0000-1000-0000C90E0000}"/>
            </a:ext>
          </a:extLst>
        </xdr:cNvPr>
        <xdr:cNvSpPr>
          <a:spLocks noChangeAspect="1" noChangeArrowheads="1"/>
        </xdr:cNvSpPr>
      </xdr:nvSpPr>
      <xdr:spPr bwMode="auto">
        <a:xfrm>
          <a:off x="0" y="26914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xdr:row>
      <xdr:rowOff>0</xdr:rowOff>
    </xdr:from>
    <xdr:to>
      <xdr:col>0</xdr:col>
      <xdr:colOff>304800</xdr:colOff>
      <xdr:row>433</xdr:row>
      <xdr:rowOff>121920</xdr:rowOff>
    </xdr:to>
    <xdr:sp macro="" textlink="">
      <xdr:nvSpPr>
        <xdr:cNvPr id="3786" name="AutoShape 714" descr="Edmonton Oilers">
          <a:extLst>
            <a:ext uri="{FF2B5EF4-FFF2-40B4-BE49-F238E27FC236}">
              <a16:creationId xmlns:a16="http://schemas.microsoft.com/office/drawing/2014/main" xmlns="" id="{00000000-0008-0000-1000-0000CA0E0000}"/>
            </a:ext>
          </a:extLst>
        </xdr:cNvPr>
        <xdr:cNvSpPr>
          <a:spLocks noChangeAspect="1" noChangeArrowheads="1"/>
        </xdr:cNvSpPr>
      </xdr:nvSpPr>
      <xdr:spPr bwMode="auto">
        <a:xfrm>
          <a:off x="0" y="2695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830</xdr:row>
      <xdr:rowOff>0</xdr:rowOff>
    </xdr:from>
    <xdr:to>
      <xdr:col>0</xdr:col>
      <xdr:colOff>304800</xdr:colOff>
      <xdr:row>831</xdr:row>
      <xdr:rowOff>121920</xdr:rowOff>
    </xdr:to>
    <xdr:sp macro="" textlink="">
      <xdr:nvSpPr>
        <xdr:cNvPr id="3787" name="AutoShape 715" descr="Columbus Blue Jackets">
          <a:extLst>
            <a:ext uri="{FF2B5EF4-FFF2-40B4-BE49-F238E27FC236}">
              <a16:creationId xmlns:a16="http://schemas.microsoft.com/office/drawing/2014/main" xmlns="" id="{00000000-0008-0000-1000-0000CB0E0000}"/>
            </a:ext>
          </a:extLst>
        </xdr:cNvPr>
        <xdr:cNvSpPr>
          <a:spLocks noChangeAspect="1" noChangeArrowheads="1"/>
        </xdr:cNvSpPr>
      </xdr:nvSpPr>
      <xdr:spPr bwMode="auto">
        <a:xfrm>
          <a:off x="0" y="269892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xdr:row>
      <xdr:rowOff>0</xdr:rowOff>
    </xdr:from>
    <xdr:to>
      <xdr:col>0</xdr:col>
      <xdr:colOff>304800</xdr:colOff>
      <xdr:row>321</xdr:row>
      <xdr:rowOff>121920</xdr:rowOff>
    </xdr:to>
    <xdr:sp macro="" textlink="">
      <xdr:nvSpPr>
        <xdr:cNvPr id="3788" name="AutoShape 716" descr="Minnesota Wild">
          <a:extLst>
            <a:ext uri="{FF2B5EF4-FFF2-40B4-BE49-F238E27FC236}">
              <a16:creationId xmlns:a16="http://schemas.microsoft.com/office/drawing/2014/main" xmlns="" id="{00000000-0008-0000-1000-0000CC0E0000}"/>
            </a:ext>
          </a:extLst>
        </xdr:cNvPr>
        <xdr:cNvSpPr>
          <a:spLocks noChangeAspect="1" noChangeArrowheads="1"/>
        </xdr:cNvSpPr>
      </xdr:nvSpPr>
      <xdr:spPr bwMode="auto">
        <a:xfrm>
          <a:off x="0" y="270266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641</xdr:row>
      <xdr:rowOff>0</xdr:rowOff>
    </xdr:from>
    <xdr:to>
      <xdr:col>0</xdr:col>
      <xdr:colOff>304800</xdr:colOff>
      <xdr:row>642</xdr:row>
      <xdr:rowOff>121920</xdr:rowOff>
    </xdr:to>
    <xdr:sp macro="" textlink="">
      <xdr:nvSpPr>
        <xdr:cNvPr id="3789" name="AutoShape 717" descr="Tampa Bay Lightning">
          <a:extLst>
            <a:ext uri="{FF2B5EF4-FFF2-40B4-BE49-F238E27FC236}">
              <a16:creationId xmlns:a16="http://schemas.microsoft.com/office/drawing/2014/main" xmlns="" id="{00000000-0008-0000-1000-0000CD0E0000}"/>
            </a:ext>
          </a:extLst>
        </xdr:cNvPr>
        <xdr:cNvSpPr>
          <a:spLocks noChangeAspect="1" noChangeArrowheads="1"/>
        </xdr:cNvSpPr>
      </xdr:nvSpPr>
      <xdr:spPr bwMode="auto">
        <a:xfrm>
          <a:off x="0" y="270639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xdr:row>
      <xdr:rowOff>0</xdr:rowOff>
    </xdr:from>
    <xdr:to>
      <xdr:col>0</xdr:col>
      <xdr:colOff>304800</xdr:colOff>
      <xdr:row>166</xdr:row>
      <xdr:rowOff>121920</xdr:rowOff>
    </xdr:to>
    <xdr:sp macro="" textlink="">
      <xdr:nvSpPr>
        <xdr:cNvPr id="3790" name="AutoShape 718" descr="Dallas Stars">
          <a:extLst>
            <a:ext uri="{FF2B5EF4-FFF2-40B4-BE49-F238E27FC236}">
              <a16:creationId xmlns:a16="http://schemas.microsoft.com/office/drawing/2014/main" xmlns="" id="{00000000-0008-0000-1000-0000CE0E0000}"/>
            </a:ext>
          </a:extLst>
        </xdr:cNvPr>
        <xdr:cNvSpPr>
          <a:spLocks noChangeAspect="1" noChangeArrowheads="1"/>
        </xdr:cNvSpPr>
      </xdr:nvSpPr>
      <xdr:spPr bwMode="auto">
        <a:xfrm>
          <a:off x="0" y="271012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xdr:row>
      <xdr:rowOff>0</xdr:rowOff>
    </xdr:from>
    <xdr:to>
      <xdr:col>0</xdr:col>
      <xdr:colOff>304800</xdr:colOff>
      <xdr:row>381</xdr:row>
      <xdr:rowOff>121920</xdr:rowOff>
    </xdr:to>
    <xdr:sp macro="" textlink="">
      <xdr:nvSpPr>
        <xdr:cNvPr id="3791" name="AutoShape 719" descr="Montreal Canadiens">
          <a:extLst>
            <a:ext uri="{FF2B5EF4-FFF2-40B4-BE49-F238E27FC236}">
              <a16:creationId xmlns:a16="http://schemas.microsoft.com/office/drawing/2014/main" xmlns="" id="{00000000-0008-0000-1000-0000CF0E0000}"/>
            </a:ext>
          </a:extLst>
        </xdr:cNvPr>
        <xdr:cNvSpPr>
          <a:spLocks noChangeAspect="1" noChangeArrowheads="1"/>
        </xdr:cNvSpPr>
      </xdr:nvSpPr>
      <xdr:spPr bwMode="auto">
        <a:xfrm>
          <a:off x="0" y="2713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745</xdr:row>
      <xdr:rowOff>0</xdr:rowOff>
    </xdr:from>
    <xdr:to>
      <xdr:col>0</xdr:col>
      <xdr:colOff>304800</xdr:colOff>
      <xdr:row>746</xdr:row>
      <xdr:rowOff>121920</xdr:rowOff>
    </xdr:to>
    <xdr:sp macro="" textlink="">
      <xdr:nvSpPr>
        <xdr:cNvPr id="3792" name="AutoShape 720" descr="Winnipeg Jets">
          <a:extLst>
            <a:ext uri="{FF2B5EF4-FFF2-40B4-BE49-F238E27FC236}">
              <a16:creationId xmlns:a16="http://schemas.microsoft.com/office/drawing/2014/main" xmlns="" id="{00000000-0008-0000-1000-0000D00E0000}"/>
            </a:ext>
          </a:extLst>
        </xdr:cNvPr>
        <xdr:cNvSpPr>
          <a:spLocks noChangeAspect="1" noChangeArrowheads="1"/>
        </xdr:cNvSpPr>
      </xdr:nvSpPr>
      <xdr:spPr bwMode="auto">
        <a:xfrm>
          <a:off x="0" y="271759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429</xdr:row>
      <xdr:rowOff>0</xdr:rowOff>
    </xdr:from>
    <xdr:to>
      <xdr:col>0</xdr:col>
      <xdr:colOff>304800</xdr:colOff>
      <xdr:row>430</xdr:row>
      <xdr:rowOff>121920</xdr:rowOff>
    </xdr:to>
    <xdr:sp macro="" textlink="">
      <xdr:nvSpPr>
        <xdr:cNvPr id="3793" name="AutoShape 721" descr="Pittsburgh Penguins">
          <a:extLst>
            <a:ext uri="{FF2B5EF4-FFF2-40B4-BE49-F238E27FC236}">
              <a16:creationId xmlns:a16="http://schemas.microsoft.com/office/drawing/2014/main" xmlns="" id="{00000000-0008-0000-1000-0000D10E0000}"/>
            </a:ext>
          </a:extLst>
        </xdr:cNvPr>
        <xdr:cNvSpPr>
          <a:spLocks noChangeAspect="1" noChangeArrowheads="1"/>
        </xdr:cNvSpPr>
      </xdr:nvSpPr>
      <xdr:spPr bwMode="auto">
        <a:xfrm>
          <a:off x="0" y="272133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xdr:row>
      <xdr:rowOff>0</xdr:rowOff>
    </xdr:from>
    <xdr:to>
      <xdr:col>0</xdr:col>
      <xdr:colOff>304800</xdr:colOff>
      <xdr:row>21</xdr:row>
      <xdr:rowOff>121920</xdr:rowOff>
    </xdr:to>
    <xdr:sp macro="" textlink="">
      <xdr:nvSpPr>
        <xdr:cNvPr id="3794" name="AutoShape 722" descr="Pittsburgh Penguins">
          <a:extLst>
            <a:ext uri="{FF2B5EF4-FFF2-40B4-BE49-F238E27FC236}">
              <a16:creationId xmlns:a16="http://schemas.microsoft.com/office/drawing/2014/main" xmlns="" id="{00000000-0008-0000-1000-0000D20E0000}"/>
            </a:ext>
          </a:extLst>
        </xdr:cNvPr>
        <xdr:cNvSpPr>
          <a:spLocks noChangeAspect="1" noChangeArrowheads="1"/>
        </xdr:cNvSpPr>
      </xdr:nvSpPr>
      <xdr:spPr bwMode="auto">
        <a:xfrm>
          <a:off x="0" y="272506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xdr:row>
      <xdr:rowOff>0</xdr:rowOff>
    </xdr:from>
    <xdr:to>
      <xdr:col>0</xdr:col>
      <xdr:colOff>304800</xdr:colOff>
      <xdr:row>260</xdr:row>
      <xdr:rowOff>121920</xdr:rowOff>
    </xdr:to>
    <xdr:sp macro="" textlink="">
      <xdr:nvSpPr>
        <xdr:cNvPr id="3795" name="AutoShape 723" descr="Vegas Golden Knights">
          <a:extLst>
            <a:ext uri="{FF2B5EF4-FFF2-40B4-BE49-F238E27FC236}">
              <a16:creationId xmlns:a16="http://schemas.microsoft.com/office/drawing/2014/main" xmlns="" id="{00000000-0008-0000-1000-0000D30E0000}"/>
            </a:ext>
          </a:extLst>
        </xdr:cNvPr>
        <xdr:cNvSpPr>
          <a:spLocks noChangeAspect="1" noChangeArrowheads="1"/>
        </xdr:cNvSpPr>
      </xdr:nvSpPr>
      <xdr:spPr bwMode="auto">
        <a:xfrm>
          <a:off x="0" y="272879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xdr:row>
      <xdr:rowOff>0</xdr:rowOff>
    </xdr:from>
    <xdr:to>
      <xdr:col>0</xdr:col>
      <xdr:colOff>304800</xdr:colOff>
      <xdr:row>122</xdr:row>
      <xdr:rowOff>121920</xdr:rowOff>
    </xdr:to>
    <xdr:sp macro="" textlink="">
      <xdr:nvSpPr>
        <xdr:cNvPr id="3796" name="AutoShape 724" descr="Minnesota Wild">
          <a:extLst>
            <a:ext uri="{FF2B5EF4-FFF2-40B4-BE49-F238E27FC236}">
              <a16:creationId xmlns:a16="http://schemas.microsoft.com/office/drawing/2014/main" xmlns="" id="{00000000-0008-0000-1000-0000D40E0000}"/>
            </a:ext>
          </a:extLst>
        </xdr:cNvPr>
        <xdr:cNvSpPr>
          <a:spLocks noChangeAspect="1" noChangeArrowheads="1"/>
        </xdr:cNvSpPr>
      </xdr:nvSpPr>
      <xdr:spPr bwMode="auto">
        <a:xfrm>
          <a:off x="0" y="273436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xdr:row>
      <xdr:rowOff>0</xdr:rowOff>
    </xdr:from>
    <xdr:to>
      <xdr:col>0</xdr:col>
      <xdr:colOff>304800</xdr:colOff>
      <xdr:row>177</xdr:row>
      <xdr:rowOff>121920</xdr:rowOff>
    </xdr:to>
    <xdr:sp macro="" textlink="">
      <xdr:nvSpPr>
        <xdr:cNvPr id="3797" name="AutoShape 725" descr="Carolina Hurricanes">
          <a:extLst>
            <a:ext uri="{FF2B5EF4-FFF2-40B4-BE49-F238E27FC236}">
              <a16:creationId xmlns:a16="http://schemas.microsoft.com/office/drawing/2014/main" xmlns="" id="{00000000-0008-0000-1000-0000D50E0000}"/>
            </a:ext>
          </a:extLst>
        </xdr:cNvPr>
        <xdr:cNvSpPr>
          <a:spLocks noChangeAspect="1" noChangeArrowheads="1"/>
        </xdr:cNvSpPr>
      </xdr:nvSpPr>
      <xdr:spPr bwMode="auto">
        <a:xfrm>
          <a:off x="0" y="273809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708</xdr:row>
      <xdr:rowOff>0</xdr:rowOff>
    </xdr:from>
    <xdr:to>
      <xdr:col>0</xdr:col>
      <xdr:colOff>304800</xdr:colOff>
      <xdr:row>709</xdr:row>
      <xdr:rowOff>121920</xdr:rowOff>
    </xdr:to>
    <xdr:sp macro="" textlink="">
      <xdr:nvSpPr>
        <xdr:cNvPr id="3798" name="AutoShape 726" descr="Calgary Flames">
          <a:extLst>
            <a:ext uri="{FF2B5EF4-FFF2-40B4-BE49-F238E27FC236}">
              <a16:creationId xmlns:a16="http://schemas.microsoft.com/office/drawing/2014/main" xmlns="" id="{00000000-0008-0000-1000-0000D60E0000}"/>
            </a:ext>
          </a:extLst>
        </xdr:cNvPr>
        <xdr:cNvSpPr>
          <a:spLocks noChangeAspect="1" noChangeArrowheads="1"/>
        </xdr:cNvSpPr>
      </xdr:nvSpPr>
      <xdr:spPr bwMode="auto">
        <a:xfrm>
          <a:off x="0" y="274182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720</xdr:row>
      <xdr:rowOff>0</xdr:rowOff>
    </xdr:from>
    <xdr:to>
      <xdr:col>0</xdr:col>
      <xdr:colOff>304800</xdr:colOff>
      <xdr:row>721</xdr:row>
      <xdr:rowOff>121920</xdr:rowOff>
    </xdr:to>
    <xdr:sp macro="" textlink="">
      <xdr:nvSpPr>
        <xdr:cNvPr id="3799" name="AutoShape 727" descr="Pittsburgh Penguins">
          <a:extLst>
            <a:ext uri="{FF2B5EF4-FFF2-40B4-BE49-F238E27FC236}">
              <a16:creationId xmlns:a16="http://schemas.microsoft.com/office/drawing/2014/main" xmlns="" id="{00000000-0008-0000-1000-0000D70E0000}"/>
            </a:ext>
          </a:extLst>
        </xdr:cNvPr>
        <xdr:cNvSpPr>
          <a:spLocks noChangeAspect="1" noChangeArrowheads="1"/>
        </xdr:cNvSpPr>
      </xdr:nvSpPr>
      <xdr:spPr bwMode="auto">
        <a:xfrm>
          <a:off x="0" y="274556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xdr:row>
      <xdr:rowOff>0</xdr:rowOff>
    </xdr:from>
    <xdr:to>
      <xdr:col>0</xdr:col>
      <xdr:colOff>304800</xdr:colOff>
      <xdr:row>336</xdr:row>
      <xdr:rowOff>121920</xdr:rowOff>
    </xdr:to>
    <xdr:sp macro="" textlink="">
      <xdr:nvSpPr>
        <xdr:cNvPr id="3800" name="AutoShape 728" descr="Ottawa Senators">
          <a:extLst>
            <a:ext uri="{FF2B5EF4-FFF2-40B4-BE49-F238E27FC236}">
              <a16:creationId xmlns:a16="http://schemas.microsoft.com/office/drawing/2014/main" xmlns="" id="{00000000-0008-0000-1000-0000D80E0000}"/>
            </a:ext>
          </a:extLst>
        </xdr:cNvPr>
        <xdr:cNvSpPr>
          <a:spLocks noChangeAspect="1" noChangeArrowheads="1"/>
        </xdr:cNvSpPr>
      </xdr:nvSpPr>
      <xdr:spPr bwMode="auto">
        <a:xfrm>
          <a:off x="0" y="2749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xdr:row>
      <xdr:rowOff>0</xdr:rowOff>
    </xdr:from>
    <xdr:to>
      <xdr:col>0</xdr:col>
      <xdr:colOff>304800</xdr:colOff>
      <xdr:row>98</xdr:row>
      <xdr:rowOff>121920</xdr:rowOff>
    </xdr:to>
    <xdr:sp macro="" textlink="">
      <xdr:nvSpPr>
        <xdr:cNvPr id="3801" name="AutoShape 729" descr="Los Angeles Kings">
          <a:extLst>
            <a:ext uri="{FF2B5EF4-FFF2-40B4-BE49-F238E27FC236}">
              <a16:creationId xmlns:a16="http://schemas.microsoft.com/office/drawing/2014/main" xmlns="" id="{00000000-0008-0000-1000-0000D90E0000}"/>
            </a:ext>
          </a:extLst>
        </xdr:cNvPr>
        <xdr:cNvSpPr>
          <a:spLocks noChangeAspect="1" noChangeArrowheads="1"/>
        </xdr:cNvSpPr>
      </xdr:nvSpPr>
      <xdr:spPr bwMode="auto">
        <a:xfrm>
          <a:off x="0" y="27530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xdr:row>
      <xdr:rowOff>0</xdr:rowOff>
    </xdr:from>
    <xdr:to>
      <xdr:col>0</xdr:col>
      <xdr:colOff>304800</xdr:colOff>
      <xdr:row>569</xdr:row>
      <xdr:rowOff>121920</xdr:rowOff>
    </xdr:to>
    <xdr:sp macro="" textlink="">
      <xdr:nvSpPr>
        <xdr:cNvPr id="3802" name="AutoShape 730" descr="Montreal Canadiens">
          <a:extLst>
            <a:ext uri="{FF2B5EF4-FFF2-40B4-BE49-F238E27FC236}">
              <a16:creationId xmlns:a16="http://schemas.microsoft.com/office/drawing/2014/main" xmlns="" id="{00000000-0008-0000-1000-0000DA0E0000}"/>
            </a:ext>
          </a:extLst>
        </xdr:cNvPr>
        <xdr:cNvSpPr>
          <a:spLocks noChangeAspect="1" noChangeArrowheads="1"/>
        </xdr:cNvSpPr>
      </xdr:nvSpPr>
      <xdr:spPr bwMode="auto">
        <a:xfrm>
          <a:off x="0" y="275676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309</xdr:row>
      <xdr:rowOff>0</xdr:rowOff>
    </xdr:from>
    <xdr:to>
      <xdr:col>0</xdr:col>
      <xdr:colOff>304800</xdr:colOff>
      <xdr:row>310</xdr:row>
      <xdr:rowOff>121920</xdr:rowOff>
    </xdr:to>
    <xdr:sp macro="" textlink="">
      <xdr:nvSpPr>
        <xdr:cNvPr id="3803" name="AutoShape 731" descr="Anaheim Ducks">
          <a:extLst>
            <a:ext uri="{FF2B5EF4-FFF2-40B4-BE49-F238E27FC236}">
              <a16:creationId xmlns:a16="http://schemas.microsoft.com/office/drawing/2014/main" xmlns="" id="{00000000-0008-0000-1000-0000DB0E0000}"/>
            </a:ext>
          </a:extLst>
        </xdr:cNvPr>
        <xdr:cNvSpPr>
          <a:spLocks noChangeAspect="1" noChangeArrowheads="1"/>
        </xdr:cNvSpPr>
      </xdr:nvSpPr>
      <xdr:spPr bwMode="auto">
        <a:xfrm>
          <a:off x="0" y="276049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725</xdr:row>
      <xdr:rowOff>0</xdr:rowOff>
    </xdr:from>
    <xdr:to>
      <xdr:col>0</xdr:col>
      <xdr:colOff>304800</xdr:colOff>
      <xdr:row>726</xdr:row>
      <xdr:rowOff>121920</xdr:rowOff>
    </xdr:to>
    <xdr:sp macro="" textlink="">
      <xdr:nvSpPr>
        <xdr:cNvPr id="3804" name="AutoShape 732" descr="St Louis Blues">
          <a:extLst>
            <a:ext uri="{FF2B5EF4-FFF2-40B4-BE49-F238E27FC236}">
              <a16:creationId xmlns:a16="http://schemas.microsoft.com/office/drawing/2014/main" xmlns="" id="{00000000-0008-0000-1000-0000DC0E0000}"/>
            </a:ext>
          </a:extLst>
        </xdr:cNvPr>
        <xdr:cNvSpPr>
          <a:spLocks noChangeAspect="1" noChangeArrowheads="1"/>
        </xdr:cNvSpPr>
      </xdr:nvSpPr>
      <xdr:spPr bwMode="auto">
        <a:xfrm>
          <a:off x="0" y="276423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804</xdr:row>
      <xdr:rowOff>0</xdr:rowOff>
    </xdr:from>
    <xdr:to>
      <xdr:col>0</xdr:col>
      <xdr:colOff>304800</xdr:colOff>
      <xdr:row>805</xdr:row>
      <xdr:rowOff>121920</xdr:rowOff>
    </xdr:to>
    <xdr:sp macro="" textlink="">
      <xdr:nvSpPr>
        <xdr:cNvPr id="3805" name="AutoShape 733" descr="Buffalo Sabres">
          <a:extLst>
            <a:ext uri="{FF2B5EF4-FFF2-40B4-BE49-F238E27FC236}">
              <a16:creationId xmlns:a16="http://schemas.microsoft.com/office/drawing/2014/main" xmlns="" id="{00000000-0008-0000-1000-0000DD0E0000}"/>
            </a:ext>
          </a:extLst>
        </xdr:cNvPr>
        <xdr:cNvSpPr>
          <a:spLocks noChangeAspect="1" noChangeArrowheads="1"/>
        </xdr:cNvSpPr>
      </xdr:nvSpPr>
      <xdr:spPr bwMode="auto">
        <a:xfrm>
          <a:off x="0" y="2767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715</xdr:row>
      <xdr:rowOff>0</xdr:rowOff>
    </xdr:from>
    <xdr:to>
      <xdr:col>0</xdr:col>
      <xdr:colOff>304800</xdr:colOff>
      <xdr:row>716</xdr:row>
      <xdr:rowOff>121920</xdr:rowOff>
    </xdr:to>
    <xdr:sp macro="" textlink="">
      <xdr:nvSpPr>
        <xdr:cNvPr id="3806" name="AutoShape 734" descr="Edmonton Oilers">
          <a:extLst>
            <a:ext uri="{FF2B5EF4-FFF2-40B4-BE49-F238E27FC236}">
              <a16:creationId xmlns:a16="http://schemas.microsoft.com/office/drawing/2014/main" xmlns="" id="{00000000-0008-0000-1000-0000DE0E0000}"/>
            </a:ext>
          </a:extLst>
        </xdr:cNvPr>
        <xdr:cNvSpPr>
          <a:spLocks noChangeAspect="1" noChangeArrowheads="1"/>
        </xdr:cNvSpPr>
      </xdr:nvSpPr>
      <xdr:spPr bwMode="auto">
        <a:xfrm>
          <a:off x="0" y="277169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592</xdr:row>
      <xdr:rowOff>0</xdr:rowOff>
    </xdr:from>
    <xdr:to>
      <xdr:col>0</xdr:col>
      <xdr:colOff>304800</xdr:colOff>
      <xdr:row>593</xdr:row>
      <xdr:rowOff>121920</xdr:rowOff>
    </xdr:to>
    <xdr:sp macro="" textlink="">
      <xdr:nvSpPr>
        <xdr:cNvPr id="3807" name="AutoShape 735" descr="Edmonton Oilers">
          <a:extLst>
            <a:ext uri="{FF2B5EF4-FFF2-40B4-BE49-F238E27FC236}">
              <a16:creationId xmlns:a16="http://schemas.microsoft.com/office/drawing/2014/main" xmlns="" id="{00000000-0008-0000-1000-0000DF0E0000}"/>
            </a:ext>
          </a:extLst>
        </xdr:cNvPr>
        <xdr:cNvSpPr>
          <a:spLocks noChangeAspect="1" noChangeArrowheads="1"/>
        </xdr:cNvSpPr>
      </xdr:nvSpPr>
      <xdr:spPr bwMode="auto">
        <a:xfrm>
          <a:off x="0" y="277543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xdr:row>
      <xdr:rowOff>0</xdr:rowOff>
    </xdr:from>
    <xdr:to>
      <xdr:col>0</xdr:col>
      <xdr:colOff>304800</xdr:colOff>
      <xdr:row>139</xdr:row>
      <xdr:rowOff>121920</xdr:rowOff>
    </xdr:to>
    <xdr:sp macro="" textlink="">
      <xdr:nvSpPr>
        <xdr:cNvPr id="3808" name="AutoShape 736" descr="Minnesota Wild">
          <a:extLst>
            <a:ext uri="{FF2B5EF4-FFF2-40B4-BE49-F238E27FC236}">
              <a16:creationId xmlns:a16="http://schemas.microsoft.com/office/drawing/2014/main" xmlns="" id="{00000000-0008-0000-1000-0000E00E0000}"/>
            </a:ext>
          </a:extLst>
        </xdr:cNvPr>
        <xdr:cNvSpPr>
          <a:spLocks noChangeAspect="1" noChangeArrowheads="1"/>
        </xdr:cNvSpPr>
      </xdr:nvSpPr>
      <xdr:spPr bwMode="auto">
        <a:xfrm>
          <a:off x="0" y="277916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xdr:row>
      <xdr:rowOff>0</xdr:rowOff>
    </xdr:from>
    <xdr:to>
      <xdr:col>0</xdr:col>
      <xdr:colOff>304800</xdr:colOff>
      <xdr:row>374</xdr:row>
      <xdr:rowOff>121920</xdr:rowOff>
    </xdr:to>
    <xdr:sp macro="" textlink="">
      <xdr:nvSpPr>
        <xdr:cNvPr id="3809" name="AutoShape 737" descr="Chicago Blackhawks">
          <a:extLst>
            <a:ext uri="{FF2B5EF4-FFF2-40B4-BE49-F238E27FC236}">
              <a16:creationId xmlns:a16="http://schemas.microsoft.com/office/drawing/2014/main" xmlns="" id="{00000000-0008-0000-1000-0000E10E0000}"/>
            </a:ext>
          </a:extLst>
        </xdr:cNvPr>
        <xdr:cNvSpPr>
          <a:spLocks noChangeAspect="1" noChangeArrowheads="1"/>
        </xdr:cNvSpPr>
      </xdr:nvSpPr>
      <xdr:spPr bwMode="auto">
        <a:xfrm>
          <a:off x="0" y="278290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xdr:row>
      <xdr:rowOff>0</xdr:rowOff>
    </xdr:from>
    <xdr:to>
      <xdr:col>0</xdr:col>
      <xdr:colOff>304800</xdr:colOff>
      <xdr:row>529</xdr:row>
      <xdr:rowOff>121920</xdr:rowOff>
    </xdr:to>
    <xdr:sp macro="" textlink="">
      <xdr:nvSpPr>
        <xdr:cNvPr id="3810" name="AutoShape 738" descr="Columbus Blue Jackets">
          <a:extLst>
            <a:ext uri="{FF2B5EF4-FFF2-40B4-BE49-F238E27FC236}">
              <a16:creationId xmlns:a16="http://schemas.microsoft.com/office/drawing/2014/main" xmlns="" id="{00000000-0008-0000-1000-0000E20E0000}"/>
            </a:ext>
          </a:extLst>
        </xdr:cNvPr>
        <xdr:cNvSpPr>
          <a:spLocks noChangeAspect="1" noChangeArrowheads="1"/>
        </xdr:cNvSpPr>
      </xdr:nvSpPr>
      <xdr:spPr bwMode="auto">
        <a:xfrm>
          <a:off x="0" y="27884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521</xdr:row>
      <xdr:rowOff>0</xdr:rowOff>
    </xdr:from>
    <xdr:to>
      <xdr:col>0</xdr:col>
      <xdr:colOff>304800</xdr:colOff>
      <xdr:row>522</xdr:row>
      <xdr:rowOff>121920</xdr:rowOff>
    </xdr:to>
    <xdr:sp macro="" textlink="">
      <xdr:nvSpPr>
        <xdr:cNvPr id="3811" name="AutoShape 739" descr="San Jose Sharks">
          <a:extLst>
            <a:ext uri="{FF2B5EF4-FFF2-40B4-BE49-F238E27FC236}">
              <a16:creationId xmlns:a16="http://schemas.microsoft.com/office/drawing/2014/main" xmlns="" id="{00000000-0008-0000-1000-0000E30E0000}"/>
            </a:ext>
          </a:extLst>
        </xdr:cNvPr>
        <xdr:cNvSpPr>
          <a:spLocks noChangeAspect="1" noChangeArrowheads="1"/>
        </xdr:cNvSpPr>
      </xdr:nvSpPr>
      <xdr:spPr bwMode="auto">
        <a:xfrm>
          <a:off x="0" y="279219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xdr:row>
      <xdr:rowOff>0</xdr:rowOff>
    </xdr:from>
    <xdr:to>
      <xdr:col>0</xdr:col>
      <xdr:colOff>304800</xdr:colOff>
      <xdr:row>489</xdr:row>
      <xdr:rowOff>121920</xdr:rowOff>
    </xdr:to>
    <xdr:sp macro="" textlink="">
      <xdr:nvSpPr>
        <xdr:cNvPr id="3812" name="AutoShape 740" descr="Minnesota Wild">
          <a:extLst>
            <a:ext uri="{FF2B5EF4-FFF2-40B4-BE49-F238E27FC236}">
              <a16:creationId xmlns:a16="http://schemas.microsoft.com/office/drawing/2014/main" xmlns="" id="{00000000-0008-0000-1000-0000E40E0000}"/>
            </a:ext>
          </a:extLst>
        </xdr:cNvPr>
        <xdr:cNvSpPr>
          <a:spLocks noChangeAspect="1" noChangeArrowheads="1"/>
        </xdr:cNvSpPr>
      </xdr:nvSpPr>
      <xdr:spPr bwMode="auto">
        <a:xfrm>
          <a:off x="0" y="279593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750</xdr:row>
      <xdr:rowOff>0</xdr:rowOff>
    </xdr:from>
    <xdr:to>
      <xdr:col>0</xdr:col>
      <xdr:colOff>304800</xdr:colOff>
      <xdr:row>751</xdr:row>
      <xdr:rowOff>121920</xdr:rowOff>
    </xdr:to>
    <xdr:sp macro="" textlink="">
      <xdr:nvSpPr>
        <xdr:cNvPr id="3813" name="AutoShape 741" descr="Los Angeles Kings">
          <a:extLst>
            <a:ext uri="{FF2B5EF4-FFF2-40B4-BE49-F238E27FC236}">
              <a16:creationId xmlns:a16="http://schemas.microsoft.com/office/drawing/2014/main" xmlns="" id="{00000000-0008-0000-1000-0000E50E0000}"/>
            </a:ext>
          </a:extLst>
        </xdr:cNvPr>
        <xdr:cNvSpPr>
          <a:spLocks noChangeAspect="1" noChangeArrowheads="1"/>
        </xdr:cNvSpPr>
      </xdr:nvSpPr>
      <xdr:spPr bwMode="auto">
        <a:xfrm>
          <a:off x="0" y="27996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xdr:row>
      <xdr:rowOff>0</xdr:rowOff>
    </xdr:from>
    <xdr:to>
      <xdr:col>0</xdr:col>
      <xdr:colOff>304800</xdr:colOff>
      <xdr:row>488</xdr:row>
      <xdr:rowOff>121920</xdr:rowOff>
    </xdr:to>
    <xdr:sp macro="" textlink="">
      <xdr:nvSpPr>
        <xdr:cNvPr id="3814" name="AutoShape 742" descr="Dallas Stars">
          <a:extLst>
            <a:ext uri="{FF2B5EF4-FFF2-40B4-BE49-F238E27FC236}">
              <a16:creationId xmlns:a16="http://schemas.microsoft.com/office/drawing/2014/main" xmlns="" id="{00000000-0008-0000-1000-0000E60E0000}"/>
            </a:ext>
          </a:extLst>
        </xdr:cNvPr>
        <xdr:cNvSpPr>
          <a:spLocks noChangeAspect="1" noChangeArrowheads="1"/>
        </xdr:cNvSpPr>
      </xdr:nvSpPr>
      <xdr:spPr bwMode="auto">
        <a:xfrm>
          <a:off x="0" y="28033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xdr:row>
      <xdr:rowOff>0</xdr:rowOff>
    </xdr:from>
    <xdr:to>
      <xdr:col>0</xdr:col>
      <xdr:colOff>304800</xdr:colOff>
      <xdr:row>400</xdr:row>
      <xdr:rowOff>121920</xdr:rowOff>
    </xdr:to>
    <xdr:sp macro="" textlink="">
      <xdr:nvSpPr>
        <xdr:cNvPr id="3815" name="AutoShape 743" descr="New York Islanders">
          <a:extLst>
            <a:ext uri="{FF2B5EF4-FFF2-40B4-BE49-F238E27FC236}">
              <a16:creationId xmlns:a16="http://schemas.microsoft.com/office/drawing/2014/main" xmlns="" id="{00000000-0008-0000-1000-0000E70E0000}"/>
            </a:ext>
          </a:extLst>
        </xdr:cNvPr>
        <xdr:cNvSpPr>
          <a:spLocks noChangeAspect="1" noChangeArrowheads="1"/>
        </xdr:cNvSpPr>
      </xdr:nvSpPr>
      <xdr:spPr bwMode="auto">
        <a:xfrm>
          <a:off x="0" y="2805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xdr:row>
      <xdr:rowOff>0</xdr:rowOff>
    </xdr:from>
    <xdr:to>
      <xdr:col>0</xdr:col>
      <xdr:colOff>304800</xdr:colOff>
      <xdr:row>441</xdr:row>
      <xdr:rowOff>121920</xdr:rowOff>
    </xdr:to>
    <xdr:sp macro="" textlink="">
      <xdr:nvSpPr>
        <xdr:cNvPr id="3816" name="AutoShape 744" descr="Carolina Hurricanes">
          <a:extLst>
            <a:ext uri="{FF2B5EF4-FFF2-40B4-BE49-F238E27FC236}">
              <a16:creationId xmlns:a16="http://schemas.microsoft.com/office/drawing/2014/main" xmlns="" id="{00000000-0008-0000-1000-0000E80E0000}"/>
            </a:ext>
          </a:extLst>
        </xdr:cNvPr>
        <xdr:cNvSpPr>
          <a:spLocks noChangeAspect="1" noChangeArrowheads="1"/>
        </xdr:cNvSpPr>
      </xdr:nvSpPr>
      <xdr:spPr bwMode="auto">
        <a:xfrm>
          <a:off x="0" y="280903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230</xdr:row>
      <xdr:rowOff>0</xdr:rowOff>
    </xdr:from>
    <xdr:to>
      <xdr:col>0</xdr:col>
      <xdr:colOff>304800</xdr:colOff>
      <xdr:row>231</xdr:row>
      <xdr:rowOff>121920</xdr:rowOff>
    </xdr:to>
    <xdr:sp macro="" textlink="">
      <xdr:nvSpPr>
        <xdr:cNvPr id="3817" name="AutoShape 745" descr="Florida Panthers">
          <a:extLst>
            <a:ext uri="{FF2B5EF4-FFF2-40B4-BE49-F238E27FC236}">
              <a16:creationId xmlns:a16="http://schemas.microsoft.com/office/drawing/2014/main" xmlns="" id="{00000000-0008-0000-1000-0000E90E0000}"/>
            </a:ext>
          </a:extLst>
        </xdr:cNvPr>
        <xdr:cNvSpPr>
          <a:spLocks noChangeAspect="1" noChangeArrowheads="1"/>
        </xdr:cNvSpPr>
      </xdr:nvSpPr>
      <xdr:spPr bwMode="auto">
        <a:xfrm>
          <a:off x="0" y="281277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xdr:row>
      <xdr:rowOff>0</xdr:rowOff>
    </xdr:from>
    <xdr:to>
      <xdr:col>0</xdr:col>
      <xdr:colOff>304800</xdr:colOff>
      <xdr:row>342</xdr:row>
      <xdr:rowOff>121920</xdr:rowOff>
    </xdr:to>
    <xdr:sp macro="" textlink="">
      <xdr:nvSpPr>
        <xdr:cNvPr id="3818" name="AutoShape 746" descr="Los Angeles Kings">
          <a:extLst>
            <a:ext uri="{FF2B5EF4-FFF2-40B4-BE49-F238E27FC236}">
              <a16:creationId xmlns:a16="http://schemas.microsoft.com/office/drawing/2014/main" xmlns="" id="{00000000-0008-0000-1000-0000EA0E0000}"/>
            </a:ext>
          </a:extLst>
        </xdr:cNvPr>
        <xdr:cNvSpPr>
          <a:spLocks noChangeAspect="1" noChangeArrowheads="1"/>
        </xdr:cNvSpPr>
      </xdr:nvSpPr>
      <xdr:spPr bwMode="auto">
        <a:xfrm>
          <a:off x="0" y="281650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304800</xdr:colOff>
      <xdr:row>91</xdr:row>
      <xdr:rowOff>121920</xdr:rowOff>
    </xdr:to>
    <xdr:sp macro="" textlink="">
      <xdr:nvSpPr>
        <xdr:cNvPr id="3819" name="AutoShape 747" descr="Tampa Bay Lightning">
          <a:extLst>
            <a:ext uri="{FF2B5EF4-FFF2-40B4-BE49-F238E27FC236}">
              <a16:creationId xmlns:a16="http://schemas.microsoft.com/office/drawing/2014/main" xmlns="" id="{00000000-0008-0000-1000-0000EB0E0000}"/>
            </a:ext>
          </a:extLst>
        </xdr:cNvPr>
        <xdr:cNvSpPr>
          <a:spLocks noChangeAspect="1" noChangeArrowheads="1"/>
        </xdr:cNvSpPr>
      </xdr:nvSpPr>
      <xdr:spPr bwMode="auto">
        <a:xfrm>
          <a:off x="0" y="282023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xdr:row>
      <xdr:rowOff>0</xdr:rowOff>
    </xdr:from>
    <xdr:to>
      <xdr:col>0</xdr:col>
      <xdr:colOff>304800</xdr:colOff>
      <xdr:row>415</xdr:row>
      <xdr:rowOff>121920</xdr:rowOff>
    </xdr:to>
    <xdr:sp macro="" textlink="">
      <xdr:nvSpPr>
        <xdr:cNvPr id="3820" name="AutoShape 748" descr="Tampa Bay Lightning">
          <a:extLst>
            <a:ext uri="{FF2B5EF4-FFF2-40B4-BE49-F238E27FC236}">
              <a16:creationId xmlns:a16="http://schemas.microsoft.com/office/drawing/2014/main" xmlns="" id="{00000000-0008-0000-1000-0000EC0E0000}"/>
            </a:ext>
          </a:extLst>
        </xdr:cNvPr>
        <xdr:cNvSpPr>
          <a:spLocks noChangeAspect="1" noChangeArrowheads="1"/>
        </xdr:cNvSpPr>
      </xdr:nvSpPr>
      <xdr:spPr bwMode="auto">
        <a:xfrm>
          <a:off x="0" y="2823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xdr:row>
      <xdr:rowOff>0</xdr:rowOff>
    </xdr:from>
    <xdr:to>
      <xdr:col>0</xdr:col>
      <xdr:colOff>304800</xdr:colOff>
      <xdr:row>162</xdr:row>
      <xdr:rowOff>121920</xdr:rowOff>
    </xdr:to>
    <xdr:sp macro="" textlink="">
      <xdr:nvSpPr>
        <xdr:cNvPr id="3821" name="AutoShape 749" descr="Minnesota Wild">
          <a:extLst>
            <a:ext uri="{FF2B5EF4-FFF2-40B4-BE49-F238E27FC236}">
              <a16:creationId xmlns:a16="http://schemas.microsoft.com/office/drawing/2014/main" xmlns="" id="{00000000-0008-0000-1000-0000ED0E0000}"/>
            </a:ext>
          </a:extLst>
        </xdr:cNvPr>
        <xdr:cNvSpPr>
          <a:spLocks noChangeAspect="1" noChangeArrowheads="1"/>
        </xdr:cNvSpPr>
      </xdr:nvSpPr>
      <xdr:spPr bwMode="auto">
        <a:xfrm>
          <a:off x="0" y="282770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304800</xdr:colOff>
      <xdr:row>44</xdr:row>
      <xdr:rowOff>121920</xdr:rowOff>
    </xdr:to>
    <xdr:sp macro="" textlink="">
      <xdr:nvSpPr>
        <xdr:cNvPr id="3822" name="AutoShape 750" descr="Chicago Blackhawks">
          <a:extLst>
            <a:ext uri="{FF2B5EF4-FFF2-40B4-BE49-F238E27FC236}">
              <a16:creationId xmlns:a16="http://schemas.microsoft.com/office/drawing/2014/main" xmlns="" id="{00000000-0008-0000-1000-0000EE0E0000}"/>
            </a:ext>
          </a:extLst>
        </xdr:cNvPr>
        <xdr:cNvSpPr>
          <a:spLocks noChangeAspect="1" noChangeArrowheads="1"/>
        </xdr:cNvSpPr>
      </xdr:nvSpPr>
      <xdr:spPr bwMode="auto">
        <a:xfrm>
          <a:off x="0" y="283143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xdr:row>
      <xdr:rowOff>0</xdr:rowOff>
    </xdr:from>
    <xdr:to>
      <xdr:col>0</xdr:col>
      <xdr:colOff>304800</xdr:colOff>
      <xdr:row>136</xdr:row>
      <xdr:rowOff>121920</xdr:rowOff>
    </xdr:to>
    <xdr:sp macro="" textlink="">
      <xdr:nvSpPr>
        <xdr:cNvPr id="3823" name="AutoShape 751" descr="Buffalo Sabres">
          <a:extLst>
            <a:ext uri="{FF2B5EF4-FFF2-40B4-BE49-F238E27FC236}">
              <a16:creationId xmlns:a16="http://schemas.microsoft.com/office/drawing/2014/main" xmlns="" id="{00000000-0008-0000-1000-0000EF0E0000}"/>
            </a:ext>
          </a:extLst>
        </xdr:cNvPr>
        <xdr:cNvSpPr>
          <a:spLocks noChangeAspect="1" noChangeArrowheads="1"/>
        </xdr:cNvSpPr>
      </xdr:nvSpPr>
      <xdr:spPr bwMode="auto">
        <a:xfrm>
          <a:off x="0" y="283517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738</xdr:row>
      <xdr:rowOff>0</xdr:rowOff>
    </xdr:from>
    <xdr:to>
      <xdr:col>0</xdr:col>
      <xdr:colOff>304800</xdr:colOff>
      <xdr:row>739</xdr:row>
      <xdr:rowOff>121920</xdr:rowOff>
    </xdr:to>
    <xdr:sp macro="" textlink="">
      <xdr:nvSpPr>
        <xdr:cNvPr id="3824" name="AutoShape 752" descr="Colorado Avalanche">
          <a:extLst>
            <a:ext uri="{FF2B5EF4-FFF2-40B4-BE49-F238E27FC236}">
              <a16:creationId xmlns:a16="http://schemas.microsoft.com/office/drawing/2014/main" xmlns="" id="{00000000-0008-0000-1000-0000F00E0000}"/>
            </a:ext>
          </a:extLst>
        </xdr:cNvPr>
        <xdr:cNvSpPr>
          <a:spLocks noChangeAspect="1" noChangeArrowheads="1"/>
        </xdr:cNvSpPr>
      </xdr:nvSpPr>
      <xdr:spPr bwMode="auto">
        <a:xfrm>
          <a:off x="0" y="283890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646</xdr:row>
      <xdr:rowOff>0</xdr:rowOff>
    </xdr:from>
    <xdr:to>
      <xdr:col>0</xdr:col>
      <xdr:colOff>304800</xdr:colOff>
      <xdr:row>647</xdr:row>
      <xdr:rowOff>121920</xdr:rowOff>
    </xdr:to>
    <xdr:sp macro="" textlink="">
      <xdr:nvSpPr>
        <xdr:cNvPr id="3825" name="AutoShape 753" descr="Dallas Stars">
          <a:extLst>
            <a:ext uri="{FF2B5EF4-FFF2-40B4-BE49-F238E27FC236}">
              <a16:creationId xmlns:a16="http://schemas.microsoft.com/office/drawing/2014/main" xmlns="" id="{00000000-0008-0000-1000-0000F10E0000}"/>
            </a:ext>
          </a:extLst>
        </xdr:cNvPr>
        <xdr:cNvSpPr>
          <a:spLocks noChangeAspect="1" noChangeArrowheads="1"/>
        </xdr:cNvSpPr>
      </xdr:nvSpPr>
      <xdr:spPr bwMode="auto">
        <a:xfrm>
          <a:off x="0" y="2842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xdr:row>
      <xdr:rowOff>0</xdr:rowOff>
    </xdr:from>
    <xdr:to>
      <xdr:col>0</xdr:col>
      <xdr:colOff>304800</xdr:colOff>
      <xdr:row>446</xdr:row>
      <xdr:rowOff>121920</xdr:rowOff>
    </xdr:to>
    <xdr:sp macro="" textlink="">
      <xdr:nvSpPr>
        <xdr:cNvPr id="3826" name="AutoShape 754" descr="Colorado Avalanche">
          <a:extLst>
            <a:ext uri="{FF2B5EF4-FFF2-40B4-BE49-F238E27FC236}">
              <a16:creationId xmlns:a16="http://schemas.microsoft.com/office/drawing/2014/main" xmlns="" id="{00000000-0008-0000-1000-0000F20E0000}"/>
            </a:ext>
          </a:extLst>
        </xdr:cNvPr>
        <xdr:cNvSpPr>
          <a:spLocks noChangeAspect="1" noChangeArrowheads="1"/>
        </xdr:cNvSpPr>
      </xdr:nvSpPr>
      <xdr:spPr bwMode="auto">
        <a:xfrm>
          <a:off x="0" y="2844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431</xdr:row>
      <xdr:rowOff>0</xdr:rowOff>
    </xdr:from>
    <xdr:to>
      <xdr:col>0</xdr:col>
      <xdr:colOff>304800</xdr:colOff>
      <xdr:row>432</xdr:row>
      <xdr:rowOff>121920</xdr:rowOff>
    </xdr:to>
    <xdr:sp macro="" textlink="">
      <xdr:nvSpPr>
        <xdr:cNvPr id="3827" name="AutoShape 755" descr="Anaheim Ducks">
          <a:extLst>
            <a:ext uri="{FF2B5EF4-FFF2-40B4-BE49-F238E27FC236}">
              <a16:creationId xmlns:a16="http://schemas.microsoft.com/office/drawing/2014/main" xmlns="" id="{00000000-0008-0000-1000-0000F30E0000}"/>
            </a:ext>
          </a:extLst>
        </xdr:cNvPr>
        <xdr:cNvSpPr>
          <a:spLocks noChangeAspect="1" noChangeArrowheads="1"/>
        </xdr:cNvSpPr>
      </xdr:nvSpPr>
      <xdr:spPr bwMode="auto">
        <a:xfrm>
          <a:off x="0" y="284827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489</xdr:row>
      <xdr:rowOff>0</xdr:rowOff>
    </xdr:from>
    <xdr:to>
      <xdr:col>0</xdr:col>
      <xdr:colOff>304800</xdr:colOff>
      <xdr:row>490</xdr:row>
      <xdr:rowOff>121920</xdr:rowOff>
    </xdr:to>
    <xdr:sp macro="" textlink="">
      <xdr:nvSpPr>
        <xdr:cNvPr id="3828" name="AutoShape 756" descr="Arizona Coyotes">
          <a:extLst>
            <a:ext uri="{FF2B5EF4-FFF2-40B4-BE49-F238E27FC236}">
              <a16:creationId xmlns:a16="http://schemas.microsoft.com/office/drawing/2014/main" xmlns="" id="{00000000-0008-0000-1000-0000F40E0000}"/>
            </a:ext>
          </a:extLst>
        </xdr:cNvPr>
        <xdr:cNvSpPr>
          <a:spLocks noChangeAspect="1" noChangeArrowheads="1"/>
        </xdr:cNvSpPr>
      </xdr:nvSpPr>
      <xdr:spPr bwMode="auto">
        <a:xfrm>
          <a:off x="0" y="28520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304800</xdr:colOff>
      <xdr:row>62</xdr:row>
      <xdr:rowOff>121920</xdr:rowOff>
    </xdr:to>
    <xdr:sp macro="" textlink="">
      <xdr:nvSpPr>
        <xdr:cNvPr id="3829" name="AutoShape 757" descr="Tampa Bay Lightning">
          <a:extLst>
            <a:ext uri="{FF2B5EF4-FFF2-40B4-BE49-F238E27FC236}">
              <a16:creationId xmlns:a16="http://schemas.microsoft.com/office/drawing/2014/main" xmlns="" id="{00000000-0008-0000-1000-0000F50E0000}"/>
            </a:ext>
          </a:extLst>
        </xdr:cNvPr>
        <xdr:cNvSpPr>
          <a:spLocks noChangeAspect="1" noChangeArrowheads="1"/>
        </xdr:cNvSpPr>
      </xdr:nvSpPr>
      <xdr:spPr bwMode="auto">
        <a:xfrm>
          <a:off x="0" y="285574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xdr:row>
      <xdr:rowOff>0</xdr:rowOff>
    </xdr:from>
    <xdr:to>
      <xdr:col>0</xdr:col>
      <xdr:colOff>304800</xdr:colOff>
      <xdr:row>361</xdr:row>
      <xdr:rowOff>121920</xdr:rowOff>
    </xdr:to>
    <xdr:sp macro="" textlink="">
      <xdr:nvSpPr>
        <xdr:cNvPr id="3830" name="AutoShape 758" descr="Arizona Coyotes">
          <a:extLst>
            <a:ext uri="{FF2B5EF4-FFF2-40B4-BE49-F238E27FC236}">
              <a16:creationId xmlns:a16="http://schemas.microsoft.com/office/drawing/2014/main" xmlns="" id="{00000000-0008-0000-1000-0000F60E0000}"/>
            </a:ext>
          </a:extLst>
        </xdr:cNvPr>
        <xdr:cNvSpPr>
          <a:spLocks noChangeAspect="1" noChangeArrowheads="1"/>
        </xdr:cNvSpPr>
      </xdr:nvSpPr>
      <xdr:spPr bwMode="auto">
        <a:xfrm>
          <a:off x="0" y="285948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670</xdr:row>
      <xdr:rowOff>0</xdr:rowOff>
    </xdr:from>
    <xdr:to>
      <xdr:col>0</xdr:col>
      <xdr:colOff>304800</xdr:colOff>
      <xdr:row>671</xdr:row>
      <xdr:rowOff>121920</xdr:rowOff>
    </xdr:to>
    <xdr:sp macro="" textlink="">
      <xdr:nvSpPr>
        <xdr:cNvPr id="3831" name="AutoShape 759" descr="New York Rangers">
          <a:extLst>
            <a:ext uri="{FF2B5EF4-FFF2-40B4-BE49-F238E27FC236}">
              <a16:creationId xmlns:a16="http://schemas.microsoft.com/office/drawing/2014/main" xmlns="" id="{00000000-0008-0000-1000-0000F70E0000}"/>
            </a:ext>
          </a:extLst>
        </xdr:cNvPr>
        <xdr:cNvSpPr>
          <a:spLocks noChangeAspect="1" noChangeArrowheads="1"/>
        </xdr:cNvSpPr>
      </xdr:nvSpPr>
      <xdr:spPr bwMode="auto">
        <a:xfrm>
          <a:off x="0" y="2863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443</xdr:row>
      <xdr:rowOff>0</xdr:rowOff>
    </xdr:from>
    <xdr:to>
      <xdr:col>0</xdr:col>
      <xdr:colOff>304800</xdr:colOff>
      <xdr:row>444</xdr:row>
      <xdr:rowOff>121920</xdr:rowOff>
    </xdr:to>
    <xdr:sp macro="" textlink="">
      <xdr:nvSpPr>
        <xdr:cNvPr id="3832" name="AutoShape 760" descr="Edmonton Oilers">
          <a:extLst>
            <a:ext uri="{FF2B5EF4-FFF2-40B4-BE49-F238E27FC236}">
              <a16:creationId xmlns:a16="http://schemas.microsoft.com/office/drawing/2014/main" xmlns="" id="{00000000-0008-0000-1000-0000F80E0000}"/>
            </a:ext>
          </a:extLst>
        </xdr:cNvPr>
        <xdr:cNvSpPr>
          <a:spLocks noChangeAspect="1" noChangeArrowheads="1"/>
        </xdr:cNvSpPr>
      </xdr:nvSpPr>
      <xdr:spPr bwMode="auto">
        <a:xfrm>
          <a:off x="0" y="286694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xdr:row>
      <xdr:rowOff>0</xdr:rowOff>
    </xdr:from>
    <xdr:to>
      <xdr:col>0</xdr:col>
      <xdr:colOff>304800</xdr:colOff>
      <xdr:row>435</xdr:row>
      <xdr:rowOff>121920</xdr:rowOff>
    </xdr:to>
    <xdr:sp macro="" textlink="">
      <xdr:nvSpPr>
        <xdr:cNvPr id="3833" name="AutoShape 761" descr="Arizona Coyotes">
          <a:extLst>
            <a:ext uri="{FF2B5EF4-FFF2-40B4-BE49-F238E27FC236}">
              <a16:creationId xmlns:a16="http://schemas.microsoft.com/office/drawing/2014/main" xmlns="" id="{00000000-0008-0000-1000-0000F90E0000}"/>
            </a:ext>
          </a:extLst>
        </xdr:cNvPr>
        <xdr:cNvSpPr>
          <a:spLocks noChangeAspect="1" noChangeArrowheads="1"/>
        </xdr:cNvSpPr>
      </xdr:nvSpPr>
      <xdr:spPr bwMode="auto">
        <a:xfrm>
          <a:off x="0" y="287068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xdr:row>
      <xdr:rowOff>0</xdr:rowOff>
    </xdr:from>
    <xdr:to>
      <xdr:col>0</xdr:col>
      <xdr:colOff>304800</xdr:colOff>
      <xdr:row>305</xdr:row>
      <xdr:rowOff>121920</xdr:rowOff>
    </xdr:to>
    <xdr:sp macro="" textlink="">
      <xdr:nvSpPr>
        <xdr:cNvPr id="3834" name="AutoShape 762" descr="Toronto Maple Leafs">
          <a:extLst>
            <a:ext uri="{FF2B5EF4-FFF2-40B4-BE49-F238E27FC236}">
              <a16:creationId xmlns:a16="http://schemas.microsoft.com/office/drawing/2014/main" xmlns="" id="{00000000-0008-0000-1000-0000FA0E0000}"/>
            </a:ext>
          </a:extLst>
        </xdr:cNvPr>
        <xdr:cNvSpPr>
          <a:spLocks noChangeAspect="1" noChangeArrowheads="1"/>
        </xdr:cNvSpPr>
      </xdr:nvSpPr>
      <xdr:spPr bwMode="auto">
        <a:xfrm>
          <a:off x="0" y="287441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729</xdr:row>
      <xdr:rowOff>0</xdr:rowOff>
    </xdr:from>
    <xdr:to>
      <xdr:col>0</xdr:col>
      <xdr:colOff>304800</xdr:colOff>
      <xdr:row>730</xdr:row>
      <xdr:rowOff>121920</xdr:rowOff>
    </xdr:to>
    <xdr:sp macro="" textlink="">
      <xdr:nvSpPr>
        <xdr:cNvPr id="3835" name="AutoShape 763" descr="Columbus Blue Jackets">
          <a:extLst>
            <a:ext uri="{FF2B5EF4-FFF2-40B4-BE49-F238E27FC236}">
              <a16:creationId xmlns:a16="http://schemas.microsoft.com/office/drawing/2014/main" xmlns="" id="{00000000-0008-0000-1000-0000FB0E0000}"/>
            </a:ext>
          </a:extLst>
        </xdr:cNvPr>
        <xdr:cNvSpPr>
          <a:spLocks noChangeAspect="1" noChangeArrowheads="1"/>
        </xdr:cNvSpPr>
      </xdr:nvSpPr>
      <xdr:spPr bwMode="auto">
        <a:xfrm>
          <a:off x="0" y="287815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621</xdr:row>
      <xdr:rowOff>0</xdr:rowOff>
    </xdr:from>
    <xdr:to>
      <xdr:col>0</xdr:col>
      <xdr:colOff>304800</xdr:colOff>
      <xdr:row>622</xdr:row>
      <xdr:rowOff>121920</xdr:rowOff>
    </xdr:to>
    <xdr:sp macro="" textlink="">
      <xdr:nvSpPr>
        <xdr:cNvPr id="3836" name="AutoShape 764" descr="Calgary Flames">
          <a:extLst>
            <a:ext uri="{FF2B5EF4-FFF2-40B4-BE49-F238E27FC236}">
              <a16:creationId xmlns:a16="http://schemas.microsoft.com/office/drawing/2014/main" xmlns="" id="{00000000-0008-0000-1000-0000FC0E0000}"/>
            </a:ext>
          </a:extLst>
        </xdr:cNvPr>
        <xdr:cNvSpPr>
          <a:spLocks noChangeAspect="1" noChangeArrowheads="1"/>
        </xdr:cNvSpPr>
      </xdr:nvSpPr>
      <xdr:spPr bwMode="auto">
        <a:xfrm>
          <a:off x="0" y="2881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561</xdr:row>
      <xdr:rowOff>0</xdr:rowOff>
    </xdr:from>
    <xdr:to>
      <xdr:col>0</xdr:col>
      <xdr:colOff>304800</xdr:colOff>
      <xdr:row>562</xdr:row>
      <xdr:rowOff>121920</xdr:rowOff>
    </xdr:to>
    <xdr:sp macro="" textlink="">
      <xdr:nvSpPr>
        <xdr:cNvPr id="3837" name="AutoShape 765" descr="Vancouver Canucks">
          <a:extLst>
            <a:ext uri="{FF2B5EF4-FFF2-40B4-BE49-F238E27FC236}">
              <a16:creationId xmlns:a16="http://schemas.microsoft.com/office/drawing/2014/main" xmlns="" id="{00000000-0008-0000-1000-0000FD0E0000}"/>
            </a:ext>
          </a:extLst>
        </xdr:cNvPr>
        <xdr:cNvSpPr>
          <a:spLocks noChangeAspect="1" noChangeArrowheads="1"/>
        </xdr:cNvSpPr>
      </xdr:nvSpPr>
      <xdr:spPr bwMode="auto">
        <a:xfrm>
          <a:off x="0" y="288561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xdr:row>
      <xdr:rowOff>0</xdr:rowOff>
    </xdr:from>
    <xdr:to>
      <xdr:col>0</xdr:col>
      <xdr:colOff>304800</xdr:colOff>
      <xdr:row>228</xdr:row>
      <xdr:rowOff>121920</xdr:rowOff>
    </xdr:to>
    <xdr:sp macro="" textlink="">
      <xdr:nvSpPr>
        <xdr:cNvPr id="3838" name="AutoShape 766" descr="Colorado Avalanche">
          <a:extLst>
            <a:ext uri="{FF2B5EF4-FFF2-40B4-BE49-F238E27FC236}">
              <a16:creationId xmlns:a16="http://schemas.microsoft.com/office/drawing/2014/main" xmlns="" id="{00000000-0008-0000-1000-0000FE0E0000}"/>
            </a:ext>
          </a:extLst>
        </xdr:cNvPr>
        <xdr:cNvSpPr>
          <a:spLocks noChangeAspect="1" noChangeArrowheads="1"/>
        </xdr:cNvSpPr>
      </xdr:nvSpPr>
      <xdr:spPr bwMode="auto">
        <a:xfrm>
          <a:off x="0" y="288935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xdr:row>
      <xdr:rowOff>0</xdr:rowOff>
    </xdr:from>
    <xdr:to>
      <xdr:col>0</xdr:col>
      <xdr:colOff>304800</xdr:colOff>
      <xdr:row>155</xdr:row>
      <xdr:rowOff>121920</xdr:rowOff>
    </xdr:to>
    <xdr:sp macro="" textlink="">
      <xdr:nvSpPr>
        <xdr:cNvPr id="3839" name="AutoShape 767" descr="Pittsburgh Penguins">
          <a:extLst>
            <a:ext uri="{FF2B5EF4-FFF2-40B4-BE49-F238E27FC236}">
              <a16:creationId xmlns:a16="http://schemas.microsoft.com/office/drawing/2014/main" xmlns="" id="{00000000-0008-0000-1000-0000FF0E0000}"/>
            </a:ext>
          </a:extLst>
        </xdr:cNvPr>
        <xdr:cNvSpPr>
          <a:spLocks noChangeAspect="1" noChangeArrowheads="1"/>
        </xdr:cNvSpPr>
      </xdr:nvSpPr>
      <xdr:spPr bwMode="auto">
        <a:xfrm>
          <a:off x="0" y="289308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xdr:row>
      <xdr:rowOff>0</xdr:rowOff>
    </xdr:from>
    <xdr:to>
      <xdr:col>0</xdr:col>
      <xdr:colOff>304800</xdr:colOff>
      <xdr:row>104</xdr:row>
      <xdr:rowOff>121920</xdr:rowOff>
    </xdr:to>
    <xdr:sp macro="" textlink="">
      <xdr:nvSpPr>
        <xdr:cNvPr id="3840" name="AutoShape 768" descr="New Jersey Devils">
          <a:extLst>
            <a:ext uri="{FF2B5EF4-FFF2-40B4-BE49-F238E27FC236}">
              <a16:creationId xmlns:a16="http://schemas.microsoft.com/office/drawing/2014/main" xmlns="" id="{00000000-0008-0000-1000-0000000F0000}"/>
            </a:ext>
          </a:extLst>
        </xdr:cNvPr>
        <xdr:cNvSpPr>
          <a:spLocks noChangeAspect="1" noChangeArrowheads="1"/>
        </xdr:cNvSpPr>
      </xdr:nvSpPr>
      <xdr:spPr bwMode="auto">
        <a:xfrm>
          <a:off x="0" y="289681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304800</xdr:colOff>
      <xdr:row>43</xdr:row>
      <xdr:rowOff>121920</xdr:rowOff>
    </xdr:to>
    <xdr:sp macro="" textlink="">
      <xdr:nvSpPr>
        <xdr:cNvPr id="3841" name="AutoShape 769" descr="Nashville Predators">
          <a:extLst>
            <a:ext uri="{FF2B5EF4-FFF2-40B4-BE49-F238E27FC236}">
              <a16:creationId xmlns:a16="http://schemas.microsoft.com/office/drawing/2014/main" xmlns="" id="{00000000-0008-0000-1000-0000010F0000}"/>
            </a:ext>
          </a:extLst>
        </xdr:cNvPr>
        <xdr:cNvSpPr>
          <a:spLocks noChangeAspect="1" noChangeArrowheads="1"/>
        </xdr:cNvSpPr>
      </xdr:nvSpPr>
      <xdr:spPr bwMode="auto">
        <a:xfrm>
          <a:off x="0" y="2900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304800</xdr:colOff>
      <xdr:row>69</xdr:row>
      <xdr:rowOff>121920</xdr:rowOff>
    </xdr:to>
    <xdr:sp macro="" textlink="">
      <xdr:nvSpPr>
        <xdr:cNvPr id="3842" name="AutoShape 770" descr="Nashville Predators">
          <a:extLst>
            <a:ext uri="{FF2B5EF4-FFF2-40B4-BE49-F238E27FC236}">
              <a16:creationId xmlns:a16="http://schemas.microsoft.com/office/drawing/2014/main" xmlns="" id="{00000000-0008-0000-1000-0000020F0000}"/>
            </a:ext>
          </a:extLst>
        </xdr:cNvPr>
        <xdr:cNvSpPr>
          <a:spLocks noChangeAspect="1" noChangeArrowheads="1"/>
        </xdr:cNvSpPr>
      </xdr:nvSpPr>
      <xdr:spPr bwMode="auto">
        <a:xfrm>
          <a:off x="0" y="290428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xdr:row>
      <xdr:rowOff>0</xdr:rowOff>
    </xdr:from>
    <xdr:to>
      <xdr:col>0</xdr:col>
      <xdr:colOff>304800</xdr:colOff>
      <xdr:row>92</xdr:row>
      <xdr:rowOff>121920</xdr:rowOff>
    </xdr:to>
    <xdr:sp macro="" textlink="">
      <xdr:nvSpPr>
        <xdr:cNvPr id="3843" name="AutoShape 771" descr="New Jersey Devils">
          <a:extLst>
            <a:ext uri="{FF2B5EF4-FFF2-40B4-BE49-F238E27FC236}">
              <a16:creationId xmlns:a16="http://schemas.microsoft.com/office/drawing/2014/main" xmlns="" id="{00000000-0008-0000-1000-0000030F0000}"/>
            </a:ext>
          </a:extLst>
        </xdr:cNvPr>
        <xdr:cNvSpPr>
          <a:spLocks noChangeAspect="1" noChangeArrowheads="1"/>
        </xdr:cNvSpPr>
      </xdr:nvSpPr>
      <xdr:spPr bwMode="auto">
        <a:xfrm>
          <a:off x="0" y="290802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xdr:row>
      <xdr:rowOff>0</xdr:rowOff>
    </xdr:from>
    <xdr:to>
      <xdr:col>0</xdr:col>
      <xdr:colOff>304800</xdr:colOff>
      <xdr:row>297</xdr:row>
      <xdr:rowOff>121920</xdr:rowOff>
    </xdr:to>
    <xdr:sp macro="" textlink="">
      <xdr:nvSpPr>
        <xdr:cNvPr id="3844" name="AutoShape 772" descr="Nashville Predators">
          <a:extLst>
            <a:ext uri="{FF2B5EF4-FFF2-40B4-BE49-F238E27FC236}">
              <a16:creationId xmlns:a16="http://schemas.microsoft.com/office/drawing/2014/main" xmlns="" id="{00000000-0008-0000-1000-0000040F0000}"/>
            </a:ext>
          </a:extLst>
        </xdr:cNvPr>
        <xdr:cNvSpPr>
          <a:spLocks noChangeAspect="1" noChangeArrowheads="1"/>
        </xdr:cNvSpPr>
      </xdr:nvSpPr>
      <xdr:spPr bwMode="auto">
        <a:xfrm>
          <a:off x="0" y="291175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0</xdr:col>
      <xdr:colOff>304800</xdr:colOff>
      <xdr:row>185</xdr:row>
      <xdr:rowOff>121920</xdr:rowOff>
    </xdr:to>
    <xdr:sp macro="" textlink="">
      <xdr:nvSpPr>
        <xdr:cNvPr id="3845" name="AutoShape 773" descr="New Jersey Devils">
          <a:extLst>
            <a:ext uri="{FF2B5EF4-FFF2-40B4-BE49-F238E27FC236}">
              <a16:creationId xmlns:a16="http://schemas.microsoft.com/office/drawing/2014/main" xmlns="" id="{00000000-0008-0000-1000-0000050F0000}"/>
            </a:ext>
          </a:extLst>
        </xdr:cNvPr>
        <xdr:cNvSpPr>
          <a:spLocks noChangeAspect="1" noChangeArrowheads="1"/>
        </xdr:cNvSpPr>
      </xdr:nvSpPr>
      <xdr:spPr bwMode="auto">
        <a:xfrm>
          <a:off x="0" y="291548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xdr:row>
      <xdr:rowOff>0</xdr:rowOff>
    </xdr:from>
    <xdr:to>
      <xdr:col>0</xdr:col>
      <xdr:colOff>304800</xdr:colOff>
      <xdr:row>282</xdr:row>
      <xdr:rowOff>121920</xdr:rowOff>
    </xdr:to>
    <xdr:sp macro="" textlink="">
      <xdr:nvSpPr>
        <xdr:cNvPr id="3846" name="AutoShape 774" descr="Vancouver Canucks">
          <a:extLst>
            <a:ext uri="{FF2B5EF4-FFF2-40B4-BE49-F238E27FC236}">
              <a16:creationId xmlns:a16="http://schemas.microsoft.com/office/drawing/2014/main" xmlns="" id="{00000000-0008-0000-1000-0000060F0000}"/>
            </a:ext>
          </a:extLst>
        </xdr:cNvPr>
        <xdr:cNvSpPr>
          <a:spLocks noChangeAspect="1" noChangeArrowheads="1"/>
        </xdr:cNvSpPr>
      </xdr:nvSpPr>
      <xdr:spPr bwMode="auto">
        <a:xfrm>
          <a:off x="0" y="2919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xdr:row>
      <xdr:rowOff>0</xdr:rowOff>
    </xdr:from>
    <xdr:to>
      <xdr:col>0</xdr:col>
      <xdr:colOff>304800</xdr:colOff>
      <xdr:row>156</xdr:row>
      <xdr:rowOff>121920</xdr:rowOff>
    </xdr:to>
    <xdr:sp macro="" textlink="">
      <xdr:nvSpPr>
        <xdr:cNvPr id="3847" name="AutoShape 775" descr="San Jose Sharks">
          <a:extLst>
            <a:ext uri="{FF2B5EF4-FFF2-40B4-BE49-F238E27FC236}">
              <a16:creationId xmlns:a16="http://schemas.microsoft.com/office/drawing/2014/main" xmlns="" id="{00000000-0008-0000-1000-0000070F0000}"/>
            </a:ext>
          </a:extLst>
        </xdr:cNvPr>
        <xdr:cNvSpPr>
          <a:spLocks noChangeAspect="1" noChangeArrowheads="1"/>
        </xdr:cNvSpPr>
      </xdr:nvSpPr>
      <xdr:spPr bwMode="auto">
        <a:xfrm>
          <a:off x="0" y="292295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509</xdr:row>
      <xdr:rowOff>0</xdr:rowOff>
    </xdr:from>
    <xdr:to>
      <xdr:col>0</xdr:col>
      <xdr:colOff>304800</xdr:colOff>
      <xdr:row>510</xdr:row>
      <xdr:rowOff>121920</xdr:rowOff>
    </xdr:to>
    <xdr:sp macro="" textlink="">
      <xdr:nvSpPr>
        <xdr:cNvPr id="3848" name="AutoShape 776" descr="Ottawa Senators">
          <a:extLst>
            <a:ext uri="{FF2B5EF4-FFF2-40B4-BE49-F238E27FC236}">
              <a16:creationId xmlns:a16="http://schemas.microsoft.com/office/drawing/2014/main" xmlns="" id="{00000000-0008-0000-1000-0000080F0000}"/>
            </a:ext>
          </a:extLst>
        </xdr:cNvPr>
        <xdr:cNvSpPr>
          <a:spLocks noChangeAspect="1" noChangeArrowheads="1"/>
        </xdr:cNvSpPr>
      </xdr:nvSpPr>
      <xdr:spPr bwMode="auto">
        <a:xfrm>
          <a:off x="0" y="292668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676</xdr:row>
      <xdr:rowOff>0</xdr:rowOff>
    </xdr:from>
    <xdr:to>
      <xdr:col>0</xdr:col>
      <xdr:colOff>304800</xdr:colOff>
      <xdr:row>677</xdr:row>
      <xdr:rowOff>121920</xdr:rowOff>
    </xdr:to>
    <xdr:sp macro="" textlink="">
      <xdr:nvSpPr>
        <xdr:cNvPr id="3849" name="AutoShape 777" descr="Edmonton Oilers">
          <a:extLst>
            <a:ext uri="{FF2B5EF4-FFF2-40B4-BE49-F238E27FC236}">
              <a16:creationId xmlns:a16="http://schemas.microsoft.com/office/drawing/2014/main" xmlns="" id="{00000000-0008-0000-1000-0000090F0000}"/>
            </a:ext>
          </a:extLst>
        </xdr:cNvPr>
        <xdr:cNvSpPr>
          <a:spLocks noChangeAspect="1" noChangeArrowheads="1"/>
        </xdr:cNvSpPr>
      </xdr:nvSpPr>
      <xdr:spPr bwMode="auto">
        <a:xfrm>
          <a:off x="0" y="293042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xdr:row>
      <xdr:rowOff>0</xdr:rowOff>
    </xdr:from>
    <xdr:to>
      <xdr:col>0</xdr:col>
      <xdr:colOff>304800</xdr:colOff>
      <xdr:row>206</xdr:row>
      <xdr:rowOff>121920</xdr:rowOff>
    </xdr:to>
    <xdr:sp macro="" textlink="">
      <xdr:nvSpPr>
        <xdr:cNvPr id="3850" name="AutoShape 778" descr="Tampa Bay Lightning">
          <a:extLst>
            <a:ext uri="{FF2B5EF4-FFF2-40B4-BE49-F238E27FC236}">
              <a16:creationId xmlns:a16="http://schemas.microsoft.com/office/drawing/2014/main" xmlns="" id="{00000000-0008-0000-1000-00000A0F0000}"/>
            </a:ext>
          </a:extLst>
        </xdr:cNvPr>
        <xdr:cNvSpPr>
          <a:spLocks noChangeAspect="1" noChangeArrowheads="1"/>
        </xdr:cNvSpPr>
      </xdr:nvSpPr>
      <xdr:spPr bwMode="auto">
        <a:xfrm>
          <a:off x="0" y="293415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549</xdr:row>
      <xdr:rowOff>0</xdr:rowOff>
    </xdr:from>
    <xdr:to>
      <xdr:col>0</xdr:col>
      <xdr:colOff>304800</xdr:colOff>
      <xdr:row>550</xdr:row>
      <xdr:rowOff>121920</xdr:rowOff>
    </xdr:to>
    <xdr:sp macro="" textlink="">
      <xdr:nvSpPr>
        <xdr:cNvPr id="3851" name="AutoShape 779" descr="Buffalo Sabres">
          <a:extLst>
            <a:ext uri="{FF2B5EF4-FFF2-40B4-BE49-F238E27FC236}">
              <a16:creationId xmlns:a16="http://schemas.microsoft.com/office/drawing/2014/main" xmlns="" id="{00000000-0008-0000-1000-00000B0F0000}"/>
            </a:ext>
          </a:extLst>
        </xdr:cNvPr>
        <xdr:cNvSpPr>
          <a:spLocks noChangeAspect="1" noChangeArrowheads="1"/>
        </xdr:cNvSpPr>
      </xdr:nvSpPr>
      <xdr:spPr bwMode="auto">
        <a:xfrm>
          <a:off x="0" y="29378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xdr:row>
      <xdr:rowOff>0</xdr:rowOff>
    </xdr:from>
    <xdr:to>
      <xdr:col>0</xdr:col>
      <xdr:colOff>304800</xdr:colOff>
      <xdr:row>261</xdr:row>
      <xdr:rowOff>121920</xdr:rowOff>
    </xdr:to>
    <xdr:sp macro="" textlink="">
      <xdr:nvSpPr>
        <xdr:cNvPr id="3852" name="AutoShape 780" descr="Detroit Red Wings">
          <a:extLst>
            <a:ext uri="{FF2B5EF4-FFF2-40B4-BE49-F238E27FC236}">
              <a16:creationId xmlns:a16="http://schemas.microsoft.com/office/drawing/2014/main" xmlns="" id="{00000000-0008-0000-1000-00000C0F0000}"/>
            </a:ext>
          </a:extLst>
        </xdr:cNvPr>
        <xdr:cNvSpPr>
          <a:spLocks noChangeAspect="1" noChangeArrowheads="1"/>
        </xdr:cNvSpPr>
      </xdr:nvSpPr>
      <xdr:spPr bwMode="auto">
        <a:xfrm>
          <a:off x="0" y="294162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xdr:row>
      <xdr:rowOff>0</xdr:rowOff>
    </xdr:from>
    <xdr:to>
      <xdr:col>0</xdr:col>
      <xdr:colOff>304800</xdr:colOff>
      <xdr:row>307</xdr:row>
      <xdr:rowOff>121920</xdr:rowOff>
    </xdr:to>
    <xdr:sp macro="" textlink="">
      <xdr:nvSpPr>
        <xdr:cNvPr id="3853" name="AutoShape 781" descr="Pittsburgh Penguins">
          <a:extLst>
            <a:ext uri="{FF2B5EF4-FFF2-40B4-BE49-F238E27FC236}">
              <a16:creationId xmlns:a16="http://schemas.microsoft.com/office/drawing/2014/main" xmlns="" id="{00000000-0008-0000-1000-00000D0F0000}"/>
            </a:ext>
          </a:extLst>
        </xdr:cNvPr>
        <xdr:cNvSpPr>
          <a:spLocks noChangeAspect="1" noChangeArrowheads="1"/>
        </xdr:cNvSpPr>
      </xdr:nvSpPr>
      <xdr:spPr bwMode="auto">
        <a:xfrm>
          <a:off x="0" y="294535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xdr:row>
      <xdr:rowOff>0</xdr:rowOff>
    </xdr:from>
    <xdr:to>
      <xdr:col>0</xdr:col>
      <xdr:colOff>304800</xdr:colOff>
      <xdr:row>416</xdr:row>
      <xdr:rowOff>121920</xdr:rowOff>
    </xdr:to>
    <xdr:sp macro="" textlink="">
      <xdr:nvSpPr>
        <xdr:cNvPr id="3854" name="AutoShape 782" descr="Los Angeles Kings">
          <a:extLst>
            <a:ext uri="{FF2B5EF4-FFF2-40B4-BE49-F238E27FC236}">
              <a16:creationId xmlns:a16="http://schemas.microsoft.com/office/drawing/2014/main" xmlns="" id="{00000000-0008-0000-1000-00000E0F0000}"/>
            </a:ext>
          </a:extLst>
        </xdr:cNvPr>
        <xdr:cNvSpPr>
          <a:spLocks noChangeAspect="1" noChangeArrowheads="1"/>
        </xdr:cNvSpPr>
      </xdr:nvSpPr>
      <xdr:spPr bwMode="auto">
        <a:xfrm>
          <a:off x="0" y="294909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xdr:row>
      <xdr:rowOff>0</xdr:rowOff>
    </xdr:from>
    <xdr:to>
      <xdr:col>0</xdr:col>
      <xdr:colOff>304800</xdr:colOff>
      <xdr:row>187</xdr:row>
      <xdr:rowOff>121920</xdr:rowOff>
    </xdr:to>
    <xdr:sp macro="" textlink="">
      <xdr:nvSpPr>
        <xdr:cNvPr id="3855" name="AutoShape 783" descr="Philadelphia Flyers">
          <a:extLst>
            <a:ext uri="{FF2B5EF4-FFF2-40B4-BE49-F238E27FC236}">
              <a16:creationId xmlns:a16="http://schemas.microsoft.com/office/drawing/2014/main" xmlns="" id="{00000000-0008-0000-1000-00000F0F0000}"/>
            </a:ext>
          </a:extLst>
        </xdr:cNvPr>
        <xdr:cNvSpPr>
          <a:spLocks noChangeAspect="1" noChangeArrowheads="1"/>
        </xdr:cNvSpPr>
      </xdr:nvSpPr>
      <xdr:spPr bwMode="auto">
        <a:xfrm>
          <a:off x="0" y="295282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389</xdr:row>
      <xdr:rowOff>0</xdr:rowOff>
    </xdr:from>
    <xdr:to>
      <xdr:col>0</xdr:col>
      <xdr:colOff>304800</xdr:colOff>
      <xdr:row>390</xdr:row>
      <xdr:rowOff>121920</xdr:rowOff>
    </xdr:to>
    <xdr:sp macro="" textlink="">
      <xdr:nvSpPr>
        <xdr:cNvPr id="3856" name="AutoShape 784" descr="San Jose Sharks">
          <a:extLst>
            <a:ext uri="{FF2B5EF4-FFF2-40B4-BE49-F238E27FC236}">
              <a16:creationId xmlns:a16="http://schemas.microsoft.com/office/drawing/2014/main" xmlns="" id="{00000000-0008-0000-1000-0000100F0000}"/>
            </a:ext>
          </a:extLst>
        </xdr:cNvPr>
        <xdr:cNvSpPr>
          <a:spLocks noChangeAspect="1" noChangeArrowheads="1"/>
        </xdr:cNvSpPr>
      </xdr:nvSpPr>
      <xdr:spPr bwMode="auto">
        <a:xfrm>
          <a:off x="0" y="2956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841</xdr:row>
      <xdr:rowOff>0</xdr:rowOff>
    </xdr:from>
    <xdr:to>
      <xdr:col>0</xdr:col>
      <xdr:colOff>304800</xdr:colOff>
      <xdr:row>842</xdr:row>
      <xdr:rowOff>121920</xdr:rowOff>
    </xdr:to>
    <xdr:sp macro="" textlink="">
      <xdr:nvSpPr>
        <xdr:cNvPr id="3857" name="AutoShape 785" descr="Boston Bruins">
          <a:extLst>
            <a:ext uri="{FF2B5EF4-FFF2-40B4-BE49-F238E27FC236}">
              <a16:creationId xmlns:a16="http://schemas.microsoft.com/office/drawing/2014/main" xmlns="" id="{00000000-0008-0000-1000-0000110F0000}"/>
            </a:ext>
          </a:extLst>
        </xdr:cNvPr>
        <xdr:cNvSpPr>
          <a:spLocks noChangeAspect="1" noChangeArrowheads="1"/>
        </xdr:cNvSpPr>
      </xdr:nvSpPr>
      <xdr:spPr bwMode="auto">
        <a:xfrm>
          <a:off x="0" y="296029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xdr:row>
      <xdr:rowOff>0</xdr:rowOff>
    </xdr:from>
    <xdr:to>
      <xdr:col>0</xdr:col>
      <xdr:colOff>304800</xdr:colOff>
      <xdr:row>215</xdr:row>
      <xdr:rowOff>121920</xdr:rowOff>
    </xdr:to>
    <xdr:sp macro="" textlink="">
      <xdr:nvSpPr>
        <xdr:cNvPr id="3858" name="AutoShape 786" descr="Montreal Canadiens">
          <a:extLst>
            <a:ext uri="{FF2B5EF4-FFF2-40B4-BE49-F238E27FC236}">
              <a16:creationId xmlns:a16="http://schemas.microsoft.com/office/drawing/2014/main" xmlns="" id="{00000000-0008-0000-1000-0000120F0000}"/>
            </a:ext>
          </a:extLst>
        </xdr:cNvPr>
        <xdr:cNvSpPr>
          <a:spLocks noChangeAspect="1" noChangeArrowheads="1"/>
        </xdr:cNvSpPr>
      </xdr:nvSpPr>
      <xdr:spPr bwMode="auto">
        <a:xfrm>
          <a:off x="0" y="296402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686</xdr:row>
      <xdr:rowOff>0</xdr:rowOff>
    </xdr:from>
    <xdr:to>
      <xdr:col>0</xdr:col>
      <xdr:colOff>304800</xdr:colOff>
      <xdr:row>687</xdr:row>
      <xdr:rowOff>121920</xdr:rowOff>
    </xdr:to>
    <xdr:sp macro="" textlink="">
      <xdr:nvSpPr>
        <xdr:cNvPr id="3859" name="AutoShape 787" descr="Detroit Red Wings">
          <a:extLst>
            <a:ext uri="{FF2B5EF4-FFF2-40B4-BE49-F238E27FC236}">
              <a16:creationId xmlns:a16="http://schemas.microsoft.com/office/drawing/2014/main" xmlns="" id="{00000000-0008-0000-1000-0000130F0000}"/>
            </a:ext>
          </a:extLst>
        </xdr:cNvPr>
        <xdr:cNvSpPr>
          <a:spLocks noChangeAspect="1" noChangeArrowheads="1"/>
        </xdr:cNvSpPr>
      </xdr:nvSpPr>
      <xdr:spPr bwMode="auto">
        <a:xfrm>
          <a:off x="0" y="296776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773</xdr:row>
      <xdr:rowOff>0</xdr:rowOff>
    </xdr:from>
    <xdr:to>
      <xdr:col>0</xdr:col>
      <xdr:colOff>304800</xdr:colOff>
      <xdr:row>774</xdr:row>
      <xdr:rowOff>121920</xdr:rowOff>
    </xdr:to>
    <xdr:sp macro="" textlink="">
      <xdr:nvSpPr>
        <xdr:cNvPr id="3860" name="AutoShape 788" descr="San Jose Sharks">
          <a:extLst>
            <a:ext uri="{FF2B5EF4-FFF2-40B4-BE49-F238E27FC236}">
              <a16:creationId xmlns:a16="http://schemas.microsoft.com/office/drawing/2014/main" xmlns="" id="{00000000-0008-0000-1000-0000140F0000}"/>
            </a:ext>
          </a:extLst>
        </xdr:cNvPr>
        <xdr:cNvSpPr>
          <a:spLocks noChangeAspect="1" noChangeArrowheads="1"/>
        </xdr:cNvSpPr>
      </xdr:nvSpPr>
      <xdr:spPr bwMode="auto">
        <a:xfrm>
          <a:off x="0" y="297149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xdr:row>
      <xdr:rowOff>0</xdr:rowOff>
    </xdr:from>
    <xdr:to>
      <xdr:col>0</xdr:col>
      <xdr:colOff>304800</xdr:colOff>
      <xdr:row>132</xdr:row>
      <xdr:rowOff>121920</xdr:rowOff>
    </xdr:to>
    <xdr:sp macro="" textlink="">
      <xdr:nvSpPr>
        <xdr:cNvPr id="3861" name="AutoShape 789" descr="Detroit Red Wings">
          <a:extLst>
            <a:ext uri="{FF2B5EF4-FFF2-40B4-BE49-F238E27FC236}">
              <a16:creationId xmlns:a16="http://schemas.microsoft.com/office/drawing/2014/main" xmlns="" id="{00000000-0008-0000-1000-0000150F0000}"/>
            </a:ext>
          </a:extLst>
        </xdr:cNvPr>
        <xdr:cNvSpPr>
          <a:spLocks noChangeAspect="1" noChangeArrowheads="1"/>
        </xdr:cNvSpPr>
      </xdr:nvSpPr>
      <xdr:spPr bwMode="auto">
        <a:xfrm>
          <a:off x="0" y="2975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304800</xdr:colOff>
      <xdr:row>55</xdr:row>
      <xdr:rowOff>121920</xdr:rowOff>
    </xdr:to>
    <xdr:sp macro="" textlink="">
      <xdr:nvSpPr>
        <xdr:cNvPr id="3862" name="AutoShape 790" descr="Chicago Blackhawks">
          <a:extLst>
            <a:ext uri="{FF2B5EF4-FFF2-40B4-BE49-F238E27FC236}">
              <a16:creationId xmlns:a16="http://schemas.microsoft.com/office/drawing/2014/main" xmlns="" id="{00000000-0008-0000-1000-0000160F0000}"/>
            </a:ext>
          </a:extLst>
        </xdr:cNvPr>
        <xdr:cNvSpPr>
          <a:spLocks noChangeAspect="1" noChangeArrowheads="1"/>
        </xdr:cNvSpPr>
      </xdr:nvSpPr>
      <xdr:spPr bwMode="auto">
        <a:xfrm>
          <a:off x="0" y="29789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775</xdr:row>
      <xdr:rowOff>0</xdr:rowOff>
    </xdr:from>
    <xdr:to>
      <xdr:col>0</xdr:col>
      <xdr:colOff>304800</xdr:colOff>
      <xdr:row>776</xdr:row>
      <xdr:rowOff>121920</xdr:rowOff>
    </xdr:to>
    <xdr:sp macro="" textlink="">
      <xdr:nvSpPr>
        <xdr:cNvPr id="3863" name="AutoShape 791" descr="San Jose Sharks">
          <a:extLst>
            <a:ext uri="{FF2B5EF4-FFF2-40B4-BE49-F238E27FC236}">
              <a16:creationId xmlns:a16="http://schemas.microsoft.com/office/drawing/2014/main" xmlns="" id="{00000000-0008-0000-1000-0000170F0000}"/>
            </a:ext>
          </a:extLst>
        </xdr:cNvPr>
        <xdr:cNvSpPr>
          <a:spLocks noChangeAspect="1" noChangeArrowheads="1"/>
        </xdr:cNvSpPr>
      </xdr:nvSpPr>
      <xdr:spPr bwMode="auto">
        <a:xfrm>
          <a:off x="0" y="298269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xdr:row>
      <xdr:rowOff>0</xdr:rowOff>
    </xdr:from>
    <xdr:to>
      <xdr:col>0</xdr:col>
      <xdr:colOff>304800</xdr:colOff>
      <xdr:row>137</xdr:row>
      <xdr:rowOff>121920</xdr:rowOff>
    </xdr:to>
    <xdr:sp macro="" textlink="">
      <xdr:nvSpPr>
        <xdr:cNvPr id="3864" name="AutoShape 792" descr="Montreal Canadiens">
          <a:extLst>
            <a:ext uri="{FF2B5EF4-FFF2-40B4-BE49-F238E27FC236}">
              <a16:creationId xmlns:a16="http://schemas.microsoft.com/office/drawing/2014/main" xmlns="" id="{00000000-0008-0000-1000-0000180F0000}"/>
            </a:ext>
          </a:extLst>
        </xdr:cNvPr>
        <xdr:cNvSpPr>
          <a:spLocks noChangeAspect="1" noChangeArrowheads="1"/>
        </xdr:cNvSpPr>
      </xdr:nvSpPr>
      <xdr:spPr bwMode="auto">
        <a:xfrm>
          <a:off x="0" y="298643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673</xdr:row>
      <xdr:rowOff>0</xdr:rowOff>
    </xdr:from>
    <xdr:to>
      <xdr:col>0</xdr:col>
      <xdr:colOff>304800</xdr:colOff>
      <xdr:row>674</xdr:row>
      <xdr:rowOff>121920</xdr:rowOff>
    </xdr:to>
    <xdr:sp macro="" textlink="">
      <xdr:nvSpPr>
        <xdr:cNvPr id="3865" name="AutoShape 793" descr="Philadelphia Flyers">
          <a:extLst>
            <a:ext uri="{FF2B5EF4-FFF2-40B4-BE49-F238E27FC236}">
              <a16:creationId xmlns:a16="http://schemas.microsoft.com/office/drawing/2014/main" xmlns="" id="{00000000-0008-0000-1000-0000190F0000}"/>
            </a:ext>
          </a:extLst>
        </xdr:cNvPr>
        <xdr:cNvSpPr>
          <a:spLocks noChangeAspect="1" noChangeArrowheads="1"/>
        </xdr:cNvSpPr>
      </xdr:nvSpPr>
      <xdr:spPr bwMode="auto">
        <a:xfrm>
          <a:off x="0" y="29901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0</xdr:col>
      <xdr:colOff>304800</xdr:colOff>
      <xdr:row>188</xdr:row>
      <xdr:rowOff>121920</xdr:rowOff>
    </xdr:to>
    <xdr:sp macro="" textlink="">
      <xdr:nvSpPr>
        <xdr:cNvPr id="3866" name="AutoShape 794" descr="New York Rangers">
          <a:extLst>
            <a:ext uri="{FF2B5EF4-FFF2-40B4-BE49-F238E27FC236}">
              <a16:creationId xmlns:a16="http://schemas.microsoft.com/office/drawing/2014/main" xmlns="" id="{00000000-0008-0000-1000-00001A0F0000}"/>
            </a:ext>
          </a:extLst>
        </xdr:cNvPr>
        <xdr:cNvSpPr>
          <a:spLocks noChangeAspect="1" noChangeArrowheads="1"/>
        </xdr:cNvSpPr>
      </xdr:nvSpPr>
      <xdr:spPr bwMode="auto">
        <a:xfrm>
          <a:off x="0" y="29938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718</xdr:row>
      <xdr:rowOff>0</xdr:rowOff>
    </xdr:from>
    <xdr:to>
      <xdr:col>0</xdr:col>
      <xdr:colOff>304800</xdr:colOff>
      <xdr:row>719</xdr:row>
      <xdr:rowOff>121920</xdr:rowOff>
    </xdr:to>
    <xdr:sp macro="" textlink="">
      <xdr:nvSpPr>
        <xdr:cNvPr id="3867" name="AutoShape 795" descr="Anaheim Ducks">
          <a:extLst>
            <a:ext uri="{FF2B5EF4-FFF2-40B4-BE49-F238E27FC236}">
              <a16:creationId xmlns:a16="http://schemas.microsoft.com/office/drawing/2014/main" xmlns="" id="{00000000-0008-0000-1000-00001B0F0000}"/>
            </a:ext>
          </a:extLst>
        </xdr:cNvPr>
        <xdr:cNvSpPr>
          <a:spLocks noChangeAspect="1" noChangeArrowheads="1"/>
        </xdr:cNvSpPr>
      </xdr:nvSpPr>
      <xdr:spPr bwMode="auto">
        <a:xfrm>
          <a:off x="0" y="299763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833</xdr:row>
      <xdr:rowOff>0</xdr:rowOff>
    </xdr:from>
    <xdr:to>
      <xdr:col>0</xdr:col>
      <xdr:colOff>304800</xdr:colOff>
      <xdr:row>834</xdr:row>
      <xdr:rowOff>121920</xdr:rowOff>
    </xdr:to>
    <xdr:sp macro="" textlink="">
      <xdr:nvSpPr>
        <xdr:cNvPr id="3868" name="AutoShape 796" descr="Vegas Golden Knights">
          <a:extLst>
            <a:ext uri="{FF2B5EF4-FFF2-40B4-BE49-F238E27FC236}">
              <a16:creationId xmlns:a16="http://schemas.microsoft.com/office/drawing/2014/main" xmlns="" id="{00000000-0008-0000-1000-00001C0F0000}"/>
            </a:ext>
          </a:extLst>
        </xdr:cNvPr>
        <xdr:cNvSpPr>
          <a:spLocks noChangeAspect="1" noChangeArrowheads="1"/>
        </xdr:cNvSpPr>
      </xdr:nvSpPr>
      <xdr:spPr bwMode="auto">
        <a:xfrm>
          <a:off x="0" y="300136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698</xdr:row>
      <xdr:rowOff>0</xdr:rowOff>
    </xdr:from>
    <xdr:to>
      <xdr:col>0</xdr:col>
      <xdr:colOff>304800</xdr:colOff>
      <xdr:row>699</xdr:row>
      <xdr:rowOff>121920</xdr:rowOff>
    </xdr:to>
    <xdr:sp macro="" textlink="">
      <xdr:nvSpPr>
        <xdr:cNvPr id="3869" name="AutoShape 797" descr="Vegas Golden Knights">
          <a:extLst>
            <a:ext uri="{FF2B5EF4-FFF2-40B4-BE49-F238E27FC236}">
              <a16:creationId xmlns:a16="http://schemas.microsoft.com/office/drawing/2014/main" xmlns="" id="{00000000-0008-0000-1000-00001D0F0000}"/>
            </a:ext>
          </a:extLst>
        </xdr:cNvPr>
        <xdr:cNvSpPr>
          <a:spLocks noChangeAspect="1" noChangeArrowheads="1"/>
        </xdr:cNvSpPr>
      </xdr:nvSpPr>
      <xdr:spPr bwMode="auto">
        <a:xfrm>
          <a:off x="0" y="300692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761</xdr:row>
      <xdr:rowOff>0</xdr:rowOff>
    </xdr:from>
    <xdr:to>
      <xdr:col>0</xdr:col>
      <xdr:colOff>304800</xdr:colOff>
      <xdr:row>762</xdr:row>
      <xdr:rowOff>121920</xdr:rowOff>
    </xdr:to>
    <xdr:sp macro="" textlink="">
      <xdr:nvSpPr>
        <xdr:cNvPr id="3870" name="AutoShape 798" descr="Vegas Golden Knights">
          <a:extLst>
            <a:ext uri="{FF2B5EF4-FFF2-40B4-BE49-F238E27FC236}">
              <a16:creationId xmlns:a16="http://schemas.microsoft.com/office/drawing/2014/main" xmlns="" id="{00000000-0008-0000-1000-00001E0F0000}"/>
            </a:ext>
          </a:extLst>
        </xdr:cNvPr>
        <xdr:cNvSpPr>
          <a:spLocks noChangeAspect="1" noChangeArrowheads="1"/>
        </xdr:cNvSpPr>
      </xdr:nvSpPr>
      <xdr:spPr bwMode="auto">
        <a:xfrm>
          <a:off x="0" y="301249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xdr:row>
      <xdr:rowOff>0</xdr:rowOff>
    </xdr:from>
    <xdr:to>
      <xdr:col>0</xdr:col>
      <xdr:colOff>304800</xdr:colOff>
      <xdr:row>373</xdr:row>
      <xdr:rowOff>121920</xdr:rowOff>
    </xdr:to>
    <xdr:sp macro="" textlink="">
      <xdr:nvSpPr>
        <xdr:cNvPr id="3871" name="AutoShape 799" descr="Anaheim Ducks">
          <a:extLst>
            <a:ext uri="{FF2B5EF4-FFF2-40B4-BE49-F238E27FC236}">
              <a16:creationId xmlns:a16="http://schemas.microsoft.com/office/drawing/2014/main" xmlns="" id="{00000000-0008-0000-1000-00001F0F0000}"/>
            </a:ext>
          </a:extLst>
        </xdr:cNvPr>
        <xdr:cNvSpPr>
          <a:spLocks noChangeAspect="1" noChangeArrowheads="1"/>
        </xdr:cNvSpPr>
      </xdr:nvSpPr>
      <xdr:spPr bwMode="auto">
        <a:xfrm>
          <a:off x="0" y="301805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313</xdr:row>
      <xdr:rowOff>0</xdr:rowOff>
    </xdr:from>
    <xdr:to>
      <xdr:col>0</xdr:col>
      <xdr:colOff>304800</xdr:colOff>
      <xdr:row>314</xdr:row>
      <xdr:rowOff>121920</xdr:rowOff>
    </xdr:to>
    <xdr:sp macro="" textlink="">
      <xdr:nvSpPr>
        <xdr:cNvPr id="3872" name="AutoShape 800" descr="Philadelphia Flyers">
          <a:extLst>
            <a:ext uri="{FF2B5EF4-FFF2-40B4-BE49-F238E27FC236}">
              <a16:creationId xmlns:a16="http://schemas.microsoft.com/office/drawing/2014/main" xmlns="" id="{00000000-0008-0000-1000-0000200F0000}"/>
            </a:ext>
          </a:extLst>
        </xdr:cNvPr>
        <xdr:cNvSpPr>
          <a:spLocks noChangeAspect="1" noChangeArrowheads="1"/>
        </xdr:cNvSpPr>
      </xdr:nvSpPr>
      <xdr:spPr bwMode="auto">
        <a:xfrm>
          <a:off x="0" y="302178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xdr:row>
      <xdr:rowOff>0</xdr:rowOff>
    </xdr:from>
    <xdr:to>
      <xdr:col>0</xdr:col>
      <xdr:colOff>304800</xdr:colOff>
      <xdr:row>484</xdr:row>
      <xdr:rowOff>121920</xdr:rowOff>
    </xdr:to>
    <xdr:sp macro="" textlink="">
      <xdr:nvSpPr>
        <xdr:cNvPr id="3873" name="AutoShape 801" descr="Buffalo Sabres">
          <a:extLst>
            <a:ext uri="{FF2B5EF4-FFF2-40B4-BE49-F238E27FC236}">
              <a16:creationId xmlns:a16="http://schemas.microsoft.com/office/drawing/2014/main" xmlns="" id="{00000000-0008-0000-1000-0000210F0000}"/>
            </a:ext>
          </a:extLst>
        </xdr:cNvPr>
        <xdr:cNvSpPr>
          <a:spLocks noChangeAspect="1" noChangeArrowheads="1"/>
        </xdr:cNvSpPr>
      </xdr:nvSpPr>
      <xdr:spPr bwMode="auto">
        <a:xfrm>
          <a:off x="0" y="3025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304800</xdr:colOff>
      <xdr:row>84</xdr:row>
      <xdr:rowOff>121920</xdr:rowOff>
    </xdr:to>
    <xdr:sp macro="" textlink="">
      <xdr:nvSpPr>
        <xdr:cNvPr id="3874" name="AutoShape 802" descr="San Jose Sharks">
          <a:extLst>
            <a:ext uri="{FF2B5EF4-FFF2-40B4-BE49-F238E27FC236}">
              <a16:creationId xmlns:a16="http://schemas.microsoft.com/office/drawing/2014/main" xmlns="" id="{00000000-0008-0000-1000-0000220F0000}"/>
            </a:ext>
          </a:extLst>
        </xdr:cNvPr>
        <xdr:cNvSpPr>
          <a:spLocks noChangeAspect="1" noChangeArrowheads="1"/>
        </xdr:cNvSpPr>
      </xdr:nvSpPr>
      <xdr:spPr bwMode="auto">
        <a:xfrm>
          <a:off x="0" y="302925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554</xdr:row>
      <xdr:rowOff>0</xdr:rowOff>
    </xdr:from>
    <xdr:to>
      <xdr:col>0</xdr:col>
      <xdr:colOff>304800</xdr:colOff>
      <xdr:row>555</xdr:row>
      <xdr:rowOff>121920</xdr:rowOff>
    </xdr:to>
    <xdr:sp macro="" textlink="">
      <xdr:nvSpPr>
        <xdr:cNvPr id="3875" name="AutoShape 803" descr="Ottawa Senators">
          <a:extLst>
            <a:ext uri="{FF2B5EF4-FFF2-40B4-BE49-F238E27FC236}">
              <a16:creationId xmlns:a16="http://schemas.microsoft.com/office/drawing/2014/main" xmlns="" id="{00000000-0008-0000-1000-0000230F0000}"/>
            </a:ext>
          </a:extLst>
        </xdr:cNvPr>
        <xdr:cNvSpPr>
          <a:spLocks noChangeAspect="1" noChangeArrowheads="1"/>
        </xdr:cNvSpPr>
      </xdr:nvSpPr>
      <xdr:spPr bwMode="auto">
        <a:xfrm>
          <a:off x="0" y="303298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0</xdr:col>
      <xdr:colOff>304800</xdr:colOff>
      <xdr:row>172</xdr:row>
      <xdr:rowOff>121920</xdr:rowOff>
    </xdr:to>
    <xdr:sp macro="" textlink="">
      <xdr:nvSpPr>
        <xdr:cNvPr id="3876" name="AutoShape 804" descr="Washington Capitals">
          <a:extLst>
            <a:ext uri="{FF2B5EF4-FFF2-40B4-BE49-F238E27FC236}">
              <a16:creationId xmlns:a16="http://schemas.microsoft.com/office/drawing/2014/main" xmlns="" id="{00000000-0008-0000-1000-0000240F0000}"/>
            </a:ext>
          </a:extLst>
        </xdr:cNvPr>
        <xdr:cNvSpPr>
          <a:spLocks noChangeAspect="1" noChangeArrowheads="1"/>
        </xdr:cNvSpPr>
      </xdr:nvSpPr>
      <xdr:spPr bwMode="auto">
        <a:xfrm>
          <a:off x="0" y="303672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304800</xdr:colOff>
      <xdr:row>100</xdr:row>
      <xdr:rowOff>121920</xdr:rowOff>
    </xdr:to>
    <xdr:sp macro="" textlink="">
      <xdr:nvSpPr>
        <xdr:cNvPr id="3877" name="AutoShape 805" descr="Vegas Golden Knights">
          <a:extLst>
            <a:ext uri="{FF2B5EF4-FFF2-40B4-BE49-F238E27FC236}">
              <a16:creationId xmlns:a16="http://schemas.microsoft.com/office/drawing/2014/main" xmlns="" id="{00000000-0008-0000-1000-0000250F0000}"/>
            </a:ext>
          </a:extLst>
        </xdr:cNvPr>
        <xdr:cNvSpPr>
          <a:spLocks noChangeAspect="1" noChangeArrowheads="1"/>
        </xdr:cNvSpPr>
      </xdr:nvSpPr>
      <xdr:spPr bwMode="auto">
        <a:xfrm>
          <a:off x="0" y="304045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304800</xdr:colOff>
      <xdr:row>203</xdr:row>
      <xdr:rowOff>121920</xdr:rowOff>
    </xdr:to>
    <xdr:sp macro="" textlink="">
      <xdr:nvSpPr>
        <xdr:cNvPr id="3878" name="AutoShape 806" descr="Philadelphia Flyers">
          <a:extLst>
            <a:ext uri="{FF2B5EF4-FFF2-40B4-BE49-F238E27FC236}">
              <a16:creationId xmlns:a16="http://schemas.microsoft.com/office/drawing/2014/main" xmlns="" id="{00000000-0008-0000-1000-0000260F0000}"/>
            </a:ext>
          </a:extLst>
        </xdr:cNvPr>
        <xdr:cNvSpPr>
          <a:spLocks noChangeAspect="1" noChangeArrowheads="1"/>
        </xdr:cNvSpPr>
      </xdr:nvSpPr>
      <xdr:spPr bwMode="auto">
        <a:xfrm>
          <a:off x="0" y="304601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xdr:row>
      <xdr:rowOff>0</xdr:rowOff>
    </xdr:from>
    <xdr:to>
      <xdr:col>0</xdr:col>
      <xdr:colOff>304800</xdr:colOff>
      <xdr:row>158</xdr:row>
      <xdr:rowOff>121920</xdr:rowOff>
    </xdr:to>
    <xdr:sp macro="" textlink="">
      <xdr:nvSpPr>
        <xdr:cNvPr id="3879" name="AutoShape 807" descr="Washington Capitals">
          <a:extLst>
            <a:ext uri="{FF2B5EF4-FFF2-40B4-BE49-F238E27FC236}">
              <a16:creationId xmlns:a16="http://schemas.microsoft.com/office/drawing/2014/main" xmlns="" id="{00000000-0008-0000-1000-0000270F0000}"/>
            </a:ext>
          </a:extLst>
        </xdr:cNvPr>
        <xdr:cNvSpPr>
          <a:spLocks noChangeAspect="1" noChangeArrowheads="1"/>
        </xdr:cNvSpPr>
      </xdr:nvSpPr>
      <xdr:spPr bwMode="auto">
        <a:xfrm>
          <a:off x="0" y="304975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671</xdr:row>
      <xdr:rowOff>0</xdr:rowOff>
    </xdr:from>
    <xdr:to>
      <xdr:col>0</xdr:col>
      <xdr:colOff>304800</xdr:colOff>
      <xdr:row>672</xdr:row>
      <xdr:rowOff>121920</xdr:rowOff>
    </xdr:to>
    <xdr:sp macro="" textlink="">
      <xdr:nvSpPr>
        <xdr:cNvPr id="3880" name="AutoShape 808" descr="Washington Capitals">
          <a:extLst>
            <a:ext uri="{FF2B5EF4-FFF2-40B4-BE49-F238E27FC236}">
              <a16:creationId xmlns:a16="http://schemas.microsoft.com/office/drawing/2014/main" xmlns="" id="{00000000-0008-0000-1000-0000280F0000}"/>
            </a:ext>
          </a:extLst>
        </xdr:cNvPr>
        <xdr:cNvSpPr>
          <a:spLocks noChangeAspect="1" noChangeArrowheads="1"/>
        </xdr:cNvSpPr>
      </xdr:nvSpPr>
      <xdr:spPr bwMode="auto">
        <a:xfrm>
          <a:off x="0" y="305348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xdr:row>
      <xdr:rowOff>0</xdr:rowOff>
    </xdr:from>
    <xdr:to>
      <xdr:col>0</xdr:col>
      <xdr:colOff>304800</xdr:colOff>
      <xdr:row>159</xdr:row>
      <xdr:rowOff>121920</xdr:rowOff>
    </xdr:to>
    <xdr:sp macro="" textlink="">
      <xdr:nvSpPr>
        <xdr:cNvPr id="3881" name="AutoShape 809" descr="Montreal Canadiens">
          <a:extLst>
            <a:ext uri="{FF2B5EF4-FFF2-40B4-BE49-F238E27FC236}">
              <a16:creationId xmlns:a16="http://schemas.microsoft.com/office/drawing/2014/main" xmlns="" id="{00000000-0008-0000-1000-0000290F0000}"/>
            </a:ext>
          </a:extLst>
        </xdr:cNvPr>
        <xdr:cNvSpPr>
          <a:spLocks noChangeAspect="1" noChangeArrowheads="1"/>
        </xdr:cNvSpPr>
      </xdr:nvSpPr>
      <xdr:spPr bwMode="auto">
        <a:xfrm>
          <a:off x="0" y="305722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607</xdr:row>
      <xdr:rowOff>0</xdr:rowOff>
    </xdr:from>
    <xdr:to>
      <xdr:col>0</xdr:col>
      <xdr:colOff>304800</xdr:colOff>
      <xdr:row>608</xdr:row>
      <xdr:rowOff>121920</xdr:rowOff>
    </xdr:to>
    <xdr:sp macro="" textlink="">
      <xdr:nvSpPr>
        <xdr:cNvPr id="3882" name="AutoShape 810" descr="Washington Capitals">
          <a:extLst>
            <a:ext uri="{FF2B5EF4-FFF2-40B4-BE49-F238E27FC236}">
              <a16:creationId xmlns:a16="http://schemas.microsoft.com/office/drawing/2014/main" xmlns="" id="{00000000-0008-0000-1000-00002A0F0000}"/>
            </a:ext>
          </a:extLst>
        </xdr:cNvPr>
        <xdr:cNvSpPr>
          <a:spLocks noChangeAspect="1" noChangeArrowheads="1"/>
        </xdr:cNvSpPr>
      </xdr:nvSpPr>
      <xdr:spPr bwMode="auto">
        <a:xfrm>
          <a:off x="0" y="3060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304800</xdr:colOff>
      <xdr:row>54</xdr:row>
      <xdr:rowOff>121920</xdr:rowOff>
    </xdr:to>
    <xdr:sp macro="" textlink="">
      <xdr:nvSpPr>
        <xdr:cNvPr id="3883" name="AutoShape 811" descr="Colorado Avalanche">
          <a:extLst>
            <a:ext uri="{FF2B5EF4-FFF2-40B4-BE49-F238E27FC236}">
              <a16:creationId xmlns:a16="http://schemas.microsoft.com/office/drawing/2014/main" xmlns="" id="{00000000-0008-0000-1000-00002B0F0000}"/>
            </a:ext>
          </a:extLst>
        </xdr:cNvPr>
        <xdr:cNvSpPr>
          <a:spLocks noChangeAspect="1" noChangeArrowheads="1"/>
        </xdr:cNvSpPr>
      </xdr:nvSpPr>
      <xdr:spPr bwMode="auto">
        <a:xfrm>
          <a:off x="0" y="306468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xdr:row>
      <xdr:rowOff>0</xdr:rowOff>
    </xdr:from>
    <xdr:to>
      <xdr:col>0</xdr:col>
      <xdr:colOff>304800</xdr:colOff>
      <xdr:row>117</xdr:row>
      <xdr:rowOff>121920</xdr:rowOff>
    </xdr:to>
    <xdr:sp macro="" textlink="">
      <xdr:nvSpPr>
        <xdr:cNvPr id="3884" name="AutoShape 812" descr="Vancouver Canucks">
          <a:extLst>
            <a:ext uri="{FF2B5EF4-FFF2-40B4-BE49-F238E27FC236}">
              <a16:creationId xmlns:a16="http://schemas.microsoft.com/office/drawing/2014/main" xmlns="" id="{00000000-0008-0000-1000-00002C0F0000}"/>
            </a:ext>
          </a:extLst>
        </xdr:cNvPr>
        <xdr:cNvSpPr>
          <a:spLocks noChangeAspect="1" noChangeArrowheads="1"/>
        </xdr:cNvSpPr>
      </xdr:nvSpPr>
      <xdr:spPr bwMode="auto">
        <a:xfrm>
          <a:off x="0" y="306842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xdr:row>
      <xdr:rowOff>0</xdr:rowOff>
    </xdr:from>
    <xdr:to>
      <xdr:col>0</xdr:col>
      <xdr:colOff>304800</xdr:colOff>
      <xdr:row>157</xdr:row>
      <xdr:rowOff>121920</xdr:rowOff>
    </xdr:to>
    <xdr:sp macro="" textlink="">
      <xdr:nvSpPr>
        <xdr:cNvPr id="3885" name="AutoShape 813" descr="Pittsburgh Penguins">
          <a:extLst>
            <a:ext uri="{FF2B5EF4-FFF2-40B4-BE49-F238E27FC236}">
              <a16:creationId xmlns:a16="http://schemas.microsoft.com/office/drawing/2014/main" xmlns="" id="{00000000-0008-0000-1000-00002D0F0000}"/>
            </a:ext>
          </a:extLst>
        </xdr:cNvPr>
        <xdr:cNvSpPr>
          <a:spLocks noChangeAspect="1" noChangeArrowheads="1"/>
        </xdr:cNvSpPr>
      </xdr:nvSpPr>
      <xdr:spPr bwMode="auto">
        <a:xfrm>
          <a:off x="0" y="307215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790</xdr:row>
      <xdr:rowOff>0</xdr:rowOff>
    </xdr:from>
    <xdr:to>
      <xdr:col>0</xdr:col>
      <xdr:colOff>304800</xdr:colOff>
      <xdr:row>791</xdr:row>
      <xdr:rowOff>121920</xdr:rowOff>
    </xdr:to>
    <xdr:sp macro="" textlink="">
      <xdr:nvSpPr>
        <xdr:cNvPr id="3886" name="AutoShape 814" descr="Nashville Predators">
          <a:extLst>
            <a:ext uri="{FF2B5EF4-FFF2-40B4-BE49-F238E27FC236}">
              <a16:creationId xmlns:a16="http://schemas.microsoft.com/office/drawing/2014/main" xmlns="" id="{00000000-0008-0000-1000-00002E0F0000}"/>
            </a:ext>
          </a:extLst>
        </xdr:cNvPr>
        <xdr:cNvSpPr>
          <a:spLocks noChangeAspect="1" noChangeArrowheads="1"/>
        </xdr:cNvSpPr>
      </xdr:nvSpPr>
      <xdr:spPr bwMode="auto">
        <a:xfrm>
          <a:off x="0" y="307588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755</xdr:row>
      <xdr:rowOff>0</xdr:rowOff>
    </xdr:from>
    <xdr:to>
      <xdr:col>0</xdr:col>
      <xdr:colOff>304800</xdr:colOff>
      <xdr:row>756</xdr:row>
      <xdr:rowOff>121920</xdr:rowOff>
    </xdr:to>
    <xdr:sp macro="" textlink="">
      <xdr:nvSpPr>
        <xdr:cNvPr id="3887" name="AutoShape 815" descr="Anaheim Ducks">
          <a:extLst>
            <a:ext uri="{FF2B5EF4-FFF2-40B4-BE49-F238E27FC236}">
              <a16:creationId xmlns:a16="http://schemas.microsoft.com/office/drawing/2014/main" xmlns="" id="{00000000-0008-0000-1000-00002F0F0000}"/>
            </a:ext>
          </a:extLst>
        </xdr:cNvPr>
        <xdr:cNvSpPr>
          <a:spLocks noChangeAspect="1" noChangeArrowheads="1"/>
        </xdr:cNvSpPr>
      </xdr:nvSpPr>
      <xdr:spPr bwMode="auto">
        <a:xfrm>
          <a:off x="0" y="3079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xdr:row>
      <xdr:rowOff>0</xdr:rowOff>
    </xdr:from>
    <xdr:to>
      <xdr:col>0</xdr:col>
      <xdr:colOff>304800</xdr:colOff>
      <xdr:row>511</xdr:row>
      <xdr:rowOff>121920</xdr:rowOff>
    </xdr:to>
    <xdr:sp macro="" textlink="">
      <xdr:nvSpPr>
        <xdr:cNvPr id="3888" name="AutoShape 816" descr="Vegas Golden Knights">
          <a:extLst>
            <a:ext uri="{FF2B5EF4-FFF2-40B4-BE49-F238E27FC236}">
              <a16:creationId xmlns:a16="http://schemas.microsoft.com/office/drawing/2014/main" xmlns="" id="{00000000-0008-0000-1000-0000300F0000}"/>
            </a:ext>
          </a:extLst>
        </xdr:cNvPr>
        <xdr:cNvSpPr>
          <a:spLocks noChangeAspect="1" noChangeArrowheads="1"/>
        </xdr:cNvSpPr>
      </xdr:nvSpPr>
      <xdr:spPr bwMode="auto">
        <a:xfrm>
          <a:off x="0" y="308335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xdr:row>
      <xdr:rowOff>0</xdr:rowOff>
    </xdr:from>
    <xdr:to>
      <xdr:col>0</xdr:col>
      <xdr:colOff>304800</xdr:colOff>
      <xdr:row>167</xdr:row>
      <xdr:rowOff>121920</xdr:rowOff>
    </xdr:to>
    <xdr:sp macro="" textlink="">
      <xdr:nvSpPr>
        <xdr:cNvPr id="3889" name="AutoShape 817" descr="Toronto Maple Leafs">
          <a:extLst>
            <a:ext uri="{FF2B5EF4-FFF2-40B4-BE49-F238E27FC236}">
              <a16:creationId xmlns:a16="http://schemas.microsoft.com/office/drawing/2014/main" xmlns="" id="{00000000-0008-0000-1000-0000310F0000}"/>
            </a:ext>
          </a:extLst>
        </xdr:cNvPr>
        <xdr:cNvSpPr>
          <a:spLocks noChangeAspect="1" noChangeArrowheads="1"/>
        </xdr:cNvSpPr>
      </xdr:nvSpPr>
      <xdr:spPr bwMode="auto">
        <a:xfrm>
          <a:off x="0" y="30889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752</xdr:row>
      <xdr:rowOff>0</xdr:rowOff>
    </xdr:from>
    <xdr:to>
      <xdr:col>0</xdr:col>
      <xdr:colOff>304800</xdr:colOff>
      <xdr:row>753</xdr:row>
      <xdr:rowOff>121920</xdr:rowOff>
    </xdr:to>
    <xdr:sp macro="" textlink="">
      <xdr:nvSpPr>
        <xdr:cNvPr id="3890" name="AutoShape 818" descr="New York Rangers">
          <a:extLst>
            <a:ext uri="{FF2B5EF4-FFF2-40B4-BE49-F238E27FC236}">
              <a16:creationId xmlns:a16="http://schemas.microsoft.com/office/drawing/2014/main" xmlns="" id="{00000000-0008-0000-1000-0000320F0000}"/>
            </a:ext>
          </a:extLst>
        </xdr:cNvPr>
        <xdr:cNvSpPr>
          <a:spLocks noChangeAspect="1" noChangeArrowheads="1"/>
        </xdr:cNvSpPr>
      </xdr:nvSpPr>
      <xdr:spPr bwMode="auto">
        <a:xfrm>
          <a:off x="0" y="309265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548</xdr:row>
      <xdr:rowOff>0</xdr:rowOff>
    </xdr:from>
    <xdr:to>
      <xdr:col>0</xdr:col>
      <xdr:colOff>304800</xdr:colOff>
      <xdr:row>549</xdr:row>
      <xdr:rowOff>121920</xdr:rowOff>
    </xdr:to>
    <xdr:sp macro="" textlink="">
      <xdr:nvSpPr>
        <xdr:cNvPr id="3891" name="AutoShape 819" descr="Montreal Canadiens">
          <a:extLst>
            <a:ext uri="{FF2B5EF4-FFF2-40B4-BE49-F238E27FC236}">
              <a16:creationId xmlns:a16="http://schemas.microsoft.com/office/drawing/2014/main" xmlns="" id="{00000000-0008-0000-1000-0000330F0000}"/>
            </a:ext>
          </a:extLst>
        </xdr:cNvPr>
        <xdr:cNvSpPr>
          <a:spLocks noChangeAspect="1" noChangeArrowheads="1"/>
        </xdr:cNvSpPr>
      </xdr:nvSpPr>
      <xdr:spPr bwMode="auto">
        <a:xfrm>
          <a:off x="0" y="3096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xdr:row>
      <xdr:rowOff>0</xdr:rowOff>
    </xdr:from>
    <xdr:to>
      <xdr:col>0</xdr:col>
      <xdr:colOff>304800</xdr:colOff>
      <xdr:row>274</xdr:row>
      <xdr:rowOff>121920</xdr:rowOff>
    </xdr:to>
    <xdr:sp macro="" textlink="">
      <xdr:nvSpPr>
        <xdr:cNvPr id="3892" name="AutoShape 820" descr="Ottawa Senators">
          <a:extLst>
            <a:ext uri="{FF2B5EF4-FFF2-40B4-BE49-F238E27FC236}">
              <a16:creationId xmlns:a16="http://schemas.microsoft.com/office/drawing/2014/main" xmlns="" id="{00000000-0008-0000-1000-0000340F0000}"/>
            </a:ext>
          </a:extLst>
        </xdr:cNvPr>
        <xdr:cNvSpPr>
          <a:spLocks noChangeAspect="1" noChangeArrowheads="1"/>
        </xdr:cNvSpPr>
      </xdr:nvSpPr>
      <xdr:spPr bwMode="auto">
        <a:xfrm>
          <a:off x="0" y="310012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xdr:row>
      <xdr:rowOff>0</xdr:rowOff>
    </xdr:from>
    <xdr:to>
      <xdr:col>0</xdr:col>
      <xdr:colOff>304800</xdr:colOff>
      <xdr:row>424</xdr:row>
      <xdr:rowOff>121920</xdr:rowOff>
    </xdr:to>
    <xdr:sp macro="" textlink="">
      <xdr:nvSpPr>
        <xdr:cNvPr id="3893" name="AutoShape 821" descr="Arizona Coyotes">
          <a:extLst>
            <a:ext uri="{FF2B5EF4-FFF2-40B4-BE49-F238E27FC236}">
              <a16:creationId xmlns:a16="http://schemas.microsoft.com/office/drawing/2014/main" xmlns="" id="{00000000-0008-0000-1000-0000350F0000}"/>
            </a:ext>
          </a:extLst>
        </xdr:cNvPr>
        <xdr:cNvSpPr>
          <a:spLocks noChangeAspect="1" noChangeArrowheads="1"/>
        </xdr:cNvSpPr>
      </xdr:nvSpPr>
      <xdr:spPr bwMode="auto">
        <a:xfrm>
          <a:off x="0" y="31038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751</xdr:row>
      <xdr:rowOff>0</xdr:rowOff>
    </xdr:from>
    <xdr:to>
      <xdr:col>0</xdr:col>
      <xdr:colOff>304800</xdr:colOff>
      <xdr:row>752</xdr:row>
      <xdr:rowOff>121920</xdr:rowOff>
    </xdr:to>
    <xdr:sp macro="" textlink="">
      <xdr:nvSpPr>
        <xdr:cNvPr id="3894" name="AutoShape 822" descr="New York Islanders">
          <a:extLst>
            <a:ext uri="{FF2B5EF4-FFF2-40B4-BE49-F238E27FC236}">
              <a16:creationId xmlns:a16="http://schemas.microsoft.com/office/drawing/2014/main" xmlns="" id="{00000000-0008-0000-1000-0000360F0000}"/>
            </a:ext>
          </a:extLst>
        </xdr:cNvPr>
        <xdr:cNvSpPr>
          <a:spLocks noChangeAspect="1" noChangeArrowheads="1"/>
        </xdr:cNvSpPr>
      </xdr:nvSpPr>
      <xdr:spPr bwMode="auto">
        <a:xfrm>
          <a:off x="0" y="310758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xdr:row>
      <xdr:rowOff>0</xdr:rowOff>
    </xdr:from>
    <xdr:to>
      <xdr:col>0</xdr:col>
      <xdr:colOff>304800</xdr:colOff>
      <xdr:row>164</xdr:row>
      <xdr:rowOff>121920</xdr:rowOff>
    </xdr:to>
    <xdr:sp macro="" textlink="">
      <xdr:nvSpPr>
        <xdr:cNvPr id="3895" name="AutoShape 823" descr="St Louis Blues">
          <a:extLst>
            <a:ext uri="{FF2B5EF4-FFF2-40B4-BE49-F238E27FC236}">
              <a16:creationId xmlns:a16="http://schemas.microsoft.com/office/drawing/2014/main" xmlns="" id="{00000000-0008-0000-1000-0000370F0000}"/>
            </a:ext>
          </a:extLst>
        </xdr:cNvPr>
        <xdr:cNvSpPr>
          <a:spLocks noChangeAspect="1" noChangeArrowheads="1"/>
        </xdr:cNvSpPr>
      </xdr:nvSpPr>
      <xdr:spPr bwMode="auto">
        <a:xfrm>
          <a:off x="0" y="311132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xdr:row>
      <xdr:rowOff>0</xdr:rowOff>
    </xdr:from>
    <xdr:to>
      <xdr:col>0</xdr:col>
      <xdr:colOff>304800</xdr:colOff>
      <xdr:row>471</xdr:row>
      <xdr:rowOff>121920</xdr:rowOff>
    </xdr:to>
    <xdr:sp macro="" textlink="">
      <xdr:nvSpPr>
        <xdr:cNvPr id="3896" name="AutoShape 824" descr="Buffalo Sabres">
          <a:extLst>
            <a:ext uri="{FF2B5EF4-FFF2-40B4-BE49-F238E27FC236}">
              <a16:creationId xmlns:a16="http://schemas.microsoft.com/office/drawing/2014/main" xmlns="" id="{00000000-0008-0000-1000-0000380F0000}"/>
            </a:ext>
          </a:extLst>
        </xdr:cNvPr>
        <xdr:cNvSpPr>
          <a:spLocks noChangeAspect="1" noChangeArrowheads="1"/>
        </xdr:cNvSpPr>
      </xdr:nvSpPr>
      <xdr:spPr bwMode="auto">
        <a:xfrm>
          <a:off x="0" y="3115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xdr:row>
      <xdr:rowOff>0</xdr:rowOff>
    </xdr:from>
    <xdr:to>
      <xdr:col>0</xdr:col>
      <xdr:colOff>304800</xdr:colOff>
      <xdr:row>452</xdr:row>
      <xdr:rowOff>121920</xdr:rowOff>
    </xdr:to>
    <xdr:sp macro="" textlink="">
      <xdr:nvSpPr>
        <xdr:cNvPr id="3897" name="AutoShape 825" descr="Dallas Stars">
          <a:extLst>
            <a:ext uri="{FF2B5EF4-FFF2-40B4-BE49-F238E27FC236}">
              <a16:creationId xmlns:a16="http://schemas.microsoft.com/office/drawing/2014/main" xmlns="" id="{00000000-0008-0000-1000-0000390F0000}"/>
            </a:ext>
          </a:extLst>
        </xdr:cNvPr>
        <xdr:cNvSpPr>
          <a:spLocks noChangeAspect="1" noChangeArrowheads="1"/>
        </xdr:cNvSpPr>
      </xdr:nvSpPr>
      <xdr:spPr bwMode="auto">
        <a:xfrm>
          <a:off x="0" y="311878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xdr:row>
      <xdr:rowOff>0</xdr:rowOff>
    </xdr:from>
    <xdr:to>
      <xdr:col>0</xdr:col>
      <xdr:colOff>304800</xdr:colOff>
      <xdr:row>301</xdr:row>
      <xdr:rowOff>121920</xdr:rowOff>
    </xdr:to>
    <xdr:sp macro="" textlink="">
      <xdr:nvSpPr>
        <xdr:cNvPr id="3898" name="AutoShape 826" descr="Tampa Bay Lightning">
          <a:extLst>
            <a:ext uri="{FF2B5EF4-FFF2-40B4-BE49-F238E27FC236}">
              <a16:creationId xmlns:a16="http://schemas.microsoft.com/office/drawing/2014/main" xmlns="" id="{00000000-0008-0000-1000-00003A0F0000}"/>
            </a:ext>
          </a:extLst>
        </xdr:cNvPr>
        <xdr:cNvSpPr>
          <a:spLocks noChangeAspect="1" noChangeArrowheads="1"/>
        </xdr:cNvSpPr>
      </xdr:nvSpPr>
      <xdr:spPr bwMode="auto">
        <a:xfrm>
          <a:off x="0" y="312252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xdr:row>
      <xdr:rowOff>0</xdr:rowOff>
    </xdr:from>
    <xdr:to>
      <xdr:col>0</xdr:col>
      <xdr:colOff>304800</xdr:colOff>
      <xdr:row>101</xdr:row>
      <xdr:rowOff>121920</xdr:rowOff>
    </xdr:to>
    <xdr:sp macro="" textlink="">
      <xdr:nvSpPr>
        <xdr:cNvPr id="3899" name="AutoShape 827" descr="Edmonton Oilers">
          <a:extLst>
            <a:ext uri="{FF2B5EF4-FFF2-40B4-BE49-F238E27FC236}">
              <a16:creationId xmlns:a16="http://schemas.microsoft.com/office/drawing/2014/main" xmlns="" id="{00000000-0008-0000-1000-00003B0F0000}"/>
            </a:ext>
          </a:extLst>
        </xdr:cNvPr>
        <xdr:cNvSpPr>
          <a:spLocks noChangeAspect="1" noChangeArrowheads="1"/>
        </xdr:cNvSpPr>
      </xdr:nvSpPr>
      <xdr:spPr bwMode="auto">
        <a:xfrm>
          <a:off x="0" y="312625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426</xdr:row>
      <xdr:rowOff>0</xdr:rowOff>
    </xdr:from>
    <xdr:to>
      <xdr:col>0</xdr:col>
      <xdr:colOff>304800</xdr:colOff>
      <xdr:row>427</xdr:row>
      <xdr:rowOff>121920</xdr:rowOff>
    </xdr:to>
    <xdr:sp macro="" textlink="">
      <xdr:nvSpPr>
        <xdr:cNvPr id="3900" name="AutoShape 828" descr="Boston Bruins">
          <a:extLst>
            <a:ext uri="{FF2B5EF4-FFF2-40B4-BE49-F238E27FC236}">
              <a16:creationId xmlns:a16="http://schemas.microsoft.com/office/drawing/2014/main" xmlns="" id="{00000000-0008-0000-1000-00003C0F0000}"/>
            </a:ext>
          </a:extLst>
        </xdr:cNvPr>
        <xdr:cNvSpPr>
          <a:spLocks noChangeAspect="1" noChangeArrowheads="1"/>
        </xdr:cNvSpPr>
      </xdr:nvSpPr>
      <xdr:spPr bwMode="auto">
        <a:xfrm>
          <a:off x="0" y="312999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765</xdr:row>
      <xdr:rowOff>0</xdr:rowOff>
    </xdr:from>
    <xdr:to>
      <xdr:col>0</xdr:col>
      <xdr:colOff>304800</xdr:colOff>
      <xdr:row>766</xdr:row>
      <xdr:rowOff>121920</xdr:rowOff>
    </xdr:to>
    <xdr:sp macro="" textlink="">
      <xdr:nvSpPr>
        <xdr:cNvPr id="3901" name="AutoShape 829" descr="Buffalo Sabres">
          <a:extLst>
            <a:ext uri="{FF2B5EF4-FFF2-40B4-BE49-F238E27FC236}">
              <a16:creationId xmlns:a16="http://schemas.microsoft.com/office/drawing/2014/main" xmlns="" id="{00000000-0008-0000-1000-00003D0F0000}"/>
            </a:ext>
          </a:extLst>
        </xdr:cNvPr>
        <xdr:cNvSpPr>
          <a:spLocks noChangeAspect="1" noChangeArrowheads="1"/>
        </xdr:cNvSpPr>
      </xdr:nvSpPr>
      <xdr:spPr bwMode="auto">
        <a:xfrm>
          <a:off x="0" y="3133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599</xdr:row>
      <xdr:rowOff>0</xdr:rowOff>
    </xdr:from>
    <xdr:to>
      <xdr:col>0</xdr:col>
      <xdr:colOff>304800</xdr:colOff>
      <xdr:row>600</xdr:row>
      <xdr:rowOff>121920</xdr:rowOff>
    </xdr:to>
    <xdr:sp macro="" textlink="">
      <xdr:nvSpPr>
        <xdr:cNvPr id="3902" name="AutoShape 830" descr="Minnesota Wild">
          <a:extLst>
            <a:ext uri="{FF2B5EF4-FFF2-40B4-BE49-F238E27FC236}">
              <a16:creationId xmlns:a16="http://schemas.microsoft.com/office/drawing/2014/main" xmlns="" id="{00000000-0008-0000-1000-00003E0F0000}"/>
            </a:ext>
          </a:extLst>
        </xdr:cNvPr>
        <xdr:cNvSpPr>
          <a:spLocks noChangeAspect="1" noChangeArrowheads="1"/>
        </xdr:cNvSpPr>
      </xdr:nvSpPr>
      <xdr:spPr bwMode="auto">
        <a:xfrm>
          <a:off x="0" y="31374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304800</xdr:colOff>
      <xdr:row>33</xdr:row>
      <xdr:rowOff>121920</xdr:rowOff>
    </xdr:to>
    <xdr:sp macro="" textlink="">
      <xdr:nvSpPr>
        <xdr:cNvPr id="3903" name="AutoShape 831" descr="Minnesota Wild">
          <a:extLst>
            <a:ext uri="{FF2B5EF4-FFF2-40B4-BE49-F238E27FC236}">
              <a16:creationId xmlns:a16="http://schemas.microsoft.com/office/drawing/2014/main" xmlns="" id="{00000000-0008-0000-1000-00003F0F0000}"/>
            </a:ext>
          </a:extLst>
        </xdr:cNvPr>
        <xdr:cNvSpPr>
          <a:spLocks noChangeAspect="1" noChangeArrowheads="1"/>
        </xdr:cNvSpPr>
      </xdr:nvSpPr>
      <xdr:spPr bwMode="auto">
        <a:xfrm>
          <a:off x="0" y="314119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xdr:row>
      <xdr:rowOff>0</xdr:rowOff>
    </xdr:from>
    <xdr:to>
      <xdr:col>0</xdr:col>
      <xdr:colOff>304800</xdr:colOff>
      <xdr:row>169</xdr:row>
      <xdr:rowOff>121920</xdr:rowOff>
    </xdr:to>
    <xdr:sp macro="" textlink="">
      <xdr:nvSpPr>
        <xdr:cNvPr id="3904" name="AutoShape 832" descr="Pittsburgh Penguins">
          <a:extLst>
            <a:ext uri="{FF2B5EF4-FFF2-40B4-BE49-F238E27FC236}">
              <a16:creationId xmlns:a16="http://schemas.microsoft.com/office/drawing/2014/main" xmlns="" id="{00000000-0008-0000-1000-0000400F0000}"/>
            </a:ext>
          </a:extLst>
        </xdr:cNvPr>
        <xdr:cNvSpPr>
          <a:spLocks noChangeAspect="1" noChangeArrowheads="1"/>
        </xdr:cNvSpPr>
      </xdr:nvSpPr>
      <xdr:spPr bwMode="auto">
        <a:xfrm>
          <a:off x="0" y="314492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xdr:row>
      <xdr:rowOff>0</xdr:rowOff>
    </xdr:from>
    <xdr:to>
      <xdr:col>0</xdr:col>
      <xdr:colOff>304800</xdr:colOff>
      <xdr:row>388</xdr:row>
      <xdr:rowOff>121920</xdr:rowOff>
    </xdr:to>
    <xdr:sp macro="" textlink="">
      <xdr:nvSpPr>
        <xdr:cNvPr id="3905" name="AutoShape 833" descr="Ottawa Senators">
          <a:extLst>
            <a:ext uri="{FF2B5EF4-FFF2-40B4-BE49-F238E27FC236}">
              <a16:creationId xmlns:a16="http://schemas.microsoft.com/office/drawing/2014/main" xmlns="" id="{00000000-0008-0000-1000-0000410F0000}"/>
            </a:ext>
          </a:extLst>
        </xdr:cNvPr>
        <xdr:cNvSpPr>
          <a:spLocks noChangeAspect="1" noChangeArrowheads="1"/>
        </xdr:cNvSpPr>
      </xdr:nvSpPr>
      <xdr:spPr bwMode="auto">
        <a:xfrm>
          <a:off x="0" y="31486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xdr:row>
      <xdr:rowOff>0</xdr:rowOff>
    </xdr:from>
    <xdr:to>
      <xdr:col>0</xdr:col>
      <xdr:colOff>304800</xdr:colOff>
      <xdr:row>246</xdr:row>
      <xdr:rowOff>121920</xdr:rowOff>
    </xdr:to>
    <xdr:sp macro="" textlink="">
      <xdr:nvSpPr>
        <xdr:cNvPr id="3906" name="AutoShape 834" descr="St Louis Blues">
          <a:extLst>
            <a:ext uri="{FF2B5EF4-FFF2-40B4-BE49-F238E27FC236}">
              <a16:creationId xmlns:a16="http://schemas.microsoft.com/office/drawing/2014/main" xmlns="" id="{00000000-0008-0000-1000-0000420F0000}"/>
            </a:ext>
          </a:extLst>
        </xdr:cNvPr>
        <xdr:cNvSpPr>
          <a:spLocks noChangeAspect="1" noChangeArrowheads="1"/>
        </xdr:cNvSpPr>
      </xdr:nvSpPr>
      <xdr:spPr bwMode="auto">
        <a:xfrm>
          <a:off x="0" y="3152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541</xdr:row>
      <xdr:rowOff>0</xdr:rowOff>
    </xdr:from>
    <xdr:to>
      <xdr:col>0</xdr:col>
      <xdr:colOff>304800</xdr:colOff>
      <xdr:row>542</xdr:row>
      <xdr:rowOff>121920</xdr:rowOff>
    </xdr:to>
    <xdr:sp macro="" textlink="">
      <xdr:nvSpPr>
        <xdr:cNvPr id="3907" name="AutoShape 835" descr="Los Angeles Kings">
          <a:extLst>
            <a:ext uri="{FF2B5EF4-FFF2-40B4-BE49-F238E27FC236}">
              <a16:creationId xmlns:a16="http://schemas.microsoft.com/office/drawing/2014/main" xmlns="" id="{00000000-0008-0000-1000-0000430F0000}"/>
            </a:ext>
          </a:extLst>
        </xdr:cNvPr>
        <xdr:cNvSpPr>
          <a:spLocks noChangeAspect="1" noChangeArrowheads="1"/>
        </xdr:cNvSpPr>
      </xdr:nvSpPr>
      <xdr:spPr bwMode="auto">
        <a:xfrm>
          <a:off x="0" y="315612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0</xdr:col>
      <xdr:colOff>304800</xdr:colOff>
      <xdr:row>182</xdr:row>
      <xdr:rowOff>121920</xdr:rowOff>
    </xdr:to>
    <xdr:sp macro="" textlink="">
      <xdr:nvSpPr>
        <xdr:cNvPr id="3908" name="AutoShape 836" descr="San Jose Sharks">
          <a:extLst>
            <a:ext uri="{FF2B5EF4-FFF2-40B4-BE49-F238E27FC236}">
              <a16:creationId xmlns:a16="http://schemas.microsoft.com/office/drawing/2014/main" xmlns="" id="{00000000-0008-0000-1000-0000440F0000}"/>
            </a:ext>
          </a:extLst>
        </xdr:cNvPr>
        <xdr:cNvSpPr>
          <a:spLocks noChangeAspect="1" noChangeArrowheads="1"/>
        </xdr:cNvSpPr>
      </xdr:nvSpPr>
      <xdr:spPr bwMode="auto">
        <a:xfrm>
          <a:off x="0" y="315986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xdr:row>
      <xdr:rowOff>0</xdr:rowOff>
    </xdr:from>
    <xdr:to>
      <xdr:col>0</xdr:col>
      <xdr:colOff>304800</xdr:colOff>
      <xdr:row>329</xdr:row>
      <xdr:rowOff>121920</xdr:rowOff>
    </xdr:to>
    <xdr:sp macro="" textlink="">
      <xdr:nvSpPr>
        <xdr:cNvPr id="3909" name="AutoShape 837" descr="Minnesota Wild">
          <a:extLst>
            <a:ext uri="{FF2B5EF4-FFF2-40B4-BE49-F238E27FC236}">
              <a16:creationId xmlns:a16="http://schemas.microsoft.com/office/drawing/2014/main" xmlns="" id="{00000000-0008-0000-1000-0000450F0000}"/>
            </a:ext>
          </a:extLst>
        </xdr:cNvPr>
        <xdr:cNvSpPr>
          <a:spLocks noChangeAspect="1" noChangeArrowheads="1"/>
        </xdr:cNvSpPr>
      </xdr:nvSpPr>
      <xdr:spPr bwMode="auto">
        <a:xfrm>
          <a:off x="0" y="316359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xdr:row>
      <xdr:rowOff>0</xdr:rowOff>
    </xdr:from>
    <xdr:to>
      <xdr:col>0</xdr:col>
      <xdr:colOff>304800</xdr:colOff>
      <xdr:row>391</xdr:row>
      <xdr:rowOff>121920</xdr:rowOff>
    </xdr:to>
    <xdr:sp macro="" textlink="">
      <xdr:nvSpPr>
        <xdr:cNvPr id="3910" name="AutoShape 838" descr="Detroit Red Wings">
          <a:extLst>
            <a:ext uri="{FF2B5EF4-FFF2-40B4-BE49-F238E27FC236}">
              <a16:creationId xmlns:a16="http://schemas.microsoft.com/office/drawing/2014/main" xmlns="" id="{00000000-0008-0000-1000-0000460F0000}"/>
            </a:ext>
          </a:extLst>
        </xdr:cNvPr>
        <xdr:cNvSpPr>
          <a:spLocks noChangeAspect="1" noChangeArrowheads="1"/>
        </xdr:cNvSpPr>
      </xdr:nvSpPr>
      <xdr:spPr bwMode="auto">
        <a:xfrm>
          <a:off x="0" y="316732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xdr:row>
      <xdr:rowOff>0</xdr:rowOff>
    </xdr:from>
    <xdr:to>
      <xdr:col>0</xdr:col>
      <xdr:colOff>304800</xdr:colOff>
      <xdr:row>193</xdr:row>
      <xdr:rowOff>121920</xdr:rowOff>
    </xdr:to>
    <xdr:sp macro="" textlink="">
      <xdr:nvSpPr>
        <xdr:cNvPr id="3911" name="AutoShape 839" descr="Nashville Predators">
          <a:extLst>
            <a:ext uri="{FF2B5EF4-FFF2-40B4-BE49-F238E27FC236}">
              <a16:creationId xmlns:a16="http://schemas.microsoft.com/office/drawing/2014/main" xmlns="" id="{00000000-0008-0000-1000-0000470F0000}"/>
            </a:ext>
          </a:extLst>
        </xdr:cNvPr>
        <xdr:cNvSpPr>
          <a:spLocks noChangeAspect="1" noChangeArrowheads="1"/>
        </xdr:cNvSpPr>
      </xdr:nvSpPr>
      <xdr:spPr bwMode="auto">
        <a:xfrm>
          <a:off x="0" y="3171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796</xdr:row>
      <xdr:rowOff>0</xdr:rowOff>
    </xdr:from>
    <xdr:to>
      <xdr:col>0</xdr:col>
      <xdr:colOff>304800</xdr:colOff>
      <xdr:row>797</xdr:row>
      <xdr:rowOff>121920</xdr:rowOff>
    </xdr:to>
    <xdr:sp macro="" textlink="">
      <xdr:nvSpPr>
        <xdr:cNvPr id="3912" name="AutoShape 840" descr="Nashville Predators">
          <a:extLst>
            <a:ext uri="{FF2B5EF4-FFF2-40B4-BE49-F238E27FC236}">
              <a16:creationId xmlns:a16="http://schemas.microsoft.com/office/drawing/2014/main" xmlns="" id="{00000000-0008-0000-1000-0000480F0000}"/>
            </a:ext>
          </a:extLst>
        </xdr:cNvPr>
        <xdr:cNvSpPr>
          <a:spLocks noChangeAspect="1" noChangeArrowheads="1"/>
        </xdr:cNvSpPr>
      </xdr:nvSpPr>
      <xdr:spPr bwMode="auto">
        <a:xfrm>
          <a:off x="0" y="317479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424</xdr:row>
      <xdr:rowOff>0</xdr:rowOff>
    </xdr:from>
    <xdr:to>
      <xdr:col>0</xdr:col>
      <xdr:colOff>304800</xdr:colOff>
      <xdr:row>425</xdr:row>
      <xdr:rowOff>121920</xdr:rowOff>
    </xdr:to>
    <xdr:sp macro="" textlink="">
      <xdr:nvSpPr>
        <xdr:cNvPr id="3913" name="AutoShape 841" descr="Columbus Blue Jackets">
          <a:extLst>
            <a:ext uri="{FF2B5EF4-FFF2-40B4-BE49-F238E27FC236}">
              <a16:creationId xmlns:a16="http://schemas.microsoft.com/office/drawing/2014/main" xmlns="" id="{00000000-0008-0000-1000-0000490F0000}"/>
            </a:ext>
          </a:extLst>
        </xdr:cNvPr>
        <xdr:cNvSpPr>
          <a:spLocks noChangeAspect="1" noChangeArrowheads="1"/>
        </xdr:cNvSpPr>
      </xdr:nvSpPr>
      <xdr:spPr bwMode="auto">
        <a:xfrm>
          <a:off x="0" y="317853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xdr:row>
      <xdr:rowOff>0</xdr:rowOff>
    </xdr:from>
    <xdr:to>
      <xdr:col>0</xdr:col>
      <xdr:colOff>304800</xdr:colOff>
      <xdr:row>283</xdr:row>
      <xdr:rowOff>123825</xdr:rowOff>
    </xdr:to>
    <xdr:sp macro="" textlink="">
      <xdr:nvSpPr>
        <xdr:cNvPr id="3914" name="AutoShape 842" descr="Buffalo Sabres">
          <a:extLst>
            <a:ext uri="{FF2B5EF4-FFF2-40B4-BE49-F238E27FC236}">
              <a16:creationId xmlns:a16="http://schemas.microsoft.com/office/drawing/2014/main" xmlns="" id="{00000000-0008-0000-1000-00004A0F0000}"/>
            </a:ext>
          </a:extLst>
        </xdr:cNvPr>
        <xdr:cNvSpPr>
          <a:spLocks noChangeAspect="1" noChangeArrowheads="1"/>
        </xdr:cNvSpPr>
      </xdr:nvSpPr>
      <xdr:spPr bwMode="auto">
        <a:xfrm>
          <a:off x="0" y="318226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15" name="AutoShape 843" descr="Chicago Blackhawks">
          <a:extLst>
            <a:ext uri="{FF2B5EF4-FFF2-40B4-BE49-F238E27FC236}">
              <a16:creationId xmlns:a16="http://schemas.microsoft.com/office/drawing/2014/main" xmlns="" id="{00000000-0008-0000-1000-00004B0F0000}"/>
            </a:ext>
          </a:extLst>
        </xdr:cNvPr>
        <xdr:cNvSpPr>
          <a:spLocks noChangeAspect="1" noChangeArrowheads="1"/>
        </xdr:cNvSpPr>
      </xdr:nvSpPr>
      <xdr:spPr bwMode="auto">
        <a:xfrm>
          <a:off x="0" y="31898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16" name="AutoShape 844" descr="Chicago Blackhawks">
          <a:extLst>
            <a:ext uri="{FF2B5EF4-FFF2-40B4-BE49-F238E27FC236}">
              <a16:creationId xmlns:a16="http://schemas.microsoft.com/office/drawing/2014/main" xmlns="" id="{00000000-0008-0000-1000-00004C0F0000}"/>
            </a:ext>
          </a:extLst>
        </xdr:cNvPr>
        <xdr:cNvSpPr>
          <a:spLocks noChangeAspect="1" noChangeArrowheads="1"/>
        </xdr:cNvSpPr>
      </xdr:nvSpPr>
      <xdr:spPr bwMode="auto">
        <a:xfrm>
          <a:off x="0" y="3191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17" name="AutoShape 845" descr="Los Angeles Kings">
          <a:extLst>
            <a:ext uri="{FF2B5EF4-FFF2-40B4-BE49-F238E27FC236}">
              <a16:creationId xmlns:a16="http://schemas.microsoft.com/office/drawing/2014/main" xmlns="" id="{00000000-0008-0000-1000-00004D0F0000}"/>
            </a:ext>
          </a:extLst>
        </xdr:cNvPr>
        <xdr:cNvSpPr>
          <a:spLocks noChangeAspect="1" noChangeArrowheads="1"/>
        </xdr:cNvSpPr>
      </xdr:nvSpPr>
      <xdr:spPr bwMode="auto">
        <a:xfrm>
          <a:off x="0" y="319529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18" name="AutoShape 846" descr="Washington Capitals">
          <a:extLst>
            <a:ext uri="{FF2B5EF4-FFF2-40B4-BE49-F238E27FC236}">
              <a16:creationId xmlns:a16="http://schemas.microsoft.com/office/drawing/2014/main" xmlns="" id="{00000000-0008-0000-1000-00004E0F0000}"/>
            </a:ext>
          </a:extLst>
        </xdr:cNvPr>
        <xdr:cNvSpPr>
          <a:spLocks noChangeAspect="1" noChangeArrowheads="1"/>
        </xdr:cNvSpPr>
      </xdr:nvSpPr>
      <xdr:spPr bwMode="auto">
        <a:xfrm>
          <a:off x="0" y="319895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19" name="AutoShape 847" descr="Pittsburgh Penguins">
          <a:extLst>
            <a:ext uri="{FF2B5EF4-FFF2-40B4-BE49-F238E27FC236}">
              <a16:creationId xmlns:a16="http://schemas.microsoft.com/office/drawing/2014/main" xmlns="" id="{00000000-0008-0000-1000-00004F0F0000}"/>
            </a:ext>
          </a:extLst>
        </xdr:cNvPr>
        <xdr:cNvSpPr>
          <a:spLocks noChangeAspect="1" noChangeArrowheads="1"/>
        </xdr:cNvSpPr>
      </xdr:nvSpPr>
      <xdr:spPr bwMode="auto">
        <a:xfrm>
          <a:off x="0" y="320260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20" name="AutoShape 848" descr="Dallas Stars">
          <a:extLst>
            <a:ext uri="{FF2B5EF4-FFF2-40B4-BE49-F238E27FC236}">
              <a16:creationId xmlns:a16="http://schemas.microsoft.com/office/drawing/2014/main" xmlns="" id="{00000000-0008-0000-1000-0000500F0000}"/>
            </a:ext>
          </a:extLst>
        </xdr:cNvPr>
        <xdr:cNvSpPr>
          <a:spLocks noChangeAspect="1" noChangeArrowheads="1"/>
        </xdr:cNvSpPr>
      </xdr:nvSpPr>
      <xdr:spPr bwMode="auto">
        <a:xfrm>
          <a:off x="0" y="32062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21" name="AutoShape 849" descr="Nashville Predators">
          <a:extLst>
            <a:ext uri="{FF2B5EF4-FFF2-40B4-BE49-F238E27FC236}">
              <a16:creationId xmlns:a16="http://schemas.microsoft.com/office/drawing/2014/main" xmlns="" id="{00000000-0008-0000-1000-0000510F0000}"/>
            </a:ext>
          </a:extLst>
        </xdr:cNvPr>
        <xdr:cNvSpPr>
          <a:spLocks noChangeAspect="1" noChangeArrowheads="1"/>
        </xdr:cNvSpPr>
      </xdr:nvSpPr>
      <xdr:spPr bwMode="auto">
        <a:xfrm>
          <a:off x="0" y="320809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22" name="AutoShape 850" descr="Pittsburgh Penguins">
          <a:extLst>
            <a:ext uri="{FF2B5EF4-FFF2-40B4-BE49-F238E27FC236}">
              <a16:creationId xmlns:a16="http://schemas.microsoft.com/office/drawing/2014/main" xmlns="" id="{00000000-0008-0000-1000-0000520F0000}"/>
            </a:ext>
          </a:extLst>
        </xdr:cNvPr>
        <xdr:cNvSpPr>
          <a:spLocks noChangeAspect="1" noChangeArrowheads="1"/>
        </xdr:cNvSpPr>
      </xdr:nvSpPr>
      <xdr:spPr bwMode="auto">
        <a:xfrm>
          <a:off x="0" y="32099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23" name="AutoShape 851" descr="Anaheim Ducks">
          <a:extLst>
            <a:ext uri="{FF2B5EF4-FFF2-40B4-BE49-F238E27FC236}">
              <a16:creationId xmlns:a16="http://schemas.microsoft.com/office/drawing/2014/main" xmlns="" id="{00000000-0008-0000-1000-0000530F0000}"/>
            </a:ext>
          </a:extLst>
        </xdr:cNvPr>
        <xdr:cNvSpPr>
          <a:spLocks noChangeAspect="1" noChangeArrowheads="1"/>
        </xdr:cNvSpPr>
      </xdr:nvSpPr>
      <xdr:spPr bwMode="auto">
        <a:xfrm>
          <a:off x="0" y="321358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24" name="AutoShape 852" descr="New York Rangers">
          <a:extLst>
            <a:ext uri="{FF2B5EF4-FFF2-40B4-BE49-F238E27FC236}">
              <a16:creationId xmlns:a16="http://schemas.microsoft.com/office/drawing/2014/main" xmlns="" id="{00000000-0008-0000-1000-0000540F0000}"/>
            </a:ext>
          </a:extLst>
        </xdr:cNvPr>
        <xdr:cNvSpPr>
          <a:spLocks noChangeAspect="1" noChangeArrowheads="1"/>
        </xdr:cNvSpPr>
      </xdr:nvSpPr>
      <xdr:spPr bwMode="auto">
        <a:xfrm>
          <a:off x="0" y="321541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25" name="AutoShape 853" descr="Tampa Bay Lightning">
          <a:extLst>
            <a:ext uri="{FF2B5EF4-FFF2-40B4-BE49-F238E27FC236}">
              <a16:creationId xmlns:a16="http://schemas.microsoft.com/office/drawing/2014/main" xmlns="" id="{00000000-0008-0000-1000-0000550F0000}"/>
            </a:ext>
          </a:extLst>
        </xdr:cNvPr>
        <xdr:cNvSpPr>
          <a:spLocks noChangeAspect="1" noChangeArrowheads="1"/>
        </xdr:cNvSpPr>
      </xdr:nvSpPr>
      <xdr:spPr bwMode="auto">
        <a:xfrm>
          <a:off x="0" y="3219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26" name="AutoShape 854" descr="Edmonton Oilers">
          <a:extLst>
            <a:ext uri="{FF2B5EF4-FFF2-40B4-BE49-F238E27FC236}">
              <a16:creationId xmlns:a16="http://schemas.microsoft.com/office/drawing/2014/main" xmlns="" id="{00000000-0008-0000-1000-0000560F0000}"/>
            </a:ext>
          </a:extLst>
        </xdr:cNvPr>
        <xdr:cNvSpPr>
          <a:spLocks noChangeAspect="1" noChangeArrowheads="1"/>
        </xdr:cNvSpPr>
      </xdr:nvSpPr>
      <xdr:spPr bwMode="auto">
        <a:xfrm>
          <a:off x="0" y="322272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27" name="AutoShape 855" descr="Philadelphia Flyers">
          <a:extLst>
            <a:ext uri="{FF2B5EF4-FFF2-40B4-BE49-F238E27FC236}">
              <a16:creationId xmlns:a16="http://schemas.microsoft.com/office/drawing/2014/main" xmlns="" id="{00000000-0008-0000-1000-0000570F0000}"/>
            </a:ext>
          </a:extLst>
        </xdr:cNvPr>
        <xdr:cNvSpPr>
          <a:spLocks noChangeAspect="1" noChangeArrowheads="1"/>
        </xdr:cNvSpPr>
      </xdr:nvSpPr>
      <xdr:spPr bwMode="auto">
        <a:xfrm>
          <a:off x="0" y="322638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28" name="AutoShape 856" descr="Anaheim Ducks">
          <a:extLst>
            <a:ext uri="{FF2B5EF4-FFF2-40B4-BE49-F238E27FC236}">
              <a16:creationId xmlns:a16="http://schemas.microsoft.com/office/drawing/2014/main" xmlns="" id="{00000000-0008-0000-1000-0000580F0000}"/>
            </a:ext>
          </a:extLst>
        </xdr:cNvPr>
        <xdr:cNvSpPr>
          <a:spLocks noChangeAspect="1" noChangeArrowheads="1"/>
        </xdr:cNvSpPr>
      </xdr:nvSpPr>
      <xdr:spPr bwMode="auto">
        <a:xfrm>
          <a:off x="0" y="323004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29" name="AutoShape 857" descr="Philadelphia Flyers">
          <a:extLst>
            <a:ext uri="{FF2B5EF4-FFF2-40B4-BE49-F238E27FC236}">
              <a16:creationId xmlns:a16="http://schemas.microsoft.com/office/drawing/2014/main" xmlns="" id="{00000000-0008-0000-1000-0000590F0000}"/>
            </a:ext>
          </a:extLst>
        </xdr:cNvPr>
        <xdr:cNvSpPr>
          <a:spLocks noChangeAspect="1" noChangeArrowheads="1"/>
        </xdr:cNvSpPr>
      </xdr:nvSpPr>
      <xdr:spPr bwMode="auto">
        <a:xfrm>
          <a:off x="0" y="323369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30" name="AutoShape 858" descr="San Jose Sharks">
          <a:extLst>
            <a:ext uri="{FF2B5EF4-FFF2-40B4-BE49-F238E27FC236}">
              <a16:creationId xmlns:a16="http://schemas.microsoft.com/office/drawing/2014/main" xmlns="" id="{00000000-0008-0000-1000-00005A0F0000}"/>
            </a:ext>
          </a:extLst>
        </xdr:cNvPr>
        <xdr:cNvSpPr>
          <a:spLocks noChangeAspect="1" noChangeArrowheads="1"/>
        </xdr:cNvSpPr>
      </xdr:nvSpPr>
      <xdr:spPr bwMode="auto">
        <a:xfrm>
          <a:off x="0" y="32373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3931" name="AutoShape 859" descr="Pittsburgh Penguins">
          <a:extLst>
            <a:ext uri="{FF2B5EF4-FFF2-40B4-BE49-F238E27FC236}">
              <a16:creationId xmlns:a16="http://schemas.microsoft.com/office/drawing/2014/main" xmlns="" id="{00000000-0008-0000-1000-00005B0F0000}"/>
            </a:ext>
          </a:extLst>
        </xdr:cNvPr>
        <xdr:cNvSpPr>
          <a:spLocks noChangeAspect="1" noChangeArrowheads="1"/>
        </xdr:cNvSpPr>
      </xdr:nvSpPr>
      <xdr:spPr bwMode="auto">
        <a:xfrm>
          <a:off x="0" y="323918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32" name="AutoShape 860" descr="Nashville Predators">
          <a:extLst>
            <a:ext uri="{FF2B5EF4-FFF2-40B4-BE49-F238E27FC236}">
              <a16:creationId xmlns:a16="http://schemas.microsoft.com/office/drawing/2014/main" xmlns="" id="{00000000-0008-0000-1000-00005C0F0000}"/>
            </a:ext>
          </a:extLst>
        </xdr:cNvPr>
        <xdr:cNvSpPr>
          <a:spLocks noChangeAspect="1" noChangeArrowheads="1"/>
        </xdr:cNvSpPr>
      </xdr:nvSpPr>
      <xdr:spPr bwMode="auto">
        <a:xfrm>
          <a:off x="0" y="324101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33" name="AutoShape 861" descr="Tampa Bay Lightning">
          <a:extLst>
            <a:ext uri="{FF2B5EF4-FFF2-40B4-BE49-F238E27FC236}">
              <a16:creationId xmlns:a16="http://schemas.microsoft.com/office/drawing/2014/main" xmlns="" id="{00000000-0008-0000-1000-00005D0F0000}"/>
            </a:ext>
          </a:extLst>
        </xdr:cNvPr>
        <xdr:cNvSpPr>
          <a:spLocks noChangeAspect="1" noChangeArrowheads="1"/>
        </xdr:cNvSpPr>
      </xdr:nvSpPr>
      <xdr:spPr bwMode="auto">
        <a:xfrm>
          <a:off x="0" y="32446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34" name="AutoShape 862" descr="Montreal Canadiens">
          <a:extLst>
            <a:ext uri="{FF2B5EF4-FFF2-40B4-BE49-F238E27FC236}">
              <a16:creationId xmlns:a16="http://schemas.microsoft.com/office/drawing/2014/main" xmlns="" id="{00000000-0008-0000-1000-00005E0F0000}"/>
            </a:ext>
          </a:extLst>
        </xdr:cNvPr>
        <xdr:cNvSpPr>
          <a:spLocks noChangeAspect="1" noChangeArrowheads="1"/>
        </xdr:cNvSpPr>
      </xdr:nvSpPr>
      <xdr:spPr bwMode="auto">
        <a:xfrm>
          <a:off x="0" y="32483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35" name="AutoShape 863" descr="Washington Capitals">
          <a:extLst>
            <a:ext uri="{FF2B5EF4-FFF2-40B4-BE49-F238E27FC236}">
              <a16:creationId xmlns:a16="http://schemas.microsoft.com/office/drawing/2014/main" xmlns="" id="{00000000-0008-0000-1000-00005F0F0000}"/>
            </a:ext>
          </a:extLst>
        </xdr:cNvPr>
        <xdr:cNvSpPr>
          <a:spLocks noChangeAspect="1" noChangeArrowheads="1"/>
        </xdr:cNvSpPr>
      </xdr:nvSpPr>
      <xdr:spPr bwMode="auto">
        <a:xfrm>
          <a:off x="0" y="325015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36" name="AutoShape 864" descr="Winnipeg Jets">
          <a:extLst>
            <a:ext uri="{FF2B5EF4-FFF2-40B4-BE49-F238E27FC236}">
              <a16:creationId xmlns:a16="http://schemas.microsoft.com/office/drawing/2014/main" xmlns="" id="{00000000-0008-0000-1000-0000600F0000}"/>
            </a:ext>
          </a:extLst>
        </xdr:cNvPr>
        <xdr:cNvSpPr>
          <a:spLocks noChangeAspect="1" noChangeArrowheads="1"/>
        </xdr:cNvSpPr>
      </xdr:nvSpPr>
      <xdr:spPr bwMode="auto">
        <a:xfrm>
          <a:off x="0" y="325381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3937" name="AutoShape 865" descr="Minnesota Wild">
          <a:extLst>
            <a:ext uri="{FF2B5EF4-FFF2-40B4-BE49-F238E27FC236}">
              <a16:creationId xmlns:a16="http://schemas.microsoft.com/office/drawing/2014/main" xmlns="" id="{00000000-0008-0000-1000-0000610F0000}"/>
            </a:ext>
          </a:extLst>
        </xdr:cNvPr>
        <xdr:cNvSpPr>
          <a:spLocks noChangeAspect="1" noChangeArrowheads="1"/>
        </xdr:cNvSpPr>
      </xdr:nvSpPr>
      <xdr:spPr bwMode="auto">
        <a:xfrm>
          <a:off x="0" y="325747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3938" name="AutoShape 866" descr="Minnesota Wild">
          <a:extLst>
            <a:ext uri="{FF2B5EF4-FFF2-40B4-BE49-F238E27FC236}">
              <a16:creationId xmlns:a16="http://schemas.microsoft.com/office/drawing/2014/main" xmlns="" id="{00000000-0008-0000-1000-0000620F0000}"/>
            </a:ext>
          </a:extLst>
        </xdr:cNvPr>
        <xdr:cNvSpPr>
          <a:spLocks noChangeAspect="1" noChangeArrowheads="1"/>
        </xdr:cNvSpPr>
      </xdr:nvSpPr>
      <xdr:spPr bwMode="auto">
        <a:xfrm>
          <a:off x="0" y="325930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39" name="AutoShape 867" descr="St Louis Blues">
          <a:extLst>
            <a:ext uri="{FF2B5EF4-FFF2-40B4-BE49-F238E27FC236}">
              <a16:creationId xmlns:a16="http://schemas.microsoft.com/office/drawing/2014/main" xmlns="" id="{00000000-0008-0000-1000-0000630F0000}"/>
            </a:ext>
          </a:extLst>
        </xdr:cNvPr>
        <xdr:cNvSpPr>
          <a:spLocks noChangeAspect="1" noChangeArrowheads="1"/>
        </xdr:cNvSpPr>
      </xdr:nvSpPr>
      <xdr:spPr bwMode="auto">
        <a:xfrm>
          <a:off x="0" y="32611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40" name="AutoShape 868" descr="Florida Panthers">
          <a:extLst>
            <a:ext uri="{FF2B5EF4-FFF2-40B4-BE49-F238E27FC236}">
              <a16:creationId xmlns:a16="http://schemas.microsoft.com/office/drawing/2014/main" xmlns="" id="{00000000-0008-0000-1000-0000640F0000}"/>
            </a:ext>
          </a:extLst>
        </xdr:cNvPr>
        <xdr:cNvSpPr>
          <a:spLocks noChangeAspect="1" noChangeArrowheads="1"/>
        </xdr:cNvSpPr>
      </xdr:nvSpPr>
      <xdr:spPr bwMode="auto">
        <a:xfrm>
          <a:off x="0" y="32647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41" name="AutoShape 869" descr="St Louis Blues">
          <a:extLst>
            <a:ext uri="{FF2B5EF4-FFF2-40B4-BE49-F238E27FC236}">
              <a16:creationId xmlns:a16="http://schemas.microsoft.com/office/drawing/2014/main" xmlns="" id="{00000000-0008-0000-1000-0000650F0000}"/>
            </a:ext>
          </a:extLst>
        </xdr:cNvPr>
        <xdr:cNvSpPr>
          <a:spLocks noChangeAspect="1" noChangeArrowheads="1"/>
        </xdr:cNvSpPr>
      </xdr:nvSpPr>
      <xdr:spPr bwMode="auto">
        <a:xfrm>
          <a:off x="0" y="326844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42" name="AutoShape 870" descr="Dallas Stars">
          <a:extLst>
            <a:ext uri="{FF2B5EF4-FFF2-40B4-BE49-F238E27FC236}">
              <a16:creationId xmlns:a16="http://schemas.microsoft.com/office/drawing/2014/main" xmlns="" id="{00000000-0008-0000-1000-0000660F0000}"/>
            </a:ext>
          </a:extLst>
        </xdr:cNvPr>
        <xdr:cNvSpPr>
          <a:spLocks noChangeAspect="1" noChangeArrowheads="1"/>
        </xdr:cNvSpPr>
      </xdr:nvSpPr>
      <xdr:spPr bwMode="auto">
        <a:xfrm>
          <a:off x="0" y="327210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43" name="AutoShape 871" descr="Columbus Blue Jackets">
          <a:extLst>
            <a:ext uri="{FF2B5EF4-FFF2-40B4-BE49-F238E27FC236}">
              <a16:creationId xmlns:a16="http://schemas.microsoft.com/office/drawing/2014/main" xmlns="" id="{00000000-0008-0000-1000-0000670F0000}"/>
            </a:ext>
          </a:extLst>
        </xdr:cNvPr>
        <xdr:cNvSpPr>
          <a:spLocks noChangeAspect="1" noChangeArrowheads="1"/>
        </xdr:cNvSpPr>
      </xdr:nvSpPr>
      <xdr:spPr bwMode="auto">
        <a:xfrm>
          <a:off x="0" y="32757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44" name="AutoShape 872" descr="Ottawa Senators">
          <a:extLst>
            <a:ext uri="{FF2B5EF4-FFF2-40B4-BE49-F238E27FC236}">
              <a16:creationId xmlns:a16="http://schemas.microsoft.com/office/drawing/2014/main" xmlns="" id="{00000000-0008-0000-1000-0000680F0000}"/>
            </a:ext>
          </a:extLst>
        </xdr:cNvPr>
        <xdr:cNvSpPr>
          <a:spLocks noChangeAspect="1" noChangeArrowheads="1"/>
        </xdr:cNvSpPr>
      </xdr:nvSpPr>
      <xdr:spPr bwMode="auto">
        <a:xfrm>
          <a:off x="0" y="32794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3945" name="AutoShape 873" descr="Pittsburgh Penguins">
          <a:extLst>
            <a:ext uri="{FF2B5EF4-FFF2-40B4-BE49-F238E27FC236}">
              <a16:creationId xmlns:a16="http://schemas.microsoft.com/office/drawing/2014/main" xmlns="" id="{00000000-0008-0000-1000-0000690F0000}"/>
            </a:ext>
          </a:extLst>
        </xdr:cNvPr>
        <xdr:cNvSpPr>
          <a:spLocks noChangeAspect="1" noChangeArrowheads="1"/>
        </xdr:cNvSpPr>
      </xdr:nvSpPr>
      <xdr:spPr bwMode="auto">
        <a:xfrm>
          <a:off x="0" y="328124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46" name="AutoShape 874" descr="Boston Bruins">
          <a:extLst>
            <a:ext uri="{FF2B5EF4-FFF2-40B4-BE49-F238E27FC236}">
              <a16:creationId xmlns:a16="http://schemas.microsoft.com/office/drawing/2014/main" xmlns="" id="{00000000-0008-0000-1000-00006A0F0000}"/>
            </a:ext>
          </a:extLst>
        </xdr:cNvPr>
        <xdr:cNvSpPr>
          <a:spLocks noChangeAspect="1" noChangeArrowheads="1"/>
        </xdr:cNvSpPr>
      </xdr:nvSpPr>
      <xdr:spPr bwMode="auto">
        <a:xfrm>
          <a:off x="0" y="3283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47" name="AutoShape 875" descr="Boston Bruins">
          <a:extLst>
            <a:ext uri="{FF2B5EF4-FFF2-40B4-BE49-F238E27FC236}">
              <a16:creationId xmlns:a16="http://schemas.microsoft.com/office/drawing/2014/main" xmlns="" id="{00000000-0008-0000-1000-00006B0F0000}"/>
            </a:ext>
          </a:extLst>
        </xdr:cNvPr>
        <xdr:cNvSpPr>
          <a:spLocks noChangeAspect="1" noChangeArrowheads="1"/>
        </xdr:cNvSpPr>
      </xdr:nvSpPr>
      <xdr:spPr bwMode="auto">
        <a:xfrm>
          <a:off x="0" y="328490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48" name="AutoShape 876" descr="Los Angeles Kings">
          <a:extLst>
            <a:ext uri="{FF2B5EF4-FFF2-40B4-BE49-F238E27FC236}">
              <a16:creationId xmlns:a16="http://schemas.microsoft.com/office/drawing/2014/main" xmlns="" id="{00000000-0008-0000-1000-00006C0F0000}"/>
            </a:ext>
          </a:extLst>
        </xdr:cNvPr>
        <xdr:cNvSpPr>
          <a:spLocks noChangeAspect="1" noChangeArrowheads="1"/>
        </xdr:cNvSpPr>
      </xdr:nvSpPr>
      <xdr:spPr bwMode="auto">
        <a:xfrm>
          <a:off x="0" y="328673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49" name="AutoShape 877" descr="Nashville Predators">
          <a:extLst>
            <a:ext uri="{FF2B5EF4-FFF2-40B4-BE49-F238E27FC236}">
              <a16:creationId xmlns:a16="http://schemas.microsoft.com/office/drawing/2014/main" xmlns="" id="{00000000-0008-0000-1000-00006D0F0000}"/>
            </a:ext>
          </a:extLst>
        </xdr:cNvPr>
        <xdr:cNvSpPr>
          <a:spLocks noChangeAspect="1" noChangeArrowheads="1"/>
        </xdr:cNvSpPr>
      </xdr:nvSpPr>
      <xdr:spPr bwMode="auto">
        <a:xfrm>
          <a:off x="0" y="329039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50" name="AutoShape 878" descr="Los Angeles Kings">
          <a:extLst>
            <a:ext uri="{FF2B5EF4-FFF2-40B4-BE49-F238E27FC236}">
              <a16:creationId xmlns:a16="http://schemas.microsoft.com/office/drawing/2014/main" xmlns="" id="{00000000-0008-0000-1000-00006E0F0000}"/>
            </a:ext>
          </a:extLst>
        </xdr:cNvPr>
        <xdr:cNvSpPr>
          <a:spLocks noChangeAspect="1" noChangeArrowheads="1"/>
        </xdr:cNvSpPr>
      </xdr:nvSpPr>
      <xdr:spPr bwMode="auto">
        <a:xfrm>
          <a:off x="0" y="3292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51" name="AutoShape 879" descr="Boston Bruins">
          <a:extLst>
            <a:ext uri="{FF2B5EF4-FFF2-40B4-BE49-F238E27FC236}">
              <a16:creationId xmlns:a16="http://schemas.microsoft.com/office/drawing/2014/main" xmlns="" id="{00000000-0008-0000-1000-00006F0F0000}"/>
            </a:ext>
          </a:extLst>
        </xdr:cNvPr>
        <xdr:cNvSpPr>
          <a:spLocks noChangeAspect="1" noChangeArrowheads="1"/>
        </xdr:cNvSpPr>
      </xdr:nvSpPr>
      <xdr:spPr bwMode="auto">
        <a:xfrm>
          <a:off x="0" y="329587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52" name="AutoShape 880" descr="Chicago Blackhawks">
          <a:extLst>
            <a:ext uri="{FF2B5EF4-FFF2-40B4-BE49-F238E27FC236}">
              <a16:creationId xmlns:a16="http://schemas.microsoft.com/office/drawing/2014/main" xmlns="" id="{00000000-0008-0000-1000-0000700F0000}"/>
            </a:ext>
          </a:extLst>
        </xdr:cNvPr>
        <xdr:cNvSpPr>
          <a:spLocks noChangeAspect="1" noChangeArrowheads="1"/>
        </xdr:cNvSpPr>
      </xdr:nvSpPr>
      <xdr:spPr bwMode="auto">
        <a:xfrm>
          <a:off x="0" y="329953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53" name="AutoShape 881" descr="Anaheim Ducks">
          <a:extLst>
            <a:ext uri="{FF2B5EF4-FFF2-40B4-BE49-F238E27FC236}">
              <a16:creationId xmlns:a16="http://schemas.microsoft.com/office/drawing/2014/main" xmlns="" id="{00000000-0008-0000-1000-0000710F0000}"/>
            </a:ext>
          </a:extLst>
        </xdr:cNvPr>
        <xdr:cNvSpPr>
          <a:spLocks noChangeAspect="1" noChangeArrowheads="1"/>
        </xdr:cNvSpPr>
      </xdr:nvSpPr>
      <xdr:spPr bwMode="auto">
        <a:xfrm>
          <a:off x="0" y="330319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54" name="AutoShape 882" descr="Calgary Flames">
          <a:extLst>
            <a:ext uri="{FF2B5EF4-FFF2-40B4-BE49-F238E27FC236}">
              <a16:creationId xmlns:a16="http://schemas.microsoft.com/office/drawing/2014/main" xmlns="" id="{00000000-0008-0000-1000-0000720F0000}"/>
            </a:ext>
          </a:extLst>
        </xdr:cNvPr>
        <xdr:cNvSpPr>
          <a:spLocks noChangeAspect="1" noChangeArrowheads="1"/>
        </xdr:cNvSpPr>
      </xdr:nvSpPr>
      <xdr:spPr bwMode="auto">
        <a:xfrm>
          <a:off x="0" y="330502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55" name="AutoShape 883" descr="Calgary Flames">
          <a:extLst>
            <a:ext uri="{FF2B5EF4-FFF2-40B4-BE49-F238E27FC236}">
              <a16:creationId xmlns:a16="http://schemas.microsoft.com/office/drawing/2014/main" xmlns="" id="{00000000-0008-0000-1000-0000730F0000}"/>
            </a:ext>
          </a:extLst>
        </xdr:cNvPr>
        <xdr:cNvSpPr>
          <a:spLocks noChangeAspect="1" noChangeArrowheads="1"/>
        </xdr:cNvSpPr>
      </xdr:nvSpPr>
      <xdr:spPr bwMode="auto">
        <a:xfrm>
          <a:off x="0" y="330868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56" name="AutoShape 884" descr="Washington Capitals">
          <a:extLst>
            <a:ext uri="{FF2B5EF4-FFF2-40B4-BE49-F238E27FC236}">
              <a16:creationId xmlns:a16="http://schemas.microsoft.com/office/drawing/2014/main" xmlns="" id="{00000000-0008-0000-1000-0000740F0000}"/>
            </a:ext>
          </a:extLst>
        </xdr:cNvPr>
        <xdr:cNvSpPr>
          <a:spLocks noChangeAspect="1" noChangeArrowheads="1"/>
        </xdr:cNvSpPr>
      </xdr:nvSpPr>
      <xdr:spPr bwMode="auto">
        <a:xfrm>
          <a:off x="0" y="331233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57" name="AutoShape 885" descr="Boston Bruins">
          <a:extLst>
            <a:ext uri="{FF2B5EF4-FFF2-40B4-BE49-F238E27FC236}">
              <a16:creationId xmlns:a16="http://schemas.microsoft.com/office/drawing/2014/main" xmlns="" id="{00000000-0008-0000-1000-0000750F0000}"/>
            </a:ext>
          </a:extLst>
        </xdr:cNvPr>
        <xdr:cNvSpPr>
          <a:spLocks noChangeAspect="1" noChangeArrowheads="1"/>
        </xdr:cNvSpPr>
      </xdr:nvSpPr>
      <xdr:spPr bwMode="auto">
        <a:xfrm>
          <a:off x="0" y="331599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58" name="AutoShape 886" descr="New York Rangers">
          <a:extLst>
            <a:ext uri="{FF2B5EF4-FFF2-40B4-BE49-F238E27FC236}">
              <a16:creationId xmlns:a16="http://schemas.microsoft.com/office/drawing/2014/main" xmlns="" id="{00000000-0008-0000-1000-0000760F0000}"/>
            </a:ext>
          </a:extLst>
        </xdr:cNvPr>
        <xdr:cNvSpPr>
          <a:spLocks noChangeAspect="1" noChangeArrowheads="1"/>
        </xdr:cNvSpPr>
      </xdr:nvSpPr>
      <xdr:spPr bwMode="auto">
        <a:xfrm>
          <a:off x="0" y="3319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59" name="AutoShape 887" descr="St Louis Blues">
          <a:extLst>
            <a:ext uri="{FF2B5EF4-FFF2-40B4-BE49-F238E27FC236}">
              <a16:creationId xmlns:a16="http://schemas.microsoft.com/office/drawing/2014/main" xmlns="" id="{00000000-0008-0000-1000-0000770F0000}"/>
            </a:ext>
          </a:extLst>
        </xdr:cNvPr>
        <xdr:cNvSpPr>
          <a:spLocks noChangeAspect="1" noChangeArrowheads="1"/>
        </xdr:cNvSpPr>
      </xdr:nvSpPr>
      <xdr:spPr bwMode="auto">
        <a:xfrm>
          <a:off x="0" y="332331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60" name="AutoShape 888" descr="Arizona Coyotes">
          <a:extLst>
            <a:ext uri="{FF2B5EF4-FFF2-40B4-BE49-F238E27FC236}">
              <a16:creationId xmlns:a16="http://schemas.microsoft.com/office/drawing/2014/main" xmlns="" id="{00000000-0008-0000-1000-0000780F0000}"/>
            </a:ext>
          </a:extLst>
        </xdr:cNvPr>
        <xdr:cNvSpPr>
          <a:spLocks noChangeAspect="1" noChangeArrowheads="1"/>
        </xdr:cNvSpPr>
      </xdr:nvSpPr>
      <xdr:spPr bwMode="auto">
        <a:xfrm>
          <a:off x="0" y="332696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61" name="AutoShape 889" descr="Ottawa Senators">
          <a:extLst>
            <a:ext uri="{FF2B5EF4-FFF2-40B4-BE49-F238E27FC236}">
              <a16:creationId xmlns:a16="http://schemas.microsoft.com/office/drawing/2014/main" xmlns="" id="{00000000-0008-0000-1000-0000790F0000}"/>
            </a:ext>
          </a:extLst>
        </xdr:cNvPr>
        <xdr:cNvSpPr>
          <a:spLocks noChangeAspect="1" noChangeArrowheads="1"/>
        </xdr:cNvSpPr>
      </xdr:nvSpPr>
      <xdr:spPr bwMode="auto">
        <a:xfrm>
          <a:off x="0" y="333062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62" name="AutoShape 890" descr="Calgary Flames">
          <a:extLst>
            <a:ext uri="{FF2B5EF4-FFF2-40B4-BE49-F238E27FC236}">
              <a16:creationId xmlns:a16="http://schemas.microsoft.com/office/drawing/2014/main" xmlns="" id="{00000000-0008-0000-1000-00007A0F0000}"/>
            </a:ext>
          </a:extLst>
        </xdr:cNvPr>
        <xdr:cNvSpPr>
          <a:spLocks noChangeAspect="1" noChangeArrowheads="1"/>
        </xdr:cNvSpPr>
      </xdr:nvSpPr>
      <xdr:spPr bwMode="auto">
        <a:xfrm>
          <a:off x="0" y="333428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63" name="AutoShape 891" descr="Florida Panthers">
          <a:extLst>
            <a:ext uri="{FF2B5EF4-FFF2-40B4-BE49-F238E27FC236}">
              <a16:creationId xmlns:a16="http://schemas.microsoft.com/office/drawing/2014/main" xmlns="" id="{00000000-0008-0000-1000-00007B0F0000}"/>
            </a:ext>
          </a:extLst>
        </xdr:cNvPr>
        <xdr:cNvSpPr>
          <a:spLocks noChangeAspect="1" noChangeArrowheads="1"/>
        </xdr:cNvSpPr>
      </xdr:nvSpPr>
      <xdr:spPr bwMode="auto">
        <a:xfrm>
          <a:off x="0" y="3337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64" name="AutoShape 892" descr="Colorado Avalanche">
          <a:extLst>
            <a:ext uri="{FF2B5EF4-FFF2-40B4-BE49-F238E27FC236}">
              <a16:creationId xmlns:a16="http://schemas.microsoft.com/office/drawing/2014/main" xmlns="" id="{00000000-0008-0000-1000-00007C0F0000}"/>
            </a:ext>
          </a:extLst>
        </xdr:cNvPr>
        <xdr:cNvSpPr>
          <a:spLocks noChangeAspect="1" noChangeArrowheads="1"/>
        </xdr:cNvSpPr>
      </xdr:nvSpPr>
      <xdr:spPr bwMode="auto">
        <a:xfrm>
          <a:off x="0" y="333976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65" name="AutoShape 893" descr="Toronto Maple Leafs">
          <a:extLst>
            <a:ext uri="{FF2B5EF4-FFF2-40B4-BE49-F238E27FC236}">
              <a16:creationId xmlns:a16="http://schemas.microsoft.com/office/drawing/2014/main" xmlns="" id="{00000000-0008-0000-1000-00007D0F0000}"/>
            </a:ext>
          </a:extLst>
        </xdr:cNvPr>
        <xdr:cNvSpPr>
          <a:spLocks noChangeAspect="1" noChangeArrowheads="1"/>
        </xdr:cNvSpPr>
      </xdr:nvSpPr>
      <xdr:spPr bwMode="auto">
        <a:xfrm>
          <a:off x="0" y="334342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66" name="AutoShape 894" descr="Dallas Stars">
          <a:extLst>
            <a:ext uri="{FF2B5EF4-FFF2-40B4-BE49-F238E27FC236}">
              <a16:creationId xmlns:a16="http://schemas.microsoft.com/office/drawing/2014/main" xmlns="" id="{00000000-0008-0000-1000-00007E0F0000}"/>
            </a:ext>
          </a:extLst>
        </xdr:cNvPr>
        <xdr:cNvSpPr>
          <a:spLocks noChangeAspect="1" noChangeArrowheads="1"/>
        </xdr:cNvSpPr>
      </xdr:nvSpPr>
      <xdr:spPr bwMode="auto">
        <a:xfrm>
          <a:off x="0" y="3347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67" name="AutoShape 895" descr="Winnipeg Jets">
          <a:extLst>
            <a:ext uri="{FF2B5EF4-FFF2-40B4-BE49-F238E27FC236}">
              <a16:creationId xmlns:a16="http://schemas.microsoft.com/office/drawing/2014/main" xmlns="" id="{00000000-0008-0000-1000-00007F0F0000}"/>
            </a:ext>
          </a:extLst>
        </xdr:cNvPr>
        <xdr:cNvSpPr>
          <a:spLocks noChangeAspect="1" noChangeArrowheads="1"/>
        </xdr:cNvSpPr>
      </xdr:nvSpPr>
      <xdr:spPr bwMode="auto">
        <a:xfrm>
          <a:off x="0" y="335074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68" name="AutoShape 896" descr="Boston Bruins">
          <a:extLst>
            <a:ext uri="{FF2B5EF4-FFF2-40B4-BE49-F238E27FC236}">
              <a16:creationId xmlns:a16="http://schemas.microsoft.com/office/drawing/2014/main" xmlns="" id="{00000000-0008-0000-1000-0000800F0000}"/>
            </a:ext>
          </a:extLst>
        </xdr:cNvPr>
        <xdr:cNvSpPr>
          <a:spLocks noChangeAspect="1" noChangeArrowheads="1"/>
        </xdr:cNvSpPr>
      </xdr:nvSpPr>
      <xdr:spPr bwMode="auto">
        <a:xfrm>
          <a:off x="0" y="335440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69" name="AutoShape 897" descr="Washington Capitals">
          <a:extLst>
            <a:ext uri="{FF2B5EF4-FFF2-40B4-BE49-F238E27FC236}">
              <a16:creationId xmlns:a16="http://schemas.microsoft.com/office/drawing/2014/main" xmlns="" id="{00000000-0008-0000-1000-0000810F0000}"/>
            </a:ext>
          </a:extLst>
        </xdr:cNvPr>
        <xdr:cNvSpPr>
          <a:spLocks noChangeAspect="1" noChangeArrowheads="1"/>
        </xdr:cNvSpPr>
      </xdr:nvSpPr>
      <xdr:spPr bwMode="auto">
        <a:xfrm>
          <a:off x="0" y="335805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70" name="AutoShape 898" descr="Detroit Red Wings">
          <a:extLst>
            <a:ext uri="{FF2B5EF4-FFF2-40B4-BE49-F238E27FC236}">
              <a16:creationId xmlns:a16="http://schemas.microsoft.com/office/drawing/2014/main" xmlns="" id="{00000000-0008-0000-1000-0000820F0000}"/>
            </a:ext>
          </a:extLst>
        </xdr:cNvPr>
        <xdr:cNvSpPr>
          <a:spLocks noChangeAspect="1" noChangeArrowheads="1"/>
        </xdr:cNvSpPr>
      </xdr:nvSpPr>
      <xdr:spPr bwMode="auto">
        <a:xfrm>
          <a:off x="0" y="336171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71" name="AutoShape 899" descr="Carolina Hurricanes">
          <a:extLst>
            <a:ext uri="{FF2B5EF4-FFF2-40B4-BE49-F238E27FC236}">
              <a16:creationId xmlns:a16="http://schemas.microsoft.com/office/drawing/2014/main" xmlns="" id="{00000000-0008-0000-1000-0000830F0000}"/>
            </a:ext>
          </a:extLst>
        </xdr:cNvPr>
        <xdr:cNvSpPr>
          <a:spLocks noChangeAspect="1" noChangeArrowheads="1"/>
        </xdr:cNvSpPr>
      </xdr:nvSpPr>
      <xdr:spPr bwMode="auto">
        <a:xfrm>
          <a:off x="0" y="3365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72" name="AutoShape 900" descr="Chicago Blackhawks">
          <a:extLst>
            <a:ext uri="{FF2B5EF4-FFF2-40B4-BE49-F238E27FC236}">
              <a16:creationId xmlns:a16="http://schemas.microsoft.com/office/drawing/2014/main" xmlns="" id="{00000000-0008-0000-1000-0000840F0000}"/>
            </a:ext>
          </a:extLst>
        </xdr:cNvPr>
        <xdr:cNvSpPr>
          <a:spLocks noChangeAspect="1" noChangeArrowheads="1"/>
        </xdr:cNvSpPr>
      </xdr:nvSpPr>
      <xdr:spPr bwMode="auto">
        <a:xfrm>
          <a:off x="0" y="33672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73" name="AutoShape 901" descr="Vancouver Canucks">
          <a:extLst>
            <a:ext uri="{FF2B5EF4-FFF2-40B4-BE49-F238E27FC236}">
              <a16:creationId xmlns:a16="http://schemas.microsoft.com/office/drawing/2014/main" xmlns="" id="{00000000-0008-0000-1000-0000850F0000}"/>
            </a:ext>
          </a:extLst>
        </xdr:cNvPr>
        <xdr:cNvSpPr>
          <a:spLocks noChangeAspect="1" noChangeArrowheads="1"/>
        </xdr:cNvSpPr>
      </xdr:nvSpPr>
      <xdr:spPr bwMode="auto">
        <a:xfrm>
          <a:off x="0" y="337085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74" name="AutoShape 902" descr="Columbus Blue Jackets">
          <a:extLst>
            <a:ext uri="{FF2B5EF4-FFF2-40B4-BE49-F238E27FC236}">
              <a16:creationId xmlns:a16="http://schemas.microsoft.com/office/drawing/2014/main" xmlns="" id="{00000000-0008-0000-1000-0000860F0000}"/>
            </a:ext>
          </a:extLst>
        </xdr:cNvPr>
        <xdr:cNvSpPr>
          <a:spLocks noChangeAspect="1" noChangeArrowheads="1"/>
        </xdr:cNvSpPr>
      </xdr:nvSpPr>
      <xdr:spPr bwMode="auto">
        <a:xfrm>
          <a:off x="0" y="3374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75" name="AutoShape 903" descr="San Jose Sharks">
          <a:extLst>
            <a:ext uri="{FF2B5EF4-FFF2-40B4-BE49-F238E27FC236}">
              <a16:creationId xmlns:a16="http://schemas.microsoft.com/office/drawing/2014/main" xmlns="" id="{00000000-0008-0000-1000-0000870F0000}"/>
            </a:ext>
          </a:extLst>
        </xdr:cNvPr>
        <xdr:cNvSpPr>
          <a:spLocks noChangeAspect="1" noChangeArrowheads="1"/>
        </xdr:cNvSpPr>
      </xdr:nvSpPr>
      <xdr:spPr bwMode="auto">
        <a:xfrm>
          <a:off x="0" y="337817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76" name="AutoShape 904" descr="San Jose Sharks">
          <a:extLst>
            <a:ext uri="{FF2B5EF4-FFF2-40B4-BE49-F238E27FC236}">
              <a16:creationId xmlns:a16="http://schemas.microsoft.com/office/drawing/2014/main" xmlns="" id="{00000000-0008-0000-1000-0000880F0000}"/>
            </a:ext>
          </a:extLst>
        </xdr:cNvPr>
        <xdr:cNvSpPr>
          <a:spLocks noChangeAspect="1" noChangeArrowheads="1"/>
        </xdr:cNvSpPr>
      </xdr:nvSpPr>
      <xdr:spPr bwMode="auto">
        <a:xfrm>
          <a:off x="0" y="338183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77" name="AutoShape 905" descr="New Jersey Devils">
          <a:extLst>
            <a:ext uri="{FF2B5EF4-FFF2-40B4-BE49-F238E27FC236}">
              <a16:creationId xmlns:a16="http://schemas.microsoft.com/office/drawing/2014/main" xmlns="" id="{00000000-0008-0000-1000-0000890F0000}"/>
            </a:ext>
          </a:extLst>
        </xdr:cNvPr>
        <xdr:cNvSpPr>
          <a:spLocks noChangeAspect="1" noChangeArrowheads="1"/>
        </xdr:cNvSpPr>
      </xdr:nvSpPr>
      <xdr:spPr bwMode="auto">
        <a:xfrm>
          <a:off x="0" y="33836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78" name="AutoShape 906" descr="Nashville Predators">
          <a:extLst>
            <a:ext uri="{FF2B5EF4-FFF2-40B4-BE49-F238E27FC236}">
              <a16:creationId xmlns:a16="http://schemas.microsoft.com/office/drawing/2014/main" xmlns="" id="{00000000-0008-0000-1000-00008A0F0000}"/>
            </a:ext>
          </a:extLst>
        </xdr:cNvPr>
        <xdr:cNvSpPr>
          <a:spLocks noChangeAspect="1" noChangeArrowheads="1"/>
        </xdr:cNvSpPr>
      </xdr:nvSpPr>
      <xdr:spPr bwMode="auto">
        <a:xfrm>
          <a:off x="0" y="338731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79" name="AutoShape 907" descr="Ottawa Senators">
          <a:extLst>
            <a:ext uri="{FF2B5EF4-FFF2-40B4-BE49-F238E27FC236}">
              <a16:creationId xmlns:a16="http://schemas.microsoft.com/office/drawing/2014/main" xmlns="" id="{00000000-0008-0000-1000-00008B0F0000}"/>
            </a:ext>
          </a:extLst>
        </xdr:cNvPr>
        <xdr:cNvSpPr>
          <a:spLocks noChangeAspect="1" noChangeArrowheads="1"/>
        </xdr:cNvSpPr>
      </xdr:nvSpPr>
      <xdr:spPr bwMode="auto">
        <a:xfrm>
          <a:off x="0" y="339097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80" name="AutoShape 908" descr="Colorado Avalanche">
          <a:extLst>
            <a:ext uri="{FF2B5EF4-FFF2-40B4-BE49-F238E27FC236}">
              <a16:creationId xmlns:a16="http://schemas.microsoft.com/office/drawing/2014/main" xmlns="" id="{00000000-0008-0000-1000-00008C0F0000}"/>
            </a:ext>
          </a:extLst>
        </xdr:cNvPr>
        <xdr:cNvSpPr>
          <a:spLocks noChangeAspect="1" noChangeArrowheads="1"/>
        </xdr:cNvSpPr>
      </xdr:nvSpPr>
      <xdr:spPr bwMode="auto">
        <a:xfrm>
          <a:off x="0" y="33946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81" name="AutoShape 909" descr="Boston Bruins">
          <a:extLst>
            <a:ext uri="{FF2B5EF4-FFF2-40B4-BE49-F238E27FC236}">
              <a16:creationId xmlns:a16="http://schemas.microsoft.com/office/drawing/2014/main" xmlns="" id="{00000000-0008-0000-1000-00008D0F0000}"/>
            </a:ext>
          </a:extLst>
        </xdr:cNvPr>
        <xdr:cNvSpPr>
          <a:spLocks noChangeAspect="1" noChangeArrowheads="1"/>
        </xdr:cNvSpPr>
      </xdr:nvSpPr>
      <xdr:spPr bwMode="auto">
        <a:xfrm>
          <a:off x="0" y="339646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82" name="AutoShape 910" descr="Edmonton Oilers">
          <a:extLst>
            <a:ext uri="{FF2B5EF4-FFF2-40B4-BE49-F238E27FC236}">
              <a16:creationId xmlns:a16="http://schemas.microsoft.com/office/drawing/2014/main" xmlns="" id="{00000000-0008-0000-1000-00008E0F0000}"/>
            </a:ext>
          </a:extLst>
        </xdr:cNvPr>
        <xdr:cNvSpPr>
          <a:spLocks noChangeAspect="1" noChangeArrowheads="1"/>
        </xdr:cNvSpPr>
      </xdr:nvSpPr>
      <xdr:spPr bwMode="auto">
        <a:xfrm>
          <a:off x="0" y="340012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3983" name="AutoShape 911" descr="Buffalo Sabres">
          <a:extLst>
            <a:ext uri="{FF2B5EF4-FFF2-40B4-BE49-F238E27FC236}">
              <a16:creationId xmlns:a16="http://schemas.microsoft.com/office/drawing/2014/main" xmlns="" id="{00000000-0008-0000-1000-00008F0F0000}"/>
            </a:ext>
          </a:extLst>
        </xdr:cNvPr>
        <xdr:cNvSpPr>
          <a:spLocks noChangeAspect="1" noChangeArrowheads="1"/>
        </xdr:cNvSpPr>
      </xdr:nvSpPr>
      <xdr:spPr bwMode="auto">
        <a:xfrm>
          <a:off x="0" y="340560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3984" name="AutoShape 912" descr="Edmonton Oilers">
          <a:extLst>
            <a:ext uri="{FF2B5EF4-FFF2-40B4-BE49-F238E27FC236}">
              <a16:creationId xmlns:a16="http://schemas.microsoft.com/office/drawing/2014/main" xmlns="" id="{00000000-0008-0000-1000-0000900F0000}"/>
            </a:ext>
          </a:extLst>
        </xdr:cNvPr>
        <xdr:cNvSpPr>
          <a:spLocks noChangeAspect="1" noChangeArrowheads="1"/>
        </xdr:cNvSpPr>
      </xdr:nvSpPr>
      <xdr:spPr bwMode="auto">
        <a:xfrm>
          <a:off x="0" y="340743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3985" name="AutoShape 913" descr="New Jersey Devils">
          <a:extLst>
            <a:ext uri="{FF2B5EF4-FFF2-40B4-BE49-F238E27FC236}">
              <a16:creationId xmlns:a16="http://schemas.microsoft.com/office/drawing/2014/main" xmlns="" id="{00000000-0008-0000-1000-0000910F0000}"/>
            </a:ext>
          </a:extLst>
        </xdr:cNvPr>
        <xdr:cNvSpPr>
          <a:spLocks noChangeAspect="1" noChangeArrowheads="1"/>
        </xdr:cNvSpPr>
      </xdr:nvSpPr>
      <xdr:spPr bwMode="auto">
        <a:xfrm>
          <a:off x="0" y="34092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86" name="AutoShape 914" descr="New York Islanders">
          <a:extLst>
            <a:ext uri="{FF2B5EF4-FFF2-40B4-BE49-F238E27FC236}">
              <a16:creationId xmlns:a16="http://schemas.microsoft.com/office/drawing/2014/main" xmlns="" id="{00000000-0008-0000-1000-0000920F0000}"/>
            </a:ext>
          </a:extLst>
        </xdr:cNvPr>
        <xdr:cNvSpPr>
          <a:spLocks noChangeAspect="1" noChangeArrowheads="1"/>
        </xdr:cNvSpPr>
      </xdr:nvSpPr>
      <xdr:spPr bwMode="auto">
        <a:xfrm>
          <a:off x="0" y="3411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87" name="AutoShape 915" descr="Chicago Blackhawks">
          <a:extLst>
            <a:ext uri="{FF2B5EF4-FFF2-40B4-BE49-F238E27FC236}">
              <a16:creationId xmlns:a16="http://schemas.microsoft.com/office/drawing/2014/main" xmlns="" id="{00000000-0008-0000-1000-0000930F0000}"/>
            </a:ext>
          </a:extLst>
        </xdr:cNvPr>
        <xdr:cNvSpPr>
          <a:spLocks noChangeAspect="1" noChangeArrowheads="1"/>
        </xdr:cNvSpPr>
      </xdr:nvSpPr>
      <xdr:spPr bwMode="auto">
        <a:xfrm>
          <a:off x="0" y="341475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88" name="AutoShape 916" descr="New York Islanders">
          <a:extLst>
            <a:ext uri="{FF2B5EF4-FFF2-40B4-BE49-F238E27FC236}">
              <a16:creationId xmlns:a16="http://schemas.microsoft.com/office/drawing/2014/main" xmlns="" id="{00000000-0008-0000-1000-0000940F0000}"/>
            </a:ext>
          </a:extLst>
        </xdr:cNvPr>
        <xdr:cNvSpPr>
          <a:spLocks noChangeAspect="1" noChangeArrowheads="1"/>
        </xdr:cNvSpPr>
      </xdr:nvSpPr>
      <xdr:spPr bwMode="auto">
        <a:xfrm>
          <a:off x="0" y="34184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89" name="AutoShape 917" descr="Colorado Avalanche">
          <a:extLst>
            <a:ext uri="{FF2B5EF4-FFF2-40B4-BE49-F238E27FC236}">
              <a16:creationId xmlns:a16="http://schemas.microsoft.com/office/drawing/2014/main" xmlns="" id="{00000000-0008-0000-1000-0000950F0000}"/>
            </a:ext>
          </a:extLst>
        </xdr:cNvPr>
        <xdr:cNvSpPr>
          <a:spLocks noChangeAspect="1" noChangeArrowheads="1"/>
        </xdr:cNvSpPr>
      </xdr:nvSpPr>
      <xdr:spPr bwMode="auto">
        <a:xfrm>
          <a:off x="0" y="342206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90" name="AutoShape 918" descr="Florida Panthers">
          <a:extLst>
            <a:ext uri="{FF2B5EF4-FFF2-40B4-BE49-F238E27FC236}">
              <a16:creationId xmlns:a16="http://schemas.microsoft.com/office/drawing/2014/main" xmlns="" id="{00000000-0008-0000-1000-0000960F0000}"/>
            </a:ext>
          </a:extLst>
        </xdr:cNvPr>
        <xdr:cNvSpPr>
          <a:spLocks noChangeAspect="1" noChangeArrowheads="1"/>
        </xdr:cNvSpPr>
      </xdr:nvSpPr>
      <xdr:spPr bwMode="auto">
        <a:xfrm>
          <a:off x="0" y="342572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91" name="AutoShape 919" descr="Florida Panthers">
          <a:extLst>
            <a:ext uri="{FF2B5EF4-FFF2-40B4-BE49-F238E27FC236}">
              <a16:creationId xmlns:a16="http://schemas.microsoft.com/office/drawing/2014/main" xmlns="" id="{00000000-0008-0000-1000-0000970F0000}"/>
            </a:ext>
          </a:extLst>
        </xdr:cNvPr>
        <xdr:cNvSpPr>
          <a:spLocks noChangeAspect="1" noChangeArrowheads="1"/>
        </xdr:cNvSpPr>
      </xdr:nvSpPr>
      <xdr:spPr bwMode="auto">
        <a:xfrm>
          <a:off x="0" y="34293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92" name="AutoShape 920" descr="Los Angeles Kings">
          <a:extLst>
            <a:ext uri="{FF2B5EF4-FFF2-40B4-BE49-F238E27FC236}">
              <a16:creationId xmlns:a16="http://schemas.microsoft.com/office/drawing/2014/main" xmlns="" id="{00000000-0008-0000-1000-0000980F0000}"/>
            </a:ext>
          </a:extLst>
        </xdr:cNvPr>
        <xdr:cNvSpPr>
          <a:spLocks noChangeAspect="1" noChangeArrowheads="1"/>
        </xdr:cNvSpPr>
      </xdr:nvSpPr>
      <xdr:spPr bwMode="auto">
        <a:xfrm>
          <a:off x="0" y="343303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93" name="AutoShape 921" descr="Columbus Blue Jackets">
          <a:extLst>
            <a:ext uri="{FF2B5EF4-FFF2-40B4-BE49-F238E27FC236}">
              <a16:creationId xmlns:a16="http://schemas.microsoft.com/office/drawing/2014/main" xmlns="" id="{00000000-0008-0000-1000-0000990F0000}"/>
            </a:ext>
          </a:extLst>
        </xdr:cNvPr>
        <xdr:cNvSpPr>
          <a:spLocks noChangeAspect="1" noChangeArrowheads="1"/>
        </xdr:cNvSpPr>
      </xdr:nvSpPr>
      <xdr:spPr bwMode="auto">
        <a:xfrm>
          <a:off x="0" y="343669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94" name="AutoShape 922" descr="Los Angeles Kings">
          <a:extLst>
            <a:ext uri="{FF2B5EF4-FFF2-40B4-BE49-F238E27FC236}">
              <a16:creationId xmlns:a16="http://schemas.microsoft.com/office/drawing/2014/main" xmlns="" id="{00000000-0008-0000-1000-00009A0F0000}"/>
            </a:ext>
          </a:extLst>
        </xdr:cNvPr>
        <xdr:cNvSpPr>
          <a:spLocks noChangeAspect="1" noChangeArrowheads="1"/>
        </xdr:cNvSpPr>
      </xdr:nvSpPr>
      <xdr:spPr bwMode="auto">
        <a:xfrm>
          <a:off x="0" y="344035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95" name="AutoShape 923" descr="Tampa Bay Lightning">
          <a:extLst>
            <a:ext uri="{FF2B5EF4-FFF2-40B4-BE49-F238E27FC236}">
              <a16:creationId xmlns:a16="http://schemas.microsoft.com/office/drawing/2014/main" xmlns="" id="{00000000-0008-0000-1000-00009B0F0000}"/>
            </a:ext>
          </a:extLst>
        </xdr:cNvPr>
        <xdr:cNvSpPr>
          <a:spLocks noChangeAspect="1" noChangeArrowheads="1"/>
        </xdr:cNvSpPr>
      </xdr:nvSpPr>
      <xdr:spPr bwMode="auto">
        <a:xfrm>
          <a:off x="0" y="344401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96" name="AutoShape 924" descr="Minnesota Wild">
          <a:extLst>
            <a:ext uri="{FF2B5EF4-FFF2-40B4-BE49-F238E27FC236}">
              <a16:creationId xmlns:a16="http://schemas.microsoft.com/office/drawing/2014/main" xmlns="" id="{00000000-0008-0000-1000-00009C0F0000}"/>
            </a:ext>
          </a:extLst>
        </xdr:cNvPr>
        <xdr:cNvSpPr>
          <a:spLocks noChangeAspect="1" noChangeArrowheads="1"/>
        </xdr:cNvSpPr>
      </xdr:nvSpPr>
      <xdr:spPr bwMode="auto">
        <a:xfrm>
          <a:off x="0" y="3447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97" name="AutoShape 925" descr="Vegas Golden Knights">
          <a:extLst>
            <a:ext uri="{FF2B5EF4-FFF2-40B4-BE49-F238E27FC236}">
              <a16:creationId xmlns:a16="http://schemas.microsoft.com/office/drawing/2014/main" xmlns="" id="{00000000-0008-0000-1000-00009D0F0000}"/>
            </a:ext>
          </a:extLst>
        </xdr:cNvPr>
        <xdr:cNvSpPr>
          <a:spLocks noChangeAspect="1" noChangeArrowheads="1"/>
        </xdr:cNvSpPr>
      </xdr:nvSpPr>
      <xdr:spPr bwMode="auto">
        <a:xfrm>
          <a:off x="0" y="345132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3998" name="AutoShape 926" descr="Washington Capitals">
          <a:extLst>
            <a:ext uri="{FF2B5EF4-FFF2-40B4-BE49-F238E27FC236}">
              <a16:creationId xmlns:a16="http://schemas.microsoft.com/office/drawing/2014/main" xmlns="" id="{00000000-0008-0000-1000-00009E0F0000}"/>
            </a:ext>
          </a:extLst>
        </xdr:cNvPr>
        <xdr:cNvSpPr>
          <a:spLocks noChangeAspect="1" noChangeArrowheads="1"/>
        </xdr:cNvSpPr>
      </xdr:nvSpPr>
      <xdr:spPr bwMode="auto">
        <a:xfrm>
          <a:off x="0" y="345498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3999" name="AutoShape 927" descr="New Jersey Devils">
          <a:extLst>
            <a:ext uri="{FF2B5EF4-FFF2-40B4-BE49-F238E27FC236}">
              <a16:creationId xmlns:a16="http://schemas.microsoft.com/office/drawing/2014/main" xmlns="" id="{00000000-0008-0000-1000-00009F0F0000}"/>
            </a:ext>
          </a:extLst>
        </xdr:cNvPr>
        <xdr:cNvSpPr>
          <a:spLocks noChangeAspect="1" noChangeArrowheads="1"/>
        </xdr:cNvSpPr>
      </xdr:nvSpPr>
      <xdr:spPr bwMode="auto">
        <a:xfrm>
          <a:off x="0" y="345864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00" name="AutoShape 928" descr="St Louis Blues">
          <a:extLst>
            <a:ext uri="{FF2B5EF4-FFF2-40B4-BE49-F238E27FC236}">
              <a16:creationId xmlns:a16="http://schemas.microsoft.com/office/drawing/2014/main" xmlns="" id="{00000000-0008-0000-1000-0000A00F0000}"/>
            </a:ext>
          </a:extLst>
        </xdr:cNvPr>
        <xdr:cNvSpPr>
          <a:spLocks noChangeAspect="1" noChangeArrowheads="1"/>
        </xdr:cNvSpPr>
      </xdr:nvSpPr>
      <xdr:spPr bwMode="auto">
        <a:xfrm>
          <a:off x="0" y="346047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01" name="AutoShape 929" descr="Carolina Hurricanes">
          <a:extLst>
            <a:ext uri="{FF2B5EF4-FFF2-40B4-BE49-F238E27FC236}">
              <a16:creationId xmlns:a16="http://schemas.microsoft.com/office/drawing/2014/main" xmlns="" id="{00000000-0008-0000-1000-0000A10F0000}"/>
            </a:ext>
          </a:extLst>
        </xdr:cNvPr>
        <xdr:cNvSpPr>
          <a:spLocks noChangeAspect="1" noChangeArrowheads="1"/>
        </xdr:cNvSpPr>
      </xdr:nvSpPr>
      <xdr:spPr bwMode="auto">
        <a:xfrm>
          <a:off x="0" y="346229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02" name="AutoShape 930" descr="Dallas Stars">
          <a:extLst>
            <a:ext uri="{FF2B5EF4-FFF2-40B4-BE49-F238E27FC236}">
              <a16:creationId xmlns:a16="http://schemas.microsoft.com/office/drawing/2014/main" xmlns="" id="{00000000-0008-0000-1000-0000A20F0000}"/>
            </a:ext>
          </a:extLst>
        </xdr:cNvPr>
        <xdr:cNvSpPr>
          <a:spLocks noChangeAspect="1" noChangeArrowheads="1"/>
        </xdr:cNvSpPr>
      </xdr:nvSpPr>
      <xdr:spPr bwMode="auto">
        <a:xfrm>
          <a:off x="0" y="3465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03" name="AutoShape 931" descr="Washington Capitals">
          <a:extLst>
            <a:ext uri="{FF2B5EF4-FFF2-40B4-BE49-F238E27FC236}">
              <a16:creationId xmlns:a16="http://schemas.microsoft.com/office/drawing/2014/main" xmlns="" id="{00000000-0008-0000-1000-0000A30F0000}"/>
            </a:ext>
          </a:extLst>
        </xdr:cNvPr>
        <xdr:cNvSpPr>
          <a:spLocks noChangeAspect="1" noChangeArrowheads="1"/>
        </xdr:cNvSpPr>
      </xdr:nvSpPr>
      <xdr:spPr bwMode="auto">
        <a:xfrm>
          <a:off x="0" y="346778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04" name="AutoShape 932" descr="Buffalo Sabres">
          <a:extLst>
            <a:ext uri="{FF2B5EF4-FFF2-40B4-BE49-F238E27FC236}">
              <a16:creationId xmlns:a16="http://schemas.microsoft.com/office/drawing/2014/main" xmlns="" id="{00000000-0008-0000-1000-0000A40F0000}"/>
            </a:ext>
          </a:extLst>
        </xdr:cNvPr>
        <xdr:cNvSpPr>
          <a:spLocks noChangeAspect="1" noChangeArrowheads="1"/>
        </xdr:cNvSpPr>
      </xdr:nvSpPr>
      <xdr:spPr bwMode="auto">
        <a:xfrm>
          <a:off x="0" y="346961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05" name="AutoShape 933" descr="New York Rangers">
          <a:extLst>
            <a:ext uri="{FF2B5EF4-FFF2-40B4-BE49-F238E27FC236}">
              <a16:creationId xmlns:a16="http://schemas.microsoft.com/office/drawing/2014/main" xmlns="" id="{00000000-0008-0000-1000-0000A50F0000}"/>
            </a:ext>
          </a:extLst>
        </xdr:cNvPr>
        <xdr:cNvSpPr>
          <a:spLocks noChangeAspect="1" noChangeArrowheads="1"/>
        </xdr:cNvSpPr>
      </xdr:nvSpPr>
      <xdr:spPr bwMode="auto">
        <a:xfrm>
          <a:off x="0" y="347144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06" name="AutoShape 934" descr="Calgary Flames">
          <a:extLst>
            <a:ext uri="{FF2B5EF4-FFF2-40B4-BE49-F238E27FC236}">
              <a16:creationId xmlns:a16="http://schemas.microsoft.com/office/drawing/2014/main" xmlns="" id="{00000000-0008-0000-1000-0000A60F0000}"/>
            </a:ext>
          </a:extLst>
        </xdr:cNvPr>
        <xdr:cNvSpPr>
          <a:spLocks noChangeAspect="1" noChangeArrowheads="1"/>
        </xdr:cNvSpPr>
      </xdr:nvSpPr>
      <xdr:spPr bwMode="auto">
        <a:xfrm>
          <a:off x="0" y="34732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07" name="AutoShape 935" descr="Buffalo Sabres">
          <a:extLst>
            <a:ext uri="{FF2B5EF4-FFF2-40B4-BE49-F238E27FC236}">
              <a16:creationId xmlns:a16="http://schemas.microsoft.com/office/drawing/2014/main" xmlns="" id="{00000000-0008-0000-1000-0000A70F0000}"/>
            </a:ext>
          </a:extLst>
        </xdr:cNvPr>
        <xdr:cNvSpPr>
          <a:spLocks noChangeAspect="1" noChangeArrowheads="1"/>
        </xdr:cNvSpPr>
      </xdr:nvSpPr>
      <xdr:spPr bwMode="auto">
        <a:xfrm>
          <a:off x="0" y="3475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08" name="AutoShape 936" descr="Winnipeg Jets">
          <a:extLst>
            <a:ext uri="{FF2B5EF4-FFF2-40B4-BE49-F238E27FC236}">
              <a16:creationId xmlns:a16="http://schemas.microsoft.com/office/drawing/2014/main" xmlns="" id="{00000000-0008-0000-1000-0000A80F0000}"/>
            </a:ext>
          </a:extLst>
        </xdr:cNvPr>
        <xdr:cNvSpPr>
          <a:spLocks noChangeAspect="1" noChangeArrowheads="1"/>
        </xdr:cNvSpPr>
      </xdr:nvSpPr>
      <xdr:spPr bwMode="auto">
        <a:xfrm>
          <a:off x="0" y="347875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09" name="AutoShape 937" descr="Colorado Avalanche">
          <a:extLst>
            <a:ext uri="{FF2B5EF4-FFF2-40B4-BE49-F238E27FC236}">
              <a16:creationId xmlns:a16="http://schemas.microsoft.com/office/drawing/2014/main" xmlns="" id="{00000000-0008-0000-1000-0000A90F0000}"/>
            </a:ext>
          </a:extLst>
        </xdr:cNvPr>
        <xdr:cNvSpPr>
          <a:spLocks noChangeAspect="1" noChangeArrowheads="1"/>
        </xdr:cNvSpPr>
      </xdr:nvSpPr>
      <xdr:spPr bwMode="auto">
        <a:xfrm>
          <a:off x="0" y="348241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10" name="AutoShape 938" descr="Chicago Blackhawks">
          <a:extLst>
            <a:ext uri="{FF2B5EF4-FFF2-40B4-BE49-F238E27FC236}">
              <a16:creationId xmlns:a16="http://schemas.microsoft.com/office/drawing/2014/main" xmlns="" id="{00000000-0008-0000-1000-0000AA0F0000}"/>
            </a:ext>
          </a:extLst>
        </xdr:cNvPr>
        <xdr:cNvSpPr>
          <a:spLocks noChangeAspect="1" noChangeArrowheads="1"/>
        </xdr:cNvSpPr>
      </xdr:nvSpPr>
      <xdr:spPr bwMode="auto">
        <a:xfrm>
          <a:off x="0" y="348607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11" name="AutoShape 939" descr="Arizona Coyotes">
          <a:extLst>
            <a:ext uri="{FF2B5EF4-FFF2-40B4-BE49-F238E27FC236}">
              <a16:creationId xmlns:a16="http://schemas.microsoft.com/office/drawing/2014/main" xmlns="" id="{00000000-0008-0000-1000-0000AB0F0000}"/>
            </a:ext>
          </a:extLst>
        </xdr:cNvPr>
        <xdr:cNvSpPr>
          <a:spLocks noChangeAspect="1" noChangeArrowheads="1"/>
        </xdr:cNvSpPr>
      </xdr:nvSpPr>
      <xdr:spPr bwMode="auto">
        <a:xfrm>
          <a:off x="0" y="34897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12" name="AutoShape 940" descr="Vancouver Canucks">
          <a:extLst>
            <a:ext uri="{FF2B5EF4-FFF2-40B4-BE49-F238E27FC236}">
              <a16:creationId xmlns:a16="http://schemas.microsoft.com/office/drawing/2014/main" xmlns="" id="{00000000-0008-0000-1000-0000AC0F0000}"/>
            </a:ext>
          </a:extLst>
        </xdr:cNvPr>
        <xdr:cNvSpPr>
          <a:spLocks noChangeAspect="1" noChangeArrowheads="1"/>
        </xdr:cNvSpPr>
      </xdr:nvSpPr>
      <xdr:spPr bwMode="auto">
        <a:xfrm>
          <a:off x="0" y="349521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13" name="AutoShape 941" descr="Colorado Avalanche">
          <a:extLst>
            <a:ext uri="{FF2B5EF4-FFF2-40B4-BE49-F238E27FC236}">
              <a16:creationId xmlns:a16="http://schemas.microsoft.com/office/drawing/2014/main" xmlns="" id="{00000000-0008-0000-1000-0000AD0F0000}"/>
            </a:ext>
          </a:extLst>
        </xdr:cNvPr>
        <xdr:cNvSpPr>
          <a:spLocks noChangeAspect="1" noChangeArrowheads="1"/>
        </xdr:cNvSpPr>
      </xdr:nvSpPr>
      <xdr:spPr bwMode="auto">
        <a:xfrm>
          <a:off x="0" y="349704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14" name="AutoShape 942" descr="St Louis Blues">
          <a:extLst>
            <a:ext uri="{FF2B5EF4-FFF2-40B4-BE49-F238E27FC236}">
              <a16:creationId xmlns:a16="http://schemas.microsoft.com/office/drawing/2014/main" xmlns="" id="{00000000-0008-0000-1000-0000AE0F0000}"/>
            </a:ext>
          </a:extLst>
        </xdr:cNvPr>
        <xdr:cNvSpPr>
          <a:spLocks noChangeAspect="1" noChangeArrowheads="1"/>
        </xdr:cNvSpPr>
      </xdr:nvSpPr>
      <xdr:spPr bwMode="auto">
        <a:xfrm>
          <a:off x="0" y="350070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15" name="AutoShape 943" descr="Montreal Canadiens">
          <a:extLst>
            <a:ext uri="{FF2B5EF4-FFF2-40B4-BE49-F238E27FC236}">
              <a16:creationId xmlns:a16="http://schemas.microsoft.com/office/drawing/2014/main" xmlns="" id="{00000000-0008-0000-1000-0000AF0F0000}"/>
            </a:ext>
          </a:extLst>
        </xdr:cNvPr>
        <xdr:cNvSpPr>
          <a:spLocks noChangeAspect="1" noChangeArrowheads="1"/>
        </xdr:cNvSpPr>
      </xdr:nvSpPr>
      <xdr:spPr bwMode="auto">
        <a:xfrm>
          <a:off x="0" y="35043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16" name="AutoShape 944" descr="New York Islanders">
          <a:extLst>
            <a:ext uri="{FF2B5EF4-FFF2-40B4-BE49-F238E27FC236}">
              <a16:creationId xmlns:a16="http://schemas.microsoft.com/office/drawing/2014/main" xmlns="" id="{00000000-0008-0000-1000-0000B00F0000}"/>
            </a:ext>
          </a:extLst>
        </xdr:cNvPr>
        <xdr:cNvSpPr>
          <a:spLocks noChangeAspect="1" noChangeArrowheads="1"/>
        </xdr:cNvSpPr>
      </xdr:nvSpPr>
      <xdr:spPr bwMode="auto">
        <a:xfrm>
          <a:off x="0" y="350619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17" name="AutoShape 945" descr="New York Islanders">
          <a:extLst>
            <a:ext uri="{FF2B5EF4-FFF2-40B4-BE49-F238E27FC236}">
              <a16:creationId xmlns:a16="http://schemas.microsoft.com/office/drawing/2014/main" xmlns="" id="{00000000-0008-0000-1000-0000B10F0000}"/>
            </a:ext>
          </a:extLst>
        </xdr:cNvPr>
        <xdr:cNvSpPr>
          <a:spLocks noChangeAspect="1" noChangeArrowheads="1"/>
        </xdr:cNvSpPr>
      </xdr:nvSpPr>
      <xdr:spPr bwMode="auto">
        <a:xfrm>
          <a:off x="0" y="350984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18" name="AutoShape 946" descr="Pittsburgh Penguins">
          <a:extLst>
            <a:ext uri="{FF2B5EF4-FFF2-40B4-BE49-F238E27FC236}">
              <a16:creationId xmlns:a16="http://schemas.microsoft.com/office/drawing/2014/main" xmlns="" id="{00000000-0008-0000-1000-0000B20F0000}"/>
            </a:ext>
          </a:extLst>
        </xdr:cNvPr>
        <xdr:cNvSpPr>
          <a:spLocks noChangeAspect="1" noChangeArrowheads="1"/>
        </xdr:cNvSpPr>
      </xdr:nvSpPr>
      <xdr:spPr bwMode="auto">
        <a:xfrm>
          <a:off x="0" y="3511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19" name="AutoShape 947" descr="Winnipeg Jets">
          <a:extLst>
            <a:ext uri="{FF2B5EF4-FFF2-40B4-BE49-F238E27FC236}">
              <a16:creationId xmlns:a16="http://schemas.microsoft.com/office/drawing/2014/main" xmlns="" id="{00000000-0008-0000-1000-0000B30F0000}"/>
            </a:ext>
          </a:extLst>
        </xdr:cNvPr>
        <xdr:cNvSpPr>
          <a:spLocks noChangeAspect="1" noChangeArrowheads="1"/>
        </xdr:cNvSpPr>
      </xdr:nvSpPr>
      <xdr:spPr bwMode="auto">
        <a:xfrm>
          <a:off x="0" y="351533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20" name="AutoShape 948" descr="Columbus Blue Jackets">
          <a:extLst>
            <a:ext uri="{FF2B5EF4-FFF2-40B4-BE49-F238E27FC236}">
              <a16:creationId xmlns:a16="http://schemas.microsoft.com/office/drawing/2014/main" xmlns="" id="{00000000-0008-0000-1000-0000B40F0000}"/>
            </a:ext>
          </a:extLst>
        </xdr:cNvPr>
        <xdr:cNvSpPr>
          <a:spLocks noChangeAspect="1" noChangeArrowheads="1"/>
        </xdr:cNvSpPr>
      </xdr:nvSpPr>
      <xdr:spPr bwMode="auto">
        <a:xfrm>
          <a:off x="0" y="351716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21" name="AutoShape 949" descr="Edmonton Oilers">
          <a:extLst>
            <a:ext uri="{FF2B5EF4-FFF2-40B4-BE49-F238E27FC236}">
              <a16:creationId xmlns:a16="http://schemas.microsoft.com/office/drawing/2014/main" xmlns="" id="{00000000-0008-0000-1000-0000B50F0000}"/>
            </a:ext>
          </a:extLst>
        </xdr:cNvPr>
        <xdr:cNvSpPr>
          <a:spLocks noChangeAspect="1" noChangeArrowheads="1"/>
        </xdr:cNvSpPr>
      </xdr:nvSpPr>
      <xdr:spPr bwMode="auto">
        <a:xfrm>
          <a:off x="0" y="351899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22" name="AutoShape 950" descr="Colorado Avalanche">
          <a:extLst>
            <a:ext uri="{FF2B5EF4-FFF2-40B4-BE49-F238E27FC236}">
              <a16:creationId xmlns:a16="http://schemas.microsoft.com/office/drawing/2014/main" xmlns="" id="{00000000-0008-0000-1000-0000B60F0000}"/>
            </a:ext>
          </a:extLst>
        </xdr:cNvPr>
        <xdr:cNvSpPr>
          <a:spLocks noChangeAspect="1" noChangeArrowheads="1"/>
        </xdr:cNvSpPr>
      </xdr:nvSpPr>
      <xdr:spPr bwMode="auto">
        <a:xfrm>
          <a:off x="0" y="352264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23" name="AutoShape 951" descr="Arizona Coyotes">
          <a:extLst>
            <a:ext uri="{FF2B5EF4-FFF2-40B4-BE49-F238E27FC236}">
              <a16:creationId xmlns:a16="http://schemas.microsoft.com/office/drawing/2014/main" xmlns="" id="{00000000-0008-0000-1000-0000B70F0000}"/>
            </a:ext>
          </a:extLst>
        </xdr:cNvPr>
        <xdr:cNvSpPr>
          <a:spLocks noChangeAspect="1" noChangeArrowheads="1"/>
        </xdr:cNvSpPr>
      </xdr:nvSpPr>
      <xdr:spPr bwMode="auto">
        <a:xfrm>
          <a:off x="0" y="352447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24" name="AutoShape 952" descr="Montreal Canadiens">
          <a:extLst>
            <a:ext uri="{FF2B5EF4-FFF2-40B4-BE49-F238E27FC236}">
              <a16:creationId xmlns:a16="http://schemas.microsoft.com/office/drawing/2014/main" xmlns="" id="{00000000-0008-0000-1000-0000B80F0000}"/>
            </a:ext>
          </a:extLst>
        </xdr:cNvPr>
        <xdr:cNvSpPr>
          <a:spLocks noChangeAspect="1" noChangeArrowheads="1"/>
        </xdr:cNvSpPr>
      </xdr:nvSpPr>
      <xdr:spPr bwMode="auto">
        <a:xfrm>
          <a:off x="0" y="352813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25" name="AutoShape 953" descr="Arizona Coyotes">
          <a:extLst>
            <a:ext uri="{FF2B5EF4-FFF2-40B4-BE49-F238E27FC236}">
              <a16:creationId xmlns:a16="http://schemas.microsoft.com/office/drawing/2014/main" xmlns="" id="{00000000-0008-0000-1000-0000B90F0000}"/>
            </a:ext>
          </a:extLst>
        </xdr:cNvPr>
        <xdr:cNvSpPr>
          <a:spLocks noChangeAspect="1" noChangeArrowheads="1"/>
        </xdr:cNvSpPr>
      </xdr:nvSpPr>
      <xdr:spPr bwMode="auto">
        <a:xfrm>
          <a:off x="0" y="353179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26" name="AutoShape 954" descr="Columbus Blue Jackets">
          <a:extLst>
            <a:ext uri="{FF2B5EF4-FFF2-40B4-BE49-F238E27FC236}">
              <a16:creationId xmlns:a16="http://schemas.microsoft.com/office/drawing/2014/main" xmlns="" id="{00000000-0008-0000-1000-0000BA0F0000}"/>
            </a:ext>
          </a:extLst>
        </xdr:cNvPr>
        <xdr:cNvSpPr>
          <a:spLocks noChangeAspect="1" noChangeArrowheads="1"/>
        </xdr:cNvSpPr>
      </xdr:nvSpPr>
      <xdr:spPr bwMode="auto">
        <a:xfrm>
          <a:off x="0" y="353545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27" name="AutoShape 955" descr="St Louis Blues">
          <a:extLst>
            <a:ext uri="{FF2B5EF4-FFF2-40B4-BE49-F238E27FC236}">
              <a16:creationId xmlns:a16="http://schemas.microsoft.com/office/drawing/2014/main" xmlns="" id="{00000000-0008-0000-1000-0000BB0F0000}"/>
            </a:ext>
          </a:extLst>
        </xdr:cNvPr>
        <xdr:cNvSpPr>
          <a:spLocks noChangeAspect="1" noChangeArrowheads="1"/>
        </xdr:cNvSpPr>
      </xdr:nvSpPr>
      <xdr:spPr bwMode="auto">
        <a:xfrm>
          <a:off x="0" y="353728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28" name="AutoShape 956" descr="Buffalo Sabres">
          <a:extLst>
            <a:ext uri="{FF2B5EF4-FFF2-40B4-BE49-F238E27FC236}">
              <a16:creationId xmlns:a16="http://schemas.microsoft.com/office/drawing/2014/main" xmlns="" id="{00000000-0008-0000-1000-0000BC0F0000}"/>
            </a:ext>
          </a:extLst>
        </xdr:cNvPr>
        <xdr:cNvSpPr>
          <a:spLocks noChangeAspect="1" noChangeArrowheads="1"/>
        </xdr:cNvSpPr>
      </xdr:nvSpPr>
      <xdr:spPr bwMode="auto">
        <a:xfrm>
          <a:off x="0" y="354276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29" name="AutoShape 957" descr="St Louis Blues">
          <a:extLst>
            <a:ext uri="{FF2B5EF4-FFF2-40B4-BE49-F238E27FC236}">
              <a16:creationId xmlns:a16="http://schemas.microsoft.com/office/drawing/2014/main" xmlns="" id="{00000000-0008-0000-1000-0000BD0F0000}"/>
            </a:ext>
          </a:extLst>
        </xdr:cNvPr>
        <xdr:cNvSpPr>
          <a:spLocks noChangeAspect="1" noChangeArrowheads="1"/>
        </xdr:cNvSpPr>
      </xdr:nvSpPr>
      <xdr:spPr bwMode="auto">
        <a:xfrm>
          <a:off x="0" y="354642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30" name="AutoShape 958" descr="New York Rangers">
          <a:extLst>
            <a:ext uri="{FF2B5EF4-FFF2-40B4-BE49-F238E27FC236}">
              <a16:creationId xmlns:a16="http://schemas.microsoft.com/office/drawing/2014/main" xmlns="" id="{00000000-0008-0000-1000-0000BE0F0000}"/>
            </a:ext>
          </a:extLst>
        </xdr:cNvPr>
        <xdr:cNvSpPr>
          <a:spLocks noChangeAspect="1" noChangeArrowheads="1"/>
        </xdr:cNvSpPr>
      </xdr:nvSpPr>
      <xdr:spPr bwMode="auto">
        <a:xfrm>
          <a:off x="0" y="355008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31" name="AutoShape 959" descr="Florida Panthers">
          <a:extLst>
            <a:ext uri="{FF2B5EF4-FFF2-40B4-BE49-F238E27FC236}">
              <a16:creationId xmlns:a16="http://schemas.microsoft.com/office/drawing/2014/main" xmlns="" id="{00000000-0008-0000-1000-0000BF0F0000}"/>
            </a:ext>
          </a:extLst>
        </xdr:cNvPr>
        <xdr:cNvSpPr>
          <a:spLocks noChangeAspect="1" noChangeArrowheads="1"/>
        </xdr:cNvSpPr>
      </xdr:nvSpPr>
      <xdr:spPr bwMode="auto">
        <a:xfrm>
          <a:off x="0" y="355373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32" name="AutoShape 960" descr="Tampa Bay Lightning">
          <a:extLst>
            <a:ext uri="{FF2B5EF4-FFF2-40B4-BE49-F238E27FC236}">
              <a16:creationId xmlns:a16="http://schemas.microsoft.com/office/drawing/2014/main" xmlns="" id="{00000000-0008-0000-1000-0000C00F0000}"/>
            </a:ext>
          </a:extLst>
        </xdr:cNvPr>
        <xdr:cNvSpPr>
          <a:spLocks noChangeAspect="1" noChangeArrowheads="1"/>
        </xdr:cNvSpPr>
      </xdr:nvSpPr>
      <xdr:spPr bwMode="auto">
        <a:xfrm>
          <a:off x="0" y="3557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33" name="AutoShape 961" descr="Vegas Golden Knights">
          <a:extLst>
            <a:ext uri="{FF2B5EF4-FFF2-40B4-BE49-F238E27FC236}">
              <a16:creationId xmlns:a16="http://schemas.microsoft.com/office/drawing/2014/main" xmlns="" id="{00000000-0008-0000-1000-0000C10F0000}"/>
            </a:ext>
          </a:extLst>
        </xdr:cNvPr>
        <xdr:cNvSpPr>
          <a:spLocks noChangeAspect="1" noChangeArrowheads="1"/>
        </xdr:cNvSpPr>
      </xdr:nvSpPr>
      <xdr:spPr bwMode="auto">
        <a:xfrm>
          <a:off x="0" y="355922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34" name="AutoShape 962" descr="Toronto Maple Leafs">
          <a:extLst>
            <a:ext uri="{FF2B5EF4-FFF2-40B4-BE49-F238E27FC236}">
              <a16:creationId xmlns:a16="http://schemas.microsoft.com/office/drawing/2014/main" xmlns="" id="{00000000-0008-0000-1000-0000C20F0000}"/>
            </a:ext>
          </a:extLst>
        </xdr:cNvPr>
        <xdr:cNvSpPr>
          <a:spLocks noChangeAspect="1" noChangeArrowheads="1"/>
        </xdr:cNvSpPr>
      </xdr:nvSpPr>
      <xdr:spPr bwMode="auto">
        <a:xfrm>
          <a:off x="0" y="356288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35" name="AutoShape 963" descr="Detroit Red Wings">
          <a:extLst>
            <a:ext uri="{FF2B5EF4-FFF2-40B4-BE49-F238E27FC236}">
              <a16:creationId xmlns:a16="http://schemas.microsoft.com/office/drawing/2014/main" xmlns="" id="{00000000-0008-0000-1000-0000C30F0000}"/>
            </a:ext>
          </a:extLst>
        </xdr:cNvPr>
        <xdr:cNvSpPr>
          <a:spLocks noChangeAspect="1" noChangeArrowheads="1"/>
        </xdr:cNvSpPr>
      </xdr:nvSpPr>
      <xdr:spPr bwMode="auto">
        <a:xfrm>
          <a:off x="0" y="3566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36" name="AutoShape 964" descr="Los Angeles Kings">
          <a:extLst>
            <a:ext uri="{FF2B5EF4-FFF2-40B4-BE49-F238E27FC236}">
              <a16:creationId xmlns:a16="http://schemas.microsoft.com/office/drawing/2014/main" xmlns="" id="{00000000-0008-0000-1000-0000C40F0000}"/>
            </a:ext>
          </a:extLst>
        </xdr:cNvPr>
        <xdr:cNvSpPr>
          <a:spLocks noChangeAspect="1" noChangeArrowheads="1"/>
        </xdr:cNvSpPr>
      </xdr:nvSpPr>
      <xdr:spPr bwMode="auto">
        <a:xfrm>
          <a:off x="0" y="357019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37" name="AutoShape 965" descr="Boston Bruins">
          <a:extLst>
            <a:ext uri="{FF2B5EF4-FFF2-40B4-BE49-F238E27FC236}">
              <a16:creationId xmlns:a16="http://schemas.microsoft.com/office/drawing/2014/main" xmlns="" id="{00000000-0008-0000-1000-0000C50F0000}"/>
            </a:ext>
          </a:extLst>
        </xdr:cNvPr>
        <xdr:cNvSpPr>
          <a:spLocks noChangeAspect="1" noChangeArrowheads="1"/>
        </xdr:cNvSpPr>
      </xdr:nvSpPr>
      <xdr:spPr bwMode="auto">
        <a:xfrm>
          <a:off x="0" y="357202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38" name="AutoShape 966" descr="Minnesota Wild">
          <a:extLst>
            <a:ext uri="{FF2B5EF4-FFF2-40B4-BE49-F238E27FC236}">
              <a16:creationId xmlns:a16="http://schemas.microsoft.com/office/drawing/2014/main" xmlns="" id="{00000000-0008-0000-1000-0000C60F0000}"/>
            </a:ext>
          </a:extLst>
        </xdr:cNvPr>
        <xdr:cNvSpPr>
          <a:spLocks noChangeAspect="1" noChangeArrowheads="1"/>
        </xdr:cNvSpPr>
      </xdr:nvSpPr>
      <xdr:spPr bwMode="auto">
        <a:xfrm>
          <a:off x="0" y="357385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39" name="AutoShape 967" descr="Vegas Golden Knights">
          <a:extLst>
            <a:ext uri="{FF2B5EF4-FFF2-40B4-BE49-F238E27FC236}">
              <a16:creationId xmlns:a16="http://schemas.microsoft.com/office/drawing/2014/main" xmlns="" id="{00000000-0008-0000-1000-0000C70F0000}"/>
            </a:ext>
          </a:extLst>
        </xdr:cNvPr>
        <xdr:cNvSpPr>
          <a:spLocks noChangeAspect="1" noChangeArrowheads="1"/>
        </xdr:cNvSpPr>
      </xdr:nvSpPr>
      <xdr:spPr bwMode="auto">
        <a:xfrm>
          <a:off x="0" y="357751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40" name="AutoShape 968" descr="Detroit Red Wings">
          <a:extLst>
            <a:ext uri="{FF2B5EF4-FFF2-40B4-BE49-F238E27FC236}">
              <a16:creationId xmlns:a16="http://schemas.microsoft.com/office/drawing/2014/main" xmlns="" id="{00000000-0008-0000-1000-0000C80F0000}"/>
            </a:ext>
          </a:extLst>
        </xdr:cNvPr>
        <xdr:cNvSpPr>
          <a:spLocks noChangeAspect="1" noChangeArrowheads="1"/>
        </xdr:cNvSpPr>
      </xdr:nvSpPr>
      <xdr:spPr bwMode="auto">
        <a:xfrm>
          <a:off x="0" y="358117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41" name="AutoShape 969" descr="Anaheim Ducks">
          <a:extLst>
            <a:ext uri="{FF2B5EF4-FFF2-40B4-BE49-F238E27FC236}">
              <a16:creationId xmlns:a16="http://schemas.microsoft.com/office/drawing/2014/main" xmlns="" id="{00000000-0008-0000-1000-0000C90F0000}"/>
            </a:ext>
          </a:extLst>
        </xdr:cNvPr>
        <xdr:cNvSpPr>
          <a:spLocks noChangeAspect="1" noChangeArrowheads="1"/>
        </xdr:cNvSpPr>
      </xdr:nvSpPr>
      <xdr:spPr bwMode="auto">
        <a:xfrm>
          <a:off x="0" y="35848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42" name="AutoShape 970" descr="Arizona Coyotes">
          <a:extLst>
            <a:ext uri="{FF2B5EF4-FFF2-40B4-BE49-F238E27FC236}">
              <a16:creationId xmlns:a16="http://schemas.microsoft.com/office/drawing/2014/main" xmlns="" id="{00000000-0008-0000-1000-0000CA0F0000}"/>
            </a:ext>
          </a:extLst>
        </xdr:cNvPr>
        <xdr:cNvSpPr>
          <a:spLocks noChangeAspect="1" noChangeArrowheads="1"/>
        </xdr:cNvSpPr>
      </xdr:nvSpPr>
      <xdr:spPr bwMode="auto">
        <a:xfrm>
          <a:off x="0" y="358848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43" name="AutoShape 971" descr="Florida Panthers">
          <a:extLst>
            <a:ext uri="{FF2B5EF4-FFF2-40B4-BE49-F238E27FC236}">
              <a16:creationId xmlns:a16="http://schemas.microsoft.com/office/drawing/2014/main" xmlns="" id="{00000000-0008-0000-1000-0000CB0F0000}"/>
            </a:ext>
          </a:extLst>
        </xdr:cNvPr>
        <xdr:cNvSpPr>
          <a:spLocks noChangeAspect="1" noChangeArrowheads="1"/>
        </xdr:cNvSpPr>
      </xdr:nvSpPr>
      <xdr:spPr bwMode="auto">
        <a:xfrm>
          <a:off x="0" y="359214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44" name="AutoShape 972" descr="Minnesota Wild">
          <a:extLst>
            <a:ext uri="{FF2B5EF4-FFF2-40B4-BE49-F238E27FC236}">
              <a16:creationId xmlns:a16="http://schemas.microsoft.com/office/drawing/2014/main" xmlns="" id="{00000000-0008-0000-1000-0000CC0F0000}"/>
            </a:ext>
          </a:extLst>
        </xdr:cNvPr>
        <xdr:cNvSpPr>
          <a:spLocks noChangeAspect="1" noChangeArrowheads="1"/>
        </xdr:cNvSpPr>
      </xdr:nvSpPr>
      <xdr:spPr bwMode="auto">
        <a:xfrm>
          <a:off x="0" y="35958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45" name="AutoShape 973" descr="Buffalo Sabres">
          <a:extLst>
            <a:ext uri="{FF2B5EF4-FFF2-40B4-BE49-F238E27FC236}">
              <a16:creationId xmlns:a16="http://schemas.microsoft.com/office/drawing/2014/main" xmlns="" id="{00000000-0008-0000-1000-0000CD0F0000}"/>
            </a:ext>
          </a:extLst>
        </xdr:cNvPr>
        <xdr:cNvSpPr>
          <a:spLocks noChangeAspect="1" noChangeArrowheads="1"/>
        </xdr:cNvSpPr>
      </xdr:nvSpPr>
      <xdr:spPr bwMode="auto">
        <a:xfrm>
          <a:off x="0" y="359945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46" name="AutoShape 974" descr="St Louis Blues">
          <a:extLst>
            <a:ext uri="{FF2B5EF4-FFF2-40B4-BE49-F238E27FC236}">
              <a16:creationId xmlns:a16="http://schemas.microsoft.com/office/drawing/2014/main" xmlns="" id="{00000000-0008-0000-1000-0000CE0F0000}"/>
            </a:ext>
          </a:extLst>
        </xdr:cNvPr>
        <xdr:cNvSpPr>
          <a:spLocks noChangeAspect="1" noChangeArrowheads="1"/>
        </xdr:cNvSpPr>
      </xdr:nvSpPr>
      <xdr:spPr bwMode="auto">
        <a:xfrm>
          <a:off x="0" y="3603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47" name="AutoShape 975" descr="Washington Capitals">
          <a:extLst>
            <a:ext uri="{FF2B5EF4-FFF2-40B4-BE49-F238E27FC236}">
              <a16:creationId xmlns:a16="http://schemas.microsoft.com/office/drawing/2014/main" xmlns="" id="{00000000-0008-0000-1000-0000CF0F0000}"/>
            </a:ext>
          </a:extLst>
        </xdr:cNvPr>
        <xdr:cNvSpPr>
          <a:spLocks noChangeAspect="1" noChangeArrowheads="1"/>
        </xdr:cNvSpPr>
      </xdr:nvSpPr>
      <xdr:spPr bwMode="auto">
        <a:xfrm>
          <a:off x="0" y="360677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48" name="AutoShape 976" descr="New Jersey Devils">
          <a:extLst>
            <a:ext uri="{FF2B5EF4-FFF2-40B4-BE49-F238E27FC236}">
              <a16:creationId xmlns:a16="http://schemas.microsoft.com/office/drawing/2014/main" xmlns="" id="{00000000-0008-0000-1000-0000D00F0000}"/>
            </a:ext>
          </a:extLst>
        </xdr:cNvPr>
        <xdr:cNvSpPr>
          <a:spLocks noChangeAspect="1" noChangeArrowheads="1"/>
        </xdr:cNvSpPr>
      </xdr:nvSpPr>
      <xdr:spPr bwMode="auto">
        <a:xfrm>
          <a:off x="0" y="36086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49" name="AutoShape 977" descr="Tampa Bay Lightning">
          <a:extLst>
            <a:ext uri="{FF2B5EF4-FFF2-40B4-BE49-F238E27FC236}">
              <a16:creationId xmlns:a16="http://schemas.microsoft.com/office/drawing/2014/main" xmlns="" id="{00000000-0008-0000-1000-0000D10F0000}"/>
            </a:ext>
          </a:extLst>
        </xdr:cNvPr>
        <xdr:cNvSpPr>
          <a:spLocks noChangeAspect="1" noChangeArrowheads="1"/>
        </xdr:cNvSpPr>
      </xdr:nvSpPr>
      <xdr:spPr bwMode="auto">
        <a:xfrm>
          <a:off x="0" y="3612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50" name="AutoShape 978" descr="Detroit Red Wings">
          <a:extLst>
            <a:ext uri="{FF2B5EF4-FFF2-40B4-BE49-F238E27FC236}">
              <a16:creationId xmlns:a16="http://schemas.microsoft.com/office/drawing/2014/main" xmlns="" id="{00000000-0008-0000-1000-0000D20F0000}"/>
            </a:ext>
          </a:extLst>
        </xdr:cNvPr>
        <xdr:cNvSpPr>
          <a:spLocks noChangeAspect="1" noChangeArrowheads="1"/>
        </xdr:cNvSpPr>
      </xdr:nvSpPr>
      <xdr:spPr bwMode="auto">
        <a:xfrm>
          <a:off x="0" y="361591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51" name="AutoShape 979" descr="Toronto Maple Leafs">
          <a:extLst>
            <a:ext uri="{FF2B5EF4-FFF2-40B4-BE49-F238E27FC236}">
              <a16:creationId xmlns:a16="http://schemas.microsoft.com/office/drawing/2014/main" xmlns="" id="{00000000-0008-0000-1000-0000D30F0000}"/>
            </a:ext>
          </a:extLst>
        </xdr:cNvPr>
        <xdr:cNvSpPr>
          <a:spLocks noChangeAspect="1" noChangeArrowheads="1"/>
        </xdr:cNvSpPr>
      </xdr:nvSpPr>
      <xdr:spPr bwMode="auto">
        <a:xfrm>
          <a:off x="0" y="361957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52" name="AutoShape 980" descr="Buffalo Sabres">
          <a:extLst>
            <a:ext uri="{FF2B5EF4-FFF2-40B4-BE49-F238E27FC236}">
              <a16:creationId xmlns:a16="http://schemas.microsoft.com/office/drawing/2014/main" xmlns="" id="{00000000-0008-0000-1000-0000D40F0000}"/>
            </a:ext>
          </a:extLst>
        </xdr:cNvPr>
        <xdr:cNvSpPr>
          <a:spLocks noChangeAspect="1" noChangeArrowheads="1"/>
        </xdr:cNvSpPr>
      </xdr:nvSpPr>
      <xdr:spPr bwMode="auto">
        <a:xfrm>
          <a:off x="0" y="36232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53" name="AutoShape 981" descr="Vegas Golden Knights">
          <a:extLst>
            <a:ext uri="{FF2B5EF4-FFF2-40B4-BE49-F238E27FC236}">
              <a16:creationId xmlns:a16="http://schemas.microsoft.com/office/drawing/2014/main" xmlns="" id="{00000000-0008-0000-1000-0000D50F0000}"/>
            </a:ext>
          </a:extLst>
        </xdr:cNvPr>
        <xdr:cNvSpPr>
          <a:spLocks noChangeAspect="1" noChangeArrowheads="1"/>
        </xdr:cNvSpPr>
      </xdr:nvSpPr>
      <xdr:spPr bwMode="auto">
        <a:xfrm>
          <a:off x="0" y="362689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54" name="AutoShape 982" descr="New York Islanders">
          <a:extLst>
            <a:ext uri="{FF2B5EF4-FFF2-40B4-BE49-F238E27FC236}">
              <a16:creationId xmlns:a16="http://schemas.microsoft.com/office/drawing/2014/main" xmlns="" id="{00000000-0008-0000-1000-0000D60F0000}"/>
            </a:ext>
          </a:extLst>
        </xdr:cNvPr>
        <xdr:cNvSpPr>
          <a:spLocks noChangeAspect="1" noChangeArrowheads="1"/>
        </xdr:cNvSpPr>
      </xdr:nvSpPr>
      <xdr:spPr bwMode="auto">
        <a:xfrm>
          <a:off x="0" y="362872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55" name="AutoShape 983" descr="Pittsburgh Penguins">
          <a:extLst>
            <a:ext uri="{FF2B5EF4-FFF2-40B4-BE49-F238E27FC236}">
              <a16:creationId xmlns:a16="http://schemas.microsoft.com/office/drawing/2014/main" xmlns="" id="{00000000-0008-0000-1000-0000D70F0000}"/>
            </a:ext>
          </a:extLst>
        </xdr:cNvPr>
        <xdr:cNvSpPr>
          <a:spLocks noChangeAspect="1" noChangeArrowheads="1"/>
        </xdr:cNvSpPr>
      </xdr:nvSpPr>
      <xdr:spPr bwMode="auto">
        <a:xfrm>
          <a:off x="0" y="3630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56" name="AutoShape 984" descr="Philadelphia Flyers">
          <a:extLst>
            <a:ext uri="{FF2B5EF4-FFF2-40B4-BE49-F238E27FC236}">
              <a16:creationId xmlns:a16="http://schemas.microsoft.com/office/drawing/2014/main" xmlns="" id="{00000000-0008-0000-1000-0000D80F0000}"/>
            </a:ext>
          </a:extLst>
        </xdr:cNvPr>
        <xdr:cNvSpPr>
          <a:spLocks noChangeAspect="1" noChangeArrowheads="1"/>
        </xdr:cNvSpPr>
      </xdr:nvSpPr>
      <xdr:spPr bwMode="auto">
        <a:xfrm>
          <a:off x="0" y="363420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57" name="AutoShape 985" descr="Toronto Maple Leafs">
          <a:extLst>
            <a:ext uri="{FF2B5EF4-FFF2-40B4-BE49-F238E27FC236}">
              <a16:creationId xmlns:a16="http://schemas.microsoft.com/office/drawing/2014/main" xmlns="" id="{00000000-0008-0000-1000-0000D90F0000}"/>
            </a:ext>
          </a:extLst>
        </xdr:cNvPr>
        <xdr:cNvSpPr>
          <a:spLocks noChangeAspect="1" noChangeArrowheads="1"/>
        </xdr:cNvSpPr>
      </xdr:nvSpPr>
      <xdr:spPr bwMode="auto">
        <a:xfrm>
          <a:off x="0" y="36378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58" name="AutoShape 986" descr="Vancouver Canucks">
          <a:extLst>
            <a:ext uri="{FF2B5EF4-FFF2-40B4-BE49-F238E27FC236}">
              <a16:creationId xmlns:a16="http://schemas.microsoft.com/office/drawing/2014/main" xmlns="" id="{00000000-0008-0000-1000-0000DA0F0000}"/>
            </a:ext>
          </a:extLst>
        </xdr:cNvPr>
        <xdr:cNvSpPr>
          <a:spLocks noChangeAspect="1" noChangeArrowheads="1"/>
        </xdr:cNvSpPr>
      </xdr:nvSpPr>
      <xdr:spPr bwMode="auto">
        <a:xfrm>
          <a:off x="0" y="364152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59" name="AutoShape 987" descr="Dallas Stars">
          <a:extLst>
            <a:ext uri="{FF2B5EF4-FFF2-40B4-BE49-F238E27FC236}">
              <a16:creationId xmlns:a16="http://schemas.microsoft.com/office/drawing/2014/main" xmlns="" id="{00000000-0008-0000-1000-0000DB0F0000}"/>
            </a:ext>
          </a:extLst>
        </xdr:cNvPr>
        <xdr:cNvSpPr>
          <a:spLocks noChangeAspect="1" noChangeArrowheads="1"/>
        </xdr:cNvSpPr>
      </xdr:nvSpPr>
      <xdr:spPr bwMode="auto">
        <a:xfrm>
          <a:off x="0" y="364517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60" name="AutoShape 988" descr="Arizona Coyotes">
          <a:extLst>
            <a:ext uri="{FF2B5EF4-FFF2-40B4-BE49-F238E27FC236}">
              <a16:creationId xmlns:a16="http://schemas.microsoft.com/office/drawing/2014/main" xmlns="" id="{00000000-0008-0000-1000-0000DC0F0000}"/>
            </a:ext>
          </a:extLst>
        </xdr:cNvPr>
        <xdr:cNvSpPr>
          <a:spLocks noChangeAspect="1" noChangeArrowheads="1"/>
        </xdr:cNvSpPr>
      </xdr:nvSpPr>
      <xdr:spPr bwMode="auto">
        <a:xfrm>
          <a:off x="0" y="36470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61" name="AutoShape 989" descr="Columbus Blue Jackets">
          <a:extLst>
            <a:ext uri="{FF2B5EF4-FFF2-40B4-BE49-F238E27FC236}">
              <a16:creationId xmlns:a16="http://schemas.microsoft.com/office/drawing/2014/main" xmlns="" id="{00000000-0008-0000-1000-0000DD0F0000}"/>
            </a:ext>
          </a:extLst>
        </xdr:cNvPr>
        <xdr:cNvSpPr>
          <a:spLocks noChangeAspect="1" noChangeArrowheads="1"/>
        </xdr:cNvSpPr>
      </xdr:nvSpPr>
      <xdr:spPr bwMode="auto">
        <a:xfrm>
          <a:off x="0" y="365066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62" name="AutoShape 990" descr="Dallas Stars">
          <a:extLst>
            <a:ext uri="{FF2B5EF4-FFF2-40B4-BE49-F238E27FC236}">
              <a16:creationId xmlns:a16="http://schemas.microsoft.com/office/drawing/2014/main" xmlns="" id="{00000000-0008-0000-1000-0000DE0F0000}"/>
            </a:ext>
          </a:extLst>
        </xdr:cNvPr>
        <xdr:cNvSpPr>
          <a:spLocks noChangeAspect="1" noChangeArrowheads="1"/>
        </xdr:cNvSpPr>
      </xdr:nvSpPr>
      <xdr:spPr bwMode="auto">
        <a:xfrm>
          <a:off x="0" y="365432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63" name="AutoShape 991" descr="New Jersey Devils">
          <a:extLst>
            <a:ext uri="{FF2B5EF4-FFF2-40B4-BE49-F238E27FC236}">
              <a16:creationId xmlns:a16="http://schemas.microsoft.com/office/drawing/2014/main" xmlns="" id="{00000000-0008-0000-1000-0000DF0F0000}"/>
            </a:ext>
          </a:extLst>
        </xdr:cNvPr>
        <xdr:cNvSpPr>
          <a:spLocks noChangeAspect="1" noChangeArrowheads="1"/>
        </xdr:cNvSpPr>
      </xdr:nvSpPr>
      <xdr:spPr bwMode="auto">
        <a:xfrm>
          <a:off x="0" y="3657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64" name="AutoShape 992" descr="Ottawa Senators">
          <a:extLst>
            <a:ext uri="{FF2B5EF4-FFF2-40B4-BE49-F238E27FC236}">
              <a16:creationId xmlns:a16="http://schemas.microsoft.com/office/drawing/2014/main" xmlns="" id="{00000000-0008-0000-1000-0000E00F0000}"/>
            </a:ext>
          </a:extLst>
        </xdr:cNvPr>
        <xdr:cNvSpPr>
          <a:spLocks noChangeAspect="1" noChangeArrowheads="1"/>
        </xdr:cNvSpPr>
      </xdr:nvSpPr>
      <xdr:spPr bwMode="auto">
        <a:xfrm>
          <a:off x="0" y="366163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65" name="AutoShape 993" descr="San Jose Sharks">
          <a:extLst>
            <a:ext uri="{FF2B5EF4-FFF2-40B4-BE49-F238E27FC236}">
              <a16:creationId xmlns:a16="http://schemas.microsoft.com/office/drawing/2014/main" xmlns="" id="{00000000-0008-0000-1000-0000E10F0000}"/>
            </a:ext>
          </a:extLst>
        </xdr:cNvPr>
        <xdr:cNvSpPr>
          <a:spLocks noChangeAspect="1" noChangeArrowheads="1"/>
        </xdr:cNvSpPr>
      </xdr:nvSpPr>
      <xdr:spPr bwMode="auto">
        <a:xfrm>
          <a:off x="0" y="366529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66" name="AutoShape 994" descr="Carolina Hurricanes">
          <a:extLst>
            <a:ext uri="{FF2B5EF4-FFF2-40B4-BE49-F238E27FC236}">
              <a16:creationId xmlns:a16="http://schemas.microsoft.com/office/drawing/2014/main" xmlns="" id="{00000000-0008-0000-1000-0000E20F0000}"/>
            </a:ext>
          </a:extLst>
        </xdr:cNvPr>
        <xdr:cNvSpPr>
          <a:spLocks noChangeAspect="1" noChangeArrowheads="1"/>
        </xdr:cNvSpPr>
      </xdr:nvSpPr>
      <xdr:spPr bwMode="auto">
        <a:xfrm>
          <a:off x="0" y="3667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67" name="AutoShape 995" descr="Tampa Bay Lightning">
          <a:extLst>
            <a:ext uri="{FF2B5EF4-FFF2-40B4-BE49-F238E27FC236}">
              <a16:creationId xmlns:a16="http://schemas.microsoft.com/office/drawing/2014/main" xmlns="" id="{00000000-0008-0000-1000-0000E30F0000}"/>
            </a:ext>
          </a:extLst>
        </xdr:cNvPr>
        <xdr:cNvSpPr>
          <a:spLocks noChangeAspect="1" noChangeArrowheads="1"/>
        </xdr:cNvSpPr>
      </xdr:nvSpPr>
      <xdr:spPr bwMode="auto">
        <a:xfrm>
          <a:off x="0" y="366895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68" name="AutoShape 996" descr="Colorado Avalanche">
          <a:extLst>
            <a:ext uri="{FF2B5EF4-FFF2-40B4-BE49-F238E27FC236}">
              <a16:creationId xmlns:a16="http://schemas.microsoft.com/office/drawing/2014/main" xmlns="" id="{00000000-0008-0000-1000-0000E40F0000}"/>
            </a:ext>
          </a:extLst>
        </xdr:cNvPr>
        <xdr:cNvSpPr>
          <a:spLocks noChangeAspect="1" noChangeArrowheads="1"/>
        </xdr:cNvSpPr>
      </xdr:nvSpPr>
      <xdr:spPr bwMode="auto">
        <a:xfrm>
          <a:off x="0" y="367261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69" name="AutoShape 997" descr="Detroit Red Wings">
          <a:extLst>
            <a:ext uri="{FF2B5EF4-FFF2-40B4-BE49-F238E27FC236}">
              <a16:creationId xmlns:a16="http://schemas.microsoft.com/office/drawing/2014/main" xmlns="" id="{00000000-0008-0000-1000-0000E50F0000}"/>
            </a:ext>
          </a:extLst>
        </xdr:cNvPr>
        <xdr:cNvSpPr>
          <a:spLocks noChangeAspect="1" noChangeArrowheads="1"/>
        </xdr:cNvSpPr>
      </xdr:nvSpPr>
      <xdr:spPr bwMode="auto">
        <a:xfrm>
          <a:off x="0" y="3676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70" name="AutoShape 998" descr="Florida Panthers">
          <a:extLst>
            <a:ext uri="{FF2B5EF4-FFF2-40B4-BE49-F238E27FC236}">
              <a16:creationId xmlns:a16="http://schemas.microsoft.com/office/drawing/2014/main" xmlns="" id="{00000000-0008-0000-1000-0000E60F0000}"/>
            </a:ext>
          </a:extLst>
        </xdr:cNvPr>
        <xdr:cNvSpPr>
          <a:spLocks noChangeAspect="1" noChangeArrowheads="1"/>
        </xdr:cNvSpPr>
      </xdr:nvSpPr>
      <xdr:spPr bwMode="auto">
        <a:xfrm>
          <a:off x="0" y="367992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71" name="AutoShape 999" descr="Detroit Red Wings">
          <a:extLst>
            <a:ext uri="{FF2B5EF4-FFF2-40B4-BE49-F238E27FC236}">
              <a16:creationId xmlns:a16="http://schemas.microsoft.com/office/drawing/2014/main" xmlns="" id="{00000000-0008-0000-1000-0000E70F0000}"/>
            </a:ext>
          </a:extLst>
        </xdr:cNvPr>
        <xdr:cNvSpPr>
          <a:spLocks noChangeAspect="1" noChangeArrowheads="1"/>
        </xdr:cNvSpPr>
      </xdr:nvSpPr>
      <xdr:spPr bwMode="auto">
        <a:xfrm>
          <a:off x="0" y="368358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72" name="AutoShape 1000" descr="Dallas Stars">
          <a:extLst>
            <a:ext uri="{FF2B5EF4-FFF2-40B4-BE49-F238E27FC236}">
              <a16:creationId xmlns:a16="http://schemas.microsoft.com/office/drawing/2014/main" xmlns="" id="{00000000-0008-0000-1000-0000E80F0000}"/>
            </a:ext>
          </a:extLst>
        </xdr:cNvPr>
        <xdr:cNvSpPr>
          <a:spLocks noChangeAspect="1" noChangeArrowheads="1"/>
        </xdr:cNvSpPr>
      </xdr:nvSpPr>
      <xdr:spPr bwMode="auto">
        <a:xfrm>
          <a:off x="0" y="368724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73" name="AutoShape 1001" descr="Philadelphia Flyers">
          <a:extLst>
            <a:ext uri="{FF2B5EF4-FFF2-40B4-BE49-F238E27FC236}">
              <a16:creationId xmlns:a16="http://schemas.microsoft.com/office/drawing/2014/main" xmlns="" id="{00000000-0008-0000-1000-0000E90F0000}"/>
            </a:ext>
          </a:extLst>
        </xdr:cNvPr>
        <xdr:cNvSpPr>
          <a:spLocks noChangeAspect="1" noChangeArrowheads="1"/>
        </xdr:cNvSpPr>
      </xdr:nvSpPr>
      <xdr:spPr bwMode="auto">
        <a:xfrm>
          <a:off x="0" y="369089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74" name="AutoShape 1002" descr="Tampa Bay Lightning">
          <a:extLst>
            <a:ext uri="{FF2B5EF4-FFF2-40B4-BE49-F238E27FC236}">
              <a16:creationId xmlns:a16="http://schemas.microsoft.com/office/drawing/2014/main" xmlns="" id="{00000000-0008-0000-1000-0000EA0F0000}"/>
            </a:ext>
          </a:extLst>
        </xdr:cNvPr>
        <xdr:cNvSpPr>
          <a:spLocks noChangeAspect="1" noChangeArrowheads="1"/>
        </xdr:cNvSpPr>
      </xdr:nvSpPr>
      <xdr:spPr bwMode="auto">
        <a:xfrm>
          <a:off x="0" y="369272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75" name="AutoShape 1003" descr="Ottawa Senators">
          <a:extLst>
            <a:ext uri="{FF2B5EF4-FFF2-40B4-BE49-F238E27FC236}">
              <a16:creationId xmlns:a16="http://schemas.microsoft.com/office/drawing/2014/main" xmlns="" id="{00000000-0008-0000-1000-0000EB0F0000}"/>
            </a:ext>
          </a:extLst>
        </xdr:cNvPr>
        <xdr:cNvSpPr>
          <a:spLocks noChangeAspect="1" noChangeArrowheads="1"/>
        </xdr:cNvSpPr>
      </xdr:nvSpPr>
      <xdr:spPr bwMode="auto">
        <a:xfrm>
          <a:off x="0" y="369638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76" name="AutoShape 1004" descr="New Jersey Devils">
          <a:extLst>
            <a:ext uri="{FF2B5EF4-FFF2-40B4-BE49-F238E27FC236}">
              <a16:creationId xmlns:a16="http://schemas.microsoft.com/office/drawing/2014/main" xmlns="" id="{00000000-0008-0000-1000-0000EC0F0000}"/>
            </a:ext>
          </a:extLst>
        </xdr:cNvPr>
        <xdr:cNvSpPr>
          <a:spLocks noChangeAspect="1" noChangeArrowheads="1"/>
        </xdr:cNvSpPr>
      </xdr:nvSpPr>
      <xdr:spPr bwMode="auto">
        <a:xfrm>
          <a:off x="0" y="370004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77" name="AutoShape 1005" descr="Calgary Flames">
          <a:extLst>
            <a:ext uri="{FF2B5EF4-FFF2-40B4-BE49-F238E27FC236}">
              <a16:creationId xmlns:a16="http://schemas.microsoft.com/office/drawing/2014/main" xmlns="" id="{00000000-0008-0000-1000-0000ED0F0000}"/>
            </a:ext>
          </a:extLst>
        </xdr:cNvPr>
        <xdr:cNvSpPr>
          <a:spLocks noChangeAspect="1" noChangeArrowheads="1"/>
        </xdr:cNvSpPr>
      </xdr:nvSpPr>
      <xdr:spPr bwMode="auto">
        <a:xfrm>
          <a:off x="0" y="3703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78" name="AutoShape 1006" descr="New York Rangers">
          <a:extLst>
            <a:ext uri="{FF2B5EF4-FFF2-40B4-BE49-F238E27FC236}">
              <a16:creationId xmlns:a16="http://schemas.microsoft.com/office/drawing/2014/main" xmlns="" id="{00000000-0008-0000-1000-0000EE0F0000}"/>
            </a:ext>
          </a:extLst>
        </xdr:cNvPr>
        <xdr:cNvSpPr>
          <a:spLocks noChangeAspect="1" noChangeArrowheads="1"/>
        </xdr:cNvSpPr>
      </xdr:nvSpPr>
      <xdr:spPr bwMode="auto">
        <a:xfrm>
          <a:off x="0" y="37055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79" name="AutoShape 1007" descr="Montreal Canadiens">
          <a:extLst>
            <a:ext uri="{FF2B5EF4-FFF2-40B4-BE49-F238E27FC236}">
              <a16:creationId xmlns:a16="http://schemas.microsoft.com/office/drawing/2014/main" xmlns="" id="{00000000-0008-0000-1000-0000EF0F0000}"/>
            </a:ext>
          </a:extLst>
        </xdr:cNvPr>
        <xdr:cNvSpPr>
          <a:spLocks noChangeAspect="1" noChangeArrowheads="1"/>
        </xdr:cNvSpPr>
      </xdr:nvSpPr>
      <xdr:spPr bwMode="auto">
        <a:xfrm>
          <a:off x="0" y="370918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80" name="AutoShape 1008" descr="Minnesota Wild">
          <a:extLst>
            <a:ext uri="{FF2B5EF4-FFF2-40B4-BE49-F238E27FC236}">
              <a16:creationId xmlns:a16="http://schemas.microsoft.com/office/drawing/2014/main" xmlns="" id="{00000000-0008-0000-1000-0000F00F0000}"/>
            </a:ext>
          </a:extLst>
        </xdr:cNvPr>
        <xdr:cNvSpPr>
          <a:spLocks noChangeAspect="1" noChangeArrowheads="1"/>
        </xdr:cNvSpPr>
      </xdr:nvSpPr>
      <xdr:spPr bwMode="auto">
        <a:xfrm>
          <a:off x="0" y="371101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81" name="AutoShape 1009" descr="Los Angeles Kings">
          <a:extLst>
            <a:ext uri="{FF2B5EF4-FFF2-40B4-BE49-F238E27FC236}">
              <a16:creationId xmlns:a16="http://schemas.microsoft.com/office/drawing/2014/main" xmlns="" id="{00000000-0008-0000-1000-0000F10F0000}"/>
            </a:ext>
          </a:extLst>
        </xdr:cNvPr>
        <xdr:cNvSpPr>
          <a:spLocks noChangeAspect="1" noChangeArrowheads="1"/>
        </xdr:cNvSpPr>
      </xdr:nvSpPr>
      <xdr:spPr bwMode="auto">
        <a:xfrm>
          <a:off x="0" y="3712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82" name="AutoShape 1010" descr="New Jersey Devils">
          <a:extLst>
            <a:ext uri="{FF2B5EF4-FFF2-40B4-BE49-F238E27FC236}">
              <a16:creationId xmlns:a16="http://schemas.microsoft.com/office/drawing/2014/main" xmlns="" id="{00000000-0008-0000-1000-0000F20F0000}"/>
            </a:ext>
          </a:extLst>
        </xdr:cNvPr>
        <xdr:cNvSpPr>
          <a:spLocks noChangeAspect="1" noChangeArrowheads="1"/>
        </xdr:cNvSpPr>
      </xdr:nvSpPr>
      <xdr:spPr bwMode="auto">
        <a:xfrm>
          <a:off x="0" y="371467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83" name="AutoShape 1011" descr="Chicago Blackhawks">
          <a:extLst>
            <a:ext uri="{FF2B5EF4-FFF2-40B4-BE49-F238E27FC236}">
              <a16:creationId xmlns:a16="http://schemas.microsoft.com/office/drawing/2014/main" xmlns="" id="{00000000-0008-0000-1000-0000F30F0000}"/>
            </a:ext>
          </a:extLst>
        </xdr:cNvPr>
        <xdr:cNvSpPr>
          <a:spLocks noChangeAspect="1" noChangeArrowheads="1"/>
        </xdr:cNvSpPr>
      </xdr:nvSpPr>
      <xdr:spPr bwMode="auto">
        <a:xfrm>
          <a:off x="0" y="37183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84" name="AutoShape 1012" descr="Toronto Maple Leafs">
          <a:extLst>
            <a:ext uri="{FF2B5EF4-FFF2-40B4-BE49-F238E27FC236}">
              <a16:creationId xmlns:a16="http://schemas.microsoft.com/office/drawing/2014/main" xmlns="" id="{00000000-0008-0000-1000-0000F40F0000}"/>
            </a:ext>
          </a:extLst>
        </xdr:cNvPr>
        <xdr:cNvSpPr>
          <a:spLocks noChangeAspect="1" noChangeArrowheads="1"/>
        </xdr:cNvSpPr>
      </xdr:nvSpPr>
      <xdr:spPr bwMode="auto">
        <a:xfrm>
          <a:off x="0" y="3721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85" name="AutoShape 1013" descr="Arizona Coyotes">
          <a:extLst>
            <a:ext uri="{FF2B5EF4-FFF2-40B4-BE49-F238E27FC236}">
              <a16:creationId xmlns:a16="http://schemas.microsoft.com/office/drawing/2014/main" xmlns="" id="{00000000-0008-0000-1000-0000F50F0000}"/>
            </a:ext>
          </a:extLst>
        </xdr:cNvPr>
        <xdr:cNvSpPr>
          <a:spLocks noChangeAspect="1" noChangeArrowheads="1"/>
        </xdr:cNvSpPr>
      </xdr:nvSpPr>
      <xdr:spPr bwMode="auto">
        <a:xfrm>
          <a:off x="0" y="372564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86" name="AutoShape 1014" descr="Toronto Maple Leafs">
          <a:extLst>
            <a:ext uri="{FF2B5EF4-FFF2-40B4-BE49-F238E27FC236}">
              <a16:creationId xmlns:a16="http://schemas.microsoft.com/office/drawing/2014/main" xmlns="" id="{00000000-0008-0000-1000-0000F60F0000}"/>
            </a:ext>
          </a:extLst>
        </xdr:cNvPr>
        <xdr:cNvSpPr>
          <a:spLocks noChangeAspect="1" noChangeArrowheads="1"/>
        </xdr:cNvSpPr>
      </xdr:nvSpPr>
      <xdr:spPr bwMode="auto">
        <a:xfrm>
          <a:off x="0" y="372930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87" name="AutoShape 1015" descr="Philadelphia Flyers">
          <a:extLst>
            <a:ext uri="{FF2B5EF4-FFF2-40B4-BE49-F238E27FC236}">
              <a16:creationId xmlns:a16="http://schemas.microsoft.com/office/drawing/2014/main" xmlns="" id="{00000000-0008-0000-1000-0000F70F0000}"/>
            </a:ext>
          </a:extLst>
        </xdr:cNvPr>
        <xdr:cNvSpPr>
          <a:spLocks noChangeAspect="1" noChangeArrowheads="1"/>
        </xdr:cNvSpPr>
      </xdr:nvSpPr>
      <xdr:spPr bwMode="auto">
        <a:xfrm>
          <a:off x="0" y="37329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88" name="AutoShape 1016" descr="Tampa Bay Lightning">
          <a:extLst>
            <a:ext uri="{FF2B5EF4-FFF2-40B4-BE49-F238E27FC236}">
              <a16:creationId xmlns:a16="http://schemas.microsoft.com/office/drawing/2014/main" xmlns="" id="{00000000-0008-0000-1000-0000F80F0000}"/>
            </a:ext>
          </a:extLst>
        </xdr:cNvPr>
        <xdr:cNvSpPr>
          <a:spLocks noChangeAspect="1" noChangeArrowheads="1"/>
        </xdr:cNvSpPr>
      </xdr:nvSpPr>
      <xdr:spPr bwMode="auto">
        <a:xfrm>
          <a:off x="0" y="373844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89" name="AutoShape 1017" descr="New York Rangers">
          <a:extLst>
            <a:ext uri="{FF2B5EF4-FFF2-40B4-BE49-F238E27FC236}">
              <a16:creationId xmlns:a16="http://schemas.microsoft.com/office/drawing/2014/main" xmlns="" id="{00000000-0008-0000-1000-0000F90F0000}"/>
            </a:ext>
          </a:extLst>
        </xdr:cNvPr>
        <xdr:cNvSpPr>
          <a:spLocks noChangeAspect="1" noChangeArrowheads="1"/>
        </xdr:cNvSpPr>
      </xdr:nvSpPr>
      <xdr:spPr bwMode="auto">
        <a:xfrm>
          <a:off x="0" y="374210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90" name="AutoShape 1018" descr="Calgary Flames">
          <a:extLst>
            <a:ext uri="{FF2B5EF4-FFF2-40B4-BE49-F238E27FC236}">
              <a16:creationId xmlns:a16="http://schemas.microsoft.com/office/drawing/2014/main" xmlns="" id="{00000000-0008-0000-1000-0000FA0F0000}"/>
            </a:ext>
          </a:extLst>
        </xdr:cNvPr>
        <xdr:cNvSpPr>
          <a:spLocks noChangeAspect="1" noChangeArrowheads="1"/>
        </xdr:cNvSpPr>
      </xdr:nvSpPr>
      <xdr:spPr bwMode="auto">
        <a:xfrm>
          <a:off x="0" y="374576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91" name="AutoShape 1019" descr="Montreal Canadiens">
          <a:extLst>
            <a:ext uri="{FF2B5EF4-FFF2-40B4-BE49-F238E27FC236}">
              <a16:creationId xmlns:a16="http://schemas.microsoft.com/office/drawing/2014/main" xmlns="" id="{00000000-0008-0000-1000-0000FB0F0000}"/>
            </a:ext>
          </a:extLst>
        </xdr:cNvPr>
        <xdr:cNvSpPr>
          <a:spLocks noChangeAspect="1" noChangeArrowheads="1"/>
        </xdr:cNvSpPr>
      </xdr:nvSpPr>
      <xdr:spPr bwMode="auto">
        <a:xfrm>
          <a:off x="0" y="37494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92" name="AutoShape 1020" descr="Carolina Hurricanes">
          <a:extLst>
            <a:ext uri="{FF2B5EF4-FFF2-40B4-BE49-F238E27FC236}">
              <a16:creationId xmlns:a16="http://schemas.microsoft.com/office/drawing/2014/main" xmlns="" id="{00000000-0008-0000-1000-0000FC0F0000}"/>
            </a:ext>
          </a:extLst>
        </xdr:cNvPr>
        <xdr:cNvSpPr>
          <a:spLocks noChangeAspect="1" noChangeArrowheads="1"/>
        </xdr:cNvSpPr>
      </xdr:nvSpPr>
      <xdr:spPr bwMode="auto">
        <a:xfrm>
          <a:off x="0" y="375307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93" name="AutoShape 1021" descr="Tampa Bay Lightning">
          <a:extLst>
            <a:ext uri="{FF2B5EF4-FFF2-40B4-BE49-F238E27FC236}">
              <a16:creationId xmlns:a16="http://schemas.microsoft.com/office/drawing/2014/main" xmlns="" id="{00000000-0008-0000-1000-0000FD0F0000}"/>
            </a:ext>
          </a:extLst>
        </xdr:cNvPr>
        <xdr:cNvSpPr>
          <a:spLocks noChangeAspect="1" noChangeArrowheads="1"/>
        </xdr:cNvSpPr>
      </xdr:nvSpPr>
      <xdr:spPr bwMode="auto">
        <a:xfrm>
          <a:off x="0" y="375673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094" name="AutoShape 1022" descr="Vancouver Canucks">
          <a:extLst>
            <a:ext uri="{FF2B5EF4-FFF2-40B4-BE49-F238E27FC236}">
              <a16:creationId xmlns:a16="http://schemas.microsoft.com/office/drawing/2014/main" xmlns="" id="{00000000-0008-0000-1000-0000FE0F0000}"/>
            </a:ext>
          </a:extLst>
        </xdr:cNvPr>
        <xdr:cNvSpPr>
          <a:spLocks noChangeAspect="1" noChangeArrowheads="1"/>
        </xdr:cNvSpPr>
      </xdr:nvSpPr>
      <xdr:spPr bwMode="auto">
        <a:xfrm>
          <a:off x="0" y="3758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95" name="AutoShape 1023" descr="Vancouver Canucks">
          <a:extLst>
            <a:ext uri="{FF2B5EF4-FFF2-40B4-BE49-F238E27FC236}">
              <a16:creationId xmlns:a16="http://schemas.microsoft.com/office/drawing/2014/main" xmlns="" id="{00000000-0008-0000-1000-0000FF0F0000}"/>
            </a:ext>
          </a:extLst>
        </xdr:cNvPr>
        <xdr:cNvSpPr>
          <a:spLocks noChangeAspect="1" noChangeArrowheads="1"/>
        </xdr:cNvSpPr>
      </xdr:nvSpPr>
      <xdr:spPr bwMode="auto">
        <a:xfrm>
          <a:off x="0" y="376039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96" name="AutoShape 1024" descr="New York Rangers">
          <a:extLst>
            <a:ext uri="{FF2B5EF4-FFF2-40B4-BE49-F238E27FC236}">
              <a16:creationId xmlns:a16="http://schemas.microsoft.com/office/drawing/2014/main" xmlns="" id="{00000000-0008-0000-1000-000000100000}"/>
            </a:ext>
          </a:extLst>
        </xdr:cNvPr>
        <xdr:cNvSpPr>
          <a:spLocks noChangeAspect="1" noChangeArrowheads="1"/>
        </xdr:cNvSpPr>
      </xdr:nvSpPr>
      <xdr:spPr bwMode="auto">
        <a:xfrm>
          <a:off x="0" y="376405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097" name="AutoShape 1025" descr="St Louis Blues">
          <a:extLst>
            <a:ext uri="{FF2B5EF4-FFF2-40B4-BE49-F238E27FC236}">
              <a16:creationId xmlns:a16="http://schemas.microsoft.com/office/drawing/2014/main" xmlns="" id="{00000000-0008-0000-1000-000001100000}"/>
            </a:ext>
          </a:extLst>
        </xdr:cNvPr>
        <xdr:cNvSpPr>
          <a:spLocks noChangeAspect="1" noChangeArrowheads="1"/>
        </xdr:cNvSpPr>
      </xdr:nvSpPr>
      <xdr:spPr bwMode="auto">
        <a:xfrm>
          <a:off x="0" y="37677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98" name="AutoShape 1026" descr="Philadelphia Flyers">
          <a:extLst>
            <a:ext uri="{FF2B5EF4-FFF2-40B4-BE49-F238E27FC236}">
              <a16:creationId xmlns:a16="http://schemas.microsoft.com/office/drawing/2014/main" xmlns="" id="{00000000-0008-0000-1000-000002100000}"/>
            </a:ext>
          </a:extLst>
        </xdr:cNvPr>
        <xdr:cNvSpPr>
          <a:spLocks noChangeAspect="1" noChangeArrowheads="1"/>
        </xdr:cNvSpPr>
      </xdr:nvSpPr>
      <xdr:spPr bwMode="auto">
        <a:xfrm>
          <a:off x="0" y="376953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099" name="AutoShape 1027" descr="Minnesota Wild">
          <a:extLst>
            <a:ext uri="{FF2B5EF4-FFF2-40B4-BE49-F238E27FC236}">
              <a16:creationId xmlns:a16="http://schemas.microsoft.com/office/drawing/2014/main" xmlns="" id="{00000000-0008-0000-1000-000003100000}"/>
            </a:ext>
          </a:extLst>
        </xdr:cNvPr>
        <xdr:cNvSpPr>
          <a:spLocks noChangeAspect="1" noChangeArrowheads="1"/>
        </xdr:cNvSpPr>
      </xdr:nvSpPr>
      <xdr:spPr bwMode="auto">
        <a:xfrm>
          <a:off x="0" y="377319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00" name="AutoShape 1028" descr="Winnipeg Jets">
          <a:extLst>
            <a:ext uri="{FF2B5EF4-FFF2-40B4-BE49-F238E27FC236}">
              <a16:creationId xmlns:a16="http://schemas.microsoft.com/office/drawing/2014/main" xmlns="" id="{00000000-0008-0000-1000-000004100000}"/>
            </a:ext>
          </a:extLst>
        </xdr:cNvPr>
        <xdr:cNvSpPr>
          <a:spLocks noChangeAspect="1" noChangeArrowheads="1"/>
        </xdr:cNvSpPr>
      </xdr:nvSpPr>
      <xdr:spPr bwMode="auto">
        <a:xfrm>
          <a:off x="0" y="3776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01" name="AutoShape 1029" descr="Calgary Flames">
          <a:extLst>
            <a:ext uri="{FF2B5EF4-FFF2-40B4-BE49-F238E27FC236}">
              <a16:creationId xmlns:a16="http://schemas.microsoft.com/office/drawing/2014/main" xmlns="" id="{00000000-0008-0000-1000-000005100000}"/>
            </a:ext>
          </a:extLst>
        </xdr:cNvPr>
        <xdr:cNvSpPr>
          <a:spLocks noChangeAspect="1" noChangeArrowheads="1"/>
        </xdr:cNvSpPr>
      </xdr:nvSpPr>
      <xdr:spPr bwMode="auto">
        <a:xfrm>
          <a:off x="0" y="378051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02" name="AutoShape 1030" descr="Arizona Coyotes">
          <a:extLst>
            <a:ext uri="{FF2B5EF4-FFF2-40B4-BE49-F238E27FC236}">
              <a16:creationId xmlns:a16="http://schemas.microsoft.com/office/drawing/2014/main" xmlns="" id="{00000000-0008-0000-1000-000006100000}"/>
            </a:ext>
          </a:extLst>
        </xdr:cNvPr>
        <xdr:cNvSpPr>
          <a:spLocks noChangeAspect="1" noChangeArrowheads="1"/>
        </xdr:cNvSpPr>
      </xdr:nvSpPr>
      <xdr:spPr bwMode="auto">
        <a:xfrm>
          <a:off x="0" y="378416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03" name="AutoShape 1031" descr="Detroit Red Wings">
          <a:extLst>
            <a:ext uri="{FF2B5EF4-FFF2-40B4-BE49-F238E27FC236}">
              <a16:creationId xmlns:a16="http://schemas.microsoft.com/office/drawing/2014/main" xmlns="" id="{00000000-0008-0000-1000-000007100000}"/>
            </a:ext>
          </a:extLst>
        </xdr:cNvPr>
        <xdr:cNvSpPr>
          <a:spLocks noChangeAspect="1" noChangeArrowheads="1"/>
        </xdr:cNvSpPr>
      </xdr:nvSpPr>
      <xdr:spPr bwMode="auto">
        <a:xfrm>
          <a:off x="0" y="3785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04" name="AutoShape 1032" descr="Dallas Stars">
          <a:extLst>
            <a:ext uri="{FF2B5EF4-FFF2-40B4-BE49-F238E27FC236}">
              <a16:creationId xmlns:a16="http://schemas.microsoft.com/office/drawing/2014/main" xmlns="" id="{00000000-0008-0000-1000-000008100000}"/>
            </a:ext>
          </a:extLst>
        </xdr:cNvPr>
        <xdr:cNvSpPr>
          <a:spLocks noChangeAspect="1" noChangeArrowheads="1"/>
        </xdr:cNvSpPr>
      </xdr:nvSpPr>
      <xdr:spPr bwMode="auto">
        <a:xfrm>
          <a:off x="0" y="37896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05" name="AutoShape 1033" descr="Nashville Predators">
          <a:extLst>
            <a:ext uri="{FF2B5EF4-FFF2-40B4-BE49-F238E27FC236}">
              <a16:creationId xmlns:a16="http://schemas.microsoft.com/office/drawing/2014/main" xmlns="" id="{00000000-0008-0000-1000-000009100000}"/>
            </a:ext>
          </a:extLst>
        </xdr:cNvPr>
        <xdr:cNvSpPr>
          <a:spLocks noChangeAspect="1" noChangeArrowheads="1"/>
        </xdr:cNvSpPr>
      </xdr:nvSpPr>
      <xdr:spPr bwMode="auto">
        <a:xfrm>
          <a:off x="0" y="379331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06" name="AutoShape 1034" descr="Detroit Red Wings">
          <a:extLst>
            <a:ext uri="{FF2B5EF4-FFF2-40B4-BE49-F238E27FC236}">
              <a16:creationId xmlns:a16="http://schemas.microsoft.com/office/drawing/2014/main" xmlns="" id="{00000000-0008-0000-1000-00000A100000}"/>
            </a:ext>
          </a:extLst>
        </xdr:cNvPr>
        <xdr:cNvSpPr>
          <a:spLocks noChangeAspect="1" noChangeArrowheads="1"/>
        </xdr:cNvSpPr>
      </xdr:nvSpPr>
      <xdr:spPr bwMode="auto">
        <a:xfrm>
          <a:off x="0" y="379696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07" name="AutoShape 1035" descr="Columbus Blue Jackets">
          <a:extLst>
            <a:ext uri="{FF2B5EF4-FFF2-40B4-BE49-F238E27FC236}">
              <a16:creationId xmlns:a16="http://schemas.microsoft.com/office/drawing/2014/main" xmlns="" id="{00000000-0008-0000-1000-00000B100000}"/>
            </a:ext>
          </a:extLst>
        </xdr:cNvPr>
        <xdr:cNvSpPr>
          <a:spLocks noChangeAspect="1" noChangeArrowheads="1"/>
        </xdr:cNvSpPr>
      </xdr:nvSpPr>
      <xdr:spPr bwMode="auto">
        <a:xfrm>
          <a:off x="0" y="380062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08" name="AutoShape 1036" descr="Nashville Predators">
          <a:extLst>
            <a:ext uri="{FF2B5EF4-FFF2-40B4-BE49-F238E27FC236}">
              <a16:creationId xmlns:a16="http://schemas.microsoft.com/office/drawing/2014/main" xmlns="" id="{00000000-0008-0000-1000-00000C100000}"/>
            </a:ext>
          </a:extLst>
        </xdr:cNvPr>
        <xdr:cNvSpPr>
          <a:spLocks noChangeAspect="1" noChangeArrowheads="1"/>
        </xdr:cNvSpPr>
      </xdr:nvSpPr>
      <xdr:spPr bwMode="auto">
        <a:xfrm>
          <a:off x="0" y="3804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09" name="AutoShape 1037" descr="Edmonton Oilers">
          <a:extLst>
            <a:ext uri="{FF2B5EF4-FFF2-40B4-BE49-F238E27FC236}">
              <a16:creationId xmlns:a16="http://schemas.microsoft.com/office/drawing/2014/main" xmlns="" id="{00000000-0008-0000-1000-00000D100000}"/>
            </a:ext>
          </a:extLst>
        </xdr:cNvPr>
        <xdr:cNvSpPr>
          <a:spLocks noChangeAspect="1" noChangeArrowheads="1"/>
        </xdr:cNvSpPr>
      </xdr:nvSpPr>
      <xdr:spPr bwMode="auto">
        <a:xfrm>
          <a:off x="0" y="380611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10" name="AutoShape 1038" descr="Edmonton Oilers">
          <a:extLst>
            <a:ext uri="{FF2B5EF4-FFF2-40B4-BE49-F238E27FC236}">
              <a16:creationId xmlns:a16="http://schemas.microsoft.com/office/drawing/2014/main" xmlns="" id="{00000000-0008-0000-1000-00000E100000}"/>
            </a:ext>
          </a:extLst>
        </xdr:cNvPr>
        <xdr:cNvSpPr>
          <a:spLocks noChangeAspect="1" noChangeArrowheads="1"/>
        </xdr:cNvSpPr>
      </xdr:nvSpPr>
      <xdr:spPr bwMode="auto">
        <a:xfrm>
          <a:off x="0" y="380977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11" name="AutoShape 1039" descr="Minnesota Wild">
          <a:extLst>
            <a:ext uri="{FF2B5EF4-FFF2-40B4-BE49-F238E27FC236}">
              <a16:creationId xmlns:a16="http://schemas.microsoft.com/office/drawing/2014/main" xmlns="" id="{00000000-0008-0000-1000-00000F100000}"/>
            </a:ext>
          </a:extLst>
        </xdr:cNvPr>
        <xdr:cNvSpPr>
          <a:spLocks noChangeAspect="1" noChangeArrowheads="1"/>
        </xdr:cNvSpPr>
      </xdr:nvSpPr>
      <xdr:spPr bwMode="auto">
        <a:xfrm>
          <a:off x="0" y="381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12" name="AutoShape 1040" descr="New Jersey Devils">
          <a:extLst>
            <a:ext uri="{FF2B5EF4-FFF2-40B4-BE49-F238E27FC236}">
              <a16:creationId xmlns:a16="http://schemas.microsoft.com/office/drawing/2014/main" xmlns="" id="{00000000-0008-0000-1000-000010100000}"/>
            </a:ext>
          </a:extLst>
        </xdr:cNvPr>
        <xdr:cNvSpPr>
          <a:spLocks noChangeAspect="1" noChangeArrowheads="1"/>
        </xdr:cNvSpPr>
      </xdr:nvSpPr>
      <xdr:spPr bwMode="auto">
        <a:xfrm>
          <a:off x="0" y="381708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13" name="AutoShape 1041" descr="Edmonton Oilers">
          <a:extLst>
            <a:ext uri="{FF2B5EF4-FFF2-40B4-BE49-F238E27FC236}">
              <a16:creationId xmlns:a16="http://schemas.microsoft.com/office/drawing/2014/main" xmlns="" id="{00000000-0008-0000-1000-000011100000}"/>
            </a:ext>
          </a:extLst>
        </xdr:cNvPr>
        <xdr:cNvSpPr>
          <a:spLocks noChangeAspect="1" noChangeArrowheads="1"/>
        </xdr:cNvSpPr>
      </xdr:nvSpPr>
      <xdr:spPr bwMode="auto">
        <a:xfrm>
          <a:off x="0" y="382074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14" name="AutoShape 1042" descr="Carolina Hurricanes">
          <a:extLst>
            <a:ext uri="{FF2B5EF4-FFF2-40B4-BE49-F238E27FC236}">
              <a16:creationId xmlns:a16="http://schemas.microsoft.com/office/drawing/2014/main" xmlns="" id="{00000000-0008-0000-1000-000012100000}"/>
            </a:ext>
          </a:extLst>
        </xdr:cNvPr>
        <xdr:cNvSpPr>
          <a:spLocks noChangeAspect="1" noChangeArrowheads="1"/>
        </xdr:cNvSpPr>
      </xdr:nvSpPr>
      <xdr:spPr bwMode="auto">
        <a:xfrm>
          <a:off x="0" y="382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15" name="AutoShape 1043" descr="Winnipeg Jets">
          <a:extLst>
            <a:ext uri="{FF2B5EF4-FFF2-40B4-BE49-F238E27FC236}">
              <a16:creationId xmlns:a16="http://schemas.microsoft.com/office/drawing/2014/main" xmlns="" id="{00000000-0008-0000-1000-000013100000}"/>
            </a:ext>
          </a:extLst>
        </xdr:cNvPr>
        <xdr:cNvSpPr>
          <a:spLocks noChangeAspect="1" noChangeArrowheads="1"/>
        </xdr:cNvSpPr>
      </xdr:nvSpPr>
      <xdr:spPr bwMode="auto">
        <a:xfrm>
          <a:off x="0" y="382623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16" name="AutoShape 1044" descr="Montreal Canadiens">
          <a:extLst>
            <a:ext uri="{FF2B5EF4-FFF2-40B4-BE49-F238E27FC236}">
              <a16:creationId xmlns:a16="http://schemas.microsoft.com/office/drawing/2014/main" xmlns="" id="{00000000-0008-0000-1000-000014100000}"/>
            </a:ext>
          </a:extLst>
        </xdr:cNvPr>
        <xdr:cNvSpPr>
          <a:spLocks noChangeAspect="1" noChangeArrowheads="1"/>
        </xdr:cNvSpPr>
      </xdr:nvSpPr>
      <xdr:spPr bwMode="auto">
        <a:xfrm>
          <a:off x="0" y="382988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17" name="AutoShape 1045" descr="Florida Panthers">
          <a:extLst>
            <a:ext uri="{FF2B5EF4-FFF2-40B4-BE49-F238E27FC236}">
              <a16:creationId xmlns:a16="http://schemas.microsoft.com/office/drawing/2014/main" xmlns="" id="{00000000-0008-0000-1000-000015100000}"/>
            </a:ext>
          </a:extLst>
        </xdr:cNvPr>
        <xdr:cNvSpPr>
          <a:spLocks noChangeAspect="1" noChangeArrowheads="1"/>
        </xdr:cNvSpPr>
      </xdr:nvSpPr>
      <xdr:spPr bwMode="auto">
        <a:xfrm>
          <a:off x="0" y="383354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18" name="AutoShape 1046" descr="Nashville Predators">
          <a:extLst>
            <a:ext uri="{FF2B5EF4-FFF2-40B4-BE49-F238E27FC236}">
              <a16:creationId xmlns:a16="http://schemas.microsoft.com/office/drawing/2014/main" xmlns="" id="{00000000-0008-0000-1000-000016100000}"/>
            </a:ext>
          </a:extLst>
        </xdr:cNvPr>
        <xdr:cNvSpPr>
          <a:spLocks noChangeAspect="1" noChangeArrowheads="1"/>
        </xdr:cNvSpPr>
      </xdr:nvSpPr>
      <xdr:spPr bwMode="auto">
        <a:xfrm>
          <a:off x="0" y="38372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19" name="AutoShape 1047" descr="Pittsburgh Penguins">
          <a:extLst>
            <a:ext uri="{FF2B5EF4-FFF2-40B4-BE49-F238E27FC236}">
              <a16:creationId xmlns:a16="http://schemas.microsoft.com/office/drawing/2014/main" xmlns="" id="{00000000-0008-0000-1000-000017100000}"/>
            </a:ext>
          </a:extLst>
        </xdr:cNvPr>
        <xdr:cNvSpPr>
          <a:spLocks noChangeAspect="1" noChangeArrowheads="1"/>
        </xdr:cNvSpPr>
      </xdr:nvSpPr>
      <xdr:spPr bwMode="auto">
        <a:xfrm>
          <a:off x="0" y="383903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20" name="AutoShape 1048" descr="Arizona Coyotes">
          <a:extLst>
            <a:ext uri="{FF2B5EF4-FFF2-40B4-BE49-F238E27FC236}">
              <a16:creationId xmlns:a16="http://schemas.microsoft.com/office/drawing/2014/main" xmlns="" id="{00000000-0008-0000-1000-000018100000}"/>
            </a:ext>
          </a:extLst>
        </xdr:cNvPr>
        <xdr:cNvSpPr>
          <a:spLocks noChangeAspect="1" noChangeArrowheads="1"/>
        </xdr:cNvSpPr>
      </xdr:nvSpPr>
      <xdr:spPr bwMode="auto">
        <a:xfrm>
          <a:off x="0" y="384268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21" name="AutoShape 1049" descr="Pittsburgh Penguins">
          <a:extLst>
            <a:ext uri="{FF2B5EF4-FFF2-40B4-BE49-F238E27FC236}">
              <a16:creationId xmlns:a16="http://schemas.microsoft.com/office/drawing/2014/main" xmlns="" id="{00000000-0008-0000-1000-000019100000}"/>
            </a:ext>
          </a:extLst>
        </xdr:cNvPr>
        <xdr:cNvSpPr>
          <a:spLocks noChangeAspect="1" noChangeArrowheads="1"/>
        </xdr:cNvSpPr>
      </xdr:nvSpPr>
      <xdr:spPr bwMode="auto">
        <a:xfrm>
          <a:off x="0" y="384634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22" name="AutoShape 1050" descr="Toronto Maple Leafs">
          <a:extLst>
            <a:ext uri="{FF2B5EF4-FFF2-40B4-BE49-F238E27FC236}">
              <a16:creationId xmlns:a16="http://schemas.microsoft.com/office/drawing/2014/main" xmlns="" id="{00000000-0008-0000-1000-00001A100000}"/>
            </a:ext>
          </a:extLst>
        </xdr:cNvPr>
        <xdr:cNvSpPr>
          <a:spLocks noChangeAspect="1" noChangeArrowheads="1"/>
        </xdr:cNvSpPr>
      </xdr:nvSpPr>
      <xdr:spPr bwMode="auto">
        <a:xfrm>
          <a:off x="0" y="384817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23" name="AutoShape 1051" descr="Los Angeles Kings">
          <a:extLst>
            <a:ext uri="{FF2B5EF4-FFF2-40B4-BE49-F238E27FC236}">
              <a16:creationId xmlns:a16="http://schemas.microsoft.com/office/drawing/2014/main" xmlns="" id="{00000000-0008-0000-1000-00001B100000}"/>
            </a:ext>
          </a:extLst>
        </xdr:cNvPr>
        <xdr:cNvSpPr>
          <a:spLocks noChangeAspect="1" noChangeArrowheads="1"/>
        </xdr:cNvSpPr>
      </xdr:nvSpPr>
      <xdr:spPr bwMode="auto">
        <a:xfrm>
          <a:off x="0" y="38518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24" name="AutoShape 1052" descr="Buffalo Sabres">
          <a:extLst>
            <a:ext uri="{FF2B5EF4-FFF2-40B4-BE49-F238E27FC236}">
              <a16:creationId xmlns:a16="http://schemas.microsoft.com/office/drawing/2014/main" xmlns="" id="{00000000-0008-0000-1000-00001C100000}"/>
            </a:ext>
          </a:extLst>
        </xdr:cNvPr>
        <xdr:cNvSpPr>
          <a:spLocks noChangeAspect="1" noChangeArrowheads="1"/>
        </xdr:cNvSpPr>
      </xdr:nvSpPr>
      <xdr:spPr bwMode="auto">
        <a:xfrm>
          <a:off x="0" y="385549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25" name="AutoShape 1053" descr="Carolina Hurricanes">
          <a:extLst>
            <a:ext uri="{FF2B5EF4-FFF2-40B4-BE49-F238E27FC236}">
              <a16:creationId xmlns:a16="http://schemas.microsoft.com/office/drawing/2014/main" xmlns="" id="{00000000-0008-0000-1000-00001D100000}"/>
            </a:ext>
          </a:extLst>
        </xdr:cNvPr>
        <xdr:cNvSpPr>
          <a:spLocks noChangeAspect="1" noChangeArrowheads="1"/>
        </xdr:cNvSpPr>
      </xdr:nvSpPr>
      <xdr:spPr bwMode="auto">
        <a:xfrm>
          <a:off x="0" y="3859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26" name="AutoShape 1054" descr="Edmonton Oilers">
          <a:extLst>
            <a:ext uri="{FF2B5EF4-FFF2-40B4-BE49-F238E27FC236}">
              <a16:creationId xmlns:a16="http://schemas.microsoft.com/office/drawing/2014/main" xmlns="" id="{00000000-0008-0000-1000-00001E100000}"/>
            </a:ext>
          </a:extLst>
        </xdr:cNvPr>
        <xdr:cNvSpPr>
          <a:spLocks noChangeAspect="1" noChangeArrowheads="1"/>
        </xdr:cNvSpPr>
      </xdr:nvSpPr>
      <xdr:spPr bwMode="auto">
        <a:xfrm>
          <a:off x="0" y="386097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27" name="AutoShape 1055" descr="Los Angeles Kings">
          <a:extLst>
            <a:ext uri="{FF2B5EF4-FFF2-40B4-BE49-F238E27FC236}">
              <a16:creationId xmlns:a16="http://schemas.microsoft.com/office/drawing/2014/main" xmlns="" id="{00000000-0008-0000-1000-00001F100000}"/>
            </a:ext>
          </a:extLst>
        </xdr:cNvPr>
        <xdr:cNvSpPr>
          <a:spLocks noChangeAspect="1" noChangeArrowheads="1"/>
        </xdr:cNvSpPr>
      </xdr:nvSpPr>
      <xdr:spPr bwMode="auto">
        <a:xfrm>
          <a:off x="0" y="386280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28" name="AutoShape 1056" descr="Anaheim Ducks">
          <a:extLst>
            <a:ext uri="{FF2B5EF4-FFF2-40B4-BE49-F238E27FC236}">
              <a16:creationId xmlns:a16="http://schemas.microsoft.com/office/drawing/2014/main" xmlns="" id="{00000000-0008-0000-1000-000020100000}"/>
            </a:ext>
          </a:extLst>
        </xdr:cNvPr>
        <xdr:cNvSpPr>
          <a:spLocks noChangeAspect="1" noChangeArrowheads="1"/>
        </xdr:cNvSpPr>
      </xdr:nvSpPr>
      <xdr:spPr bwMode="auto">
        <a:xfrm>
          <a:off x="0" y="386463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29" name="AutoShape 1057" descr="Nashville Predators">
          <a:extLst>
            <a:ext uri="{FF2B5EF4-FFF2-40B4-BE49-F238E27FC236}">
              <a16:creationId xmlns:a16="http://schemas.microsoft.com/office/drawing/2014/main" xmlns="" id="{00000000-0008-0000-1000-000021100000}"/>
            </a:ext>
          </a:extLst>
        </xdr:cNvPr>
        <xdr:cNvSpPr>
          <a:spLocks noChangeAspect="1" noChangeArrowheads="1"/>
        </xdr:cNvSpPr>
      </xdr:nvSpPr>
      <xdr:spPr bwMode="auto">
        <a:xfrm>
          <a:off x="0" y="386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30" name="AutoShape 1058" descr="Florida Panthers">
          <a:extLst>
            <a:ext uri="{FF2B5EF4-FFF2-40B4-BE49-F238E27FC236}">
              <a16:creationId xmlns:a16="http://schemas.microsoft.com/office/drawing/2014/main" xmlns="" id="{00000000-0008-0000-1000-000022100000}"/>
            </a:ext>
          </a:extLst>
        </xdr:cNvPr>
        <xdr:cNvSpPr>
          <a:spLocks noChangeAspect="1" noChangeArrowheads="1"/>
        </xdr:cNvSpPr>
      </xdr:nvSpPr>
      <xdr:spPr bwMode="auto">
        <a:xfrm>
          <a:off x="0" y="387012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31" name="AutoShape 1059" descr="Pittsburgh Penguins">
          <a:extLst>
            <a:ext uri="{FF2B5EF4-FFF2-40B4-BE49-F238E27FC236}">
              <a16:creationId xmlns:a16="http://schemas.microsoft.com/office/drawing/2014/main" xmlns="" id="{00000000-0008-0000-1000-000023100000}"/>
            </a:ext>
          </a:extLst>
        </xdr:cNvPr>
        <xdr:cNvSpPr>
          <a:spLocks noChangeAspect="1" noChangeArrowheads="1"/>
        </xdr:cNvSpPr>
      </xdr:nvSpPr>
      <xdr:spPr bwMode="auto">
        <a:xfrm>
          <a:off x="0" y="387377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32" name="AutoShape 1060" descr="Ottawa Senators">
          <a:extLst>
            <a:ext uri="{FF2B5EF4-FFF2-40B4-BE49-F238E27FC236}">
              <a16:creationId xmlns:a16="http://schemas.microsoft.com/office/drawing/2014/main" xmlns="" id="{00000000-0008-0000-1000-000024100000}"/>
            </a:ext>
          </a:extLst>
        </xdr:cNvPr>
        <xdr:cNvSpPr>
          <a:spLocks noChangeAspect="1" noChangeArrowheads="1"/>
        </xdr:cNvSpPr>
      </xdr:nvSpPr>
      <xdr:spPr bwMode="auto">
        <a:xfrm>
          <a:off x="0" y="38756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33" name="AutoShape 1061" descr="Philadelphia Flyers">
          <a:extLst>
            <a:ext uri="{FF2B5EF4-FFF2-40B4-BE49-F238E27FC236}">
              <a16:creationId xmlns:a16="http://schemas.microsoft.com/office/drawing/2014/main" xmlns="" id="{00000000-0008-0000-1000-000025100000}"/>
            </a:ext>
          </a:extLst>
        </xdr:cNvPr>
        <xdr:cNvSpPr>
          <a:spLocks noChangeAspect="1" noChangeArrowheads="1"/>
        </xdr:cNvSpPr>
      </xdr:nvSpPr>
      <xdr:spPr bwMode="auto">
        <a:xfrm>
          <a:off x="0" y="387926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34" name="AutoShape 1062" descr="Detroit Red Wings">
          <a:extLst>
            <a:ext uri="{FF2B5EF4-FFF2-40B4-BE49-F238E27FC236}">
              <a16:creationId xmlns:a16="http://schemas.microsoft.com/office/drawing/2014/main" xmlns="" id="{00000000-0008-0000-1000-000026100000}"/>
            </a:ext>
          </a:extLst>
        </xdr:cNvPr>
        <xdr:cNvSpPr>
          <a:spLocks noChangeAspect="1" noChangeArrowheads="1"/>
        </xdr:cNvSpPr>
      </xdr:nvSpPr>
      <xdr:spPr bwMode="auto">
        <a:xfrm>
          <a:off x="0" y="388292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35" name="AutoShape 1063" descr="Colorado Avalanche">
          <a:extLst>
            <a:ext uri="{FF2B5EF4-FFF2-40B4-BE49-F238E27FC236}">
              <a16:creationId xmlns:a16="http://schemas.microsoft.com/office/drawing/2014/main" xmlns="" id="{00000000-0008-0000-1000-000027100000}"/>
            </a:ext>
          </a:extLst>
        </xdr:cNvPr>
        <xdr:cNvSpPr>
          <a:spLocks noChangeAspect="1" noChangeArrowheads="1"/>
        </xdr:cNvSpPr>
      </xdr:nvSpPr>
      <xdr:spPr bwMode="auto">
        <a:xfrm>
          <a:off x="0" y="38865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36" name="AutoShape 1064" descr="Montreal Canadiens">
          <a:extLst>
            <a:ext uri="{FF2B5EF4-FFF2-40B4-BE49-F238E27FC236}">
              <a16:creationId xmlns:a16="http://schemas.microsoft.com/office/drawing/2014/main" xmlns="" id="{00000000-0008-0000-1000-000028100000}"/>
            </a:ext>
          </a:extLst>
        </xdr:cNvPr>
        <xdr:cNvSpPr>
          <a:spLocks noChangeAspect="1" noChangeArrowheads="1"/>
        </xdr:cNvSpPr>
      </xdr:nvSpPr>
      <xdr:spPr bwMode="auto">
        <a:xfrm>
          <a:off x="0" y="388840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37" name="AutoShape 1065" descr="Calgary Flames">
          <a:extLst>
            <a:ext uri="{FF2B5EF4-FFF2-40B4-BE49-F238E27FC236}">
              <a16:creationId xmlns:a16="http://schemas.microsoft.com/office/drawing/2014/main" xmlns="" id="{00000000-0008-0000-1000-000029100000}"/>
            </a:ext>
          </a:extLst>
        </xdr:cNvPr>
        <xdr:cNvSpPr>
          <a:spLocks noChangeAspect="1" noChangeArrowheads="1"/>
        </xdr:cNvSpPr>
      </xdr:nvSpPr>
      <xdr:spPr bwMode="auto">
        <a:xfrm>
          <a:off x="0" y="38920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38" name="AutoShape 1066" descr="Chicago Blackhawks">
          <a:extLst>
            <a:ext uri="{FF2B5EF4-FFF2-40B4-BE49-F238E27FC236}">
              <a16:creationId xmlns:a16="http://schemas.microsoft.com/office/drawing/2014/main" xmlns="" id="{00000000-0008-0000-1000-00002A100000}"/>
            </a:ext>
          </a:extLst>
        </xdr:cNvPr>
        <xdr:cNvSpPr>
          <a:spLocks noChangeAspect="1" noChangeArrowheads="1"/>
        </xdr:cNvSpPr>
      </xdr:nvSpPr>
      <xdr:spPr bwMode="auto">
        <a:xfrm>
          <a:off x="0" y="3895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39" name="AutoShape 1067" descr="Vegas Golden Knights">
          <a:extLst>
            <a:ext uri="{FF2B5EF4-FFF2-40B4-BE49-F238E27FC236}">
              <a16:creationId xmlns:a16="http://schemas.microsoft.com/office/drawing/2014/main" xmlns="" id="{00000000-0008-0000-1000-00002B100000}"/>
            </a:ext>
          </a:extLst>
        </xdr:cNvPr>
        <xdr:cNvSpPr>
          <a:spLocks noChangeAspect="1" noChangeArrowheads="1"/>
        </xdr:cNvSpPr>
      </xdr:nvSpPr>
      <xdr:spPr bwMode="auto">
        <a:xfrm>
          <a:off x="0" y="389938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40" name="AutoShape 1068" descr="Detroit Red Wings">
          <a:extLst>
            <a:ext uri="{FF2B5EF4-FFF2-40B4-BE49-F238E27FC236}">
              <a16:creationId xmlns:a16="http://schemas.microsoft.com/office/drawing/2014/main" xmlns="" id="{00000000-0008-0000-1000-00002C100000}"/>
            </a:ext>
          </a:extLst>
        </xdr:cNvPr>
        <xdr:cNvSpPr>
          <a:spLocks noChangeAspect="1" noChangeArrowheads="1"/>
        </xdr:cNvSpPr>
      </xdr:nvSpPr>
      <xdr:spPr bwMode="auto">
        <a:xfrm>
          <a:off x="0" y="390121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41" name="AutoShape 1069" descr="Buffalo Sabres">
          <a:extLst>
            <a:ext uri="{FF2B5EF4-FFF2-40B4-BE49-F238E27FC236}">
              <a16:creationId xmlns:a16="http://schemas.microsoft.com/office/drawing/2014/main" xmlns="" id="{00000000-0008-0000-1000-00002D100000}"/>
            </a:ext>
          </a:extLst>
        </xdr:cNvPr>
        <xdr:cNvSpPr>
          <a:spLocks noChangeAspect="1" noChangeArrowheads="1"/>
        </xdr:cNvSpPr>
      </xdr:nvSpPr>
      <xdr:spPr bwMode="auto">
        <a:xfrm>
          <a:off x="0" y="39048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42" name="AutoShape 1070" descr="New York Rangers">
          <a:extLst>
            <a:ext uri="{FF2B5EF4-FFF2-40B4-BE49-F238E27FC236}">
              <a16:creationId xmlns:a16="http://schemas.microsoft.com/office/drawing/2014/main" xmlns="" id="{00000000-0008-0000-1000-00002E100000}"/>
            </a:ext>
          </a:extLst>
        </xdr:cNvPr>
        <xdr:cNvSpPr>
          <a:spLocks noChangeAspect="1" noChangeArrowheads="1"/>
        </xdr:cNvSpPr>
      </xdr:nvSpPr>
      <xdr:spPr bwMode="auto">
        <a:xfrm>
          <a:off x="0" y="390852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43" name="AutoShape 1071" descr="San Jose Sharks">
          <a:extLst>
            <a:ext uri="{FF2B5EF4-FFF2-40B4-BE49-F238E27FC236}">
              <a16:creationId xmlns:a16="http://schemas.microsoft.com/office/drawing/2014/main" xmlns="" id="{00000000-0008-0000-1000-00002F100000}"/>
            </a:ext>
          </a:extLst>
        </xdr:cNvPr>
        <xdr:cNvSpPr>
          <a:spLocks noChangeAspect="1" noChangeArrowheads="1"/>
        </xdr:cNvSpPr>
      </xdr:nvSpPr>
      <xdr:spPr bwMode="auto">
        <a:xfrm>
          <a:off x="0" y="391218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44" name="AutoShape 1072" descr="Anaheim Ducks">
          <a:extLst>
            <a:ext uri="{FF2B5EF4-FFF2-40B4-BE49-F238E27FC236}">
              <a16:creationId xmlns:a16="http://schemas.microsoft.com/office/drawing/2014/main" xmlns="" id="{00000000-0008-0000-1000-000030100000}"/>
            </a:ext>
          </a:extLst>
        </xdr:cNvPr>
        <xdr:cNvSpPr>
          <a:spLocks noChangeAspect="1" noChangeArrowheads="1"/>
        </xdr:cNvSpPr>
      </xdr:nvSpPr>
      <xdr:spPr bwMode="auto">
        <a:xfrm>
          <a:off x="0" y="39140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45" name="AutoShape 1073" descr="Toronto Maple Leafs">
          <a:extLst>
            <a:ext uri="{FF2B5EF4-FFF2-40B4-BE49-F238E27FC236}">
              <a16:creationId xmlns:a16="http://schemas.microsoft.com/office/drawing/2014/main" xmlns="" id="{00000000-0008-0000-1000-000031100000}"/>
            </a:ext>
          </a:extLst>
        </xdr:cNvPr>
        <xdr:cNvSpPr>
          <a:spLocks noChangeAspect="1" noChangeArrowheads="1"/>
        </xdr:cNvSpPr>
      </xdr:nvSpPr>
      <xdr:spPr bwMode="auto">
        <a:xfrm>
          <a:off x="0" y="391767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46" name="AutoShape 1074" descr="New Jersey Devils">
          <a:extLst>
            <a:ext uri="{FF2B5EF4-FFF2-40B4-BE49-F238E27FC236}">
              <a16:creationId xmlns:a16="http://schemas.microsoft.com/office/drawing/2014/main" xmlns="" id="{00000000-0008-0000-1000-000032100000}"/>
            </a:ext>
          </a:extLst>
        </xdr:cNvPr>
        <xdr:cNvSpPr>
          <a:spLocks noChangeAspect="1" noChangeArrowheads="1"/>
        </xdr:cNvSpPr>
      </xdr:nvSpPr>
      <xdr:spPr bwMode="auto">
        <a:xfrm>
          <a:off x="0" y="392132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47" name="AutoShape 1075" descr="New Jersey Devils">
          <a:extLst>
            <a:ext uri="{FF2B5EF4-FFF2-40B4-BE49-F238E27FC236}">
              <a16:creationId xmlns:a16="http://schemas.microsoft.com/office/drawing/2014/main" xmlns="" id="{00000000-0008-0000-1000-000033100000}"/>
            </a:ext>
          </a:extLst>
        </xdr:cNvPr>
        <xdr:cNvSpPr>
          <a:spLocks noChangeAspect="1" noChangeArrowheads="1"/>
        </xdr:cNvSpPr>
      </xdr:nvSpPr>
      <xdr:spPr bwMode="auto">
        <a:xfrm>
          <a:off x="0" y="39231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48" name="AutoShape 1076" descr="Anaheim Ducks">
          <a:extLst>
            <a:ext uri="{FF2B5EF4-FFF2-40B4-BE49-F238E27FC236}">
              <a16:creationId xmlns:a16="http://schemas.microsoft.com/office/drawing/2014/main" xmlns="" id="{00000000-0008-0000-1000-000034100000}"/>
            </a:ext>
          </a:extLst>
        </xdr:cNvPr>
        <xdr:cNvSpPr>
          <a:spLocks noChangeAspect="1" noChangeArrowheads="1"/>
        </xdr:cNvSpPr>
      </xdr:nvSpPr>
      <xdr:spPr bwMode="auto">
        <a:xfrm>
          <a:off x="0" y="392681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49" name="AutoShape 1077" descr="Los Angeles Kings">
          <a:extLst>
            <a:ext uri="{FF2B5EF4-FFF2-40B4-BE49-F238E27FC236}">
              <a16:creationId xmlns:a16="http://schemas.microsoft.com/office/drawing/2014/main" xmlns="" id="{00000000-0008-0000-1000-000035100000}"/>
            </a:ext>
          </a:extLst>
        </xdr:cNvPr>
        <xdr:cNvSpPr>
          <a:spLocks noChangeAspect="1" noChangeArrowheads="1"/>
        </xdr:cNvSpPr>
      </xdr:nvSpPr>
      <xdr:spPr bwMode="auto">
        <a:xfrm>
          <a:off x="0" y="39304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50" name="AutoShape 1078" descr="Montreal Canadiens">
          <a:extLst>
            <a:ext uri="{FF2B5EF4-FFF2-40B4-BE49-F238E27FC236}">
              <a16:creationId xmlns:a16="http://schemas.microsoft.com/office/drawing/2014/main" xmlns="" id="{00000000-0008-0000-1000-000036100000}"/>
            </a:ext>
          </a:extLst>
        </xdr:cNvPr>
        <xdr:cNvSpPr>
          <a:spLocks noChangeAspect="1" noChangeArrowheads="1"/>
        </xdr:cNvSpPr>
      </xdr:nvSpPr>
      <xdr:spPr bwMode="auto">
        <a:xfrm>
          <a:off x="0" y="39341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51" name="AutoShape 1079" descr="Pittsburgh Penguins">
          <a:extLst>
            <a:ext uri="{FF2B5EF4-FFF2-40B4-BE49-F238E27FC236}">
              <a16:creationId xmlns:a16="http://schemas.microsoft.com/office/drawing/2014/main" xmlns="" id="{00000000-0008-0000-1000-000037100000}"/>
            </a:ext>
          </a:extLst>
        </xdr:cNvPr>
        <xdr:cNvSpPr>
          <a:spLocks noChangeAspect="1" noChangeArrowheads="1"/>
        </xdr:cNvSpPr>
      </xdr:nvSpPr>
      <xdr:spPr bwMode="auto">
        <a:xfrm>
          <a:off x="0" y="393778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52" name="AutoShape 1080" descr="Nashville Predators">
          <a:extLst>
            <a:ext uri="{FF2B5EF4-FFF2-40B4-BE49-F238E27FC236}">
              <a16:creationId xmlns:a16="http://schemas.microsoft.com/office/drawing/2014/main" xmlns="" id="{00000000-0008-0000-1000-000038100000}"/>
            </a:ext>
          </a:extLst>
        </xdr:cNvPr>
        <xdr:cNvSpPr>
          <a:spLocks noChangeAspect="1" noChangeArrowheads="1"/>
        </xdr:cNvSpPr>
      </xdr:nvSpPr>
      <xdr:spPr bwMode="auto">
        <a:xfrm>
          <a:off x="0" y="3941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53" name="AutoShape 1081" descr="New York Islanders">
          <a:extLst>
            <a:ext uri="{FF2B5EF4-FFF2-40B4-BE49-F238E27FC236}">
              <a16:creationId xmlns:a16="http://schemas.microsoft.com/office/drawing/2014/main" xmlns="" id="{00000000-0008-0000-1000-000039100000}"/>
            </a:ext>
          </a:extLst>
        </xdr:cNvPr>
        <xdr:cNvSpPr>
          <a:spLocks noChangeAspect="1" noChangeArrowheads="1"/>
        </xdr:cNvSpPr>
      </xdr:nvSpPr>
      <xdr:spPr bwMode="auto">
        <a:xfrm>
          <a:off x="0" y="394510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54" name="AutoShape 1082" descr="Tampa Bay Lightning">
          <a:extLst>
            <a:ext uri="{FF2B5EF4-FFF2-40B4-BE49-F238E27FC236}">
              <a16:creationId xmlns:a16="http://schemas.microsoft.com/office/drawing/2014/main" xmlns="" id="{00000000-0008-0000-1000-00003A100000}"/>
            </a:ext>
          </a:extLst>
        </xdr:cNvPr>
        <xdr:cNvSpPr>
          <a:spLocks noChangeAspect="1" noChangeArrowheads="1"/>
        </xdr:cNvSpPr>
      </xdr:nvSpPr>
      <xdr:spPr bwMode="auto">
        <a:xfrm>
          <a:off x="0" y="39469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55" name="AutoShape 1083" descr="Vancouver Canucks">
          <a:extLst>
            <a:ext uri="{FF2B5EF4-FFF2-40B4-BE49-F238E27FC236}">
              <a16:creationId xmlns:a16="http://schemas.microsoft.com/office/drawing/2014/main" xmlns="" id="{00000000-0008-0000-1000-00003B100000}"/>
            </a:ext>
          </a:extLst>
        </xdr:cNvPr>
        <xdr:cNvSpPr>
          <a:spLocks noChangeAspect="1" noChangeArrowheads="1"/>
        </xdr:cNvSpPr>
      </xdr:nvSpPr>
      <xdr:spPr bwMode="auto">
        <a:xfrm>
          <a:off x="0" y="3950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56" name="AutoShape 1084" descr="Winnipeg Jets">
          <a:extLst>
            <a:ext uri="{FF2B5EF4-FFF2-40B4-BE49-F238E27FC236}">
              <a16:creationId xmlns:a16="http://schemas.microsoft.com/office/drawing/2014/main" xmlns="" id="{00000000-0008-0000-1000-00003C100000}"/>
            </a:ext>
          </a:extLst>
        </xdr:cNvPr>
        <xdr:cNvSpPr>
          <a:spLocks noChangeAspect="1" noChangeArrowheads="1"/>
        </xdr:cNvSpPr>
      </xdr:nvSpPr>
      <xdr:spPr bwMode="auto">
        <a:xfrm>
          <a:off x="0" y="395424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57" name="AutoShape 1085" descr="Philadelphia Flyers">
          <a:extLst>
            <a:ext uri="{FF2B5EF4-FFF2-40B4-BE49-F238E27FC236}">
              <a16:creationId xmlns:a16="http://schemas.microsoft.com/office/drawing/2014/main" xmlns="" id="{00000000-0008-0000-1000-00003D100000}"/>
            </a:ext>
          </a:extLst>
        </xdr:cNvPr>
        <xdr:cNvSpPr>
          <a:spLocks noChangeAspect="1" noChangeArrowheads="1"/>
        </xdr:cNvSpPr>
      </xdr:nvSpPr>
      <xdr:spPr bwMode="auto">
        <a:xfrm>
          <a:off x="0" y="395607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58" name="AutoShape 1086" descr="Buffalo Sabres">
          <a:extLst>
            <a:ext uri="{FF2B5EF4-FFF2-40B4-BE49-F238E27FC236}">
              <a16:creationId xmlns:a16="http://schemas.microsoft.com/office/drawing/2014/main" xmlns="" id="{00000000-0008-0000-1000-00003E100000}"/>
            </a:ext>
          </a:extLst>
        </xdr:cNvPr>
        <xdr:cNvSpPr>
          <a:spLocks noChangeAspect="1" noChangeArrowheads="1"/>
        </xdr:cNvSpPr>
      </xdr:nvSpPr>
      <xdr:spPr bwMode="auto">
        <a:xfrm>
          <a:off x="0" y="3959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59" name="AutoShape 1087" descr="New York Islanders">
          <a:extLst>
            <a:ext uri="{FF2B5EF4-FFF2-40B4-BE49-F238E27FC236}">
              <a16:creationId xmlns:a16="http://schemas.microsoft.com/office/drawing/2014/main" xmlns="" id="{00000000-0008-0000-1000-00003F100000}"/>
            </a:ext>
          </a:extLst>
        </xdr:cNvPr>
        <xdr:cNvSpPr>
          <a:spLocks noChangeAspect="1" noChangeArrowheads="1"/>
        </xdr:cNvSpPr>
      </xdr:nvSpPr>
      <xdr:spPr bwMode="auto">
        <a:xfrm>
          <a:off x="0" y="396339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60" name="AutoShape 1088" descr="Minnesota Wild">
          <a:extLst>
            <a:ext uri="{FF2B5EF4-FFF2-40B4-BE49-F238E27FC236}">
              <a16:creationId xmlns:a16="http://schemas.microsoft.com/office/drawing/2014/main" xmlns="" id="{00000000-0008-0000-1000-000040100000}"/>
            </a:ext>
          </a:extLst>
        </xdr:cNvPr>
        <xdr:cNvSpPr>
          <a:spLocks noChangeAspect="1" noChangeArrowheads="1"/>
        </xdr:cNvSpPr>
      </xdr:nvSpPr>
      <xdr:spPr bwMode="auto">
        <a:xfrm>
          <a:off x="0" y="396704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61" name="AutoShape 1089" descr="Calgary Flames">
          <a:extLst>
            <a:ext uri="{FF2B5EF4-FFF2-40B4-BE49-F238E27FC236}">
              <a16:creationId xmlns:a16="http://schemas.microsoft.com/office/drawing/2014/main" xmlns="" id="{00000000-0008-0000-1000-000041100000}"/>
            </a:ext>
          </a:extLst>
        </xdr:cNvPr>
        <xdr:cNvSpPr>
          <a:spLocks noChangeAspect="1" noChangeArrowheads="1"/>
        </xdr:cNvSpPr>
      </xdr:nvSpPr>
      <xdr:spPr bwMode="auto">
        <a:xfrm>
          <a:off x="0" y="3968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62" name="AutoShape 1090" descr="Tampa Bay Lightning">
          <a:extLst>
            <a:ext uri="{FF2B5EF4-FFF2-40B4-BE49-F238E27FC236}">
              <a16:creationId xmlns:a16="http://schemas.microsoft.com/office/drawing/2014/main" xmlns="" id="{00000000-0008-0000-1000-000042100000}"/>
            </a:ext>
          </a:extLst>
        </xdr:cNvPr>
        <xdr:cNvSpPr>
          <a:spLocks noChangeAspect="1" noChangeArrowheads="1"/>
        </xdr:cNvSpPr>
      </xdr:nvSpPr>
      <xdr:spPr bwMode="auto">
        <a:xfrm>
          <a:off x="0" y="397253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63" name="AutoShape 1091" descr="Dallas Stars">
          <a:extLst>
            <a:ext uri="{FF2B5EF4-FFF2-40B4-BE49-F238E27FC236}">
              <a16:creationId xmlns:a16="http://schemas.microsoft.com/office/drawing/2014/main" xmlns="" id="{00000000-0008-0000-1000-000043100000}"/>
            </a:ext>
          </a:extLst>
        </xdr:cNvPr>
        <xdr:cNvSpPr>
          <a:spLocks noChangeAspect="1" noChangeArrowheads="1"/>
        </xdr:cNvSpPr>
      </xdr:nvSpPr>
      <xdr:spPr bwMode="auto">
        <a:xfrm>
          <a:off x="0" y="397619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64" name="AutoShape 1092" descr="Edmonton Oilers">
          <a:extLst>
            <a:ext uri="{FF2B5EF4-FFF2-40B4-BE49-F238E27FC236}">
              <a16:creationId xmlns:a16="http://schemas.microsoft.com/office/drawing/2014/main" xmlns="" id="{00000000-0008-0000-1000-000044100000}"/>
            </a:ext>
          </a:extLst>
        </xdr:cNvPr>
        <xdr:cNvSpPr>
          <a:spLocks noChangeAspect="1" noChangeArrowheads="1"/>
        </xdr:cNvSpPr>
      </xdr:nvSpPr>
      <xdr:spPr bwMode="auto">
        <a:xfrm>
          <a:off x="0" y="397984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65" name="AutoShape 1093" descr="Florida Panthers">
          <a:extLst>
            <a:ext uri="{FF2B5EF4-FFF2-40B4-BE49-F238E27FC236}">
              <a16:creationId xmlns:a16="http://schemas.microsoft.com/office/drawing/2014/main" xmlns="" id="{00000000-0008-0000-1000-000045100000}"/>
            </a:ext>
          </a:extLst>
        </xdr:cNvPr>
        <xdr:cNvSpPr>
          <a:spLocks noChangeAspect="1" noChangeArrowheads="1"/>
        </xdr:cNvSpPr>
      </xdr:nvSpPr>
      <xdr:spPr bwMode="auto">
        <a:xfrm>
          <a:off x="0" y="398350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66" name="AutoShape 1094" descr="Columbus Blue Jackets">
          <a:extLst>
            <a:ext uri="{FF2B5EF4-FFF2-40B4-BE49-F238E27FC236}">
              <a16:creationId xmlns:a16="http://schemas.microsoft.com/office/drawing/2014/main" xmlns="" id="{00000000-0008-0000-1000-000046100000}"/>
            </a:ext>
          </a:extLst>
        </xdr:cNvPr>
        <xdr:cNvSpPr>
          <a:spLocks noChangeAspect="1" noChangeArrowheads="1"/>
        </xdr:cNvSpPr>
      </xdr:nvSpPr>
      <xdr:spPr bwMode="auto">
        <a:xfrm>
          <a:off x="0" y="3987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67" name="AutoShape 1095" descr="Philadelphia Flyers">
          <a:extLst>
            <a:ext uri="{FF2B5EF4-FFF2-40B4-BE49-F238E27FC236}">
              <a16:creationId xmlns:a16="http://schemas.microsoft.com/office/drawing/2014/main" xmlns="" id="{00000000-0008-0000-1000-000047100000}"/>
            </a:ext>
          </a:extLst>
        </xdr:cNvPr>
        <xdr:cNvSpPr>
          <a:spLocks noChangeAspect="1" noChangeArrowheads="1"/>
        </xdr:cNvSpPr>
      </xdr:nvSpPr>
      <xdr:spPr bwMode="auto">
        <a:xfrm>
          <a:off x="0" y="399082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68" name="AutoShape 1096" descr="New York Islanders">
          <a:extLst>
            <a:ext uri="{FF2B5EF4-FFF2-40B4-BE49-F238E27FC236}">
              <a16:creationId xmlns:a16="http://schemas.microsoft.com/office/drawing/2014/main" xmlns="" id="{00000000-0008-0000-1000-000048100000}"/>
            </a:ext>
          </a:extLst>
        </xdr:cNvPr>
        <xdr:cNvSpPr>
          <a:spLocks noChangeAspect="1" noChangeArrowheads="1"/>
        </xdr:cNvSpPr>
      </xdr:nvSpPr>
      <xdr:spPr bwMode="auto">
        <a:xfrm>
          <a:off x="0" y="399448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69" name="AutoShape 1097" descr="Arizona Coyotes">
          <a:extLst>
            <a:ext uri="{FF2B5EF4-FFF2-40B4-BE49-F238E27FC236}">
              <a16:creationId xmlns:a16="http://schemas.microsoft.com/office/drawing/2014/main" xmlns="" id="{00000000-0008-0000-1000-000049100000}"/>
            </a:ext>
          </a:extLst>
        </xdr:cNvPr>
        <xdr:cNvSpPr>
          <a:spLocks noChangeAspect="1" noChangeArrowheads="1"/>
        </xdr:cNvSpPr>
      </xdr:nvSpPr>
      <xdr:spPr bwMode="auto">
        <a:xfrm>
          <a:off x="0" y="399813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70" name="AutoShape 1098" descr="New York Islanders">
          <a:extLst>
            <a:ext uri="{FF2B5EF4-FFF2-40B4-BE49-F238E27FC236}">
              <a16:creationId xmlns:a16="http://schemas.microsoft.com/office/drawing/2014/main" xmlns="" id="{00000000-0008-0000-1000-00004A100000}"/>
            </a:ext>
          </a:extLst>
        </xdr:cNvPr>
        <xdr:cNvSpPr>
          <a:spLocks noChangeAspect="1" noChangeArrowheads="1"/>
        </xdr:cNvSpPr>
      </xdr:nvSpPr>
      <xdr:spPr bwMode="auto">
        <a:xfrm>
          <a:off x="0" y="400179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71" name="AutoShape 1099" descr="Florida Panthers">
          <a:extLst>
            <a:ext uri="{FF2B5EF4-FFF2-40B4-BE49-F238E27FC236}">
              <a16:creationId xmlns:a16="http://schemas.microsoft.com/office/drawing/2014/main" xmlns="" id="{00000000-0008-0000-1000-00004B100000}"/>
            </a:ext>
          </a:extLst>
        </xdr:cNvPr>
        <xdr:cNvSpPr>
          <a:spLocks noChangeAspect="1" noChangeArrowheads="1"/>
        </xdr:cNvSpPr>
      </xdr:nvSpPr>
      <xdr:spPr bwMode="auto">
        <a:xfrm>
          <a:off x="0" y="4005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72" name="AutoShape 1100" descr="San Jose Sharks">
          <a:extLst>
            <a:ext uri="{FF2B5EF4-FFF2-40B4-BE49-F238E27FC236}">
              <a16:creationId xmlns:a16="http://schemas.microsoft.com/office/drawing/2014/main" xmlns="" id="{00000000-0008-0000-1000-00004C100000}"/>
            </a:ext>
          </a:extLst>
        </xdr:cNvPr>
        <xdr:cNvSpPr>
          <a:spLocks noChangeAspect="1" noChangeArrowheads="1"/>
        </xdr:cNvSpPr>
      </xdr:nvSpPr>
      <xdr:spPr bwMode="auto">
        <a:xfrm>
          <a:off x="0" y="400911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73" name="AutoShape 1101" descr="Ottawa Senators">
          <a:extLst>
            <a:ext uri="{FF2B5EF4-FFF2-40B4-BE49-F238E27FC236}">
              <a16:creationId xmlns:a16="http://schemas.microsoft.com/office/drawing/2014/main" xmlns="" id="{00000000-0008-0000-1000-00004D100000}"/>
            </a:ext>
          </a:extLst>
        </xdr:cNvPr>
        <xdr:cNvSpPr>
          <a:spLocks noChangeAspect="1" noChangeArrowheads="1"/>
        </xdr:cNvSpPr>
      </xdr:nvSpPr>
      <xdr:spPr bwMode="auto">
        <a:xfrm>
          <a:off x="0" y="401276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74" name="AutoShape 1102" descr="Minnesota Wild">
          <a:extLst>
            <a:ext uri="{FF2B5EF4-FFF2-40B4-BE49-F238E27FC236}">
              <a16:creationId xmlns:a16="http://schemas.microsoft.com/office/drawing/2014/main" xmlns="" id="{00000000-0008-0000-1000-00004E100000}"/>
            </a:ext>
          </a:extLst>
        </xdr:cNvPr>
        <xdr:cNvSpPr>
          <a:spLocks noChangeAspect="1" noChangeArrowheads="1"/>
        </xdr:cNvSpPr>
      </xdr:nvSpPr>
      <xdr:spPr bwMode="auto">
        <a:xfrm>
          <a:off x="0" y="4014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75" name="AutoShape 1103" descr="Detroit Red Wings">
          <a:extLst>
            <a:ext uri="{FF2B5EF4-FFF2-40B4-BE49-F238E27FC236}">
              <a16:creationId xmlns:a16="http://schemas.microsoft.com/office/drawing/2014/main" xmlns="" id="{00000000-0008-0000-1000-00004F100000}"/>
            </a:ext>
          </a:extLst>
        </xdr:cNvPr>
        <xdr:cNvSpPr>
          <a:spLocks noChangeAspect="1" noChangeArrowheads="1"/>
        </xdr:cNvSpPr>
      </xdr:nvSpPr>
      <xdr:spPr bwMode="auto">
        <a:xfrm>
          <a:off x="0" y="40182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76" name="AutoShape 1104" descr="Anaheim Ducks">
          <a:extLst>
            <a:ext uri="{FF2B5EF4-FFF2-40B4-BE49-F238E27FC236}">
              <a16:creationId xmlns:a16="http://schemas.microsoft.com/office/drawing/2014/main" xmlns="" id="{00000000-0008-0000-1000-000050100000}"/>
            </a:ext>
          </a:extLst>
        </xdr:cNvPr>
        <xdr:cNvSpPr>
          <a:spLocks noChangeAspect="1" noChangeArrowheads="1"/>
        </xdr:cNvSpPr>
      </xdr:nvSpPr>
      <xdr:spPr bwMode="auto">
        <a:xfrm>
          <a:off x="0" y="402191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77" name="AutoShape 1105" descr="Vancouver Canucks">
          <a:extLst>
            <a:ext uri="{FF2B5EF4-FFF2-40B4-BE49-F238E27FC236}">
              <a16:creationId xmlns:a16="http://schemas.microsoft.com/office/drawing/2014/main" xmlns="" id="{00000000-0008-0000-1000-000051100000}"/>
            </a:ext>
          </a:extLst>
        </xdr:cNvPr>
        <xdr:cNvSpPr>
          <a:spLocks noChangeAspect="1" noChangeArrowheads="1"/>
        </xdr:cNvSpPr>
      </xdr:nvSpPr>
      <xdr:spPr bwMode="auto">
        <a:xfrm>
          <a:off x="0" y="402556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78" name="AutoShape 1106" descr="Nashville Predators">
          <a:extLst>
            <a:ext uri="{FF2B5EF4-FFF2-40B4-BE49-F238E27FC236}">
              <a16:creationId xmlns:a16="http://schemas.microsoft.com/office/drawing/2014/main" xmlns="" id="{00000000-0008-0000-1000-000052100000}"/>
            </a:ext>
          </a:extLst>
        </xdr:cNvPr>
        <xdr:cNvSpPr>
          <a:spLocks noChangeAspect="1" noChangeArrowheads="1"/>
        </xdr:cNvSpPr>
      </xdr:nvSpPr>
      <xdr:spPr bwMode="auto">
        <a:xfrm>
          <a:off x="0" y="402739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79" name="AutoShape 1107" descr="Ottawa Senators">
          <a:extLst>
            <a:ext uri="{FF2B5EF4-FFF2-40B4-BE49-F238E27FC236}">
              <a16:creationId xmlns:a16="http://schemas.microsoft.com/office/drawing/2014/main" xmlns="" id="{00000000-0008-0000-1000-000053100000}"/>
            </a:ext>
          </a:extLst>
        </xdr:cNvPr>
        <xdr:cNvSpPr>
          <a:spLocks noChangeAspect="1" noChangeArrowheads="1"/>
        </xdr:cNvSpPr>
      </xdr:nvSpPr>
      <xdr:spPr bwMode="auto">
        <a:xfrm>
          <a:off x="0" y="403105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80" name="AutoShape 1108" descr="Chicago Blackhawks">
          <a:extLst>
            <a:ext uri="{FF2B5EF4-FFF2-40B4-BE49-F238E27FC236}">
              <a16:creationId xmlns:a16="http://schemas.microsoft.com/office/drawing/2014/main" xmlns="" id="{00000000-0008-0000-1000-000054100000}"/>
            </a:ext>
          </a:extLst>
        </xdr:cNvPr>
        <xdr:cNvSpPr>
          <a:spLocks noChangeAspect="1" noChangeArrowheads="1"/>
        </xdr:cNvSpPr>
      </xdr:nvSpPr>
      <xdr:spPr bwMode="auto">
        <a:xfrm>
          <a:off x="0" y="403471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81" name="AutoShape 1109" descr="New York Islanders">
          <a:extLst>
            <a:ext uri="{FF2B5EF4-FFF2-40B4-BE49-F238E27FC236}">
              <a16:creationId xmlns:a16="http://schemas.microsoft.com/office/drawing/2014/main" xmlns="" id="{00000000-0008-0000-1000-000055100000}"/>
            </a:ext>
          </a:extLst>
        </xdr:cNvPr>
        <xdr:cNvSpPr>
          <a:spLocks noChangeAspect="1" noChangeArrowheads="1"/>
        </xdr:cNvSpPr>
      </xdr:nvSpPr>
      <xdr:spPr bwMode="auto">
        <a:xfrm>
          <a:off x="0" y="403837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82" name="AutoShape 1110" descr="Buffalo Sabres">
          <a:extLst>
            <a:ext uri="{FF2B5EF4-FFF2-40B4-BE49-F238E27FC236}">
              <a16:creationId xmlns:a16="http://schemas.microsoft.com/office/drawing/2014/main" xmlns="" id="{00000000-0008-0000-1000-000056100000}"/>
            </a:ext>
          </a:extLst>
        </xdr:cNvPr>
        <xdr:cNvSpPr>
          <a:spLocks noChangeAspect="1" noChangeArrowheads="1"/>
        </xdr:cNvSpPr>
      </xdr:nvSpPr>
      <xdr:spPr bwMode="auto">
        <a:xfrm>
          <a:off x="0" y="40420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83" name="AutoShape 1111" descr="Washington Capitals">
          <a:extLst>
            <a:ext uri="{FF2B5EF4-FFF2-40B4-BE49-F238E27FC236}">
              <a16:creationId xmlns:a16="http://schemas.microsoft.com/office/drawing/2014/main" xmlns="" id="{00000000-0008-0000-1000-000057100000}"/>
            </a:ext>
          </a:extLst>
        </xdr:cNvPr>
        <xdr:cNvSpPr>
          <a:spLocks noChangeAspect="1" noChangeArrowheads="1"/>
        </xdr:cNvSpPr>
      </xdr:nvSpPr>
      <xdr:spPr bwMode="auto">
        <a:xfrm>
          <a:off x="0" y="404568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84" name="AutoShape 1112" descr="Toronto Maple Leafs">
          <a:extLst>
            <a:ext uri="{FF2B5EF4-FFF2-40B4-BE49-F238E27FC236}">
              <a16:creationId xmlns:a16="http://schemas.microsoft.com/office/drawing/2014/main" xmlns="" id="{00000000-0008-0000-1000-000058100000}"/>
            </a:ext>
          </a:extLst>
        </xdr:cNvPr>
        <xdr:cNvSpPr>
          <a:spLocks noChangeAspect="1" noChangeArrowheads="1"/>
        </xdr:cNvSpPr>
      </xdr:nvSpPr>
      <xdr:spPr bwMode="auto">
        <a:xfrm>
          <a:off x="0" y="404934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85" name="AutoShape 1113" descr="Tampa Bay Lightning">
          <a:extLst>
            <a:ext uri="{FF2B5EF4-FFF2-40B4-BE49-F238E27FC236}">
              <a16:creationId xmlns:a16="http://schemas.microsoft.com/office/drawing/2014/main" xmlns="" id="{00000000-0008-0000-1000-000059100000}"/>
            </a:ext>
          </a:extLst>
        </xdr:cNvPr>
        <xdr:cNvSpPr>
          <a:spLocks noChangeAspect="1" noChangeArrowheads="1"/>
        </xdr:cNvSpPr>
      </xdr:nvSpPr>
      <xdr:spPr bwMode="auto">
        <a:xfrm>
          <a:off x="0" y="4051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86" name="AutoShape 1114" descr="Vancouver Canucks">
          <a:extLst>
            <a:ext uri="{FF2B5EF4-FFF2-40B4-BE49-F238E27FC236}">
              <a16:creationId xmlns:a16="http://schemas.microsoft.com/office/drawing/2014/main" xmlns="" id="{00000000-0008-0000-1000-00005A100000}"/>
            </a:ext>
          </a:extLst>
        </xdr:cNvPr>
        <xdr:cNvSpPr>
          <a:spLocks noChangeAspect="1" noChangeArrowheads="1"/>
        </xdr:cNvSpPr>
      </xdr:nvSpPr>
      <xdr:spPr bwMode="auto">
        <a:xfrm>
          <a:off x="0" y="40530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87" name="AutoShape 1115" descr="Vancouver Canucks">
          <a:extLst>
            <a:ext uri="{FF2B5EF4-FFF2-40B4-BE49-F238E27FC236}">
              <a16:creationId xmlns:a16="http://schemas.microsoft.com/office/drawing/2014/main" xmlns="" id="{00000000-0008-0000-1000-00005B100000}"/>
            </a:ext>
          </a:extLst>
        </xdr:cNvPr>
        <xdr:cNvSpPr>
          <a:spLocks noChangeAspect="1" noChangeArrowheads="1"/>
        </xdr:cNvSpPr>
      </xdr:nvSpPr>
      <xdr:spPr bwMode="auto">
        <a:xfrm>
          <a:off x="0" y="405665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88" name="AutoShape 1116" descr="St Louis Blues">
          <a:extLst>
            <a:ext uri="{FF2B5EF4-FFF2-40B4-BE49-F238E27FC236}">
              <a16:creationId xmlns:a16="http://schemas.microsoft.com/office/drawing/2014/main" xmlns="" id="{00000000-0008-0000-1000-00005C100000}"/>
            </a:ext>
          </a:extLst>
        </xdr:cNvPr>
        <xdr:cNvSpPr>
          <a:spLocks noChangeAspect="1" noChangeArrowheads="1"/>
        </xdr:cNvSpPr>
      </xdr:nvSpPr>
      <xdr:spPr bwMode="auto">
        <a:xfrm>
          <a:off x="0" y="40603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89" name="AutoShape 1117" descr="Minnesota Wild">
          <a:extLst>
            <a:ext uri="{FF2B5EF4-FFF2-40B4-BE49-F238E27FC236}">
              <a16:creationId xmlns:a16="http://schemas.microsoft.com/office/drawing/2014/main" xmlns="" id="{00000000-0008-0000-1000-00005D100000}"/>
            </a:ext>
          </a:extLst>
        </xdr:cNvPr>
        <xdr:cNvSpPr>
          <a:spLocks noChangeAspect="1" noChangeArrowheads="1"/>
        </xdr:cNvSpPr>
      </xdr:nvSpPr>
      <xdr:spPr bwMode="auto">
        <a:xfrm>
          <a:off x="0" y="406397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90" name="AutoShape 1118" descr="Carolina Hurricanes">
          <a:extLst>
            <a:ext uri="{FF2B5EF4-FFF2-40B4-BE49-F238E27FC236}">
              <a16:creationId xmlns:a16="http://schemas.microsoft.com/office/drawing/2014/main" xmlns="" id="{00000000-0008-0000-1000-00005E100000}"/>
            </a:ext>
          </a:extLst>
        </xdr:cNvPr>
        <xdr:cNvSpPr>
          <a:spLocks noChangeAspect="1" noChangeArrowheads="1"/>
        </xdr:cNvSpPr>
      </xdr:nvSpPr>
      <xdr:spPr bwMode="auto">
        <a:xfrm>
          <a:off x="0" y="406763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91" name="AutoShape 1119" descr="Arizona Coyotes">
          <a:extLst>
            <a:ext uri="{FF2B5EF4-FFF2-40B4-BE49-F238E27FC236}">
              <a16:creationId xmlns:a16="http://schemas.microsoft.com/office/drawing/2014/main" xmlns="" id="{00000000-0008-0000-1000-00005F100000}"/>
            </a:ext>
          </a:extLst>
        </xdr:cNvPr>
        <xdr:cNvSpPr>
          <a:spLocks noChangeAspect="1" noChangeArrowheads="1"/>
        </xdr:cNvSpPr>
      </xdr:nvSpPr>
      <xdr:spPr bwMode="auto">
        <a:xfrm>
          <a:off x="0" y="407128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92" name="AutoShape 1120" descr="Vancouver Canucks">
          <a:extLst>
            <a:ext uri="{FF2B5EF4-FFF2-40B4-BE49-F238E27FC236}">
              <a16:creationId xmlns:a16="http://schemas.microsoft.com/office/drawing/2014/main" xmlns="" id="{00000000-0008-0000-1000-000060100000}"/>
            </a:ext>
          </a:extLst>
        </xdr:cNvPr>
        <xdr:cNvSpPr>
          <a:spLocks noChangeAspect="1" noChangeArrowheads="1"/>
        </xdr:cNvSpPr>
      </xdr:nvSpPr>
      <xdr:spPr bwMode="auto">
        <a:xfrm>
          <a:off x="0" y="407494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93" name="AutoShape 1121" descr="Philadelphia Flyers">
          <a:extLst>
            <a:ext uri="{FF2B5EF4-FFF2-40B4-BE49-F238E27FC236}">
              <a16:creationId xmlns:a16="http://schemas.microsoft.com/office/drawing/2014/main" xmlns="" id="{00000000-0008-0000-1000-000061100000}"/>
            </a:ext>
          </a:extLst>
        </xdr:cNvPr>
        <xdr:cNvSpPr>
          <a:spLocks noChangeAspect="1" noChangeArrowheads="1"/>
        </xdr:cNvSpPr>
      </xdr:nvSpPr>
      <xdr:spPr bwMode="auto">
        <a:xfrm>
          <a:off x="0" y="407677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94" name="AutoShape 1122" descr="Vegas Golden Knights">
          <a:extLst>
            <a:ext uri="{FF2B5EF4-FFF2-40B4-BE49-F238E27FC236}">
              <a16:creationId xmlns:a16="http://schemas.microsoft.com/office/drawing/2014/main" xmlns="" id="{00000000-0008-0000-1000-000062100000}"/>
            </a:ext>
          </a:extLst>
        </xdr:cNvPr>
        <xdr:cNvSpPr>
          <a:spLocks noChangeAspect="1" noChangeArrowheads="1"/>
        </xdr:cNvSpPr>
      </xdr:nvSpPr>
      <xdr:spPr bwMode="auto">
        <a:xfrm>
          <a:off x="0" y="40786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95" name="AutoShape 1123" descr="Boston Bruins">
          <a:extLst>
            <a:ext uri="{FF2B5EF4-FFF2-40B4-BE49-F238E27FC236}">
              <a16:creationId xmlns:a16="http://schemas.microsoft.com/office/drawing/2014/main" xmlns="" id="{00000000-0008-0000-1000-000063100000}"/>
            </a:ext>
          </a:extLst>
        </xdr:cNvPr>
        <xdr:cNvSpPr>
          <a:spLocks noChangeAspect="1" noChangeArrowheads="1"/>
        </xdr:cNvSpPr>
      </xdr:nvSpPr>
      <xdr:spPr bwMode="auto">
        <a:xfrm>
          <a:off x="0" y="40804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96" name="AutoShape 1124" descr="New Jersey Devils">
          <a:extLst>
            <a:ext uri="{FF2B5EF4-FFF2-40B4-BE49-F238E27FC236}">
              <a16:creationId xmlns:a16="http://schemas.microsoft.com/office/drawing/2014/main" xmlns="" id="{00000000-0008-0000-1000-000064100000}"/>
            </a:ext>
          </a:extLst>
        </xdr:cNvPr>
        <xdr:cNvSpPr>
          <a:spLocks noChangeAspect="1" noChangeArrowheads="1"/>
        </xdr:cNvSpPr>
      </xdr:nvSpPr>
      <xdr:spPr bwMode="auto">
        <a:xfrm>
          <a:off x="0" y="408409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197" name="AutoShape 1125" descr="Florida Panthers">
          <a:extLst>
            <a:ext uri="{FF2B5EF4-FFF2-40B4-BE49-F238E27FC236}">
              <a16:creationId xmlns:a16="http://schemas.microsoft.com/office/drawing/2014/main" xmlns="" id="{00000000-0008-0000-1000-000065100000}"/>
            </a:ext>
          </a:extLst>
        </xdr:cNvPr>
        <xdr:cNvSpPr>
          <a:spLocks noChangeAspect="1" noChangeArrowheads="1"/>
        </xdr:cNvSpPr>
      </xdr:nvSpPr>
      <xdr:spPr bwMode="auto">
        <a:xfrm>
          <a:off x="0" y="408592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198" name="AutoShape 1126" descr="New Jersey Devils">
          <a:extLst>
            <a:ext uri="{FF2B5EF4-FFF2-40B4-BE49-F238E27FC236}">
              <a16:creationId xmlns:a16="http://schemas.microsoft.com/office/drawing/2014/main" xmlns="" id="{00000000-0008-0000-1000-000066100000}"/>
            </a:ext>
          </a:extLst>
        </xdr:cNvPr>
        <xdr:cNvSpPr>
          <a:spLocks noChangeAspect="1" noChangeArrowheads="1"/>
        </xdr:cNvSpPr>
      </xdr:nvSpPr>
      <xdr:spPr bwMode="auto">
        <a:xfrm>
          <a:off x="0" y="4087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199" name="AutoShape 1127" descr="Vancouver Canucks">
          <a:extLst>
            <a:ext uri="{FF2B5EF4-FFF2-40B4-BE49-F238E27FC236}">
              <a16:creationId xmlns:a16="http://schemas.microsoft.com/office/drawing/2014/main" xmlns="" id="{00000000-0008-0000-1000-000067100000}"/>
            </a:ext>
          </a:extLst>
        </xdr:cNvPr>
        <xdr:cNvSpPr>
          <a:spLocks noChangeAspect="1" noChangeArrowheads="1"/>
        </xdr:cNvSpPr>
      </xdr:nvSpPr>
      <xdr:spPr bwMode="auto">
        <a:xfrm>
          <a:off x="0" y="408957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00" name="AutoShape 1128" descr="Nashville Predators">
          <a:extLst>
            <a:ext uri="{FF2B5EF4-FFF2-40B4-BE49-F238E27FC236}">
              <a16:creationId xmlns:a16="http://schemas.microsoft.com/office/drawing/2014/main" xmlns="" id="{00000000-0008-0000-1000-000068100000}"/>
            </a:ext>
          </a:extLst>
        </xdr:cNvPr>
        <xdr:cNvSpPr>
          <a:spLocks noChangeAspect="1" noChangeArrowheads="1"/>
        </xdr:cNvSpPr>
      </xdr:nvSpPr>
      <xdr:spPr bwMode="auto">
        <a:xfrm>
          <a:off x="0" y="409323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01" name="AutoShape 1129" descr="Philadelphia Flyers">
          <a:extLst>
            <a:ext uri="{FF2B5EF4-FFF2-40B4-BE49-F238E27FC236}">
              <a16:creationId xmlns:a16="http://schemas.microsoft.com/office/drawing/2014/main" xmlns="" id="{00000000-0008-0000-1000-000069100000}"/>
            </a:ext>
          </a:extLst>
        </xdr:cNvPr>
        <xdr:cNvSpPr>
          <a:spLocks noChangeAspect="1" noChangeArrowheads="1"/>
        </xdr:cNvSpPr>
      </xdr:nvSpPr>
      <xdr:spPr bwMode="auto">
        <a:xfrm>
          <a:off x="0" y="40950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02" name="AutoShape 1130" descr="New York Islanders">
          <a:extLst>
            <a:ext uri="{FF2B5EF4-FFF2-40B4-BE49-F238E27FC236}">
              <a16:creationId xmlns:a16="http://schemas.microsoft.com/office/drawing/2014/main" xmlns="" id="{00000000-0008-0000-1000-00006A100000}"/>
            </a:ext>
          </a:extLst>
        </xdr:cNvPr>
        <xdr:cNvSpPr>
          <a:spLocks noChangeAspect="1" noChangeArrowheads="1"/>
        </xdr:cNvSpPr>
      </xdr:nvSpPr>
      <xdr:spPr bwMode="auto">
        <a:xfrm>
          <a:off x="0" y="409872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03" name="AutoShape 1131" descr="Ottawa Senators">
          <a:extLst>
            <a:ext uri="{FF2B5EF4-FFF2-40B4-BE49-F238E27FC236}">
              <a16:creationId xmlns:a16="http://schemas.microsoft.com/office/drawing/2014/main" xmlns="" id="{00000000-0008-0000-1000-00006B100000}"/>
            </a:ext>
          </a:extLst>
        </xdr:cNvPr>
        <xdr:cNvSpPr>
          <a:spLocks noChangeAspect="1" noChangeArrowheads="1"/>
        </xdr:cNvSpPr>
      </xdr:nvSpPr>
      <xdr:spPr bwMode="auto">
        <a:xfrm>
          <a:off x="0" y="410055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04" name="AutoShape 1132" descr="Vancouver Canucks">
          <a:extLst>
            <a:ext uri="{FF2B5EF4-FFF2-40B4-BE49-F238E27FC236}">
              <a16:creationId xmlns:a16="http://schemas.microsoft.com/office/drawing/2014/main" xmlns="" id="{00000000-0008-0000-1000-00006C100000}"/>
            </a:ext>
          </a:extLst>
        </xdr:cNvPr>
        <xdr:cNvSpPr>
          <a:spLocks noChangeAspect="1" noChangeArrowheads="1"/>
        </xdr:cNvSpPr>
      </xdr:nvSpPr>
      <xdr:spPr bwMode="auto">
        <a:xfrm>
          <a:off x="0" y="41042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05" name="AutoShape 1133" descr="Boston Bruins">
          <a:extLst>
            <a:ext uri="{FF2B5EF4-FFF2-40B4-BE49-F238E27FC236}">
              <a16:creationId xmlns:a16="http://schemas.microsoft.com/office/drawing/2014/main" xmlns="" id="{00000000-0008-0000-1000-00006D100000}"/>
            </a:ext>
          </a:extLst>
        </xdr:cNvPr>
        <xdr:cNvSpPr>
          <a:spLocks noChangeAspect="1" noChangeArrowheads="1"/>
        </xdr:cNvSpPr>
      </xdr:nvSpPr>
      <xdr:spPr bwMode="auto">
        <a:xfrm>
          <a:off x="0" y="410786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06" name="AutoShape 1134" descr="Buffalo Sabres">
          <a:extLst>
            <a:ext uri="{FF2B5EF4-FFF2-40B4-BE49-F238E27FC236}">
              <a16:creationId xmlns:a16="http://schemas.microsoft.com/office/drawing/2014/main" xmlns="" id="{00000000-0008-0000-1000-00006E100000}"/>
            </a:ext>
          </a:extLst>
        </xdr:cNvPr>
        <xdr:cNvSpPr>
          <a:spLocks noChangeAspect="1" noChangeArrowheads="1"/>
        </xdr:cNvSpPr>
      </xdr:nvSpPr>
      <xdr:spPr bwMode="auto">
        <a:xfrm>
          <a:off x="0" y="410969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07" name="AutoShape 1135" descr="Ottawa Senators">
          <a:extLst>
            <a:ext uri="{FF2B5EF4-FFF2-40B4-BE49-F238E27FC236}">
              <a16:creationId xmlns:a16="http://schemas.microsoft.com/office/drawing/2014/main" xmlns="" id="{00000000-0008-0000-1000-00006F100000}"/>
            </a:ext>
          </a:extLst>
        </xdr:cNvPr>
        <xdr:cNvSpPr>
          <a:spLocks noChangeAspect="1" noChangeArrowheads="1"/>
        </xdr:cNvSpPr>
      </xdr:nvSpPr>
      <xdr:spPr bwMode="auto">
        <a:xfrm>
          <a:off x="0" y="411335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08" name="AutoShape 1136" descr="Philadelphia Flyers">
          <a:extLst>
            <a:ext uri="{FF2B5EF4-FFF2-40B4-BE49-F238E27FC236}">
              <a16:creationId xmlns:a16="http://schemas.microsoft.com/office/drawing/2014/main" xmlns="" id="{00000000-0008-0000-1000-000070100000}"/>
            </a:ext>
          </a:extLst>
        </xdr:cNvPr>
        <xdr:cNvSpPr>
          <a:spLocks noChangeAspect="1" noChangeArrowheads="1"/>
        </xdr:cNvSpPr>
      </xdr:nvSpPr>
      <xdr:spPr bwMode="auto">
        <a:xfrm>
          <a:off x="0" y="411700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09" name="AutoShape 1137" descr="Philadelphia Flyers">
          <a:extLst>
            <a:ext uri="{FF2B5EF4-FFF2-40B4-BE49-F238E27FC236}">
              <a16:creationId xmlns:a16="http://schemas.microsoft.com/office/drawing/2014/main" xmlns="" id="{00000000-0008-0000-1000-000071100000}"/>
            </a:ext>
          </a:extLst>
        </xdr:cNvPr>
        <xdr:cNvSpPr>
          <a:spLocks noChangeAspect="1" noChangeArrowheads="1"/>
        </xdr:cNvSpPr>
      </xdr:nvSpPr>
      <xdr:spPr bwMode="auto">
        <a:xfrm>
          <a:off x="0" y="41206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10" name="AutoShape 1138" descr="Anaheim Ducks">
          <a:extLst>
            <a:ext uri="{FF2B5EF4-FFF2-40B4-BE49-F238E27FC236}">
              <a16:creationId xmlns:a16="http://schemas.microsoft.com/office/drawing/2014/main" xmlns="" id="{00000000-0008-0000-1000-000072100000}"/>
            </a:ext>
          </a:extLst>
        </xdr:cNvPr>
        <xdr:cNvSpPr>
          <a:spLocks noChangeAspect="1" noChangeArrowheads="1"/>
        </xdr:cNvSpPr>
      </xdr:nvSpPr>
      <xdr:spPr bwMode="auto">
        <a:xfrm>
          <a:off x="0" y="412249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11" name="AutoShape 1139" descr="Toronto Maple Leafs">
          <a:extLst>
            <a:ext uri="{FF2B5EF4-FFF2-40B4-BE49-F238E27FC236}">
              <a16:creationId xmlns:a16="http://schemas.microsoft.com/office/drawing/2014/main" xmlns="" id="{00000000-0008-0000-1000-000073100000}"/>
            </a:ext>
          </a:extLst>
        </xdr:cNvPr>
        <xdr:cNvSpPr>
          <a:spLocks noChangeAspect="1" noChangeArrowheads="1"/>
        </xdr:cNvSpPr>
      </xdr:nvSpPr>
      <xdr:spPr bwMode="auto">
        <a:xfrm>
          <a:off x="0" y="4124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12" name="AutoShape 1140" descr="Buffalo Sabres">
          <a:extLst>
            <a:ext uri="{FF2B5EF4-FFF2-40B4-BE49-F238E27FC236}">
              <a16:creationId xmlns:a16="http://schemas.microsoft.com/office/drawing/2014/main" xmlns="" id="{00000000-0008-0000-1000-000074100000}"/>
            </a:ext>
          </a:extLst>
        </xdr:cNvPr>
        <xdr:cNvSpPr>
          <a:spLocks noChangeAspect="1" noChangeArrowheads="1"/>
        </xdr:cNvSpPr>
      </xdr:nvSpPr>
      <xdr:spPr bwMode="auto">
        <a:xfrm>
          <a:off x="0" y="412615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13" name="AutoShape 1141" descr="Vegas Golden Knights">
          <a:extLst>
            <a:ext uri="{FF2B5EF4-FFF2-40B4-BE49-F238E27FC236}">
              <a16:creationId xmlns:a16="http://schemas.microsoft.com/office/drawing/2014/main" xmlns="" id="{00000000-0008-0000-1000-000075100000}"/>
            </a:ext>
          </a:extLst>
        </xdr:cNvPr>
        <xdr:cNvSpPr>
          <a:spLocks noChangeAspect="1" noChangeArrowheads="1"/>
        </xdr:cNvSpPr>
      </xdr:nvSpPr>
      <xdr:spPr bwMode="auto">
        <a:xfrm>
          <a:off x="0" y="412981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14" name="AutoShape 1142" descr="Dallas Stars">
          <a:extLst>
            <a:ext uri="{FF2B5EF4-FFF2-40B4-BE49-F238E27FC236}">
              <a16:creationId xmlns:a16="http://schemas.microsoft.com/office/drawing/2014/main" xmlns="" id="{00000000-0008-0000-1000-000076100000}"/>
            </a:ext>
          </a:extLst>
        </xdr:cNvPr>
        <xdr:cNvSpPr>
          <a:spLocks noChangeAspect="1" noChangeArrowheads="1"/>
        </xdr:cNvSpPr>
      </xdr:nvSpPr>
      <xdr:spPr bwMode="auto">
        <a:xfrm>
          <a:off x="0" y="4133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15" name="AutoShape 1143" descr="Dallas Stars">
          <a:extLst>
            <a:ext uri="{FF2B5EF4-FFF2-40B4-BE49-F238E27FC236}">
              <a16:creationId xmlns:a16="http://schemas.microsoft.com/office/drawing/2014/main" xmlns="" id="{00000000-0008-0000-1000-000077100000}"/>
            </a:ext>
          </a:extLst>
        </xdr:cNvPr>
        <xdr:cNvSpPr>
          <a:spLocks noChangeAspect="1" noChangeArrowheads="1"/>
        </xdr:cNvSpPr>
      </xdr:nvSpPr>
      <xdr:spPr bwMode="auto">
        <a:xfrm>
          <a:off x="0" y="413529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16" name="AutoShape 1144" descr="Colorado Avalanche">
          <a:extLst>
            <a:ext uri="{FF2B5EF4-FFF2-40B4-BE49-F238E27FC236}">
              <a16:creationId xmlns:a16="http://schemas.microsoft.com/office/drawing/2014/main" xmlns="" id="{00000000-0008-0000-1000-000078100000}"/>
            </a:ext>
          </a:extLst>
        </xdr:cNvPr>
        <xdr:cNvSpPr>
          <a:spLocks noChangeAspect="1" noChangeArrowheads="1"/>
        </xdr:cNvSpPr>
      </xdr:nvSpPr>
      <xdr:spPr bwMode="auto">
        <a:xfrm>
          <a:off x="0" y="413712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17" name="AutoShape 1145" descr="Montreal Canadiens">
          <a:extLst>
            <a:ext uri="{FF2B5EF4-FFF2-40B4-BE49-F238E27FC236}">
              <a16:creationId xmlns:a16="http://schemas.microsoft.com/office/drawing/2014/main" xmlns="" id="{00000000-0008-0000-1000-000079100000}"/>
            </a:ext>
          </a:extLst>
        </xdr:cNvPr>
        <xdr:cNvSpPr>
          <a:spLocks noChangeAspect="1" noChangeArrowheads="1"/>
        </xdr:cNvSpPr>
      </xdr:nvSpPr>
      <xdr:spPr bwMode="auto">
        <a:xfrm>
          <a:off x="0" y="414078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18" name="AutoShape 1146" descr="Toronto Maple Leafs">
          <a:extLst>
            <a:ext uri="{FF2B5EF4-FFF2-40B4-BE49-F238E27FC236}">
              <a16:creationId xmlns:a16="http://schemas.microsoft.com/office/drawing/2014/main" xmlns="" id="{00000000-0008-0000-1000-00007A100000}"/>
            </a:ext>
          </a:extLst>
        </xdr:cNvPr>
        <xdr:cNvSpPr>
          <a:spLocks noChangeAspect="1" noChangeArrowheads="1"/>
        </xdr:cNvSpPr>
      </xdr:nvSpPr>
      <xdr:spPr bwMode="auto">
        <a:xfrm>
          <a:off x="0" y="414444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19" name="AutoShape 1147" descr="San Jose Sharks">
          <a:extLst>
            <a:ext uri="{FF2B5EF4-FFF2-40B4-BE49-F238E27FC236}">
              <a16:creationId xmlns:a16="http://schemas.microsoft.com/office/drawing/2014/main" xmlns="" id="{00000000-0008-0000-1000-00007B100000}"/>
            </a:ext>
          </a:extLst>
        </xdr:cNvPr>
        <xdr:cNvSpPr>
          <a:spLocks noChangeAspect="1" noChangeArrowheads="1"/>
        </xdr:cNvSpPr>
      </xdr:nvSpPr>
      <xdr:spPr bwMode="auto">
        <a:xfrm>
          <a:off x="0" y="414809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20" name="AutoShape 1148" descr="Nashville Predators">
          <a:extLst>
            <a:ext uri="{FF2B5EF4-FFF2-40B4-BE49-F238E27FC236}">
              <a16:creationId xmlns:a16="http://schemas.microsoft.com/office/drawing/2014/main" xmlns="" id="{00000000-0008-0000-1000-00007C100000}"/>
            </a:ext>
          </a:extLst>
        </xdr:cNvPr>
        <xdr:cNvSpPr>
          <a:spLocks noChangeAspect="1" noChangeArrowheads="1"/>
        </xdr:cNvSpPr>
      </xdr:nvSpPr>
      <xdr:spPr bwMode="auto">
        <a:xfrm>
          <a:off x="0" y="4151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21" name="AutoShape 1149" descr="Anaheim Ducks">
          <a:extLst>
            <a:ext uri="{FF2B5EF4-FFF2-40B4-BE49-F238E27FC236}">
              <a16:creationId xmlns:a16="http://schemas.microsoft.com/office/drawing/2014/main" xmlns="" id="{00000000-0008-0000-1000-00007D100000}"/>
            </a:ext>
          </a:extLst>
        </xdr:cNvPr>
        <xdr:cNvSpPr>
          <a:spLocks noChangeAspect="1" noChangeArrowheads="1"/>
        </xdr:cNvSpPr>
      </xdr:nvSpPr>
      <xdr:spPr bwMode="auto">
        <a:xfrm>
          <a:off x="0" y="415541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22" name="AutoShape 1150" descr="Los Angeles Kings">
          <a:extLst>
            <a:ext uri="{FF2B5EF4-FFF2-40B4-BE49-F238E27FC236}">
              <a16:creationId xmlns:a16="http://schemas.microsoft.com/office/drawing/2014/main" xmlns="" id="{00000000-0008-0000-1000-00007E100000}"/>
            </a:ext>
          </a:extLst>
        </xdr:cNvPr>
        <xdr:cNvSpPr>
          <a:spLocks noChangeAspect="1" noChangeArrowheads="1"/>
        </xdr:cNvSpPr>
      </xdr:nvSpPr>
      <xdr:spPr bwMode="auto">
        <a:xfrm>
          <a:off x="0" y="415724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23" name="AutoShape 1151" descr="Edmonton Oilers">
          <a:extLst>
            <a:ext uri="{FF2B5EF4-FFF2-40B4-BE49-F238E27FC236}">
              <a16:creationId xmlns:a16="http://schemas.microsoft.com/office/drawing/2014/main" xmlns="" id="{00000000-0008-0000-1000-00007F100000}"/>
            </a:ext>
          </a:extLst>
        </xdr:cNvPr>
        <xdr:cNvSpPr>
          <a:spLocks noChangeAspect="1" noChangeArrowheads="1"/>
        </xdr:cNvSpPr>
      </xdr:nvSpPr>
      <xdr:spPr bwMode="auto">
        <a:xfrm>
          <a:off x="0" y="4160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24" name="AutoShape 1152" descr="Calgary Flames">
          <a:extLst>
            <a:ext uri="{FF2B5EF4-FFF2-40B4-BE49-F238E27FC236}">
              <a16:creationId xmlns:a16="http://schemas.microsoft.com/office/drawing/2014/main" xmlns="" id="{00000000-0008-0000-1000-000080100000}"/>
            </a:ext>
          </a:extLst>
        </xdr:cNvPr>
        <xdr:cNvSpPr>
          <a:spLocks noChangeAspect="1" noChangeArrowheads="1"/>
        </xdr:cNvSpPr>
      </xdr:nvSpPr>
      <xdr:spPr bwMode="auto">
        <a:xfrm>
          <a:off x="0" y="41627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25" name="AutoShape 1153" descr="San Jose Sharks">
          <a:extLst>
            <a:ext uri="{FF2B5EF4-FFF2-40B4-BE49-F238E27FC236}">
              <a16:creationId xmlns:a16="http://schemas.microsoft.com/office/drawing/2014/main" xmlns="" id="{00000000-0008-0000-1000-000081100000}"/>
            </a:ext>
          </a:extLst>
        </xdr:cNvPr>
        <xdr:cNvSpPr>
          <a:spLocks noChangeAspect="1" noChangeArrowheads="1"/>
        </xdr:cNvSpPr>
      </xdr:nvSpPr>
      <xdr:spPr bwMode="auto">
        <a:xfrm>
          <a:off x="0" y="416638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26" name="AutoShape 1154" descr="Columbus Blue Jackets">
          <a:extLst>
            <a:ext uri="{FF2B5EF4-FFF2-40B4-BE49-F238E27FC236}">
              <a16:creationId xmlns:a16="http://schemas.microsoft.com/office/drawing/2014/main" xmlns="" id="{00000000-0008-0000-1000-000082100000}"/>
            </a:ext>
          </a:extLst>
        </xdr:cNvPr>
        <xdr:cNvSpPr>
          <a:spLocks noChangeAspect="1" noChangeArrowheads="1"/>
        </xdr:cNvSpPr>
      </xdr:nvSpPr>
      <xdr:spPr bwMode="auto">
        <a:xfrm>
          <a:off x="0" y="41700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27" name="AutoShape 1155" descr="New York Rangers">
          <a:extLst>
            <a:ext uri="{FF2B5EF4-FFF2-40B4-BE49-F238E27FC236}">
              <a16:creationId xmlns:a16="http://schemas.microsoft.com/office/drawing/2014/main" xmlns="" id="{00000000-0008-0000-1000-000083100000}"/>
            </a:ext>
          </a:extLst>
        </xdr:cNvPr>
        <xdr:cNvSpPr>
          <a:spLocks noChangeAspect="1" noChangeArrowheads="1"/>
        </xdr:cNvSpPr>
      </xdr:nvSpPr>
      <xdr:spPr bwMode="auto">
        <a:xfrm>
          <a:off x="0" y="417370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28" name="AutoShape 1156" descr="Detroit Red Wings">
          <a:extLst>
            <a:ext uri="{FF2B5EF4-FFF2-40B4-BE49-F238E27FC236}">
              <a16:creationId xmlns:a16="http://schemas.microsoft.com/office/drawing/2014/main" xmlns="" id="{00000000-0008-0000-1000-000084100000}"/>
            </a:ext>
          </a:extLst>
        </xdr:cNvPr>
        <xdr:cNvSpPr>
          <a:spLocks noChangeAspect="1" noChangeArrowheads="1"/>
        </xdr:cNvSpPr>
      </xdr:nvSpPr>
      <xdr:spPr bwMode="auto">
        <a:xfrm>
          <a:off x="0" y="41755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29" name="AutoShape 1157" descr="Carolina Hurricanes">
          <a:extLst>
            <a:ext uri="{FF2B5EF4-FFF2-40B4-BE49-F238E27FC236}">
              <a16:creationId xmlns:a16="http://schemas.microsoft.com/office/drawing/2014/main" xmlns="" id="{00000000-0008-0000-1000-000085100000}"/>
            </a:ext>
          </a:extLst>
        </xdr:cNvPr>
        <xdr:cNvSpPr>
          <a:spLocks noChangeAspect="1" noChangeArrowheads="1"/>
        </xdr:cNvSpPr>
      </xdr:nvSpPr>
      <xdr:spPr bwMode="auto">
        <a:xfrm>
          <a:off x="0" y="41791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30" name="AutoShape 1158" descr="Ottawa Senators">
          <a:extLst>
            <a:ext uri="{FF2B5EF4-FFF2-40B4-BE49-F238E27FC236}">
              <a16:creationId xmlns:a16="http://schemas.microsoft.com/office/drawing/2014/main" xmlns="" id="{00000000-0008-0000-1000-000086100000}"/>
            </a:ext>
          </a:extLst>
        </xdr:cNvPr>
        <xdr:cNvSpPr>
          <a:spLocks noChangeAspect="1" noChangeArrowheads="1"/>
        </xdr:cNvSpPr>
      </xdr:nvSpPr>
      <xdr:spPr bwMode="auto">
        <a:xfrm>
          <a:off x="0" y="418284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31" name="AutoShape 1159" descr="Carolina Hurricanes">
          <a:extLst>
            <a:ext uri="{FF2B5EF4-FFF2-40B4-BE49-F238E27FC236}">
              <a16:creationId xmlns:a16="http://schemas.microsoft.com/office/drawing/2014/main" xmlns="" id="{00000000-0008-0000-1000-000087100000}"/>
            </a:ext>
          </a:extLst>
        </xdr:cNvPr>
        <xdr:cNvSpPr>
          <a:spLocks noChangeAspect="1" noChangeArrowheads="1"/>
        </xdr:cNvSpPr>
      </xdr:nvSpPr>
      <xdr:spPr bwMode="auto">
        <a:xfrm>
          <a:off x="0" y="418650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32" name="AutoShape 1160" descr="Winnipeg Jets">
          <a:extLst>
            <a:ext uri="{FF2B5EF4-FFF2-40B4-BE49-F238E27FC236}">
              <a16:creationId xmlns:a16="http://schemas.microsoft.com/office/drawing/2014/main" xmlns="" id="{00000000-0008-0000-1000-000088100000}"/>
            </a:ext>
          </a:extLst>
        </xdr:cNvPr>
        <xdr:cNvSpPr>
          <a:spLocks noChangeAspect="1" noChangeArrowheads="1"/>
        </xdr:cNvSpPr>
      </xdr:nvSpPr>
      <xdr:spPr bwMode="auto">
        <a:xfrm>
          <a:off x="0" y="41901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33" name="AutoShape 1161" descr="New York Rangers">
          <a:extLst>
            <a:ext uri="{FF2B5EF4-FFF2-40B4-BE49-F238E27FC236}">
              <a16:creationId xmlns:a16="http://schemas.microsoft.com/office/drawing/2014/main" xmlns="" id="{00000000-0008-0000-1000-000089100000}"/>
            </a:ext>
          </a:extLst>
        </xdr:cNvPr>
        <xdr:cNvSpPr>
          <a:spLocks noChangeAspect="1" noChangeArrowheads="1"/>
        </xdr:cNvSpPr>
      </xdr:nvSpPr>
      <xdr:spPr bwMode="auto">
        <a:xfrm>
          <a:off x="0" y="419199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34" name="AutoShape 1162" descr="Vegas Golden Knights">
          <a:extLst>
            <a:ext uri="{FF2B5EF4-FFF2-40B4-BE49-F238E27FC236}">
              <a16:creationId xmlns:a16="http://schemas.microsoft.com/office/drawing/2014/main" xmlns="" id="{00000000-0008-0000-1000-00008A100000}"/>
            </a:ext>
          </a:extLst>
        </xdr:cNvPr>
        <xdr:cNvSpPr>
          <a:spLocks noChangeAspect="1" noChangeArrowheads="1"/>
        </xdr:cNvSpPr>
      </xdr:nvSpPr>
      <xdr:spPr bwMode="auto">
        <a:xfrm>
          <a:off x="0" y="419564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35" name="AutoShape 1163" descr="Columbus Blue Jackets">
          <a:extLst>
            <a:ext uri="{FF2B5EF4-FFF2-40B4-BE49-F238E27FC236}">
              <a16:creationId xmlns:a16="http://schemas.microsoft.com/office/drawing/2014/main" xmlns="" id="{00000000-0008-0000-1000-00008B100000}"/>
            </a:ext>
          </a:extLst>
        </xdr:cNvPr>
        <xdr:cNvSpPr>
          <a:spLocks noChangeAspect="1" noChangeArrowheads="1"/>
        </xdr:cNvSpPr>
      </xdr:nvSpPr>
      <xdr:spPr bwMode="auto">
        <a:xfrm>
          <a:off x="0" y="4197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36" name="AutoShape 1164" descr="Calgary Flames">
          <a:extLst>
            <a:ext uri="{FF2B5EF4-FFF2-40B4-BE49-F238E27FC236}">
              <a16:creationId xmlns:a16="http://schemas.microsoft.com/office/drawing/2014/main" xmlns="" id="{00000000-0008-0000-1000-00008C100000}"/>
            </a:ext>
          </a:extLst>
        </xdr:cNvPr>
        <xdr:cNvSpPr>
          <a:spLocks noChangeAspect="1" noChangeArrowheads="1"/>
        </xdr:cNvSpPr>
      </xdr:nvSpPr>
      <xdr:spPr bwMode="auto">
        <a:xfrm>
          <a:off x="0" y="420113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37" name="AutoShape 1165" descr="Arizona Coyotes">
          <a:extLst>
            <a:ext uri="{FF2B5EF4-FFF2-40B4-BE49-F238E27FC236}">
              <a16:creationId xmlns:a16="http://schemas.microsoft.com/office/drawing/2014/main" xmlns="" id="{00000000-0008-0000-1000-00008D100000}"/>
            </a:ext>
          </a:extLst>
        </xdr:cNvPr>
        <xdr:cNvSpPr>
          <a:spLocks noChangeAspect="1" noChangeArrowheads="1"/>
        </xdr:cNvSpPr>
      </xdr:nvSpPr>
      <xdr:spPr bwMode="auto">
        <a:xfrm>
          <a:off x="0" y="420479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38" name="AutoShape 1166" descr="New York Rangers">
          <a:extLst>
            <a:ext uri="{FF2B5EF4-FFF2-40B4-BE49-F238E27FC236}">
              <a16:creationId xmlns:a16="http://schemas.microsoft.com/office/drawing/2014/main" xmlns="" id="{00000000-0008-0000-1000-00008E100000}"/>
            </a:ext>
          </a:extLst>
        </xdr:cNvPr>
        <xdr:cNvSpPr>
          <a:spLocks noChangeAspect="1" noChangeArrowheads="1"/>
        </xdr:cNvSpPr>
      </xdr:nvSpPr>
      <xdr:spPr bwMode="auto">
        <a:xfrm>
          <a:off x="0" y="420844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39" name="AutoShape 1167" descr="Toronto Maple Leafs">
          <a:extLst>
            <a:ext uri="{FF2B5EF4-FFF2-40B4-BE49-F238E27FC236}">
              <a16:creationId xmlns:a16="http://schemas.microsoft.com/office/drawing/2014/main" xmlns="" id="{00000000-0008-0000-1000-00008F100000}"/>
            </a:ext>
          </a:extLst>
        </xdr:cNvPr>
        <xdr:cNvSpPr>
          <a:spLocks noChangeAspect="1" noChangeArrowheads="1"/>
        </xdr:cNvSpPr>
      </xdr:nvSpPr>
      <xdr:spPr bwMode="auto">
        <a:xfrm>
          <a:off x="0" y="421027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40" name="AutoShape 1168" descr="Calgary Flames">
          <a:extLst>
            <a:ext uri="{FF2B5EF4-FFF2-40B4-BE49-F238E27FC236}">
              <a16:creationId xmlns:a16="http://schemas.microsoft.com/office/drawing/2014/main" xmlns="" id="{00000000-0008-0000-1000-000090100000}"/>
            </a:ext>
          </a:extLst>
        </xdr:cNvPr>
        <xdr:cNvSpPr>
          <a:spLocks noChangeAspect="1" noChangeArrowheads="1"/>
        </xdr:cNvSpPr>
      </xdr:nvSpPr>
      <xdr:spPr bwMode="auto">
        <a:xfrm>
          <a:off x="0" y="421393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41" name="AutoShape 1169" descr="Toronto Maple Leafs">
          <a:extLst>
            <a:ext uri="{FF2B5EF4-FFF2-40B4-BE49-F238E27FC236}">
              <a16:creationId xmlns:a16="http://schemas.microsoft.com/office/drawing/2014/main" xmlns="" id="{00000000-0008-0000-1000-000091100000}"/>
            </a:ext>
          </a:extLst>
        </xdr:cNvPr>
        <xdr:cNvSpPr>
          <a:spLocks noChangeAspect="1" noChangeArrowheads="1"/>
        </xdr:cNvSpPr>
      </xdr:nvSpPr>
      <xdr:spPr bwMode="auto">
        <a:xfrm>
          <a:off x="0" y="4215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42" name="AutoShape 1170" descr="Toronto Maple Leafs">
          <a:extLst>
            <a:ext uri="{FF2B5EF4-FFF2-40B4-BE49-F238E27FC236}">
              <a16:creationId xmlns:a16="http://schemas.microsoft.com/office/drawing/2014/main" xmlns="" id="{00000000-0008-0000-1000-000092100000}"/>
            </a:ext>
          </a:extLst>
        </xdr:cNvPr>
        <xdr:cNvSpPr>
          <a:spLocks noChangeAspect="1" noChangeArrowheads="1"/>
        </xdr:cNvSpPr>
      </xdr:nvSpPr>
      <xdr:spPr bwMode="auto">
        <a:xfrm>
          <a:off x="0" y="421942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43" name="AutoShape 1171" descr="Florida Panthers">
          <a:extLst>
            <a:ext uri="{FF2B5EF4-FFF2-40B4-BE49-F238E27FC236}">
              <a16:creationId xmlns:a16="http://schemas.microsoft.com/office/drawing/2014/main" xmlns="" id="{00000000-0008-0000-1000-000093100000}"/>
            </a:ext>
          </a:extLst>
        </xdr:cNvPr>
        <xdr:cNvSpPr>
          <a:spLocks noChangeAspect="1" noChangeArrowheads="1"/>
        </xdr:cNvSpPr>
      </xdr:nvSpPr>
      <xdr:spPr bwMode="auto">
        <a:xfrm>
          <a:off x="0" y="422125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44" name="AutoShape 1172" descr="Carolina Hurricanes">
          <a:extLst>
            <a:ext uri="{FF2B5EF4-FFF2-40B4-BE49-F238E27FC236}">
              <a16:creationId xmlns:a16="http://schemas.microsoft.com/office/drawing/2014/main" xmlns="" id="{00000000-0008-0000-1000-000094100000}"/>
            </a:ext>
          </a:extLst>
        </xdr:cNvPr>
        <xdr:cNvSpPr>
          <a:spLocks noChangeAspect="1" noChangeArrowheads="1"/>
        </xdr:cNvSpPr>
      </xdr:nvSpPr>
      <xdr:spPr bwMode="auto">
        <a:xfrm>
          <a:off x="0" y="4224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45" name="AutoShape 1173" descr="Philadelphia Flyers">
          <a:extLst>
            <a:ext uri="{FF2B5EF4-FFF2-40B4-BE49-F238E27FC236}">
              <a16:creationId xmlns:a16="http://schemas.microsoft.com/office/drawing/2014/main" xmlns="" id="{00000000-0008-0000-1000-000095100000}"/>
            </a:ext>
          </a:extLst>
        </xdr:cNvPr>
        <xdr:cNvSpPr>
          <a:spLocks noChangeAspect="1" noChangeArrowheads="1"/>
        </xdr:cNvSpPr>
      </xdr:nvSpPr>
      <xdr:spPr bwMode="auto">
        <a:xfrm>
          <a:off x="0" y="422856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46" name="AutoShape 1174" descr="Dallas Stars">
          <a:extLst>
            <a:ext uri="{FF2B5EF4-FFF2-40B4-BE49-F238E27FC236}">
              <a16:creationId xmlns:a16="http://schemas.microsoft.com/office/drawing/2014/main" xmlns="" id="{00000000-0008-0000-1000-000096100000}"/>
            </a:ext>
          </a:extLst>
        </xdr:cNvPr>
        <xdr:cNvSpPr>
          <a:spLocks noChangeAspect="1" noChangeArrowheads="1"/>
        </xdr:cNvSpPr>
      </xdr:nvSpPr>
      <xdr:spPr bwMode="auto">
        <a:xfrm>
          <a:off x="0" y="423039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47" name="AutoShape 1175" descr="New Jersey Devils">
          <a:extLst>
            <a:ext uri="{FF2B5EF4-FFF2-40B4-BE49-F238E27FC236}">
              <a16:creationId xmlns:a16="http://schemas.microsoft.com/office/drawing/2014/main" xmlns="" id="{00000000-0008-0000-1000-000097100000}"/>
            </a:ext>
          </a:extLst>
        </xdr:cNvPr>
        <xdr:cNvSpPr>
          <a:spLocks noChangeAspect="1" noChangeArrowheads="1"/>
        </xdr:cNvSpPr>
      </xdr:nvSpPr>
      <xdr:spPr bwMode="auto">
        <a:xfrm>
          <a:off x="0" y="423222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48" name="AutoShape 1176" descr="Philadelphia Flyers">
          <a:extLst>
            <a:ext uri="{FF2B5EF4-FFF2-40B4-BE49-F238E27FC236}">
              <a16:creationId xmlns:a16="http://schemas.microsoft.com/office/drawing/2014/main" xmlns="" id="{00000000-0008-0000-1000-000098100000}"/>
            </a:ext>
          </a:extLst>
        </xdr:cNvPr>
        <xdr:cNvSpPr>
          <a:spLocks noChangeAspect="1" noChangeArrowheads="1"/>
        </xdr:cNvSpPr>
      </xdr:nvSpPr>
      <xdr:spPr bwMode="auto">
        <a:xfrm>
          <a:off x="0" y="423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49" name="AutoShape 1177" descr="Toronto Maple Leafs">
          <a:extLst>
            <a:ext uri="{FF2B5EF4-FFF2-40B4-BE49-F238E27FC236}">
              <a16:creationId xmlns:a16="http://schemas.microsoft.com/office/drawing/2014/main" xmlns="" id="{00000000-0008-0000-1000-000099100000}"/>
            </a:ext>
          </a:extLst>
        </xdr:cNvPr>
        <xdr:cNvSpPr>
          <a:spLocks noChangeAspect="1" noChangeArrowheads="1"/>
        </xdr:cNvSpPr>
      </xdr:nvSpPr>
      <xdr:spPr bwMode="auto">
        <a:xfrm>
          <a:off x="0" y="423771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50" name="AutoShape 1178" descr="Tampa Bay Lightning">
          <a:extLst>
            <a:ext uri="{FF2B5EF4-FFF2-40B4-BE49-F238E27FC236}">
              <a16:creationId xmlns:a16="http://schemas.microsoft.com/office/drawing/2014/main" xmlns="" id="{00000000-0008-0000-1000-00009A100000}"/>
            </a:ext>
          </a:extLst>
        </xdr:cNvPr>
        <xdr:cNvSpPr>
          <a:spLocks noChangeAspect="1" noChangeArrowheads="1"/>
        </xdr:cNvSpPr>
      </xdr:nvSpPr>
      <xdr:spPr bwMode="auto">
        <a:xfrm>
          <a:off x="0" y="424136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51" name="AutoShape 1179" descr="Buffalo Sabres">
          <a:extLst>
            <a:ext uri="{FF2B5EF4-FFF2-40B4-BE49-F238E27FC236}">
              <a16:creationId xmlns:a16="http://schemas.microsoft.com/office/drawing/2014/main" xmlns="" id="{00000000-0008-0000-1000-00009B100000}"/>
            </a:ext>
          </a:extLst>
        </xdr:cNvPr>
        <xdr:cNvSpPr>
          <a:spLocks noChangeAspect="1" noChangeArrowheads="1"/>
        </xdr:cNvSpPr>
      </xdr:nvSpPr>
      <xdr:spPr bwMode="auto">
        <a:xfrm>
          <a:off x="0" y="424502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52" name="AutoShape 1180" descr="Detroit Red Wings">
          <a:extLst>
            <a:ext uri="{FF2B5EF4-FFF2-40B4-BE49-F238E27FC236}">
              <a16:creationId xmlns:a16="http://schemas.microsoft.com/office/drawing/2014/main" xmlns="" id="{00000000-0008-0000-1000-00009C100000}"/>
            </a:ext>
          </a:extLst>
        </xdr:cNvPr>
        <xdr:cNvSpPr>
          <a:spLocks noChangeAspect="1" noChangeArrowheads="1"/>
        </xdr:cNvSpPr>
      </xdr:nvSpPr>
      <xdr:spPr bwMode="auto">
        <a:xfrm>
          <a:off x="0" y="424868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53" name="AutoShape 1181" descr="Carolina Hurricanes">
          <a:extLst>
            <a:ext uri="{FF2B5EF4-FFF2-40B4-BE49-F238E27FC236}">
              <a16:creationId xmlns:a16="http://schemas.microsoft.com/office/drawing/2014/main" xmlns="" id="{00000000-0008-0000-1000-00009D100000}"/>
            </a:ext>
          </a:extLst>
        </xdr:cNvPr>
        <xdr:cNvSpPr>
          <a:spLocks noChangeAspect="1" noChangeArrowheads="1"/>
        </xdr:cNvSpPr>
      </xdr:nvSpPr>
      <xdr:spPr bwMode="auto">
        <a:xfrm>
          <a:off x="0" y="42523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54" name="AutoShape 1182" descr="Colorado Avalanche">
          <a:extLst>
            <a:ext uri="{FF2B5EF4-FFF2-40B4-BE49-F238E27FC236}">
              <a16:creationId xmlns:a16="http://schemas.microsoft.com/office/drawing/2014/main" xmlns="" id="{00000000-0008-0000-1000-00009E100000}"/>
            </a:ext>
          </a:extLst>
        </xdr:cNvPr>
        <xdr:cNvSpPr>
          <a:spLocks noChangeAspect="1" noChangeArrowheads="1"/>
        </xdr:cNvSpPr>
      </xdr:nvSpPr>
      <xdr:spPr bwMode="auto">
        <a:xfrm>
          <a:off x="0" y="425599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55" name="AutoShape 1183" descr="Vegas Golden Knights">
          <a:extLst>
            <a:ext uri="{FF2B5EF4-FFF2-40B4-BE49-F238E27FC236}">
              <a16:creationId xmlns:a16="http://schemas.microsoft.com/office/drawing/2014/main" xmlns="" id="{00000000-0008-0000-1000-00009F100000}"/>
            </a:ext>
          </a:extLst>
        </xdr:cNvPr>
        <xdr:cNvSpPr>
          <a:spLocks noChangeAspect="1" noChangeArrowheads="1"/>
        </xdr:cNvSpPr>
      </xdr:nvSpPr>
      <xdr:spPr bwMode="auto">
        <a:xfrm>
          <a:off x="0" y="425782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56" name="AutoShape 1184" descr="Dallas Stars">
          <a:extLst>
            <a:ext uri="{FF2B5EF4-FFF2-40B4-BE49-F238E27FC236}">
              <a16:creationId xmlns:a16="http://schemas.microsoft.com/office/drawing/2014/main" xmlns="" id="{00000000-0008-0000-1000-0000A0100000}"/>
            </a:ext>
          </a:extLst>
        </xdr:cNvPr>
        <xdr:cNvSpPr>
          <a:spLocks noChangeAspect="1" noChangeArrowheads="1"/>
        </xdr:cNvSpPr>
      </xdr:nvSpPr>
      <xdr:spPr bwMode="auto">
        <a:xfrm>
          <a:off x="0" y="4261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57" name="AutoShape 1185" descr="Arizona Coyotes">
          <a:extLst>
            <a:ext uri="{FF2B5EF4-FFF2-40B4-BE49-F238E27FC236}">
              <a16:creationId xmlns:a16="http://schemas.microsoft.com/office/drawing/2014/main" xmlns="" id="{00000000-0008-0000-1000-0000A1100000}"/>
            </a:ext>
          </a:extLst>
        </xdr:cNvPr>
        <xdr:cNvSpPr>
          <a:spLocks noChangeAspect="1" noChangeArrowheads="1"/>
        </xdr:cNvSpPr>
      </xdr:nvSpPr>
      <xdr:spPr bwMode="auto">
        <a:xfrm>
          <a:off x="0" y="426514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58" name="AutoShape 1186" descr="Los Angeles Kings">
          <a:extLst>
            <a:ext uri="{FF2B5EF4-FFF2-40B4-BE49-F238E27FC236}">
              <a16:creationId xmlns:a16="http://schemas.microsoft.com/office/drawing/2014/main" xmlns="" id="{00000000-0008-0000-1000-0000A2100000}"/>
            </a:ext>
          </a:extLst>
        </xdr:cNvPr>
        <xdr:cNvSpPr>
          <a:spLocks noChangeAspect="1" noChangeArrowheads="1"/>
        </xdr:cNvSpPr>
      </xdr:nvSpPr>
      <xdr:spPr bwMode="auto">
        <a:xfrm>
          <a:off x="0" y="426880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59" name="AutoShape 1187" descr="San Jose Sharks">
          <a:extLst>
            <a:ext uri="{FF2B5EF4-FFF2-40B4-BE49-F238E27FC236}">
              <a16:creationId xmlns:a16="http://schemas.microsoft.com/office/drawing/2014/main" xmlns="" id="{00000000-0008-0000-1000-0000A3100000}"/>
            </a:ext>
          </a:extLst>
        </xdr:cNvPr>
        <xdr:cNvSpPr>
          <a:spLocks noChangeAspect="1" noChangeArrowheads="1"/>
        </xdr:cNvSpPr>
      </xdr:nvSpPr>
      <xdr:spPr bwMode="auto">
        <a:xfrm>
          <a:off x="0" y="427245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60" name="AutoShape 1188" descr="Colorado Avalanche">
          <a:extLst>
            <a:ext uri="{FF2B5EF4-FFF2-40B4-BE49-F238E27FC236}">
              <a16:creationId xmlns:a16="http://schemas.microsoft.com/office/drawing/2014/main" xmlns="" id="{00000000-0008-0000-1000-0000A4100000}"/>
            </a:ext>
          </a:extLst>
        </xdr:cNvPr>
        <xdr:cNvSpPr>
          <a:spLocks noChangeAspect="1" noChangeArrowheads="1"/>
        </xdr:cNvSpPr>
      </xdr:nvSpPr>
      <xdr:spPr bwMode="auto">
        <a:xfrm>
          <a:off x="0" y="427428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61" name="AutoShape 1189" descr="Ottawa Senators">
          <a:extLst>
            <a:ext uri="{FF2B5EF4-FFF2-40B4-BE49-F238E27FC236}">
              <a16:creationId xmlns:a16="http://schemas.microsoft.com/office/drawing/2014/main" xmlns="" id="{00000000-0008-0000-1000-0000A5100000}"/>
            </a:ext>
          </a:extLst>
        </xdr:cNvPr>
        <xdr:cNvSpPr>
          <a:spLocks noChangeAspect="1" noChangeArrowheads="1"/>
        </xdr:cNvSpPr>
      </xdr:nvSpPr>
      <xdr:spPr bwMode="auto">
        <a:xfrm>
          <a:off x="0" y="427794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62" name="AutoShape 1190" descr="Arizona Coyotes">
          <a:extLst>
            <a:ext uri="{FF2B5EF4-FFF2-40B4-BE49-F238E27FC236}">
              <a16:creationId xmlns:a16="http://schemas.microsoft.com/office/drawing/2014/main" xmlns="" id="{00000000-0008-0000-1000-0000A6100000}"/>
            </a:ext>
          </a:extLst>
        </xdr:cNvPr>
        <xdr:cNvSpPr>
          <a:spLocks noChangeAspect="1" noChangeArrowheads="1"/>
        </xdr:cNvSpPr>
      </xdr:nvSpPr>
      <xdr:spPr bwMode="auto">
        <a:xfrm>
          <a:off x="0" y="42816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63" name="AutoShape 1191" descr="New York Islanders">
          <a:extLst>
            <a:ext uri="{FF2B5EF4-FFF2-40B4-BE49-F238E27FC236}">
              <a16:creationId xmlns:a16="http://schemas.microsoft.com/office/drawing/2014/main" xmlns="" id="{00000000-0008-0000-1000-0000A7100000}"/>
            </a:ext>
          </a:extLst>
        </xdr:cNvPr>
        <xdr:cNvSpPr>
          <a:spLocks noChangeAspect="1" noChangeArrowheads="1"/>
        </xdr:cNvSpPr>
      </xdr:nvSpPr>
      <xdr:spPr bwMode="auto">
        <a:xfrm>
          <a:off x="0" y="428525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64" name="AutoShape 1192" descr="Los Angeles Kings">
          <a:extLst>
            <a:ext uri="{FF2B5EF4-FFF2-40B4-BE49-F238E27FC236}">
              <a16:creationId xmlns:a16="http://schemas.microsoft.com/office/drawing/2014/main" xmlns="" id="{00000000-0008-0000-1000-0000A8100000}"/>
            </a:ext>
          </a:extLst>
        </xdr:cNvPr>
        <xdr:cNvSpPr>
          <a:spLocks noChangeAspect="1" noChangeArrowheads="1"/>
        </xdr:cNvSpPr>
      </xdr:nvSpPr>
      <xdr:spPr bwMode="auto">
        <a:xfrm>
          <a:off x="0" y="4288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65" name="AutoShape 1193" descr="Buffalo Sabres">
          <a:extLst>
            <a:ext uri="{FF2B5EF4-FFF2-40B4-BE49-F238E27FC236}">
              <a16:creationId xmlns:a16="http://schemas.microsoft.com/office/drawing/2014/main" xmlns="" id="{00000000-0008-0000-1000-0000A9100000}"/>
            </a:ext>
          </a:extLst>
        </xdr:cNvPr>
        <xdr:cNvSpPr>
          <a:spLocks noChangeAspect="1" noChangeArrowheads="1"/>
        </xdr:cNvSpPr>
      </xdr:nvSpPr>
      <xdr:spPr bwMode="auto">
        <a:xfrm>
          <a:off x="0" y="429074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66" name="AutoShape 1194" descr="Buffalo Sabres">
          <a:extLst>
            <a:ext uri="{FF2B5EF4-FFF2-40B4-BE49-F238E27FC236}">
              <a16:creationId xmlns:a16="http://schemas.microsoft.com/office/drawing/2014/main" xmlns="" id="{00000000-0008-0000-1000-0000AA100000}"/>
            </a:ext>
          </a:extLst>
        </xdr:cNvPr>
        <xdr:cNvSpPr>
          <a:spLocks noChangeAspect="1" noChangeArrowheads="1"/>
        </xdr:cNvSpPr>
      </xdr:nvSpPr>
      <xdr:spPr bwMode="auto">
        <a:xfrm>
          <a:off x="0" y="42944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67" name="AutoShape 1195" descr="Chicago Blackhawks">
          <a:extLst>
            <a:ext uri="{FF2B5EF4-FFF2-40B4-BE49-F238E27FC236}">
              <a16:creationId xmlns:a16="http://schemas.microsoft.com/office/drawing/2014/main" xmlns="" id="{00000000-0008-0000-1000-0000AB100000}"/>
            </a:ext>
          </a:extLst>
        </xdr:cNvPr>
        <xdr:cNvSpPr>
          <a:spLocks noChangeAspect="1" noChangeArrowheads="1"/>
        </xdr:cNvSpPr>
      </xdr:nvSpPr>
      <xdr:spPr bwMode="auto">
        <a:xfrm>
          <a:off x="0" y="4298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68" name="AutoShape 1196" descr="Washington Capitals">
          <a:extLst>
            <a:ext uri="{FF2B5EF4-FFF2-40B4-BE49-F238E27FC236}">
              <a16:creationId xmlns:a16="http://schemas.microsoft.com/office/drawing/2014/main" xmlns="" id="{00000000-0008-0000-1000-0000AC100000}"/>
            </a:ext>
          </a:extLst>
        </xdr:cNvPr>
        <xdr:cNvSpPr>
          <a:spLocks noChangeAspect="1" noChangeArrowheads="1"/>
        </xdr:cNvSpPr>
      </xdr:nvSpPr>
      <xdr:spPr bwMode="auto">
        <a:xfrm>
          <a:off x="0" y="430171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69" name="AutoShape 1197" descr="Vancouver Canucks">
          <a:extLst>
            <a:ext uri="{FF2B5EF4-FFF2-40B4-BE49-F238E27FC236}">
              <a16:creationId xmlns:a16="http://schemas.microsoft.com/office/drawing/2014/main" xmlns="" id="{00000000-0008-0000-1000-0000AD100000}"/>
            </a:ext>
          </a:extLst>
        </xdr:cNvPr>
        <xdr:cNvSpPr>
          <a:spLocks noChangeAspect="1" noChangeArrowheads="1"/>
        </xdr:cNvSpPr>
      </xdr:nvSpPr>
      <xdr:spPr bwMode="auto">
        <a:xfrm>
          <a:off x="0" y="430537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70" name="AutoShape 1198" descr="Vancouver Canucks">
          <a:extLst>
            <a:ext uri="{FF2B5EF4-FFF2-40B4-BE49-F238E27FC236}">
              <a16:creationId xmlns:a16="http://schemas.microsoft.com/office/drawing/2014/main" xmlns="" id="{00000000-0008-0000-1000-0000AE100000}"/>
            </a:ext>
          </a:extLst>
        </xdr:cNvPr>
        <xdr:cNvSpPr>
          <a:spLocks noChangeAspect="1" noChangeArrowheads="1"/>
        </xdr:cNvSpPr>
      </xdr:nvSpPr>
      <xdr:spPr bwMode="auto">
        <a:xfrm>
          <a:off x="0" y="43090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71" name="AutoShape 1199" descr="Buffalo Sabres">
          <a:extLst>
            <a:ext uri="{FF2B5EF4-FFF2-40B4-BE49-F238E27FC236}">
              <a16:creationId xmlns:a16="http://schemas.microsoft.com/office/drawing/2014/main" xmlns="" id="{00000000-0008-0000-1000-0000AF100000}"/>
            </a:ext>
          </a:extLst>
        </xdr:cNvPr>
        <xdr:cNvSpPr>
          <a:spLocks noChangeAspect="1" noChangeArrowheads="1"/>
        </xdr:cNvSpPr>
      </xdr:nvSpPr>
      <xdr:spPr bwMode="auto">
        <a:xfrm>
          <a:off x="0" y="431269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72" name="AutoShape 1200" descr="Vegas Golden Knights">
          <a:extLst>
            <a:ext uri="{FF2B5EF4-FFF2-40B4-BE49-F238E27FC236}">
              <a16:creationId xmlns:a16="http://schemas.microsoft.com/office/drawing/2014/main" xmlns="" id="{00000000-0008-0000-1000-0000B0100000}"/>
            </a:ext>
          </a:extLst>
        </xdr:cNvPr>
        <xdr:cNvSpPr>
          <a:spLocks noChangeAspect="1" noChangeArrowheads="1"/>
        </xdr:cNvSpPr>
      </xdr:nvSpPr>
      <xdr:spPr bwMode="auto">
        <a:xfrm>
          <a:off x="0" y="4316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73" name="AutoShape 1201" descr="Minnesota Wild">
          <a:extLst>
            <a:ext uri="{FF2B5EF4-FFF2-40B4-BE49-F238E27FC236}">
              <a16:creationId xmlns:a16="http://schemas.microsoft.com/office/drawing/2014/main" xmlns="" id="{00000000-0008-0000-1000-0000B1100000}"/>
            </a:ext>
          </a:extLst>
        </xdr:cNvPr>
        <xdr:cNvSpPr>
          <a:spLocks noChangeAspect="1" noChangeArrowheads="1"/>
        </xdr:cNvSpPr>
      </xdr:nvSpPr>
      <xdr:spPr bwMode="auto">
        <a:xfrm>
          <a:off x="0" y="432183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74" name="AutoShape 1202" descr="New Jersey Devils">
          <a:extLst>
            <a:ext uri="{FF2B5EF4-FFF2-40B4-BE49-F238E27FC236}">
              <a16:creationId xmlns:a16="http://schemas.microsoft.com/office/drawing/2014/main" xmlns="" id="{00000000-0008-0000-1000-0000B2100000}"/>
            </a:ext>
          </a:extLst>
        </xdr:cNvPr>
        <xdr:cNvSpPr>
          <a:spLocks noChangeAspect="1" noChangeArrowheads="1"/>
        </xdr:cNvSpPr>
      </xdr:nvSpPr>
      <xdr:spPr bwMode="auto">
        <a:xfrm>
          <a:off x="0" y="43236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75" name="AutoShape 1203" descr="Winnipeg Jets">
          <a:extLst>
            <a:ext uri="{FF2B5EF4-FFF2-40B4-BE49-F238E27FC236}">
              <a16:creationId xmlns:a16="http://schemas.microsoft.com/office/drawing/2014/main" xmlns="" id="{00000000-0008-0000-1000-0000B3100000}"/>
            </a:ext>
          </a:extLst>
        </xdr:cNvPr>
        <xdr:cNvSpPr>
          <a:spLocks noChangeAspect="1" noChangeArrowheads="1"/>
        </xdr:cNvSpPr>
      </xdr:nvSpPr>
      <xdr:spPr bwMode="auto">
        <a:xfrm>
          <a:off x="0" y="432732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76" name="AutoShape 1204" descr="Colorado Avalanche">
          <a:extLst>
            <a:ext uri="{FF2B5EF4-FFF2-40B4-BE49-F238E27FC236}">
              <a16:creationId xmlns:a16="http://schemas.microsoft.com/office/drawing/2014/main" xmlns="" id="{00000000-0008-0000-1000-0000B4100000}"/>
            </a:ext>
          </a:extLst>
        </xdr:cNvPr>
        <xdr:cNvSpPr>
          <a:spLocks noChangeAspect="1" noChangeArrowheads="1"/>
        </xdr:cNvSpPr>
      </xdr:nvSpPr>
      <xdr:spPr bwMode="auto">
        <a:xfrm>
          <a:off x="0" y="432915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77" name="AutoShape 1205" descr="Carolina Hurricanes">
          <a:extLst>
            <a:ext uri="{FF2B5EF4-FFF2-40B4-BE49-F238E27FC236}">
              <a16:creationId xmlns:a16="http://schemas.microsoft.com/office/drawing/2014/main" xmlns="" id="{00000000-0008-0000-1000-0000B5100000}"/>
            </a:ext>
          </a:extLst>
        </xdr:cNvPr>
        <xdr:cNvSpPr>
          <a:spLocks noChangeAspect="1" noChangeArrowheads="1"/>
        </xdr:cNvSpPr>
      </xdr:nvSpPr>
      <xdr:spPr bwMode="auto">
        <a:xfrm>
          <a:off x="0" y="43328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78" name="AutoShape 1206" descr="Vegas Golden Knights">
          <a:extLst>
            <a:ext uri="{FF2B5EF4-FFF2-40B4-BE49-F238E27FC236}">
              <a16:creationId xmlns:a16="http://schemas.microsoft.com/office/drawing/2014/main" xmlns="" id="{00000000-0008-0000-1000-0000B6100000}"/>
            </a:ext>
          </a:extLst>
        </xdr:cNvPr>
        <xdr:cNvSpPr>
          <a:spLocks noChangeAspect="1" noChangeArrowheads="1"/>
        </xdr:cNvSpPr>
      </xdr:nvSpPr>
      <xdr:spPr bwMode="auto">
        <a:xfrm>
          <a:off x="0" y="4334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79" name="AutoShape 1207" descr="Vegas Golden Knights">
          <a:extLst>
            <a:ext uri="{FF2B5EF4-FFF2-40B4-BE49-F238E27FC236}">
              <a16:creationId xmlns:a16="http://schemas.microsoft.com/office/drawing/2014/main" xmlns="" id="{00000000-0008-0000-1000-0000B7100000}"/>
            </a:ext>
          </a:extLst>
        </xdr:cNvPr>
        <xdr:cNvSpPr>
          <a:spLocks noChangeAspect="1" noChangeArrowheads="1"/>
        </xdr:cNvSpPr>
      </xdr:nvSpPr>
      <xdr:spPr bwMode="auto">
        <a:xfrm>
          <a:off x="0" y="433646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80" name="AutoShape 1208" descr="Florida Panthers">
          <a:extLst>
            <a:ext uri="{FF2B5EF4-FFF2-40B4-BE49-F238E27FC236}">
              <a16:creationId xmlns:a16="http://schemas.microsoft.com/office/drawing/2014/main" xmlns="" id="{00000000-0008-0000-1000-0000B8100000}"/>
            </a:ext>
          </a:extLst>
        </xdr:cNvPr>
        <xdr:cNvSpPr>
          <a:spLocks noChangeAspect="1" noChangeArrowheads="1"/>
        </xdr:cNvSpPr>
      </xdr:nvSpPr>
      <xdr:spPr bwMode="auto">
        <a:xfrm>
          <a:off x="0" y="434012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81" name="AutoShape 1209" descr="Arizona Coyotes">
          <a:extLst>
            <a:ext uri="{FF2B5EF4-FFF2-40B4-BE49-F238E27FC236}">
              <a16:creationId xmlns:a16="http://schemas.microsoft.com/office/drawing/2014/main" xmlns="" id="{00000000-0008-0000-1000-0000B9100000}"/>
            </a:ext>
          </a:extLst>
        </xdr:cNvPr>
        <xdr:cNvSpPr>
          <a:spLocks noChangeAspect="1" noChangeArrowheads="1"/>
        </xdr:cNvSpPr>
      </xdr:nvSpPr>
      <xdr:spPr bwMode="auto">
        <a:xfrm>
          <a:off x="0" y="4343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82" name="AutoShape 1210" descr="Nashville Predators">
          <a:extLst>
            <a:ext uri="{FF2B5EF4-FFF2-40B4-BE49-F238E27FC236}">
              <a16:creationId xmlns:a16="http://schemas.microsoft.com/office/drawing/2014/main" xmlns="" id="{00000000-0008-0000-1000-0000BA100000}"/>
            </a:ext>
          </a:extLst>
        </xdr:cNvPr>
        <xdr:cNvSpPr>
          <a:spLocks noChangeAspect="1" noChangeArrowheads="1"/>
        </xdr:cNvSpPr>
      </xdr:nvSpPr>
      <xdr:spPr bwMode="auto">
        <a:xfrm>
          <a:off x="0" y="434743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83" name="AutoShape 1211" descr="Dallas Stars">
          <a:extLst>
            <a:ext uri="{FF2B5EF4-FFF2-40B4-BE49-F238E27FC236}">
              <a16:creationId xmlns:a16="http://schemas.microsoft.com/office/drawing/2014/main" xmlns="" id="{00000000-0008-0000-1000-0000BB100000}"/>
            </a:ext>
          </a:extLst>
        </xdr:cNvPr>
        <xdr:cNvSpPr>
          <a:spLocks noChangeAspect="1" noChangeArrowheads="1"/>
        </xdr:cNvSpPr>
      </xdr:nvSpPr>
      <xdr:spPr bwMode="auto">
        <a:xfrm>
          <a:off x="0" y="43492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84" name="AutoShape 1212" descr="Washington Capitals">
          <a:extLst>
            <a:ext uri="{FF2B5EF4-FFF2-40B4-BE49-F238E27FC236}">
              <a16:creationId xmlns:a16="http://schemas.microsoft.com/office/drawing/2014/main" xmlns="" id="{00000000-0008-0000-1000-0000BC100000}"/>
            </a:ext>
          </a:extLst>
        </xdr:cNvPr>
        <xdr:cNvSpPr>
          <a:spLocks noChangeAspect="1" noChangeArrowheads="1"/>
        </xdr:cNvSpPr>
      </xdr:nvSpPr>
      <xdr:spPr bwMode="auto">
        <a:xfrm>
          <a:off x="0" y="435109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85" name="AutoShape 1213" descr="Boston Bruins">
          <a:extLst>
            <a:ext uri="{FF2B5EF4-FFF2-40B4-BE49-F238E27FC236}">
              <a16:creationId xmlns:a16="http://schemas.microsoft.com/office/drawing/2014/main" xmlns="" id="{00000000-0008-0000-1000-0000BD100000}"/>
            </a:ext>
          </a:extLst>
        </xdr:cNvPr>
        <xdr:cNvSpPr>
          <a:spLocks noChangeAspect="1" noChangeArrowheads="1"/>
        </xdr:cNvSpPr>
      </xdr:nvSpPr>
      <xdr:spPr bwMode="auto">
        <a:xfrm>
          <a:off x="0" y="43529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86" name="AutoShape 1214" descr="Vegas Golden Knights">
          <a:extLst>
            <a:ext uri="{FF2B5EF4-FFF2-40B4-BE49-F238E27FC236}">
              <a16:creationId xmlns:a16="http://schemas.microsoft.com/office/drawing/2014/main" xmlns="" id="{00000000-0008-0000-1000-0000BE100000}"/>
            </a:ext>
          </a:extLst>
        </xdr:cNvPr>
        <xdr:cNvSpPr>
          <a:spLocks noChangeAspect="1" noChangeArrowheads="1"/>
        </xdr:cNvSpPr>
      </xdr:nvSpPr>
      <xdr:spPr bwMode="auto">
        <a:xfrm>
          <a:off x="0" y="435658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87" name="AutoShape 1215" descr="Florida Panthers">
          <a:extLst>
            <a:ext uri="{FF2B5EF4-FFF2-40B4-BE49-F238E27FC236}">
              <a16:creationId xmlns:a16="http://schemas.microsoft.com/office/drawing/2014/main" xmlns="" id="{00000000-0008-0000-1000-0000BF100000}"/>
            </a:ext>
          </a:extLst>
        </xdr:cNvPr>
        <xdr:cNvSpPr>
          <a:spLocks noChangeAspect="1" noChangeArrowheads="1"/>
        </xdr:cNvSpPr>
      </xdr:nvSpPr>
      <xdr:spPr bwMode="auto">
        <a:xfrm>
          <a:off x="0" y="435841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88" name="AutoShape 1216" descr="Arizona Coyotes">
          <a:extLst>
            <a:ext uri="{FF2B5EF4-FFF2-40B4-BE49-F238E27FC236}">
              <a16:creationId xmlns:a16="http://schemas.microsoft.com/office/drawing/2014/main" xmlns="" id="{00000000-0008-0000-1000-0000C0100000}"/>
            </a:ext>
          </a:extLst>
        </xdr:cNvPr>
        <xdr:cNvSpPr>
          <a:spLocks noChangeAspect="1" noChangeArrowheads="1"/>
        </xdr:cNvSpPr>
      </xdr:nvSpPr>
      <xdr:spPr bwMode="auto">
        <a:xfrm>
          <a:off x="0" y="4362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89" name="AutoShape 1217" descr="Calgary Flames">
          <a:extLst>
            <a:ext uri="{FF2B5EF4-FFF2-40B4-BE49-F238E27FC236}">
              <a16:creationId xmlns:a16="http://schemas.microsoft.com/office/drawing/2014/main" xmlns="" id="{00000000-0008-0000-1000-0000C1100000}"/>
            </a:ext>
          </a:extLst>
        </xdr:cNvPr>
        <xdr:cNvSpPr>
          <a:spLocks noChangeAspect="1" noChangeArrowheads="1"/>
        </xdr:cNvSpPr>
      </xdr:nvSpPr>
      <xdr:spPr bwMode="auto">
        <a:xfrm>
          <a:off x="0" y="436572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90" name="AutoShape 1218" descr="Toronto Maple Leafs">
          <a:extLst>
            <a:ext uri="{FF2B5EF4-FFF2-40B4-BE49-F238E27FC236}">
              <a16:creationId xmlns:a16="http://schemas.microsoft.com/office/drawing/2014/main" xmlns="" id="{00000000-0008-0000-1000-0000C2100000}"/>
            </a:ext>
          </a:extLst>
        </xdr:cNvPr>
        <xdr:cNvSpPr>
          <a:spLocks noChangeAspect="1" noChangeArrowheads="1"/>
        </xdr:cNvSpPr>
      </xdr:nvSpPr>
      <xdr:spPr bwMode="auto">
        <a:xfrm>
          <a:off x="0" y="436938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91" name="AutoShape 1219" descr="Philadelphia Flyers">
          <a:extLst>
            <a:ext uri="{FF2B5EF4-FFF2-40B4-BE49-F238E27FC236}">
              <a16:creationId xmlns:a16="http://schemas.microsoft.com/office/drawing/2014/main" xmlns="" id="{00000000-0008-0000-1000-0000C3100000}"/>
            </a:ext>
          </a:extLst>
        </xdr:cNvPr>
        <xdr:cNvSpPr>
          <a:spLocks noChangeAspect="1" noChangeArrowheads="1"/>
        </xdr:cNvSpPr>
      </xdr:nvSpPr>
      <xdr:spPr bwMode="auto">
        <a:xfrm>
          <a:off x="0" y="437304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292" name="AutoShape 1220" descr="Boston Bruins">
          <a:extLst>
            <a:ext uri="{FF2B5EF4-FFF2-40B4-BE49-F238E27FC236}">
              <a16:creationId xmlns:a16="http://schemas.microsoft.com/office/drawing/2014/main" xmlns="" id="{00000000-0008-0000-1000-0000C4100000}"/>
            </a:ext>
          </a:extLst>
        </xdr:cNvPr>
        <xdr:cNvSpPr>
          <a:spLocks noChangeAspect="1" noChangeArrowheads="1"/>
        </xdr:cNvSpPr>
      </xdr:nvSpPr>
      <xdr:spPr bwMode="auto">
        <a:xfrm>
          <a:off x="0" y="437669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93" name="AutoShape 1221" descr="Boston Bruins">
          <a:extLst>
            <a:ext uri="{FF2B5EF4-FFF2-40B4-BE49-F238E27FC236}">
              <a16:creationId xmlns:a16="http://schemas.microsoft.com/office/drawing/2014/main" xmlns="" id="{00000000-0008-0000-1000-0000C5100000}"/>
            </a:ext>
          </a:extLst>
        </xdr:cNvPr>
        <xdr:cNvSpPr>
          <a:spLocks noChangeAspect="1" noChangeArrowheads="1"/>
        </xdr:cNvSpPr>
      </xdr:nvSpPr>
      <xdr:spPr bwMode="auto">
        <a:xfrm>
          <a:off x="0" y="437852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94" name="AutoShape 1222" descr="Boston Bruins">
          <a:extLst>
            <a:ext uri="{FF2B5EF4-FFF2-40B4-BE49-F238E27FC236}">
              <a16:creationId xmlns:a16="http://schemas.microsoft.com/office/drawing/2014/main" xmlns="" id="{00000000-0008-0000-1000-0000C6100000}"/>
            </a:ext>
          </a:extLst>
        </xdr:cNvPr>
        <xdr:cNvSpPr>
          <a:spLocks noChangeAspect="1" noChangeArrowheads="1"/>
        </xdr:cNvSpPr>
      </xdr:nvSpPr>
      <xdr:spPr bwMode="auto">
        <a:xfrm>
          <a:off x="0" y="438218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95" name="AutoShape 1223" descr="Ottawa Senators">
          <a:extLst>
            <a:ext uri="{FF2B5EF4-FFF2-40B4-BE49-F238E27FC236}">
              <a16:creationId xmlns:a16="http://schemas.microsoft.com/office/drawing/2014/main" xmlns="" id="{00000000-0008-0000-1000-0000C7100000}"/>
            </a:ext>
          </a:extLst>
        </xdr:cNvPr>
        <xdr:cNvSpPr>
          <a:spLocks noChangeAspect="1" noChangeArrowheads="1"/>
        </xdr:cNvSpPr>
      </xdr:nvSpPr>
      <xdr:spPr bwMode="auto">
        <a:xfrm>
          <a:off x="0" y="438584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296" name="AutoShape 1224" descr="New York Rangers">
          <a:extLst>
            <a:ext uri="{FF2B5EF4-FFF2-40B4-BE49-F238E27FC236}">
              <a16:creationId xmlns:a16="http://schemas.microsoft.com/office/drawing/2014/main" xmlns="" id="{00000000-0008-0000-1000-0000C8100000}"/>
            </a:ext>
          </a:extLst>
        </xdr:cNvPr>
        <xdr:cNvSpPr>
          <a:spLocks noChangeAspect="1" noChangeArrowheads="1"/>
        </xdr:cNvSpPr>
      </xdr:nvSpPr>
      <xdr:spPr bwMode="auto">
        <a:xfrm>
          <a:off x="0" y="43895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97" name="AutoShape 1225" descr="New York Rangers">
          <a:extLst>
            <a:ext uri="{FF2B5EF4-FFF2-40B4-BE49-F238E27FC236}">
              <a16:creationId xmlns:a16="http://schemas.microsoft.com/office/drawing/2014/main" xmlns="" id="{00000000-0008-0000-1000-0000C9100000}"/>
            </a:ext>
          </a:extLst>
        </xdr:cNvPr>
        <xdr:cNvSpPr>
          <a:spLocks noChangeAspect="1" noChangeArrowheads="1"/>
        </xdr:cNvSpPr>
      </xdr:nvSpPr>
      <xdr:spPr bwMode="auto">
        <a:xfrm>
          <a:off x="0" y="43913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98" name="AutoShape 1226" descr="Columbus Blue Jackets">
          <a:extLst>
            <a:ext uri="{FF2B5EF4-FFF2-40B4-BE49-F238E27FC236}">
              <a16:creationId xmlns:a16="http://schemas.microsoft.com/office/drawing/2014/main" xmlns="" id="{00000000-0008-0000-1000-0000CA100000}"/>
            </a:ext>
          </a:extLst>
        </xdr:cNvPr>
        <xdr:cNvSpPr>
          <a:spLocks noChangeAspect="1" noChangeArrowheads="1"/>
        </xdr:cNvSpPr>
      </xdr:nvSpPr>
      <xdr:spPr bwMode="auto">
        <a:xfrm>
          <a:off x="0" y="439498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299" name="AutoShape 1227" descr="Boston Bruins">
          <a:extLst>
            <a:ext uri="{FF2B5EF4-FFF2-40B4-BE49-F238E27FC236}">
              <a16:creationId xmlns:a16="http://schemas.microsoft.com/office/drawing/2014/main" xmlns="" id="{00000000-0008-0000-1000-0000CB100000}"/>
            </a:ext>
          </a:extLst>
        </xdr:cNvPr>
        <xdr:cNvSpPr>
          <a:spLocks noChangeAspect="1" noChangeArrowheads="1"/>
        </xdr:cNvSpPr>
      </xdr:nvSpPr>
      <xdr:spPr bwMode="auto">
        <a:xfrm>
          <a:off x="0" y="4398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00" name="AutoShape 1228" descr="New Jersey Devils">
          <a:extLst>
            <a:ext uri="{FF2B5EF4-FFF2-40B4-BE49-F238E27FC236}">
              <a16:creationId xmlns:a16="http://schemas.microsoft.com/office/drawing/2014/main" xmlns="" id="{00000000-0008-0000-1000-0000CC100000}"/>
            </a:ext>
          </a:extLst>
        </xdr:cNvPr>
        <xdr:cNvSpPr>
          <a:spLocks noChangeAspect="1" noChangeArrowheads="1"/>
        </xdr:cNvSpPr>
      </xdr:nvSpPr>
      <xdr:spPr bwMode="auto">
        <a:xfrm>
          <a:off x="0" y="440230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01" name="AutoShape 1229" descr="Detroit Red Wings">
          <a:extLst>
            <a:ext uri="{FF2B5EF4-FFF2-40B4-BE49-F238E27FC236}">
              <a16:creationId xmlns:a16="http://schemas.microsoft.com/office/drawing/2014/main" xmlns="" id="{00000000-0008-0000-1000-0000CD100000}"/>
            </a:ext>
          </a:extLst>
        </xdr:cNvPr>
        <xdr:cNvSpPr>
          <a:spLocks noChangeAspect="1" noChangeArrowheads="1"/>
        </xdr:cNvSpPr>
      </xdr:nvSpPr>
      <xdr:spPr bwMode="auto">
        <a:xfrm>
          <a:off x="0" y="44059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02" name="AutoShape 1230" descr="Ottawa Senators">
          <a:extLst>
            <a:ext uri="{FF2B5EF4-FFF2-40B4-BE49-F238E27FC236}">
              <a16:creationId xmlns:a16="http://schemas.microsoft.com/office/drawing/2014/main" xmlns="" id="{00000000-0008-0000-1000-0000CE100000}"/>
            </a:ext>
          </a:extLst>
        </xdr:cNvPr>
        <xdr:cNvSpPr>
          <a:spLocks noChangeAspect="1" noChangeArrowheads="1"/>
        </xdr:cNvSpPr>
      </xdr:nvSpPr>
      <xdr:spPr bwMode="auto">
        <a:xfrm>
          <a:off x="0" y="440961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03" name="AutoShape 1231" descr="St Louis Blues">
          <a:extLst>
            <a:ext uri="{FF2B5EF4-FFF2-40B4-BE49-F238E27FC236}">
              <a16:creationId xmlns:a16="http://schemas.microsoft.com/office/drawing/2014/main" xmlns="" id="{00000000-0008-0000-1000-0000CF100000}"/>
            </a:ext>
          </a:extLst>
        </xdr:cNvPr>
        <xdr:cNvSpPr>
          <a:spLocks noChangeAspect="1" noChangeArrowheads="1"/>
        </xdr:cNvSpPr>
      </xdr:nvSpPr>
      <xdr:spPr bwMode="auto">
        <a:xfrm>
          <a:off x="0" y="441327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04" name="AutoShape 1232" descr="Carolina Hurricanes">
          <a:extLst>
            <a:ext uri="{FF2B5EF4-FFF2-40B4-BE49-F238E27FC236}">
              <a16:creationId xmlns:a16="http://schemas.microsoft.com/office/drawing/2014/main" xmlns="" id="{00000000-0008-0000-1000-0000D0100000}"/>
            </a:ext>
          </a:extLst>
        </xdr:cNvPr>
        <xdr:cNvSpPr>
          <a:spLocks noChangeAspect="1" noChangeArrowheads="1"/>
        </xdr:cNvSpPr>
      </xdr:nvSpPr>
      <xdr:spPr bwMode="auto">
        <a:xfrm>
          <a:off x="0" y="4416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305" name="AutoShape 1233" descr="Montreal Canadiens">
          <a:extLst>
            <a:ext uri="{FF2B5EF4-FFF2-40B4-BE49-F238E27FC236}">
              <a16:creationId xmlns:a16="http://schemas.microsoft.com/office/drawing/2014/main" xmlns="" id="{00000000-0008-0000-1000-0000D1100000}"/>
            </a:ext>
          </a:extLst>
        </xdr:cNvPr>
        <xdr:cNvSpPr>
          <a:spLocks noChangeAspect="1" noChangeArrowheads="1"/>
        </xdr:cNvSpPr>
      </xdr:nvSpPr>
      <xdr:spPr bwMode="auto">
        <a:xfrm>
          <a:off x="0" y="442059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06" name="AutoShape 1234" descr="Edmonton Oilers">
          <a:extLst>
            <a:ext uri="{FF2B5EF4-FFF2-40B4-BE49-F238E27FC236}">
              <a16:creationId xmlns:a16="http://schemas.microsoft.com/office/drawing/2014/main" xmlns="" id="{00000000-0008-0000-1000-0000D2100000}"/>
            </a:ext>
          </a:extLst>
        </xdr:cNvPr>
        <xdr:cNvSpPr>
          <a:spLocks noChangeAspect="1" noChangeArrowheads="1"/>
        </xdr:cNvSpPr>
      </xdr:nvSpPr>
      <xdr:spPr bwMode="auto">
        <a:xfrm>
          <a:off x="0" y="44224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07" name="AutoShape 1235" descr="St Louis Blues">
          <a:extLst>
            <a:ext uri="{FF2B5EF4-FFF2-40B4-BE49-F238E27FC236}">
              <a16:creationId xmlns:a16="http://schemas.microsoft.com/office/drawing/2014/main" xmlns="" id="{00000000-0008-0000-1000-0000D3100000}"/>
            </a:ext>
          </a:extLst>
        </xdr:cNvPr>
        <xdr:cNvSpPr>
          <a:spLocks noChangeAspect="1" noChangeArrowheads="1"/>
        </xdr:cNvSpPr>
      </xdr:nvSpPr>
      <xdr:spPr bwMode="auto">
        <a:xfrm>
          <a:off x="0" y="4426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08" name="AutoShape 1236" descr="Philadelphia Flyers">
          <a:extLst>
            <a:ext uri="{FF2B5EF4-FFF2-40B4-BE49-F238E27FC236}">
              <a16:creationId xmlns:a16="http://schemas.microsoft.com/office/drawing/2014/main" xmlns="" id="{00000000-0008-0000-1000-0000D4100000}"/>
            </a:ext>
          </a:extLst>
        </xdr:cNvPr>
        <xdr:cNvSpPr>
          <a:spLocks noChangeAspect="1" noChangeArrowheads="1"/>
        </xdr:cNvSpPr>
      </xdr:nvSpPr>
      <xdr:spPr bwMode="auto">
        <a:xfrm>
          <a:off x="0" y="442973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09" name="AutoShape 1237" descr="New York Islanders">
          <a:extLst>
            <a:ext uri="{FF2B5EF4-FFF2-40B4-BE49-F238E27FC236}">
              <a16:creationId xmlns:a16="http://schemas.microsoft.com/office/drawing/2014/main" xmlns="" id="{00000000-0008-0000-1000-0000D5100000}"/>
            </a:ext>
          </a:extLst>
        </xdr:cNvPr>
        <xdr:cNvSpPr>
          <a:spLocks noChangeAspect="1" noChangeArrowheads="1"/>
        </xdr:cNvSpPr>
      </xdr:nvSpPr>
      <xdr:spPr bwMode="auto">
        <a:xfrm>
          <a:off x="0" y="443339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10" name="AutoShape 1238" descr="Colorado Avalanche">
          <a:extLst>
            <a:ext uri="{FF2B5EF4-FFF2-40B4-BE49-F238E27FC236}">
              <a16:creationId xmlns:a16="http://schemas.microsoft.com/office/drawing/2014/main" xmlns="" id="{00000000-0008-0000-1000-0000D6100000}"/>
            </a:ext>
          </a:extLst>
        </xdr:cNvPr>
        <xdr:cNvSpPr>
          <a:spLocks noChangeAspect="1" noChangeArrowheads="1"/>
        </xdr:cNvSpPr>
      </xdr:nvSpPr>
      <xdr:spPr bwMode="auto">
        <a:xfrm>
          <a:off x="0" y="443704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311" name="AutoShape 1239" descr="St Louis Blues">
          <a:extLst>
            <a:ext uri="{FF2B5EF4-FFF2-40B4-BE49-F238E27FC236}">
              <a16:creationId xmlns:a16="http://schemas.microsoft.com/office/drawing/2014/main" xmlns="" id="{00000000-0008-0000-1000-0000D7100000}"/>
            </a:ext>
          </a:extLst>
        </xdr:cNvPr>
        <xdr:cNvSpPr>
          <a:spLocks noChangeAspect="1" noChangeArrowheads="1"/>
        </xdr:cNvSpPr>
      </xdr:nvSpPr>
      <xdr:spPr bwMode="auto">
        <a:xfrm>
          <a:off x="0" y="444070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12" name="AutoShape 1240" descr="Philadelphia Flyers">
          <a:extLst>
            <a:ext uri="{FF2B5EF4-FFF2-40B4-BE49-F238E27FC236}">
              <a16:creationId xmlns:a16="http://schemas.microsoft.com/office/drawing/2014/main" xmlns="" id="{00000000-0008-0000-1000-0000D8100000}"/>
            </a:ext>
          </a:extLst>
        </xdr:cNvPr>
        <xdr:cNvSpPr>
          <a:spLocks noChangeAspect="1" noChangeArrowheads="1"/>
        </xdr:cNvSpPr>
      </xdr:nvSpPr>
      <xdr:spPr bwMode="auto">
        <a:xfrm>
          <a:off x="0" y="444253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13" name="AutoShape 1241" descr="Buffalo Sabres">
          <a:extLst>
            <a:ext uri="{FF2B5EF4-FFF2-40B4-BE49-F238E27FC236}">
              <a16:creationId xmlns:a16="http://schemas.microsoft.com/office/drawing/2014/main" xmlns="" id="{00000000-0008-0000-1000-0000D9100000}"/>
            </a:ext>
          </a:extLst>
        </xdr:cNvPr>
        <xdr:cNvSpPr>
          <a:spLocks noChangeAspect="1" noChangeArrowheads="1"/>
        </xdr:cNvSpPr>
      </xdr:nvSpPr>
      <xdr:spPr bwMode="auto">
        <a:xfrm>
          <a:off x="0" y="444619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14" name="AutoShape 1242" descr="Philadelphia Flyers">
          <a:extLst>
            <a:ext uri="{FF2B5EF4-FFF2-40B4-BE49-F238E27FC236}">
              <a16:creationId xmlns:a16="http://schemas.microsoft.com/office/drawing/2014/main" xmlns="" id="{00000000-0008-0000-1000-0000DA100000}"/>
            </a:ext>
          </a:extLst>
        </xdr:cNvPr>
        <xdr:cNvSpPr>
          <a:spLocks noChangeAspect="1" noChangeArrowheads="1"/>
        </xdr:cNvSpPr>
      </xdr:nvSpPr>
      <xdr:spPr bwMode="auto">
        <a:xfrm>
          <a:off x="0" y="444985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15" name="AutoShape 1243" descr="Minnesota Wild">
          <a:extLst>
            <a:ext uri="{FF2B5EF4-FFF2-40B4-BE49-F238E27FC236}">
              <a16:creationId xmlns:a16="http://schemas.microsoft.com/office/drawing/2014/main" xmlns="" id="{00000000-0008-0000-1000-0000DB100000}"/>
            </a:ext>
          </a:extLst>
        </xdr:cNvPr>
        <xdr:cNvSpPr>
          <a:spLocks noChangeAspect="1" noChangeArrowheads="1"/>
        </xdr:cNvSpPr>
      </xdr:nvSpPr>
      <xdr:spPr bwMode="auto">
        <a:xfrm>
          <a:off x="0" y="4453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16" name="AutoShape 1244" descr="Winnipeg Jets">
          <a:extLst>
            <a:ext uri="{FF2B5EF4-FFF2-40B4-BE49-F238E27FC236}">
              <a16:creationId xmlns:a16="http://schemas.microsoft.com/office/drawing/2014/main" xmlns="" id="{00000000-0008-0000-1000-0000DC100000}"/>
            </a:ext>
          </a:extLst>
        </xdr:cNvPr>
        <xdr:cNvSpPr>
          <a:spLocks noChangeAspect="1" noChangeArrowheads="1"/>
        </xdr:cNvSpPr>
      </xdr:nvSpPr>
      <xdr:spPr bwMode="auto">
        <a:xfrm>
          <a:off x="0" y="445716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17" name="AutoShape 1245" descr="Winnipeg Jets">
          <a:extLst>
            <a:ext uri="{FF2B5EF4-FFF2-40B4-BE49-F238E27FC236}">
              <a16:creationId xmlns:a16="http://schemas.microsoft.com/office/drawing/2014/main" xmlns="" id="{00000000-0008-0000-1000-0000DD100000}"/>
            </a:ext>
          </a:extLst>
        </xdr:cNvPr>
        <xdr:cNvSpPr>
          <a:spLocks noChangeAspect="1" noChangeArrowheads="1"/>
        </xdr:cNvSpPr>
      </xdr:nvSpPr>
      <xdr:spPr bwMode="auto">
        <a:xfrm>
          <a:off x="0" y="446082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18" name="AutoShape 1246" descr="New York Islanders">
          <a:extLst>
            <a:ext uri="{FF2B5EF4-FFF2-40B4-BE49-F238E27FC236}">
              <a16:creationId xmlns:a16="http://schemas.microsoft.com/office/drawing/2014/main" xmlns="" id="{00000000-0008-0000-1000-0000DE100000}"/>
            </a:ext>
          </a:extLst>
        </xdr:cNvPr>
        <xdr:cNvSpPr>
          <a:spLocks noChangeAspect="1" noChangeArrowheads="1"/>
        </xdr:cNvSpPr>
      </xdr:nvSpPr>
      <xdr:spPr bwMode="auto">
        <a:xfrm>
          <a:off x="0" y="446448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19" name="AutoShape 1247" descr="Nashville Predators">
          <a:extLst>
            <a:ext uri="{FF2B5EF4-FFF2-40B4-BE49-F238E27FC236}">
              <a16:creationId xmlns:a16="http://schemas.microsoft.com/office/drawing/2014/main" xmlns="" id="{00000000-0008-0000-1000-0000DF100000}"/>
            </a:ext>
          </a:extLst>
        </xdr:cNvPr>
        <xdr:cNvSpPr>
          <a:spLocks noChangeAspect="1" noChangeArrowheads="1"/>
        </xdr:cNvSpPr>
      </xdr:nvSpPr>
      <xdr:spPr bwMode="auto">
        <a:xfrm>
          <a:off x="0" y="446813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20" name="AutoShape 1248" descr="Montreal Canadiens">
          <a:extLst>
            <a:ext uri="{FF2B5EF4-FFF2-40B4-BE49-F238E27FC236}">
              <a16:creationId xmlns:a16="http://schemas.microsoft.com/office/drawing/2014/main" xmlns="" id="{00000000-0008-0000-1000-0000E0100000}"/>
            </a:ext>
          </a:extLst>
        </xdr:cNvPr>
        <xdr:cNvSpPr>
          <a:spLocks noChangeAspect="1" noChangeArrowheads="1"/>
        </xdr:cNvSpPr>
      </xdr:nvSpPr>
      <xdr:spPr bwMode="auto">
        <a:xfrm>
          <a:off x="0" y="4471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321" name="AutoShape 1249" descr="Ottawa Senators">
          <a:extLst>
            <a:ext uri="{FF2B5EF4-FFF2-40B4-BE49-F238E27FC236}">
              <a16:creationId xmlns:a16="http://schemas.microsoft.com/office/drawing/2014/main" xmlns="" id="{00000000-0008-0000-1000-0000E1100000}"/>
            </a:ext>
          </a:extLst>
        </xdr:cNvPr>
        <xdr:cNvSpPr>
          <a:spLocks noChangeAspect="1" noChangeArrowheads="1"/>
        </xdr:cNvSpPr>
      </xdr:nvSpPr>
      <xdr:spPr bwMode="auto">
        <a:xfrm>
          <a:off x="0" y="447362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22" name="AutoShape 1250" descr="Detroit Red Wings">
          <a:extLst>
            <a:ext uri="{FF2B5EF4-FFF2-40B4-BE49-F238E27FC236}">
              <a16:creationId xmlns:a16="http://schemas.microsoft.com/office/drawing/2014/main" xmlns="" id="{00000000-0008-0000-1000-0000E2100000}"/>
            </a:ext>
          </a:extLst>
        </xdr:cNvPr>
        <xdr:cNvSpPr>
          <a:spLocks noChangeAspect="1" noChangeArrowheads="1"/>
        </xdr:cNvSpPr>
      </xdr:nvSpPr>
      <xdr:spPr bwMode="auto">
        <a:xfrm>
          <a:off x="0" y="44754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23" name="AutoShape 1251" descr="New York Islanders">
          <a:extLst>
            <a:ext uri="{FF2B5EF4-FFF2-40B4-BE49-F238E27FC236}">
              <a16:creationId xmlns:a16="http://schemas.microsoft.com/office/drawing/2014/main" xmlns="" id="{00000000-0008-0000-1000-0000E3100000}"/>
            </a:ext>
          </a:extLst>
        </xdr:cNvPr>
        <xdr:cNvSpPr>
          <a:spLocks noChangeAspect="1" noChangeArrowheads="1"/>
        </xdr:cNvSpPr>
      </xdr:nvSpPr>
      <xdr:spPr bwMode="auto">
        <a:xfrm>
          <a:off x="0" y="447911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24" name="AutoShape 1252" descr="Arizona Coyotes">
          <a:extLst>
            <a:ext uri="{FF2B5EF4-FFF2-40B4-BE49-F238E27FC236}">
              <a16:creationId xmlns:a16="http://schemas.microsoft.com/office/drawing/2014/main" xmlns="" id="{00000000-0008-0000-1000-0000E4100000}"/>
            </a:ext>
          </a:extLst>
        </xdr:cNvPr>
        <xdr:cNvSpPr>
          <a:spLocks noChangeAspect="1" noChangeArrowheads="1"/>
        </xdr:cNvSpPr>
      </xdr:nvSpPr>
      <xdr:spPr bwMode="auto">
        <a:xfrm>
          <a:off x="0" y="448276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25" name="AutoShape 1253" descr="Vancouver Canucks">
          <a:extLst>
            <a:ext uri="{FF2B5EF4-FFF2-40B4-BE49-F238E27FC236}">
              <a16:creationId xmlns:a16="http://schemas.microsoft.com/office/drawing/2014/main" xmlns="" id="{00000000-0008-0000-1000-0000E5100000}"/>
            </a:ext>
          </a:extLst>
        </xdr:cNvPr>
        <xdr:cNvSpPr>
          <a:spLocks noChangeAspect="1" noChangeArrowheads="1"/>
        </xdr:cNvSpPr>
      </xdr:nvSpPr>
      <xdr:spPr bwMode="auto">
        <a:xfrm>
          <a:off x="0" y="448642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26" name="AutoShape 1254" descr="Arizona Coyotes">
          <a:extLst>
            <a:ext uri="{FF2B5EF4-FFF2-40B4-BE49-F238E27FC236}">
              <a16:creationId xmlns:a16="http://schemas.microsoft.com/office/drawing/2014/main" xmlns="" id="{00000000-0008-0000-1000-0000E6100000}"/>
            </a:ext>
          </a:extLst>
        </xdr:cNvPr>
        <xdr:cNvSpPr>
          <a:spLocks noChangeAspect="1" noChangeArrowheads="1"/>
        </xdr:cNvSpPr>
      </xdr:nvSpPr>
      <xdr:spPr bwMode="auto">
        <a:xfrm>
          <a:off x="0" y="4490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27" name="AutoShape 1255" descr="Boston Bruins">
          <a:extLst>
            <a:ext uri="{FF2B5EF4-FFF2-40B4-BE49-F238E27FC236}">
              <a16:creationId xmlns:a16="http://schemas.microsoft.com/office/drawing/2014/main" xmlns="" id="{00000000-0008-0000-1000-0000E7100000}"/>
            </a:ext>
          </a:extLst>
        </xdr:cNvPr>
        <xdr:cNvSpPr>
          <a:spLocks noChangeAspect="1" noChangeArrowheads="1"/>
        </xdr:cNvSpPr>
      </xdr:nvSpPr>
      <xdr:spPr bwMode="auto">
        <a:xfrm>
          <a:off x="0" y="449374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28" name="AutoShape 1256" descr="Columbus Blue Jackets">
          <a:extLst>
            <a:ext uri="{FF2B5EF4-FFF2-40B4-BE49-F238E27FC236}">
              <a16:creationId xmlns:a16="http://schemas.microsoft.com/office/drawing/2014/main" xmlns="" id="{00000000-0008-0000-1000-0000E8100000}"/>
            </a:ext>
          </a:extLst>
        </xdr:cNvPr>
        <xdr:cNvSpPr>
          <a:spLocks noChangeAspect="1" noChangeArrowheads="1"/>
        </xdr:cNvSpPr>
      </xdr:nvSpPr>
      <xdr:spPr bwMode="auto">
        <a:xfrm>
          <a:off x="0" y="449740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29" name="AutoShape 1257" descr="Montreal Canadiens">
          <a:extLst>
            <a:ext uri="{FF2B5EF4-FFF2-40B4-BE49-F238E27FC236}">
              <a16:creationId xmlns:a16="http://schemas.microsoft.com/office/drawing/2014/main" xmlns="" id="{00000000-0008-0000-1000-0000E9100000}"/>
            </a:ext>
          </a:extLst>
        </xdr:cNvPr>
        <xdr:cNvSpPr>
          <a:spLocks noChangeAspect="1" noChangeArrowheads="1"/>
        </xdr:cNvSpPr>
      </xdr:nvSpPr>
      <xdr:spPr bwMode="auto">
        <a:xfrm>
          <a:off x="0" y="450105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30" name="AutoShape 1258" descr="Montreal Canadiens">
          <a:extLst>
            <a:ext uri="{FF2B5EF4-FFF2-40B4-BE49-F238E27FC236}">
              <a16:creationId xmlns:a16="http://schemas.microsoft.com/office/drawing/2014/main" xmlns="" id="{00000000-0008-0000-1000-0000EA100000}"/>
            </a:ext>
          </a:extLst>
        </xdr:cNvPr>
        <xdr:cNvSpPr>
          <a:spLocks noChangeAspect="1" noChangeArrowheads="1"/>
        </xdr:cNvSpPr>
      </xdr:nvSpPr>
      <xdr:spPr bwMode="auto">
        <a:xfrm>
          <a:off x="0" y="450471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31" name="AutoShape 1259" descr="Edmonton Oilers">
          <a:extLst>
            <a:ext uri="{FF2B5EF4-FFF2-40B4-BE49-F238E27FC236}">
              <a16:creationId xmlns:a16="http://schemas.microsoft.com/office/drawing/2014/main" xmlns="" id="{00000000-0008-0000-1000-0000EB100000}"/>
            </a:ext>
          </a:extLst>
        </xdr:cNvPr>
        <xdr:cNvSpPr>
          <a:spLocks noChangeAspect="1" noChangeArrowheads="1"/>
        </xdr:cNvSpPr>
      </xdr:nvSpPr>
      <xdr:spPr bwMode="auto">
        <a:xfrm>
          <a:off x="0" y="4508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32" name="AutoShape 1260" descr="Arizona Coyotes">
          <a:extLst>
            <a:ext uri="{FF2B5EF4-FFF2-40B4-BE49-F238E27FC236}">
              <a16:creationId xmlns:a16="http://schemas.microsoft.com/office/drawing/2014/main" xmlns="" id="{00000000-0008-0000-1000-0000EC100000}"/>
            </a:ext>
          </a:extLst>
        </xdr:cNvPr>
        <xdr:cNvSpPr>
          <a:spLocks noChangeAspect="1" noChangeArrowheads="1"/>
        </xdr:cNvSpPr>
      </xdr:nvSpPr>
      <xdr:spPr bwMode="auto">
        <a:xfrm>
          <a:off x="0" y="45102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33" name="AutoShape 1261" descr="Winnipeg Jets">
          <a:extLst>
            <a:ext uri="{FF2B5EF4-FFF2-40B4-BE49-F238E27FC236}">
              <a16:creationId xmlns:a16="http://schemas.microsoft.com/office/drawing/2014/main" xmlns="" id="{00000000-0008-0000-1000-0000ED100000}"/>
            </a:ext>
          </a:extLst>
        </xdr:cNvPr>
        <xdr:cNvSpPr>
          <a:spLocks noChangeAspect="1" noChangeArrowheads="1"/>
        </xdr:cNvSpPr>
      </xdr:nvSpPr>
      <xdr:spPr bwMode="auto">
        <a:xfrm>
          <a:off x="0" y="451385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34" name="AutoShape 1262" descr="Florida Panthers">
          <a:extLst>
            <a:ext uri="{FF2B5EF4-FFF2-40B4-BE49-F238E27FC236}">
              <a16:creationId xmlns:a16="http://schemas.microsoft.com/office/drawing/2014/main" xmlns="" id="{00000000-0008-0000-1000-0000EE100000}"/>
            </a:ext>
          </a:extLst>
        </xdr:cNvPr>
        <xdr:cNvSpPr>
          <a:spLocks noChangeAspect="1" noChangeArrowheads="1"/>
        </xdr:cNvSpPr>
      </xdr:nvSpPr>
      <xdr:spPr bwMode="auto">
        <a:xfrm>
          <a:off x="0" y="4517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35" name="AutoShape 1263" descr="Los Angeles Kings">
          <a:extLst>
            <a:ext uri="{FF2B5EF4-FFF2-40B4-BE49-F238E27FC236}">
              <a16:creationId xmlns:a16="http://schemas.microsoft.com/office/drawing/2014/main" xmlns="" id="{00000000-0008-0000-1000-0000EF100000}"/>
            </a:ext>
          </a:extLst>
        </xdr:cNvPr>
        <xdr:cNvSpPr>
          <a:spLocks noChangeAspect="1" noChangeArrowheads="1"/>
        </xdr:cNvSpPr>
      </xdr:nvSpPr>
      <xdr:spPr bwMode="auto">
        <a:xfrm>
          <a:off x="0" y="452117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36" name="AutoShape 1264" descr="Colorado Avalanche">
          <a:extLst>
            <a:ext uri="{FF2B5EF4-FFF2-40B4-BE49-F238E27FC236}">
              <a16:creationId xmlns:a16="http://schemas.microsoft.com/office/drawing/2014/main" xmlns="" id="{00000000-0008-0000-1000-0000F0100000}"/>
            </a:ext>
          </a:extLst>
        </xdr:cNvPr>
        <xdr:cNvSpPr>
          <a:spLocks noChangeAspect="1" noChangeArrowheads="1"/>
        </xdr:cNvSpPr>
      </xdr:nvSpPr>
      <xdr:spPr bwMode="auto">
        <a:xfrm>
          <a:off x="0" y="45230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37" name="AutoShape 1265" descr="Arizona Coyotes">
          <a:extLst>
            <a:ext uri="{FF2B5EF4-FFF2-40B4-BE49-F238E27FC236}">
              <a16:creationId xmlns:a16="http://schemas.microsoft.com/office/drawing/2014/main" xmlns="" id="{00000000-0008-0000-1000-0000F1100000}"/>
            </a:ext>
          </a:extLst>
        </xdr:cNvPr>
        <xdr:cNvSpPr>
          <a:spLocks noChangeAspect="1" noChangeArrowheads="1"/>
        </xdr:cNvSpPr>
      </xdr:nvSpPr>
      <xdr:spPr bwMode="auto">
        <a:xfrm>
          <a:off x="0" y="452483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38" name="AutoShape 1266" descr="Dallas Stars">
          <a:extLst>
            <a:ext uri="{FF2B5EF4-FFF2-40B4-BE49-F238E27FC236}">
              <a16:creationId xmlns:a16="http://schemas.microsoft.com/office/drawing/2014/main" xmlns="" id="{00000000-0008-0000-1000-0000F2100000}"/>
            </a:ext>
          </a:extLst>
        </xdr:cNvPr>
        <xdr:cNvSpPr>
          <a:spLocks noChangeAspect="1" noChangeArrowheads="1"/>
        </xdr:cNvSpPr>
      </xdr:nvSpPr>
      <xdr:spPr bwMode="auto">
        <a:xfrm>
          <a:off x="0" y="452848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39" name="AutoShape 1267" descr="Tampa Bay Lightning">
          <a:extLst>
            <a:ext uri="{FF2B5EF4-FFF2-40B4-BE49-F238E27FC236}">
              <a16:creationId xmlns:a16="http://schemas.microsoft.com/office/drawing/2014/main" xmlns="" id="{00000000-0008-0000-1000-0000F3100000}"/>
            </a:ext>
          </a:extLst>
        </xdr:cNvPr>
        <xdr:cNvSpPr>
          <a:spLocks noChangeAspect="1" noChangeArrowheads="1"/>
        </xdr:cNvSpPr>
      </xdr:nvSpPr>
      <xdr:spPr bwMode="auto">
        <a:xfrm>
          <a:off x="0" y="453031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40" name="AutoShape 1268" descr="Winnipeg Jets">
          <a:extLst>
            <a:ext uri="{FF2B5EF4-FFF2-40B4-BE49-F238E27FC236}">
              <a16:creationId xmlns:a16="http://schemas.microsoft.com/office/drawing/2014/main" xmlns="" id="{00000000-0008-0000-1000-0000F4100000}"/>
            </a:ext>
          </a:extLst>
        </xdr:cNvPr>
        <xdr:cNvSpPr>
          <a:spLocks noChangeAspect="1" noChangeArrowheads="1"/>
        </xdr:cNvSpPr>
      </xdr:nvSpPr>
      <xdr:spPr bwMode="auto">
        <a:xfrm>
          <a:off x="0" y="453397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41" name="AutoShape 1269" descr="Vancouver Canucks">
          <a:extLst>
            <a:ext uri="{FF2B5EF4-FFF2-40B4-BE49-F238E27FC236}">
              <a16:creationId xmlns:a16="http://schemas.microsoft.com/office/drawing/2014/main" xmlns="" id="{00000000-0008-0000-1000-0000F5100000}"/>
            </a:ext>
          </a:extLst>
        </xdr:cNvPr>
        <xdr:cNvSpPr>
          <a:spLocks noChangeAspect="1" noChangeArrowheads="1"/>
        </xdr:cNvSpPr>
      </xdr:nvSpPr>
      <xdr:spPr bwMode="auto">
        <a:xfrm>
          <a:off x="0" y="45376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42" name="AutoShape 1270" descr="Boston Bruins">
          <a:extLst>
            <a:ext uri="{FF2B5EF4-FFF2-40B4-BE49-F238E27FC236}">
              <a16:creationId xmlns:a16="http://schemas.microsoft.com/office/drawing/2014/main" xmlns="" id="{00000000-0008-0000-1000-0000F6100000}"/>
            </a:ext>
          </a:extLst>
        </xdr:cNvPr>
        <xdr:cNvSpPr>
          <a:spLocks noChangeAspect="1" noChangeArrowheads="1"/>
        </xdr:cNvSpPr>
      </xdr:nvSpPr>
      <xdr:spPr bwMode="auto">
        <a:xfrm>
          <a:off x="0" y="454129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43" name="AutoShape 1271" descr="Philadelphia Flyers">
          <a:extLst>
            <a:ext uri="{FF2B5EF4-FFF2-40B4-BE49-F238E27FC236}">
              <a16:creationId xmlns:a16="http://schemas.microsoft.com/office/drawing/2014/main" xmlns="" id="{00000000-0008-0000-1000-0000F7100000}"/>
            </a:ext>
          </a:extLst>
        </xdr:cNvPr>
        <xdr:cNvSpPr>
          <a:spLocks noChangeAspect="1" noChangeArrowheads="1"/>
        </xdr:cNvSpPr>
      </xdr:nvSpPr>
      <xdr:spPr bwMode="auto">
        <a:xfrm>
          <a:off x="0" y="45449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44" name="AutoShape 1272" descr="New York Islanders">
          <a:extLst>
            <a:ext uri="{FF2B5EF4-FFF2-40B4-BE49-F238E27FC236}">
              <a16:creationId xmlns:a16="http://schemas.microsoft.com/office/drawing/2014/main" xmlns="" id="{00000000-0008-0000-1000-0000F8100000}"/>
            </a:ext>
          </a:extLst>
        </xdr:cNvPr>
        <xdr:cNvSpPr>
          <a:spLocks noChangeAspect="1" noChangeArrowheads="1"/>
        </xdr:cNvSpPr>
      </xdr:nvSpPr>
      <xdr:spPr bwMode="auto">
        <a:xfrm>
          <a:off x="0" y="454860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345" name="AutoShape 1273" descr="Calgary Flames">
          <a:extLst>
            <a:ext uri="{FF2B5EF4-FFF2-40B4-BE49-F238E27FC236}">
              <a16:creationId xmlns:a16="http://schemas.microsoft.com/office/drawing/2014/main" xmlns="" id="{00000000-0008-0000-1000-0000F9100000}"/>
            </a:ext>
          </a:extLst>
        </xdr:cNvPr>
        <xdr:cNvSpPr>
          <a:spLocks noChangeAspect="1" noChangeArrowheads="1"/>
        </xdr:cNvSpPr>
      </xdr:nvSpPr>
      <xdr:spPr bwMode="auto">
        <a:xfrm>
          <a:off x="0" y="45522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46" name="AutoShape 1274" descr="Anaheim Ducks">
          <a:extLst>
            <a:ext uri="{FF2B5EF4-FFF2-40B4-BE49-F238E27FC236}">
              <a16:creationId xmlns:a16="http://schemas.microsoft.com/office/drawing/2014/main" xmlns="" id="{00000000-0008-0000-1000-0000FA100000}"/>
            </a:ext>
          </a:extLst>
        </xdr:cNvPr>
        <xdr:cNvSpPr>
          <a:spLocks noChangeAspect="1" noChangeArrowheads="1"/>
        </xdr:cNvSpPr>
      </xdr:nvSpPr>
      <xdr:spPr bwMode="auto">
        <a:xfrm>
          <a:off x="0" y="4554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47" name="AutoShape 1275" descr="Detroit Red Wings">
          <a:extLst>
            <a:ext uri="{FF2B5EF4-FFF2-40B4-BE49-F238E27FC236}">
              <a16:creationId xmlns:a16="http://schemas.microsoft.com/office/drawing/2014/main" xmlns="" id="{00000000-0008-0000-1000-0000FB100000}"/>
            </a:ext>
          </a:extLst>
        </xdr:cNvPr>
        <xdr:cNvSpPr>
          <a:spLocks noChangeAspect="1" noChangeArrowheads="1"/>
        </xdr:cNvSpPr>
      </xdr:nvSpPr>
      <xdr:spPr bwMode="auto">
        <a:xfrm>
          <a:off x="0" y="455592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48" name="AutoShape 1276" descr="San Jose Sharks">
          <a:extLst>
            <a:ext uri="{FF2B5EF4-FFF2-40B4-BE49-F238E27FC236}">
              <a16:creationId xmlns:a16="http://schemas.microsoft.com/office/drawing/2014/main" xmlns="" id="{00000000-0008-0000-1000-0000FC100000}"/>
            </a:ext>
          </a:extLst>
        </xdr:cNvPr>
        <xdr:cNvSpPr>
          <a:spLocks noChangeAspect="1" noChangeArrowheads="1"/>
        </xdr:cNvSpPr>
      </xdr:nvSpPr>
      <xdr:spPr bwMode="auto">
        <a:xfrm>
          <a:off x="0" y="455957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49" name="AutoShape 1277" descr="Chicago Blackhawks">
          <a:extLst>
            <a:ext uri="{FF2B5EF4-FFF2-40B4-BE49-F238E27FC236}">
              <a16:creationId xmlns:a16="http://schemas.microsoft.com/office/drawing/2014/main" xmlns="" id="{00000000-0008-0000-1000-0000FD100000}"/>
            </a:ext>
          </a:extLst>
        </xdr:cNvPr>
        <xdr:cNvSpPr>
          <a:spLocks noChangeAspect="1" noChangeArrowheads="1"/>
        </xdr:cNvSpPr>
      </xdr:nvSpPr>
      <xdr:spPr bwMode="auto">
        <a:xfrm>
          <a:off x="0" y="45632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50" name="AutoShape 1278" descr="Colorado Avalanche">
          <a:extLst>
            <a:ext uri="{FF2B5EF4-FFF2-40B4-BE49-F238E27FC236}">
              <a16:creationId xmlns:a16="http://schemas.microsoft.com/office/drawing/2014/main" xmlns="" id="{00000000-0008-0000-1000-0000FE100000}"/>
            </a:ext>
          </a:extLst>
        </xdr:cNvPr>
        <xdr:cNvSpPr>
          <a:spLocks noChangeAspect="1" noChangeArrowheads="1"/>
        </xdr:cNvSpPr>
      </xdr:nvSpPr>
      <xdr:spPr bwMode="auto">
        <a:xfrm>
          <a:off x="0" y="456506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51" name="AutoShape 1279" descr="Philadelphia Flyers">
          <a:extLst>
            <a:ext uri="{FF2B5EF4-FFF2-40B4-BE49-F238E27FC236}">
              <a16:creationId xmlns:a16="http://schemas.microsoft.com/office/drawing/2014/main" xmlns="" id="{00000000-0008-0000-1000-0000FF100000}"/>
            </a:ext>
          </a:extLst>
        </xdr:cNvPr>
        <xdr:cNvSpPr>
          <a:spLocks noChangeAspect="1" noChangeArrowheads="1"/>
        </xdr:cNvSpPr>
      </xdr:nvSpPr>
      <xdr:spPr bwMode="auto">
        <a:xfrm>
          <a:off x="0" y="456872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52" name="AutoShape 1280" descr="Columbus Blue Jackets">
          <a:extLst>
            <a:ext uri="{FF2B5EF4-FFF2-40B4-BE49-F238E27FC236}">
              <a16:creationId xmlns:a16="http://schemas.microsoft.com/office/drawing/2014/main" xmlns="" id="{00000000-0008-0000-1000-000000110000}"/>
            </a:ext>
          </a:extLst>
        </xdr:cNvPr>
        <xdr:cNvSpPr>
          <a:spLocks noChangeAspect="1" noChangeArrowheads="1"/>
        </xdr:cNvSpPr>
      </xdr:nvSpPr>
      <xdr:spPr bwMode="auto">
        <a:xfrm>
          <a:off x="0" y="45723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53" name="AutoShape 1281" descr="Philadelphia Flyers">
          <a:extLst>
            <a:ext uri="{FF2B5EF4-FFF2-40B4-BE49-F238E27FC236}">
              <a16:creationId xmlns:a16="http://schemas.microsoft.com/office/drawing/2014/main" xmlns="" id="{00000000-0008-0000-1000-000001110000}"/>
            </a:ext>
          </a:extLst>
        </xdr:cNvPr>
        <xdr:cNvSpPr>
          <a:spLocks noChangeAspect="1" noChangeArrowheads="1"/>
        </xdr:cNvSpPr>
      </xdr:nvSpPr>
      <xdr:spPr bwMode="auto">
        <a:xfrm>
          <a:off x="0" y="457420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54" name="AutoShape 1282" descr="Tampa Bay Lightning">
          <a:extLst>
            <a:ext uri="{FF2B5EF4-FFF2-40B4-BE49-F238E27FC236}">
              <a16:creationId xmlns:a16="http://schemas.microsoft.com/office/drawing/2014/main" xmlns="" id="{00000000-0008-0000-1000-000002110000}"/>
            </a:ext>
          </a:extLst>
        </xdr:cNvPr>
        <xdr:cNvSpPr>
          <a:spLocks noChangeAspect="1" noChangeArrowheads="1"/>
        </xdr:cNvSpPr>
      </xdr:nvSpPr>
      <xdr:spPr bwMode="auto">
        <a:xfrm>
          <a:off x="0" y="45778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55" name="AutoShape 1283" descr="Boston Bruins">
          <a:extLst>
            <a:ext uri="{FF2B5EF4-FFF2-40B4-BE49-F238E27FC236}">
              <a16:creationId xmlns:a16="http://schemas.microsoft.com/office/drawing/2014/main" xmlns="" id="{00000000-0008-0000-1000-000003110000}"/>
            </a:ext>
          </a:extLst>
        </xdr:cNvPr>
        <xdr:cNvSpPr>
          <a:spLocks noChangeAspect="1" noChangeArrowheads="1"/>
        </xdr:cNvSpPr>
      </xdr:nvSpPr>
      <xdr:spPr bwMode="auto">
        <a:xfrm>
          <a:off x="0" y="4581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56" name="AutoShape 1284" descr="Edmonton Oilers">
          <a:extLst>
            <a:ext uri="{FF2B5EF4-FFF2-40B4-BE49-F238E27FC236}">
              <a16:creationId xmlns:a16="http://schemas.microsoft.com/office/drawing/2014/main" xmlns="" id="{00000000-0008-0000-1000-000004110000}"/>
            </a:ext>
          </a:extLst>
        </xdr:cNvPr>
        <xdr:cNvSpPr>
          <a:spLocks noChangeAspect="1" noChangeArrowheads="1"/>
        </xdr:cNvSpPr>
      </xdr:nvSpPr>
      <xdr:spPr bwMode="auto">
        <a:xfrm>
          <a:off x="0" y="458701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57" name="AutoShape 1285" descr="Los Angeles Kings">
          <a:extLst>
            <a:ext uri="{FF2B5EF4-FFF2-40B4-BE49-F238E27FC236}">
              <a16:creationId xmlns:a16="http://schemas.microsoft.com/office/drawing/2014/main" xmlns="" id="{00000000-0008-0000-1000-000005110000}"/>
            </a:ext>
          </a:extLst>
        </xdr:cNvPr>
        <xdr:cNvSpPr>
          <a:spLocks noChangeAspect="1" noChangeArrowheads="1"/>
        </xdr:cNvSpPr>
      </xdr:nvSpPr>
      <xdr:spPr bwMode="auto">
        <a:xfrm>
          <a:off x="0" y="459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58" name="AutoShape 1286" descr="Boston Bruins">
          <a:extLst>
            <a:ext uri="{FF2B5EF4-FFF2-40B4-BE49-F238E27FC236}">
              <a16:creationId xmlns:a16="http://schemas.microsoft.com/office/drawing/2014/main" xmlns="" id="{00000000-0008-0000-1000-000006110000}"/>
            </a:ext>
          </a:extLst>
        </xdr:cNvPr>
        <xdr:cNvSpPr>
          <a:spLocks noChangeAspect="1" noChangeArrowheads="1"/>
        </xdr:cNvSpPr>
      </xdr:nvSpPr>
      <xdr:spPr bwMode="auto">
        <a:xfrm>
          <a:off x="0" y="459615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59" name="AutoShape 1287" descr="San Jose Sharks">
          <a:extLst>
            <a:ext uri="{FF2B5EF4-FFF2-40B4-BE49-F238E27FC236}">
              <a16:creationId xmlns:a16="http://schemas.microsoft.com/office/drawing/2014/main" xmlns="" id="{00000000-0008-0000-1000-000007110000}"/>
            </a:ext>
          </a:extLst>
        </xdr:cNvPr>
        <xdr:cNvSpPr>
          <a:spLocks noChangeAspect="1" noChangeArrowheads="1"/>
        </xdr:cNvSpPr>
      </xdr:nvSpPr>
      <xdr:spPr bwMode="auto">
        <a:xfrm>
          <a:off x="0" y="4599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60" name="AutoShape 1288" descr="Anaheim Ducks">
          <a:extLst>
            <a:ext uri="{FF2B5EF4-FFF2-40B4-BE49-F238E27FC236}">
              <a16:creationId xmlns:a16="http://schemas.microsoft.com/office/drawing/2014/main" xmlns="" id="{00000000-0008-0000-1000-000008110000}"/>
            </a:ext>
          </a:extLst>
        </xdr:cNvPr>
        <xdr:cNvSpPr>
          <a:spLocks noChangeAspect="1" noChangeArrowheads="1"/>
        </xdr:cNvSpPr>
      </xdr:nvSpPr>
      <xdr:spPr bwMode="auto">
        <a:xfrm>
          <a:off x="0" y="460347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61" name="AutoShape 1289" descr="Tampa Bay Lightning">
          <a:extLst>
            <a:ext uri="{FF2B5EF4-FFF2-40B4-BE49-F238E27FC236}">
              <a16:creationId xmlns:a16="http://schemas.microsoft.com/office/drawing/2014/main" xmlns="" id="{00000000-0008-0000-1000-000009110000}"/>
            </a:ext>
          </a:extLst>
        </xdr:cNvPr>
        <xdr:cNvSpPr>
          <a:spLocks noChangeAspect="1" noChangeArrowheads="1"/>
        </xdr:cNvSpPr>
      </xdr:nvSpPr>
      <xdr:spPr bwMode="auto">
        <a:xfrm>
          <a:off x="0" y="460712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62" name="AutoShape 1290" descr="Vegas Golden Knights">
          <a:extLst>
            <a:ext uri="{FF2B5EF4-FFF2-40B4-BE49-F238E27FC236}">
              <a16:creationId xmlns:a16="http://schemas.microsoft.com/office/drawing/2014/main" xmlns="" id="{00000000-0008-0000-1000-00000A110000}"/>
            </a:ext>
          </a:extLst>
        </xdr:cNvPr>
        <xdr:cNvSpPr>
          <a:spLocks noChangeAspect="1" noChangeArrowheads="1"/>
        </xdr:cNvSpPr>
      </xdr:nvSpPr>
      <xdr:spPr bwMode="auto">
        <a:xfrm>
          <a:off x="0" y="461078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63" name="AutoShape 1291" descr="Washington Capitals">
          <a:extLst>
            <a:ext uri="{FF2B5EF4-FFF2-40B4-BE49-F238E27FC236}">
              <a16:creationId xmlns:a16="http://schemas.microsoft.com/office/drawing/2014/main" xmlns="" id="{00000000-0008-0000-1000-00000B110000}"/>
            </a:ext>
          </a:extLst>
        </xdr:cNvPr>
        <xdr:cNvSpPr>
          <a:spLocks noChangeAspect="1" noChangeArrowheads="1"/>
        </xdr:cNvSpPr>
      </xdr:nvSpPr>
      <xdr:spPr bwMode="auto">
        <a:xfrm>
          <a:off x="0" y="461444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64" name="AutoShape 1292" descr="Ottawa Senators">
          <a:extLst>
            <a:ext uri="{FF2B5EF4-FFF2-40B4-BE49-F238E27FC236}">
              <a16:creationId xmlns:a16="http://schemas.microsoft.com/office/drawing/2014/main" xmlns="" id="{00000000-0008-0000-1000-00000C110000}"/>
            </a:ext>
          </a:extLst>
        </xdr:cNvPr>
        <xdr:cNvSpPr>
          <a:spLocks noChangeAspect="1" noChangeArrowheads="1"/>
        </xdr:cNvSpPr>
      </xdr:nvSpPr>
      <xdr:spPr bwMode="auto">
        <a:xfrm>
          <a:off x="0" y="4618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65" name="AutoShape 1293" descr="Vancouver Canucks">
          <a:extLst>
            <a:ext uri="{FF2B5EF4-FFF2-40B4-BE49-F238E27FC236}">
              <a16:creationId xmlns:a16="http://schemas.microsoft.com/office/drawing/2014/main" xmlns="" id="{00000000-0008-0000-1000-00000D110000}"/>
            </a:ext>
          </a:extLst>
        </xdr:cNvPr>
        <xdr:cNvSpPr>
          <a:spLocks noChangeAspect="1" noChangeArrowheads="1"/>
        </xdr:cNvSpPr>
      </xdr:nvSpPr>
      <xdr:spPr bwMode="auto">
        <a:xfrm>
          <a:off x="0" y="462175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66" name="AutoShape 1294" descr="Florida Panthers">
          <a:extLst>
            <a:ext uri="{FF2B5EF4-FFF2-40B4-BE49-F238E27FC236}">
              <a16:creationId xmlns:a16="http://schemas.microsoft.com/office/drawing/2014/main" xmlns="" id="{00000000-0008-0000-1000-00000E110000}"/>
            </a:ext>
          </a:extLst>
        </xdr:cNvPr>
        <xdr:cNvSpPr>
          <a:spLocks noChangeAspect="1" noChangeArrowheads="1"/>
        </xdr:cNvSpPr>
      </xdr:nvSpPr>
      <xdr:spPr bwMode="auto">
        <a:xfrm>
          <a:off x="0" y="462541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67" name="AutoShape 1295" descr="Vancouver Canucks">
          <a:extLst>
            <a:ext uri="{FF2B5EF4-FFF2-40B4-BE49-F238E27FC236}">
              <a16:creationId xmlns:a16="http://schemas.microsoft.com/office/drawing/2014/main" xmlns="" id="{00000000-0008-0000-1000-00000F110000}"/>
            </a:ext>
          </a:extLst>
        </xdr:cNvPr>
        <xdr:cNvSpPr>
          <a:spLocks noChangeAspect="1" noChangeArrowheads="1"/>
        </xdr:cNvSpPr>
      </xdr:nvSpPr>
      <xdr:spPr bwMode="auto">
        <a:xfrm>
          <a:off x="0" y="462907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68" name="AutoShape 1296" descr="Columbus Blue Jackets">
          <a:extLst>
            <a:ext uri="{FF2B5EF4-FFF2-40B4-BE49-F238E27FC236}">
              <a16:creationId xmlns:a16="http://schemas.microsoft.com/office/drawing/2014/main" xmlns="" id="{00000000-0008-0000-1000-000010110000}"/>
            </a:ext>
          </a:extLst>
        </xdr:cNvPr>
        <xdr:cNvSpPr>
          <a:spLocks noChangeAspect="1" noChangeArrowheads="1"/>
        </xdr:cNvSpPr>
      </xdr:nvSpPr>
      <xdr:spPr bwMode="auto">
        <a:xfrm>
          <a:off x="0" y="46327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69" name="AutoShape 1297" descr="St Louis Blues">
          <a:extLst>
            <a:ext uri="{FF2B5EF4-FFF2-40B4-BE49-F238E27FC236}">
              <a16:creationId xmlns:a16="http://schemas.microsoft.com/office/drawing/2014/main" xmlns="" id="{00000000-0008-0000-1000-000011110000}"/>
            </a:ext>
          </a:extLst>
        </xdr:cNvPr>
        <xdr:cNvSpPr>
          <a:spLocks noChangeAspect="1" noChangeArrowheads="1"/>
        </xdr:cNvSpPr>
      </xdr:nvSpPr>
      <xdr:spPr bwMode="auto">
        <a:xfrm>
          <a:off x="0" y="4636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70" name="AutoShape 1298" descr="Calgary Flames">
          <a:extLst>
            <a:ext uri="{FF2B5EF4-FFF2-40B4-BE49-F238E27FC236}">
              <a16:creationId xmlns:a16="http://schemas.microsoft.com/office/drawing/2014/main" xmlns="" id="{00000000-0008-0000-1000-000012110000}"/>
            </a:ext>
          </a:extLst>
        </xdr:cNvPr>
        <xdr:cNvSpPr>
          <a:spLocks noChangeAspect="1" noChangeArrowheads="1"/>
        </xdr:cNvSpPr>
      </xdr:nvSpPr>
      <xdr:spPr bwMode="auto">
        <a:xfrm>
          <a:off x="0" y="464004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71" name="AutoShape 1299" descr="New Jersey Devils">
          <a:extLst>
            <a:ext uri="{FF2B5EF4-FFF2-40B4-BE49-F238E27FC236}">
              <a16:creationId xmlns:a16="http://schemas.microsoft.com/office/drawing/2014/main" xmlns="" id="{00000000-0008-0000-1000-000013110000}"/>
            </a:ext>
          </a:extLst>
        </xdr:cNvPr>
        <xdr:cNvSpPr>
          <a:spLocks noChangeAspect="1" noChangeArrowheads="1"/>
        </xdr:cNvSpPr>
      </xdr:nvSpPr>
      <xdr:spPr bwMode="auto">
        <a:xfrm>
          <a:off x="0" y="464370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72" name="AutoShape 1300" descr="Los Angeles Kings">
          <a:extLst>
            <a:ext uri="{FF2B5EF4-FFF2-40B4-BE49-F238E27FC236}">
              <a16:creationId xmlns:a16="http://schemas.microsoft.com/office/drawing/2014/main" xmlns="" id="{00000000-0008-0000-1000-000014110000}"/>
            </a:ext>
          </a:extLst>
        </xdr:cNvPr>
        <xdr:cNvSpPr>
          <a:spLocks noChangeAspect="1" noChangeArrowheads="1"/>
        </xdr:cNvSpPr>
      </xdr:nvSpPr>
      <xdr:spPr bwMode="auto">
        <a:xfrm>
          <a:off x="0" y="46473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73" name="AutoShape 1301" descr="Vegas Golden Knights">
          <a:extLst>
            <a:ext uri="{FF2B5EF4-FFF2-40B4-BE49-F238E27FC236}">
              <a16:creationId xmlns:a16="http://schemas.microsoft.com/office/drawing/2014/main" xmlns="" id="{00000000-0008-0000-1000-000015110000}"/>
            </a:ext>
          </a:extLst>
        </xdr:cNvPr>
        <xdr:cNvSpPr>
          <a:spLocks noChangeAspect="1" noChangeArrowheads="1"/>
        </xdr:cNvSpPr>
      </xdr:nvSpPr>
      <xdr:spPr bwMode="auto">
        <a:xfrm>
          <a:off x="0" y="46510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74" name="AutoShape 1302" descr="Chicago Blackhawks">
          <a:extLst>
            <a:ext uri="{FF2B5EF4-FFF2-40B4-BE49-F238E27FC236}">
              <a16:creationId xmlns:a16="http://schemas.microsoft.com/office/drawing/2014/main" xmlns="" id="{00000000-0008-0000-1000-000016110000}"/>
            </a:ext>
          </a:extLst>
        </xdr:cNvPr>
        <xdr:cNvSpPr>
          <a:spLocks noChangeAspect="1" noChangeArrowheads="1"/>
        </xdr:cNvSpPr>
      </xdr:nvSpPr>
      <xdr:spPr bwMode="auto">
        <a:xfrm>
          <a:off x="0" y="4654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75" name="AutoShape 1303" descr="New York Rangers">
          <a:extLst>
            <a:ext uri="{FF2B5EF4-FFF2-40B4-BE49-F238E27FC236}">
              <a16:creationId xmlns:a16="http://schemas.microsoft.com/office/drawing/2014/main" xmlns="" id="{00000000-0008-0000-1000-000017110000}"/>
            </a:ext>
          </a:extLst>
        </xdr:cNvPr>
        <xdr:cNvSpPr>
          <a:spLocks noChangeAspect="1" noChangeArrowheads="1"/>
        </xdr:cNvSpPr>
      </xdr:nvSpPr>
      <xdr:spPr bwMode="auto">
        <a:xfrm>
          <a:off x="0" y="465833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76" name="AutoShape 1304" descr="New York Rangers">
          <a:extLst>
            <a:ext uri="{FF2B5EF4-FFF2-40B4-BE49-F238E27FC236}">
              <a16:creationId xmlns:a16="http://schemas.microsoft.com/office/drawing/2014/main" xmlns="" id="{00000000-0008-0000-1000-000018110000}"/>
            </a:ext>
          </a:extLst>
        </xdr:cNvPr>
        <xdr:cNvSpPr>
          <a:spLocks noChangeAspect="1" noChangeArrowheads="1"/>
        </xdr:cNvSpPr>
      </xdr:nvSpPr>
      <xdr:spPr bwMode="auto">
        <a:xfrm>
          <a:off x="0" y="466016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77" name="AutoShape 1305" descr="New York Rangers">
          <a:extLst>
            <a:ext uri="{FF2B5EF4-FFF2-40B4-BE49-F238E27FC236}">
              <a16:creationId xmlns:a16="http://schemas.microsoft.com/office/drawing/2014/main" xmlns="" id="{00000000-0008-0000-1000-000019110000}"/>
            </a:ext>
          </a:extLst>
        </xdr:cNvPr>
        <xdr:cNvSpPr>
          <a:spLocks noChangeAspect="1" noChangeArrowheads="1"/>
        </xdr:cNvSpPr>
      </xdr:nvSpPr>
      <xdr:spPr bwMode="auto">
        <a:xfrm>
          <a:off x="0" y="46638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378" name="AutoShape 1306" descr="Pittsburgh Penguins">
          <a:extLst>
            <a:ext uri="{FF2B5EF4-FFF2-40B4-BE49-F238E27FC236}">
              <a16:creationId xmlns:a16="http://schemas.microsoft.com/office/drawing/2014/main" xmlns="" id="{00000000-0008-0000-1000-00001A110000}"/>
            </a:ext>
          </a:extLst>
        </xdr:cNvPr>
        <xdr:cNvSpPr>
          <a:spLocks noChangeAspect="1" noChangeArrowheads="1"/>
        </xdr:cNvSpPr>
      </xdr:nvSpPr>
      <xdr:spPr bwMode="auto">
        <a:xfrm>
          <a:off x="0" y="466747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379" name="AutoShape 1307" descr="Los Angeles Kings">
          <a:extLst>
            <a:ext uri="{FF2B5EF4-FFF2-40B4-BE49-F238E27FC236}">
              <a16:creationId xmlns:a16="http://schemas.microsoft.com/office/drawing/2014/main" xmlns="" id="{00000000-0008-0000-1000-00001B110000}"/>
            </a:ext>
          </a:extLst>
        </xdr:cNvPr>
        <xdr:cNvSpPr>
          <a:spLocks noChangeAspect="1" noChangeArrowheads="1"/>
        </xdr:cNvSpPr>
      </xdr:nvSpPr>
      <xdr:spPr bwMode="auto">
        <a:xfrm>
          <a:off x="0" y="466930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380" name="AutoShape 1308" descr="Carolina Hurricanes">
          <a:extLst>
            <a:ext uri="{FF2B5EF4-FFF2-40B4-BE49-F238E27FC236}">
              <a16:creationId xmlns:a16="http://schemas.microsoft.com/office/drawing/2014/main" xmlns="" id="{00000000-0008-0000-1000-00001C110000}"/>
            </a:ext>
          </a:extLst>
        </xdr:cNvPr>
        <xdr:cNvSpPr>
          <a:spLocks noChangeAspect="1" noChangeArrowheads="1"/>
        </xdr:cNvSpPr>
      </xdr:nvSpPr>
      <xdr:spPr bwMode="auto">
        <a:xfrm>
          <a:off x="0" y="467113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81" name="AutoShape 1309" descr="St Louis Blues">
          <a:extLst>
            <a:ext uri="{FF2B5EF4-FFF2-40B4-BE49-F238E27FC236}">
              <a16:creationId xmlns:a16="http://schemas.microsoft.com/office/drawing/2014/main" xmlns="" id="{00000000-0008-0000-1000-00001D110000}"/>
            </a:ext>
          </a:extLst>
        </xdr:cNvPr>
        <xdr:cNvSpPr>
          <a:spLocks noChangeAspect="1" noChangeArrowheads="1"/>
        </xdr:cNvSpPr>
      </xdr:nvSpPr>
      <xdr:spPr bwMode="auto">
        <a:xfrm>
          <a:off x="0" y="4672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82" name="AutoShape 1310" descr="San Jose Sharks">
          <a:extLst>
            <a:ext uri="{FF2B5EF4-FFF2-40B4-BE49-F238E27FC236}">
              <a16:creationId xmlns:a16="http://schemas.microsoft.com/office/drawing/2014/main" xmlns="" id="{00000000-0008-0000-1000-00001E110000}"/>
            </a:ext>
          </a:extLst>
        </xdr:cNvPr>
        <xdr:cNvSpPr>
          <a:spLocks noChangeAspect="1" noChangeArrowheads="1"/>
        </xdr:cNvSpPr>
      </xdr:nvSpPr>
      <xdr:spPr bwMode="auto">
        <a:xfrm>
          <a:off x="0" y="467662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83" name="AutoShape 1311" descr="Calgary Flames">
          <a:extLst>
            <a:ext uri="{FF2B5EF4-FFF2-40B4-BE49-F238E27FC236}">
              <a16:creationId xmlns:a16="http://schemas.microsoft.com/office/drawing/2014/main" xmlns="" id="{00000000-0008-0000-1000-00001F110000}"/>
            </a:ext>
          </a:extLst>
        </xdr:cNvPr>
        <xdr:cNvSpPr>
          <a:spLocks noChangeAspect="1" noChangeArrowheads="1"/>
        </xdr:cNvSpPr>
      </xdr:nvSpPr>
      <xdr:spPr bwMode="auto">
        <a:xfrm>
          <a:off x="0" y="468028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84" name="AutoShape 1312" descr="Calgary Flames">
          <a:extLst>
            <a:ext uri="{FF2B5EF4-FFF2-40B4-BE49-F238E27FC236}">
              <a16:creationId xmlns:a16="http://schemas.microsoft.com/office/drawing/2014/main" xmlns="" id="{00000000-0008-0000-1000-000020110000}"/>
            </a:ext>
          </a:extLst>
        </xdr:cNvPr>
        <xdr:cNvSpPr>
          <a:spLocks noChangeAspect="1" noChangeArrowheads="1"/>
        </xdr:cNvSpPr>
      </xdr:nvSpPr>
      <xdr:spPr bwMode="auto">
        <a:xfrm>
          <a:off x="0" y="46821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85" name="AutoShape 1313" descr="San Jose Sharks">
          <a:extLst>
            <a:ext uri="{FF2B5EF4-FFF2-40B4-BE49-F238E27FC236}">
              <a16:creationId xmlns:a16="http://schemas.microsoft.com/office/drawing/2014/main" xmlns="" id="{00000000-0008-0000-1000-000021110000}"/>
            </a:ext>
          </a:extLst>
        </xdr:cNvPr>
        <xdr:cNvSpPr>
          <a:spLocks noChangeAspect="1" noChangeArrowheads="1"/>
        </xdr:cNvSpPr>
      </xdr:nvSpPr>
      <xdr:spPr bwMode="auto">
        <a:xfrm>
          <a:off x="0" y="468393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86" name="AutoShape 1314" descr="Los Angeles Kings">
          <a:extLst>
            <a:ext uri="{FF2B5EF4-FFF2-40B4-BE49-F238E27FC236}">
              <a16:creationId xmlns:a16="http://schemas.microsoft.com/office/drawing/2014/main" xmlns="" id="{00000000-0008-0000-1000-000022110000}"/>
            </a:ext>
          </a:extLst>
        </xdr:cNvPr>
        <xdr:cNvSpPr>
          <a:spLocks noChangeAspect="1" noChangeArrowheads="1"/>
        </xdr:cNvSpPr>
      </xdr:nvSpPr>
      <xdr:spPr bwMode="auto">
        <a:xfrm>
          <a:off x="0" y="468759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87" name="AutoShape 1315" descr="Ottawa Senators">
          <a:extLst>
            <a:ext uri="{FF2B5EF4-FFF2-40B4-BE49-F238E27FC236}">
              <a16:creationId xmlns:a16="http://schemas.microsoft.com/office/drawing/2014/main" xmlns="" id="{00000000-0008-0000-1000-000023110000}"/>
            </a:ext>
          </a:extLst>
        </xdr:cNvPr>
        <xdr:cNvSpPr>
          <a:spLocks noChangeAspect="1" noChangeArrowheads="1"/>
        </xdr:cNvSpPr>
      </xdr:nvSpPr>
      <xdr:spPr bwMode="auto">
        <a:xfrm>
          <a:off x="0" y="4691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88" name="AutoShape 1316" descr="Boston Bruins">
          <a:extLst>
            <a:ext uri="{FF2B5EF4-FFF2-40B4-BE49-F238E27FC236}">
              <a16:creationId xmlns:a16="http://schemas.microsoft.com/office/drawing/2014/main" xmlns="" id="{00000000-0008-0000-1000-000024110000}"/>
            </a:ext>
          </a:extLst>
        </xdr:cNvPr>
        <xdr:cNvSpPr>
          <a:spLocks noChangeAspect="1" noChangeArrowheads="1"/>
        </xdr:cNvSpPr>
      </xdr:nvSpPr>
      <xdr:spPr bwMode="auto">
        <a:xfrm>
          <a:off x="0" y="469491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89" name="AutoShape 1317" descr="Dallas Stars">
          <a:extLst>
            <a:ext uri="{FF2B5EF4-FFF2-40B4-BE49-F238E27FC236}">
              <a16:creationId xmlns:a16="http://schemas.microsoft.com/office/drawing/2014/main" xmlns="" id="{00000000-0008-0000-1000-000025110000}"/>
            </a:ext>
          </a:extLst>
        </xdr:cNvPr>
        <xdr:cNvSpPr>
          <a:spLocks noChangeAspect="1" noChangeArrowheads="1"/>
        </xdr:cNvSpPr>
      </xdr:nvSpPr>
      <xdr:spPr bwMode="auto">
        <a:xfrm>
          <a:off x="0" y="469856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390" name="AutoShape 1318" descr="Buffalo Sabres">
          <a:extLst>
            <a:ext uri="{FF2B5EF4-FFF2-40B4-BE49-F238E27FC236}">
              <a16:creationId xmlns:a16="http://schemas.microsoft.com/office/drawing/2014/main" xmlns="" id="{00000000-0008-0000-1000-000026110000}"/>
            </a:ext>
          </a:extLst>
        </xdr:cNvPr>
        <xdr:cNvSpPr>
          <a:spLocks noChangeAspect="1" noChangeArrowheads="1"/>
        </xdr:cNvSpPr>
      </xdr:nvSpPr>
      <xdr:spPr bwMode="auto">
        <a:xfrm>
          <a:off x="0" y="470222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91" name="AutoShape 1319" descr="San Jose Sharks">
          <a:extLst>
            <a:ext uri="{FF2B5EF4-FFF2-40B4-BE49-F238E27FC236}">
              <a16:creationId xmlns:a16="http://schemas.microsoft.com/office/drawing/2014/main" xmlns="" id="{00000000-0008-0000-1000-000027110000}"/>
            </a:ext>
          </a:extLst>
        </xdr:cNvPr>
        <xdr:cNvSpPr>
          <a:spLocks noChangeAspect="1" noChangeArrowheads="1"/>
        </xdr:cNvSpPr>
      </xdr:nvSpPr>
      <xdr:spPr bwMode="auto">
        <a:xfrm>
          <a:off x="0" y="47040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392" name="AutoShape 1320" descr="Arizona Coyotes">
          <a:extLst>
            <a:ext uri="{FF2B5EF4-FFF2-40B4-BE49-F238E27FC236}">
              <a16:creationId xmlns:a16="http://schemas.microsoft.com/office/drawing/2014/main" xmlns="" id="{00000000-0008-0000-1000-000028110000}"/>
            </a:ext>
          </a:extLst>
        </xdr:cNvPr>
        <xdr:cNvSpPr>
          <a:spLocks noChangeAspect="1" noChangeArrowheads="1"/>
        </xdr:cNvSpPr>
      </xdr:nvSpPr>
      <xdr:spPr bwMode="auto">
        <a:xfrm>
          <a:off x="0" y="470771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93" name="AutoShape 1321" descr="Florida Panthers">
          <a:extLst>
            <a:ext uri="{FF2B5EF4-FFF2-40B4-BE49-F238E27FC236}">
              <a16:creationId xmlns:a16="http://schemas.microsoft.com/office/drawing/2014/main" xmlns="" id="{00000000-0008-0000-1000-000029110000}"/>
            </a:ext>
          </a:extLst>
        </xdr:cNvPr>
        <xdr:cNvSpPr>
          <a:spLocks noChangeAspect="1" noChangeArrowheads="1"/>
        </xdr:cNvSpPr>
      </xdr:nvSpPr>
      <xdr:spPr bwMode="auto">
        <a:xfrm>
          <a:off x="0" y="4709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94" name="AutoShape 1322" descr="Florida Panthers">
          <a:extLst>
            <a:ext uri="{FF2B5EF4-FFF2-40B4-BE49-F238E27FC236}">
              <a16:creationId xmlns:a16="http://schemas.microsoft.com/office/drawing/2014/main" xmlns="" id="{00000000-0008-0000-1000-00002A110000}"/>
            </a:ext>
          </a:extLst>
        </xdr:cNvPr>
        <xdr:cNvSpPr>
          <a:spLocks noChangeAspect="1" noChangeArrowheads="1"/>
        </xdr:cNvSpPr>
      </xdr:nvSpPr>
      <xdr:spPr bwMode="auto">
        <a:xfrm>
          <a:off x="0" y="471319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95" name="AutoShape 1323" descr="Boston Bruins">
          <a:extLst>
            <a:ext uri="{FF2B5EF4-FFF2-40B4-BE49-F238E27FC236}">
              <a16:creationId xmlns:a16="http://schemas.microsoft.com/office/drawing/2014/main" xmlns="" id="{00000000-0008-0000-1000-00002B110000}"/>
            </a:ext>
          </a:extLst>
        </xdr:cNvPr>
        <xdr:cNvSpPr>
          <a:spLocks noChangeAspect="1" noChangeArrowheads="1"/>
        </xdr:cNvSpPr>
      </xdr:nvSpPr>
      <xdr:spPr bwMode="auto">
        <a:xfrm>
          <a:off x="0" y="471685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396" name="AutoShape 1324" descr="Chicago Blackhawks">
          <a:extLst>
            <a:ext uri="{FF2B5EF4-FFF2-40B4-BE49-F238E27FC236}">
              <a16:creationId xmlns:a16="http://schemas.microsoft.com/office/drawing/2014/main" xmlns="" id="{00000000-0008-0000-1000-00002C110000}"/>
            </a:ext>
          </a:extLst>
        </xdr:cNvPr>
        <xdr:cNvSpPr>
          <a:spLocks noChangeAspect="1" noChangeArrowheads="1"/>
        </xdr:cNvSpPr>
      </xdr:nvSpPr>
      <xdr:spPr bwMode="auto">
        <a:xfrm>
          <a:off x="0" y="472051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397" name="AutoShape 1325" descr="New York Rangers">
          <a:extLst>
            <a:ext uri="{FF2B5EF4-FFF2-40B4-BE49-F238E27FC236}">
              <a16:creationId xmlns:a16="http://schemas.microsoft.com/office/drawing/2014/main" xmlns="" id="{00000000-0008-0000-1000-00002D110000}"/>
            </a:ext>
          </a:extLst>
        </xdr:cNvPr>
        <xdr:cNvSpPr>
          <a:spLocks noChangeAspect="1" noChangeArrowheads="1"/>
        </xdr:cNvSpPr>
      </xdr:nvSpPr>
      <xdr:spPr bwMode="auto">
        <a:xfrm>
          <a:off x="0" y="472234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98" name="AutoShape 1326" descr="New York Islanders">
          <a:extLst>
            <a:ext uri="{FF2B5EF4-FFF2-40B4-BE49-F238E27FC236}">
              <a16:creationId xmlns:a16="http://schemas.microsoft.com/office/drawing/2014/main" xmlns="" id="{00000000-0008-0000-1000-00002E110000}"/>
            </a:ext>
          </a:extLst>
        </xdr:cNvPr>
        <xdr:cNvSpPr>
          <a:spLocks noChangeAspect="1" noChangeArrowheads="1"/>
        </xdr:cNvSpPr>
      </xdr:nvSpPr>
      <xdr:spPr bwMode="auto">
        <a:xfrm>
          <a:off x="0" y="472417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399" name="AutoShape 1327" descr="Columbus Blue Jackets">
          <a:extLst>
            <a:ext uri="{FF2B5EF4-FFF2-40B4-BE49-F238E27FC236}">
              <a16:creationId xmlns:a16="http://schemas.microsoft.com/office/drawing/2014/main" xmlns="" id="{00000000-0008-0000-1000-00002F110000}"/>
            </a:ext>
          </a:extLst>
        </xdr:cNvPr>
        <xdr:cNvSpPr>
          <a:spLocks noChangeAspect="1" noChangeArrowheads="1"/>
        </xdr:cNvSpPr>
      </xdr:nvSpPr>
      <xdr:spPr bwMode="auto">
        <a:xfrm>
          <a:off x="0" y="472965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400" name="AutoShape 1328" descr="Detroit Red Wings">
          <a:extLst>
            <a:ext uri="{FF2B5EF4-FFF2-40B4-BE49-F238E27FC236}">
              <a16:creationId xmlns:a16="http://schemas.microsoft.com/office/drawing/2014/main" xmlns="" id="{00000000-0008-0000-1000-000030110000}"/>
            </a:ext>
          </a:extLst>
        </xdr:cNvPr>
        <xdr:cNvSpPr>
          <a:spLocks noChangeAspect="1" noChangeArrowheads="1"/>
        </xdr:cNvSpPr>
      </xdr:nvSpPr>
      <xdr:spPr bwMode="auto">
        <a:xfrm>
          <a:off x="0" y="473331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01" name="AutoShape 1329" descr="Chicago Blackhawks">
          <a:extLst>
            <a:ext uri="{FF2B5EF4-FFF2-40B4-BE49-F238E27FC236}">
              <a16:creationId xmlns:a16="http://schemas.microsoft.com/office/drawing/2014/main" xmlns="" id="{00000000-0008-0000-1000-000031110000}"/>
            </a:ext>
          </a:extLst>
        </xdr:cNvPr>
        <xdr:cNvSpPr>
          <a:spLocks noChangeAspect="1" noChangeArrowheads="1"/>
        </xdr:cNvSpPr>
      </xdr:nvSpPr>
      <xdr:spPr bwMode="auto">
        <a:xfrm>
          <a:off x="0" y="473514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02" name="AutoShape 1330" descr="Nashville Predators">
          <a:extLst>
            <a:ext uri="{FF2B5EF4-FFF2-40B4-BE49-F238E27FC236}">
              <a16:creationId xmlns:a16="http://schemas.microsoft.com/office/drawing/2014/main" xmlns="" id="{00000000-0008-0000-1000-000032110000}"/>
            </a:ext>
          </a:extLst>
        </xdr:cNvPr>
        <xdr:cNvSpPr>
          <a:spLocks noChangeAspect="1" noChangeArrowheads="1"/>
        </xdr:cNvSpPr>
      </xdr:nvSpPr>
      <xdr:spPr bwMode="auto">
        <a:xfrm>
          <a:off x="0" y="47388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03" name="AutoShape 1331" descr="Tampa Bay Lightning">
          <a:extLst>
            <a:ext uri="{FF2B5EF4-FFF2-40B4-BE49-F238E27FC236}">
              <a16:creationId xmlns:a16="http://schemas.microsoft.com/office/drawing/2014/main" xmlns="" id="{00000000-0008-0000-1000-000033110000}"/>
            </a:ext>
          </a:extLst>
        </xdr:cNvPr>
        <xdr:cNvSpPr>
          <a:spLocks noChangeAspect="1" noChangeArrowheads="1"/>
        </xdr:cNvSpPr>
      </xdr:nvSpPr>
      <xdr:spPr bwMode="auto">
        <a:xfrm>
          <a:off x="0" y="474245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04" name="AutoShape 1332" descr="Chicago Blackhawks">
          <a:extLst>
            <a:ext uri="{FF2B5EF4-FFF2-40B4-BE49-F238E27FC236}">
              <a16:creationId xmlns:a16="http://schemas.microsoft.com/office/drawing/2014/main" xmlns="" id="{00000000-0008-0000-1000-000034110000}"/>
            </a:ext>
          </a:extLst>
        </xdr:cNvPr>
        <xdr:cNvSpPr>
          <a:spLocks noChangeAspect="1" noChangeArrowheads="1"/>
        </xdr:cNvSpPr>
      </xdr:nvSpPr>
      <xdr:spPr bwMode="auto">
        <a:xfrm>
          <a:off x="0" y="4746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405" name="AutoShape 1333" descr="Edmonton Oilers">
          <a:extLst>
            <a:ext uri="{FF2B5EF4-FFF2-40B4-BE49-F238E27FC236}">
              <a16:creationId xmlns:a16="http://schemas.microsoft.com/office/drawing/2014/main" xmlns="" id="{00000000-0008-0000-1000-000035110000}"/>
            </a:ext>
          </a:extLst>
        </xdr:cNvPr>
        <xdr:cNvSpPr>
          <a:spLocks noChangeAspect="1" noChangeArrowheads="1"/>
        </xdr:cNvSpPr>
      </xdr:nvSpPr>
      <xdr:spPr bwMode="auto">
        <a:xfrm>
          <a:off x="0" y="474977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06" name="AutoShape 1334" descr="Anaheim Ducks">
          <a:extLst>
            <a:ext uri="{FF2B5EF4-FFF2-40B4-BE49-F238E27FC236}">
              <a16:creationId xmlns:a16="http://schemas.microsoft.com/office/drawing/2014/main" xmlns="" id="{00000000-0008-0000-1000-000036110000}"/>
            </a:ext>
          </a:extLst>
        </xdr:cNvPr>
        <xdr:cNvSpPr>
          <a:spLocks noChangeAspect="1" noChangeArrowheads="1"/>
        </xdr:cNvSpPr>
      </xdr:nvSpPr>
      <xdr:spPr bwMode="auto">
        <a:xfrm>
          <a:off x="0" y="47516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07" name="AutoShape 1335" descr="San Jose Sharks">
          <a:extLst>
            <a:ext uri="{FF2B5EF4-FFF2-40B4-BE49-F238E27FC236}">
              <a16:creationId xmlns:a16="http://schemas.microsoft.com/office/drawing/2014/main" xmlns="" id="{00000000-0008-0000-1000-000037110000}"/>
            </a:ext>
          </a:extLst>
        </xdr:cNvPr>
        <xdr:cNvSpPr>
          <a:spLocks noChangeAspect="1" noChangeArrowheads="1"/>
        </xdr:cNvSpPr>
      </xdr:nvSpPr>
      <xdr:spPr bwMode="auto">
        <a:xfrm>
          <a:off x="0" y="4755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08" name="AutoShape 1336" descr="Tampa Bay Lightning">
          <a:extLst>
            <a:ext uri="{FF2B5EF4-FFF2-40B4-BE49-F238E27FC236}">
              <a16:creationId xmlns:a16="http://schemas.microsoft.com/office/drawing/2014/main" xmlns="" id="{00000000-0008-0000-1000-000038110000}"/>
            </a:ext>
          </a:extLst>
        </xdr:cNvPr>
        <xdr:cNvSpPr>
          <a:spLocks noChangeAspect="1" noChangeArrowheads="1"/>
        </xdr:cNvSpPr>
      </xdr:nvSpPr>
      <xdr:spPr bwMode="auto">
        <a:xfrm>
          <a:off x="0" y="475891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09" name="AutoShape 1337" descr="Columbus Blue Jackets">
          <a:extLst>
            <a:ext uri="{FF2B5EF4-FFF2-40B4-BE49-F238E27FC236}">
              <a16:creationId xmlns:a16="http://schemas.microsoft.com/office/drawing/2014/main" xmlns="" id="{00000000-0008-0000-1000-000039110000}"/>
            </a:ext>
          </a:extLst>
        </xdr:cNvPr>
        <xdr:cNvSpPr>
          <a:spLocks noChangeAspect="1" noChangeArrowheads="1"/>
        </xdr:cNvSpPr>
      </xdr:nvSpPr>
      <xdr:spPr bwMode="auto">
        <a:xfrm>
          <a:off x="0" y="476257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410" name="AutoShape 1338" descr="Dallas Stars">
          <a:extLst>
            <a:ext uri="{FF2B5EF4-FFF2-40B4-BE49-F238E27FC236}">
              <a16:creationId xmlns:a16="http://schemas.microsoft.com/office/drawing/2014/main" xmlns="" id="{00000000-0008-0000-1000-00003A110000}"/>
            </a:ext>
          </a:extLst>
        </xdr:cNvPr>
        <xdr:cNvSpPr>
          <a:spLocks noChangeAspect="1" noChangeArrowheads="1"/>
        </xdr:cNvSpPr>
      </xdr:nvSpPr>
      <xdr:spPr bwMode="auto">
        <a:xfrm>
          <a:off x="0" y="47662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411" name="AutoShape 1339" descr="Arizona Coyotes">
          <a:extLst>
            <a:ext uri="{FF2B5EF4-FFF2-40B4-BE49-F238E27FC236}">
              <a16:creationId xmlns:a16="http://schemas.microsoft.com/office/drawing/2014/main" xmlns="" id="{00000000-0008-0000-1000-00003B110000}"/>
            </a:ext>
          </a:extLst>
        </xdr:cNvPr>
        <xdr:cNvSpPr>
          <a:spLocks noChangeAspect="1" noChangeArrowheads="1"/>
        </xdr:cNvSpPr>
      </xdr:nvSpPr>
      <xdr:spPr bwMode="auto">
        <a:xfrm>
          <a:off x="0" y="476806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12" name="AutoShape 1340" descr="Chicago Blackhawks">
          <a:extLst>
            <a:ext uri="{FF2B5EF4-FFF2-40B4-BE49-F238E27FC236}">
              <a16:creationId xmlns:a16="http://schemas.microsoft.com/office/drawing/2014/main" xmlns="" id="{00000000-0008-0000-1000-00003C110000}"/>
            </a:ext>
          </a:extLst>
        </xdr:cNvPr>
        <xdr:cNvSpPr>
          <a:spLocks noChangeAspect="1" noChangeArrowheads="1"/>
        </xdr:cNvSpPr>
      </xdr:nvSpPr>
      <xdr:spPr bwMode="auto">
        <a:xfrm>
          <a:off x="0" y="476989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13" name="AutoShape 1341" descr="Nashville Predators">
          <a:extLst>
            <a:ext uri="{FF2B5EF4-FFF2-40B4-BE49-F238E27FC236}">
              <a16:creationId xmlns:a16="http://schemas.microsoft.com/office/drawing/2014/main" xmlns="" id="{00000000-0008-0000-1000-00003D110000}"/>
            </a:ext>
          </a:extLst>
        </xdr:cNvPr>
        <xdr:cNvSpPr>
          <a:spLocks noChangeAspect="1" noChangeArrowheads="1"/>
        </xdr:cNvSpPr>
      </xdr:nvSpPr>
      <xdr:spPr bwMode="auto">
        <a:xfrm>
          <a:off x="0" y="4773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14" name="AutoShape 1342" descr="Philadelphia Flyers">
          <a:extLst>
            <a:ext uri="{FF2B5EF4-FFF2-40B4-BE49-F238E27FC236}">
              <a16:creationId xmlns:a16="http://schemas.microsoft.com/office/drawing/2014/main" xmlns="" id="{00000000-0008-0000-1000-00003E110000}"/>
            </a:ext>
          </a:extLst>
        </xdr:cNvPr>
        <xdr:cNvSpPr>
          <a:spLocks noChangeAspect="1" noChangeArrowheads="1"/>
        </xdr:cNvSpPr>
      </xdr:nvSpPr>
      <xdr:spPr bwMode="auto">
        <a:xfrm>
          <a:off x="0" y="477720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15" name="AutoShape 1343" descr="Chicago Blackhawks">
          <a:extLst>
            <a:ext uri="{FF2B5EF4-FFF2-40B4-BE49-F238E27FC236}">
              <a16:creationId xmlns:a16="http://schemas.microsoft.com/office/drawing/2014/main" xmlns="" id="{00000000-0008-0000-1000-00003F110000}"/>
            </a:ext>
          </a:extLst>
        </xdr:cNvPr>
        <xdr:cNvSpPr>
          <a:spLocks noChangeAspect="1" noChangeArrowheads="1"/>
        </xdr:cNvSpPr>
      </xdr:nvSpPr>
      <xdr:spPr bwMode="auto">
        <a:xfrm>
          <a:off x="0" y="47808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16" name="AutoShape 1344" descr="Tampa Bay Lightning">
          <a:extLst>
            <a:ext uri="{FF2B5EF4-FFF2-40B4-BE49-F238E27FC236}">
              <a16:creationId xmlns:a16="http://schemas.microsoft.com/office/drawing/2014/main" xmlns="" id="{00000000-0008-0000-1000-000040110000}"/>
            </a:ext>
          </a:extLst>
        </xdr:cNvPr>
        <xdr:cNvSpPr>
          <a:spLocks noChangeAspect="1" noChangeArrowheads="1"/>
        </xdr:cNvSpPr>
      </xdr:nvSpPr>
      <xdr:spPr bwMode="auto">
        <a:xfrm>
          <a:off x="0" y="478452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17" name="AutoShape 1345" descr="Detroit Red Wings">
          <a:extLst>
            <a:ext uri="{FF2B5EF4-FFF2-40B4-BE49-F238E27FC236}">
              <a16:creationId xmlns:a16="http://schemas.microsoft.com/office/drawing/2014/main" xmlns="" id="{00000000-0008-0000-1000-000041110000}"/>
            </a:ext>
          </a:extLst>
        </xdr:cNvPr>
        <xdr:cNvSpPr>
          <a:spLocks noChangeAspect="1" noChangeArrowheads="1"/>
        </xdr:cNvSpPr>
      </xdr:nvSpPr>
      <xdr:spPr bwMode="auto">
        <a:xfrm>
          <a:off x="0" y="478817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18" name="AutoShape 1346" descr="Buffalo Sabres">
          <a:extLst>
            <a:ext uri="{FF2B5EF4-FFF2-40B4-BE49-F238E27FC236}">
              <a16:creationId xmlns:a16="http://schemas.microsoft.com/office/drawing/2014/main" xmlns="" id="{00000000-0008-0000-1000-000042110000}"/>
            </a:ext>
          </a:extLst>
        </xdr:cNvPr>
        <xdr:cNvSpPr>
          <a:spLocks noChangeAspect="1" noChangeArrowheads="1"/>
        </xdr:cNvSpPr>
      </xdr:nvSpPr>
      <xdr:spPr bwMode="auto">
        <a:xfrm>
          <a:off x="0" y="4791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19" name="AutoShape 1347" descr="Vancouver Canucks">
          <a:extLst>
            <a:ext uri="{FF2B5EF4-FFF2-40B4-BE49-F238E27FC236}">
              <a16:creationId xmlns:a16="http://schemas.microsoft.com/office/drawing/2014/main" xmlns="" id="{00000000-0008-0000-1000-000043110000}"/>
            </a:ext>
          </a:extLst>
        </xdr:cNvPr>
        <xdr:cNvSpPr>
          <a:spLocks noChangeAspect="1" noChangeArrowheads="1"/>
        </xdr:cNvSpPr>
      </xdr:nvSpPr>
      <xdr:spPr bwMode="auto">
        <a:xfrm>
          <a:off x="0" y="479549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20" name="AutoShape 1348" descr="New Jersey Devils">
          <a:extLst>
            <a:ext uri="{FF2B5EF4-FFF2-40B4-BE49-F238E27FC236}">
              <a16:creationId xmlns:a16="http://schemas.microsoft.com/office/drawing/2014/main" xmlns="" id="{00000000-0008-0000-1000-000044110000}"/>
            </a:ext>
          </a:extLst>
        </xdr:cNvPr>
        <xdr:cNvSpPr>
          <a:spLocks noChangeAspect="1" noChangeArrowheads="1"/>
        </xdr:cNvSpPr>
      </xdr:nvSpPr>
      <xdr:spPr bwMode="auto">
        <a:xfrm>
          <a:off x="0" y="479915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21" name="AutoShape 1349" descr="Florida Panthers">
          <a:extLst>
            <a:ext uri="{FF2B5EF4-FFF2-40B4-BE49-F238E27FC236}">
              <a16:creationId xmlns:a16="http://schemas.microsoft.com/office/drawing/2014/main" xmlns="" id="{00000000-0008-0000-1000-000045110000}"/>
            </a:ext>
          </a:extLst>
        </xdr:cNvPr>
        <xdr:cNvSpPr>
          <a:spLocks noChangeAspect="1" noChangeArrowheads="1"/>
        </xdr:cNvSpPr>
      </xdr:nvSpPr>
      <xdr:spPr bwMode="auto">
        <a:xfrm>
          <a:off x="0" y="480280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22" name="AutoShape 1350" descr="Ottawa Senators">
          <a:extLst>
            <a:ext uri="{FF2B5EF4-FFF2-40B4-BE49-F238E27FC236}">
              <a16:creationId xmlns:a16="http://schemas.microsoft.com/office/drawing/2014/main" xmlns="" id="{00000000-0008-0000-1000-000046110000}"/>
            </a:ext>
          </a:extLst>
        </xdr:cNvPr>
        <xdr:cNvSpPr>
          <a:spLocks noChangeAspect="1" noChangeArrowheads="1"/>
        </xdr:cNvSpPr>
      </xdr:nvSpPr>
      <xdr:spPr bwMode="auto">
        <a:xfrm>
          <a:off x="0" y="48064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23" name="AutoShape 1351" descr="Los Angeles Kings">
          <a:extLst>
            <a:ext uri="{FF2B5EF4-FFF2-40B4-BE49-F238E27FC236}">
              <a16:creationId xmlns:a16="http://schemas.microsoft.com/office/drawing/2014/main" xmlns="" id="{00000000-0008-0000-1000-000047110000}"/>
            </a:ext>
          </a:extLst>
        </xdr:cNvPr>
        <xdr:cNvSpPr>
          <a:spLocks noChangeAspect="1" noChangeArrowheads="1"/>
        </xdr:cNvSpPr>
      </xdr:nvSpPr>
      <xdr:spPr bwMode="auto">
        <a:xfrm>
          <a:off x="0" y="4810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24" name="AutoShape 1352" descr="Pittsburgh Penguins">
          <a:extLst>
            <a:ext uri="{FF2B5EF4-FFF2-40B4-BE49-F238E27FC236}">
              <a16:creationId xmlns:a16="http://schemas.microsoft.com/office/drawing/2014/main" xmlns="" id="{00000000-0008-0000-1000-000048110000}"/>
            </a:ext>
          </a:extLst>
        </xdr:cNvPr>
        <xdr:cNvSpPr>
          <a:spLocks noChangeAspect="1" noChangeArrowheads="1"/>
        </xdr:cNvSpPr>
      </xdr:nvSpPr>
      <xdr:spPr bwMode="auto">
        <a:xfrm>
          <a:off x="0" y="481195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25" name="AutoShape 1353" descr="Arizona Coyotes">
          <a:extLst>
            <a:ext uri="{FF2B5EF4-FFF2-40B4-BE49-F238E27FC236}">
              <a16:creationId xmlns:a16="http://schemas.microsoft.com/office/drawing/2014/main" xmlns="" id="{00000000-0008-0000-1000-000049110000}"/>
            </a:ext>
          </a:extLst>
        </xdr:cNvPr>
        <xdr:cNvSpPr>
          <a:spLocks noChangeAspect="1" noChangeArrowheads="1"/>
        </xdr:cNvSpPr>
      </xdr:nvSpPr>
      <xdr:spPr bwMode="auto">
        <a:xfrm>
          <a:off x="0" y="481561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26" name="AutoShape 1354" descr="Edmonton Oilers">
          <a:extLst>
            <a:ext uri="{FF2B5EF4-FFF2-40B4-BE49-F238E27FC236}">
              <a16:creationId xmlns:a16="http://schemas.microsoft.com/office/drawing/2014/main" xmlns="" id="{00000000-0008-0000-1000-00004A110000}"/>
            </a:ext>
          </a:extLst>
        </xdr:cNvPr>
        <xdr:cNvSpPr>
          <a:spLocks noChangeAspect="1" noChangeArrowheads="1"/>
        </xdr:cNvSpPr>
      </xdr:nvSpPr>
      <xdr:spPr bwMode="auto">
        <a:xfrm>
          <a:off x="0" y="481744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27" name="AutoShape 1355" descr="Chicago Blackhawks">
          <a:extLst>
            <a:ext uri="{FF2B5EF4-FFF2-40B4-BE49-F238E27FC236}">
              <a16:creationId xmlns:a16="http://schemas.microsoft.com/office/drawing/2014/main" xmlns="" id="{00000000-0008-0000-1000-00004B110000}"/>
            </a:ext>
          </a:extLst>
        </xdr:cNvPr>
        <xdr:cNvSpPr>
          <a:spLocks noChangeAspect="1" noChangeArrowheads="1"/>
        </xdr:cNvSpPr>
      </xdr:nvSpPr>
      <xdr:spPr bwMode="auto">
        <a:xfrm>
          <a:off x="0" y="482109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28" name="AutoShape 1356" descr="Minnesota Wild">
          <a:extLst>
            <a:ext uri="{FF2B5EF4-FFF2-40B4-BE49-F238E27FC236}">
              <a16:creationId xmlns:a16="http://schemas.microsoft.com/office/drawing/2014/main" xmlns="" id="{00000000-0008-0000-1000-00004C110000}"/>
            </a:ext>
          </a:extLst>
        </xdr:cNvPr>
        <xdr:cNvSpPr>
          <a:spLocks noChangeAspect="1" noChangeArrowheads="1"/>
        </xdr:cNvSpPr>
      </xdr:nvSpPr>
      <xdr:spPr bwMode="auto">
        <a:xfrm>
          <a:off x="0" y="482475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29" name="AutoShape 1357" descr="Tampa Bay Lightning">
          <a:extLst>
            <a:ext uri="{FF2B5EF4-FFF2-40B4-BE49-F238E27FC236}">
              <a16:creationId xmlns:a16="http://schemas.microsoft.com/office/drawing/2014/main" xmlns="" id="{00000000-0008-0000-1000-00004D110000}"/>
            </a:ext>
          </a:extLst>
        </xdr:cNvPr>
        <xdr:cNvSpPr>
          <a:spLocks noChangeAspect="1" noChangeArrowheads="1"/>
        </xdr:cNvSpPr>
      </xdr:nvSpPr>
      <xdr:spPr bwMode="auto">
        <a:xfrm>
          <a:off x="0" y="4828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30" name="AutoShape 1358" descr="Toronto Maple Leafs">
          <a:extLst>
            <a:ext uri="{FF2B5EF4-FFF2-40B4-BE49-F238E27FC236}">
              <a16:creationId xmlns:a16="http://schemas.microsoft.com/office/drawing/2014/main" xmlns="" id="{00000000-0008-0000-1000-00004E110000}"/>
            </a:ext>
          </a:extLst>
        </xdr:cNvPr>
        <xdr:cNvSpPr>
          <a:spLocks noChangeAspect="1" noChangeArrowheads="1"/>
        </xdr:cNvSpPr>
      </xdr:nvSpPr>
      <xdr:spPr bwMode="auto">
        <a:xfrm>
          <a:off x="0" y="483207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31" name="AutoShape 1359" descr="Winnipeg Jets">
          <a:extLst>
            <a:ext uri="{FF2B5EF4-FFF2-40B4-BE49-F238E27FC236}">
              <a16:creationId xmlns:a16="http://schemas.microsoft.com/office/drawing/2014/main" xmlns="" id="{00000000-0008-0000-1000-00004F110000}"/>
            </a:ext>
          </a:extLst>
        </xdr:cNvPr>
        <xdr:cNvSpPr>
          <a:spLocks noChangeAspect="1" noChangeArrowheads="1"/>
        </xdr:cNvSpPr>
      </xdr:nvSpPr>
      <xdr:spPr bwMode="auto">
        <a:xfrm>
          <a:off x="0" y="483572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432" name="AutoShape 1360" descr="Los Angeles Kings">
          <a:extLst>
            <a:ext uri="{FF2B5EF4-FFF2-40B4-BE49-F238E27FC236}">
              <a16:creationId xmlns:a16="http://schemas.microsoft.com/office/drawing/2014/main" xmlns="" id="{00000000-0008-0000-1000-000050110000}"/>
            </a:ext>
          </a:extLst>
        </xdr:cNvPr>
        <xdr:cNvSpPr>
          <a:spLocks noChangeAspect="1" noChangeArrowheads="1"/>
        </xdr:cNvSpPr>
      </xdr:nvSpPr>
      <xdr:spPr bwMode="auto">
        <a:xfrm>
          <a:off x="0" y="483938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33" name="AutoShape 1361" descr="Anaheim Ducks">
          <a:extLst>
            <a:ext uri="{FF2B5EF4-FFF2-40B4-BE49-F238E27FC236}">
              <a16:creationId xmlns:a16="http://schemas.microsoft.com/office/drawing/2014/main" xmlns="" id="{00000000-0008-0000-1000-000051110000}"/>
            </a:ext>
          </a:extLst>
        </xdr:cNvPr>
        <xdr:cNvSpPr>
          <a:spLocks noChangeAspect="1" noChangeArrowheads="1"/>
        </xdr:cNvSpPr>
      </xdr:nvSpPr>
      <xdr:spPr bwMode="auto">
        <a:xfrm>
          <a:off x="0" y="484121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34" name="AutoShape 1362" descr="New York Islanders">
          <a:extLst>
            <a:ext uri="{FF2B5EF4-FFF2-40B4-BE49-F238E27FC236}">
              <a16:creationId xmlns:a16="http://schemas.microsoft.com/office/drawing/2014/main" xmlns="" id="{00000000-0008-0000-1000-000052110000}"/>
            </a:ext>
          </a:extLst>
        </xdr:cNvPr>
        <xdr:cNvSpPr>
          <a:spLocks noChangeAspect="1" noChangeArrowheads="1"/>
        </xdr:cNvSpPr>
      </xdr:nvSpPr>
      <xdr:spPr bwMode="auto">
        <a:xfrm>
          <a:off x="0" y="48448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35" name="AutoShape 1363" descr="Pittsburgh Penguins">
          <a:extLst>
            <a:ext uri="{FF2B5EF4-FFF2-40B4-BE49-F238E27FC236}">
              <a16:creationId xmlns:a16="http://schemas.microsoft.com/office/drawing/2014/main" xmlns="" id="{00000000-0008-0000-1000-000053110000}"/>
            </a:ext>
          </a:extLst>
        </xdr:cNvPr>
        <xdr:cNvSpPr>
          <a:spLocks noChangeAspect="1" noChangeArrowheads="1"/>
        </xdr:cNvSpPr>
      </xdr:nvSpPr>
      <xdr:spPr bwMode="auto">
        <a:xfrm>
          <a:off x="0" y="48485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36" name="AutoShape 1364" descr="Columbus Blue Jackets">
          <a:extLst>
            <a:ext uri="{FF2B5EF4-FFF2-40B4-BE49-F238E27FC236}">
              <a16:creationId xmlns:a16="http://schemas.microsoft.com/office/drawing/2014/main" xmlns="" id="{00000000-0008-0000-1000-000054110000}"/>
            </a:ext>
          </a:extLst>
        </xdr:cNvPr>
        <xdr:cNvSpPr>
          <a:spLocks noChangeAspect="1" noChangeArrowheads="1"/>
        </xdr:cNvSpPr>
      </xdr:nvSpPr>
      <xdr:spPr bwMode="auto">
        <a:xfrm>
          <a:off x="0" y="485218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37" name="AutoShape 1365" descr="Tampa Bay Lightning">
          <a:extLst>
            <a:ext uri="{FF2B5EF4-FFF2-40B4-BE49-F238E27FC236}">
              <a16:creationId xmlns:a16="http://schemas.microsoft.com/office/drawing/2014/main" xmlns="" id="{00000000-0008-0000-1000-000055110000}"/>
            </a:ext>
          </a:extLst>
        </xdr:cNvPr>
        <xdr:cNvSpPr>
          <a:spLocks noChangeAspect="1" noChangeArrowheads="1"/>
        </xdr:cNvSpPr>
      </xdr:nvSpPr>
      <xdr:spPr bwMode="auto">
        <a:xfrm>
          <a:off x="0" y="4855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38" name="AutoShape 1366" descr="Edmonton Oilers">
          <a:extLst>
            <a:ext uri="{FF2B5EF4-FFF2-40B4-BE49-F238E27FC236}">
              <a16:creationId xmlns:a16="http://schemas.microsoft.com/office/drawing/2014/main" xmlns="" id="{00000000-0008-0000-1000-000056110000}"/>
            </a:ext>
          </a:extLst>
        </xdr:cNvPr>
        <xdr:cNvSpPr>
          <a:spLocks noChangeAspect="1" noChangeArrowheads="1"/>
        </xdr:cNvSpPr>
      </xdr:nvSpPr>
      <xdr:spPr bwMode="auto">
        <a:xfrm>
          <a:off x="0" y="485950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39" name="AutoShape 1367" descr="Washington Capitals">
          <a:extLst>
            <a:ext uri="{FF2B5EF4-FFF2-40B4-BE49-F238E27FC236}">
              <a16:creationId xmlns:a16="http://schemas.microsoft.com/office/drawing/2014/main" xmlns="" id="{00000000-0008-0000-1000-000057110000}"/>
            </a:ext>
          </a:extLst>
        </xdr:cNvPr>
        <xdr:cNvSpPr>
          <a:spLocks noChangeAspect="1" noChangeArrowheads="1"/>
        </xdr:cNvSpPr>
      </xdr:nvSpPr>
      <xdr:spPr bwMode="auto">
        <a:xfrm>
          <a:off x="0" y="48631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40" name="AutoShape 1368" descr="Washington Capitals">
          <a:extLst>
            <a:ext uri="{FF2B5EF4-FFF2-40B4-BE49-F238E27FC236}">
              <a16:creationId xmlns:a16="http://schemas.microsoft.com/office/drawing/2014/main" xmlns="" id="{00000000-0008-0000-1000-000058110000}"/>
            </a:ext>
          </a:extLst>
        </xdr:cNvPr>
        <xdr:cNvSpPr>
          <a:spLocks noChangeAspect="1" noChangeArrowheads="1"/>
        </xdr:cNvSpPr>
      </xdr:nvSpPr>
      <xdr:spPr bwMode="auto">
        <a:xfrm>
          <a:off x="0" y="486681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441" name="AutoShape 1369" descr="Detroit Red Wings">
          <a:extLst>
            <a:ext uri="{FF2B5EF4-FFF2-40B4-BE49-F238E27FC236}">
              <a16:creationId xmlns:a16="http://schemas.microsoft.com/office/drawing/2014/main" xmlns="" id="{00000000-0008-0000-1000-000059110000}"/>
            </a:ext>
          </a:extLst>
        </xdr:cNvPr>
        <xdr:cNvSpPr>
          <a:spLocks noChangeAspect="1" noChangeArrowheads="1"/>
        </xdr:cNvSpPr>
      </xdr:nvSpPr>
      <xdr:spPr bwMode="auto">
        <a:xfrm>
          <a:off x="0" y="487047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42" name="AutoShape 1370" descr="Philadelphia Flyers">
          <a:extLst>
            <a:ext uri="{FF2B5EF4-FFF2-40B4-BE49-F238E27FC236}">
              <a16:creationId xmlns:a16="http://schemas.microsoft.com/office/drawing/2014/main" xmlns="" id="{00000000-0008-0000-1000-00005A110000}"/>
            </a:ext>
          </a:extLst>
        </xdr:cNvPr>
        <xdr:cNvSpPr>
          <a:spLocks noChangeAspect="1" noChangeArrowheads="1"/>
        </xdr:cNvSpPr>
      </xdr:nvSpPr>
      <xdr:spPr bwMode="auto">
        <a:xfrm>
          <a:off x="0" y="487230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43" name="AutoShape 1371" descr="Chicago Blackhawks">
          <a:extLst>
            <a:ext uri="{FF2B5EF4-FFF2-40B4-BE49-F238E27FC236}">
              <a16:creationId xmlns:a16="http://schemas.microsoft.com/office/drawing/2014/main" xmlns="" id="{00000000-0008-0000-1000-00005B110000}"/>
            </a:ext>
          </a:extLst>
        </xdr:cNvPr>
        <xdr:cNvSpPr>
          <a:spLocks noChangeAspect="1" noChangeArrowheads="1"/>
        </xdr:cNvSpPr>
      </xdr:nvSpPr>
      <xdr:spPr bwMode="auto">
        <a:xfrm>
          <a:off x="0" y="48759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44" name="AutoShape 1372" descr="St Louis Blues">
          <a:extLst>
            <a:ext uri="{FF2B5EF4-FFF2-40B4-BE49-F238E27FC236}">
              <a16:creationId xmlns:a16="http://schemas.microsoft.com/office/drawing/2014/main" xmlns="" id="{00000000-0008-0000-1000-00005C110000}"/>
            </a:ext>
          </a:extLst>
        </xdr:cNvPr>
        <xdr:cNvSpPr>
          <a:spLocks noChangeAspect="1" noChangeArrowheads="1"/>
        </xdr:cNvSpPr>
      </xdr:nvSpPr>
      <xdr:spPr bwMode="auto">
        <a:xfrm>
          <a:off x="0" y="48796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45" name="AutoShape 1373" descr="Chicago Blackhawks">
          <a:extLst>
            <a:ext uri="{FF2B5EF4-FFF2-40B4-BE49-F238E27FC236}">
              <a16:creationId xmlns:a16="http://schemas.microsoft.com/office/drawing/2014/main" xmlns="" id="{00000000-0008-0000-1000-00005D110000}"/>
            </a:ext>
          </a:extLst>
        </xdr:cNvPr>
        <xdr:cNvSpPr>
          <a:spLocks noChangeAspect="1" noChangeArrowheads="1"/>
        </xdr:cNvSpPr>
      </xdr:nvSpPr>
      <xdr:spPr bwMode="auto">
        <a:xfrm>
          <a:off x="0" y="48832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46" name="AutoShape 1374" descr="Carolina Hurricanes">
          <a:extLst>
            <a:ext uri="{FF2B5EF4-FFF2-40B4-BE49-F238E27FC236}">
              <a16:creationId xmlns:a16="http://schemas.microsoft.com/office/drawing/2014/main" xmlns="" id="{00000000-0008-0000-1000-00005E110000}"/>
            </a:ext>
          </a:extLst>
        </xdr:cNvPr>
        <xdr:cNvSpPr>
          <a:spLocks noChangeAspect="1" noChangeArrowheads="1"/>
        </xdr:cNvSpPr>
      </xdr:nvSpPr>
      <xdr:spPr bwMode="auto">
        <a:xfrm>
          <a:off x="0" y="488693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47" name="AutoShape 1375" descr="New Jersey Devils">
          <a:extLst>
            <a:ext uri="{FF2B5EF4-FFF2-40B4-BE49-F238E27FC236}">
              <a16:creationId xmlns:a16="http://schemas.microsoft.com/office/drawing/2014/main" xmlns="" id="{00000000-0008-0000-1000-00005F110000}"/>
            </a:ext>
          </a:extLst>
        </xdr:cNvPr>
        <xdr:cNvSpPr>
          <a:spLocks noChangeAspect="1" noChangeArrowheads="1"/>
        </xdr:cNvSpPr>
      </xdr:nvSpPr>
      <xdr:spPr bwMode="auto">
        <a:xfrm>
          <a:off x="0" y="489059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448" name="AutoShape 1376" descr="Vancouver Canucks">
          <a:extLst>
            <a:ext uri="{FF2B5EF4-FFF2-40B4-BE49-F238E27FC236}">
              <a16:creationId xmlns:a16="http://schemas.microsoft.com/office/drawing/2014/main" xmlns="" id="{00000000-0008-0000-1000-000060110000}"/>
            </a:ext>
          </a:extLst>
        </xdr:cNvPr>
        <xdr:cNvSpPr>
          <a:spLocks noChangeAspect="1" noChangeArrowheads="1"/>
        </xdr:cNvSpPr>
      </xdr:nvSpPr>
      <xdr:spPr bwMode="auto">
        <a:xfrm>
          <a:off x="0" y="489424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49" name="AutoShape 1377" descr="Ottawa Senators">
          <a:extLst>
            <a:ext uri="{FF2B5EF4-FFF2-40B4-BE49-F238E27FC236}">
              <a16:creationId xmlns:a16="http://schemas.microsoft.com/office/drawing/2014/main" xmlns="" id="{00000000-0008-0000-1000-000061110000}"/>
            </a:ext>
          </a:extLst>
        </xdr:cNvPr>
        <xdr:cNvSpPr>
          <a:spLocks noChangeAspect="1" noChangeArrowheads="1"/>
        </xdr:cNvSpPr>
      </xdr:nvSpPr>
      <xdr:spPr bwMode="auto">
        <a:xfrm>
          <a:off x="0" y="489607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50" name="AutoShape 1378" descr="Arizona Coyotes">
          <a:extLst>
            <a:ext uri="{FF2B5EF4-FFF2-40B4-BE49-F238E27FC236}">
              <a16:creationId xmlns:a16="http://schemas.microsoft.com/office/drawing/2014/main" xmlns="" id="{00000000-0008-0000-1000-000062110000}"/>
            </a:ext>
          </a:extLst>
        </xdr:cNvPr>
        <xdr:cNvSpPr>
          <a:spLocks noChangeAspect="1" noChangeArrowheads="1"/>
        </xdr:cNvSpPr>
      </xdr:nvSpPr>
      <xdr:spPr bwMode="auto">
        <a:xfrm>
          <a:off x="0" y="489973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51" name="AutoShape 1379" descr="Tampa Bay Lightning">
          <a:extLst>
            <a:ext uri="{FF2B5EF4-FFF2-40B4-BE49-F238E27FC236}">
              <a16:creationId xmlns:a16="http://schemas.microsoft.com/office/drawing/2014/main" xmlns="" id="{00000000-0008-0000-1000-000063110000}"/>
            </a:ext>
          </a:extLst>
        </xdr:cNvPr>
        <xdr:cNvSpPr>
          <a:spLocks noChangeAspect="1" noChangeArrowheads="1"/>
        </xdr:cNvSpPr>
      </xdr:nvSpPr>
      <xdr:spPr bwMode="auto">
        <a:xfrm>
          <a:off x="0" y="4901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52" name="AutoShape 1380" descr="New York Rangers">
          <a:extLst>
            <a:ext uri="{FF2B5EF4-FFF2-40B4-BE49-F238E27FC236}">
              <a16:creationId xmlns:a16="http://schemas.microsoft.com/office/drawing/2014/main" xmlns="" id="{00000000-0008-0000-1000-000064110000}"/>
            </a:ext>
          </a:extLst>
        </xdr:cNvPr>
        <xdr:cNvSpPr>
          <a:spLocks noChangeAspect="1" noChangeArrowheads="1"/>
        </xdr:cNvSpPr>
      </xdr:nvSpPr>
      <xdr:spPr bwMode="auto">
        <a:xfrm>
          <a:off x="0" y="490522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53" name="AutoShape 1381" descr="New Jersey Devils">
          <a:extLst>
            <a:ext uri="{FF2B5EF4-FFF2-40B4-BE49-F238E27FC236}">
              <a16:creationId xmlns:a16="http://schemas.microsoft.com/office/drawing/2014/main" xmlns="" id="{00000000-0008-0000-1000-000065110000}"/>
            </a:ext>
          </a:extLst>
        </xdr:cNvPr>
        <xdr:cNvSpPr>
          <a:spLocks noChangeAspect="1" noChangeArrowheads="1"/>
        </xdr:cNvSpPr>
      </xdr:nvSpPr>
      <xdr:spPr bwMode="auto">
        <a:xfrm>
          <a:off x="0" y="490705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54" name="AutoShape 1382" descr="San Jose Sharks">
          <a:extLst>
            <a:ext uri="{FF2B5EF4-FFF2-40B4-BE49-F238E27FC236}">
              <a16:creationId xmlns:a16="http://schemas.microsoft.com/office/drawing/2014/main" xmlns="" id="{00000000-0008-0000-1000-000066110000}"/>
            </a:ext>
          </a:extLst>
        </xdr:cNvPr>
        <xdr:cNvSpPr>
          <a:spLocks noChangeAspect="1" noChangeArrowheads="1"/>
        </xdr:cNvSpPr>
      </xdr:nvSpPr>
      <xdr:spPr bwMode="auto">
        <a:xfrm>
          <a:off x="0" y="49107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55" name="AutoShape 1383" descr="Anaheim Ducks">
          <a:extLst>
            <a:ext uri="{FF2B5EF4-FFF2-40B4-BE49-F238E27FC236}">
              <a16:creationId xmlns:a16="http://schemas.microsoft.com/office/drawing/2014/main" xmlns="" id="{00000000-0008-0000-1000-000067110000}"/>
            </a:ext>
          </a:extLst>
        </xdr:cNvPr>
        <xdr:cNvSpPr>
          <a:spLocks noChangeAspect="1" noChangeArrowheads="1"/>
        </xdr:cNvSpPr>
      </xdr:nvSpPr>
      <xdr:spPr bwMode="auto">
        <a:xfrm>
          <a:off x="0" y="491436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56" name="AutoShape 1384" descr="Calgary Flames">
          <a:extLst>
            <a:ext uri="{FF2B5EF4-FFF2-40B4-BE49-F238E27FC236}">
              <a16:creationId xmlns:a16="http://schemas.microsoft.com/office/drawing/2014/main" xmlns="" id="{00000000-0008-0000-1000-000068110000}"/>
            </a:ext>
          </a:extLst>
        </xdr:cNvPr>
        <xdr:cNvSpPr>
          <a:spLocks noChangeAspect="1" noChangeArrowheads="1"/>
        </xdr:cNvSpPr>
      </xdr:nvSpPr>
      <xdr:spPr bwMode="auto">
        <a:xfrm>
          <a:off x="0" y="491619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57" name="AutoShape 1385" descr="New Jersey Devils">
          <a:extLst>
            <a:ext uri="{FF2B5EF4-FFF2-40B4-BE49-F238E27FC236}">
              <a16:creationId xmlns:a16="http://schemas.microsoft.com/office/drawing/2014/main" xmlns="" id="{00000000-0008-0000-1000-000069110000}"/>
            </a:ext>
          </a:extLst>
        </xdr:cNvPr>
        <xdr:cNvSpPr>
          <a:spLocks noChangeAspect="1" noChangeArrowheads="1"/>
        </xdr:cNvSpPr>
      </xdr:nvSpPr>
      <xdr:spPr bwMode="auto">
        <a:xfrm>
          <a:off x="0" y="4919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458" name="AutoShape 1386" descr="New Jersey Devils">
          <a:extLst>
            <a:ext uri="{FF2B5EF4-FFF2-40B4-BE49-F238E27FC236}">
              <a16:creationId xmlns:a16="http://schemas.microsoft.com/office/drawing/2014/main" xmlns="" id="{00000000-0008-0000-1000-00006A110000}"/>
            </a:ext>
          </a:extLst>
        </xdr:cNvPr>
        <xdr:cNvSpPr>
          <a:spLocks noChangeAspect="1" noChangeArrowheads="1"/>
        </xdr:cNvSpPr>
      </xdr:nvSpPr>
      <xdr:spPr bwMode="auto">
        <a:xfrm>
          <a:off x="0" y="492168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59" name="AutoShape 1387" descr="Columbus Blue Jackets">
          <a:extLst>
            <a:ext uri="{FF2B5EF4-FFF2-40B4-BE49-F238E27FC236}">
              <a16:creationId xmlns:a16="http://schemas.microsoft.com/office/drawing/2014/main" xmlns="" id="{00000000-0008-0000-1000-00006B110000}"/>
            </a:ext>
          </a:extLst>
        </xdr:cNvPr>
        <xdr:cNvSpPr>
          <a:spLocks noChangeAspect="1" noChangeArrowheads="1"/>
        </xdr:cNvSpPr>
      </xdr:nvSpPr>
      <xdr:spPr bwMode="auto">
        <a:xfrm>
          <a:off x="0" y="492351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60" name="AutoShape 1388" descr="Florida Panthers">
          <a:extLst>
            <a:ext uri="{FF2B5EF4-FFF2-40B4-BE49-F238E27FC236}">
              <a16:creationId xmlns:a16="http://schemas.microsoft.com/office/drawing/2014/main" xmlns="" id="{00000000-0008-0000-1000-00006C110000}"/>
            </a:ext>
          </a:extLst>
        </xdr:cNvPr>
        <xdr:cNvSpPr>
          <a:spLocks noChangeAspect="1" noChangeArrowheads="1"/>
        </xdr:cNvSpPr>
      </xdr:nvSpPr>
      <xdr:spPr bwMode="auto">
        <a:xfrm>
          <a:off x="0" y="492533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61" name="AutoShape 1389" descr="Anaheim Ducks">
          <a:extLst>
            <a:ext uri="{FF2B5EF4-FFF2-40B4-BE49-F238E27FC236}">
              <a16:creationId xmlns:a16="http://schemas.microsoft.com/office/drawing/2014/main" xmlns="" id="{00000000-0008-0000-1000-00006D110000}"/>
            </a:ext>
          </a:extLst>
        </xdr:cNvPr>
        <xdr:cNvSpPr>
          <a:spLocks noChangeAspect="1" noChangeArrowheads="1"/>
        </xdr:cNvSpPr>
      </xdr:nvSpPr>
      <xdr:spPr bwMode="auto">
        <a:xfrm>
          <a:off x="0" y="4928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62" name="AutoShape 1390" descr="New Jersey Devils">
          <a:extLst>
            <a:ext uri="{FF2B5EF4-FFF2-40B4-BE49-F238E27FC236}">
              <a16:creationId xmlns:a16="http://schemas.microsoft.com/office/drawing/2014/main" xmlns="" id="{00000000-0008-0000-1000-00006E110000}"/>
            </a:ext>
          </a:extLst>
        </xdr:cNvPr>
        <xdr:cNvSpPr>
          <a:spLocks noChangeAspect="1" noChangeArrowheads="1"/>
        </xdr:cNvSpPr>
      </xdr:nvSpPr>
      <xdr:spPr bwMode="auto">
        <a:xfrm>
          <a:off x="0" y="49326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63" name="AutoShape 1391" descr="Chicago Blackhawks">
          <a:extLst>
            <a:ext uri="{FF2B5EF4-FFF2-40B4-BE49-F238E27FC236}">
              <a16:creationId xmlns:a16="http://schemas.microsoft.com/office/drawing/2014/main" xmlns="" id="{00000000-0008-0000-1000-00006F110000}"/>
            </a:ext>
          </a:extLst>
        </xdr:cNvPr>
        <xdr:cNvSpPr>
          <a:spLocks noChangeAspect="1" noChangeArrowheads="1"/>
        </xdr:cNvSpPr>
      </xdr:nvSpPr>
      <xdr:spPr bwMode="auto">
        <a:xfrm>
          <a:off x="0" y="493631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64" name="AutoShape 1392" descr="Toronto Maple Leafs">
          <a:extLst>
            <a:ext uri="{FF2B5EF4-FFF2-40B4-BE49-F238E27FC236}">
              <a16:creationId xmlns:a16="http://schemas.microsoft.com/office/drawing/2014/main" xmlns="" id="{00000000-0008-0000-1000-000070110000}"/>
            </a:ext>
          </a:extLst>
        </xdr:cNvPr>
        <xdr:cNvSpPr>
          <a:spLocks noChangeAspect="1" noChangeArrowheads="1"/>
        </xdr:cNvSpPr>
      </xdr:nvSpPr>
      <xdr:spPr bwMode="auto">
        <a:xfrm>
          <a:off x="0" y="493996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65" name="AutoShape 1393" descr="Montreal Canadiens">
          <a:extLst>
            <a:ext uri="{FF2B5EF4-FFF2-40B4-BE49-F238E27FC236}">
              <a16:creationId xmlns:a16="http://schemas.microsoft.com/office/drawing/2014/main" xmlns="" id="{00000000-0008-0000-1000-000071110000}"/>
            </a:ext>
          </a:extLst>
        </xdr:cNvPr>
        <xdr:cNvSpPr>
          <a:spLocks noChangeAspect="1" noChangeArrowheads="1"/>
        </xdr:cNvSpPr>
      </xdr:nvSpPr>
      <xdr:spPr bwMode="auto">
        <a:xfrm>
          <a:off x="0" y="494362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66" name="AutoShape 1394" descr="Florida Panthers">
          <a:extLst>
            <a:ext uri="{FF2B5EF4-FFF2-40B4-BE49-F238E27FC236}">
              <a16:creationId xmlns:a16="http://schemas.microsoft.com/office/drawing/2014/main" xmlns="" id="{00000000-0008-0000-1000-000072110000}"/>
            </a:ext>
          </a:extLst>
        </xdr:cNvPr>
        <xdr:cNvSpPr>
          <a:spLocks noChangeAspect="1" noChangeArrowheads="1"/>
        </xdr:cNvSpPr>
      </xdr:nvSpPr>
      <xdr:spPr bwMode="auto">
        <a:xfrm>
          <a:off x="0" y="4947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67" name="AutoShape 1395" descr="St Louis Blues">
          <a:extLst>
            <a:ext uri="{FF2B5EF4-FFF2-40B4-BE49-F238E27FC236}">
              <a16:creationId xmlns:a16="http://schemas.microsoft.com/office/drawing/2014/main" xmlns="" id="{00000000-0008-0000-1000-000073110000}"/>
            </a:ext>
          </a:extLst>
        </xdr:cNvPr>
        <xdr:cNvSpPr>
          <a:spLocks noChangeAspect="1" noChangeArrowheads="1"/>
        </xdr:cNvSpPr>
      </xdr:nvSpPr>
      <xdr:spPr bwMode="auto">
        <a:xfrm>
          <a:off x="0" y="495277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68" name="AutoShape 1396" descr="Chicago Blackhawks">
          <a:extLst>
            <a:ext uri="{FF2B5EF4-FFF2-40B4-BE49-F238E27FC236}">
              <a16:creationId xmlns:a16="http://schemas.microsoft.com/office/drawing/2014/main" xmlns="" id="{00000000-0008-0000-1000-000074110000}"/>
            </a:ext>
          </a:extLst>
        </xdr:cNvPr>
        <xdr:cNvSpPr>
          <a:spLocks noChangeAspect="1" noChangeArrowheads="1"/>
        </xdr:cNvSpPr>
      </xdr:nvSpPr>
      <xdr:spPr bwMode="auto">
        <a:xfrm>
          <a:off x="0" y="495460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69" name="AutoShape 1397" descr="New York Rangers">
          <a:extLst>
            <a:ext uri="{FF2B5EF4-FFF2-40B4-BE49-F238E27FC236}">
              <a16:creationId xmlns:a16="http://schemas.microsoft.com/office/drawing/2014/main" xmlns="" id="{00000000-0008-0000-1000-000075110000}"/>
            </a:ext>
          </a:extLst>
        </xdr:cNvPr>
        <xdr:cNvSpPr>
          <a:spLocks noChangeAspect="1" noChangeArrowheads="1"/>
        </xdr:cNvSpPr>
      </xdr:nvSpPr>
      <xdr:spPr bwMode="auto">
        <a:xfrm>
          <a:off x="0" y="495825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70" name="AutoShape 1398" descr="New York Rangers">
          <a:extLst>
            <a:ext uri="{FF2B5EF4-FFF2-40B4-BE49-F238E27FC236}">
              <a16:creationId xmlns:a16="http://schemas.microsoft.com/office/drawing/2014/main" xmlns="" id="{00000000-0008-0000-1000-000076110000}"/>
            </a:ext>
          </a:extLst>
        </xdr:cNvPr>
        <xdr:cNvSpPr>
          <a:spLocks noChangeAspect="1" noChangeArrowheads="1"/>
        </xdr:cNvSpPr>
      </xdr:nvSpPr>
      <xdr:spPr bwMode="auto">
        <a:xfrm>
          <a:off x="0" y="496191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71" name="AutoShape 1399" descr="Vancouver Canucks">
          <a:extLst>
            <a:ext uri="{FF2B5EF4-FFF2-40B4-BE49-F238E27FC236}">
              <a16:creationId xmlns:a16="http://schemas.microsoft.com/office/drawing/2014/main" xmlns="" id="{00000000-0008-0000-1000-000077110000}"/>
            </a:ext>
          </a:extLst>
        </xdr:cNvPr>
        <xdr:cNvSpPr>
          <a:spLocks noChangeAspect="1" noChangeArrowheads="1"/>
        </xdr:cNvSpPr>
      </xdr:nvSpPr>
      <xdr:spPr bwMode="auto">
        <a:xfrm>
          <a:off x="0" y="4965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72" name="AutoShape 1400" descr="Nashville Predators">
          <a:extLst>
            <a:ext uri="{FF2B5EF4-FFF2-40B4-BE49-F238E27FC236}">
              <a16:creationId xmlns:a16="http://schemas.microsoft.com/office/drawing/2014/main" xmlns="" id="{00000000-0008-0000-1000-000078110000}"/>
            </a:ext>
          </a:extLst>
        </xdr:cNvPr>
        <xdr:cNvSpPr>
          <a:spLocks noChangeAspect="1" noChangeArrowheads="1"/>
        </xdr:cNvSpPr>
      </xdr:nvSpPr>
      <xdr:spPr bwMode="auto">
        <a:xfrm>
          <a:off x="0" y="496923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73" name="AutoShape 1401" descr="Columbus Blue Jackets">
          <a:extLst>
            <a:ext uri="{FF2B5EF4-FFF2-40B4-BE49-F238E27FC236}">
              <a16:creationId xmlns:a16="http://schemas.microsoft.com/office/drawing/2014/main" xmlns="" id="{00000000-0008-0000-1000-000079110000}"/>
            </a:ext>
          </a:extLst>
        </xdr:cNvPr>
        <xdr:cNvSpPr>
          <a:spLocks noChangeAspect="1" noChangeArrowheads="1"/>
        </xdr:cNvSpPr>
      </xdr:nvSpPr>
      <xdr:spPr bwMode="auto">
        <a:xfrm>
          <a:off x="0" y="497288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74" name="AutoShape 1402" descr="Tampa Bay Lightning">
          <a:extLst>
            <a:ext uri="{FF2B5EF4-FFF2-40B4-BE49-F238E27FC236}">
              <a16:creationId xmlns:a16="http://schemas.microsoft.com/office/drawing/2014/main" xmlns="" id="{00000000-0008-0000-1000-00007A110000}"/>
            </a:ext>
          </a:extLst>
        </xdr:cNvPr>
        <xdr:cNvSpPr>
          <a:spLocks noChangeAspect="1" noChangeArrowheads="1"/>
        </xdr:cNvSpPr>
      </xdr:nvSpPr>
      <xdr:spPr bwMode="auto">
        <a:xfrm>
          <a:off x="0" y="497654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75" name="AutoShape 1403" descr="Anaheim Ducks">
          <a:extLst>
            <a:ext uri="{FF2B5EF4-FFF2-40B4-BE49-F238E27FC236}">
              <a16:creationId xmlns:a16="http://schemas.microsoft.com/office/drawing/2014/main" xmlns="" id="{00000000-0008-0000-1000-00007B110000}"/>
            </a:ext>
          </a:extLst>
        </xdr:cNvPr>
        <xdr:cNvSpPr>
          <a:spLocks noChangeAspect="1" noChangeArrowheads="1"/>
        </xdr:cNvSpPr>
      </xdr:nvSpPr>
      <xdr:spPr bwMode="auto">
        <a:xfrm>
          <a:off x="0" y="49802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76" name="AutoShape 1404" descr="Dallas Stars">
          <a:extLst>
            <a:ext uri="{FF2B5EF4-FFF2-40B4-BE49-F238E27FC236}">
              <a16:creationId xmlns:a16="http://schemas.microsoft.com/office/drawing/2014/main" xmlns="" id="{00000000-0008-0000-1000-00007C110000}"/>
            </a:ext>
          </a:extLst>
        </xdr:cNvPr>
        <xdr:cNvSpPr>
          <a:spLocks noChangeAspect="1" noChangeArrowheads="1"/>
        </xdr:cNvSpPr>
      </xdr:nvSpPr>
      <xdr:spPr bwMode="auto">
        <a:xfrm>
          <a:off x="0" y="4983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77" name="AutoShape 1405" descr="Pittsburgh Penguins">
          <a:extLst>
            <a:ext uri="{FF2B5EF4-FFF2-40B4-BE49-F238E27FC236}">
              <a16:creationId xmlns:a16="http://schemas.microsoft.com/office/drawing/2014/main" xmlns="" id="{00000000-0008-0000-1000-00007D110000}"/>
            </a:ext>
          </a:extLst>
        </xdr:cNvPr>
        <xdr:cNvSpPr>
          <a:spLocks noChangeAspect="1" noChangeArrowheads="1"/>
        </xdr:cNvSpPr>
      </xdr:nvSpPr>
      <xdr:spPr bwMode="auto">
        <a:xfrm>
          <a:off x="0" y="498751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78" name="AutoShape 1406" descr="Chicago Blackhawks">
          <a:extLst>
            <a:ext uri="{FF2B5EF4-FFF2-40B4-BE49-F238E27FC236}">
              <a16:creationId xmlns:a16="http://schemas.microsoft.com/office/drawing/2014/main" xmlns="" id="{00000000-0008-0000-1000-00007E110000}"/>
            </a:ext>
          </a:extLst>
        </xdr:cNvPr>
        <xdr:cNvSpPr>
          <a:spLocks noChangeAspect="1" noChangeArrowheads="1"/>
        </xdr:cNvSpPr>
      </xdr:nvSpPr>
      <xdr:spPr bwMode="auto">
        <a:xfrm>
          <a:off x="0" y="499117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79" name="AutoShape 1407" descr="Chicago Blackhawks">
          <a:extLst>
            <a:ext uri="{FF2B5EF4-FFF2-40B4-BE49-F238E27FC236}">
              <a16:creationId xmlns:a16="http://schemas.microsoft.com/office/drawing/2014/main" xmlns="" id="{00000000-0008-0000-1000-00007F110000}"/>
            </a:ext>
          </a:extLst>
        </xdr:cNvPr>
        <xdr:cNvSpPr>
          <a:spLocks noChangeAspect="1" noChangeArrowheads="1"/>
        </xdr:cNvSpPr>
      </xdr:nvSpPr>
      <xdr:spPr bwMode="auto">
        <a:xfrm>
          <a:off x="0" y="49948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80" name="AutoShape 1408" descr="Pittsburgh Penguins">
          <a:extLst>
            <a:ext uri="{FF2B5EF4-FFF2-40B4-BE49-F238E27FC236}">
              <a16:creationId xmlns:a16="http://schemas.microsoft.com/office/drawing/2014/main" xmlns="" id="{00000000-0008-0000-1000-000080110000}"/>
            </a:ext>
          </a:extLst>
        </xdr:cNvPr>
        <xdr:cNvSpPr>
          <a:spLocks noChangeAspect="1" noChangeArrowheads="1"/>
        </xdr:cNvSpPr>
      </xdr:nvSpPr>
      <xdr:spPr bwMode="auto">
        <a:xfrm>
          <a:off x="0" y="499849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81" name="AutoShape 1409" descr="Colorado Avalanche">
          <a:extLst>
            <a:ext uri="{FF2B5EF4-FFF2-40B4-BE49-F238E27FC236}">
              <a16:creationId xmlns:a16="http://schemas.microsoft.com/office/drawing/2014/main" xmlns="" id="{00000000-0008-0000-1000-000081110000}"/>
            </a:ext>
          </a:extLst>
        </xdr:cNvPr>
        <xdr:cNvSpPr>
          <a:spLocks noChangeAspect="1" noChangeArrowheads="1"/>
        </xdr:cNvSpPr>
      </xdr:nvSpPr>
      <xdr:spPr bwMode="auto">
        <a:xfrm>
          <a:off x="0" y="5002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82" name="AutoShape 1410" descr="Detroit Red Wings">
          <a:extLst>
            <a:ext uri="{FF2B5EF4-FFF2-40B4-BE49-F238E27FC236}">
              <a16:creationId xmlns:a16="http://schemas.microsoft.com/office/drawing/2014/main" xmlns="" id="{00000000-0008-0000-1000-000082110000}"/>
            </a:ext>
          </a:extLst>
        </xdr:cNvPr>
        <xdr:cNvSpPr>
          <a:spLocks noChangeAspect="1" noChangeArrowheads="1"/>
        </xdr:cNvSpPr>
      </xdr:nvSpPr>
      <xdr:spPr bwMode="auto">
        <a:xfrm>
          <a:off x="0" y="500580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83" name="AutoShape 1411" descr="Colorado Avalanche">
          <a:extLst>
            <a:ext uri="{FF2B5EF4-FFF2-40B4-BE49-F238E27FC236}">
              <a16:creationId xmlns:a16="http://schemas.microsoft.com/office/drawing/2014/main" xmlns="" id="{00000000-0008-0000-1000-000083110000}"/>
            </a:ext>
          </a:extLst>
        </xdr:cNvPr>
        <xdr:cNvSpPr>
          <a:spLocks noChangeAspect="1" noChangeArrowheads="1"/>
        </xdr:cNvSpPr>
      </xdr:nvSpPr>
      <xdr:spPr bwMode="auto">
        <a:xfrm>
          <a:off x="0" y="50094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84" name="AutoShape 1412" descr="Washington Capitals">
          <a:extLst>
            <a:ext uri="{FF2B5EF4-FFF2-40B4-BE49-F238E27FC236}">
              <a16:creationId xmlns:a16="http://schemas.microsoft.com/office/drawing/2014/main" xmlns="" id="{00000000-0008-0000-1000-000084110000}"/>
            </a:ext>
          </a:extLst>
        </xdr:cNvPr>
        <xdr:cNvSpPr>
          <a:spLocks noChangeAspect="1" noChangeArrowheads="1"/>
        </xdr:cNvSpPr>
      </xdr:nvSpPr>
      <xdr:spPr bwMode="auto">
        <a:xfrm>
          <a:off x="0" y="501312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485" name="AutoShape 1413" descr="Washington Capitals">
          <a:extLst>
            <a:ext uri="{FF2B5EF4-FFF2-40B4-BE49-F238E27FC236}">
              <a16:creationId xmlns:a16="http://schemas.microsoft.com/office/drawing/2014/main" xmlns="" id="{00000000-0008-0000-1000-000085110000}"/>
            </a:ext>
          </a:extLst>
        </xdr:cNvPr>
        <xdr:cNvSpPr>
          <a:spLocks noChangeAspect="1" noChangeArrowheads="1"/>
        </xdr:cNvSpPr>
      </xdr:nvSpPr>
      <xdr:spPr bwMode="auto">
        <a:xfrm>
          <a:off x="0" y="501677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86" name="AutoShape 1414" descr="Ottawa Senators">
          <a:extLst>
            <a:ext uri="{FF2B5EF4-FFF2-40B4-BE49-F238E27FC236}">
              <a16:creationId xmlns:a16="http://schemas.microsoft.com/office/drawing/2014/main" xmlns="" id="{00000000-0008-0000-1000-000086110000}"/>
            </a:ext>
          </a:extLst>
        </xdr:cNvPr>
        <xdr:cNvSpPr>
          <a:spLocks noChangeAspect="1" noChangeArrowheads="1"/>
        </xdr:cNvSpPr>
      </xdr:nvSpPr>
      <xdr:spPr bwMode="auto">
        <a:xfrm>
          <a:off x="0" y="50186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87" name="AutoShape 1415" descr="New Jersey Devils">
          <a:extLst>
            <a:ext uri="{FF2B5EF4-FFF2-40B4-BE49-F238E27FC236}">
              <a16:creationId xmlns:a16="http://schemas.microsoft.com/office/drawing/2014/main" xmlns="" id="{00000000-0008-0000-1000-000087110000}"/>
            </a:ext>
          </a:extLst>
        </xdr:cNvPr>
        <xdr:cNvSpPr>
          <a:spLocks noChangeAspect="1" noChangeArrowheads="1"/>
        </xdr:cNvSpPr>
      </xdr:nvSpPr>
      <xdr:spPr bwMode="auto">
        <a:xfrm>
          <a:off x="0" y="502226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88" name="AutoShape 1416" descr="Boston Bruins">
          <a:extLst>
            <a:ext uri="{FF2B5EF4-FFF2-40B4-BE49-F238E27FC236}">
              <a16:creationId xmlns:a16="http://schemas.microsoft.com/office/drawing/2014/main" xmlns="" id="{00000000-0008-0000-1000-000088110000}"/>
            </a:ext>
          </a:extLst>
        </xdr:cNvPr>
        <xdr:cNvSpPr>
          <a:spLocks noChangeAspect="1" noChangeArrowheads="1"/>
        </xdr:cNvSpPr>
      </xdr:nvSpPr>
      <xdr:spPr bwMode="auto">
        <a:xfrm>
          <a:off x="0" y="502592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89" name="AutoShape 1417" descr="New Jersey Devils">
          <a:extLst>
            <a:ext uri="{FF2B5EF4-FFF2-40B4-BE49-F238E27FC236}">
              <a16:creationId xmlns:a16="http://schemas.microsoft.com/office/drawing/2014/main" xmlns="" id="{00000000-0008-0000-1000-000089110000}"/>
            </a:ext>
          </a:extLst>
        </xdr:cNvPr>
        <xdr:cNvSpPr>
          <a:spLocks noChangeAspect="1" noChangeArrowheads="1"/>
        </xdr:cNvSpPr>
      </xdr:nvSpPr>
      <xdr:spPr bwMode="auto">
        <a:xfrm>
          <a:off x="0" y="50295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90" name="AutoShape 1418" descr="Colorado Avalanche">
          <a:extLst>
            <a:ext uri="{FF2B5EF4-FFF2-40B4-BE49-F238E27FC236}">
              <a16:creationId xmlns:a16="http://schemas.microsoft.com/office/drawing/2014/main" xmlns="" id="{00000000-0008-0000-1000-00008A110000}"/>
            </a:ext>
          </a:extLst>
        </xdr:cNvPr>
        <xdr:cNvSpPr>
          <a:spLocks noChangeAspect="1" noChangeArrowheads="1"/>
        </xdr:cNvSpPr>
      </xdr:nvSpPr>
      <xdr:spPr bwMode="auto">
        <a:xfrm>
          <a:off x="0" y="503323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91" name="AutoShape 1419" descr="Philadelphia Flyers">
          <a:extLst>
            <a:ext uri="{FF2B5EF4-FFF2-40B4-BE49-F238E27FC236}">
              <a16:creationId xmlns:a16="http://schemas.microsoft.com/office/drawing/2014/main" xmlns="" id="{00000000-0008-0000-1000-00008B110000}"/>
            </a:ext>
          </a:extLst>
        </xdr:cNvPr>
        <xdr:cNvSpPr>
          <a:spLocks noChangeAspect="1" noChangeArrowheads="1"/>
        </xdr:cNvSpPr>
      </xdr:nvSpPr>
      <xdr:spPr bwMode="auto">
        <a:xfrm>
          <a:off x="0" y="503689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92" name="AutoShape 1420" descr="New York Rangers">
          <a:extLst>
            <a:ext uri="{FF2B5EF4-FFF2-40B4-BE49-F238E27FC236}">
              <a16:creationId xmlns:a16="http://schemas.microsoft.com/office/drawing/2014/main" xmlns="" id="{00000000-0008-0000-1000-00008C110000}"/>
            </a:ext>
          </a:extLst>
        </xdr:cNvPr>
        <xdr:cNvSpPr>
          <a:spLocks noChangeAspect="1" noChangeArrowheads="1"/>
        </xdr:cNvSpPr>
      </xdr:nvSpPr>
      <xdr:spPr bwMode="auto">
        <a:xfrm>
          <a:off x="0" y="5038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493" name="AutoShape 1421" descr="Los Angeles Kings">
          <a:extLst>
            <a:ext uri="{FF2B5EF4-FFF2-40B4-BE49-F238E27FC236}">
              <a16:creationId xmlns:a16="http://schemas.microsoft.com/office/drawing/2014/main" xmlns="" id="{00000000-0008-0000-1000-00008D110000}"/>
            </a:ext>
          </a:extLst>
        </xdr:cNvPr>
        <xdr:cNvSpPr>
          <a:spLocks noChangeAspect="1" noChangeArrowheads="1"/>
        </xdr:cNvSpPr>
      </xdr:nvSpPr>
      <xdr:spPr bwMode="auto">
        <a:xfrm>
          <a:off x="0" y="504055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94" name="AutoShape 1422" descr="Los Angeles Kings">
          <a:extLst>
            <a:ext uri="{FF2B5EF4-FFF2-40B4-BE49-F238E27FC236}">
              <a16:creationId xmlns:a16="http://schemas.microsoft.com/office/drawing/2014/main" xmlns="" id="{00000000-0008-0000-1000-00008E110000}"/>
            </a:ext>
          </a:extLst>
        </xdr:cNvPr>
        <xdr:cNvSpPr>
          <a:spLocks noChangeAspect="1" noChangeArrowheads="1"/>
        </xdr:cNvSpPr>
      </xdr:nvSpPr>
      <xdr:spPr bwMode="auto">
        <a:xfrm>
          <a:off x="0" y="504238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95" name="AutoShape 1423" descr="Vegas Golden Knights">
          <a:extLst>
            <a:ext uri="{FF2B5EF4-FFF2-40B4-BE49-F238E27FC236}">
              <a16:creationId xmlns:a16="http://schemas.microsoft.com/office/drawing/2014/main" xmlns="" id="{00000000-0008-0000-1000-00008F110000}"/>
            </a:ext>
          </a:extLst>
        </xdr:cNvPr>
        <xdr:cNvSpPr>
          <a:spLocks noChangeAspect="1" noChangeArrowheads="1"/>
        </xdr:cNvSpPr>
      </xdr:nvSpPr>
      <xdr:spPr bwMode="auto">
        <a:xfrm>
          <a:off x="0" y="504604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96" name="AutoShape 1424" descr="Tampa Bay Lightning">
          <a:extLst>
            <a:ext uri="{FF2B5EF4-FFF2-40B4-BE49-F238E27FC236}">
              <a16:creationId xmlns:a16="http://schemas.microsoft.com/office/drawing/2014/main" xmlns="" id="{00000000-0008-0000-1000-000090110000}"/>
            </a:ext>
          </a:extLst>
        </xdr:cNvPr>
        <xdr:cNvSpPr>
          <a:spLocks noChangeAspect="1" noChangeArrowheads="1"/>
        </xdr:cNvSpPr>
      </xdr:nvSpPr>
      <xdr:spPr bwMode="auto">
        <a:xfrm>
          <a:off x="0" y="50478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97" name="AutoShape 1425" descr="Columbus Blue Jackets">
          <a:extLst>
            <a:ext uri="{FF2B5EF4-FFF2-40B4-BE49-F238E27FC236}">
              <a16:creationId xmlns:a16="http://schemas.microsoft.com/office/drawing/2014/main" xmlns="" id="{00000000-0008-0000-1000-000091110000}"/>
            </a:ext>
          </a:extLst>
        </xdr:cNvPr>
        <xdr:cNvSpPr>
          <a:spLocks noChangeAspect="1" noChangeArrowheads="1"/>
        </xdr:cNvSpPr>
      </xdr:nvSpPr>
      <xdr:spPr bwMode="auto">
        <a:xfrm>
          <a:off x="0" y="504969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498" name="AutoShape 1426" descr="Toronto Maple Leafs">
          <a:extLst>
            <a:ext uri="{FF2B5EF4-FFF2-40B4-BE49-F238E27FC236}">
              <a16:creationId xmlns:a16="http://schemas.microsoft.com/office/drawing/2014/main" xmlns="" id="{00000000-0008-0000-1000-000092110000}"/>
            </a:ext>
          </a:extLst>
        </xdr:cNvPr>
        <xdr:cNvSpPr>
          <a:spLocks noChangeAspect="1" noChangeArrowheads="1"/>
        </xdr:cNvSpPr>
      </xdr:nvSpPr>
      <xdr:spPr bwMode="auto">
        <a:xfrm>
          <a:off x="0" y="505335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499" name="AutoShape 1427" descr="Winnipeg Jets">
          <a:extLst>
            <a:ext uri="{FF2B5EF4-FFF2-40B4-BE49-F238E27FC236}">
              <a16:creationId xmlns:a16="http://schemas.microsoft.com/office/drawing/2014/main" xmlns="" id="{00000000-0008-0000-1000-000093110000}"/>
            </a:ext>
          </a:extLst>
        </xdr:cNvPr>
        <xdr:cNvSpPr>
          <a:spLocks noChangeAspect="1" noChangeArrowheads="1"/>
        </xdr:cNvSpPr>
      </xdr:nvSpPr>
      <xdr:spPr bwMode="auto">
        <a:xfrm>
          <a:off x="0" y="50570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00" name="AutoShape 1428" descr="Anaheim Ducks">
          <a:extLst>
            <a:ext uri="{FF2B5EF4-FFF2-40B4-BE49-F238E27FC236}">
              <a16:creationId xmlns:a16="http://schemas.microsoft.com/office/drawing/2014/main" xmlns="" id="{00000000-0008-0000-1000-000094110000}"/>
            </a:ext>
          </a:extLst>
        </xdr:cNvPr>
        <xdr:cNvSpPr>
          <a:spLocks noChangeAspect="1" noChangeArrowheads="1"/>
        </xdr:cNvSpPr>
      </xdr:nvSpPr>
      <xdr:spPr bwMode="auto">
        <a:xfrm>
          <a:off x="0" y="505884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501" name="AutoShape 1429" descr="Edmonton Oilers">
          <a:extLst>
            <a:ext uri="{FF2B5EF4-FFF2-40B4-BE49-F238E27FC236}">
              <a16:creationId xmlns:a16="http://schemas.microsoft.com/office/drawing/2014/main" xmlns="" id="{00000000-0008-0000-1000-000095110000}"/>
            </a:ext>
          </a:extLst>
        </xdr:cNvPr>
        <xdr:cNvSpPr>
          <a:spLocks noChangeAspect="1" noChangeArrowheads="1"/>
        </xdr:cNvSpPr>
      </xdr:nvSpPr>
      <xdr:spPr bwMode="auto">
        <a:xfrm>
          <a:off x="0" y="506249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02" name="AutoShape 1430" descr="Philadelphia Flyers">
          <a:extLst>
            <a:ext uri="{FF2B5EF4-FFF2-40B4-BE49-F238E27FC236}">
              <a16:creationId xmlns:a16="http://schemas.microsoft.com/office/drawing/2014/main" xmlns="" id="{00000000-0008-0000-1000-000096110000}"/>
            </a:ext>
          </a:extLst>
        </xdr:cNvPr>
        <xdr:cNvSpPr>
          <a:spLocks noChangeAspect="1" noChangeArrowheads="1"/>
        </xdr:cNvSpPr>
      </xdr:nvSpPr>
      <xdr:spPr bwMode="auto">
        <a:xfrm>
          <a:off x="0" y="506432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03" name="AutoShape 1431" descr="St Louis Blues">
          <a:extLst>
            <a:ext uri="{FF2B5EF4-FFF2-40B4-BE49-F238E27FC236}">
              <a16:creationId xmlns:a16="http://schemas.microsoft.com/office/drawing/2014/main" xmlns="" id="{00000000-0008-0000-1000-000097110000}"/>
            </a:ext>
          </a:extLst>
        </xdr:cNvPr>
        <xdr:cNvSpPr>
          <a:spLocks noChangeAspect="1" noChangeArrowheads="1"/>
        </xdr:cNvSpPr>
      </xdr:nvSpPr>
      <xdr:spPr bwMode="auto">
        <a:xfrm>
          <a:off x="0" y="506798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04" name="AutoShape 1432" descr="Columbus Blue Jackets">
          <a:extLst>
            <a:ext uri="{FF2B5EF4-FFF2-40B4-BE49-F238E27FC236}">
              <a16:creationId xmlns:a16="http://schemas.microsoft.com/office/drawing/2014/main" xmlns="" id="{00000000-0008-0000-1000-000098110000}"/>
            </a:ext>
          </a:extLst>
        </xdr:cNvPr>
        <xdr:cNvSpPr>
          <a:spLocks noChangeAspect="1" noChangeArrowheads="1"/>
        </xdr:cNvSpPr>
      </xdr:nvSpPr>
      <xdr:spPr bwMode="auto">
        <a:xfrm>
          <a:off x="0" y="507164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05" name="AutoShape 1433" descr="Nashville Predators">
          <a:extLst>
            <a:ext uri="{FF2B5EF4-FFF2-40B4-BE49-F238E27FC236}">
              <a16:creationId xmlns:a16="http://schemas.microsoft.com/office/drawing/2014/main" xmlns="" id="{00000000-0008-0000-1000-000099110000}"/>
            </a:ext>
          </a:extLst>
        </xdr:cNvPr>
        <xdr:cNvSpPr>
          <a:spLocks noChangeAspect="1" noChangeArrowheads="1"/>
        </xdr:cNvSpPr>
      </xdr:nvSpPr>
      <xdr:spPr bwMode="auto">
        <a:xfrm>
          <a:off x="0" y="5075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06" name="AutoShape 1434" descr="Anaheim Ducks">
          <a:extLst>
            <a:ext uri="{FF2B5EF4-FFF2-40B4-BE49-F238E27FC236}">
              <a16:creationId xmlns:a16="http://schemas.microsoft.com/office/drawing/2014/main" xmlns="" id="{00000000-0008-0000-1000-00009A110000}"/>
            </a:ext>
          </a:extLst>
        </xdr:cNvPr>
        <xdr:cNvSpPr>
          <a:spLocks noChangeAspect="1" noChangeArrowheads="1"/>
        </xdr:cNvSpPr>
      </xdr:nvSpPr>
      <xdr:spPr bwMode="auto">
        <a:xfrm>
          <a:off x="0" y="507895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07" name="AutoShape 1435" descr="Ottawa Senators">
          <a:extLst>
            <a:ext uri="{FF2B5EF4-FFF2-40B4-BE49-F238E27FC236}">
              <a16:creationId xmlns:a16="http://schemas.microsoft.com/office/drawing/2014/main" xmlns="" id="{00000000-0008-0000-1000-00009B110000}"/>
            </a:ext>
          </a:extLst>
        </xdr:cNvPr>
        <xdr:cNvSpPr>
          <a:spLocks noChangeAspect="1" noChangeArrowheads="1"/>
        </xdr:cNvSpPr>
      </xdr:nvSpPr>
      <xdr:spPr bwMode="auto">
        <a:xfrm>
          <a:off x="0" y="508261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08" name="AutoShape 1436" descr="Carolina Hurricanes">
          <a:extLst>
            <a:ext uri="{FF2B5EF4-FFF2-40B4-BE49-F238E27FC236}">
              <a16:creationId xmlns:a16="http://schemas.microsoft.com/office/drawing/2014/main" xmlns="" id="{00000000-0008-0000-1000-00009C110000}"/>
            </a:ext>
          </a:extLst>
        </xdr:cNvPr>
        <xdr:cNvSpPr>
          <a:spLocks noChangeAspect="1" noChangeArrowheads="1"/>
        </xdr:cNvSpPr>
      </xdr:nvSpPr>
      <xdr:spPr bwMode="auto">
        <a:xfrm>
          <a:off x="0" y="5084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09" name="AutoShape 1437" descr="Carolina Hurricanes">
          <a:extLst>
            <a:ext uri="{FF2B5EF4-FFF2-40B4-BE49-F238E27FC236}">
              <a16:creationId xmlns:a16="http://schemas.microsoft.com/office/drawing/2014/main" xmlns="" id="{00000000-0008-0000-1000-00009D110000}"/>
            </a:ext>
          </a:extLst>
        </xdr:cNvPr>
        <xdr:cNvSpPr>
          <a:spLocks noChangeAspect="1" noChangeArrowheads="1"/>
        </xdr:cNvSpPr>
      </xdr:nvSpPr>
      <xdr:spPr bwMode="auto">
        <a:xfrm>
          <a:off x="0" y="508810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10" name="AutoShape 1438" descr="Anaheim Ducks">
          <a:extLst>
            <a:ext uri="{FF2B5EF4-FFF2-40B4-BE49-F238E27FC236}">
              <a16:creationId xmlns:a16="http://schemas.microsoft.com/office/drawing/2014/main" xmlns="" id="{00000000-0008-0000-1000-00009E110000}"/>
            </a:ext>
          </a:extLst>
        </xdr:cNvPr>
        <xdr:cNvSpPr>
          <a:spLocks noChangeAspect="1" noChangeArrowheads="1"/>
        </xdr:cNvSpPr>
      </xdr:nvSpPr>
      <xdr:spPr bwMode="auto">
        <a:xfrm>
          <a:off x="0" y="50917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11" name="AutoShape 1439" descr="Arizona Coyotes">
          <a:extLst>
            <a:ext uri="{FF2B5EF4-FFF2-40B4-BE49-F238E27FC236}">
              <a16:creationId xmlns:a16="http://schemas.microsoft.com/office/drawing/2014/main" xmlns="" id="{00000000-0008-0000-1000-00009F110000}"/>
            </a:ext>
          </a:extLst>
        </xdr:cNvPr>
        <xdr:cNvSpPr>
          <a:spLocks noChangeAspect="1" noChangeArrowheads="1"/>
        </xdr:cNvSpPr>
      </xdr:nvSpPr>
      <xdr:spPr bwMode="auto">
        <a:xfrm>
          <a:off x="0" y="509541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12" name="AutoShape 1440" descr="Columbus Blue Jackets">
          <a:extLst>
            <a:ext uri="{FF2B5EF4-FFF2-40B4-BE49-F238E27FC236}">
              <a16:creationId xmlns:a16="http://schemas.microsoft.com/office/drawing/2014/main" xmlns="" id="{00000000-0008-0000-1000-0000A0110000}"/>
            </a:ext>
          </a:extLst>
        </xdr:cNvPr>
        <xdr:cNvSpPr>
          <a:spLocks noChangeAspect="1" noChangeArrowheads="1"/>
        </xdr:cNvSpPr>
      </xdr:nvSpPr>
      <xdr:spPr bwMode="auto">
        <a:xfrm>
          <a:off x="0" y="509907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13" name="AutoShape 1441" descr="Detroit Red Wings">
          <a:extLst>
            <a:ext uri="{FF2B5EF4-FFF2-40B4-BE49-F238E27FC236}">
              <a16:creationId xmlns:a16="http://schemas.microsoft.com/office/drawing/2014/main" xmlns="" id="{00000000-0008-0000-1000-0000A1110000}"/>
            </a:ext>
          </a:extLst>
        </xdr:cNvPr>
        <xdr:cNvSpPr>
          <a:spLocks noChangeAspect="1" noChangeArrowheads="1"/>
        </xdr:cNvSpPr>
      </xdr:nvSpPr>
      <xdr:spPr bwMode="auto">
        <a:xfrm>
          <a:off x="0" y="5102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14" name="AutoShape 1442" descr="Los Angeles Kings">
          <a:extLst>
            <a:ext uri="{FF2B5EF4-FFF2-40B4-BE49-F238E27FC236}">
              <a16:creationId xmlns:a16="http://schemas.microsoft.com/office/drawing/2014/main" xmlns="" id="{00000000-0008-0000-1000-0000A2110000}"/>
            </a:ext>
          </a:extLst>
        </xdr:cNvPr>
        <xdr:cNvSpPr>
          <a:spLocks noChangeAspect="1" noChangeArrowheads="1"/>
        </xdr:cNvSpPr>
      </xdr:nvSpPr>
      <xdr:spPr bwMode="auto">
        <a:xfrm>
          <a:off x="0" y="510639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15" name="AutoShape 1443" descr="Tampa Bay Lightning">
          <a:extLst>
            <a:ext uri="{FF2B5EF4-FFF2-40B4-BE49-F238E27FC236}">
              <a16:creationId xmlns:a16="http://schemas.microsoft.com/office/drawing/2014/main" xmlns="" id="{00000000-0008-0000-1000-0000A3110000}"/>
            </a:ext>
          </a:extLst>
        </xdr:cNvPr>
        <xdr:cNvSpPr>
          <a:spLocks noChangeAspect="1" noChangeArrowheads="1"/>
        </xdr:cNvSpPr>
      </xdr:nvSpPr>
      <xdr:spPr bwMode="auto">
        <a:xfrm>
          <a:off x="0" y="511004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16" name="AutoShape 1444" descr="Calgary Flames">
          <a:extLst>
            <a:ext uri="{FF2B5EF4-FFF2-40B4-BE49-F238E27FC236}">
              <a16:creationId xmlns:a16="http://schemas.microsoft.com/office/drawing/2014/main" xmlns="" id="{00000000-0008-0000-1000-0000A4110000}"/>
            </a:ext>
          </a:extLst>
        </xdr:cNvPr>
        <xdr:cNvSpPr>
          <a:spLocks noChangeAspect="1" noChangeArrowheads="1"/>
        </xdr:cNvSpPr>
      </xdr:nvSpPr>
      <xdr:spPr bwMode="auto">
        <a:xfrm>
          <a:off x="0" y="511370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517" name="AutoShape 1445" descr="Tampa Bay Lightning">
          <a:extLst>
            <a:ext uri="{FF2B5EF4-FFF2-40B4-BE49-F238E27FC236}">
              <a16:creationId xmlns:a16="http://schemas.microsoft.com/office/drawing/2014/main" xmlns="" id="{00000000-0008-0000-1000-0000A5110000}"/>
            </a:ext>
          </a:extLst>
        </xdr:cNvPr>
        <xdr:cNvSpPr>
          <a:spLocks noChangeAspect="1" noChangeArrowheads="1"/>
        </xdr:cNvSpPr>
      </xdr:nvSpPr>
      <xdr:spPr bwMode="auto">
        <a:xfrm>
          <a:off x="0" y="511736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18" name="AutoShape 1446" descr="Detroit Red Wings">
          <a:extLst>
            <a:ext uri="{FF2B5EF4-FFF2-40B4-BE49-F238E27FC236}">
              <a16:creationId xmlns:a16="http://schemas.microsoft.com/office/drawing/2014/main" xmlns="" id="{00000000-0008-0000-1000-0000A6110000}"/>
            </a:ext>
          </a:extLst>
        </xdr:cNvPr>
        <xdr:cNvSpPr>
          <a:spLocks noChangeAspect="1" noChangeArrowheads="1"/>
        </xdr:cNvSpPr>
      </xdr:nvSpPr>
      <xdr:spPr bwMode="auto">
        <a:xfrm>
          <a:off x="0" y="511919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19" name="AutoShape 1447" descr="Detroit Red Wings">
          <a:extLst>
            <a:ext uri="{FF2B5EF4-FFF2-40B4-BE49-F238E27FC236}">
              <a16:creationId xmlns:a16="http://schemas.microsoft.com/office/drawing/2014/main" xmlns="" id="{00000000-0008-0000-1000-0000A7110000}"/>
            </a:ext>
          </a:extLst>
        </xdr:cNvPr>
        <xdr:cNvSpPr>
          <a:spLocks noChangeAspect="1" noChangeArrowheads="1"/>
        </xdr:cNvSpPr>
      </xdr:nvSpPr>
      <xdr:spPr bwMode="auto">
        <a:xfrm>
          <a:off x="0" y="512284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20" name="AutoShape 1448" descr="Nashville Predators">
          <a:extLst>
            <a:ext uri="{FF2B5EF4-FFF2-40B4-BE49-F238E27FC236}">
              <a16:creationId xmlns:a16="http://schemas.microsoft.com/office/drawing/2014/main" xmlns="" id="{00000000-0008-0000-1000-0000A8110000}"/>
            </a:ext>
          </a:extLst>
        </xdr:cNvPr>
        <xdr:cNvSpPr>
          <a:spLocks noChangeAspect="1" noChangeArrowheads="1"/>
        </xdr:cNvSpPr>
      </xdr:nvSpPr>
      <xdr:spPr bwMode="auto">
        <a:xfrm>
          <a:off x="0" y="512650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21" name="AutoShape 1449" descr="Colorado Avalanche">
          <a:extLst>
            <a:ext uri="{FF2B5EF4-FFF2-40B4-BE49-F238E27FC236}">
              <a16:creationId xmlns:a16="http://schemas.microsoft.com/office/drawing/2014/main" xmlns="" id="{00000000-0008-0000-1000-0000A9110000}"/>
            </a:ext>
          </a:extLst>
        </xdr:cNvPr>
        <xdr:cNvSpPr>
          <a:spLocks noChangeAspect="1" noChangeArrowheads="1"/>
        </xdr:cNvSpPr>
      </xdr:nvSpPr>
      <xdr:spPr bwMode="auto">
        <a:xfrm>
          <a:off x="0" y="5130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22" name="AutoShape 1450" descr="New Jersey Devils">
          <a:extLst>
            <a:ext uri="{FF2B5EF4-FFF2-40B4-BE49-F238E27FC236}">
              <a16:creationId xmlns:a16="http://schemas.microsoft.com/office/drawing/2014/main" xmlns="" id="{00000000-0008-0000-1000-0000AA110000}"/>
            </a:ext>
          </a:extLst>
        </xdr:cNvPr>
        <xdr:cNvSpPr>
          <a:spLocks noChangeAspect="1" noChangeArrowheads="1"/>
        </xdr:cNvSpPr>
      </xdr:nvSpPr>
      <xdr:spPr bwMode="auto">
        <a:xfrm>
          <a:off x="0" y="513382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23" name="AutoShape 1451" descr="New York Rangers">
          <a:extLst>
            <a:ext uri="{FF2B5EF4-FFF2-40B4-BE49-F238E27FC236}">
              <a16:creationId xmlns:a16="http://schemas.microsoft.com/office/drawing/2014/main" xmlns="" id="{00000000-0008-0000-1000-0000AB110000}"/>
            </a:ext>
          </a:extLst>
        </xdr:cNvPr>
        <xdr:cNvSpPr>
          <a:spLocks noChangeAspect="1" noChangeArrowheads="1"/>
        </xdr:cNvSpPr>
      </xdr:nvSpPr>
      <xdr:spPr bwMode="auto">
        <a:xfrm>
          <a:off x="0" y="513748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24" name="AutoShape 1452" descr="St Louis Blues">
          <a:extLst>
            <a:ext uri="{FF2B5EF4-FFF2-40B4-BE49-F238E27FC236}">
              <a16:creationId xmlns:a16="http://schemas.microsoft.com/office/drawing/2014/main" xmlns="" id="{00000000-0008-0000-1000-0000AC110000}"/>
            </a:ext>
          </a:extLst>
        </xdr:cNvPr>
        <xdr:cNvSpPr>
          <a:spLocks noChangeAspect="1" noChangeArrowheads="1"/>
        </xdr:cNvSpPr>
      </xdr:nvSpPr>
      <xdr:spPr bwMode="auto">
        <a:xfrm>
          <a:off x="0" y="514113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25" name="AutoShape 1453" descr="Tampa Bay Lightning">
          <a:extLst>
            <a:ext uri="{FF2B5EF4-FFF2-40B4-BE49-F238E27FC236}">
              <a16:creationId xmlns:a16="http://schemas.microsoft.com/office/drawing/2014/main" xmlns="" id="{00000000-0008-0000-1000-0000AD110000}"/>
            </a:ext>
          </a:extLst>
        </xdr:cNvPr>
        <xdr:cNvSpPr>
          <a:spLocks noChangeAspect="1" noChangeArrowheads="1"/>
        </xdr:cNvSpPr>
      </xdr:nvSpPr>
      <xdr:spPr bwMode="auto">
        <a:xfrm>
          <a:off x="0" y="514296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26" name="AutoShape 1454" descr="Calgary Flames">
          <a:extLst>
            <a:ext uri="{FF2B5EF4-FFF2-40B4-BE49-F238E27FC236}">
              <a16:creationId xmlns:a16="http://schemas.microsoft.com/office/drawing/2014/main" xmlns="" id="{00000000-0008-0000-1000-0000AE110000}"/>
            </a:ext>
          </a:extLst>
        </xdr:cNvPr>
        <xdr:cNvSpPr>
          <a:spLocks noChangeAspect="1" noChangeArrowheads="1"/>
        </xdr:cNvSpPr>
      </xdr:nvSpPr>
      <xdr:spPr bwMode="auto">
        <a:xfrm>
          <a:off x="0" y="514662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27" name="AutoShape 1455" descr="Vegas Golden Knights">
          <a:extLst>
            <a:ext uri="{FF2B5EF4-FFF2-40B4-BE49-F238E27FC236}">
              <a16:creationId xmlns:a16="http://schemas.microsoft.com/office/drawing/2014/main" xmlns="" id="{00000000-0008-0000-1000-0000AF110000}"/>
            </a:ext>
          </a:extLst>
        </xdr:cNvPr>
        <xdr:cNvSpPr>
          <a:spLocks noChangeAspect="1" noChangeArrowheads="1"/>
        </xdr:cNvSpPr>
      </xdr:nvSpPr>
      <xdr:spPr bwMode="auto">
        <a:xfrm>
          <a:off x="0" y="515028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28" name="AutoShape 1456" descr="New Jersey Devils">
          <a:extLst>
            <a:ext uri="{FF2B5EF4-FFF2-40B4-BE49-F238E27FC236}">
              <a16:creationId xmlns:a16="http://schemas.microsoft.com/office/drawing/2014/main" xmlns="" id="{00000000-0008-0000-1000-0000B0110000}"/>
            </a:ext>
          </a:extLst>
        </xdr:cNvPr>
        <xdr:cNvSpPr>
          <a:spLocks noChangeAspect="1" noChangeArrowheads="1"/>
        </xdr:cNvSpPr>
      </xdr:nvSpPr>
      <xdr:spPr bwMode="auto">
        <a:xfrm>
          <a:off x="0" y="515393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29" name="AutoShape 1457" descr="New York Rangers">
          <a:extLst>
            <a:ext uri="{FF2B5EF4-FFF2-40B4-BE49-F238E27FC236}">
              <a16:creationId xmlns:a16="http://schemas.microsoft.com/office/drawing/2014/main" xmlns="" id="{00000000-0008-0000-1000-0000B1110000}"/>
            </a:ext>
          </a:extLst>
        </xdr:cNvPr>
        <xdr:cNvSpPr>
          <a:spLocks noChangeAspect="1" noChangeArrowheads="1"/>
        </xdr:cNvSpPr>
      </xdr:nvSpPr>
      <xdr:spPr bwMode="auto">
        <a:xfrm>
          <a:off x="0" y="5157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30" name="AutoShape 1458" descr="Boston Bruins">
          <a:extLst>
            <a:ext uri="{FF2B5EF4-FFF2-40B4-BE49-F238E27FC236}">
              <a16:creationId xmlns:a16="http://schemas.microsoft.com/office/drawing/2014/main" xmlns="" id="{00000000-0008-0000-1000-0000B2110000}"/>
            </a:ext>
          </a:extLst>
        </xdr:cNvPr>
        <xdr:cNvSpPr>
          <a:spLocks noChangeAspect="1" noChangeArrowheads="1"/>
        </xdr:cNvSpPr>
      </xdr:nvSpPr>
      <xdr:spPr bwMode="auto">
        <a:xfrm>
          <a:off x="0" y="515942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31" name="AutoShape 1459" descr="Boston Bruins">
          <a:extLst>
            <a:ext uri="{FF2B5EF4-FFF2-40B4-BE49-F238E27FC236}">
              <a16:creationId xmlns:a16="http://schemas.microsoft.com/office/drawing/2014/main" xmlns="" id="{00000000-0008-0000-1000-0000B3110000}"/>
            </a:ext>
          </a:extLst>
        </xdr:cNvPr>
        <xdr:cNvSpPr>
          <a:spLocks noChangeAspect="1" noChangeArrowheads="1"/>
        </xdr:cNvSpPr>
      </xdr:nvSpPr>
      <xdr:spPr bwMode="auto">
        <a:xfrm>
          <a:off x="0" y="516308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32" name="AutoShape 1460" descr="Carolina Hurricanes">
          <a:extLst>
            <a:ext uri="{FF2B5EF4-FFF2-40B4-BE49-F238E27FC236}">
              <a16:creationId xmlns:a16="http://schemas.microsoft.com/office/drawing/2014/main" xmlns="" id="{00000000-0008-0000-1000-0000B4110000}"/>
            </a:ext>
          </a:extLst>
        </xdr:cNvPr>
        <xdr:cNvSpPr>
          <a:spLocks noChangeAspect="1" noChangeArrowheads="1"/>
        </xdr:cNvSpPr>
      </xdr:nvSpPr>
      <xdr:spPr bwMode="auto">
        <a:xfrm>
          <a:off x="0" y="5166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533" name="AutoShape 1461" descr="Anaheim Ducks">
          <a:extLst>
            <a:ext uri="{FF2B5EF4-FFF2-40B4-BE49-F238E27FC236}">
              <a16:creationId xmlns:a16="http://schemas.microsoft.com/office/drawing/2014/main" xmlns="" id="{00000000-0008-0000-1000-0000B5110000}"/>
            </a:ext>
          </a:extLst>
        </xdr:cNvPr>
        <xdr:cNvSpPr>
          <a:spLocks noChangeAspect="1" noChangeArrowheads="1"/>
        </xdr:cNvSpPr>
      </xdr:nvSpPr>
      <xdr:spPr bwMode="auto">
        <a:xfrm>
          <a:off x="0" y="517039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34" name="AutoShape 1462" descr="St Louis Blues">
          <a:extLst>
            <a:ext uri="{FF2B5EF4-FFF2-40B4-BE49-F238E27FC236}">
              <a16:creationId xmlns:a16="http://schemas.microsoft.com/office/drawing/2014/main" xmlns="" id="{00000000-0008-0000-1000-0000B6110000}"/>
            </a:ext>
          </a:extLst>
        </xdr:cNvPr>
        <xdr:cNvSpPr>
          <a:spLocks noChangeAspect="1" noChangeArrowheads="1"/>
        </xdr:cNvSpPr>
      </xdr:nvSpPr>
      <xdr:spPr bwMode="auto">
        <a:xfrm>
          <a:off x="0" y="517222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35" name="AutoShape 1463" descr="Arizona Coyotes">
          <a:extLst>
            <a:ext uri="{FF2B5EF4-FFF2-40B4-BE49-F238E27FC236}">
              <a16:creationId xmlns:a16="http://schemas.microsoft.com/office/drawing/2014/main" xmlns="" id="{00000000-0008-0000-1000-0000B7110000}"/>
            </a:ext>
          </a:extLst>
        </xdr:cNvPr>
        <xdr:cNvSpPr>
          <a:spLocks noChangeAspect="1" noChangeArrowheads="1"/>
        </xdr:cNvSpPr>
      </xdr:nvSpPr>
      <xdr:spPr bwMode="auto">
        <a:xfrm>
          <a:off x="0" y="517405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36" name="AutoShape 1464" descr="Chicago Blackhawks">
          <a:extLst>
            <a:ext uri="{FF2B5EF4-FFF2-40B4-BE49-F238E27FC236}">
              <a16:creationId xmlns:a16="http://schemas.microsoft.com/office/drawing/2014/main" xmlns="" id="{00000000-0008-0000-1000-0000B8110000}"/>
            </a:ext>
          </a:extLst>
        </xdr:cNvPr>
        <xdr:cNvSpPr>
          <a:spLocks noChangeAspect="1" noChangeArrowheads="1"/>
        </xdr:cNvSpPr>
      </xdr:nvSpPr>
      <xdr:spPr bwMode="auto">
        <a:xfrm>
          <a:off x="0" y="517771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37" name="AutoShape 1465" descr="Boston Bruins">
          <a:extLst>
            <a:ext uri="{FF2B5EF4-FFF2-40B4-BE49-F238E27FC236}">
              <a16:creationId xmlns:a16="http://schemas.microsoft.com/office/drawing/2014/main" xmlns="" id="{00000000-0008-0000-1000-0000B9110000}"/>
            </a:ext>
          </a:extLst>
        </xdr:cNvPr>
        <xdr:cNvSpPr>
          <a:spLocks noChangeAspect="1" noChangeArrowheads="1"/>
        </xdr:cNvSpPr>
      </xdr:nvSpPr>
      <xdr:spPr bwMode="auto">
        <a:xfrm>
          <a:off x="0" y="518137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538" name="AutoShape 1466" descr="Anaheim Ducks">
          <a:extLst>
            <a:ext uri="{FF2B5EF4-FFF2-40B4-BE49-F238E27FC236}">
              <a16:creationId xmlns:a16="http://schemas.microsoft.com/office/drawing/2014/main" xmlns="" id="{00000000-0008-0000-1000-0000BA110000}"/>
            </a:ext>
          </a:extLst>
        </xdr:cNvPr>
        <xdr:cNvSpPr>
          <a:spLocks noChangeAspect="1" noChangeArrowheads="1"/>
        </xdr:cNvSpPr>
      </xdr:nvSpPr>
      <xdr:spPr bwMode="auto">
        <a:xfrm>
          <a:off x="0" y="51850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39" name="AutoShape 1467" descr="Edmonton Oilers">
          <a:extLst>
            <a:ext uri="{FF2B5EF4-FFF2-40B4-BE49-F238E27FC236}">
              <a16:creationId xmlns:a16="http://schemas.microsoft.com/office/drawing/2014/main" xmlns="" id="{00000000-0008-0000-1000-0000BB110000}"/>
            </a:ext>
          </a:extLst>
        </xdr:cNvPr>
        <xdr:cNvSpPr>
          <a:spLocks noChangeAspect="1" noChangeArrowheads="1"/>
        </xdr:cNvSpPr>
      </xdr:nvSpPr>
      <xdr:spPr bwMode="auto">
        <a:xfrm>
          <a:off x="0" y="518685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40" name="AutoShape 1468" descr="Carolina Hurricanes">
          <a:extLst>
            <a:ext uri="{FF2B5EF4-FFF2-40B4-BE49-F238E27FC236}">
              <a16:creationId xmlns:a16="http://schemas.microsoft.com/office/drawing/2014/main" xmlns="" id="{00000000-0008-0000-1000-0000BC110000}"/>
            </a:ext>
          </a:extLst>
        </xdr:cNvPr>
        <xdr:cNvSpPr>
          <a:spLocks noChangeAspect="1" noChangeArrowheads="1"/>
        </xdr:cNvSpPr>
      </xdr:nvSpPr>
      <xdr:spPr bwMode="auto">
        <a:xfrm>
          <a:off x="0" y="519051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41" name="AutoShape 1469" descr="Philadelphia Flyers">
          <a:extLst>
            <a:ext uri="{FF2B5EF4-FFF2-40B4-BE49-F238E27FC236}">
              <a16:creationId xmlns:a16="http://schemas.microsoft.com/office/drawing/2014/main" xmlns="" id="{00000000-0008-0000-1000-0000BD110000}"/>
            </a:ext>
          </a:extLst>
        </xdr:cNvPr>
        <xdr:cNvSpPr>
          <a:spLocks noChangeAspect="1" noChangeArrowheads="1"/>
        </xdr:cNvSpPr>
      </xdr:nvSpPr>
      <xdr:spPr bwMode="auto">
        <a:xfrm>
          <a:off x="0" y="5194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42" name="AutoShape 1470" descr="Montreal Canadiens">
          <a:extLst>
            <a:ext uri="{FF2B5EF4-FFF2-40B4-BE49-F238E27FC236}">
              <a16:creationId xmlns:a16="http://schemas.microsoft.com/office/drawing/2014/main" xmlns="" id="{00000000-0008-0000-1000-0000BE110000}"/>
            </a:ext>
          </a:extLst>
        </xdr:cNvPr>
        <xdr:cNvSpPr>
          <a:spLocks noChangeAspect="1" noChangeArrowheads="1"/>
        </xdr:cNvSpPr>
      </xdr:nvSpPr>
      <xdr:spPr bwMode="auto">
        <a:xfrm>
          <a:off x="0" y="519783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43" name="AutoShape 1471" descr="Washington Capitals">
          <a:extLst>
            <a:ext uri="{FF2B5EF4-FFF2-40B4-BE49-F238E27FC236}">
              <a16:creationId xmlns:a16="http://schemas.microsoft.com/office/drawing/2014/main" xmlns="" id="{00000000-0008-0000-1000-0000BF110000}"/>
            </a:ext>
          </a:extLst>
        </xdr:cNvPr>
        <xdr:cNvSpPr>
          <a:spLocks noChangeAspect="1" noChangeArrowheads="1"/>
        </xdr:cNvSpPr>
      </xdr:nvSpPr>
      <xdr:spPr bwMode="auto">
        <a:xfrm>
          <a:off x="0" y="519965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44" name="AutoShape 1472" descr="Columbus Blue Jackets">
          <a:extLst>
            <a:ext uri="{FF2B5EF4-FFF2-40B4-BE49-F238E27FC236}">
              <a16:creationId xmlns:a16="http://schemas.microsoft.com/office/drawing/2014/main" xmlns="" id="{00000000-0008-0000-1000-0000C0110000}"/>
            </a:ext>
          </a:extLst>
        </xdr:cNvPr>
        <xdr:cNvSpPr>
          <a:spLocks noChangeAspect="1" noChangeArrowheads="1"/>
        </xdr:cNvSpPr>
      </xdr:nvSpPr>
      <xdr:spPr bwMode="auto">
        <a:xfrm>
          <a:off x="0" y="52033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45" name="AutoShape 1473" descr="Ottawa Senators">
          <a:extLst>
            <a:ext uri="{FF2B5EF4-FFF2-40B4-BE49-F238E27FC236}">
              <a16:creationId xmlns:a16="http://schemas.microsoft.com/office/drawing/2014/main" xmlns="" id="{00000000-0008-0000-1000-0000C1110000}"/>
            </a:ext>
          </a:extLst>
        </xdr:cNvPr>
        <xdr:cNvSpPr>
          <a:spLocks noChangeAspect="1" noChangeArrowheads="1"/>
        </xdr:cNvSpPr>
      </xdr:nvSpPr>
      <xdr:spPr bwMode="auto">
        <a:xfrm>
          <a:off x="0" y="520514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46" name="AutoShape 1474" descr="Vancouver Canucks">
          <a:extLst>
            <a:ext uri="{FF2B5EF4-FFF2-40B4-BE49-F238E27FC236}">
              <a16:creationId xmlns:a16="http://schemas.microsoft.com/office/drawing/2014/main" xmlns="" id="{00000000-0008-0000-1000-0000C2110000}"/>
            </a:ext>
          </a:extLst>
        </xdr:cNvPr>
        <xdr:cNvSpPr>
          <a:spLocks noChangeAspect="1" noChangeArrowheads="1"/>
        </xdr:cNvSpPr>
      </xdr:nvSpPr>
      <xdr:spPr bwMode="auto">
        <a:xfrm>
          <a:off x="0" y="52088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47" name="AutoShape 1475" descr="Toronto Maple Leafs">
          <a:extLst>
            <a:ext uri="{FF2B5EF4-FFF2-40B4-BE49-F238E27FC236}">
              <a16:creationId xmlns:a16="http://schemas.microsoft.com/office/drawing/2014/main" xmlns="" id="{00000000-0008-0000-1000-0000C3110000}"/>
            </a:ext>
          </a:extLst>
        </xdr:cNvPr>
        <xdr:cNvSpPr>
          <a:spLocks noChangeAspect="1" noChangeArrowheads="1"/>
        </xdr:cNvSpPr>
      </xdr:nvSpPr>
      <xdr:spPr bwMode="auto">
        <a:xfrm>
          <a:off x="0" y="52124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48" name="AutoShape 1476" descr="Toronto Maple Leafs">
          <a:extLst>
            <a:ext uri="{FF2B5EF4-FFF2-40B4-BE49-F238E27FC236}">
              <a16:creationId xmlns:a16="http://schemas.microsoft.com/office/drawing/2014/main" xmlns="" id="{00000000-0008-0000-1000-0000C4110000}"/>
            </a:ext>
          </a:extLst>
        </xdr:cNvPr>
        <xdr:cNvSpPr>
          <a:spLocks noChangeAspect="1" noChangeArrowheads="1"/>
        </xdr:cNvSpPr>
      </xdr:nvSpPr>
      <xdr:spPr bwMode="auto">
        <a:xfrm>
          <a:off x="0" y="521611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49" name="AutoShape 1477" descr="Washington Capitals">
          <a:extLst>
            <a:ext uri="{FF2B5EF4-FFF2-40B4-BE49-F238E27FC236}">
              <a16:creationId xmlns:a16="http://schemas.microsoft.com/office/drawing/2014/main" xmlns="" id="{00000000-0008-0000-1000-0000C5110000}"/>
            </a:ext>
          </a:extLst>
        </xdr:cNvPr>
        <xdr:cNvSpPr>
          <a:spLocks noChangeAspect="1" noChangeArrowheads="1"/>
        </xdr:cNvSpPr>
      </xdr:nvSpPr>
      <xdr:spPr bwMode="auto">
        <a:xfrm>
          <a:off x="0" y="521977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50" name="AutoShape 1478" descr="Boston Bruins">
          <a:extLst>
            <a:ext uri="{FF2B5EF4-FFF2-40B4-BE49-F238E27FC236}">
              <a16:creationId xmlns:a16="http://schemas.microsoft.com/office/drawing/2014/main" xmlns="" id="{00000000-0008-0000-1000-0000C6110000}"/>
            </a:ext>
          </a:extLst>
        </xdr:cNvPr>
        <xdr:cNvSpPr>
          <a:spLocks noChangeAspect="1" noChangeArrowheads="1"/>
        </xdr:cNvSpPr>
      </xdr:nvSpPr>
      <xdr:spPr bwMode="auto">
        <a:xfrm>
          <a:off x="0" y="52234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51" name="AutoShape 1479" descr="St Louis Blues">
          <a:extLst>
            <a:ext uri="{FF2B5EF4-FFF2-40B4-BE49-F238E27FC236}">
              <a16:creationId xmlns:a16="http://schemas.microsoft.com/office/drawing/2014/main" xmlns="" id="{00000000-0008-0000-1000-0000C7110000}"/>
            </a:ext>
          </a:extLst>
        </xdr:cNvPr>
        <xdr:cNvSpPr>
          <a:spLocks noChangeAspect="1" noChangeArrowheads="1"/>
        </xdr:cNvSpPr>
      </xdr:nvSpPr>
      <xdr:spPr bwMode="auto">
        <a:xfrm>
          <a:off x="0" y="522709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52" name="AutoShape 1480" descr="Calgary Flames">
          <a:extLst>
            <a:ext uri="{FF2B5EF4-FFF2-40B4-BE49-F238E27FC236}">
              <a16:creationId xmlns:a16="http://schemas.microsoft.com/office/drawing/2014/main" xmlns="" id="{00000000-0008-0000-1000-0000C8110000}"/>
            </a:ext>
          </a:extLst>
        </xdr:cNvPr>
        <xdr:cNvSpPr>
          <a:spLocks noChangeAspect="1" noChangeArrowheads="1"/>
        </xdr:cNvSpPr>
      </xdr:nvSpPr>
      <xdr:spPr bwMode="auto">
        <a:xfrm>
          <a:off x="0" y="5230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53" name="AutoShape 1481" descr="Calgary Flames">
          <a:extLst>
            <a:ext uri="{FF2B5EF4-FFF2-40B4-BE49-F238E27FC236}">
              <a16:creationId xmlns:a16="http://schemas.microsoft.com/office/drawing/2014/main" xmlns="" id="{00000000-0008-0000-1000-0000C9110000}"/>
            </a:ext>
          </a:extLst>
        </xdr:cNvPr>
        <xdr:cNvSpPr>
          <a:spLocks noChangeAspect="1" noChangeArrowheads="1"/>
        </xdr:cNvSpPr>
      </xdr:nvSpPr>
      <xdr:spPr bwMode="auto">
        <a:xfrm>
          <a:off x="0" y="523440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54" name="AutoShape 1482" descr="Buffalo Sabres">
          <a:extLst>
            <a:ext uri="{FF2B5EF4-FFF2-40B4-BE49-F238E27FC236}">
              <a16:creationId xmlns:a16="http://schemas.microsoft.com/office/drawing/2014/main" xmlns="" id="{00000000-0008-0000-1000-0000CA110000}"/>
            </a:ext>
          </a:extLst>
        </xdr:cNvPr>
        <xdr:cNvSpPr>
          <a:spLocks noChangeAspect="1" noChangeArrowheads="1"/>
        </xdr:cNvSpPr>
      </xdr:nvSpPr>
      <xdr:spPr bwMode="auto">
        <a:xfrm>
          <a:off x="0" y="52380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55" name="AutoShape 1483" descr="Anaheim Ducks">
          <a:extLst>
            <a:ext uri="{FF2B5EF4-FFF2-40B4-BE49-F238E27FC236}">
              <a16:creationId xmlns:a16="http://schemas.microsoft.com/office/drawing/2014/main" xmlns="" id="{00000000-0008-0000-1000-0000CB110000}"/>
            </a:ext>
          </a:extLst>
        </xdr:cNvPr>
        <xdr:cNvSpPr>
          <a:spLocks noChangeAspect="1" noChangeArrowheads="1"/>
        </xdr:cNvSpPr>
      </xdr:nvSpPr>
      <xdr:spPr bwMode="auto">
        <a:xfrm>
          <a:off x="0" y="524172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56" name="AutoShape 1484" descr="San Jose Sharks">
          <a:extLst>
            <a:ext uri="{FF2B5EF4-FFF2-40B4-BE49-F238E27FC236}">
              <a16:creationId xmlns:a16="http://schemas.microsoft.com/office/drawing/2014/main" xmlns="" id="{00000000-0008-0000-1000-0000CC110000}"/>
            </a:ext>
          </a:extLst>
        </xdr:cNvPr>
        <xdr:cNvSpPr>
          <a:spLocks noChangeAspect="1" noChangeArrowheads="1"/>
        </xdr:cNvSpPr>
      </xdr:nvSpPr>
      <xdr:spPr bwMode="auto">
        <a:xfrm>
          <a:off x="0" y="524537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57" name="AutoShape 1485" descr="St Louis Blues">
          <a:extLst>
            <a:ext uri="{FF2B5EF4-FFF2-40B4-BE49-F238E27FC236}">
              <a16:creationId xmlns:a16="http://schemas.microsoft.com/office/drawing/2014/main" xmlns="" id="{00000000-0008-0000-1000-0000CD110000}"/>
            </a:ext>
          </a:extLst>
        </xdr:cNvPr>
        <xdr:cNvSpPr>
          <a:spLocks noChangeAspect="1" noChangeArrowheads="1"/>
        </xdr:cNvSpPr>
      </xdr:nvSpPr>
      <xdr:spPr bwMode="auto">
        <a:xfrm>
          <a:off x="0" y="5249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58" name="AutoShape 1486" descr="New York Islanders">
          <a:extLst>
            <a:ext uri="{FF2B5EF4-FFF2-40B4-BE49-F238E27FC236}">
              <a16:creationId xmlns:a16="http://schemas.microsoft.com/office/drawing/2014/main" xmlns="" id="{00000000-0008-0000-1000-0000CE110000}"/>
            </a:ext>
          </a:extLst>
        </xdr:cNvPr>
        <xdr:cNvSpPr>
          <a:spLocks noChangeAspect="1" noChangeArrowheads="1"/>
        </xdr:cNvSpPr>
      </xdr:nvSpPr>
      <xdr:spPr bwMode="auto">
        <a:xfrm>
          <a:off x="0" y="525086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59" name="AutoShape 1487" descr="Toronto Maple Leafs">
          <a:extLst>
            <a:ext uri="{FF2B5EF4-FFF2-40B4-BE49-F238E27FC236}">
              <a16:creationId xmlns:a16="http://schemas.microsoft.com/office/drawing/2014/main" xmlns="" id="{00000000-0008-0000-1000-0000CF110000}"/>
            </a:ext>
          </a:extLst>
        </xdr:cNvPr>
        <xdr:cNvSpPr>
          <a:spLocks noChangeAspect="1" noChangeArrowheads="1"/>
        </xdr:cNvSpPr>
      </xdr:nvSpPr>
      <xdr:spPr bwMode="auto">
        <a:xfrm>
          <a:off x="0" y="525635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60" name="AutoShape 1488" descr="Winnipeg Jets">
          <a:extLst>
            <a:ext uri="{FF2B5EF4-FFF2-40B4-BE49-F238E27FC236}">
              <a16:creationId xmlns:a16="http://schemas.microsoft.com/office/drawing/2014/main" xmlns="" id="{00000000-0008-0000-1000-0000D0110000}"/>
            </a:ext>
          </a:extLst>
        </xdr:cNvPr>
        <xdr:cNvSpPr>
          <a:spLocks noChangeAspect="1" noChangeArrowheads="1"/>
        </xdr:cNvSpPr>
      </xdr:nvSpPr>
      <xdr:spPr bwMode="auto">
        <a:xfrm>
          <a:off x="0" y="526000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61" name="AutoShape 1489" descr="New Jersey Devils">
          <a:extLst>
            <a:ext uri="{FF2B5EF4-FFF2-40B4-BE49-F238E27FC236}">
              <a16:creationId xmlns:a16="http://schemas.microsoft.com/office/drawing/2014/main" xmlns="" id="{00000000-0008-0000-1000-0000D1110000}"/>
            </a:ext>
          </a:extLst>
        </xdr:cNvPr>
        <xdr:cNvSpPr>
          <a:spLocks noChangeAspect="1" noChangeArrowheads="1"/>
        </xdr:cNvSpPr>
      </xdr:nvSpPr>
      <xdr:spPr bwMode="auto">
        <a:xfrm>
          <a:off x="0" y="52636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62" name="AutoShape 1490" descr="Ottawa Senators">
          <a:extLst>
            <a:ext uri="{FF2B5EF4-FFF2-40B4-BE49-F238E27FC236}">
              <a16:creationId xmlns:a16="http://schemas.microsoft.com/office/drawing/2014/main" xmlns="" id="{00000000-0008-0000-1000-0000D2110000}"/>
            </a:ext>
          </a:extLst>
        </xdr:cNvPr>
        <xdr:cNvSpPr>
          <a:spLocks noChangeAspect="1" noChangeArrowheads="1"/>
        </xdr:cNvSpPr>
      </xdr:nvSpPr>
      <xdr:spPr bwMode="auto">
        <a:xfrm>
          <a:off x="0" y="5267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563" name="AutoShape 1491" descr="Winnipeg Jets">
          <a:extLst>
            <a:ext uri="{FF2B5EF4-FFF2-40B4-BE49-F238E27FC236}">
              <a16:creationId xmlns:a16="http://schemas.microsoft.com/office/drawing/2014/main" xmlns="" id="{00000000-0008-0000-1000-0000D3110000}"/>
            </a:ext>
          </a:extLst>
        </xdr:cNvPr>
        <xdr:cNvSpPr>
          <a:spLocks noChangeAspect="1" noChangeArrowheads="1"/>
        </xdr:cNvSpPr>
      </xdr:nvSpPr>
      <xdr:spPr bwMode="auto">
        <a:xfrm>
          <a:off x="0" y="527098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64" name="AutoShape 1492" descr="Toronto Maple Leafs">
          <a:extLst>
            <a:ext uri="{FF2B5EF4-FFF2-40B4-BE49-F238E27FC236}">
              <a16:creationId xmlns:a16="http://schemas.microsoft.com/office/drawing/2014/main" xmlns="" id="{00000000-0008-0000-1000-0000D4110000}"/>
            </a:ext>
          </a:extLst>
        </xdr:cNvPr>
        <xdr:cNvSpPr>
          <a:spLocks noChangeAspect="1" noChangeArrowheads="1"/>
        </xdr:cNvSpPr>
      </xdr:nvSpPr>
      <xdr:spPr bwMode="auto">
        <a:xfrm>
          <a:off x="0" y="527281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65" name="AutoShape 1493" descr="Columbus Blue Jackets">
          <a:extLst>
            <a:ext uri="{FF2B5EF4-FFF2-40B4-BE49-F238E27FC236}">
              <a16:creationId xmlns:a16="http://schemas.microsoft.com/office/drawing/2014/main" xmlns="" id="{00000000-0008-0000-1000-0000D5110000}"/>
            </a:ext>
          </a:extLst>
        </xdr:cNvPr>
        <xdr:cNvSpPr>
          <a:spLocks noChangeAspect="1" noChangeArrowheads="1"/>
        </xdr:cNvSpPr>
      </xdr:nvSpPr>
      <xdr:spPr bwMode="auto">
        <a:xfrm>
          <a:off x="0" y="5276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66" name="AutoShape 1494" descr="Philadelphia Flyers">
          <a:extLst>
            <a:ext uri="{FF2B5EF4-FFF2-40B4-BE49-F238E27FC236}">
              <a16:creationId xmlns:a16="http://schemas.microsoft.com/office/drawing/2014/main" xmlns="" id="{00000000-0008-0000-1000-0000D6110000}"/>
            </a:ext>
          </a:extLst>
        </xdr:cNvPr>
        <xdr:cNvSpPr>
          <a:spLocks noChangeAspect="1" noChangeArrowheads="1"/>
        </xdr:cNvSpPr>
      </xdr:nvSpPr>
      <xdr:spPr bwMode="auto">
        <a:xfrm>
          <a:off x="0" y="528012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67" name="AutoShape 1495" descr="Florida Panthers">
          <a:extLst>
            <a:ext uri="{FF2B5EF4-FFF2-40B4-BE49-F238E27FC236}">
              <a16:creationId xmlns:a16="http://schemas.microsoft.com/office/drawing/2014/main" xmlns="" id="{00000000-0008-0000-1000-0000D7110000}"/>
            </a:ext>
          </a:extLst>
        </xdr:cNvPr>
        <xdr:cNvSpPr>
          <a:spLocks noChangeAspect="1" noChangeArrowheads="1"/>
        </xdr:cNvSpPr>
      </xdr:nvSpPr>
      <xdr:spPr bwMode="auto">
        <a:xfrm>
          <a:off x="0" y="528378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568" name="AutoShape 1496" descr="Vancouver Canucks">
          <a:extLst>
            <a:ext uri="{FF2B5EF4-FFF2-40B4-BE49-F238E27FC236}">
              <a16:creationId xmlns:a16="http://schemas.microsoft.com/office/drawing/2014/main" xmlns="" id="{00000000-0008-0000-1000-0000D8110000}"/>
            </a:ext>
          </a:extLst>
        </xdr:cNvPr>
        <xdr:cNvSpPr>
          <a:spLocks noChangeAspect="1" noChangeArrowheads="1"/>
        </xdr:cNvSpPr>
      </xdr:nvSpPr>
      <xdr:spPr bwMode="auto">
        <a:xfrm>
          <a:off x="0" y="528744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69" name="AutoShape 1497" descr="New Jersey Devils">
          <a:extLst>
            <a:ext uri="{FF2B5EF4-FFF2-40B4-BE49-F238E27FC236}">
              <a16:creationId xmlns:a16="http://schemas.microsoft.com/office/drawing/2014/main" xmlns="" id="{00000000-0008-0000-1000-0000D9110000}"/>
            </a:ext>
          </a:extLst>
        </xdr:cNvPr>
        <xdr:cNvSpPr>
          <a:spLocks noChangeAspect="1" noChangeArrowheads="1"/>
        </xdr:cNvSpPr>
      </xdr:nvSpPr>
      <xdr:spPr bwMode="auto">
        <a:xfrm>
          <a:off x="0" y="528927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70" name="AutoShape 1498" descr="Montreal Canadiens">
          <a:extLst>
            <a:ext uri="{FF2B5EF4-FFF2-40B4-BE49-F238E27FC236}">
              <a16:creationId xmlns:a16="http://schemas.microsoft.com/office/drawing/2014/main" xmlns="" id="{00000000-0008-0000-1000-0000DA110000}"/>
            </a:ext>
          </a:extLst>
        </xdr:cNvPr>
        <xdr:cNvSpPr>
          <a:spLocks noChangeAspect="1" noChangeArrowheads="1"/>
        </xdr:cNvSpPr>
      </xdr:nvSpPr>
      <xdr:spPr bwMode="auto">
        <a:xfrm>
          <a:off x="0" y="529109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71" name="AutoShape 1499" descr="New York Rangers">
          <a:extLst>
            <a:ext uri="{FF2B5EF4-FFF2-40B4-BE49-F238E27FC236}">
              <a16:creationId xmlns:a16="http://schemas.microsoft.com/office/drawing/2014/main" xmlns="" id="{00000000-0008-0000-1000-0000DB110000}"/>
            </a:ext>
          </a:extLst>
        </xdr:cNvPr>
        <xdr:cNvSpPr>
          <a:spLocks noChangeAspect="1" noChangeArrowheads="1"/>
        </xdr:cNvSpPr>
      </xdr:nvSpPr>
      <xdr:spPr bwMode="auto">
        <a:xfrm>
          <a:off x="0" y="5294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72" name="AutoShape 1500" descr="Arizona Coyotes">
          <a:extLst>
            <a:ext uri="{FF2B5EF4-FFF2-40B4-BE49-F238E27FC236}">
              <a16:creationId xmlns:a16="http://schemas.microsoft.com/office/drawing/2014/main" xmlns="" id="{00000000-0008-0000-1000-0000DC110000}"/>
            </a:ext>
          </a:extLst>
        </xdr:cNvPr>
        <xdr:cNvSpPr>
          <a:spLocks noChangeAspect="1" noChangeArrowheads="1"/>
        </xdr:cNvSpPr>
      </xdr:nvSpPr>
      <xdr:spPr bwMode="auto">
        <a:xfrm>
          <a:off x="0" y="529841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73" name="AutoShape 1501" descr="Colorado Avalanche">
          <a:extLst>
            <a:ext uri="{FF2B5EF4-FFF2-40B4-BE49-F238E27FC236}">
              <a16:creationId xmlns:a16="http://schemas.microsoft.com/office/drawing/2014/main" xmlns="" id="{00000000-0008-0000-1000-0000DD110000}"/>
            </a:ext>
          </a:extLst>
        </xdr:cNvPr>
        <xdr:cNvSpPr>
          <a:spLocks noChangeAspect="1" noChangeArrowheads="1"/>
        </xdr:cNvSpPr>
      </xdr:nvSpPr>
      <xdr:spPr bwMode="auto">
        <a:xfrm>
          <a:off x="0" y="53020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74" name="AutoShape 1502" descr="Detroit Red Wings">
          <a:extLst>
            <a:ext uri="{FF2B5EF4-FFF2-40B4-BE49-F238E27FC236}">
              <a16:creationId xmlns:a16="http://schemas.microsoft.com/office/drawing/2014/main" xmlns="" id="{00000000-0008-0000-1000-0000DE110000}"/>
            </a:ext>
          </a:extLst>
        </xdr:cNvPr>
        <xdr:cNvSpPr>
          <a:spLocks noChangeAspect="1" noChangeArrowheads="1"/>
        </xdr:cNvSpPr>
      </xdr:nvSpPr>
      <xdr:spPr bwMode="auto">
        <a:xfrm>
          <a:off x="0" y="5303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75" name="AutoShape 1503" descr="Tampa Bay Lightning">
          <a:extLst>
            <a:ext uri="{FF2B5EF4-FFF2-40B4-BE49-F238E27FC236}">
              <a16:creationId xmlns:a16="http://schemas.microsoft.com/office/drawing/2014/main" xmlns="" id="{00000000-0008-0000-1000-0000DF110000}"/>
            </a:ext>
          </a:extLst>
        </xdr:cNvPr>
        <xdr:cNvSpPr>
          <a:spLocks noChangeAspect="1" noChangeArrowheads="1"/>
        </xdr:cNvSpPr>
      </xdr:nvSpPr>
      <xdr:spPr bwMode="auto">
        <a:xfrm>
          <a:off x="0" y="53057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76" name="AutoShape 1504" descr="Florida Panthers">
          <a:extLst>
            <a:ext uri="{FF2B5EF4-FFF2-40B4-BE49-F238E27FC236}">
              <a16:creationId xmlns:a16="http://schemas.microsoft.com/office/drawing/2014/main" xmlns="" id="{00000000-0008-0000-1000-0000E0110000}"/>
            </a:ext>
          </a:extLst>
        </xdr:cNvPr>
        <xdr:cNvSpPr>
          <a:spLocks noChangeAspect="1" noChangeArrowheads="1"/>
        </xdr:cNvSpPr>
      </xdr:nvSpPr>
      <xdr:spPr bwMode="auto">
        <a:xfrm>
          <a:off x="0" y="530938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77" name="AutoShape 1505" descr="Los Angeles Kings">
          <a:extLst>
            <a:ext uri="{FF2B5EF4-FFF2-40B4-BE49-F238E27FC236}">
              <a16:creationId xmlns:a16="http://schemas.microsoft.com/office/drawing/2014/main" xmlns="" id="{00000000-0008-0000-1000-0000E1110000}"/>
            </a:ext>
          </a:extLst>
        </xdr:cNvPr>
        <xdr:cNvSpPr>
          <a:spLocks noChangeAspect="1" noChangeArrowheads="1"/>
        </xdr:cNvSpPr>
      </xdr:nvSpPr>
      <xdr:spPr bwMode="auto">
        <a:xfrm>
          <a:off x="0" y="531121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78" name="AutoShape 1506" descr="Columbus Blue Jackets">
          <a:extLst>
            <a:ext uri="{FF2B5EF4-FFF2-40B4-BE49-F238E27FC236}">
              <a16:creationId xmlns:a16="http://schemas.microsoft.com/office/drawing/2014/main" xmlns="" id="{00000000-0008-0000-1000-0000E2110000}"/>
            </a:ext>
          </a:extLst>
        </xdr:cNvPr>
        <xdr:cNvSpPr>
          <a:spLocks noChangeAspect="1" noChangeArrowheads="1"/>
        </xdr:cNvSpPr>
      </xdr:nvSpPr>
      <xdr:spPr bwMode="auto">
        <a:xfrm>
          <a:off x="0" y="531487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79" name="AutoShape 1507" descr="Ottawa Senators">
          <a:extLst>
            <a:ext uri="{FF2B5EF4-FFF2-40B4-BE49-F238E27FC236}">
              <a16:creationId xmlns:a16="http://schemas.microsoft.com/office/drawing/2014/main" xmlns="" id="{00000000-0008-0000-1000-0000E3110000}"/>
            </a:ext>
          </a:extLst>
        </xdr:cNvPr>
        <xdr:cNvSpPr>
          <a:spLocks noChangeAspect="1" noChangeArrowheads="1"/>
        </xdr:cNvSpPr>
      </xdr:nvSpPr>
      <xdr:spPr bwMode="auto">
        <a:xfrm>
          <a:off x="0" y="53185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80" name="AutoShape 1508" descr="San Jose Sharks">
          <a:extLst>
            <a:ext uri="{FF2B5EF4-FFF2-40B4-BE49-F238E27FC236}">
              <a16:creationId xmlns:a16="http://schemas.microsoft.com/office/drawing/2014/main" xmlns="" id="{00000000-0008-0000-1000-0000E4110000}"/>
            </a:ext>
          </a:extLst>
        </xdr:cNvPr>
        <xdr:cNvSpPr>
          <a:spLocks noChangeAspect="1" noChangeArrowheads="1"/>
        </xdr:cNvSpPr>
      </xdr:nvSpPr>
      <xdr:spPr bwMode="auto">
        <a:xfrm>
          <a:off x="0" y="53221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81" name="AutoShape 1509" descr="Minnesota Wild">
          <a:extLst>
            <a:ext uri="{FF2B5EF4-FFF2-40B4-BE49-F238E27FC236}">
              <a16:creationId xmlns:a16="http://schemas.microsoft.com/office/drawing/2014/main" xmlns="" id="{00000000-0008-0000-1000-0000E5110000}"/>
            </a:ext>
          </a:extLst>
        </xdr:cNvPr>
        <xdr:cNvSpPr>
          <a:spLocks noChangeAspect="1" noChangeArrowheads="1"/>
        </xdr:cNvSpPr>
      </xdr:nvSpPr>
      <xdr:spPr bwMode="auto">
        <a:xfrm>
          <a:off x="0" y="532584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82" name="AutoShape 1510" descr="Vegas Golden Knights">
          <a:extLst>
            <a:ext uri="{FF2B5EF4-FFF2-40B4-BE49-F238E27FC236}">
              <a16:creationId xmlns:a16="http://schemas.microsoft.com/office/drawing/2014/main" xmlns="" id="{00000000-0008-0000-1000-0000E6110000}"/>
            </a:ext>
          </a:extLst>
        </xdr:cNvPr>
        <xdr:cNvSpPr>
          <a:spLocks noChangeAspect="1" noChangeArrowheads="1"/>
        </xdr:cNvSpPr>
      </xdr:nvSpPr>
      <xdr:spPr bwMode="auto">
        <a:xfrm>
          <a:off x="0" y="532950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83" name="AutoShape 1511" descr="Philadelphia Flyers">
          <a:extLst>
            <a:ext uri="{FF2B5EF4-FFF2-40B4-BE49-F238E27FC236}">
              <a16:creationId xmlns:a16="http://schemas.microsoft.com/office/drawing/2014/main" xmlns="" id="{00000000-0008-0000-1000-0000E7110000}"/>
            </a:ext>
          </a:extLst>
        </xdr:cNvPr>
        <xdr:cNvSpPr>
          <a:spLocks noChangeAspect="1" noChangeArrowheads="1"/>
        </xdr:cNvSpPr>
      </xdr:nvSpPr>
      <xdr:spPr bwMode="auto">
        <a:xfrm>
          <a:off x="0" y="53331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84" name="AutoShape 1512" descr="Washington Capitals">
          <a:extLst>
            <a:ext uri="{FF2B5EF4-FFF2-40B4-BE49-F238E27FC236}">
              <a16:creationId xmlns:a16="http://schemas.microsoft.com/office/drawing/2014/main" xmlns="" id="{00000000-0008-0000-1000-0000E8110000}"/>
            </a:ext>
          </a:extLst>
        </xdr:cNvPr>
        <xdr:cNvSpPr>
          <a:spLocks noChangeAspect="1" noChangeArrowheads="1"/>
        </xdr:cNvSpPr>
      </xdr:nvSpPr>
      <xdr:spPr bwMode="auto">
        <a:xfrm>
          <a:off x="0" y="53368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85" name="AutoShape 1513" descr="Carolina Hurricanes">
          <a:extLst>
            <a:ext uri="{FF2B5EF4-FFF2-40B4-BE49-F238E27FC236}">
              <a16:creationId xmlns:a16="http://schemas.microsoft.com/office/drawing/2014/main" xmlns="" id="{00000000-0008-0000-1000-0000E9110000}"/>
            </a:ext>
          </a:extLst>
        </xdr:cNvPr>
        <xdr:cNvSpPr>
          <a:spLocks noChangeAspect="1" noChangeArrowheads="1"/>
        </xdr:cNvSpPr>
      </xdr:nvSpPr>
      <xdr:spPr bwMode="auto">
        <a:xfrm>
          <a:off x="0" y="5340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86" name="AutoShape 1514" descr="Calgary Flames">
          <a:extLst>
            <a:ext uri="{FF2B5EF4-FFF2-40B4-BE49-F238E27FC236}">
              <a16:creationId xmlns:a16="http://schemas.microsoft.com/office/drawing/2014/main" xmlns="" id="{00000000-0008-0000-1000-0000EA110000}"/>
            </a:ext>
          </a:extLst>
        </xdr:cNvPr>
        <xdr:cNvSpPr>
          <a:spLocks noChangeAspect="1" noChangeArrowheads="1"/>
        </xdr:cNvSpPr>
      </xdr:nvSpPr>
      <xdr:spPr bwMode="auto">
        <a:xfrm>
          <a:off x="0" y="534413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87" name="AutoShape 1515" descr="Arizona Coyotes">
          <a:extLst>
            <a:ext uri="{FF2B5EF4-FFF2-40B4-BE49-F238E27FC236}">
              <a16:creationId xmlns:a16="http://schemas.microsoft.com/office/drawing/2014/main" xmlns="" id="{00000000-0008-0000-1000-0000EB110000}"/>
            </a:ext>
          </a:extLst>
        </xdr:cNvPr>
        <xdr:cNvSpPr>
          <a:spLocks noChangeAspect="1" noChangeArrowheads="1"/>
        </xdr:cNvSpPr>
      </xdr:nvSpPr>
      <xdr:spPr bwMode="auto">
        <a:xfrm>
          <a:off x="0" y="534779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88" name="AutoShape 1516" descr="Carolina Hurricanes">
          <a:extLst>
            <a:ext uri="{FF2B5EF4-FFF2-40B4-BE49-F238E27FC236}">
              <a16:creationId xmlns:a16="http://schemas.microsoft.com/office/drawing/2014/main" xmlns="" id="{00000000-0008-0000-1000-0000EC110000}"/>
            </a:ext>
          </a:extLst>
        </xdr:cNvPr>
        <xdr:cNvSpPr>
          <a:spLocks noChangeAspect="1" noChangeArrowheads="1"/>
        </xdr:cNvSpPr>
      </xdr:nvSpPr>
      <xdr:spPr bwMode="auto">
        <a:xfrm>
          <a:off x="0" y="5349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89" name="AutoShape 1517" descr="Ottawa Senators">
          <a:extLst>
            <a:ext uri="{FF2B5EF4-FFF2-40B4-BE49-F238E27FC236}">
              <a16:creationId xmlns:a16="http://schemas.microsoft.com/office/drawing/2014/main" xmlns="" id="{00000000-0008-0000-1000-0000ED110000}"/>
            </a:ext>
          </a:extLst>
        </xdr:cNvPr>
        <xdr:cNvSpPr>
          <a:spLocks noChangeAspect="1" noChangeArrowheads="1"/>
        </xdr:cNvSpPr>
      </xdr:nvSpPr>
      <xdr:spPr bwMode="auto">
        <a:xfrm>
          <a:off x="0" y="535144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90" name="AutoShape 1518" descr="Edmonton Oilers">
          <a:extLst>
            <a:ext uri="{FF2B5EF4-FFF2-40B4-BE49-F238E27FC236}">
              <a16:creationId xmlns:a16="http://schemas.microsoft.com/office/drawing/2014/main" xmlns="" id="{00000000-0008-0000-1000-0000EE110000}"/>
            </a:ext>
          </a:extLst>
        </xdr:cNvPr>
        <xdr:cNvSpPr>
          <a:spLocks noChangeAspect="1" noChangeArrowheads="1"/>
        </xdr:cNvSpPr>
      </xdr:nvSpPr>
      <xdr:spPr bwMode="auto">
        <a:xfrm>
          <a:off x="0" y="535510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591" name="AutoShape 1519" descr="Minnesota Wild">
          <a:extLst>
            <a:ext uri="{FF2B5EF4-FFF2-40B4-BE49-F238E27FC236}">
              <a16:creationId xmlns:a16="http://schemas.microsoft.com/office/drawing/2014/main" xmlns="" id="{00000000-0008-0000-1000-0000EF110000}"/>
            </a:ext>
          </a:extLst>
        </xdr:cNvPr>
        <xdr:cNvSpPr>
          <a:spLocks noChangeAspect="1" noChangeArrowheads="1"/>
        </xdr:cNvSpPr>
      </xdr:nvSpPr>
      <xdr:spPr bwMode="auto">
        <a:xfrm>
          <a:off x="0" y="535693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592" name="AutoShape 1520" descr="Edmonton Oilers">
          <a:extLst>
            <a:ext uri="{FF2B5EF4-FFF2-40B4-BE49-F238E27FC236}">
              <a16:creationId xmlns:a16="http://schemas.microsoft.com/office/drawing/2014/main" xmlns="" id="{00000000-0008-0000-1000-0000F0110000}"/>
            </a:ext>
          </a:extLst>
        </xdr:cNvPr>
        <xdr:cNvSpPr>
          <a:spLocks noChangeAspect="1" noChangeArrowheads="1"/>
        </xdr:cNvSpPr>
      </xdr:nvSpPr>
      <xdr:spPr bwMode="auto">
        <a:xfrm>
          <a:off x="0" y="5358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93" name="AutoShape 1521" descr="Washington Capitals">
          <a:extLst>
            <a:ext uri="{FF2B5EF4-FFF2-40B4-BE49-F238E27FC236}">
              <a16:creationId xmlns:a16="http://schemas.microsoft.com/office/drawing/2014/main" xmlns="" id="{00000000-0008-0000-1000-0000F1110000}"/>
            </a:ext>
          </a:extLst>
        </xdr:cNvPr>
        <xdr:cNvSpPr>
          <a:spLocks noChangeAspect="1" noChangeArrowheads="1"/>
        </xdr:cNvSpPr>
      </xdr:nvSpPr>
      <xdr:spPr bwMode="auto">
        <a:xfrm>
          <a:off x="0" y="536059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94" name="AutoShape 1522" descr="Winnipeg Jets">
          <a:extLst>
            <a:ext uri="{FF2B5EF4-FFF2-40B4-BE49-F238E27FC236}">
              <a16:creationId xmlns:a16="http://schemas.microsoft.com/office/drawing/2014/main" xmlns="" id="{00000000-0008-0000-1000-0000F2110000}"/>
            </a:ext>
          </a:extLst>
        </xdr:cNvPr>
        <xdr:cNvSpPr>
          <a:spLocks noChangeAspect="1" noChangeArrowheads="1"/>
        </xdr:cNvSpPr>
      </xdr:nvSpPr>
      <xdr:spPr bwMode="auto">
        <a:xfrm>
          <a:off x="0" y="536425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95" name="AutoShape 1523" descr="Buffalo Sabres">
          <a:extLst>
            <a:ext uri="{FF2B5EF4-FFF2-40B4-BE49-F238E27FC236}">
              <a16:creationId xmlns:a16="http://schemas.microsoft.com/office/drawing/2014/main" xmlns="" id="{00000000-0008-0000-1000-0000F3110000}"/>
            </a:ext>
          </a:extLst>
        </xdr:cNvPr>
        <xdr:cNvSpPr>
          <a:spLocks noChangeAspect="1" noChangeArrowheads="1"/>
        </xdr:cNvSpPr>
      </xdr:nvSpPr>
      <xdr:spPr bwMode="auto">
        <a:xfrm>
          <a:off x="0" y="5367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96" name="AutoShape 1524" descr="Minnesota Wild">
          <a:extLst>
            <a:ext uri="{FF2B5EF4-FFF2-40B4-BE49-F238E27FC236}">
              <a16:creationId xmlns:a16="http://schemas.microsoft.com/office/drawing/2014/main" xmlns="" id="{00000000-0008-0000-1000-0000F4110000}"/>
            </a:ext>
          </a:extLst>
        </xdr:cNvPr>
        <xdr:cNvSpPr>
          <a:spLocks noChangeAspect="1" noChangeArrowheads="1"/>
        </xdr:cNvSpPr>
      </xdr:nvSpPr>
      <xdr:spPr bwMode="auto">
        <a:xfrm>
          <a:off x="0" y="537156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97" name="AutoShape 1525" descr="Vancouver Canucks">
          <a:extLst>
            <a:ext uri="{FF2B5EF4-FFF2-40B4-BE49-F238E27FC236}">
              <a16:creationId xmlns:a16="http://schemas.microsoft.com/office/drawing/2014/main" xmlns="" id="{00000000-0008-0000-1000-0000F5110000}"/>
            </a:ext>
          </a:extLst>
        </xdr:cNvPr>
        <xdr:cNvSpPr>
          <a:spLocks noChangeAspect="1" noChangeArrowheads="1"/>
        </xdr:cNvSpPr>
      </xdr:nvSpPr>
      <xdr:spPr bwMode="auto">
        <a:xfrm>
          <a:off x="0" y="537522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98" name="AutoShape 1526" descr="Washington Capitals">
          <a:extLst>
            <a:ext uri="{FF2B5EF4-FFF2-40B4-BE49-F238E27FC236}">
              <a16:creationId xmlns:a16="http://schemas.microsoft.com/office/drawing/2014/main" xmlns="" id="{00000000-0008-0000-1000-0000F6110000}"/>
            </a:ext>
          </a:extLst>
        </xdr:cNvPr>
        <xdr:cNvSpPr>
          <a:spLocks noChangeAspect="1" noChangeArrowheads="1"/>
        </xdr:cNvSpPr>
      </xdr:nvSpPr>
      <xdr:spPr bwMode="auto">
        <a:xfrm>
          <a:off x="0" y="537888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599" name="AutoShape 1527" descr="Winnipeg Jets">
          <a:extLst>
            <a:ext uri="{FF2B5EF4-FFF2-40B4-BE49-F238E27FC236}">
              <a16:creationId xmlns:a16="http://schemas.microsoft.com/office/drawing/2014/main" xmlns="" id="{00000000-0008-0000-1000-0000F7110000}"/>
            </a:ext>
          </a:extLst>
        </xdr:cNvPr>
        <xdr:cNvSpPr>
          <a:spLocks noChangeAspect="1" noChangeArrowheads="1"/>
        </xdr:cNvSpPr>
      </xdr:nvSpPr>
      <xdr:spPr bwMode="auto">
        <a:xfrm>
          <a:off x="0" y="538253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00" name="AutoShape 1528" descr="Carolina Hurricanes">
          <a:extLst>
            <a:ext uri="{FF2B5EF4-FFF2-40B4-BE49-F238E27FC236}">
              <a16:creationId xmlns:a16="http://schemas.microsoft.com/office/drawing/2014/main" xmlns="" id="{00000000-0008-0000-1000-0000F8110000}"/>
            </a:ext>
          </a:extLst>
        </xdr:cNvPr>
        <xdr:cNvSpPr>
          <a:spLocks noChangeAspect="1" noChangeArrowheads="1"/>
        </xdr:cNvSpPr>
      </xdr:nvSpPr>
      <xdr:spPr bwMode="auto">
        <a:xfrm>
          <a:off x="0" y="5386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01" name="AutoShape 1529" descr="Carolina Hurricanes">
          <a:extLst>
            <a:ext uri="{FF2B5EF4-FFF2-40B4-BE49-F238E27FC236}">
              <a16:creationId xmlns:a16="http://schemas.microsoft.com/office/drawing/2014/main" xmlns="" id="{00000000-0008-0000-1000-0000F9110000}"/>
            </a:ext>
          </a:extLst>
        </xdr:cNvPr>
        <xdr:cNvSpPr>
          <a:spLocks noChangeAspect="1" noChangeArrowheads="1"/>
        </xdr:cNvSpPr>
      </xdr:nvSpPr>
      <xdr:spPr bwMode="auto">
        <a:xfrm>
          <a:off x="0" y="53898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02" name="AutoShape 1530" descr="Detroit Red Wings">
          <a:extLst>
            <a:ext uri="{FF2B5EF4-FFF2-40B4-BE49-F238E27FC236}">
              <a16:creationId xmlns:a16="http://schemas.microsoft.com/office/drawing/2014/main" xmlns="" id="{00000000-0008-0000-1000-0000FA110000}"/>
            </a:ext>
          </a:extLst>
        </xdr:cNvPr>
        <xdr:cNvSpPr>
          <a:spLocks noChangeAspect="1" noChangeArrowheads="1"/>
        </xdr:cNvSpPr>
      </xdr:nvSpPr>
      <xdr:spPr bwMode="auto">
        <a:xfrm>
          <a:off x="0" y="539351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03" name="AutoShape 1531" descr="Columbus Blue Jackets">
          <a:extLst>
            <a:ext uri="{FF2B5EF4-FFF2-40B4-BE49-F238E27FC236}">
              <a16:creationId xmlns:a16="http://schemas.microsoft.com/office/drawing/2014/main" xmlns="" id="{00000000-0008-0000-1000-0000FB110000}"/>
            </a:ext>
          </a:extLst>
        </xdr:cNvPr>
        <xdr:cNvSpPr>
          <a:spLocks noChangeAspect="1" noChangeArrowheads="1"/>
        </xdr:cNvSpPr>
      </xdr:nvSpPr>
      <xdr:spPr bwMode="auto">
        <a:xfrm>
          <a:off x="0" y="539716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04" name="AutoShape 1532" descr="Chicago Blackhawks">
          <a:extLst>
            <a:ext uri="{FF2B5EF4-FFF2-40B4-BE49-F238E27FC236}">
              <a16:creationId xmlns:a16="http://schemas.microsoft.com/office/drawing/2014/main" xmlns="" id="{00000000-0008-0000-1000-0000FC110000}"/>
            </a:ext>
          </a:extLst>
        </xdr:cNvPr>
        <xdr:cNvSpPr>
          <a:spLocks noChangeAspect="1" noChangeArrowheads="1"/>
        </xdr:cNvSpPr>
      </xdr:nvSpPr>
      <xdr:spPr bwMode="auto">
        <a:xfrm>
          <a:off x="0" y="540082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05" name="AutoShape 1533" descr="Buffalo Sabres">
          <a:extLst>
            <a:ext uri="{FF2B5EF4-FFF2-40B4-BE49-F238E27FC236}">
              <a16:creationId xmlns:a16="http://schemas.microsoft.com/office/drawing/2014/main" xmlns="" id="{00000000-0008-0000-1000-0000FD110000}"/>
            </a:ext>
          </a:extLst>
        </xdr:cNvPr>
        <xdr:cNvSpPr>
          <a:spLocks noChangeAspect="1" noChangeArrowheads="1"/>
        </xdr:cNvSpPr>
      </xdr:nvSpPr>
      <xdr:spPr bwMode="auto">
        <a:xfrm>
          <a:off x="0" y="5404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06" name="AutoShape 1534" descr="Vancouver Canucks">
          <a:extLst>
            <a:ext uri="{FF2B5EF4-FFF2-40B4-BE49-F238E27FC236}">
              <a16:creationId xmlns:a16="http://schemas.microsoft.com/office/drawing/2014/main" xmlns="" id="{00000000-0008-0000-1000-0000FE110000}"/>
            </a:ext>
          </a:extLst>
        </xdr:cNvPr>
        <xdr:cNvSpPr>
          <a:spLocks noChangeAspect="1" noChangeArrowheads="1"/>
        </xdr:cNvSpPr>
      </xdr:nvSpPr>
      <xdr:spPr bwMode="auto">
        <a:xfrm>
          <a:off x="0" y="540814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07" name="AutoShape 1535" descr="Chicago Blackhawks">
          <a:extLst>
            <a:ext uri="{FF2B5EF4-FFF2-40B4-BE49-F238E27FC236}">
              <a16:creationId xmlns:a16="http://schemas.microsoft.com/office/drawing/2014/main" xmlns="" id="{00000000-0008-0000-1000-0000FF110000}"/>
            </a:ext>
          </a:extLst>
        </xdr:cNvPr>
        <xdr:cNvSpPr>
          <a:spLocks noChangeAspect="1" noChangeArrowheads="1"/>
        </xdr:cNvSpPr>
      </xdr:nvSpPr>
      <xdr:spPr bwMode="auto">
        <a:xfrm>
          <a:off x="0" y="541180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08" name="AutoShape 1536" descr="St Louis Blues">
          <a:extLst>
            <a:ext uri="{FF2B5EF4-FFF2-40B4-BE49-F238E27FC236}">
              <a16:creationId xmlns:a16="http://schemas.microsoft.com/office/drawing/2014/main" xmlns="" id="{00000000-0008-0000-1000-000000120000}"/>
            </a:ext>
          </a:extLst>
        </xdr:cNvPr>
        <xdr:cNvSpPr>
          <a:spLocks noChangeAspect="1" noChangeArrowheads="1"/>
        </xdr:cNvSpPr>
      </xdr:nvSpPr>
      <xdr:spPr bwMode="auto">
        <a:xfrm>
          <a:off x="0" y="5413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609" name="AutoShape 1537" descr="Colorado Avalanche">
          <a:extLst>
            <a:ext uri="{FF2B5EF4-FFF2-40B4-BE49-F238E27FC236}">
              <a16:creationId xmlns:a16="http://schemas.microsoft.com/office/drawing/2014/main" xmlns="" id="{00000000-0008-0000-1000-000001120000}"/>
            </a:ext>
          </a:extLst>
        </xdr:cNvPr>
        <xdr:cNvSpPr>
          <a:spLocks noChangeAspect="1" noChangeArrowheads="1"/>
        </xdr:cNvSpPr>
      </xdr:nvSpPr>
      <xdr:spPr bwMode="auto">
        <a:xfrm>
          <a:off x="0" y="541728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10" name="AutoShape 1538" descr="Philadelphia Flyers">
          <a:extLst>
            <a:ext uri="{FF2B5EF4-FFF2-40B4-BE49-F238E27FC236}">
              <a16:creationId xmlns:a16="http://schemas.microsoft.com/office/drawing/2014/main" xmlns="" id="{00000000-0008-0000-1000-000002120000}"/>
            </a:ext>
          </a:extLst>
        </xdr:cNvPr>
        <xdr:cNvSpPr>
          <a:spLocks noChangeAspect="1" noChangeArrowheads="1"/>
        </xdr:cNvSpPr>
      </xdr:nvSpPr>
      <xdr:spPr bwMode="auto">
        <a:xfrm>
          <a:off x="0" y="541911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11" name="AutoShape 1539" descr="Ottawa Senators">
          <a:extLst>
            <a:ext uri="{FF2B5EF4-FFF2-40B4-BE49-F238E27FC236}">
              <a16:creationId xmlns:a16="http://schemas.microsoft.com/office/drawing/2014/main" xmlns="" id="{00000000-0008-0000-1000-000003120000}"/>
            </a:ext>
          </a:extLst>
        </xdr:cNvPr>
        <xdr:cNvSpPr>
          <a:spLocks noChangeAspect="1" noChangeArrowheads="1"/>
        </xdr:cNvSpPr>
      </xdr:nvSpPr>
      <xdr:spPr bwMode="auto">
        <a:xfrm>
          <a:off x="0" y="5422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12" name="AutoShape 1540" descr="Dallas Stars">
          <a:extLst>
            <a:ext uri="{FF2B5EF4-FFF2-40B4-BE49-F238E27FC236}">
              <a16:creationId xmlns:a16="http://schemas.microsoft.com/office/drawing/2014/main" xmlns="" id="{00000000-0008-0000-1000-000004120000}"/>
            </a:ext>
          </a:extLst>
        </xdr:cNvPr>
        <xdr:cNvSpPr>
          <a:spLocks noChangeAspect="1" noChangeArrowheads="1"/>
        </xdr:cNvSpPr>
      </xdr:nvSpPr>
      <xdr:spPr bwMode="auto">
        <a:xfrm>
          <a:off x="0" y="54246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13" name="AutoShape 1541" descr="Dallas Stars">
          <a:extLst>
            <a:ext uri="{FF2B5EF4-FFF2-40B4-BE49-F238E27FC236}">
              <a16:creationId xmlns:a16="http://schemas.microsoft.com/office/drawing/2014/main" xmlns="" id="{00000000-0008-0000-1000-000005120000}"/>
            </a:ext>
          </a:extLst>
        </xdr:cNvPr>
        <xdr:cNvSpPr>
          <a:spLocks noChangeAspect="1" noChangeArrowheads="1"/>
        </xdr:cNvSpPr>
      </xdr:nvSpPr>
      <xdr:spPr bwMode="auto">
        <a:xfrm>
          <a:off x="0" y="542643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14" name="AutoShape 1542" descr="Columbus Blue Jackets">
          <a:extLst>
            <a:ext uri="{FF2B5EF4-FFF2-40B4-BE49-F238E27FC236}">
              <a16:creationId xmlns:a16="http://schemas.microsoft.com/office/drawing/2014/main" xmlns="" id="{00000000-0008-0000-1000-000006120000}"/>
            </a:ext>
          </a:extLst>
        </xdr:cNvPr>
        <xdr:cNvSpPr>
          <a:spLocks noChangeAspect="1" noChangeArrowheads="1"/>
        </xdr:cNvSpPr>
      </xdr:nvSpPr>
      <xdr:spPr bwMode="auto">
        <a:xfrm>
          <a:off x="0" y="543008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15" name="AutoShape 1543" descr="New York Rangers">
          <a:extLst>
            <a:ext uri="{FF2B5EF4-FFF2-40B4-BE49-F238E27FC236}">
              <a16:creationId xmlns:a16="http://schemas.microsoft.com/office/drawing/2014/main" xmlns="" id="{00000000-0008-0000-1000-000007120000}"/>
            </a:ext>
          </a:extLst>
        </xdr:cNvPr>
        <xdr:cNvSpPr>
          <a:spLocks noChangeAspect="1" noChangeArrowheads="1"/>
        </xdr:cNvSpPr>
      </xdr:nvSpPr>
      <xdr:spPr bwMode="auto">
        <a:xfrm>
          <a:off x="0" y="543374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16" name="AutoShape 1544" descr="San Jose Sharks">
          <a:extLst>
            <a:ext uri="{FF2B5EF4-FFF2-40B4-BE49-F238E27FC236}">
              <a16:creationId xmlns:a16="http://schemas.microsoft.com/office/drawing/2014/main" xmlns="" id="{00000000-0008-0000-1000-000008120000}"/>
            </a:ext>
          </a:extLst>
        </xdr:cNvPr>
        <xdr:cNvSpPr>
          <a:spLocks noChangeAspect="1" noChangeArrowheads="1"/>
        </xdr:cNvSpPr>
      </xdr:nvSpPr>
      <xdr:spPr bwMode="auto">
        <a:xfrm>
          <a:off x="0" y="54374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17" name="AutoShape 1545" descr="New York Rangers">
          <a:extLst>
            <a:ext uri="{FF2B5EF4-FFF2-40B4-BE49-F238E27FC236}">
              <a16:creationId xmlns:a16="http://schemas.microsoft.com/office/drawing/2014/main" xmlns="" id="{00000000-0008-0000-1000-000009120000}"/>
            </a:ext>
          </a:extLst>
        </xdr:cNvPr>
        <xdr:cNvSpPr>
          <a:spLocks noChangeAspect="1" noChangeArrowheads="1"/>
        </xdr:cNvSpPr>
      </xdr:nvSpPr>
      <xdr:spPr bwMode="auto">
        <a:xfrm>
          <a:off x="0" y="5441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18" name="AutoShape 1546" descr="San Jose Sharks">
          <a:extLst>
            <a:ext uri="{FF2B5EF4-FFF2-40B4-BE49-F238E27FC236}">
              <a16:creationId xmlns:a16="http://schemas.microsoft.com/office/drawing/2014/main" xmlns="" id="{00000000-0008-0000-1000-00000A120000}"/>
            </a:ext>
          </a:extLst>
        </xdr:cNvPr>
        <xdr:cNvSpPr>
          <a:spLocks noChangeAspect="1" noChangeArrowheads="1"/>
        </xdr:cNvSpPr>
      </xdr:nvSpPr>
      <xdr:spPr bwMode="auto">
        <a:xfrm>
          <a:off x="0" y="544471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19" name="AutoShape 1547" descr="Minnesota Wild">
          <a:extLst>
            <a:ext uri="{FF2B5EF4-FFF2-40B4-BE49-F238E27FC236}">
              <a16:creationId xmlns:a16="http://schemas.microsoft.com/office/drawing/2014/main" xmlns="" id="{00000000-0008-0000-1000-00000B120000}"/>
            </a:ext>
          </a:extLst>
        </xdr:cNvPr>
        <xdr:cNvSpPr>
          <a:spLocks noChangeAspect="1" noChangeArrowheads="1"/>
        </xdr:cNvSpPr>
      </xdr:nvSpPr>
      <xdr:spPr bwMode="auto">
        <a:xfrm>
          <a:off x="0" y="544837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20" name="AutoShape 1548" descr="Los Angeles Kings">
          <a:extLst>
            <a:ext uri="{FF2B5EF4-FFF2-40B4-BE49-F238E27FC236}">
              <a16:creationId xmlns:a16="http://schemas.microsoft.com/office/drawing/2014/main" xmlns="" id="{00000000-0008-0000-1000-00000C120000}"/>
            </a:ext>
          </a:extLst>
        </xdr:cNvPr>
        <xdr:cNvSpPr>
          <a:spLocks noChangeAspect="1" noChangeArrowheads="1"/>
        </xdr:cNvSpPr>
      </xdr:nvSpPr>
      <xdr:spPr bwMode="auto">
        <a:xfrm>
          <a:off x="0" y="545203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21" name="AutoShape 1549" descr="Vegas Golden Knights">
          <a:extLst>
            <a:ext uri="{FF2B5EF4-FFF2-40B4-BE49-F238E27FC236}">
              <a16:creationId xmlns:a16="http://schemas.microsoft.com/office/drawing/2014/main" xmlns="" id="{00000000-0008-0000-1000-00000D120000}"/>
            </a:ext>
          </a:extLst>
        </xdr:cNvPr>
        <xdr:cNvSpPr>
          <a:spLocks noChangeAspect="1" noChangeArrowheads="1"/>
        </xdr:cNvSpPr>
      </xdr:nvSpPr>
      <xdr:spPr bwMode="auto">
        <a:xfrm>
          <a:off x="0" y="545569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22" name="AutoShape 1550" descr="Carolina Hurricanes">
          <a:extLst>
            <a:ext uri="{FF2B5EF4-FFF2-40B4-BE49-F238E27FC236}">
              <a16:creationId xmlns:a16="http://schemas.microsoft.com/office/drawing/2014/main" xmlns="" id="{00000000-0008-0000-1000-00000E120000}"/>
            </a:ext>
          </a:extLst>
        </xdr:cNvPr>
        <xdr:cNvSpPr>
          <a:spLocks noChangeAspect="1" noChangeArrowheads="1"/>
        </xdr:cNvSpPr>
      </xdr:nvSpPr>
      <xdr:spPr bwMode="auto">
        <a:xfrm>
          <a:off x="0" y="5459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23" name="AutoShape 1551" descr="Montreal Canadiens">
          <a:extLst>
            <a:ext uri="{FF2B5EF4-FFF2-40B4-BE49-F238E27FC236}">
              <a16:creationId xmlns:a16="http://schemas.microsoft.com/office/drawing/2014/main" xmlns="" id="{00000000-0008-0000-1000-00000F120000}"/>
            </a:ext>
          </a:extLst>
        </xdr:cNvPr>
        <xdr:cNvSpPr>
          <a:spLocks noChangeAspect="1" noChangeArrowheads="1"/>
        </xdr:cNvSpPr>
      </xdr:nvSpPr>
      <xdr:spPr bwMode="auto">
        <a:xfrm>
          <a:off x="0" y="546300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24" name="AutoShape 1552" descr="Toronto Maple Leafs">
          <a:extLst>
            <a:ext uri="{FF2B5EF4-FFF2-40B4-BE49-F238E27FC236}">
              <a16:creationId xmlns:a16="http://schemas.microsoft.com/office/drawing/2014/main" xmlns="" id="{00000000-0008-0000-1000-000010120000}"/>
            </a:ext>
          </a:extLst>
        </xdr:cNvPr>
        <xdr:cNvSpPr>
          <a:spLocks noChangeAspect="1" noChangeArrowheads="1"/>
        </xdr:cNvSpPr>
      </xdr:nvSpPr>
      <xdr:spPr bwMode="auto">
        <a:xfrm>
          <a:off x="0" y="546666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625" name="AutoShape 1553" descr="Montreal Canadiens">
          <a:extLst>
            <a:ext uri="{FF2B5EF4-FFF2-40B4-BE49-F238E27FC236}">
              <a16:creationId xmlns:a16="http://schemas.microsoft.com/office/drawing/2014/main" xmlns="" id="{00000000-0008-0000-1000-000011120000}"/>
            </a:ext>
          </a:extLst>
        </xdr:cNvPr>
        <xdr:cNvSpPr>
          <a:spLocks noChangeAspect="1" noChangeArrowheads="1"/>
        </xdr:cNvSpPr>
      </xdr:nvSpPr>
      <xdr:spPr bwMode="auto">
        <a:xfrm>
          <a:off x="0" y="547032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26" name="AutoShape 1554" descr="Boston Bruins">
          <a:extLst>
            <a:ext uri="{FF2B5EF4-FFF2-40B4-BE49-F238E27FC236}">
              <a16:creationId xmlns:a16="http://schemas.microsoft.com/office/drawing/2014/main" xmlns="" id="{00000000-0008-0000-1000-000012120000}"/>
            </a:ext>
          </a:extLst>
        </xdr:cNvPr>
        <xdr:cNvSpPr>
          <a:spLocks noChangeAspect="1" noChangeArrowheads="1"/>
        </xdr:cNvSpPr>
      </xdr:nvSpPr>
      <xdr:spPr bwMode="auto">
        <a:xfrm>
          <a:off x="0" y="547215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627" name="AutoShape 1555" descr="Ottawa Senators">
          <a:extLst>
            <a:ext uri="{FF2B5EF4-FFF2-40B4-BE49-F238E27FC236}">
              <a16:creationId xmlns:a16="http://schemas.microsoft.com/office/drawing/2014/main" xmlns="" id="{00000000-0008-0000-1000-000013120000}"/>
            </a:ext>
          </a:extLst>
        </xdr:cNvPr>
        <xdr:cNvSpPr>
          <a:spLocks noChangeAspect="1" noChangeArrowheads="1"/>
        </xdr:cNvSpPr>
      </xdr:nvSpPr>
      <xdr:spPr bwMode="auto">
        <a:xfrm>
          <a:off x="0" y="547397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28" name="AutoShape 1556" descr="Edmonton Oilers">
          <a:extLst>
            <a:ext uri="{FF2B5EF4-FFF2-40B4-BE49-F238E27FC236}">
              <a16:creationId xmlns:a16="http://schemas.microsoft.com/office/drawing/2014/main" xmlns="" id="{00000000-0008-0000-1000-000014120000}"/>
            </a:ext>
          </a:extLst>
        </xdr:cNvPr>
        <xdr:cNvSpPr>
          <a:spLocks noChangeAspect="1" noChangeArrowheads="1"/>
        </xdr:cNvSpPr>
      </xdr:nvSpPr>
      <xdr:spPr bwMode="auto">
        <a:xfrm>
          <a:off x="0" y="54758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629" name="AutoShape 1557" descr="Columbus Blue Jackets">
          <a:extLst>
            <a:ext uri="{FF2B5EF4-FFF2-40B4-BE49-F238E27FC236}">
              <a16:creationId xmlns:a16="http://schemas.microsoft.com/office/drawing/2014/main" xmlns="" id="{00000000-0008-0000-1000-000015120000}"/>
            </a:ext>
          </a:extLst>
        </xdr:cNvPr>
        <xdr:cNvSpPr>
          <a:spLocks noChangeAspect="1" noChangeArrowheads="1"/>
        </xdr:cNvSpPr>
      </xdr:nvSpPr>
      <xdr:spPr bwMode="auto">
        <a:xfrm>
          <a:off x="0" y="547946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30" name="AutoShape 1558" descr="Minnesota Wild">
          <a:extLst>
            <a:ext uri="{FF2B5EF4-FFF2-40B4-BE49-F238E27FC236}">
              <a16:creationId xmlns:a16="http://schemas.microsoft.com/office/drawing/2014/main" xmlns="" id="{00000000-0008-0000-1000-000016120000}"/>
            </a:ext>
          </a:extLst>
        </xdr:cNvPr>
        <xdr:cNvSpPr>
          <a:spLocks noChangeAspect="1" noChangeArrowheads="1"/>
        </xdr:cNvSpPr>
      </xdr:nvSpPr>
      <xdr:spPr bwMode="auto">
        <a:xfrm>
          <a:off x="0" y="548129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31" name="AutoShape 1559" descr="Tampa Bay Lightning">
          <a:extLst>
            <a:ext uri="{FF2B5EF4-FFF2-40B4-BE49-F238E27FC236}">
              <a16:creationId xmlns:a16="http://schemas.microsoft.com/office/drawing/2014/main" xmlns="" id="{00000000-0008-0000-1000-000017120000}"/>
            </a:ext>
          </a:extLst>
        </xdr:cNvPr>
        <xdr:cNvSpPr>
          <a:spLocks noChangeAspect="1" noChangeArrowheads="1"/>
        </xdr:cNvSpPr>
      </xdr:nvSpPr>
      <xdr:spPr bwMode="auto">
        <a:xfrm>
          <a:off x="0" y="548495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32" name="AutoShape 1560" descr="Dallas Stars">
          <a:extLst>
            <a:ext uri="{FF2B5EF4-FFF2-40B4-BE49-F238E27FC236}">
              <a16:creationId xmlns:a16="http://schemas.microsoft.com/office/drawing/2014/main" xmlns="" id="{00000000-0008-0000-1000-000018120000}"/>
            </a:ext>
          </a:extLst>
        </xdr:cNvPr>
        <xdr:cNvSpPr>
          <a:spLocks noChangeAspect="1" noChangeArrowheads="1"/>
        </xdr:cNvSpPr>
      </xdr:nvSpPr>
      <xdr:spPr bwMode="auto">
        <a:xfrm>
          <a:off x="0" y="548860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33" name="AutoShape 1561" descr="Montreal Canadiens">
          <a:extLst>
            <a:ext uri="{FF2B5EF4-FFF2-40B4-BE49-F238E27FC236}">
              <a16:creationId xmlns:a16="http://schemas.microsoft.com/office/drawing/2014/main" xmlns="" id="{00000000-0008-0000-1000-000019120000}"/>
            </a:ext>
          </a:extLst>
        </xdr:cNvPr>
        <xdr:cNvSpPr>
          <a:spLocks noChangeAspect="1" noChangeArrowheads="1"/>
        </xdr:cNvSpPr>
      </xdr:nvSpPr>
      <xdr:spPr bwMode="auto">
        <a:xfrm>
          <a:off x="0" y="54922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34" name="AutoShape 1562" descr="Winnipeg Jets">
          <a:extLst>
            <a:ext uri="{FF2B5EF4-FFF2-40B4-BE49-F238E27FC236}">
              <a16:creationId xmlns:a16="http://schemas.microsoft.com/office/drawing/2014/main" xmlns="" id="{00000000-0008-0000-1000-00001A120000}"/>
            </a:ext>
          </a:extLst>
        </xdr:cNvPr>
        <xdr:cNvSpPr>
          <a:spLocks noChangeAspect="1" noChangeArrowheads="1"/>
        </xdr:cNvSpPr>
      </xdr:nvSpPr>
      <xdr:spPr bwMode="auto">
        <a:xfrm>
          <a:off x="0" y="54959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35" name="AutoShape 1563" descr="Pittsburgh Penguins">
          <a:extLst>
            <a:ext uri="{FF2B5EF4-FFF2-40B4-BE49-F238E27FC236}">
              <a16:creationId xmlns:a16="http://schemas.microsoft.com/office/drawing/2014/main" xmlns="" id="{00000000-0008-0000-1000-00001B120000}"/>
            </a:ext>
          </a:extLst>
        </xdr:cNvPr>
        <xdr:cNvSpPr>
          <a:spLocks noChangeAspect="1" noChangeArrowheads="1"/>
        </xdr:cNvSpPr>
      </xdr:nvSpPr>
      <xdr:spPr bwMode="auto">
        <a:xfrm>
          <a:off x="0" y="549958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636" name="AutoShape 1564" descr="Pittsburgh Penguins">
          <a:extLst>
            <a:ext uri="{FF2B5EF4-FFF2-40B4-BE49-F238E27FC236}">
              <a16:creationId xmlns:a16="http://schemas.microsoft.com/office/drawing/2014/main" xmlns="" id="{00000000-0008-0000-1000-00001C120000}"/>
            </a:ext>
          </a:extLst>
        </xdr:cNvPr>
        <xdr:cNvSpPr>
          <a:spLocks noChangeAspect="1" noChangeArrowheads="1"/>
        </xdr:cNvSpPr>
      </xdr:nvSpPr>
      <xdr:spPr bwMode="auto">
        <a:xfrm>
          <a:off x="0" y="550324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37" name="AutoShape 1565" descr="Vegas Golden Knights">
          <a:extLst>
            <a:ext uri="{FF2B5EF4-FFF2-40B4-BE49-F238E27FC236}">
              <a16:creationId xmlns:a16="http://schemas.microsoft.com/office/drawing/2014/main" xmlns="" id="{00000000-0008-0000-1000-00001D120000}"/>
            </a:ext>
          </a:extLst>
        </xdr:cNvPr>
        <xdr:cNvSpPr>
          <a:spLocks noChangeAspect="1" noChangeArrowheads="1"/>
        </xdr:cNvSpPr>
      </xdr:nvSpPr>
      <xdr:spPr bwMode="auto">
        <a:xfrm>
          <a:off x="0" y="5505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38" name="AutoShape 1566" descr="Minnesota Wild">
          <a:extLst>
            <a:ext uri="{FF2B5EF4-FFF2-40B4-BE49-F238E27FC236}">
              <a16:creationId xmlns:a16="http://schemas.microsoft.com/office/drawing/2014/main" xmlns="" id="{00000000-0008-0000-1000-00001E120000}"/>
            </a:ext>
          </a:extLst>
        </xdr:cNvPr>
        <xdr:cNvSpPr>
          <a:spLocks noChangeAspect="1" noChangeArrowheads="1"/>
        </xdr:cNvSpPr>
      </xdr:nvSpPr>
      <xdr:spPr bwMode="auto">
        <a:xfrm>
          <a:off x="0" y="550872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39" name="AutoShape 1567" descr="Carolina Hurricanes">
          <a:extLst>
            <a:ext uri="{FF2B5EF4-FFF2-40B4-BE49-F238E27FC236}">
              <a16:creationId xmlns:a16="http://schemas.microsoft.com/office/drawing/2014/main" xmlns="" id="{00000000-0008-0000-1000-00001F120000}"/>
            </a:ext>
          </a:extLst>
        </xdr:cNvPr>
        <xdr:cNvSpPr>
          <a:spLocks noChangeAspect="1" noChangeArrowheads="1"/>
        </xdr:cNvSpPr>
      </xdr:nvSpPr>
      <xdr:spPr bwMode="auto">
        <a:xfrm>
          <a:off x="0" y="551238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40" name="AutoShape 1568" descr="Calgary Flames">
          <a:extLst>
            <a:ext uri="{FF2B5EF4-FFF2-40B4-BE49-F238E27FC236}">
              <a16:creationId xmlns:a16="http://schemas.microsoft.com/office/drawing/2014/main" xmlns="" id="{00000000-0008-0000-1000-000020120000}"/>
            </a:ext>
          </a:extLst>
        </xdr:cNvPr>
        <xdr:cNvSpPr>
          <a:spLocks noChangeAspect="1" noChangeArrowheads="1"/>
        </xdr:cNvSpPr>
      </xdr:nvSpPr>
      <xdr:spPr bwMode="auto">
        <a:xfrm>
          <a:off x="0" y="55142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41" name="AutoShape 1569" descr="Pittsburgh Penguins">
          <a:extLst>
            <a:ext uri="{FF2B5EF4-FFF2-40B4-BE49-F238E27FC236}">
              <a16:creationId xmlns:a16="http://schemas.microsoft.com/office/drawing/2014/main" xmlns="" id="{00000000-0008-0000-1000-000021120000}"/>
            </a:ext>
          </a:extLst>
        </xdr:cNvPr>
        <xdr:cNvSpPr>
          <a:spLocks noChangeAspect="1" noChangeArrowheads="1"/>
        </xdr:cNvSpPr>
      </xdr:nvSpPr>
      <xdr:spPr bwMode="auto">
        <a:xfrm>
          <a:off x="0" y="551787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42" name="AutoShape 1570" descr="Ottawa Senators">
          <a:extLst>
            <a:ext uri="{FF2B5EF4-FFF2-40B4-BE49-F238E27FC236}">
              <a16:creationId xmlns:a16="http://schemas.microsoft.com/office/drawing/2014/main" xmlns="" id="{00000000-0008-0000-1000-000022120000}"/>
            </a:ext>
          </a:extLst>
        </xdr:cNvPr>
        <xdr:cNvSpPr>
          <a:spLocks noChangeAspect="1" noChangeArrowheads="1"/>
        </xdr:cNvSpPr>
      </xdr:nvSpPr>
      <xdr:spPr bwMode="auto">
        <a:xfrm>
          <a:off x="0" y="551969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43" name="AutoShape 1571" descr="Los Angeles Kings">
          <a:extLst>
            <a:ext uri="{FF2B5EF4-FFF2-40B4-BE49-F238E27FC236}">
              <a16:creationId xmlns:a16="http://schemas.microsoft.com/office/drawing/2014/main" xmlns="" id="{00000000-0008-0000-1000-000023120000}"/>
            </a:ext>
          </a:extLst>
        </xdr:cNvPr>
        <xdr:cNvSpPr>
          <a:spLocks noChangeAspect="1" noChangeArrowheads="1"/>
        </xdr:cNvSpPr>
      </xdr:nvSpPr>
      <xdr:spPr bwMode="auto">
        <a:xfrm>
          <a:off x="0" y="55233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44" name="AutoShape 1572" descr="Montreal Canadiens">
          <a:extLst>
            <a:ext uri="{FF2B5EF4-FFF2-40B4-BE49-F238E27FC236}">
              <a16:creationId xmlns:a16="http://schemas.microsoft.com/office/drawing/2014/main" xmlns="" id="{00000000-0008-0000-1000-000024120000}"/>
            </a:ext>
          </a:extLst>
        </xdr:cNvPr>
        <xdr:cNvSpPr>
          <a:spLocks noChangeAspect="1" noChangeArrowheads="1"/>
        </xdr:cNvSpPr>
      </xdr:nvSpPr>
      <xdr:spPr bwMode="auto">
        <a:xfrm>
          <a:off x="0" y="552701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45" name="AutoShape 1573" descr="Anaheim Ducks">
          <a:extLst>
            <a:ext uri="{FF2B5EF4-FFF2-40B4-BE49-F238E27FC236}">
              <a16:creationId xmlns:a16="http://schemas.microsoft.com/office/drawing/2014/main" xmlns="" id="{00000000-0008-0000-1000-000025120000}"/>
            </a:ext>
          </a:extLst>
        </xdr:cNvPr>
        <xdr:cNvSpPr>
          <a:spLocks noChangeAspect="1" noChangeArrowheads="1"/>
        </xdr:cNvSpPr>
      </xdr:nvSpPr>
      <xdr:spPr bwMode="auto">
        <a:xfrm>
          <a:off x="0" y="55306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46" name="AutoShape 1574" descr="St Louis Blues">
          <a:extLst>
            <a:ext uri="{FF2B5EF4-FFF2-40B4-BE49-F238E27FC236}">
              <a16:creationId xmlns:a16="http://schemas.microsoft.com/office/drawing/2014/main" xmlns="" id="{00000000-0008-0000-1000-000026120000}"/>
            </a:ext>
          </a:extLst>
        </xdr:cNvPr>
        <xdr:cNvSpPr>
          <a:spLocks noChangeAspect="1" noChangeArrowheads="1"/>
        </xdr:cNvSpPr>
      </xdr:nvSpPr>
      <xdr:spPr bwMode="auto">
        <a:xfrm>
          <a:off x="0" y="55343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47" name="AutoShape 1575" descr="Buffalo Sabres">
          <a:extLst>
            <a:ext uri="{FF2B5EF4-FFF2-40B4-BE49-F238E27FC236}">
              <a16:creationId xmlns:a16="http://schemas.microsoft.com/office/drawing/2014/main" xmlns="" id="{00000000-0008-0000-1000-000027120000}"/>
            </a:ext>
          </a:extLst>
        </xdr:cNvPr>
        <xdr:cNvSpPr>
          <a:spLocks noChangeAspect="1" noChangeArrowheads="1"/>
        </xdr:cNvSpPr>
      </xdr:nvSpPr>
      <xdr:spPr bwMode="auto">
        <a:xfrm>
          <a:off x="0" y="553615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48" name="AutoShape 1576" descr="Edmonton Oilers">
          <a:extLst>
            <a:ext uri="{FF2B5EF4-FFF2-40B4-BE49-F238E27FC236}">
              <a16:creationId xmlns:a16="http://schemas.microsoft.com/office/drawing/2014/main" xmlns="" id="{00000000-0008-0000-1000-000028120000}"/>
            </a:ext>
          </a:extLst>
        </xdr:cNvPr>
        <xdr:cNvSpPr>
          <a:spLocks noChangeAspect="1" noChangeArrowheads="1"/>
        </xdr:cNvSpPr>
      </xdr:nvSpPr>
      <xdr:spPr bwMode="auto">
        <a:xfrm>
          <a:off x="0" y="553981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49" name="AutoShape 1577" descr="Edmonton Oilers">
          <a:extLst>
            <a:ext uri="{FF2B5EF4-FFF2-40B4-BE49-F238E27FC236}">
              <a16:creationId xmlns:a16="http://schemas.microsoft.com/office/drawing/2014/main" xmlns="" id="{00000000-0008-0000-1000-000029120000}"/>
            </a:ext>
          </a:extLst>
        </xdr:cNvPr>
        <xdr:cNvSpPr>
          <a:spLocks noChangeAspect="1" noChangeArrowheads="1"/>
        </xdr:cNvSpPr>
      </xdr:nvSpPr>
      <xdr:spPr bwMode="auto">
        <a:xfrm>
          <a:off x="0" y="554347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650" name="AutoShape 1578" descr="Minnesota Wild">
          <a:extLst>
            <a:ext uri="{FF2B5EF4-FFF2-40B4-BE49-F238E27FC236}">
              <a16:creationId xmlns:a16="http://schemas.microsoft.com/office/drawing/2014/main" xmlns="" id="{00000000-0008-0000-1000-00002A120000}"/>
            </a:ext>
          </a:extLst>
        </xdr:cNvPr>
        <xdr:cNvSpPr>
          <a:spLocks noChangeAspect="1" noChangeArrowheads="1"/>
        </xdr:cNvSpPr>
      </xdr:nvSpPr>
      <xdr:spPr bwMode="auto">
        <a:xfrm>
          <a:off x="0" y="55471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51" name="AutoShape 1579" descr="Chicago Blackhawks">
          <a:extLst>
            <a:ext uri="{FF2B5EF4-FFF2-40B4-BE49-F238E27FC236}">
              <a16:creationId xmlns:a16="http://schemas.microsoft.com/office/drawing/2014/main" xmlns="" id="{00000000-0008-0000-1000-00002B120000}"/>
            </a:ext>
          </a:extLst>
        </xdr:cNvPr>
        <xdr:cNvSpPr>
          <a:spLocks noChangeAspect="1" noChangeArrowheads="1"/>
        </xdr:cNvSpPr>
      </xdr:nvSpPr>
      <xdr:spPr bwMode="auto">
        <a:xfrm>
          <a:off x="0" y="55489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52" name="AutoShape 1580" descr="Columbus Blue Jackets">
          <a:extLst>
            <a:ext uri="{FF2B5EF4-FFF2-40B4-BE49-F238E27FC236}">
              <a16:creationId xmlns:a16="http://schemas.microsoft.com/office/drawing/2014/main" xmlns="" id="{00000000-0008-0000-1000-00002C120000}"/>
            </a:ext>
          </a:extLst>
        </xdr:cNvPr>
        <xdr:cNvSpPr>
          <a:spLocks noChangeAspect="1" noChangeArrowheads="1"/>
        </xdr:cNvSpPr>
      </xdr:nvSpPr>
      <xdr:spPr bwMode="auto">
        <a:xfrm>
          <a:off x="0" y="555444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53" name="AutoShape 1581" descr="San Jose Sharks">
          <a:extLst>
            <a:ext uri="{FF2B5EF4-FFF2-40B4-BE49-F238E27FC236}">
              <a16:creationId xmlns:a16="http://schemas.microsoft.com/office/drawing/2014/main" xmlns="" id="{00000000-0008-0000-1000-00002D120000}"/>
            </a:ext>
          </a:extLst>
        </xdr:cNvPr>
        <xdr:cNvSpPr>
          <a:spLocks noChangeAspect="1" noChangeArrowheads="1"/>
        </xdr:cNvSpPr>
      </xdr:nvSpPr>
      <xdr:spPr bwMode="auto">
        <a:xfrm>
          <a:off x="0" y="555810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54" name="AutoShape 1582" descr="Minnesota Wild">
          <a:extLst>
            <a:ext uri="{FF2B5EF4-FFF2-40B4-BE49-F238E27FC236}">
              <a16:creationId xmlns:a16="http://schemas.microsoft.com/office/drawing/2014/main" xmlns="" id="{00000000-0008-0000-1000-00002E120000}"/>
            </a:ext>
          </a:extLst>
        </xdr:cNvPr>
        <xdr:cNvSpPr>
          <a:spLocks noChangeAspect="1" noChangeArrowheads="1"/>
        </xdr:cNvSpPr>
      </xdr:nvSpPr>
      <xdr:spPr bwMode="auto">
        <a:xfrm>
          <a:off x="0" y="55617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55" name="AutoShape 1583" descr="Los Angeles Kings">
          <a:extLst>
            <a:ext uri="{FF2B5EF4-FFF2-40B4-BE49-F238E27FC236}">
              <a16:creationId xmlns:a16="http://schemas.microsoft.com/office/drawing/2014/main" xmlns="" id="{00000000-0008-0000-1000-00002F120000}"/>
            </a:ext>
          </a:extLst>
        </xdr:cNvPr>
        <xdr:cNvSpPr>
          <a:spLocks noChangeAspect="1" noChangeArrowheads="1"/>
        </xdr:cNvSpPr>
      </xdr:nvSpPr>
      <xdr:spPr bwMode="auto">
        <a:xfrm>
          <a:off x="0" y="55654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56" name="AutoShape 1584" descr="Dallas Stars">
          <a:extLst>
            <a:ext uri="{FF2B5EF4-FFF2-40B4-BE49-F238E27FC236}">
              <a16:creationId xmlns:a16="http://schemas.microsoft.com/office/drawing/2014/main" xmlns="" id="{00000000-0008-0000-1000-000030120000}"/>
            </a:ext>
          </a:extLst>
        </xdr:cNvPr>
        <xdr:cNvSpPr>
          <a:spLocks noChangeAspect="1" noChangeArrowheads="1"/>
        </xdr:cNvSpPr>
      </xdr:nvSpPr>
      <xdr:spPr bwMode="auto">
        <a:xfrm>
          <a:off x="0" y="5569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57" name="AutoShape 1585" descr="New York Islanders">
          <a:extLst>
            <a:ext uri="{FF2B5EF4-FFF2-40B4-BE49-F238E27FC236}">
              <a16:creationId xmlns:a16="http://schemas.microsoft.com/office/drawing/2014/main" xmlns="" id="{00000000-0008-0000-1000-000031120000}"/>
            </a:ext>
          </a:extLst>
        </xdr:cNvPr>
        <xdr:cNvSpPr>
          <a:spLocks noChangeAspect="1" noChangeArrowheads="1"/>
        </xdr:cNvSpPr>
      </xdr:nvSpPr>
      <xdr:spPr bwMode="auto">
        <a:xfrm>
          <a:off x="0" y="557090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58" name="AutoShape 1586" descr="Carolina Hurricanes">
          <a:extLst>
            <a:ext uri="{FF2B5EF4-FFF2-40B4-BE49-F238E27FC236}">
              <a16:creationId xmlns:a16="http://schemas.microsoft.com/office/drawing/2014/main" xmlns="" id="{00000000-0008-0000-1000-000032120000}"/>
            </a:ext>
          </a:extLst>
        </xdr:cNvPr>
        <xdr:cNvSpPr>
          <a:spLocks noChangeAspect="1" noChangeArrowheads="1"/>
        </xdr:cNvSpPr>
      </xdr:nvSpPr>
      <xdr:spPr bwMode="auto">
        <a:xfrm>
          <a:off x="0" y="557456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59" name="AutoShape 1587" descr="Florida Panthers">
          <a:extLst>
            <a:ext uri="{FF2B5EF4-FFF2-40B4-BE49-F238E27FC236}">
              <a16:creationId xmlns:a16="http://schemas.microsoft.com/office/drawing/2014/main" xmlns="" id="{00000000-0008-0000-1000-000033120000}"/>
            </a:ext>
          </a:extLst>
        </xdr:cNvPr>
        <xdr:cNvSpPr>
          <a:spLocks noChangeAspect="1" noChangeArrowheads="1"/>
        </xdr:cNvSpPr>
      </xdr:nvSpPr>
      <xdr:spPr bwMode="auto">
        <a:xfrm>
          <a:off x="0" y="557639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60" name="AutoShape 1588" descr="Los Angeles Kings">
          <a:extLst>
            <a:ext uri="{FF2B5EF4-FFF2-40B4-BE49-F238E27FC236}">
              <a16:creationId xmlns:a16="http://schemas.microsoft.com/office/drawing/2014/main" xmlns="" id="{00000000-0008-0000-1000-000034120000}"/>
            </a:ext>
          </a:extLst>
        </xdr:cNvPr>
        <xdr:cNvSpPr>
          <a:spLocks noChangeAspect="1" noChangeArrowheads="1"/>
        </xdr:cNvSpPr>
      </xdr:nvSpPr>
      <xdr:spPr bwMode="auto">
        <a:xfrm>
          <a:off x="0" y="558004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61" name="AutoShape 1589" descr="Tampa Bay Lightning">
          <a:extLst>
            <a:ext uri="{FF2B5EF4-FFF2-40B4-BE49-F238E27FC236}">
              <a16:creationId xmlns:a16="http://schemas.microsoft.com/office/drawing/2014/main" xmlns="" id="{00000000-0008-0000-1000-000035120000}"/>
            </a:ext>
          </a:extLst>
        </xdr:cNvPr>
        <xdr:cNvSpPr>
          <a:spLocks noChangeAspect="1" noChangeArrowheads="1"/>
        </xdr:cNvSpPr>
      </xdr:nvSpPr>
      <xdr:spPr bwMode="auto">
        <a:xfrm>
          <a:off x="0" y="558370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62" name="AutoShape 1590" descr="Tampa Bay Lightning">
          <a:extLst>
            <a:ext uri="{FF2B5EF4-FFF2-40B4-BE49-F238E27FC236}">
              <a16:creationId xmlns:a16="http://schemas.microsoft.com/office/drawing/2014/main" xmlns="" id="{00000000-0008-0000-1000-000036120000}"/>
            </a:ext>
          </a:extLst>
        </xdr:cNvPr>
        <xdr:cNvSpPr>
          <a:spLocks noChangeAspect="1" noChangeArrowheads="1"/>
        </xdr:cNvSpPr>
      </xdr:nvSpPr>
      <xdr:spPr bwMode="auto">
        <a:xfrm>
          <a:off x="0" y="558553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663" name="AutoShape 1591" descr="Minnesota Wild">
          <a:extLst>
            <a:ext uri="{FF2B5EF4-FFF2-40B4-BE49-F238E27FC236}">
              <a16:creationId xmlns:a16="http://schemas.microsoft.com/office/drawing/2014/main" xmlns="" id="{00000000-0008-0000-1000-000037120000}"/>
            </a:ext>
          </a:extLst>
        </xdr:cNvPr>
        <xdr:cNvSpPr>
          <a:spLocks noChangeAspect="1" noChangeArrowheads="1"/>
        </xdr:cNvSpPr>
      </xdr:nvSpPr>
      <xdr:spPr bwMode="auto">
        <a:xfrm>
          <a:off x="0" y="558919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64" name="AutoShape 1592" descr="Chicago Blackhawks">
          <a:extLst>
            <a:ext uri="{FF2B5EF4-FFF2-40B4-BE49-F238E27FC236}">
              <a16:creationId xmlns:a16="http://schemas.microsoft.com/office/drawing/2014/main" xmlns="" id="{00000000-0008-0000-1000-000038120000}"/>
            </a:ext>
          </a:extLst>
        </xdr:cNvPr>
        <xdr:cNvSpPr>
          <a:spLocks noChangeAspect="1" noChangeArrowheads="1"/>
        </xdr:cNvSpPr>
      </xdr:nvSpPr>
      <xdr:spPr bwMode="auto">
        <a:xfrm>
          <a:off x="0" y="559102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65" name="AutoShape 1593" descr="Buffalo Sabres">
          <a:extLst>
            <a:ext uri="{FF2B5EF4-FFF2-40B4-BE49-F238E27FC236}">
              <a16:creationId xmlns:a16="http://schemas.microsoft.com/office/drawing/2014/main" xmlns="" id="{00000000-0008-0000-1000-000039120000}"/>
            </a:ext>
          </a:extLst>
        </xdr:cNvPr>
        <xdr:cNvSpPr>
          <a:spLocks noChangeAspect="1" noChangeArrowheads="1"/>
        </xdr:cNvSpPr>
      </xdr:nvSpPr>
      <xdr:spPr bwMode="auto">
        <a:xfrm>
          <a:off x="0" y="559468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66" name="AutoShape 1594" descr="Colorado Avalanche">
          <a:extLst>
            <a:ext uri="{FF2B5EF4-FFF2-40B4-BE49-F238E27FC236}">
              <a16:creationId xmlns:a16="http://schemas.microsoft.com/office/drawing/2014/main" xmlns="" id="{00000000-0008-0000-1000-00003A120000}"/>
            </a:ext>
          </a:extLst>
        </xdr:cNvPr>
        <xdr:cNvSpPr>
          <a:spLocks noChangeAspect="1" noChangeArrowheads="1"/>
        </xdr:cNvSpPr>
      </xdr:nvSpPr>
      <xdr:spPr bwMode="auto">
        <a:xfrm>
          <a:off x="0" y="559833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67" name="AutoShape 1595" descr="Dallas Stars">
          <a:extLst>
            <a:ext uri="{FF2B5EF4-FFF2-40B4-BE49-F238E27FC236}">
              <a16:creationId xmlns:a16="http://schemas.microsoft.com/office/drawing/2014/main" xmlns="" id="{00000000-0008-0000-1000-00003B120000}"/>
            </a:ext>
          </a:extLst>
        </xdr:cNvPr>
        <xdr:cNvSpPr>
          <a:spLocks noChangeAspect="1" noChangeArrowheads="1"/>
        </xdr:cNvSpPr>
      </xdr:nvSpPr>
      <xdr:spPr bwMode="auto">
        <a:xfrm>
          <a:off x="0" y="560199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68" name="AutoShape 1596" descr="Colorado Avalanche">
          <a:extLst>
            <a:ext uri="{FF2B5EF4-FFF2-40B4-BE49-F238E27FC236}">
              <a16:creationId xmlns:a16="http://schemas.microsoft.com/office/drawing/2014/main" xmlns="" id="{00000000-0008-0000-1000-00003C120000}"/>
            </a:ext>
          </a:extLst>
        </xdr:cNvPr>
        <xdr:cNvSpPr>
          <a:spLocks noChangeAspect="1" noChangeArrowheads="1"/>
        </xdr:cNvSpPr>
      </xdr:nvSpPr>
      <xdr:spPr bwMode="auto">
        <a:xfrm>
          <a:off x="0" y="560382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69" name="AutoShape 1597" descr="Anaheim Ducks">
          <a:extLst>
            <a:ext uri="{FF2B5EF4-FFF2-40B4-BE49-F238E27FC236}">
              <a16:creationId xmlns:a16="http://schemas.microsoft.com/office/drawing/2014/main" xmlns="" id="{00000000-0008-0000-1000-00003D120000}"/>
            </a:ext>
          </a:extLst>
        </xdr:cNvPr>
        <xdr:cNvSpPr>
          <a:spLocks noChangeAspect="1" noChangeArrowheads="1"/>
        </xdr:cNvSpPr>
      </xdr:nvSpPr>
      <xdr:spPr bwMode="auto">
        <a:xfrm>
          <a:off x="0" y="560748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70" name="AutoShape 1598" descr="Arizona Coyotes">
          <a:extLst>
            <a:ext uri="{FF2B5EF4-FFF2-40B4-BE49-F238E27FC236}">
              <a16:creationId xmlns:a16="http://schemas.microsoft.com/office/drawing/2014/main" xmlns="" id="{00000000-0008-0000-1000-00003E120000}"/>
            </a:ext>
          </a:extLst>
        </xdr:cNvPr>
        <xdr:cNvSpPr>
          <a:spLocks noChangeAspect="1" noChangeArrowheads="1"/>
        </xdr:cNvSpPr>
      </xdr:nvSpPr>
      <xdr:spPr bwMode="auto">
        <a:xfrm>
          <a:off x="0" y="561113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71" name="AutoShape 1599" descr="Tampa Bay Lightning">
          <a:extLst>
            <a:ext uri="{FF2B5EF4-FFF2-40B4-BE49-F238E27FC236}">
              <a16:creationId xmlns:a16="http://schemas.microsoft.com/office/drawing/2014/main" xmlns="" id="{00000000-0008-0000-1000-00003F120000}"/>
            </a:ext>
          </a:extLst>
        </xdr:cNvPr>
        <xdr:cNvSpPr>
          <a:spLocks noChangeAspect="1" noChangeArrowheads="1"/>
        </xdr:cNvSpPr>
      </xdr:nvSpPr>
      <xdr:spPr bwMode="auto">
        <a:xfrm>
          <a:off x="0" y="5614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72" name="AutoShape 1600" descr="Arizona Coyotes">
          <a:extLst>
            <a:ext uri="{FF2B5EF4-FFF2-40B4-BE49-F238E27FC236}">
              <a16:creationId xmlns:a16="http://schemas.microsoft.com/office/drawing/2014/main" xmlns="" id="{00000000-0008-0000-1000-000040120000}"/>
            </a:ext>
          </a:extLst>
        </xdr:cNvPr>
        <xdr:cNvSpPr>
          <a:spLocks noChangeAspect="1" noChangeArrowheads="1"/>
        </xdr:cNvSpPr>
      </xdr:nvSpPr>
      <xdr:spPr bwMode="auto">
        <a:xfrm>
          <a:off x="0" y="561845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73" name="AutoShape 1601" descr="New York Rangers">
          <a:extLst>
            <a:ext uri="{FF2B5EF4-FFF2-40B4-BE49-F238E27FC236}">
              <a16:creationId xmlns:a16="http://schemas.microsoft.com/office/drawing/2014/main" xmlns="" id="{00000000-0008-0000-1000-000041120000}"/>
            </a:ext>
          </a:extLst>
        </xdr:cNvPr>
        <xdr:cNvSpPr>
          <a:spLocks noChangeAspect="1" noChangeArrowheads="1"/>
        </xdr:cNvSpPr>
      </xdr:nvSpPr>
      <xdr:spPr bwMode="auto">
        <a:xfrm>
          <a:off x="0" y="562211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74" name="AutoShape 1602" descr="Edmonton Oilers">
          <a:extLst>
            <a:ext uri="{FF2B5EF4-FFF2-40B4-BE49-F238E27FC236}">
              <a16:creationId xmlns:a16="http://schemas.microsoft.com/office/drawing/2014/main" xmlns="" id="{00000000-0008-0000-1000-000042120000}"/>
            </a:ext>
          </a:extLst>
        </xdr:cNvPr>
        <xdr:cNvSpPr>
          <a:spLocks noChangeAspect="1" noChangeArrowheads="1"/>
        </xdr:cNvSpPr>
      </xdr:nvSpPr>
      <xdr:spPr bwMode="auto">
        <a:xfrm>
          <a:off x="0" y="562576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75" name="AutoShape 1603" descr="Arizona Coyotes">
          <a:extLst>
            <a:ext uri="{FF2B5EF4-FFF2-40B4-BE49-F238E27FC236}">
              <a16:creationId xmlns:a16="http://schemas.microsoft.com/office/drawing/2014/main" xmlns="" id="{00000000-0008-0000-1000-000043120000}"/>
            </a:ext>
          </a:extLst>
        </xdr:cNvPr>
        <xdr:cNvSpPr>
          <a:spLocks noChangeAspect="1" noChangeArrowheads="1"/>
        </xdr:cNvSpPr>
      </xdr:nvSpPr>
      <xdr:spPr bwMode="auto">
        <a:xfrm>
          <a:off x="0" y="562942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76" name="AutoShape 1604" descr="Toronto Maple Leafs">
          <a:extLst>
            <a:ext uri="{FF2B5EF4-FFF2-40B4-BE49-F238E27FC236}">
              <a16:creationId xmlns:a16="http://schemas.microsoft.com/office/drawing/2014/main" xmlns="" id="{00000000-0008-0000-1000-000044120000}"/>
            </a:ext>
          </a:extLst>
        </xdr:cNvPr>
        <xdr:cNvSpPr>
          <a:spLocks noChangeAspect="1" noChangeArrowheads="1"/>
        </xdr:cNvSpPr>
      </xdr:nvSpPr>
      <xdr:spPr bwMode="auto">
        <a:xfrm>
          <a:off x="0" y="5633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77" name="AutoShape 1605" descr="Columbus Blue Jackets">
          <a:extLst>
            <a:ext uri="{FF2B5EF4-FFF2-40B4-BE49-F238E27FC236}">
              <a16:creationId xmlns:a16="http://schemas.microsoft.com/office/drawing/2014/main" xmlns="" id="{00000000-0008-0000-1000-000045120000}"/>
            </a:ext>
          </a:extLst>
        </xdr:cNvPr>
        <xdr:cNvSpPr>
          <a:spLocks noChangeAspect="1" noChangeArrowheads="1"/>
        </xdr:cNvSpPr>
      </xdr:nvSpPr>
      <xdr:spPr bwMode="auto">
        <a:xfrm>
          <a:off x="0" y="563674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78" name="AutoShape 1606" descr="Calgary Flames">
          <a:extLst>
            <a:ext uri="{FF2B5EF4-FFF2-40B4-BE49-F238E27FC236}">
              <a16:creationId xmlns:a16="http://schemas.microsoft.com/office/drawing/2014/main" xmlns="" id="{00000000-0008-0000-1000-000046120000}"/>
            </a:ext>
          </a:extLst>
        </xdr:cNvPr>
        <xdr:cNvSpPr>
          <a:spLocks noChangeAspect="1" noChangeArrowheads="1"/>
        </xdr:cNvSpPr>
      </xdr:nvSpPr>
      <xdr:spPr bwMode="auto">
        <a:xfrm>
          <a:off x="0" y="564040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79" name="AutoShape 1607" descr="Vancouver Canucks">
          <a:extLst>
            <a:ext uri="{FF2B5EF4-FFF2-40B4-BE49-F238E27FC236}">
              <a16:creationId xmlns:a16="http://schemas.microsoft.com/office/drawing/2014/main" xmlns="" id="{00000000-0008-0000-1000-000047120000}"/>
            </a:ext>
          </a:extLst>
        </xdr:cNvPr>
        <xdr:cNvSpPr>
          <a:spLocks noChangeAspect="1" noChangeArrowheads="1"/>
        </xdr:cNvSpPr>
      </xdr:nvSpPr>
      <xdr:spPr bwMode="auto">
        <a:xfrm>
          <a:off x="0" y="564405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80" name="AutoShape 1608" descr="Colorado Avalanche">
          <a:extLst>
            <a:ext uri="{FF2B5EF4-FFF2-40B4-BE49-F238E27FC236}">
              <a16:creationId xmlns:a16="http://schemas.microsoft.com/office/drawing/2014/main" xmlns="" id="{00000000-0008-0000-1000-000048120000}"/>
            </a:ext>
          </a:extLst>
        </xdr:cNvPr>
        <xdr:cNvSpPr>
          <a:spLocks noChangeAspect="1" noChangeArrowheads="1"/>
        </xdr:cNvSpPr>
      </xdr:nvSpPr>
      <xdr:spPr bwMode="auto">
        <a:xfrm>
          <a:off x="0" y="564771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81" name="AutoShape 1609" descr="Pittsburgh Penguins">
          <a:extLst>
            <a:ext uri="{FF2B5EF4-FFF2-40B4-BE49-F238E27FC236}">
              <a16:creationId xmlns:a16="http://schemas.microsoft.com/office/drawing/2014/main" xmlns="" id="{00000000-0008-0000-1000-000049120000}"/>
            </a:ext>
          </a:extLst>
        </xdr:cNvPr>
        <xdr:cNvSpPr>
          <a:spLocks noChangeAspect="1" noChangeArrowheads="1"/>
        </xdr:cNvSpPr>
      </xdr:nvSpPr>
      <xdr:spPr bwMode="auto">
        <a:xfrm>
          <a:off x="0" y="5651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82" name="AutoShape 1610" descr="New Jersey Devils">
          <a:extLst>
            <a:ext uri="{FF2B5EF4-FFF2-40B4-BE49-F238E27FC236}">
              <a16:creationId xmlns:a16="http://schemas.microsoft.com/office/drawing/2014/main" xmlns="" id="{00000000-0008-0000-1000-00004A120000}"/>
            </a:ext>
          </a:extLst>
        </xdr:cNvPr>
        <xdr:cNvSpPr>
          <a:spLocks noChangeAspect="1" noChangeArrowheads="1"/>
        </xdr:cNvSpPr>
      </xdr:nvSpPr>
      <xdr:spPr bwMode="auto">
        <a:xfrm>
          <a:off x="0" y="565503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83" name="AutoShape 1611" descr="Nashville Predators">
          <a:extLst>
            <a:ext uri="{FF2B5EF4-FFF2-40B4-BE49-F238E27FC236}">
              <a16:creationId xmlns:a16="http://schemas.microsoft.com/office/drawing/2014/main" xmlns="" id="{00000000-0008-0000-1000-00004B120000}"/>
            </a:ext>
          </a:extLst>
        </xdr:cNvPr>
        <xdr:cNvSpPr>
          <a:spLocks noChangeAspect="1" noChangeArrowheads="1"/>
        </xdr:cNvSpPr>
      </xdr:nvSpPr>
      <xdr:spPr bwMode="auto">
        <a:xfrm>
          <a:off x="0" y="565868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84" name="AutoShape 1612" descr="Nashville Predators">
          <a:extLst>
            <a:ext uri="{FF2B5EF4-FFF2-40B4-BE49-F238E27FC236}">
              <a16:creationId xmlns:a16="http://schemas.microsoft.com/office/drawing/2014/main" xmlns="" id="{00000000-0008-0000-1000-00004C120000}"/>
            </a:ext>
          </a:extLst>
        </xdr:cNvPr>
        <xdr:cNvSpPr>
          <a:spLocks noChangeAspect="1" noChangeArrowheads="1"/>
        </xdr:cNvSpPr>
      </xdr:nvSpPr>
      <xdr:spPr bwMode="auto">
        <a:xfrm>
          <a:off x="0" y="566234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85" name="AutoShape 1613" descr="New Jersey Devils">
          <a:extLst>
            <a:ext uri="{FF2B5EF4-FFF2-40B4-BE49-F238E27FC236}">
              <a16:creationId xmlns:a16="http://schemas.microsoft.com/office/drawing/2014/main" xmlns="" id="{00000000-0008-0000-1000-00004D120000}"/>
            </a:ext>
          </a:extLst>
        </xdr:cNvPr>
        <xdr:cNvSpPr>
          <a:spLocks noChangeAspect="1" noChangeArrowheads="1"/>
        </xdr:cNvSpPr>
      </xdr:nvSpPr>
      <xdr:spPr bwMode="auto">
        <a:xfrm>
          <a:off x="0" y="56660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86" name="AutoShape 1614" descr="Nashville Predators">
          <a:extLst>
            <a:ext uri="{FF2B5EF4-FFF2-40B4-BE49-F238E27FC236}">
              <a16:creationId xmlns:a16="http://schemas.microsoft.com/office/drawing/2014/main" xmlns="" id="{00000000-0008-0000-1000-00004E120000}"/>
            </a:ext>
          </a:extLst>
        </xdr:cNvPr>
        <xdr:cNvSpPr>
          <a:spLocks noChangeAspect="1" noChangeArrowheads="1"/>
        </xdr:cNvSpPr>
      </xdr:nvSpPr>
      <xdr:spPr bwMode="auto">
        <a:xfrm>
          <a:off x="0" y="566783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87" name="AutoShape 1615" descr="New Jersey Devils">
          <a:extLst>
            <a:ext uri="{FF2B5EF4-FFF2-40B4-BE49-F238E27FC236}">
              <a16:creationId xmlns:a16="http://schemas.microsoft.com/office/drawing/2014/main" xmlns="" id="{00000000-0008-0000-1000-00004F120000}"/>
            </a:ext>
          </a:extLst>
        </xdr:cNvPr>
        <xdr:cNvSpPr>
          <a:spLocks noChangeAspect="1" noChangeArrowheads="1"/>
        </xdr:cNvSpPr>
      </xdr:nvSpPr>
      <xdr:spPr bwMode="auto">
        <a:xfrm>
          <a:off x="0" y="567148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88" name="AutoShape 1616" descr="Vancouver Canucks">
          <a:extLst>
            <a:ext uri="{FF2B5EF4-FFF2-40B4-BE49-F238E27FC236}">
              <a16:creationId xmlns:a16="http://schemas.microsoft.com/office/drawing/2014/main" xmlns="" id="{00000000-0008-0000-1000-000050120000}"/>
            </a:ext>
          </a:extLst>
        </xdr:cNvPr>
        <xdr:cNvSpPr>
          <a:spLocks noChangeAspect="1" noChangeArrowheads="1"/>
        </xdr:cNvSpPr>
      </xdr:nvSpPr>
      <xdr:spPr bwMode="auto">
        <a:xfrm>
          <a:off x="0" y="567514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89" name="AutoShape 1617" descr="San Jose Sharks">
          <a:extLst>
            <a:ext uri="{FF2B5EF4-FFF2-40B4-BE49-F238E27FC236}">
              <a16:creationId xmlns:a16="http://schemas.microsoft.com/office/drawing/2014/main" xmlns="" id="{00000000-0008-0000-1000-000051120000}"/>
            </a:ext>
          </a:extLst>
        </xdr:cNvPr>
        <xdr:cNvSpPr>
          <a:spLocks noChangeAspect="1" noChangeArrowheads="1"/>
        </xdr:cNvSpPr>
      </xdr:nvSpPr>
      <xdr:spPr bwMode="auto">
        <a:xfrm>
          <a:off x="0" y="56788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90" name="AutoShape 1618" descr="Ottawa Senators">
          <a:extLst>
            <a:ext uri="{FF2B5EF4-FFF2-40B4-BE49-F238E27FC236}">
              <a16:creationId xmlns:a16="http://schemas.microsoft.com/office/drawing/2014/main" xmlns="" id="{00000000-0008-0000-1000-000052120000}"/>
            </a:ext>
          </a:extLst>
        </xdr:cNvPr>
        <xdr:cNvSpPr>
          <a:spLocks noChangeAspect="1" noChangeArrowheads="1"/>
        </xdr:cNvSpPr>
      </xdr:nvSpPr>
      <xdr:spPr bwMode="auto">
        <a:xfrm>
          <a:off x="0" y="568246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91" name="AutoShape 1619" descr="Edmonton Oilers">
          <a:extLst>
            <a:ext uri="{FF2B5EF4-FFF2-40B4-BE49-F238E27FC236}">
              <a16:creationId xmlns:a16="http://schemas.microsoft.com/office/drawing/2014/main" xmlns="" id="{00000000-0008-0000-1000-000053120000}"/>
            </a:ext>
          </a:extLst>
        </xdr:cNvPr>
        <xdr:cNvSpPr>
          <a:spLocks noChangeAspect="1" noChangeArrowheads="1"/>
        </xdr:cNvSpPr>
      </xdr:nvSpPr>
      <xdr:spPr bwMode="auto">
        <a:xfrm>
          <a:off x="0" y="568612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92" name="AutoShape 1620" descr="Tampa Bay Lightning">
          <a:extLst>
            <a:ext uri="{FF2B5EF4-FFF2-40B4-BE49-F238E27FC236}">
              <a16:creationId xmlns:a16="http://schemas.microsoft.com/office/drawing/2014/main" xmlns="" id="{00000000-0008-0000-1000-000054120000}"/>
            </a:ext>
          </a:extLst>
        </xdr:cNvPr>
        <xdr:cNvSpPr>
          <a:spLocks noChangeAspect="1" noChangeArrowheads="1"/>
        </xdr:cNvSpPr>
      </xdr:nvSpPr>
      <xdr:spPr bwMode="auto">
        <a:xfrm>
          <a:off x="0" y="568977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93" name="AutoShape 1621" descr="Buffalo Sabres">
          <a:extLst>
            <a:ext uri="{FF2B5EF4-FFF2-40B4-BE49-F238E27FC236}">
              <a16:creationId xmlns:a16="http://schemas.microsoft.com/office/drawing/2014/main" xmlns="" id="{00000000-0008-0000-1000-000055120000}"/>
            </a:ext>
          </a:extLst>
        </xdr:cNvPr>
        <xdr:cNvSpPr>
          <a:spLocks noChangeAspect="1" noChangeArrowheads="1"/>
        </xdr:cNvSpPr>
      </xdr:nvSpPr>
      <xdr:spPr bwMode="auto">
        <a:xfrm>
          <a:off x="0" y="569343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94" name="AutoShape 1622" descr="Detroit Red Wings">
          <a:extLst>
            <a:ext uri="{FF2B5EF4-FFF2-40B4-BE49-F238E27FC236}">
              <a16:creationId xmlns:a16="http://schemas.microsoft.com/office/drawing/2014/main" xmlns="" id="{00000000-0008-0000-1000-000056120000}"/>
            </a:ext>
          </a:extLst>
        </xdr:cNvPr>
        <xdr:cNvSpPr>
          <a:spLocks noChangeAspect="1" noChangeArrowheads="1"/>
        </xdr:cNvSpPr>
      </xdr:nvSpPr>
      <xdr:spPr bwMode="auto">
        <a:xfrm>
          <a:off x="0" y="5697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95" name="AutoShape 1623" descr="Pittsburgh Penguins">
          <a:extLst>
            <a:ext uri="{FF2B5EF4-FFF2-40B4-BE49-F238E27FC236}">
              <a16:creationId xmlns:a16="http://schemas.microsoft.com/office/drawing/2014/main" xmlns="" id="{00000000-0008-0000-1000-000057120000}"/>
            </a:ext>
          </a:extLst>
        </xdr:cNvPr>
        <xdr:cNvSpPr>
          <a:spLocks noChangeAspect="1" noChangeArrowheads="1"/>
        </xdr:cNvSpPr>
      </xdr:nvSpPr>
      <xdr:spPr bwMode="auto">
        <a:xfrm>
          <a:off x="0" y="570075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96" name="AutoShape 1624" descr="Los Angeles Kings">
          <a:extLst>
            <a:ext uri="{FF2B5EF4-FFF2-40B4-BE49-F238E27FC236}">
              <a16:creationId xmlns:a16="http://schemas.microsoft.com/office/drawing/2014/main" xmlns="" id="{00000000-0008-0000-1000-000058120000}"/>
            </a:ext>
          </a:extLst>
        </xdr:cNvPr>
        <xdr:cNvSpPr>
          <a:spLocks noChangeAspect="1" noChangeArrowheads="1"/>
        </xdr:cNvSpPr>
      </xdr:nvSpPr>
      <xdr:spPr bwMode="auto">
        <a:xfrm>
          <a:off x="0" y="57044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97" name="AutoShape 1625" descr="Philadelphia Flyers">
          <a:extLst>
            <a:ext uri="{FF2B5EF4-FFF2-40B4-BE49-F238E27FC236}">
              <a16:creationId xmlns:a16="http://schemas.microsoft.com/office/drawing/2014/main" xmlns="" id="{00000000-0008-0000-1000-000059120000}"/>
            </a:ext>
          </a:extLst>
        </xdr:cNvPr>
        <xdr:cNvSpPr>
          <a:spLocks noChangeAspect="1" noChangeArrowheads="1"/>
        </xdr:cNvSpPr>
      </xdr:nvSpPr>
      <xdr:spPr bwMode="auto">
        <a:xfrm>
          <a:off x="0" y="570806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698" name="AutoShape 1626" descr="San Jose Sharks">
          <a:extLst>
            <a:ext uri="{FF2B5EF4-FFF2-40B4-BE49-F238E27FC236}">
              <a16:creationId xmlns:a16="http://schemas.microsoft.com/office/drawing/2014/main" xmlns="" id="{00000000-0008-0000-1000-00005A120000}"/>
            </a:ext>
          </a:extLst>
        </xdr:cNvPr>
        <xdr:cNvSpPr>
          <a:spLocks noChangeAspect="1" noChangeArrowheads="1"/>
        </xdr:cNvSpPr>
      </xdr:nvSpPr>
      <xdr:spPr bwMode="auto">
        <a:xfrm>
          <a:off x="0" y="571172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699" name="AutoShape 1627" descr="Boston Bruins">
          <a:extLst>
            <a:ext uri="{FF2B5EF4-FFF2-40B4-BE49-F238E27FC236}">
              <a16:creationId xmlns:a16="http://schemas.microsoft.com/office/drawing/2014/main" xmlns="" id="{00000000-0008-0000-1000-00005B120000}"/>
            </a:ext>
          </a:extLst>
        </xdr:cNvPr>
        <xdr:cNvSpPr>
          <a:spLocks noChangeAspect="1" noChangeArrowheads="1"/>
        </xdr:cNvSpPr>
      </xdr:nvSpPr>
      <xdr:spPr bwMode="auto">
        <a:xfrm>
          <a:off x="0" y="571355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00" name="AutoShape 1628" descr="Montreal Canadiens">
          <a:extLst>
            <a:ext uri="{FF2B5EF4-FFF2-40B4-BE49-F238E27FC236}">
              <a16:creationId xmlns:a16="http://schemas.microsoft.com/office/drawing/2014/main" xmlns="" id="{00000000-0008-0000-1000-00005C120000}"/>
            </a:ext>
          </a:extLst>
        </xdr:cNvPr>
        <xdr:cNvSpPr>
          <a:spLocks noChangeAspect="1" noChangeArrowheads="1"/>
        </xdr:cNvSpPr>
      </xdr:nvSpPr>
      <xdr:spPr bwMode="auto">
        <a:xfrm>
          <a:off x="0" y="571720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01" name="AutoShape 1629" descr="Detroit Red Wings">
          <a:extLst>
            <a:ext uri="{FF2B5EF4-FFF2-40B4-BE49-F238E27FC236}">
              <a16:creationId xmlns:a16="http://schemas.microsoft.com/office/drawing/2014/main" xmlns="" id="{00000000-0008-0000-1000-00005D120000}"/>
            </a:ext>
          </a:extLst>
        </xdr:cNvPr>
        <xdr:cNvSpPr>
          <a:spLocks noChangeAspect="1" noChangeArrowheads="1"/>
        </xdr:cNvSpPr>
      </xdr:nvSpPr>
      <xdr:spPr bwMode="auto">
        <a:xfrm>
          <a:off x="0" y="57208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702" name="AutoShape 1630" descr="San Jose Sharks">
          <a:extLst>
            <a:ext uri="{FF2B5EF4-FFF2-40B4-BE49-F238E27FC236}">
              <a16:creationId xmlns:a16="http://schemas.microsoft.com/office/drawing/2014/main" xmlns="" id="{00000000-0008-0000-1000-00005E120000}"/>
            </a:ext>
          </a:extLst>
        </xdr:cNvPr>
        <xdr:cNvSpPr>
          <a:spLocks noChangeAspect="1" noChangeArrowheads="1"/>
        </xdr:cNvSpPr>
      </xdr:nvSpPr>
      <xdr:spPr bwMode="auto">
        <a:xfrm>
          <a:off x="0" y="5724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03" name="AutoShape 1631" descr="Detroit Red Wings">
          <a:extLst>
            <a:ext uri="{FF2B5EF4-FFF2-40B4-BE49-F238E27FC236}">
              <a16:creationId xmlns:a16="http://schemas.microsoft.com/office/drawing/2014/main" xmlns="" id="{00000000-0008-0000-1000-00005F120000}"/>
            </a:ext>
          </a:extLst>
        </xdr:cNvPr>
        <xdr:cNvSpPr>
          <a:spLocks noChangeAspect="1" noChangeArrowheads="1"/>
        </xdr:cNvSpPr>
      </xdr:nvSpPr>
      <xdr:spPr bwMode="auto">
        <a:xfrm>
          <a:off x="0" y="572635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04" name="AutoShape 1632" descr="Chicago Blackhawks">
          <a:extLst>
            <a:ext uri="{FF2B5EF4-FFF2-40B4-BE49-F238E27FC236}">
              <a16:creationId xmlns:a16="http://schemas.microsoft.com/office/drawing/2014/main" xmlns="" id="{00000000-0008-0000-1000-000060120000}"/>
            </a:ext>
          </a:extLst>
        </xdr:cNvPr>
        <xdr:cNvSpPr>
          <a:spLocks noChangeAspect="1" noChangeArrowheads="1"/>
        </xdr:cNvSpPr>
      </xdr:nvSpPr>
      <xdr:spPr bwMode="auto">
        <a:xfrm>
          <a:off x="0" y="573001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705" name="AutoShape 1633" descr="San Jose Sharks">
          <a:extLst>
            <a:ext uri="{FF2B5EF4-FFF2-40B4-BE49-F238E27FC236}">
              <a16:creationId xmlns:a16="http://schemas.microsoft.com/office/drawing/2014/main" xmlns="" id="{00000000-0008-0000-1000-000061120000}"/>
            </a:ext>
          </a:extLst>
        </xdr:cNvPr>
        <xdr:cNvSpPr>
          <a:spLocks noChangeAspect="1" noChangeArrowheads="1"/>
        </xdr:cNvSpPr>
      </xdr:nvSpPr>
      <xdr:spPr bwMode="auto">
        <a:xfrm>
          <a:off x="0" y="5733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06" name="AutoShape 1634" descr="Montreal Canadiens">
          <a:extLst>
            <a:ext uri="{FF2B5EF4-FFF2-40B4-BE49-F238E27FC236}">
              <a16:creationId xmlns:a16="http://schemas.microsoft.com/office/drawing/2014/main" xmlns="" id="{00000000-0008-0000-1000-000062120000}"/>
            </a:ext>
          </a:extLst>
        </xdr:cNvPr>
        <xdr:cNvSpPr>
          <a:spLocks noChangeAspect="1" noChangeArrowheads="1"/>
        </xdr:cNvSpPr>
      </xdr:nvSpPr>
      <xdr:spPr bwMode="auto">
        <a:xfrm>
          <a:off x="0" y="573549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707" name="AutoShape 1635" descr="Philadelphia Flyers">
          <a:extLst>
            <a:ext uri="{FF2B5EF4-FFF2-40B4-BE49-F238E27FC236}">
              <a16:creationId xmlns:a16="http://schemas.microsoft.com/office/drawing/2014/main" xmlns="" id="{00000000-0008-0000-1000-000063120000}"/>
            </a:ext>
          </a:extLst>
        </xdr:cNvPr>
        <xdr:cNvSpPr>
          <a:spLocks noChangeAspect="1" noChangeArrowheads="1"/>
        </xdr:cNvSpPr>
      </xdr:nvSpPr>
      <xdr:spPr bwMode="auto">
        <a:xfrm>
          <a:off x="0" y="573915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08" name="AutoShape 1636" descr="New York Rangers">
          <a:extLst>
            <a:ext uri="{FF2B5EF4-FFF2-40B4-BE49-F238E27FC236}">
              <a16:creationId xmlns:a16="http://schemas.microsoft.com/office/drawing/2014/main" xmlns="" id="{00000000-0008-0000-1000-000064120000}"/>
            </a:ext>
          </a:extLst>
        </xdr:cNvPr>
        <xdr:cNvSpPr>
          <a:spLocks noChangeAspect="1" noChangeArrowheads="1"/>
        </xdr:cNvSpPr>
      </xdr:nvSpPr>
      <xdr:spPr bwMode="auto">
        <a:xfrm>
          <a:off x="0" y="574098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709" name="AutoShape 1637" descr="Anaheim Ducks">
          <a:extLst>
            <a:ext uri="{FF2B5EF4-FFF2-40B4-BE49-F238E27FC236}">
              <a16:creationId xmlns:a16="http://schemas.microsoft.com/office/drawing/2014/main" xmlns="" id="{00000000-0008-0000-1000-000065120000}"/>
            </a:ext>
          </a:extLst>
        </xdr:cNvPr>
        <xdr:cNvSpPr>
          <a:spLocks noChangeAspect="1" noChangeArrowheads="1"/>
        </xdr:cNvSpPr>
      </xdr:nvSpPr>
      <xdr:spPr bwMode="auto">
        <a:xfrm>
          <a:off x="0" y="574464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710" name="AutoShape 1638" descr="Vegas Golden Knights">
          <a:extLst>
            <a:ext uri="{FF2B5EF4-FFF2-40B4-BE49-F238E27FC236}">
              <a16:creationId xmlns:a16="http://schemas.microsoft.com/office/drawing/2014/main" xmlns="" id="{00000000-0008-0000-1000-000066120000}"/>
            </a:ext>
          </a:extLst>
        </xdr:cNvPr>
        <xdr:cNvSpPr>
          <a:spLocks noChangeAspect="1" noChangeArrowheads="1"/>
        </xdr:cNvSpPr>
      </xdr:nvSpPr>
      <xdr:spPr bwMode="auto">
        <a:xfrm>
          <a:off x="0" y="574647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11" name="AutoShape 1639" descr="Vegas Golden Knights">
          <a:extLst>
            <a:ext uri="{FF2B5EF4-FFF2-40B4-BE49-F238E27FC236}">
              <a16:creationId xmlns:a16="http://schemas.microsoft.com/office/drawing/2014/main" xmlns="" id="{00000000-0008-0000-1000-000067120000}"/>
            </a:ext>
          </a:extLst>
        </xdr:cNvPr>
        <xdr:cNvSpPr>
          <a:spLocks noChangeAspect="1" noChangeArrowheads="1"/>
        </xdr:cNvSpPr>
      </xdr:nvSpPr>
      <xdr:spPr bwMode="auto">
        <a:xfrm>
          <a:off x="0" y="574829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712" name="AutoShape 1640" descr="Vegas Golden Knights">
          <a:extLst>
            <a:ext uri="{FF2B5EF4-FFF2-40B4-BE49-F238E27FC236}">
              <a16:creationId xmlns:a16="http://schemas.microsoft.com/office/drawing/2014/main" xmlns="" id="{00000000-0008-0000-1000-000068120000}"/>
            </a:ext>
          </a:extLst>
        </xdr:cNvPr>
        <xdr:cNvSpPr>
          <a:spLocks noChangeAspect="1" noChangeArrowheads="1"/>
        </xdr:cNvSpPr>
      </xdr:nvSpPr>
      <xdr:spPr bwMode="auto">
        <a:xfrm>
          <a:off x="0" y="5751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13" name="AutoShape 1641" descr="Anaheim Ducks">
          <a:extLst>
            <a:ext uri="{FF2B5EF4-FFF2-40B4-BE49-F238E27FC236}">
              <a16:creationId xmlns:a16="http://schemas.microsoft.com/office/drawing/2014/main" xmlns="" id="{00000000-0008-0000-1000-000069120000}"/>
            </a:ext>
          </a:extLst>
        </xdr:cNvPr>
        <xdr:cNvSpPr>
          <a:spLocks noChangeAspect="1" noChangeArrowheads="1"/>
        </xdr:cNvSpPr>
      </xdr:nvSpPr>
      <xdr:spPr bwMode="auto">
        <a:xfrm>
          <a:off x="0" y="575378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714" name="AutoShape 1642" descr="Philadelphia Flyers">
          <a:extLst>
            <a:ext uri="{FF2B5EF4-FFF2-40B4-BE49-F238E27FC236}">
              <a16:creationId xmlns:a16="http://schemas.microsoft.com/office/drawing/2014/main" xmlns="" id="{00000000-0008-0000-1000-00006A120000}"/>
            </a:ext>
          </a:extLst>
        </xdr:cNvPr>
        <xdr:cNvSpPr>
          <a:spLocks noChangeAspect="1" noChangeArrowheads="1"/>
        </xdr:cNvSpPr>
      </xdr:nvSpPr>
      <xdr:spPr bwMode="auto">
        <a:xfrm>
          <a:off x="0" y="575744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15" name="AutoShape 1643" descr="Buffalo Sabres">
          <a:extLst>
            <a:ext uri="{FF2B5EF4-FFF2-40B4-BE49-F238E27FC236}">
              <a16:creationId xmlns:a16="http://schemas.microsoft.com/office/drawing/2014/main" xmlns="" id="{00000000-0008-0000-1000-00006B120000}"/>
            </a:ext>
          </a:extLst>
        </xdr:cNvPr>
        <xdr:cNvSpPr>
          <a:spLocks noChangeAspect="1" noChangeArrowheads="1"/>
        </xdr:cNvSpPr>
      </xdr:nvSpPr>
      <xdr:spPr bwMode="auto">
        <a:xfrm>
          <a:off x="0" y="57592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16" name="AutoShape 1644" descr="San Jose Sharks">
          <a:extLst>
            <a:ext uri="{FF2B5EF4-FFF2-40B4-BE49-F238E27FC236}">
              <a16:creationId xmlns:a16="http://schemas.microsoft.com/office/drawing/2014/main" xmlns="" id="{00000000-0008-0000-1000-00006C120000}"/>
            </a:ext>
          </a:extLst>
        </xdr:cNvPr>
        <xdr:cNvSpPr>
          <a:spLocks noChangeAspect="1" noChangeArrowheads="1"/>
        </xdr:cNvSpPr>
      </xdr:nvSpPr>
      <xdr:spPr bwMode="auto">
        <a:xfrm>
          <a:off x="0" y="57629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17" name="AutoShape 1645" descr="Ottawa Senators">
          <a:extLst>
            <a:ext uri="{FF2B5EF4-FFF2-40B4-BE49-F238E27FC236}">
              <a16:creationId xmlns:a16="http://schemas.microsoft.com/office/drawing/2014/main" xmlns="" id="{00000000-0008-0000-1000-00006D120000}"/>
            </a:ext>
          </a:extLst>
        </xdr:cNvPr>
        <xdr:cNvSpPr>
          <a:spLocks noChangeAspect="1" noChangeArrowheads="1"/>
        </xdr:cNvSpPr>
      </xdr:nvSpPr>
      <xdr:spPr bwMode="auto">
        <a:xfrm>
          <a:off x="0" y="576658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18" name="AutoShape 1646" descr="Washington Capitals">
          <a:extLst>
            <a:ext uri="{FF2B5EF4-FFF2-40B4-BE49-F238E27FC236}">
              <a16:creationId xmlns:a16="http://schemas.microsoft.com/office/drawing/2014/main" xmlns="" id="{00000000-0008-0000-1000-00006E120000}"/>
            </a:ext>
          </a:extLst>
        </xdr:cNvPr>
        <xdr:cNvSpPr>
          <a:spLocks noChangeAspect="1" noChangeArrowheads="1"/>
        </xdr:cNvSpPr>
      </xdr:nvSpPr>
      <xdr:spPr bwMode="auto">
        <a:xfrm>
          <a:off x="0" y="5770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719" name="AutoShape 1647" descr="Vegas Golden Knights">
          <a:extLst>
            <a:ext uri="{FF2B5EF4-FFF2-40B4-BE49-F238E27FC236}">
              <a16:creationId xmlns:a16="http://schemas.microsoft.com/office/drawing/2014/main" xmlns="" id="{00000000-0008-0000-1000-00006F120000}"/>
            </a:ext>
          </a:extLst>
        </xdr:cNvPr>
        <xdr:cNvSpPr>
          <a:spLocks noChangeAspect="1" noChangeArrowheads="1"/>
        </xdr:cNvSpPr>
      </xdr:nvSpPr>
      <xdr:spPr bwMode="auto">
        <a:xfrm>
          <a:off x="0" y="577390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20" name="AutoShape 1648" descr="Philadelphia Flyers">
          <a:extLst>
            <a:ext uri="{FF2B5EF4-FFF2-40B4-BE49-F238E27FC236}">
              <a16:creationId xmlns:a16="http://schemas.microsoft.com/office/drawing/2014/main" xmlns="" id="{00000000-0008-0000-1000-000070120000}"/>
            </a:ext>
          </a:extLst>
        </xdr:cNvPr>
        <xdr:cNvSpPr>
          <a:spLocks noChangeAspect="1" noChangeArrowheads="1"/>
        </xdr:cNvSpPr>
      </xdr:nvSpPr>
      <xdr:spPr bwMode="auto">
        <a:xfrm>
          <a:off x="0" y="57757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21" name="AutoShape 1649" descr="Washington Capitals">
          <a:extLst>
            <a:ext uri="{FF2B5EF4-FFF2-40B4-BE49-F238E27FC236}">
              <a16:creationId xmlns:a16="http://schemas.microsoft.com/office/drawing/2014/main" xmlns="" id="{00000000-0008-0000-1000-000071120000}"/>
            </a:ext>
          </a:extLst>
        </xdr:cNvPr>
        <xdr:cNvSpPr>
          <a:spLocks noChangeAspect="1" noChangeArrowheads="1"/>
        </xdr:cNvSpPr>
      </xdr:nvSpPr>
      <xdr:spPr bwMode="auto">
        <a:xfrm>
          <a:off x="0" y="5779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22" name="AutoShape 1650" descr="Washington Capitals">
          <a:extLst>
            <a:ext uri="{FF2B5EF4-FFF2-40B4-BE49-F238E27FC236}">
              <a16:creationId xmlns:a16="http://schemas.microsoft.com/office/drawing/2014/main" xmlns="" id="{00000000-0008-0000-1000-000072120000}"/>
            </a:ext>
          </a:extLst>
        </xdr:cNvPr>
        <xdr:cNvSpPr>
          <a:spLocks noChangeAspect="1" noChangeArrowheads="1"/>
        </xdr:cNvSpPr>
      </xdr:nvSpPr>
      <xdr:spPr bwMode="auto">
        <a:xfrm>
          <a:off x="0" y="578304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23" name="AutoShape 1651" descr="Montreal Canadiens">
          <a:extLst>
            <a:ext uri="{FF2B5EF4-FFF2-40B4-BE49-F238E27FC236}">
              <a16:creationId xmlns:a16="http://schemas.microsoft.com/office/drawing/2014/main" xmlns="" id="{00000000-0008-0000-1000-000073120000}"/>
            </a:ext>
          </a:extLst>
        </xdr:cNvPr>
        <xdr:cNvSpPr>
          <a:spLocks noChangeAspect="1" noChangeArrowheads="1"/>
        </xdr:cNvSpPr>
      </xdr:nvSpPr>
      <xdr:spPr bwMode="auto">
        <a:xfrm>
          <a:off x="0" y="578670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24" name="AutoShape 1652" descr="Washington Capitals">
          <a:extLst>
            <a:ext uri="{FF2B5EF4-FFF2-40B4-BE49-F238E27FC236}">
              <a16:creationId xmlns:a16="http://schemas.microsoft.com/office/drawing/2014/main" xmlns="" id="{00000000-0008-0000-1000-000074120000}"/>
            </a:ext>
          </a:extLst>
        </xdr:cNvPr>
        <xdr:cNvSpPr>
          <a:spLocks noChangeAspect="1" noChangeArrowheads="1"/>
        </xdr:cNvSpPr>
      </xdr:nvSpPr>
      <xdr:spPr bwMode="auto">
        <a:xfrm>
          <a:off x="0" y="57903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25" name="AutoShape 1653" descr="Colorado Avalanche">
          <a:extLst>
            <a:ext uri="{FF2B5EF4-FFF2-40B4-BE49-F238E27FC236}">
              <a16:creationId xmlns:a16="http://schemas.microsoft.com/office/drawing/2014/main" xmlns="" id="{00000000-0008-0000-1000-000075120000}"/>
            </a:ext>
          </a:extLst>
        </xdr:cNvPr>
        <xdr:cNvSpPr>
          <a:spLocks noChangeAspect="1" noChangeArrowheads="1"/>
        </xdr:cNvSpPr>
      </xdr:nvSpPr>
      <xdr:spPr bwMode="auto">
        <a:xfrm>
          <a:off x="0" y="579401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26" name="AutoShape 1654" descr="Vancouver Canucks">
          <a:extLst>
            <a:ext uri="{FF2B5EF4-FFF2-40B4-BE49-F238E27FC236}">
              <a16:creationId xmlns:a16="http://schemas.microsoft.com/office/drawing/2014/main" xmlns="" id="{00000000-0008-0000-1000-000076120000}"/>
            </a:ext>
          </a:extLst>
        </xdr:cNvPr>
        <xdr:cNvSpPr>
          <a:spLocks noChangeAspect="1" noChangeArrowheads="1"/>
        </xdr:cNvSpPr>
      </xdr:nvSpPr>
      <xdr:spPr bwMode="auto">
        <a:xfrm>
          <a:off x="0" y="5797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27" name="AutoShape 1655" descr="Pittsburgh Penguins">
          <a:extLst>
            <a:ext uri="{FF2B5EF4-FFF2-40B4-BE49-F238E27FC236}">
              <a16:creationId xmlns:a16="http://schemas.microsoft.com/office/drawing/2014/main" xmlns="" id="{00000000-0008-0000-1000-000077120000}"/>
            </a:ext>
          </a:extLst>
        </xdr:cNvPr>
        <xdr:cNvSpPr>
          <a:spLocks noChangeAspect="1" noChangeArrowheads="1"/>
        </xdr:cNvSpPr>
      </xdr:nvSpPr>
      <xdr:spPr bwMode="auto">
        <a:xfrm>
          <a:off x="0" y="5801334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28" name="AutoShape 1656" descr="Nashville Predators">
          <a:extLst>
            <a:ext uri="{FF2B5EF4-FFF2-40B4-BE49-F238E27FC236}">
              <a16:creationId xmlns:a16="http://schemas.microsoft.com/office/drawing/2014/main" xmlns="" id="{00000000-0008-0000-1000-000078120000}"/>
            </a:ext>
          </a:extLst>
        </xdr:cNvPr>
        <xdr:cNvSpPr>
          <a:spLocks noChangeAspect="1" noChangeArrowheads="1"/>
        </xdr:cNvSpPr>
      </xdr:nvSpPr>
      <xdr:spPr bwMode="auto">
        <a:xfrm>
          <a:off x="0" y="580499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29" name="AutoShape 1657" descr="Anaheim Ducks">
          <a:extLst>
            <a:ext uri="{FF2B5EF4-FFF2-40B4-BE49-F238E27FC236}">
              <a16:creationId xmlns:a16="http://schemas.microsoft.com/office/drawing/2014/main" xmlns="" id="{00000000-0008-0000-1000-000079120000}"/>
            </a:ext>
          </a:extLst>
        </xdr:cNvPr>
        <xdr:cNvSpPr>
          <a:spLocks noChangeAspect="1" noChangeArrowheads="1"/>
        </xdr:cNvSpPr>
      </xdr:nvSpPr>
      <xdr:spPr bwMode="auto">
        <a:xfrm>
          <a:off x="0" y="580864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30" name="AutoShape 1658" descr="Vegas Golden Knights">
          <a:extLst>
            <a:ext uri="{FF2B5EF4-FFF2-40B4-BE49-F238E27FC236}">
              <a16:creationId xmlns:a16="http://schemas.microsoft.com/office/drawing/2014/main" xmlns="" id="{00000000-0008-0000-1000-00007A120000}"/>
            </a:ext>
          </a:extLst>
        </xdr:cNvPr>
        <xdr:cNvSpPr>
          <a:spLocks noChangeAspect="1" noChangeArrowheads="1"/>
        </xdr:cNvSpPr>
      </xdr:nvSpPr>
      <xdr:spPr bwMode="auto">
        <a:xfrm>
          <a:off x="0" y="581230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31" name="AutoShape 1659" descr="Toronto Maple Leafs">
          <a:extLst>
            <a:ext uri="{FF2B5EF4-FFF2-40B4-BE49-F238E27FC236}">
              <a16:creationId xmlns:a16="http://schemas.microsoft.com/office/drawing/2014/main" xmlns="" id="{00000000-0008-0000-1000-00007B120000}"/>
            </a:ext>
          </a:extLst>
        </xdr:cNvPr>
        <xdr:cNvSpPr>
          <a:spLocks noChangeAspect="1" noChangeArrowheads="1"/>
        </xdr:cNvSpPr>
      </xdr:nvSpPr>
      <xdr:spPr bwMode="auto">
        <a:xfrm>
          <a:off x="0" y="5815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32" name="AutoShape 1660" descr="New York Rangers">
          <a:extLst>
            <a:ext uri="{FF2B5EF4-FFF2-40B4-BE49-F238E27FC236}">
              <a16:creationId xmlns:a16="http://schemas.microsoft.com/office/drawing/2014/main" xmlns="" id="{00000000-0008-0000-1000-00007C120000}"/>
            </a:ext>
          </a:extLst>
        </xdr:cNvPr>
        <xdr:cNvSpPr>
          <a:spLocks noChangeAspect="1" noChangeArrowheads="1"/>
        </xdr:cNvSpPr>
      </xdr:nvSpPr>
      <xdr:spPr bwMode="auto">
        <a:xfrm>
          <a:off x="0" y="581962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33" name="AutoShape 1661" descr="Montreal Canadiens">
          <a:extLst>
            <a:ext uri="{FF2B5EF4-FFF2-40B4-BE49-F238E27FC236}">
              <a16:creationId xmlns:a16="http://schemas.microsoft.com/office/drawing/2014/main" xmlns="" id="{00000000-0008-0000-1000-00007D120000}"/>
            </a:ext>
          </a:extLst>
        </xdr:cNvPr>
        <xdr:cNvSpPr>
          <a:spLocks noChangeAspect="1" noChangeArrowheads="1"/>
        </xdr:cNvSpPr>
      </xdr:nvSpPr>
      <xdr:spPr bwMode="auto">
        <a:xfrm>
          <a:off x="0" y="582328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34" name="AutoShape 1662" descr="Ottawa Senators">
          <a:extLst>
            <a:ext uri="{FF2B5EF4-FFF2-40B4-BE49-F238E27FC236}">
              <a16:creationId xmlns:a16="http://schemas.microsoft.com/office/drawing/2014/main" xmlns="" id="{00000000-0008-0000-1000-00007E120000}"/>
            </a:ext>
          </a:extLst>
        </xdr:cNvPr>
        <xdr:cNvSpPr>
          <a:spLocks noChangeAspect="1" noChangeArrowheads="1"/>
        </xdr:cNvSpPr>
      </xdr:nvSpPr>
      <xdr:spPr bwMode="auto">
        <a:xfrm>
          <a:off x="0" y="582693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35" name="AutoShape 1663" descr="Arizona Coyotes">
          <a:extLst>
            <a:ext uri="{FF2B5EF4-FFF2-40B4-BE49-F238E27FC236}">
              <a16:creationId xmlns:a16="http://schemas.microsoft.com/office/drawing/2014/main" xmlns="" id="{00000000-0008-0000-1000-00007F120000}"/>
            </a:ext>
          </a:extLst>
        </xdr:cNvPr>
        <xdr:cNvSpPr>
          <a:spLocks noChangeAspect="1" noChangeArrowheads="1"/>
        </xdr:cNvSpPr>
      </xdr:nvSpPr>
      <xdr:spPr bwMode="auto">
        <a:xfrm>
          <a:off x="0" y="583059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36" name="AutoShape 1664" descr="New York Islanders">
          <a:extLst>
            <a:ext uri="{FF2B5EF4-FFF2-40B4-BE49-F238E27FC236}">
              <a16:creationId xmlns:a16="http://schemas.microsoft.com/office/drawing/2014/main" xmlns="" id="{00000000-0008-0000-1000-000080120000}"/>
            </a:ext>
          </a:extLst>
        </xdr:cNvPr>
        <xdr:cNvSpPr>
          <a:spLocks noChangeAspect="1" noChangeArrowheads="1"/>
        </xdr:cNvSpPr>
      </xdr:nvSpPr>
      <xdr:spPr bwMode="auto">
        <a:xfrm>
          <a:off x="0" y="5834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737" name="AutoShape 1665" descr="St Louis Blues">
          <a:extLst>
            <a:ext uri="{FF2B5EF4-FFF2-40B4-BE49-F238E27FC236}">
              <a16:creationId xmlns:a16="http://schemas.microsoft.com/office/drawing/2014/main" xmlns="" id="{00000000-0008-0000-1000-000081120000}"/>
            </a:ext>
          </a:extLst>
        </xdr:cNvPr>
        <xdr:cNvSpPr>
          <a:spLocks noChangeAspect="1" noChangeArrowheads="1"/>
        </xdr:cNvSpPr>
      </xdr:nvSpPr>
      <xdr:spPr bwMode="auto">
        <a:xfrm>
          <a:off x="0" y="583791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738" name="AutoShape 1666" descr="Buffalo Sabres">
          <a:extLst>
            <a:ext uri="{FF2B5EF4-FFF2-40B4-BE49-F238E27FC236}">
              <a16:creationId xmlns:a16="http://schemas.microsoft.com/office/drawing/2014/main" xmlns="" id="{00000000-0008-0000-1000-000082120000}"/>
            </a:ext>
          </a:extLst>
        </xdr:cNvPr>
        <xdr:cNvSpPr>
          <a:spLocks noChangeAspect="1" noChangeArrowheads="1"/>
        </xdr:cNvSpPr>
      </xdr:nvSpPr>
      <xdr:spPr bwMode="auto">
        <a:xfrm>
          <a:off x="0" y="583973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39" name="AutoShape 1667" descr="Dallas Stars">
          <a:extLst>
            <a:ext uri="{FF2B5EF4-FFF2-40B4-BE49-F238E27FC236}">
              <a16:creationId xmlns:a16="http://schemas.microsoft.com/office/drawing/2014/main" xmlns="" id="{00000000-0008-0000-1000-000083120000}"/>
            </a:ext>
          </a:extLst>
        </xdr:cNvPr>
        <xdr:cNvSpPr>
          <a:spLocks noChangeAspect="1" noChangeArrowheads="1"/>
        </xdr:cNvSpPr>
      </xdr:nvSpPr>
      <xdr:spPr bwMode="auto">
        <a:xfrm>
          <a:off x="0" y="584156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40" name="AutoShape 1668" descr="Tampa Bay Lightning">
          <a:extLst>
            <a:ext uri="{FF2B5EF4-FFF2-40B4-BE49-F238E27FC236}">
              <a16:creationId xmlns:a16="http://schemas.microsoft.com/office/drawing/2014/main" xmlns="" id="{00000000-0008-0000-1000-000084120000}"/>
            </a:ext>
          </a:extLst>
        </xdr:cNvPr>
        <xdr:cNvSpPr>
          <a:spLocks noChangeAspect="1" noChangeArrowheads="1"/>
        </xdr:cNvSpPr>
      </xdr:nvSpPr>
      <xdr:spPr bwMode="auto">
        <a:xfrm>
          <a:off x="0" y="584522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41" name="AutoShape 1669" descr="Edmonton Oilers">
          <a:extLst>
            <a:ext uri="{FF2B5EF4-FFF2-40B4-BE49-F238E27FC236}">
              <a16:creationId xmlns:a16="http://schemas.microsoft.com/office/drawing/2014/main" xmlns="" id="{00000000-0008-0000-1000-000085120000}"/>
            </a:ext>
          </a:extLst>
        </xdr:cNvPr>
        <xdr:cNvSpPr>
          <a:spLocks noChangeAspect="1" noChangeArrowheads="1"/>
        </xdr:cNvSpPr>
      </xdr:nvSpPr>
      <xdr:spPr bwMode="auto">
        <a:xfrm>
          <a:off x="0" y="584888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42" name="AutoShape 1670" descr="Boston Bruins">
          <a:extLst>
            <a:ext uri="{FF2B5EF4-FFF2-40B4-BE49-F238E27FC236}">
              <a16:creationId xmlns:a16="http://schemas.microsoft.com/office/drawing/2014/main" xmlns="" id="{00000000-0008-0000-1000-000086120000}"/>
            </a:ext>
          </a:extLst>
        </xdr:cNvPr>
        <xdr:cNvSpPr>
          <a:spLocks noChangeAspect="1" noChangeArrowheads="1"/>
        </xdr:cNvSpPr>
      </xdr:nvSpPr>
      <xdr:spPr bwMode="auto">
        <a:xfrm>
          <a:off x="0" y="5852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43" name="AutoShape 1671" descr="Buffalo Sabres">
          <a:extLst>
            <a:ext uri="{FF2B5EF4-FFF2-40B4-BE49-F238E27FC236}">
              <a16:creationId xmlns:a16="http://schemas.microsoft.com/office/drawing/2014/main" xmlns="" id="{00000000-0008-0000-1000-000087120000}"/>
            </a:ext>
          </a:extLst>
        </xdr:cNvPr>
        <xdr:cNvSpPr>
          <a:spLocks noChangeAspect="1" noChangeArrowheads="1"/>
        </xdr:cNvSpPr>
      </xdr:nvSpPr>
      <xdr:spPr bwMode="auto">
        <a:xfrm>
          <a:off x="0" y="585619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44" name="AutoShape 1672" descr="Minnesota Wild">
          <a:extLst>
            <a:ext uri="{FF2B5EF4-FFF2-40B4-BE49-F238E27FC236}">
              <a16:creationId xmlns:a16="http://schemas.microsoft.com/office/drawing/2014/main" xmlns="" id="{00000000-0008-0000-1000-000088120000}"/>
            </a:ext>
          </a:extLst>
        </xdr:cNvPr>
        <xdr:cNvSpPr>
          <a:spLocks noChangeAspect="1" noChangeArrowheads="1"/>
        </xdr:cNvSpPr>
      </xdr:nvSpPr>
      <xdr:spPr bwMode="auto">
        <a:xfrm>
          <a:off x="0" y="585985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745" name="AutoShape 1673" descr="Minnesota Wild">
          <a:extLst>
            <a:ext uri="{FF2B5EF4-FFF2-40B4-BE49-F238E27FC236}">
              <a16:creationId xmlns:a16="http://schemas.microsoft.com/office/drawing/2014/main" xmlns="" id="{00000000-0008-0000-1000-000089120000}"/>
            </a:ext>
          </a:extLst>
        </xdr:cNvPr>
        <xdr:cNvSpPr>
          <a:spLocks noChangeAspect="1" noChangeArrowheads="1"/>
        </xdr:cNvSpPr>
      </xdr:nvSpPr>
      <xdr:spPr bwMode="auto">
        <a:xfrm>
          <a:off x="0" y="586351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46" name="AutoShape 1674" descr="Pittsburgh Penguins">
          <a:extLst>
            <a:ext uri="{FF2B5EF4-FFF2-40B4-BE49-F238E27FC236}">
              <a16:creationId xmlns:a16="http://schemas.microsoft.com/office/drawing/2014/main" xmlns="" id="{00000000-0008-0000-1000-00008A120000}"/>
            </a:ext>
          </a:extLst>
        </xdr:cNvPr>
        <xdr:cNvSpPr>
          <a:spLocks noChangeAspect="1" noChangeArrowheads="1"/>
        </xdr:cNvSpPr>
      </xdr:nvSpPr>
      <xdr:spPr bwMode="auto">
        <a:xfrm>
          <a:off x="0" y="586534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747" name="AutoShape 1675" descr="Ottawa Senators">
          <a:extLst>
            <a:ext uri="{FF2B5EF4-FFF2-40B4-BE49-F238E27FC236}">
              <a16:creationId xmlns:a16="http://schemas.microsoft.com/office/drawing/2014/main" xmlns="" id="{00000000-0008-0000-1000-00008B120000}"/>
            </a:ext>
          </a:extLst>
        </xdr:cNvPr>
        <xdr:cNvSpPr>
          <a:spLocks noChangeAspect="1" noChangeArrowheads="1"/>
        </xdr:cNvSpPr>
      </xdr:nvSpPr>
      <xdr:spPr bwMode="auto">
        <a:xfrm>
          <a:off x="0" y="586900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48" name="AutoShape 1676" descr="St Louis Blues">
          <a:extLst>
            <a:ext uri="{FF2B5EF4-FFF2-40B4-BE49-F238E27FC236}">
              <a16:creationId xmlns:a16="http://schemas.microsoft.com/office/drawing/2014/main" xmlns="" id="{00000000-0008-0000-1000-00008C120000}"/>
            </a:ext>
          </a:extLst>
        </xdr:cNvPr>
        <xdr:cNvSpPr>
          <a:spLocks noChangeAspect="1" noChangeArrowheads="1"/>
        </xdr:cNvSpPr>
      </xdr:nvSpPr>
      <xdr:spPr bwMode="auto">
        <a:xfrm>
          <a:off x="0" y="58708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749" name="AutoShape 1677" descr="Los Angeles Kings">
          <a:extLst>
            <a:ext uri="{FF2B5EF4-FFF2-40B4-BE49-F238E27FC236}">
              <a16:creationId xmlns:a16="http://schemas.microsoft.com/office/drawing/2014/main" xmlns="" id="{00000000-0008-0000-1000-00008D120000}"/>
            </a:ext>
          </a:extLst>
        </xdr:cNvPr>
        <xdr:cNvSpPr>
          <a:spLocks noChangeAspect="1" noChangeArrowheads="1"/>
        </xdr:cNvSpPr>
      </xdr:nvSpPr>
      <xdr:spPr bwMode="auto">
        <a:xfrm>
          <a:off x="0" y="587448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50" name="AutoShape 1678" descr="San Jose Sharks">
          <a:extLst>
            <a:ext uri="{FF2B5EF4-FFF2-40B4-BE49-F238E27FC236}">
              <a16:creationId xmlns:a16="http://schemas.microsoft.com/office/drawing/2014/main" xmlns="" id="{00000000-0008-0000-1000-00008E120000}"/>
            </a:ext>
          </a:extLst>
        </xdr:cNvPr>
        <xdr:cNvSpPr>
          <a:spLocks noChangeAspect="1" noChangeArrowheads="1"/>
        </xdr:cNvSpPr>
      </xdr:nvSpPr>
      <xdr:spPr bwMode="auto">
        <a:xfrm>
          <a:off x="0" y="587631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51" name="AutoShape 1679" descr="Minnesota Wild">
          <a:extLst>
            <a:ext uri="{FF2B5EF4-FFF2-40B4-BE49-F238E27FC236}">
              <a16:creationId xmlns:a16="http://schemas.microsoft.com/office/drawing/2014/main" xmlns="" id="{00000000-0008-0000-1000-00008F120000}"/>
            </a:ext>
          </a:extLst>
        </xdr:cNvPr>
        <xdr:cNvSpPr>
          <a:spLocks noChangeAspect="1" noChangeArrowheads="1"/>
        </xdr:cNvSpPr>
      </xdr:nvSpPr>
      <xdr:spPr bwMode="auto">
        <a:xfrm>
          <a:off x="0" y="5879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845</xdr:row>
      <xdr:rowOff>121920</xdr:rowOff>
    </xdr:to>
    <xdr:sp macro="" textlink="">
      <xdr:nvSpPr>
        <xdr:cNvPr id="4752" name="AutoShape 1680" descr="Detroit Red Wings">
          <a:extLst>
            <a:ext uri="{FF2B5EF4-FFF2-40B4-BE49-F238E27FC236}">
              <a16:creationId xmlns:a16="http://schemas.microsoft.com/office/drawing/2014/main" xmlns="" id="{00000000-0008-0000-1000-000090120000}"/>
            </a:ext>
          </a:extLst>
        </xdr:cNvPr>
        <xdr:cNvSpPr>
          <a:spLocks noChangeAspect="1" noChangeArrowheads="1"/>
        </xdr:cNvSpPr>
      </xdr:nvSpPr>
      <xdr:spPr bwMode="auto">
        <a:xfrm>
          <a:off x="0" y="588363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53" name="AutoShape 1681" descr="Nashville Predators">
          <a:extLst>
            <a:ext uri="{FF2B5EF4-FFF2-40B4-BE49-F238E27FC236}">
              <a16:creationId xmlns:a16="http://schemas.microsoft.com/office/drawing/2014/main" xmlns="" id="{00000000-0008-0000-1000-000091120000}"/>
            </a:ext>
          </a:extLst>
        </xdr:cNvPr>
        <xdr:cNvSpPr>
          <a:spLocks noChangeAspect="1" noChangeArrowheads="1"/>
        </xdr:cNvSpPr>
      </xdr:nvSpPr>
      <xdr:spPr bwMode="auto">
        <a:xfrm>
          <a:off x="0" y="588545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121920</xdr:rowOff>
    </xdr:to>
    <xdr:sp macro="" textlink="">
      <xdr:nvSpPr>
        <xdr:cNvPr id="4754" name="AutoShape 1682" descr="Nashville Predators">
          <a:extLst>
            <a:ext uri="{FF2B5EF4-FFF2-40B4-BE49-F238E27FC236}">
              <a16:creationId xmlns:a16="http://schemas.microsoft.com/office/drawing/2014/main" xmlns="" id="{00000000-0008-0000-1000-000092120000}"/>
            </a:ext>
          </a:extLst>
        </xdr:cNvPr>
        <xdr:cNvSpPr>
          <a:spLocks noChangeAspect="1" noChangeArrowheads="1"/>
        </xdr:cNvSpPr>
      </xdr:nvSpPr>
      <xdr:spPr bwMode="auto">
        <a:xfrm>
          <a:off x="0" y="5889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55" name="AutoShape 1683" descr="Columbus Blue Jackets">
          <a:extLst>
            <a:ext uri="{FF2B5EF4-FFF2-40B4-BE49-F238E27FC236}">
              <a16:creationId xmlns:a16="http://schemas.microsoft.com/office/drawing/2014/main" xmlns="" id="{00000000-0008-0000-1000-000093120000}"/>
            </a:ext>
          </a:extLst>
        </xdr:cNvPr>
        <xdr:cNvSpPr>
          <a:spLocks noChangeAspect="1" noChangeArrowheads="1"/>
        </xdr:cNvSpPr>
      </xdr:nvSpPr>
      <xdr:spPr bwMode="auto">
        <a:xfrm>
          <a:off x="0" y="589094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844</xdr:row>
      <xdr:rowOff>114300</xdr:rowOff>
    </xdr:to>
    <xdr:sp macro="" textlink="">
      <xdr:nvSpPr>
        <xdr:cNvPr id="4756" name="AutoShape 1684" descr="Buffalo Sabres">
          <a:extLst>
            <a:ext uri="{FF2B5EF4-FFF2-40B4-BE49-F238E27FC236}">
              <a16:creationId xmlns:a16="http://schemas.microsoft.com/office/drawing/2014/main" xmlns="" id="{00000000-0008-0000-1000-000094120000}"/>
            </a:ext>
          </a:extLst>
        </xdr:cNvPr>
        <xdr:cNvSpPr>
          <a:spLocks noChangeAspect="1" noChangeArrowheads="1"/>
        </xdr:cNvSpPr>
      </xdr:nvSpPr>
      <xdr:spPr bwMode="auto">
        <a:xfrm>
          <a:off x="0" y="589460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dimension ref="A1:S64"/>
  <sheetViews>
    <sheetView topLeftCell="A22" workbookViewId="0">
      <selection activeCell="P44" sqref="P44"/>
    </sheetView>
  </sheetViews>
  <sheetFormatPr baseColWidth="10" defaultRowHeight="15" x14ac:dyDescent="0.25"/>
  <cols>
    <col min="1" max="1" width="17.28515625" bestFit="1" customWidth="1"/>
    <col min="2" max="3" width="15.42578125" bestFit="1" customWidth="1"/>
    <col min="4" max="4" width="16.5703125" bestFit="1" customWidth="1"/>
    <col min="5" max="5" width="17.7109375" bestFit="1" customWidth="1"/>
    <col min="6" max="6" width="16.42578125" bestFit="1" customWidth="1"/>
    <col min="7" max="7" width="32.5703125" bestFit="1" customWidth="1"/>
    <col min="8" max="8" width="16.28515625" bestFit="1" customWidth="1"/>
    <col min="12" max="12" width="18.28515625" bestFit="1" customWidth="1"/>
    <col min="13" max="13" width="21.42578125" bestFit="1" customWidth="1"/>
    <col min="14" max="14" width="18.85546875" bestFit="1" customWidth="1"/>
    <col min="15" max="15" width="17.5703125" bestFit="1" customWidth="1"/>
    <col min="16" max="16" width="19.85546875" bestFit="1" customWidth="1"/>
    <col min="17" max="17" width="18.7109375" bestFit="1" customWidth="1"/>
    <col min="18" max="18" width="17.5703125" bestFit="1" customWidth="1"/>
    <col min="19" max="19" width="19" bestFit="1" customWidth="1"/>
  </cols>
  <sheetData>
    <row r="1" spans="1:19" x14ac:dyDescent="0.25">
      <c r="A1" s="14" t="s">
        <v>47</v>
      </c>
      <c r="B1" s="14" t="s">
        <v>48</v>
      </c>
      <c r="C1" s="14" t="s">
        <v>49</v>
      </c>
      <c r="D1" s="14" t="s">
        <v>50</v>
      </c>
      <c r="E1" s="14" t="s">
        <v>51</v>
      </c>
      <c r="F1" s="14" t="s">
        <v>125</v>
      </c>
      <c r="G1" s="14" t="s">
        <v>103</v>
      </c>
      <c r="H1" s="14" t="s">
        <v>126</v>
      </c>
      <c r="L1" s="159" t="s">
        <v>3505</v>
      </c>
      <c r="M1" s="159"/>
      <c r="N1" s="159"/>
      <c r="O1" s="159"/>
      <c r="P1" s="159"/>
      <c r="Q1" s="159"/>
      <c r="R1" s="159"/>
      <c r="S1" s="159"/>
    </row>
    <row r="2" spans="1:19" x14ac:dyDescent="0.25">
      <c r="A2" t="str">
        <f>David!B3</f>
        <v>Brock Boeser - VAN - AD</v>
      </c>
      <c r="B2" t="str">
        <f>Jerome!B3</f>
        <v>Jaden Schwartz - STL - AG</v>
      </c>
      <c r="C2" t="str">
        <f>Steve!B3</f>
        <v>Artemi Panarin - NYR - AG</v>
      </c>
      <c r="D2" t="str">
        <f>Nicolas!B3</f>
        <v>Jesper Bratt - NJD - AG, AD</v>
      </c>
      <c r="E2" t="str">
        <f>Vincent!B3</f>
        <v>Evgeny Kuznetsov - WAS - C</v>
      </c>
      <c r="F2" t="str">
        <f>Sebastien_STL!B3</f>
        <v>Sidney Crosby - PIT - C</v>
      </c>
      <c r="G2" t="str">
        <f>Paule!B3</f>
        <v>Kevin Labanc - SJS - AD, AG</v>
      </c>
      <c r="H2" t="str">
        <f>Sebastien_FAU!B3</f>
        <v>William Nylander - TOR - AD, C</v>
      </c>
      <c r="L2" t="str">
        <f>IFERROR(LEFT(A2,SEARCH("-",A2,1)-2),"")</f>
        <v>Brock Boeser</v>
      </c>
      <c r="M2" t="str">
        <f t="shared" ref="M2:S2" si="0">IFERROR(LEFT(B2,SEARCH("-",B2,1)-2),"")</f>
        <v>Jaden Schwartz</v>
      </c>
      <c r="N2" t="str">
        <f t="shared" si="0"/>
        <v>Artemi Panarin</v>
      </c>
      <c r="O2" t="str">
        <f t="shared" si="0"/>
        <v>Jesper Bratt</v>
      </c>
      <c r="P2" t="str">
        <f t="shared" si="0"/>
        <v>Evgeny Kuznetsov</v>
      </c>
      <c r="Q2" t="str">
        <f t="shared" si="0"/>
        <v>Sidney Crosby</v>
      </c>
      <c r="R2" t="str">
        <f t="shared" si="0"/>
        <v>Kevin Labanc</v>
      </c>
      <c r="S2" t="str">
        <f t="shared" si="0"/>
        <v>William Nylander</v>
      </c>
    </row>
    <row r="3" spans="1:19" x14ac:dyDescent="0.25">
      <c r="A3" t="str">
        <f>David!B4</f>
        <v>Nikita Kucherov - TBL - AD</v>
      </c>
      <c r="B3" t="str">
        <f>Jerome!B4</f>
        <v>Jack Roslovic - WPG - AD, C</v>
      </c>
      <c r="C3" t="str">
        <f>Steve!B4</f>
        <v>Mitchell Marner - TOR - AD</v>
      </c>
      <c r="D3" t="str">
        <f>Nicolas!B4</f>
        <v>Patrick Kane - CHI - AD, C</v>
      </c>
      <c r="E3" t="str">
        <f>Vincent!B4</f>
        <v>Clayton Keller - ARI - AD, C, AG</v>
      </c>
      <c r="F3" t="str">
        <f>Sebastien_STL!B4</f>
        <v>William Karlsson - VGK - C</v>
      </c>
      <c r="G3" t="str">
        <f>Paule!B4</f>
        <v>Steven Stamkos - TBL - C</v>
      </c>
      <c r="H3" t="str">
        <f>Sebastien_FAU!B4</f>
        <v>Mikael Granlund - NAS - C, AD</v>
      </c>
      <c r="L3" t="str">
        <f t="shared" ref="L3:L64" si="1">IFERROR(LEFT(A3,SEARCH("-",A3,1)-2),"")</f>
        <v>Nikita Kucherov</v>
      </c>
      <c r="M3" t="str">
        <f t="shared" ref="M3:M64" si="2">IFERROR(LEFT(B3,SEARCH("-",B3,1)-2),"")</f>
        <v>Jack Roslovic</v>
      </c>
      <c r="N3" t="str">
        <f t="shared" ref="N3:N64" si="3">IFERROR(LEFT(C3,SEARCH("-",C3,1)-2),"")</f>
        <v>Mitchell Marner</v>
      </c>
      <c r="O3" t="str">
        <f t="shared" ref="O3:O64" si="4">IFERROR(LEFT(D3,SEARCH("-",D3,1)-2),"")</f>
        <v>Patrick Kane</v>
      </c>
      <c r="P3" t="str">
        <f t="shared" ref="P3:P64" si="5">IFERROR(LEFT(E3,SEARCH("-",E3,1)-2),"")</f>
        <v>Clayton Keller</v>
      </c>
      <c r="Q3" t="str">
        <f t="shared" ref="Q3:Q64" si="6">IFERROR(LEFT(F3,SEARCH("-",F3,1)-2),"")</f>
        <v>William Karlsson</v>
      </c>
      <c r="R3" t="str">
        <f t="shared" ref="R3:R64" si="7">IFERROR(LEFT(G3,SEARCH("-",G3,1)-2),"")</f>
        <v>Steven Stamkos</v>
      </c>
      <c r="S3" t="str">
        <f t="shared" ref="S3:S64" si="8">IFERROR(LEFT(H3,SEARCH("-",H3,1)-2),"")</f>
        <v>Mikael Granlund</v>
      </c>
    </row>
    <row r="4" spans="1:19" x14ac:dyDescent="0.25">
      <c r="A4" t="str">
        <f>David!B5</f>
        <v>Brad Marchand - BOS - AG</v>
      </c>
      <c r="B4" t="str">
        <f>Jerome!B5</f>
        <v>Sam Reinhart - BUF - AD, C</v>
      </c>
      <c r="C4" t="str">
        <f>Steve!B5</f>
        <v>Claude Giroux - PHI - AG, C, AD</v>
      </c>
      <c r="D4" t="str">
        <f>Nicolas!B5</f>
        <v>Tomas Hertl - SJS - C, AD</v>
      </c>
      <c r="E4" t="str">
        <f>Vincent!B5</f>
        <v>Nicklas Backstrom - WAS - C</v>
      </c>
      <c r="F4" t="str">
        <f>Sebastien_STL!B5</f>
        <v>Zach Hyman - TOR - AG</v>
      </c>
      <c r="G4" t="str">
        <f>Paule!B5</f>
        <v>Viktor Arvidsson - NAS - AD, AG</v>
      </c>
      <c r="H4" t="str">
        <f>Sebastien_FAU!B5</f>
        <v>Gabriel Landeskog - COL - AG</v>
      </c>
      <c r="L4" t="str">
        <f t="shared" si="1"/>
        <v>Brad Marchand</v>
      </c>
      <c r="M4" t="str">
        <f t="shared" si="2"/>
        <v>Sam Reinhart</v>
      </c>
      <c r="N4" t="str">
        <f t="shared" si="3"/>
        <v>Claude Giroux</v>
      </c>
      <c r="O4" t="str">
        <f t="shared" si="4"/>
        <v>Tomas Hertl</v>
      </c>
      <c r="P4" t="str">
        <f t="shared" si="5"/>
        <v>Nicklas Backstrom</v>
      </c>
      <c r="Q4" t="str">
        <f t="shared" si="6"/>
        <v>Zach Hyman</v>
      </c>
      <c r="R4" t="str">
        <f t="shared" si="7"/>
        <v>Viktor Arvidsson</v>
      </c>
      <c r="S4" t="str">
        <f t="shared" si="8"/>
        <v>Gabriel Landeskog</v>
      </c>
    </row>
    <row r="5" spans="1:19" x14ac:dyDescent="0.25">
      <c r="A5" t="str">
        <f>David!B6</f>
        <v>David Pastrnak - BOS - AD</v>
      </c>
      <c r="B5" t="str">
        <f>Jerome!B6</f>
        <v>Patrik Laine - WPG - AG, AD</v>
      </c>
      <c r="C5" t="str">
        <f>Steve!B6</f>
        <v>Vincent Trocheck - FLO - C, AD</v>
      </c>
      <c r="D5" t="str">
        <f>Nicolas!B6</f>
        <v>Patrick Maroon - TBL - AG, AD</v>
      </c>
      <c r="E5" t="str">
        <f>Vincent!B6</f>
        <v>Mikko Rantanen - COL - AD</v>
      </c>
      <c r="F5" t="str">
        <f>Sebastien_STL!B6</f>
        <v>Leon Draisaitl - EDM - C, AG, AD</v>
      </c>
      <c r="G5" t="str">
        <f>Paule!B6</f>
        <v>Auston Matthews - TOR - C</v>
      </c>
      <c r="H5" t="str">
        <f>Sebastien_FAU!B6</f>
        <v>Phillip Danault - MTL - C</v>
      </c>
      <c r="L5" t="str">
        <f t="shared" si="1"/>
        <v>David Pastrnak</v>
      </c>
      <c r="M5" t="str">
        <f t="shared" si="2"/>
        <v>Patrik Laine</v>
      </c>
      <c r="N5" t="str">
        <f t="shared" si="3"/>
        <v>Vincent Trocheck</v>
      </c>
      <c r="O5" t="str">
        <f t="shared" si="4"/>
        <v>Patrick Maroon</v>
      </c>
      <c r="P5" t="str">
        <f t="shared" si="5"/>
        <v>Mikko Rantanen</v>
      </c>
      <c r="Q5" t="str">
        <f t="shared" si="6"/>
        <v>Leon Draisaitl</v>
      </c>
      <c r="R5" t="str">
        <f t="shared" si="7"/>
        <v>Auston Matthews</v>
      </c>
      <c r="S5" t="str">
        <f t="shared" si="8"/>
        <v>Phillip Danault</v>
      </c>
    </row>
    <row r="6" spans="1:19" x14ac:dyDescent="0.25">
      <c r="A6" t="str">
        <f>David!B7</f>
        <v>Pavel Buchnevich - NYR - AD, AG</v>
      </c>
      <c r="B6" t="str">
        <f>Jerome!B7</f>
        <v>Mika Zibanejad - NYR - C</v>
      </c>
      <c r="C6" t="str">
        <f>Steve!B7</f>
        <v>Elias Lindholm - CGY - AD, C</v>
      </c>
      <c r="D6" t="str">
        <f>Nicolas!B7</f>
        <v>Matthew Tkachuk - CGY - AG</v>
      </c>
      <c r="E6" t="str">
        <f>Vincent!B7</f>
        <v>Mark Scheifele - WPG - C</v>
      </c>
      <c r="F6" t="str">
        <f>Sebastien_STL!B7</f>
        <v>Teuvo Teravainen - CAR - AD, AG</v>
      </c>
      <c r="G6" t="str">
        <f>Paule!B7</f>
        <v>Dylan Larkin - DET - C, AG</v>
      </c>
      <c r="H6" t="str">
        <f>Sebastien_FAU!B7</f>
        <v>Charlie Coyle - BOS - C, AD</v>
      </c>
      <c r="L6" t="str">
        <f t="shared" si="1"/>
        <v>Pavel Buchnevich</v>
      </c>
      <c r="M6" t="str">
        <f t="shared" si="2"/>
        <v>Mika Zibanejad</v>
      </c>
      <c r="N6" t="str">
        <f t="shared" si="3"/>
        <v>Elias Lindholm</v>
      </c>
      <c r="O6" t="str">
        <f t="shared" si="4"/>
        <v>Matthew Tkachuk</v>
      </c>
      <c r="P6" t="str">
        <f t="shared" si="5"/>
        <v>Mark Scheifele</v>
      </c>
      <c r="Q6" t="str">
        <f t="shared" si="6"/>
        <v>Teuvo Teravainen</v>
      </c>
      <c r="R6" t="str">
        <f t="shared" si="7"/>
        <v>Dylan Larkin</v>
      </c>
      <c r="S6" t="str">
        <f t="shared" si="8"/>
        <v>Charlie Coyle</v>
      </c>
    </row>
    <row r="7" spans="1:19" x14ac:dyDescent="0.25">
      <c r="A7" t="str">
        <f>David!B8</f>
        <v>Sebastian Aho - CAR - C, AG</v>
      </c>
      <c r="B7" t="str">
        <f>Jerome!B8</f>
        <v>Jonathan Drouin - MTL - AG, AD, C</v>
      </c>
      <c r="C7" t="str">
        <f>Steve!B8</f>
        <v>Andreas Athanasiou - DET - C, AG, AD</v>
      </c>
      <c r="D7" t="str">
        <f>Nicolas!B8</f>
        <v>Logan Couture - SJS - C, AG</v>
      </c>
      <c r="E7" t="str">
        <f>Vincent!B8</f>
        <v>Alex DeBrincat - CHI - AG, AD</v>
      </c>
      <c r="F7" t="str">
        <f>Sebastien_STL!B8</f>
        <v>Patrice Bergeron - BOS - C</v>
      </c>
      <c r="G7" t="str">
        <f>Paule!B8</f>
        <v>Jeff Skinner - BUF - AG, AD</v>
      </c>
      <c r="H7" t="str">
        <f>Sebastien_FAU!B8</f>
        <v>Tyler Johnson - TBL - AG, C, AD</v>
      </c>
      <c r="L7" t="str">
        <f t="shared" si="1"/>
        <v>Sebastian Aho</v>
      </c>
      <c r="M7" t="str">
        <f t="shared" si="2"/>
        <v>Jonathan Drouin</v>
      </c>
      <c r="N7" t="str">
        <f t="shared" si="3"/>
        <v>Andreas Athanasiou</v>
      </c>
      <c r="O7" t="str">
        <f t="shared" si="4"/>
        <v>Logan Couture</v>
      </c>
      <c r="P7" t="str">
        <f t="shared" si="5"/>
        <v>Alex DeBrincat</v>
      </c>
      <c r="Q7" t="str">
        <f t="shared" si="6"/>
        <v>Patrice Bergeron</v>
      </c>
      <c r="R7" t="str">
        <f t="shared" si="7"/>
        <v>Jeff Skinner</v>
      </c>
      <c r="S7" t="str">
        <f t="shared" si="8"/>
        <v>Tyler Johnson</v>
      </c>
    </row>
    <row r="8" spans="1:19" x14ac:dyDescent="0.25">
      <c r="A8" t="str">
        <f>David!B9</f>
        <v>Alex Tuch - VGK - AD</v>
      </c>
      <c r="B8" t="str">
        <f>Jerome!B9</f>
        <v>Jack Eichel - BUF - C</v>
      </c>
      <c r="C8" t="str">
        <f>Steve!B9</f>
        <v>Connor McDavid - EDM - C</v>
      </c>
      <c r="D8" t="str">
        <f>Nicolas!B9</f>
        <v>Bo Horvat - VAN - C</v>
      </c>
      <c r="E8" t="str">
        <f>Vincent!B9</f>
        <v>Brayden Point - TBL - C, AD</v>
      </c>
      <c r="F8" t="str">
        <f>Sebastien_STL!B9</f>
        <v>Ondrej Kase - ANA - AD</v>
      </c>
      <c r="G8" t="str">
        <f>Paule!B9</f>
        <v>Pierre-Luc Dubois - CLB - C, AG</v>
      </c>
      <c r="H8" t="str">
        <f>Sebastien_FAU!B9</f>
        <v>Nazem Kadri - COL - C</v>
      </c>
      <c r="L8" t="str">
        <f t="shared" si="1"/>
        <v>Alex Tuch</v>
      </c>
      <c r="M8" t="str">
        <f t="shared" si="2"/>
        <v>Jack Eichel</v>
      </c>
      <c r="N8" t="str">
        <f t="shared" si="3"/>
        <v>Connor McDavid</v>
      </c>
      <c r="O8" t="str">
        <f t="shared" si="4"/>
        <v>Bo Horvat</v>
      </c>
      <c r="P8" t="str">
        <f t="shared" si="5"/>
        <v>Brayden Point</v>
      </c>
      <c r="Q8" t="str">
        <f t="shared" si="6"/>
        <v>Ondrej Kase</v>
      </c>
      <c r="R8" t="str">
        <f t="shared" si="7"/>
        <v>Pierr</v>
      </c>
      <c r="S8" t="str">
        <f t="shared" si="8"/>
        <v>Nazem Kadri</v>
      </c>
    </row>
    <row r="9" spans="1:19" x14ac:dyDescent="0.25">
      <c r="A9" t="str">
        <f>David!B10</f>
        <v>Eric Staal - MIN - C</v>
      </c>
      <c r="B9" t="str">
        <f>Jerome!B10</f>
        <v>Nikolaj Ehlers - WPG - AD, AG</v>
      </c>
      <c r="C9" t="str">
        <f>Steve!B10</f>
        <v>Jakub Voracek - PHI - AD</v>
      </c>
      <c r="D9" t="str">
        <f>Nicolas!B10</f>
        <v>Cam Atkinson - CLB - AD, AG</v>
      </c>
      <c r="E9" t="str">
        <f>Vincent!B10</f>
        <v>Elias Pettersson - VAN - C, AG</v>
      </c>
      <c r="F9" t="str">
        <f>Sebastien_STL!B10</f>
        <v>Alexander Kerfoot - TOR - C, AG</v>
      </c>
      <c r="G9" t="str">
        <f>Paule!B10</f>
        <v>Matt Duchene - NAS - C, AG</v>
      </c>
      <c r="H9" t="str">
        <f>Sebastien_FAU!B10</f>
        <v>Nico Hischier - NJD - C</v>
      </c>
      <c r="L9" t="str">
        <f t="shared" si="1"/>
        <v>Eric Staal</v>
      </c>
      <c r="M9" t="str">
        <f t="shared" si="2"/>
        <v>Nikolaj Ehlers</v>
      </c>
      <c r="N9" t="str">
        <f t="shared" si="3"/>
        <v>Jakub Voracek</v>
      </c>
      <c r="O9" t="str">
        <f t="shared" si="4"/>
        <v>Cam Atkinson</v>
      </c>
      <c r="P9" t="str">
        <f t="shared" si="5"/>
        <v>Elias Pettersson</v>
      </c>
      <c r="Q9" t="str">
        <f t="shared" si="6"/>
        <v>Alexander Kerfoot</v>
      </c>
      <c r="R9" t="str">
        <f t="shared" si="7"/>
        <v>Matt Duchene</v>
      </c>
      <c r="S9" t="str">
        <f t="shared" si="8"/>
        <v>Nico Hischier</v>
      </c>
    </row>
    <row r="10" spans="1:19" x14ac:dyDescent="0.25">
      <c r="A10" t="str">
        <f>David!B11</f>
        <v>Vladimir Tarasenko - STL - AD</v>
      </c>
      <c r="B10" t="str">
        <f>Jerome!B11</f>
        <v>Jonathan Marchessault - VGK - AG, AD</v>
      </c>
      <c r="C10" t="str">
        <f>Steve!B11</f>
        <v>Travis Konecny - PHI - AD, AG</v>
      </c>
      <c r="D10" t="str">
        <f>Nicolas!B11</f>
        <v>Tyler Seguin - DAL - C, AD</v>
      </c>
      <c r="E10" t="str">
        <f>Vincent!B11</f>
        <v>John Tavares - TOR - C</v>
      </c>
      <c r="F10" t="str">
        <f>Sebastien_STL!B11</f>
        <v>Brendan Perlini - CHI - AD, AG</v>
      </c>
      <c r="G10" t="str">
        <f>Paule!B11</f>
        <v>Ryan Nugent-Hopkins - EDM - C, AG</v>
      </c>
      <c r="H10" t="str">
        <f>Sebastien_FAU!B11</f>
        <v>Yanni Gourde - TBL - AD, AG, C</v>
      </c>
      <c r="L10" t="str">
        <f t="shared" si="1"/>
        <v>Vladimir Tarasenko</v>
      </c>
      <c r="M10" t="str">
        <f t="shared" si="2"/>
        <v>Jonathan Marchessault</v>
      </c>
      <c r="N10" t="str">
        <f t="shared" si="3"/>
        <v>Travis Konecny</v>
      </c>
      <c r="O10" t="str">
        <f t="shared" si="4"/>
        <v>Tyler Seguin</v>
      </c>
      <c r="P10" t="str">
        <f t="shared" si="5"/>
        <v>John Tavares</v>
      </c>
      <c r="Q10" t="str">
        <f t="shared" si="6"/>
        <v>Brendan Perlini</v>
      </c>
      <c r="R10" t="str">
        <f t="shared" si="7"/>
        <v>Ryan Nugen</v>
      </c>
      <c r="S10" t="str">
        <f t="shared" si="8"/>
        <v>Yanni Gourde</v>
      </c>
    </row>
    <row r="11" spans="1:19" x14ac:dyDescent="0.25">
      <c r="A11" t="str">
        <f>David!B12</f>
        <v>Blake Wheeler - WPG - AD</v>
      </c>
      <c r="B11" t="str">
        <f>Jerome!B12</f>
        <v>Alex Galchenyuk - PIT - AG, C, AD</v>
      </c>
      <c r="C11" t="str">
        <f>Steve!B12</f>
        <v>Johnny Gaudreau - CGY - AG</v>
      </c>
      <c r="D11" t="str">
        <f>Nicolas!B12</f>
        <v>Filip Forsberg - NAS - AG</v>
      </c>
      <c r="E11" t="str">
        <f>Vincent!B12</f>
        <v>Jonathan Huberdeau - FLO - AG, C</v>
      </c>
      <c r="F11" t="str">
        <f>Sebastien_STL!B12</f>
        <v>Evgeni Dadonov - FLO - AD, AG</v>
      </c>
      <c r="G11" t="str">
        <f>Paule!B12</f>
        <v>Phil Kessel - ARI - AD</v>
      </c>
      <c r="H11" t="str">
        <f>Sebastien_FAU!B12</f>
        <v>Max Domi - MTL - C, AG</v>
      </c>
      <c r="L11" t="str">
        <f t="shared" si="1"/>
        <v>Blake Wheeler</v>
      </c>
      <c r="M11" t="str">
        <f t="shared" si="2"/>
        <v>Alex Galchenyuk</v>
      </c>
      <c r="N11" t="str">
        <f t="shared" si="3"/>
        <v>Johnny Gaudreau</v>
      </c>
      <c r="O11" t="str">
        <f t="shared" si="4"/>
        <v>Filip Forsberg</v>
      </c>
      <c r="P11" t="str">
        <f t="shared" si="5"/>
        <v>Jonathan Huberdeau</v>
      </c>
      <c r="Q11" t="str">
        <f t="shared" si="6"/>
        <v>Evgeni Dadonov</v>
      </c>
      <c r="R11" t="str">
        <f t="shared" si="7"/>
        <v>Phil Kessel</v>
      </c>
      <c r="S11" t="str">
        <f t="shared" si="8"/>
        <v>Max Domi</v>
      </c>
    </row>
    <row r="12" spans="1:19" x14ac:dyDescent="0.25">
      <c r="A12" t="str">
        <f>David!B13</f>
        <v>Jake Guentzel - PIT - AG, AD</v>
      </c>
      <c r="B12" t="str">
        <f>Jerome!B13</f>
        <v>Anthony Mantha - DET - AD, AG</v>
      </c>
      <c r="C12" t="str">
        <f>Steve!B13</f>
        <v>Sean Couturier - PHI - C</v>
      </c>
      <c r="D12" t="str">
        <f>Nicolas!B13</f>
        <v>Rickard Rakell - ANA - C, AD, AG</v>
      </c>
      <c r="E12" t="str">
        <f>Vincent!B13</f>
        <v>Nathan MacKinnon - COL - C, AD</v>
      </c>
      <c r="F12" t="str">
        <f>Sebastien_STL!B13</f>
        <v>Mike Hoffman - FLO - AD, AG</v>
      </c>
      <c r="G12" t="str">
        <f>Paule!B13</f>
        <v>Colton Sissons - NAS - AD, C</v>
      </c>
      <c r="H12" t="str">
        <f>Sebastien_FAU!B13</f>
        <v>Kasperi Kapanen - TOR - AD</v>
      </c>
      <c r="L12" t="str">
        <f t="shared" si="1"/>
        <v>Jake Guentzel</v>
      </c>
      <c r="M12" t="str">
        <f t="shared" si="2"/>
        <v>Anthony Mantha</v>
      </c>
      <c r="N12" t="str">
        <f t="shared" si="3"/>
        <v>Sean Couturier</v>
      </c>
      <c r="O12" t="str">
        <f t="shared" si="4"/>
        <v>Rickard Rakell</v>
      </c>
      <c r="P12" t="str">
        <f t="shared" si="5"/>
        <v>Nathan MacKinnon</v>
      </c>
      <c r="Q12" t="str">
        <f t="shared" si="6"/>
        <v>Mike Hoffman</v>
      </c>
      <c r="R12" t="str">
        <f t="shared" si="7"/>
        <v>Colton Sissons</v>
      </c>
      <c r="S12" t="str">
        <f t="shared" si="8"/>
        <v>Kasperi Kapanen</v>
      </c>
    </row>
    <row r="13" spans="1:19" x14ac:dyDescent="0.25">
      <c r="A13" t="str">
        <f>David!B14</f>
        <v>Sean Monahan - CGY - C</v>
      </c>
      <c r="B13" t="str">
        <f>Jerome!B14</f>
        <v>Aleksander Barkov - FLO - C</v>
      </c>
      <c r="C13" t="str">
        <f>Steve!B14</f>
        <v>Ryan Dzingel - CAR - AG, AD, C</v>
      </c>
      <c r="D13" t="str">
        <f>Nicolas!B14</f>
        <v>Paul Byron - MTL - AG, AD</v>
      </c>
      <c r="E13" t="str">
        <f>Vincent!B14</f>
        <v>Mathew Barzal - NYI - C</v>
      </c>
      <c r="F13" t="str">
        <f>Sebastien_STL!B14</f>
        <v>Evgeni Malkin - PIT - C</v>
      </c>
      <c r="G13" t="str">
        <f>Paule!B14</f>
        <v>Oliver Bjorkstrand - CLB - AD</v>
      </c>
      <c r="H13" t="str">
        <f>Sebastien_FAU!B14</f>
        <v>Devin Shore - ANA - AG, C, AD</v>
      </c>
      <c r="L13" t="str">
        <f t="shared" si="1"/>
        <v>Sean Monahan</v>
      </c>
      <c r="M13" t="str">
        <f t="shared" si="2"/>
        <v>Aleksander Barkov</v>
      </c>
      <c r="N13" t="str">
        <f t="shared" si="3"/>
        <v>Ryan Dzingel</v>
      </c>
      <c r="O13" t="str">
        <f t="shared" si="4"/>
        <v>Paul Byron</v>
      </c>
      <c r="P13" t="str">
        <f t="shared" si="5"/>
        <v>Mathew Barzal</v>
      </c>
      <c r="Q13" t="str">
        <f t="shared" si="6"/>
        <v>Evgeni Malkin</v>
      </c>
      <c r="R13" t="str">
        <f t="shared" si="7"/>
        <v>Oliver Bjorkstrand</v>
      </c>
      <c r="S13" t="str">
        <f t="shared" si="8"/>
        <v>Devin Shore</v>
      </c>
    </row>
    <row r="14" spans="1:19" x14ac:dyDescent="0.25">
      <c r="A14" t="str">
        <f>David!B15</f>
        <v>Erik Karlsson - SJS - DD</v>
      </c>
      <c r="B14" t="str">
        <f>Jerome!B15</f>
        <v>Dougie Hamilton - CAR - DD</v>
      </c>
      <c r="C14" t="str">
        <f>Steve!B15</f>
        <v>Charlie McAvoy - BOS - DD</v>
      </c>
      <c r="D14" t="str">
        <f>Nicolas!B15</f>
        <v>Victor Hedman - TBL - DG</v>
      </c>
      <c r="E14" t="str">
        <f>Vincent!B15</f>
        <v>Torey Krug - BOS - DG</v>
      </c>
      <c r="F14" t="str">
        <f>Sebastien_STL!B15</f>
        <v>Jake Gardiner</v>
      </c>
      <c r="G14" t="str">
        <f>Paule!B15</f>
        <v>Alex Pietrangelo - STL - DD</v>
      </c>
      <c r="H14" t="str">
        <f>Sebastien_FAU!B15</f>
        <v>Mattias Ekholm - NAS - DG</v>
      </c>
      <c r="L14" t="str">
        <f t="shared" si="1"/>
        <v>Erik Karlsson</v>
      </c>
      <c r="M14" t="str">
        <f t="shared" si="2"/>
        <v>Dougie Hamilton</v>
      </c>
      <c r="N14" t="str">
        <f t="shared" si="3"/>
        <v>Charlie McAvoy</v>
      </c>
      <c r="O14" t="str">
        <f t="shared" si="4"/>
        <v>Victor Hedman</v>
      </c>
      <c r="P14" t="str">
        <f t="shared" si="5"/>
        <v>Torey Krug</v>
      </c>
      <c r="Q14" t="str">
        <f t="shared" si="6"/>
        <v/>
      </c>
      <c r="R14" t="str">
        <f t="shared" si="7"/>
        <v>Alex Pietrangelo</v>
      </c>
      <c r="S14" t="str">
        <f t="shared" si="8"/>
        <v>Mattias Ekholm</v>
      </c>
    </row>
    <row r="15" spans="1:19" x14ac:dyDescent="0.25">
      <c r="A15" t="str">
        <f>David!B16</f>
        <v>Brent Burns - SJS - DD</v>
      </c>
      <c r="B15" t="str">
        <f>Jerome!B16</f>
        <v>Keith Yandle - FLO - DG</v>
      </c>
      <c r="C15" t="str">
        <f>Steve!B16</f>
        <v>Jake Muzzin - TOR - DG</v>
      </c>
      <c r="D15" t="str">
        <f>Nicolas!B16</f>
        <v>Ryan Ellis - NAS - DD</v>
      </c>
      <c r="E15" t="str">
        <f>Vincent!B16</f>
        <v>Ivan Provorov - PHI - DG</v>
      </c>
      <c r="F15" t="str">
        <f>Sebastien_STL!B16</f>
        <v>John Carlson - WAS - DD</v>
      </c>
      <c r="G15" t="str">
        <f>Paule!B16</f>
        <v>Brandon Montour - BUF - DD</v>
      </c>
      <c r="H15" t="str">
        <f>Sebastien_FAU!B16</f>
        <v>Will Butcher - NJD - DG</v>
      </c>
      <c r="L15" t="str">
        <f t="shared" si="1"/>
        <v>Brent Burns</v>
      </c>
      <c r="M15" t="str">
        <f t="shared" si="2"/>
        <v>Keith Yandle</v>
      </c>
      <c r="N15" t="str">
        <f t="shared" si="3"/>
        <v>Jake Muzzin</v>
      </c>
      <c r="O15" t="str">
        <f t="shared" si="4"/>
        <v>Ryan Ellis</v>
      </c>
      <c r="P15" t="str">
        <f t="shared" si="5"/>
        <v>Ivan Provorov</v>
      </c>
      <c r="Q15" t="str">
        <f t="shared" si="6"/>
        <v>John Carlson</v>
      </c>
      <c r="R15" t="str">
        <f t="shared" si="7"/>
        <v>Brandon Montour</v>
      </c>
      <c r="S15" t="str">
        <f t="shared" si="8"/>
        <v>Will Butcher</v>
      </c>
    </row>
    <row r="16" spans="1:19" x14ac:dyDescent="0.25">
      <c r="A16" t="str">
        <f>David!B17</f>
        <v>Rasmus Ristolainen - BUF - DD</v>
      </c>
      <c r="B16" t="str">
        <f>Jerome!B17</f>
        <v>Shea Theodore - VGK - DG</v>
      </c>
      <c r="C16" t="str">
        <f>Steve!B17</f>
        <v>Madison Bowey - DET - DD</v>
      </c>
      <c r="D16" t="str">
        <f>Nicolas!B17</f>
        <v>Tyson Barrie - TOR - DD</v>
      </c>
      <c r="E16" t="str">
        <f>Vincent!B17</f>
        <v>Oliver Ekman-Larsson - ARI - DG</v>
      </c>
      <c r="F16" t="str">
        <f>Sebastien_STL!B17</f>
        <v>Zachary Werenski - CLB - DG</v>
      </c>
      <c r="G16" t="str">
        <f>Paule!B17</f>
        <v>Noah Hanifin - CGY - DG</v>
      </c>
      <c r="H16" t="str">
        <f>Sebastien_FAU!B17</f>
        <v>Maxime Lajoie - OTT - DG</v>
      </c>
      <c r="L16" t="str">
        <f t="shared" si="1"/>
        <v>Rasmus Ristolainen</v>
      </c>
      <c r="M16" t="str">
        <f t="shared" si="2"/>
        <v>Shea Theodore</v>
      </c>
      <c r="N16" t="str">
        <f t="shared" si="3"/>
        <v>Madison Bowey</v>
      </c>
      <c r="O16" t="str">
        <f t="shared" si="4"/>
        <v>Tyson Barrie</v>
      </c>
      <c r="P16" t="str">
        <f t="shared" si="5"/>
        <v>Oliver Ekma</v>
      </c>
      <c r="Q16" t="str">
        <f t="shared" si="6"/>
        <v>Zachary Werenski</v>
      </c>
      <c r="R16" t="str">
        <f t="shared" si="7"/>
        <v>Noah Hanifin</v>
      </c>
      <c r="S16" t="str">
        <f t="shared" si="8"/>
        <v>Maxime Lajoie</v>
      </c>
    </row>
    <row r="17" spans="1:19" x14ac:dyDescent="0.25">
      <c r="A17" t="str">
        <f>David!B18</f>
        <v>Colin Miller - BUF - DD</v>
      </c>
      <c r="B17" t="str">
        <f>Jerome!B18</f>
        <v>Oliver Kylington - CGY - DG</v>
      </c>
      <c r="C17" t="str">
        <f>Steve!B18</f>
        <v>TJ Brodie - CGY - DD</v>
      </c>
      <c r="D17" t="str">
        <f>Nicolas!B18</f>
        <v>Troy Stecher - VAN - DD</v>
      </c>
      <c r="E17" t="str">
        <f>Vincent!B18</f>
        <v>Shayne Gostisbehere - PHI - DG</v>
      </c>
      <c r="F17" t="str">
        <f>Sebastien_STL!B18</f>
        <v>Seth Jones - CLB - DD</v>
      </c>
      <c r="G17" t="str">
        <f>Paule!B18</f>
        <v>Esa Lindell - DAL - DG</v>
      </c>
      <c r="H17" t="str">
        <f>Sebastien_FAU!B18</f>
        <v>Damon Severson - NJD - DD</v>
      </c>
      <c r="L17" t="str">
        <f t="shared" si="1"/>
        <v>Colin Miller</v>
      </c>
      <c r="M17" t="str">
        <f t="shared" si="2"/>
        <v>Oliver Kylington</v>
      </c>
      <c r="N17" t="str">
        <f t="shared" si="3"/>
        <v>TJ Brodie</v>
      </c>
      <c r="O17" t="str">
        <f t="shared" si="4"/>
        <v>Troy Stecher</v>
      </c>
      <c r="P17" t="str">
        <f t="shared" si="5"/>
        <v>Shayne Gostisbehere</v>
      </c>
      <c r="Q17" t="str">
        <f t="shared" si="6"/>
        <v>Seth Jones</v>
      </c>
      <c r="R17" t="str">
        <f t="shared" si="7"/>
        <v>Esa Lindell</v>
      </c>
      <c r="S17" t="str">
        <f t="shared" si="8"/>
        <v>Damon Severson</v>
      </c>
    </row>
    <row r="18" spans="1:19" x14ac:dyDescent="0.25">
      <c r="A18" t="str">
        <f>David!B19</f>
        <v>Joshua Morrissey - WPG - DG</v>
      </c>
      <c r="B18" t="str">
        <f>Jerome!B19</f>
        <v>Thomas Chabot - OTT - DG</v>
      </c>
      <c r="C18" t="str">
        <f>Steve!B19</f>
        <v>Travis Dermott - TOR - DG</v>
      </c>
      <c r="D18" t="str">
        <f>Nicolas!B19</f>
        <v>Rasmus Dahlin - BUF - DG</v>
      </c>
      <c r="E18" t="str">
        <f>Vincent!B19</f>
        <v>Roman Josi - NAS - DG</v>
      </c>
      <c r="F18" t="str">
        <f>Sebastien_STL!B19</f>
        <v>Vince Dunn - STL - DG</v>
      </c>
      <c r="G18" t="str">
        <f>Paule!B19</f>
        <v>Ryan Pulock - NYI - DD</v>
      </c>
      <c r="H18" t="str">
        <f>Sebastien_FAU!B19</f>
        <v>Justin Faulk - CAR - DD</v>
      </c>
      <c r="L18" t="str">
        <f t="shared" si="1"/>
        <v>Joshua Morrissey</v>
      </c>
      <c r="M18" t="str">
        <f t="shared" si="2"/>
        <v>Thomas Chabot</v>
      </c>
      <c r="N18" t="str">
        <f t="shared" si="3"/>
        <v>Travis Dermott</v>
      </c>
      <c r="O18" t="str">
        <f t="shared" si="4"/>
        <v>Rasmus Dahlin</v>
      </c>
      <c r="P18" t="str">
        <f t="shared" si="5"/>
        <v>Roman Josi</v>
      </c>
      <c r="Q18" t="str">
        <f t="shared" si="6"/>
        <v>Vince Dunn</v>
      </c>
      <c r="R18" t="str">
        <f t="shared" si="7"/>
        <v>Ryan Pulock</v>
      </c>
      <c r="S18" t="str">
        <f t="shared" si="8"/>
        <v>Justin Faulk</v>
      </c>
    </row>
    <row r="19" spans="1:19" x14ac:dyDescent="0.25">
      <c r="A19" t="str">
        <f>David!B20</f>
        <v>John Klingberg - DAL - DD</v>
      </c>
      <c r="B19" t="str">
        <f>Jerome!B20</f>
        <v>Ryan McDonagh - TBL - DG</v>
      </c>
      <c r="C19" t="str">
        <f>Steve!B20</f>
        <v>Neal Pionk - WPG - DD</v>
      </c>
      <c r="D19" t="str">
        <f>Nicolas!B20</f>
        <v>Darnell Nurse - EDM - DG</v>
      </c>
      <c r="E19" t="str">
        <f>Vincent!B20</f>
        <v>Morgan Rielly - TOR - DG</v>
      </c>
      <c r="F19" t="str">
        <f>Sebastien_STL!B20</f>
        <v>Justin Schultz - PIT - DD</v>
      </c>
      <c r="G19" t="str">
        <f>Paule!B20</f>
        <v>Erik Gustafsson - CHI - DG</v>
      </c>
      <c r="H19" t="str">
        <f>Sebastien_FAU!B20</f>
        <v>Jared Spurgeon - MIN - DD</v>
      </c>
      <c r="L19" t="str">
        <f t="shared" si="1"/>
        <v>John Klingberg</v>
      </c>
      <c r="M19" t="str">
        <f t="shared" si="2"/>
        <v>Ryan McDonagh</v>
      </c>
      <c r="N19" t="str">
        <f t="shared" si="3"/>
        <v>Neal Pionk</v>
      </c>
      <c r="O19" t="str">
        <f t="shared" si="4"/>
        <v>Darnell Nurse</v>
      </c>
      <c r="P19" t="str">
        <f t="shared" si="5"/>
        <v>Morgan Rielly</v>
      </c>
      <c r="Q19" t="str">
        <f t="shared" si="6"/>
        <v>Justin Schultz</v>
      </c>
      <c r="R19" t="str">
        <f t="shared" si="7"/>
        <v>Erik Gustafsson</v>
      </c>
      <c r="S19" t="str">
        <f t="shared" si="8"/>
        <v>Jared Spurgeon</v>
      </c>
    </row>
    <row r="20" spans="1:19" x14ac:dyDescent="0.25">
      <c r="A20" t="str">
        <f>David!B21</f>
        <v>John Gibson - ANA - G</v>
      </c>
      <c r="B20" t="str">
        <f>Jerome!B21</f>
        <v>Antti Raanta - ARI - G</v>
      </c>
      <c r="C20" t="str">
        <f>Steve!B21</f>
        <v>Martin Jones - SJS - G</v>
      </c>
      <c r="D20" t="str">
        <f>Nicolas!B21</f>
        <v>Marc-Andre Fleury - VGK - G</v>
      </c>
      <c r="E20" t="str">
        <f>Vincent!B21</f>
        <v>Jonathan Quick - LAK - G</v>
      </c>
      <c r="F20" t="str">
        <f>Sebastien_STL!B21</f>
        <v>Matt Murray - PIT - G</v>
      </c>
      <c r="G20" t="str">
        <f>Paule!B21</f>
        <v>Andrei Vasilevskiy - TBL - G</v>
      </c>
      <c r="H20" t="str">
        <f>Sebastien_FAU!B21</f>
        <v>Jake Allen - STL - G</v>
      </c>
      <c r="L20" t="str">
        <f t="shared" si="1"/>
        <v>John Gibson</v>
      </c>
      <c r="M20" t="str">
        <f t="shared" si="2"/>
        <v>Antti Raanta</v>
      </c>
      <c r="N20" t="str">
        <f t="shared" si="3"/>
        <v>Martin Jones</v>
      </c>
      <c r="O20" t="str">
        <f t="shared" si="4"/>
        <v>Mar</v>
      </c>
      <c r="P20" t="str">
        <f t="shared" si="5"/>
        <v>Jonathan Quick</v>
      </c>
      <c r="Q20" t="str">
        <f t="shared" si="6"/>
        <v>Matt Murray</v>
      </c>
      <c r="R20" t="str">
        <f t="shared" si="7"/>
        <v>Andrei Vasilevskiy</v>
      </c>
      <c r="S20" t="str">
        <f t="shared" si="8"/>
        <v>Jake Allen</v>
      </c>
    </row>
    <row r="21" spans="1:19" x14ac:dyDescent="0.25">
      <c r="A21" t="str">
        <f>David!B22</f>
        <v>Ben Bishop - DAL - G</v>
      </c>
      <c r="B21" t="str">
        <f>Jerome!B22</f>
        <v>Juuse Saros - NAS - G</v>
      </c>
      <c r="C21" t="str">
        <f>Steve!B22</f>
        <v>Connor Hellebuyck - WPG - G</v>
      </c>
      <c r="D21" t="str">
        <f>Nicolas!B22</f>
        <v>Frederik Andersen - TOR - G</v>
      </c>
      <c r="E21" t="str">
        <f>Vincent!B22</f>
        <v>Braden Holtby - WAS - G</v>
      </c>
      <c r="F21" t="str">
        <f>Sebastien_STL!B22</f>
        <v>Devan Dubnyk - MIN - G</v>
      </c>
      <c r="G21" t="str">
        <f>Paule!B22</f>
        <v>Pekka Rinne - NAS - G</v>
      </c>
      <c r="H21" t="str">
        <f>Sebastien_FAU!B22</f>
        <v>Tuukka Rask - BOS - G</v>
      </c>
      <c r="L21" t="str">
        <f t="shared" si="1"/>
        <v>Ben Bishop</v>
      </c>
      <c r="M21" t="str">
        <f t="shared" si="2"/>
        <v>Juuse Saros</v>
      </c>
      <c r="N21" t="str">
        <f t="shared" si="3"/>
        <v>Connor Hellebuyck</v>
      </c>
      <c r="O21" t="str">
        <f t="shared" si="4"/>
        <v>Frederik Andersen</v>
      </c>
      <c r="P21" t="str">
        <f t="shared" si="5"/>
        <v>Braden Holtby</v>
      </c>
      <c r="Q21" t="str">
        <f t="shared" si="6"/>
        <v>Devan Dubnyk</v>
      </c>
      <c r="R21" t="str">
        <f t="shared" si="7"/>
        <v>Pekka Rinne</v>
      </c>
      <c r="S21" t="str">
        <f t="shared" si="8"/>
        <v>Tuukka Rask</v>
      </c>
    </row>
    <row r="22" spans="1:19" x14ac:dyDescent="0.25">
      <c r="A22" t="str">
        <f>David!B23</f>
        <v>Filip Chytil - NYR - AG, C</v>
      </c>
      <c r="B22" t="str">
        <f>Jerome!B23</f>
        <v>Tyson Jost - COL - C, AG, AD</v>
      </c>
      <c r="C22" t="str">
        <f>Steve!B23</f>
        <v>Anthony Cirelli - TBL - C</v>
      </c>
      <c r="D22" t="str">
        <f>Nicolas!B23</f>
        <v>Robby Fabbri - STL - AG, C</v>
      </c>
      <c r="E22" t="str">
        <f>Vincent!B23</f>
        <v>Jacob Markstrom - VAN - G</v>
      </c>
      <c r="F22" t="str">
        <f>Sebastien_STL!B23</f>
        <v>Joshua Ho-Sang - NYI - AD, C</v>
      </c>
      <c r="G22" t="str">
        <f>Paule!B23</f>
        <v>Carter Hart - PHI - G</v>
      </c>
      <c r="H22" t="str">
        <f>Sebastien_FAU!B23</f>
        <v>Victor Mete - MTL - DG</v>
      </c>
      <c r="L22" t="str">
        <f t="shared" si="1"/>
        <v>Filip Chytil</v>
      </c>
      <c r="M22" t="str">
        <f t="shared" si="2"/>
        <v>Tyson Jost</v>
      </c>
      <c r="N22" t="str">
        <f t="shared" si="3"/>
        <v>Anthony Cirelli</v>
      </c>
      <c r="O22" t="str">
        <f t="shared" si="4"/>
        <v>Robby Fabbri</v>
      </c>
      <c r="P22" t="str">
        <f t="shared" si="5"/>
        <v>Jacob Markstrom</v>
      </c>
      <c r="Q22" t="str">
        <f t="shared" si="6"/>
        <v>Joshua H</v>
      </c>
      <c r="R22" t="str">
        <f t="shared" si="7"/>
        <v>Carter Hart</v>
      </c>
      <c r="S22" t="str">
        <f t="shared" si="8"/>
        <v>Victor Mete</v>
      </c>
    </row>
    <row r="23" spans="1:19" x14ac:dyDescent="0.25">
      <c r="A23" t="str">
        <f>David!B24</f>
        <v>Kevin Fiala - MIN - AG</v>
      </c>
      <c r="B23" t="str">
        <f>Jerome!B24</f>
        <v>Tye Rattie</v>
      </c>
      <c r="C23" t="str">
        <f>Steve!B24</f>
        <v>Ryan Hartman - MIN - AG, AD</v>
      </c>
      <c r="D23" t="str">
        <f>Nicolas!B24</f>
        <v>Erik Haula - CAR - C, AG</v>
      </c>
      <c r="E23" t="str">
        <f>Vincent!B24</f>
        <v>Mikhail Sergachev - TBL - DG</v>
      </c>
      <c r="F23" t="str">
        <f>Sebastien_STL!B24</f>
        <v>Danton Heinen - BOS - C, AG, AD</v>
      </c>
      <c r="G23" t="str">
        <f>Paule!B24</f>
        <v>Brayden Schenn - STL - C, AG</v>
      </c>
      <c r="H23" t="str">
        <f>Sebastien_FAU!B24</f>
        <v>Markus Nutivaara - CLB - DD</v>
      </c>
      <c r="L23" t="str">
        <f t="shared" si="1"/>
        <v>Kevin Fiala</v>
      </c>
      <c r="M23" t="str">
        <f t="shared" si="2"/>
        <v/>
      </c>
      <c r="N23" t="str">
        <f t="shared" si="3"/>
        <v>Ryan Hartman</v>
      </c>
      <c r="O23" t="str">
        <f t="shared" si="4"/>
        <v>Erik Haula</v>
      </c>
      <c r="P23" t="str">
        <f t="shared" si="5"/>
        <v>Mikhail Sergachev</v>
      </c>
      <c r="Q23" t="str">
        <f t="shared" si="6"/>
        <v>Danton Heinen</v>
      </c>
      <c r="R23" t="str">
        <f t="shared" si="7"/>
        <v>Brayden Schenn</v>
      </c>
      <c r="S23" t="str">
        <f t="shared" si="8"/>
        <v>Markus Nutivaara</v>
      </c>
    </row>
    <row r="24" spans="1:19" x14ac:dyDescent="0.25">
      <c r="A24" t="str">
        <f>David!B25</f>
        <v>Christian Fischer - ARI - AD</v>
      </c>
      <c r="B24" t="str">
        <f>Jerome!B25</f>
        <v>Taylor Hall - NJD - AG, C</v>
      </c>
      <c r="C24" t="str">
        <f>Steve!B25</f>
        <v>Anders Lee - NYI - AG, C</v>
      </c>
      <c r="D24" t="str">
        <f>Nicolas!B25</f>
        <v>Artturi Lehkonen - MTL - AG, AD</v>
      </c>
      <c r="E24" t="str">
        <f>Vincent!B25</f>
        <v>Robert Thomas - STL - AD, C</v>
      </c>
      <c r="F24" t="str">
        <f>Sebastien_STL!B25</f>
        <v>Adrian Kempe - LAK - C, AG</v>
      </c>
      <c r="G24" t="str">
        <f>Paule!B25</f>
        <v>Matt Dumba - MIN - DD</v>
      </c>
      <c r="H24" t="str">
        <f>Sebastien_FAU!B25</f>
        <v>Michael Matheson - FLO - DG</v>
      </c>
      <c r="L24" t="str">
        <f t="shared" si="1"/>
        <v>Christian Fischer</v>
      </c>
      <c r="M24" t="str">
        <f t="shared" si="2"/>
        <v>Taylor Hall</v>
      </c>
      <c r="N24" t="str">
        <f t="shared" si="3"/>
        <v>Anders Lee</v>
      </c>
      <c r="O24" t="str">
        <f t="shared" si="4"/>
        <v>Artturi Lehkonen</v>
      </c>
      <c r="P24" t="str">
        <f t="shared" si="5"/>
        <v>Robert Thomas</v>
      </c>
      <c r="Q24" t="str">
        <f t="shared" si="6"/>
        <v>Adrian Kempe</v>
      </c>
      <c r="R24" t="str">
        <f t="shared" si="7"/>
        <v>Matt Dumba</v>
      </c>
      <c r="S24" t="str">
        <f t="shared" si="8"/>
        <v>Michael Matheson</v>
      </c>
    </row>
    <row r="25" spans="1:19" x14ac:dyDescent="0.25">
      <c r="A25" t="str">
        <f>David!B26</f>
        <v>Sergei Bobrovsky - FLO - G</v>
      </c>
      <c r="B25">
        <f>Jerome!B26</f>
        <v>0</v>
      </c>
      <c r="C25" t="str">
        <f>Steve!B26</f>
        <v>Nikolay Goldobin - VAN - AG</v>
      </c>
      <c r="D25" t="str">
        <f>Nicolas!B26</f>
        <v>Andreas Johnsson - TOR - AG</v>
      </c>
      <c r="E25" t="str">
        <f>Vincent!B26</f>
        <v>Jesse Puljujarvi - EDM - AD</v>
      </c>
      <c r="F25" t="str">
        <f>Sebastien_STL!B26</f>
        <v>Casey DeSmith - PIT - G</v>
      </c>
      <c r="G25">
        <f>Paule!B26</f>
        <v>0</v>
      </c>
      <c r="H25" t="str">
        <f>Sebastien_FAU!B26</f>
        <v>Philipp Grubauer - COL - G</v>
      </c>
      <c r="L25" t="str">
        <f t="shared" si="1"/>
        <v>Sergei Bobrovsky</v>
      </c>
      <c r="M25" t="str">
        <f t="shared" si="2"/>
        <v/>
      </c>
      <c r="N25" t="str">
        <f t="shared" si="3"/>
        <v>Nikolay Goldobin</v>
      </c>
      <c r="O25" t="str">
        <f t="shared" si="4"/>
        <v>Andreas Johnsson</v>
      </c>
      <c r="P25" t="str">
        <f t="shared" si="5"/>
        <v>Jesse Puljujarvi</v>
      </c>
      <c r="Q25" t="str">
        <f t="shared" si="6"/>
        <v>Casey DeSmith</v>
      </c>
      <c r="R25" t="str">
        <f t="shared" si="7"/>
        <v/>
      </c>
      <c r="S25" t="str">
        <f t="shared" si="8"/>
        <v>Philipp Grubauer</v>
      </c>
    </row>
    <row r="26" spans="1:19" x14ac:dyDescent="0.25">
      <c r="A26">
        <f>David!B27</f>
        <v>0</v>
      </c>
      <c r="B26">
        <f>Jerome!B27</f>
        <v>0</v>
      </c>
      <c r="C26" t="str">
        <f>Steve!B27</f>
        <v>Jordan Binnington - STL - G</v>
      </c>
      <c r="D26">
        <f>Nicolas!B27</f>
        <v>0</v>
      </c>
      <c r="E26">
        <f>Vincent!B27</f>
        <v>0</v>
      </c>
      <c r="F26">
        <f>Sebastien_STL!B27</f>
        <v>0</v>
      </c>
      <c r="G26">
        <f>Paule!B27</f>
        <v>0</v>
      </c>
      <c r="H26" t="str">
        <f>Sebastien_FAU!B27</f>
        <v>Oscar Klefbom - EDM - DG</v>
      </c>
      <c r="L26" t="str">
        <f t="shared" si="1"/>
        <v/>
      </c>
      <c r="M26" t="str">
        <f t="shared" si="2"/>
        <v/>
      </c>
      <c r="N26" t="str">
        <f t="shared" si="3"/>
        <v>Jordan Binnington</v>
      </c>
      <c r="O26" t="str">
        <f t="shared" si="4"/>
        <v/>
      </c>
      <c r="P26" t="str">
        <f t="shared" si="5"/>
        <v/>
      </c>
      <c r="Q26" t="str">
        <f t="shared" si="6"/>
        <v/>
      </c>
      <c r="R26" t="str">
        <f t="shared" si="7"/>
        <v/>
      </c>
      <c r="S26" t="str">
        <f t="shared" si="8"/>
        <v>Oscar Klefbom</v>
      </c>
    </row>
    <row r="27" spans="1:19" x14ac:dyDescent="0.25">
      <c r="A27">
        <f>David!B28</f>
        <v>0</v>
      </c>
      <c r="B27">
        <f>Jerome!B28</f>
        <v>0</v>
      </c>
      <c r="C27">
        <f>Steve!B28</f>
        <v>0</v>
      </c>
      <c r="D27">
        <f>Nicolas!B28</f>
        <v>0</v>
      </c>
      <c r="E27">
        <f>Vincent!B28</f>
        <v>0</v>
      </c>
      <c r="F27">
        <f>Sebastien_STL!B28</f>
        <v>0</v>
      </c>
      <c r="G27">
        <f>Paule!B28</f>
        <v>0</v>
      </c>
      <c r="H27">
        <f>Sebastien_FAU!B28</f>
        <v>0</v>
      </c>
      <c r="L27" t="str">
        <f t="shared" si="1"/>
        <v/>
      </c>
      <c r="M27" t="str">
        <f t="shared" si="2"/>
        <v/>
      </c>
      <c r="N27" t="str">
        <f t="shared" si="3"/>
        <v/>
      </c>
      <c r="O27" t="str">
        <f t="shared" si="4"/>
        <v/>
      </c>
      <c r="P27" t="str">
        <f t="shared" si="5"/>
        <v/>
      </c>
      <c r="Q27" t="str">
        <f t="shared" si="6"/>
        <v/>
      </c>
      <c r="R27" t="str">
        <f t="shared" si="7"/>
        <v/>
      </c>
      <c r="S27" t="str">
        <f t="shared" si="8"/>
        <v/>
      </c>
    </row>
    <row r="28" spans="1:19" x14ac:dyDescent="0.25">
      <c r="A28">
        <f>David!B29</f>
        <v>0</v>
      </c>
      <c r="B28">
        <f>Jerome!B29</f>
        <v>0</v>
      </c>
      <c r="C28">
        <f>Steve!B29</f>
        <v>0</v>
      </c>
      <c r="D28">
        <f>Nicolas!B29</f>
        <v>0</v>
      </c>
      <c r="E28">
        <f>Vincent!B29</f>
        <v>0</v>
      </c>
      <c r="F28">
        <f>Sebastien_STL!B29</f>
        <v>0</v>
      </c>
      <c r="G28">
        <f>Paule!B29</f>
        <v>0</v>
      </c>
      <c r="H28">
        <f>Sebastien_FAU!B29</f>
        <v>0</v>
      </c>
      <c r="L28" t="str">
        <f t="shared" si="1"/>
        <v/>
      </c>
      <c r="M28" t="str">
        <f t="shared" si="2"/>
        <v/>
      </c>
      <c r="N28" t="str">
        <f t="shared" si="3"/>
        <v/>
      </c>
      <c r="O28" t="str">
        <f t="shared" si="4"/>
        <v/>
      </c>
      <c r="P28" t="str">
        <f t="shared" si="5"/>
        <v/>
      </c>
      <c r="Q28" t="str">
        <f t="shared" si="6"/>
        <v/>
      </c>
      <c r="R28" t="str">
        <f t="shared" si="7"/>
        <v/>
      </c>
      <c r="S28" t="str">
        <f t="shared" si="8"/>
        <v/>
      </c>
    </row>
    <row r="29" spans="1:19" x14ac:dyDescent="0.25">
      <c r="A29" s="30">
        <f>David!B30</f>
        <v>0</v>
      </c>
      <c r="B29" s="30">
        <f>Jerome!B30</f>
        <v>0</v>
      </c>
      <c r="C29" s="30">
        <f>Steve!B30</f>
        <v>0</v>
      </c>
      <c r="D29" s="30">
        <f>Nicolas!B30</f>
        <v>0</v>
      </c>
      <c r="E29" s="30">
        <f>Vincent!B30</f>
        <v>0</v>
      </c>
      <c r="F29" s="30">
        <f>Sebastien_STL!B30</f>
        <v>0</v>
      </c>
      <c r="G29" s="30">
        <f>Paule!B30</f>
        <v>0</v>
      </c>
      <c r="H29" s="30">
        <f>Sebastien_FAU!B30</f>
        <v>0</v>
      </c>
      <c r="L29" t="str">
        <f t="shared" si="1"/>
        <v/>
      </c>
      <c r="M29" t="str">
        <f t="shared" si="2"/>
        <v/>
      </c>
      <c r="N29" t="str">
        <f t="shared" si="3"/>
        <v/>
      </c>
      <c r="O29" t="str">
        <f t="shared" si="4"/>
        <v/>
      </c>
      <c r="P29" t="str">
        <f t="shared" si="5"/>
        <v/>
      </c>
      <c r="Q29" t="str">
        <f t="shared" si="6"/>
        <v/>
      </c>
      <c r="R29" t="str">
        <f t="shared" si="7"/>
        <v/>
      </c>
      <c r="S29" t="str">
        <f t="shared" si="8"/>
        <v/>
      </c>
    </row>
    <row r="30" spans="1:19" x14ac:dyDescent="0.25">
      <c r="A30" t="str">
        <f>David!B39</f>
        <v>Jakub Zboril - BOS - DG</v>
      </c>
      <c r="B30" t="str">
        <f>Jerome!B39</f>
        <v>Nikita Scherbak</v>
      </c>
      <c r="C30" t="str">
        <f>Steve!B39</f>
        <v>Daniel Sprong - ANA - AD</v>
      </c>
      <c r="D30" t="str">
        <f>Nicolas!B39</f>
        <v>Sam Bennett - CGY - AD, C, AG</v>
      </c>
      <c r="E30" t="str">
        <f>Vincent!B39</f>
        <v>Julius Honka - DAL - DD</v>
      </c>
      <c r="F30" t="str">
        <f>Sebastien_STL!B39</f>
        <v>Jake Virtanen - VAN - AD</v>
      </c>
      <c r="G30" t="str">
        <f>Paule!B39</f>
        <v>Pavel Zacha - NJD - C</v>
      </c>
      <c r="H30" s="8" t="str">
        <f>Sebastien_FAU!B39</f>
        <v>Alexander Nylander - CHI - AD, AG</v>
      </c>
      <c r="L30" t="str">
        <f t="shared" si="1"/>
        <v>Jakub Zboril</v>
      </c>
      <c r="M30" t="str">
        <f t="shared" si="2"/>
        <v/>
      </c>
      <c r="N30" t="str">
        <f t="shared" si="3"/>
        <v>Daniel Sprong</v>
      </c>
      <c r="O30" t="str">
        <f t="shared" si="4"/>
        <v>Sam Bennett</v>
      </c>
      <c r="P30" t="str">
        <f t="shared" si="5"/>
        <v>Julius Honka</v>
      </c>
      <c r="Q30" t="str">
        <f t="shared" si="6"/>
        <v>Jake Virtanen</v>
      </c>
      <c r="R30" t="str">
        <f t="shared" si="7"/>
        <v>Pavel Zacha</v>
      </c>
      <c r="S30" t="str">
        <f t="shared" si="8"/>
        <v>Alexander Nylander</v>
      </c>
    </row>
    <row r="31" spans="1:19" x14ac:dyDescent="0.25">
      <c r="A31" t="str">
        <f>David!B40</f>
        <v>Jakob Chychrun - ARI - DG</v>
      </c>
      <c r="B31" t="str">
        <f>Jerome!B40</f>
        <v>Dennis Cholowski - DET - DG</v>
      </c>
      <c r="C31" t="str">
        <f>Steve!B40</f>
        <v>Joel ErikssonEk - MIN - C</v>
      </c>
      <c r="D31" t="str">
        <f>Nicolas!B40</f>
        <v>Michael DalColle - NYI - AG</v>
      </c>
      <c r="E31" t="str">
        <f>Vincent!B40</f>
        <v>Kyle Connor - WPG - AG</v>
      </c>
      <c r="F31" t="str">
        <f>Sebastien_STL!B40</f>
        <v>Dylan Strome - CHI - C</v>
      </c>
      <c r="G31" t="str">
        <f>Paule!B40</f>
        <v>Haydn Fleury - CAR - DG</v>
      </c>
      <c r="H31" s="6" t="str">
        <f>Sebastien_FAU!B40</f>
        <v>Michael Mcleod - NJD - C</v>
      </c>
      <c r="L31" t="str">
        <f t="shared" si="1"/>
        <v>Jakob Chychrun</v>
      </c>
      <c r="M31" t="str">
        <f t="shared" si="2"/>
        <v>Dennis Cholowski</v>
      </c>
      <c r="N31" t="str">
        <f t="shared" si="3"/>
        <v>Joel ErikssonEk</v>
      </c>
      <c r="O31" t="str">
        <f t="shared" si="4"/>
        <v>Michael DalColle</v>
      </c>
      <c r="P31" t="str">
        <f t="shared" si="5"/>
        <v>Kyle Connor</v>
      </c>
      <c r="Q31" t="str">
        <f t="shared" si="6"/>
        <v>Dylan Strome</v>
      </c>
      <c r="R31" t="str">
        <f t="shared" si="7"/>
        <v>Haydn Fleury</v>
      </c>
      <c r="S31" t="str">
        <f t="shared" si="8"/>
        <v>Michael Mcleod</v>
      </c>
    </row>
    <row r="32" spans="1:19" x14ac:dyDescent="0.25">
      <c r="A32" t="str">
        <f>David!B41</f>
        <v>Riley Tufte - DAL - AG</v>
      </c>
      <c r="B32" t="str">
        <f>Jerome!B41</f>
        <v>Julien Gauthier - CAR - AD</v>
      </c>
      <c r="C32" t="str">
        <f>Steve!B41</f>
        <v>Cam Morrison - COL</v>
      </c>
      <c r="D32" t="str">
        <f>Nicolas!B41</f>
        <v>Jake DeBrusk - BOS - AG</v>
      </c>
      <c r="E32" t="str">
        <f>Vincent!B41</f>
        <v>Jeremy Roy - SJS - DD</v>
      </c>
      <c r="F32" t="str">
        <f>Sebastien_STL!B41</f>
        <v>Timo Meier - SJS - AG, AD</v>
      </c>
      <c r="G32" t="str">
        <f>Paule!B41</f>
        <v>Anthony Deangelo - NYR - DD</v>
      </c>
      <c r="H32" s="6" t="str">
        <f>Sebastien_FAU!B41</f>
        <v>Samuel Girard - COL - DG</v>
      </c>
      <c r="L32" t="str">
        <f t="shared" si="1"/>
        <v>Riley Tufte</v>
      </c>
      <c r="M32" t="str">
        <f t="shared" si="2"/>
        <v>Julien Gauthier</v>
      </c>
      <c r="N32" t="str">
        <f t="shared" si="3"/>
        <v>Cam Morrison</v>
      </c>
      <c r="O32" t="str">
        <f t="shared" si="4"/>
        <v>Jake DeBrusk</v>
      </c>
      <c r="P32" t="str">
        <f t="shared" si="5"/>
        <v>Jeremy Roy</v>
      </c>
      <c r="Q32" t="str">
        <f t="shared" si="6"/>
        <v>Timo Meier</v>
      </c>
      <c r="R32" t="str">
        <f t="shared" si="7"/>
        <v>Anthony Deangelo</v>
      </c>
      <c r="S32" t="str">
        <f t="shared" si="8"/>
        <v>Samuel Girard</v>
      </c>
    </row>
    <row r="33" spans="1:19" x14ac:dyDescent="0.25">
      <c r="A33" t="str">
        <f>David!B42</f>
        <v>Sam Steel - ANA - C</v>
      </c>
      <c r="B33" t="str">
        <f>Jerome!B42</f>
        <v>Lucas Johansen - WAS - DG</v>
      </c>
      <c r="C33" t="str">
        <f>Steve!B42</f>
        <v>Nathan Bastian - NJD - AD, C</v>
      </c>
      <c r="D33" t="str">
        <f>Nicolas!B42</f>
        <v>Noah Juulsen - MTL - DD</v>
      </c>
      <c r="E33" t="str">
        <f>Vincent!B42</f>
        <v>Colin White - OTT - AD, C</v>
      </c>
      <c r="F33" t="str">
        <f>Sebastien_STL!B42</f>
        <v>Anthony Beauvillier - NYI - AG</v>
      </c>
      <c r="G33" t="str">
        <f>Paule!B42</f>
        <v>Kieffer Bellows - NYI - C, AG</v>
      </c>
      <c r="H33" t="str">
        <f>Sebastien_FAU!B42</f>
        <v>Adam Mascherin - FLO</v>
      </c>
      <c r="L33" t="str">
        <f t="shared" si="1"/>
        <v>Sam Steel</v>
      </c>
      <c r="M33" t="str">
        <f t="shared" si="2"/>
        <v>Lucas Johansen</v>
      </c>
      <c r="N33" t="str">
        <f t="shared" si="3"/>
        <v>Nathan Bastian</v>
      </c>
      <c r="O33" t="str">
        <f t="shared" si="4"/>
        <v>Noah Juulsen</v>
      </c>
      <c r="P33" t="str">
        <f t="shared" si="5"/>
        <v>Colin White</v>
      </c>
      <c r="Q33" t="str">
        <f t="shared" si="6"/>
        <v>Anthony Beauvillier</v>
      </c>
      <c r="R33" t="str">
        <f t="shared" si="7"/>
        <v>Kieffer Bellows</v>
      </c>
      <c r="S33" t="str">
        <f t="shared" si="8"/>
        <v>Adam Mascherin</v>
      </c>
    </row>
    <row r="34" spans="1:19" x14ac:dyDescent="0.25">
      <c r="A34" t="str">
        <f>David!B43</f>
        <v>Lias Andersson - NYR - C, AG</v>
      </c>
      <c r="B34" t="str">
        <f>Jerome!B43</f>
        <v>Cale Makar - COL - DD</v>
      </c>
      <c r="C34" t="str">
        <f>Steve!B43</f>
        <v>Kale Clague - LAK - DG</v>
      </c>
      <c r="D34" t="str">
        <f>Nicolas!B43</f>
        <v>Logan Brown - OTT - C</v>
      </c>
      <c r="E34" t="str">
        <f>Vincent!B43</f>
        <v>Nicolas Petan - TOR - AG, AD, C</v>
      </c>
      <c r="F34" t="str">
        <f>Sebastien_STL!B43</f>
        <v>Olli Juolevi - VAN - DG</v>
      </c>
      <c r="G34" t="str">
        <f>Paule!B43</f>
        <v>Nolan Patrick - PHI - C, AD</v>
      </c>
      <c r="H34" s="6" t="str">
        <f>Sebastien_FAU!B43</f>
        <v>Cal Foote - TBL - DD</v>
      </c>
      <c r="L34" t="str">
        <f t="shared" si="1"/>
        <v>Lias Andersson</v>
      </c>
      <c r="M34" t="str">
        <f t="shared" si="2"/>
        <v>Cale Makar</v>
      </c>
      <c r="N34" t="str">
        <f t="shared" si="3"/>
        <v>Kale Clague</v>
      </c>
      <c r="O34" t="str">
        <f t="shared" si="4"/>
        <v>Logan Brown</v>
      </c>
      <c r="P34" t="str">
        <f t="shared" si="5"/>
        <v>Nicolas Petan</v>
      </c>
      <c r="Q34" t="str">
        <f t="shared" si="6"/>
        <v>Olli Juolevi</v>
      </c>
      <c r="R34" t="str">
        <f t="shared" si="7"/>
        <v>Nolan Patrick</v>
      </c>
      <c r="S34" t="str">
        <f t="shared" si="8"/>
        <v>Cal Foote</v>
      </c>
    </row>
    <row r="35" spans="1:19" x14ac:dyDescent="0.25">
      <c r="A35" t="str">
        <f>David!B44</f>
        <v>Casey Mittelstadt - BUF - C</v>
      </c>
      <c r="B35" t="str">
        <f>Jerome!B44</f>
        <v>Joni Ikonen - MTL</v>
      </c>
      <c r="C35" t="str">
        <f>Steve!B44</f>
        <v>Gabriel Vilardi - LAK - C</v>
      </c>
      <c r="D35" t="str">
        <f>Nicolas!B44</f>
        <v>Dante Fabbro - NAS - DD</v>
      </c>
      <c r="E35" t="str">
        <f>Vincent!B44</f>
        <v>German Rubtsov - PHI - C</v>
      </c>
      <c r="F35" t="str">
        <f>Sebastien_STL!B44</f>
        <v>Jake Bean - CAR - DG</v>
      </c>
      <c r="G35" t="str">
        <f>Paule!B44</f>
        <v>Morgan Geekie - CAR - C, AD</v>
      </c>
      <c r="H35" s="6" t="str">
        <f>Sebastien_FAU!B44</f>
        <v>Kailer Yamamoto - EDM - AD, C</v>
      </c>
      <c r="L35" t="str">
        <f t="shared" si="1"/>
        <v>Casey Mittelstadt</v>
      </c>
      <c r="M35" t="str">
        <f t="shared" si="2"/>
        <v>Joni Ikonen</v>
      </c>
      <c r="N35" t="str">
        <f t="shared" si="3"/>
        <v>Gabriel Vilardi</v>
      </c>
      <c r="O35" t="str">
        <f t="shared" si="4"/>
        <v>Dante Fabbro</v>
      </c>
      <c r="P35" t="str">
        <f t="shared" si="5"/>
        <v>German Rubtsov</v>
      </c>
      <c r="Q35" t="str">
        <f t="shared" si="6"/>
        <v>Jake Bean</v>
      </c>
      <c r="R35" t="str">
        <f t="shared" si="7"/>
        <v>Morgan Geekie</v>
      </c>
      <c r="S35" t="str">
        <f t="shared" si="8"/>
        <v>Kailer Yamamoto</v>
      </c>
    </row>
    <row r="36" spans="1:19" x14ac:dyDescent="0.25">
      <c r="A36" t="str">
        <f>David!B45</f>
        <v>Klim Kostin - STL - AD</v>
      </c>
      <c r="B36" t="str">
        <f>Jerome!B45</f>
        <v>Martin Necas - CAR - C</v>
      </c>
      <c r="C36" t="str">
        <f>Steve!B45</f>
        <v>Conor Timmins - COL - DD</v>
      </c>
      <c r="D36" t="str">
        <f>Nicolas!B45</f>
        <v>Brett Howden - NYR - C</v>
      </c>
      <c r="E36" t="str">
        <f>Vincent!B45</f>
        <v>Lawson Crouse - ARI - AG</v>
      </c>
      <c r="F36" t="str">
        <f>Sebastien_STL!B45</f>
        <v>Henrik Borgstrom - FLO - C</v>
      </c>
      <c r="G36" t="str">
        <f>Paule!B45</f>
        <v>Jason Robertson - DAL - AG</v>
      </c>
      <c r="H36" s="6" t="str">
        <f>Sebastien_FAU!B45</f>
        <v>Eeli Tolvanen - NAS - AG</v>
      </c>
      <c r="L36" t="str">
        <f t="shared" si="1"/>
        <v>Klim Kostin</v>
      </c>
      <c r="M36" t="str">
        <f t="shared" si="2"/>
        <v>Martin Necas</v>
      </c>
      <c r="N36" t="str">
        <f t="shared" si="3"/>
        <v>Conor Timmins</v>
      </c>
      <c r="O36" t="str">
        <f t="shared" si="4"/>
        <v>Brett Howden</v>
      </c>
      <c r="P36" t="str">
        <f t="shared" si="5"/>
        <v>Lawson Crouse</v>
      </c>
      <c r="Q36" t="str">
        <f t="shared" si="6"/>
        <v>Henrik Borgstrom</v>
      </c>
      <c r="R36" t="str">
        <f t="shared" si="7"/>
        <v>Jason Robertson</v>
      </c>
      <c r="S36" t="str">
        <f t="shared" si="8"/>
        <v>Eeli Tolvanen</v>
      </c>
    </row>
    <row r="37" spans="1:19" x14ac:dyDescent="0.25">
      <c r="A37" t="str">
        <f>David!B46</f>
        <v>Reilly Walsh - NJD</v>
      </c>
      <c r="B37" t="str">
        <f>Jerome!B46</f>
        <v>Quintin Hughes - VAN - DG</v>
      </c>
      <c r="C37" t="str">
        <f>Steve!B46</f>
        <v>Kole Lind - VAN - AD</v>
      </c>
      <c r="D37" t="str">
        <f>Nicolas!B46</f>
        <v>Cody Glass - VGK - C</v>
      </c>
      <c r="E37" t="str">
        <f>Vincent!B46</f>
        <v>Miro Heiskanen - DAL - DG</v>
      </c>
      <c r="F37" t="str">
        <f>Sebastien_STL!B46</f>
        <v>Luke Kunin - MIN - AD, C</v>
      </c>
      <c r="G37" t="str">
        <f>Paule!B46</f>
        <v>Oliver Wahlstrom - NYI - C, AD</v>
      </c>
      <c r="H37" s="6" t="str">
        <f>Sebastien_FAU!B46</f>
        <v>Andrei Svechnikov - CAR - AG, AD</v>
      </c>
      <c r="L37" t="str">
        <f t="shared" si="1"/>
        <v>Reilly Walsh</v>
      </c>
      <c r="M37" t="str">
        <f t="shared" si="2"/>
        <v>Quintin Hughes</v>
      </c>
      <c r="N37" t="str">
        <f t="shared" si="3"/>
        <v>Kole Lind</v>
      </c>
      <c r="O37" t="str">
        <f t="shared" si="4"/>
        <v>Cody Glass</v>
      </c>
      <c r="P37" t="str">
        <f t="shared" si="5"/>
        <v>Miro Heiskanen</v>
      </c>
      <c r="Q37" t="str">
        <f t="shared" si="6"/>
        <v>Luke Kunin</v>
      </c>
      <c r="R37" t="str">
        <f t="shared" si="7"/>
        <v>Oliver Wahlstrom</v>
      </c>
      <c r="S37" t="str">
        <f t="shared" si="8"/>
        <v>Andrei Svechnikov</v>
      </c>
    </row>
    <row r="38" spans="1:19" x14ac:dyDescent="0.25">
      <c r="A38" t="str">
        <f>David!B47</f>
        <v>Evan Bouchard - EDM - DD</v>
      </c>
      <c r="B38" t="str">
        <f>Jerome!B47</f>
        <v>Brady Tkachuk - OTT - AG, C</v>
      </c>
      <c r="C38" t="str">
        <f>Steve!B47</f>
        <v>Morgan Frost - PHI - C</v>
      </c>
      <c r="D38" t="str">
        <f>Nicolas!B47</f>
        <v>Juuso Valimaki - CGY - DG</v>
      </c>
      <c r="E38" t="str">
        <f>Vincent!B47</f>
        <v>Erik Brannstrom - OTT - DG</v>
      </c>
      <c r="F38" t="str">
        <f>Sebastien_STL!B47</f>
        <v>Jakub Vrána - WAS - AG</v>
      </c>
      <c r="G38" t="str">
        <f>Paule!B47</f>
        <v>Akil Thomas - LAK - C</v>
      </c>
      <c r="H38" s="6" t="str">
        <f>Sebastien_FAU!B47</f>
        <v>Noah Dobson - NYI - DD</v>
      </c>
      <c r="L38" t="str">
        <f t="shared" si="1"/>
        <v>Evan Bouchard</v>
      </c>
      <c r="M38" t="str">
        <f t="shared" si="2"/>
        <v>Brady Tkachuk</v>
      </c>
      <c r="N38" t="str">
        <f t="shared" si="3"/>
        <v>Morgan Frost</v>
      </c>
      <c r="O38" t="str">
        <f t="shared" si="4"/>
        <v>Juuso Valimaki</v>
      </c>
      <c r="P38" t="str">
        <f t="shared" si="5"/>
        <v>Erik Brannstrom</v>
      </c>
      <c r="Q38" t="str">
        <f t="shared" si="6"/>
        <v>Jakub Vrána</v>
      </c>
      <c r="R38" t="str">
        <f t="shared" si="7"/>
        <v>Akil Thomas</v>
      </c>
      <c r="S38" t="str">
        <f t="shared" si="8"/>
        <v>Noah Dobson</v>
      </c>
    </row>
    <row r="39" spans="1:19" x14ac:dyDescent="0.25">
      <c r="A39" t="str">
        <f>David!B48</f>
        <v>Ty Smith - NJD - DG</v>
      </c>
      <c r="B39" t="str">
        <f>Jerome!B48</f>
        <v>K'Andre Miller -</v>
      </c>
      <c r="C39" t="str">
        <f>Steve!B48</f>
        <v>Adam Boqvist - CHI - DD</v>
      </c>
      <c r="D39" t="str">
        <f>Nicolas!B48</f>
        <v>Shane Bowers - COL - C</v>
      </c>
      <c r="E39" t="str">
        <f>Vincent!B48</f>
        <v>Timothy Liljegren - TOR - DD</v>
      </c>
      <c r="F39" t="str">
        <f>Sebastien_STL!B48</f>
        <v>Owen Tippett - FLO - AD</v>
      </c>
      <c r="G39" t="str">
        <f>Paule!B48</f>
        <v>Mitchell Gibson - WAS</v>
      </c>
      <c r="H39" s="6" t="str">
        <f>Sebastien_FAU!B48</f>
        <v>Alexander Alexeyev - WAS - DG</v>
      </c>
      <c r="L39" t="str">
        <f t="shared" si="1"/>
        <v>Ty Smith</v>
      </c>
      <c r="M39" t="str">
        <f t="shared" si="2"/>
        <v>K'Andre Miller</v>
      </c>
      <c r="N39" t="str">
        <f t="shared" si="3"/>
        <v>Adam Boqvist</v>
      </c>
      <c r="O39" t="str">
        <f t="shared" si="4"/>
        <v>Shane Bowers</v>
      </c>
      <c r="P39" t="str">
        <f t="shared" si="5"/>
        <v>Timothy Liljegren</v>
      </c>
      <c r="Q39" t="str">
        <f t="shared" si="6"/>
        <v>Owen Tippett</v>
      </c>
      <c r="R39" t="str">
        <f t="shared" si="7"/>
        <v>Mitchell Gibson</v>
      </c>
      <c r="S39" t="str">
        <f t="shared" si="8"/>
        <v>Alexander Alexeyev</v>
      </c>
    </row>
    <row r="40" spans="1:19" x14ac:dyDescent="0.25">
      <c r="A40" t="str">
        <f>David!B49</f>
        <v>Jonatan Berggren - DET</v>
      </c>
      <c r="B40" t="str">
        <f>Jerome!B49</f>
        <v>Bode Wilde - NYI - DD</v>
      </c>
      <c r="C40" t="str">
        <f>Steve!B49</f>
        <v>Ty Dellandrea - DAL - C</v>
      </c>
      <c r="D40" t="str">
        <f>Nicolas!B49</f>
        <v>Jaret Anderson-Dolan - LAK - C</v>
      </c>
      <c r="E40" t="str">
        <f>Vincent!B49</f>
        <v>Urho Vaakanainen - BOS - DG</v>
      </c>
      <c r="F40" t="str">
        <f>Sebastien_STL!B49</f>
        <v>Nick Suzuki - MTL - C</v>
      </c>
      <c r="G40">
        <f>Paule!B49</f>
        <v>0</v>
      </c>
      <c r="H40" s="6">
        <f>Sebastien_FAU!B49</f>
        <v>0</v>
      </c>
      <c r="L40" t="str">
        <f t="shared" si="1"/>
        <v>Jonatan Berggren</v>
      </c>
      <c r="M40" t="str">
        <f t="shared" si="2"/>
        <v>Bode Wilde</v>
      </c>
      <c r="N40" t="str">
        <f t="shared" si="3"/>
        <v>Ty Dellandrea</v>
      </c>
      <c r="O40" t="str">
        <f t="shared" si="4"/>
        <v>Jaret Anderso</v>
      </c>
      <c r="P40" t="str">
        <f t="shared" si="5"/>
        <v>Urho Vaakanainen</v>
      </c>
      <c r="Q40" t="str">
        <f t="shared" si="6"/>
        <v>Nick Suzuki</v>
      </c>
      <c r="R40" t="str">
        <f t="shared" si="7"/>
        <v/>
      </c>
      <c r="S40" t="str">
        <f t="shared" si="8"/>
        <v/>
      </c>
    </row>
    <row r="41" spans="1:19" x14ac:dyDescent="0.25">
      <c r="A41" t="str">
        <f>David!B50</f>
        <v>Martin Kaut - COL - C</v>
      </c>
      <c r="B41" t="str">
        <f>Jerome!B50</f>
        <v>Joel Farabee - PHI - AG</v>
      </c>
      <c r="C41" t="str">
        <f>Steve!B50</f>
        <v>Liam Foudy - CLB - C</v>
      </c>
      <c r="D41" t="str">
        <f>Nicolas!B50</f>
        <v>Barrett Hayton - ARI - C</v>
      </c>
      <c r="E41" t="str">
        <f>Vincent!B50</f>
        <v>Vitali Kravtsov - NYR - AD</v>
      </c>
      <c r="F41" t="str">
        <f>Sebastien_STL!B50</f>
        <v>Michael Rasmussen - DET - AG, C, AD</v>
      </c>
      <c r="G41">
        <f>Paule!B50</f>
        <v>0</v>
      </c>
      <c r="H41" s="6">
        <f>Sebastien_FAU!B50</f>
        <v>0</v>
      </c>
      <c r="L41" t="str">
        <f t="shared" si="1"/>
        <v>Martin Kaut</v>
      </c>
      <c r="M41" t="str">
        <f t="shared" si="2"/>
        <v>Joel Farabee</v>
      </c>
      <c r="N41" t="str">
        <f t="shared" si="3"/>
        <v>Liam Foudy</v>
      </c>
      <c r="O41" t="str">
        <f t="shared" si="4"/>
        <v>Barrett Hayton</v>
      </c>
      <c r="P41" t="str">
        <f t="shared" si="5"/>
        <v>Vitali Kravtsov</v>
      </c>
      <c r="Q41" t="str">
        <f t="shared" si="6"/>
        <v>Michael Rasmussen</v>
      </c>
      <c r="R41" t="str">
        <f t="shared" si="7"/>
        <v/>
      </c>
      <c r="S41" t="str">
        <f t="shared" si="8"/>
        <v/>
      </c>
    </row>
    <row r="42" spans="1:19" x14ac:dyDescent="0.25">
      <c r="A42" t="str">
        <f>David!B51</f>
        <v>Rasmus Kupari - LAK - C, AG, AD</v>
      </c>
      <c r="B42">
        <f>Jerome!B51</f>
        <v>0</v>
      </c>
      <c r="C42">
        <f>Steve!B51</f>
        <v>0</v>
      </c>
      <c r="D42" t="str">
        <f>Nicolas!B51</f>
        <v>Olof Lindbom - NYR</v>
      </c>
      <c r="E42" t="str">
        <f>Vincent!B51</f>
        <v>Jesperi Kotkaniemi - MTL - C, AG</v>
      </c>
      <c r="F42" t="str">
        <f>Sebastien_STL!B51</f>
        <v>Henri Jokiharju - BUF - DD</v>
      </c>
      <c r="G42">
        <f>Paule!B51</f>
        <v>0</v>
      </c>
      <c r="H42" s="6">
        <f>Sebastien_FAU!B51</f>
        <v>0</v>
      </c>
      <c r="L42" t="str">
        <f t="shared" si="1"/>
        <v>Rasmus Kupari</v>
      </c>
      <c r="M42" t="str">
        <f t="shared" si="2"/>
        <v/>
      </c>
      <c r="N42" t="str">
        <f t="shared" si="3"/>
        <v/>
      </c>
      <c r="O42" t="str">
        <f t="shared" si="4"/>
        <v>Olof Lindbom</v>
      </c>
      <c r="P42" t="str">
        <f t="shared" si="5"/>
        <v>Jesperi Kotkaniemi</v>
      </c>
      <c r="Q42" t="str">
        <f t="shared" si="6"/>
        <v>Henri Jokiharju</v>
      </c>
      <c r="R42" t="str">
        <f t="shared" si="7"/>
        <v/>
      </c>
      <c r="S42" t="str">
        <f t="shared" si="8"/>
        <v/>
      </c>
    </row>
    <row r="43" spans="1:19" x14ac:dyDescent="0.25">
      <c r="A43">
        <f>David!B52</f>
        <v>0</v>
      </c>
      <c r="B43">
        <f>Jerome!B52</f>
        <v>0</v>
      </c>
      <c r="C43">
        <f>Steve!B52</f>
        <v>0</v>
      </c>
      <c r="D43">
        <f>Nicolas!B52</f>
        <v>0</v>
      </c>
      <c r="E43" t="str">
        <f>Vincent!B52</f>
        <v>Dominik Bokk - STL - AG, AD</v>
      </c>
      <c r="F43" t="str">
        <f>Sebastien_STL!B52</f>
        <v>Jonah Gadjovich - VAN - AG</v>
      </c>
      <c r="G43">
        <f>Paule!B52</f>
        <v>0</v>
      </c>
      <c r="H43" s="6">
        <f>Sebastien_FAU!B52</f>
        <v>0</v>
      </c>
      <c r="L43" t="str">
        <f t="shared" si="1"/>
        <v/>
      </c>
      <c r="M43" t="str">
        <f t="shared" si="2"/>
        <v/>
      </c>
      <c r="N43" t="str">
        <f t="shared" si="3"/>
        <v/>
      </c>
      <c r="O43" t="str">
        <f t="shared" si="4"/>
        <v/>
      </c>
      <c r="P43" t="str">
        <f t="shared" si="5"/>
        <v>Dominik Bokk</v>
      </c>
      <c r="Q43" t="str">
        <f t="shared" si="6"/>
        <v>Jonah Gadjovich</v>
      </c>
      <c r="R43" t="str">
        <f t="shared" si="7"/>
        <v/>
      </c>
      <c r="S43" t="str">
        <f t="shared" si="8"/>
        <v/>
      </c>
    </row>
    <row r="44" spans="1:19" x14ac:dyDescent="0.25">
      <c r="A44">
        <f>David!B53</f>
        <v>0</v>
      </c>
      <c r="B44">
        <f>Jerome!B53</f>
        <v>0</v>
      </c>
      <c r="C44">
        <f>Steve!B53</f>
        <v>0</v>
      </c>
      <c r="D44">
        <f>Nicolas!B53</f>
        <v>0</v>
      </c>
      <c r="E44" t="str">
        <f>Vincent!B53</f>
        <v>Grigori Denisenko - FLO</v>
      </c>
      <c r="F44" t="str">
        <f>Sebastien_STL!B53</f>
        <v>Filip Zadina - DET - AG, AD</v>
      </c>
      <c r="G44">
        <f>Paule!B53</f>
        <v>0</v>
      </c>
      <c r="H44" s="6">
        <f>Sebastien_FAU!B53</f>
        <v>0</v>
      </c>
      <c r="L44" t="str">
        <f t="shared" si="1"/>
        <v/>
      </c>
      <c r="M44" t="str">
        <f t="shared" si="2"/>
        <v/>
      </c>
      <c r="N44" t="str">
        <f t="shared" si="3"/>
        <v/>
      </c>
      <c r="O44" t="str">
        <f t="shared" si="4"/>
        <v/>
      </c>
      <c r="P44" t="str">
        <f t="shared" si="5"/>
        <v>Grigori Denisenko</v>
      </c>
      <c r="Q44" t="str">
        <f t="shared" si="6"/>
        <v>Filip Zadina</v>
      </c>
      <c r="R44" t="str">
        <f t="shared" si="7"/>
        <v/>
      </c>
      <c r="S44" t="str">
        <f t="shared" si="8"/>
        <v/>
      </c>
    </row>
    <row r="45" spans="1:19" x14ac:dyDescent="0.25">
      <c r="A45">
        <f>David!B54</f>
        <v>0</v>
      </c>
      <c r="B45">
        <f>Jerome!B54</f>
        <v>0</v>
      </c>
      <c r="C45">
        <f>Steve!B54</f>
        <v>0</v>
      </c>
      <c r="D45">
        <f>Nicolas!B54</f>
        <v>0</v>
      </c>
      <c r="E45" t="str">
        <f>Vincent!B54</f>
        <v>Rasmus Sandin - TOR - DG</v>
      </c>
      <c r="F45" t="str">
        <f>Sebastien_STL!B54</f>
        <v>Ryan Merkley - SJS - DD</v>
      </c>
      <c r="G45">
        <f>Paule!B54</f>
        <v>0</v>
      </c>
      <c r="H45" s="6">
        <f>Sebastien_FAU!B54</f>
        <v>0</v>
      </c>
      <c r="L45" t="str">
        <f t="shared" si="1"/>
        <v/>
      </c>
      <c r="M45" t="str">
        <f t="shared" si="2"/>
        <v/>
      </c>
      <c r="N45" t="str">
        <f t="shared" si="3"/>
        <v/>
      </c>
      <c r="O45" t="str">
        <f t="shared" si="4"/>
        <v/>
      </c>
      <c r="P45" t="str">
        <f t="shared" si="5"/>
        <v>Rasmus Sandin</v>
      </c>
      <c r="Q45" t="str">
        <f t="shared" si="6"/>
        <v>Ryan Merkley</v>
      </c>
      <c r="R45" t="str">
        <f t="shared" si="7"/>
        <v/>
      </c>
      <c r="S45" t="str">
        <f t="shared" si="8"/>
        <v/>
      </c>
    </row>
    <row r="46" spans="1:19" x14ac:dyDescent="0.25">
      <c r="A46">
        <f>David!B55</f>
        <v>0</v>
      </c>
      <c r="B46">
        <f>Jerome!B55</f>
        <v>0</v>
      </c>
      <c r="C46">
        <f>Steve!B55</f>
        <v>0</v>
      </c>
      <c r="D46">
        <f>Nicolas!B55</f>
        <v>0</v>
      </c>
      <c r="E46" t="str">
        <f>Vincent!B55</f>
        <v>Nils Lundkvist - NYR</v>
      </c>
      <c r="F46" t="str">
        <f>Sebastien_STL!B55</f>
        <v>Joseph Veleno - DET - C</v>
      </c>
      <c r="G46">
        <f>Paule!B55</f>
        <v>0</v>
      </c>
      <c r="H46" s="6">
        <f>Sebastien_FAU!B55</f>
        <v>0</v>
      </c>
      <c r="L46" t="str">
        <f t="shared" si="1"/>
        <v/>
      </c>
      <c r="M46" t="str">
        <f t="shared" si="2"/>
        <v/>
      </c>
      <c r="N46" t="str">
        <f t="shared" si="3"/>
        <v/>
      </c>
      <c r="O46" t="str">
        <f t="shared" si="4"/>
        <v/>
      </c>
      <c r="P46" t="str">
        <f t="shared" si="5"/>
        <v>Nils Lundkvist</v>
      </c>
      <c r="Q46" t="str">
        <f t="shared" si="6"/>
        <v>Joseph Veleno</v>
      </c>
      <c r="R46" t="str">
        <f t="shared" si="7"/>
        <v/>
      </c>
      <c r="S46" t="str">
        <f t="shared" si="8"/>
        <v/>
      </c>
    </row>
    <row r="47" spans="1:19" x14ac:dyDescent="0.25">
      <c r="A47">
        <f>David!B56</f>
        <v>0</v>
      </c>
      <c r="B47">
        <f>Jerome!B56</f>
        <v>0</v>
      </c>
      <c r="C47">
        <f>Steve!B56</f>
        <v>0</v>
      </c>
      <c r="D47">
        <f>Nicolas!B56</f>
        <v>0</v>
      </c>
      <c r="E47">
        <f>Vincent!B56</f>
        <v>0</v>
      </c>
      <c r="F47" t="str">
        <f>Sebastien_STL!B56</f>
        <v>Jay O'Brien - PHI</v>
      </c>
      <c r="G47">
        <f>Paule!B56</f>
        <v>0</v>
      </c>
      <c r="H47" s="6">
        <f>Sebastien_FAU!B56</f>
        <v>0</v>
      </c>
      <c r="L47" t="str">
        <f t="shared" si="1"/>
        <v/>
      </c>
      <c r="M47" t="str">
        <f t="shared" si="2"/>
        <v/>
      </c>
      <c r="N47" t="str">
        <f t="shared" si="3"/>
        <v/>
      </c>
      <c r="O47" t="str">
        <f t="shared" si="4"/>
        <v/>
      </c>
      <c r="P47" t="str">
        <f t="shared" si="5"/>
        <v/>
      </c>
      <c r="Q47" t="str">
        <f t="shared" si="6"/>
        <v>Jay O'Brien</v>
      </c>
      <c r="R47" t="str">
        <f t="shared" si="7"/>
        <v/>
      </c>
      <c r="S47" t="str">
        <f t="shared" si="8"/>
        <v/>
      </c>
    </row>
    <row r="48" spans="1:19" x14ac:dyDescent="0.25">
      <c r="A48">
        <f>David!B57</f>
        <v>0</v>
      </c>
      <c r="B48">
        <f>Jerome!B57</f>
        <v>0</v>
      </c>
      <c r="C48">
        <f>Steve!B57</f>
        <v>0</v>
      </c>
      <c r="D48">
        <f>Nicolas!B57</f>
        <v>0</v>
      </c>
      <c r="E48">
        <f>Vincent!B57</f>
        <v>0</v>
      </c>
      <c r="F48">
        <f>Sebastien_STL!B57</f>
        <v>0</v>
      </c>
      <c r="G48">
        <f>Paule!B57</f>
        <v>0</v>
      </c>
      <c r="H48" s="6">
        <f>Sebastien_FAU!B57</f>
        <v>0</v>
      </c>
      <c r="L48" t="str">
        <f t="shared" si="1"/>
        <v/>
      </c>
      <c r="M48" t="str">
        <f t="shared" si="2"/>
        <v/>
      </c>
      <c r="N48" t="str">
        <f t="shared" si="3"/>
        <v/>
      </c>
      <c r="O48" t="str">
        <f t="shared" si="4"/>
        <v/>
      </c>
      <c r="P48" t="str">
        <f t="shared" si="5"/>
        <v/>
      </c>
      <c r="Q48" t="str">
        <f t="shared" si="6"/>
        <v/>
      </c>
      <c r="R48" t="str">
        <f t="shared" si="7"/>
        <v/>
      </c>
      <c r="S48" t="str">
        <f t="shared" si="8"/>
        <v/>
      </c>
    </row>
    <row r="49" spans="1:19" x14ac:dyDescent="0.25">
      <c r="A49">
        <f>David!B58</f>
        <v>0</v>
      </c>
      <c r="B49">
        <f>Jerome!B58</f>
        <v>0</v>
      </c>
      <c r="C49">
        <f>Steve!B58</f>
        <v>0</v>
      </c>
      <c r="D49">
        <f>Nicolas!B58</f>
        <v>0</v>
      </c>
      <c r="E49">
        <f>Vincent!B58</f>
        <v>0</v>
      </c>
      <c r="F49">
        <f>Sebastien_STL!B58</f>
        <v>0</v>
      </c>
      <c r="G49">
        <f>Paule!B58</f>
        <v>0</v>
      </c>
      <c r="H49" s="6">
        <f>Sebastien_FAU!B58</f>
        <v>0</v>
      </c>
      <c r="L49" t="str">
        <f t="shared" si="1"/>
        <v/>
      </c>
      <c r="M49" t="str">
        <f t="shared" si="2"/>
        <v/>
      </c>
      <c r="N49" t="str">
        <f t="shared" si="3"/>
        <v/>
      </c>
      <c r="O49" t="str">
        <f t="shared" si="4"/>
        <v/>
      </c>
      <c r="P49" t="str">
        <f t="shared" si="5"/>
        <v/>
      </c>
      <c r="Q49" t="str">
        <f t="shared" si="6"/>
        <v/>
      </c>
      <c r="R49" t="str">
        <f t="shared" si="7"/>
        <v/>
      </c>
      <c r="S49" t="str">
        <f t="shared" si="8"/>
        <v/>
      </c>
    </row>
    <row r="50" spans="1:19" x14ac:dyDescent="0.25">
      <c r="A50">
        <f>David!B59</f>
        <v>0</v>
      </c>
      <c r="B50">
        <f>Jerome!B59</f>
        <v>0</v>
      </c>
      <c r="C50">
        <f>Steve!B59</f>
        <v>0</v>
      </c>
      <c r="D50">
        <f>Nicolas!B59</f>
        <v>0</v>
      </c>
      <c r="E50">
        <f>Vincent!B59</f>
        <v>0</v>
      </c>
      <c r="F50">
        <f>Sebastien_STL!B59</f>
        <v>0</v>
      </c>
      <c r="G50">
        <f>Paule!B59</f>
        <v>0</v>
      </c>
      <c r="H50" s="6">
        <f>Sebastien_FAU!B59</f>
        <v>0</v>
      </c>
      <c r="L50" t="str">
        <f t="shared" si="1"/>
        <v/>
      </c>
      <c r="M50" t="str">
        <f t="shared" si="2"/>
        <v/>
      </c>
      <c r="N50" t="str">
        <f t="shared" si="3"/>
        <v/>
      </c>
      <c r="O50" t="str">
        <f t="shared" si="4"/>
        <v/>
      </c>
      <c r="P50" t="str">
        <f t="shared" si="5"/>
        <v/>
      </c>
      <c r="Q50" t="str">
        <f t="shared" si="6"/>
        <v/>
      </c>
      <c r="R50" t="str">
        <f t="shared" si="7"/>
        <v/>
      </c>
      <c r="S50" t="str">
        <f t="shared" si="8"/>
        <v/>
      </c>
    </row>
    <row r="51" spans="1:19" x14ac:dyDescent="0.25">
      <c r="A51">
        <f>David!B60</f>
        <v>0</v>
      </c>
      <c r="B51">
        <f>Jerome!B60</f>
        <v>0</v>
      </c>
      <c r="C51">
        <f>Steve!B60</f>
        <v>0</v>
      </c>
      <c r="D51">
        <f>Nicolas!B60</f>
        <v>0</v>
      </c>
      <c r="E51">
        <f>Vincent!B60</f>
        <v>0</v>
      </c>
      <c r="F51">
        <f>Sebastien_STL!B60</f>
        <v>0</v>
      </c>
      <c r="G51">
        <f>Paule!B60</f>
        <v>0</v>
      </c>
      <c r="H51" s="6">
        <f>Sebastien_FAU!B60</f>
        <v>0</v>
      </c>
      <c r="L51" t="str">
        <f t="shared" si="1"/>
        <v/>
      </c>
      <c r="M51" t="str">
        <f t="shared" si="2"/>
        <v/>
      </c>
      <c r="N51" t="str">
        <f t="shared" si="3"/>
        <v/>
      </c>
      <c r="O51" t="str">
        <f t="shared" si="4"/>
        <v/>
      </c>
      <c r="P51" t="str">
        <f t="shared" si="5"/>
        <v/>
      </c>
      <c r="Q51" t="str">
        <f t="shared" si="6"/>
        <v/>
      </c>
      <c r="R51" t="str">
        <f t="shared" si="7"/>
        <v/>
      </c>
      <c r="S51" t="str">
        <f t="shared" si="8"/>
        <v/>
      </c>
    </row>
    <row r="52" spans="1:19" x14ac:dyDescent="0.25">
      <c r="A52">
        <f>David!B61</f>
        <v>0</v>
      </c>
      <c r="B52">
        <f>Jerome!B61</f>
        <v>0</v>
      </c>
      <c r="C52">
        <f>Steve!B61</f>
        <v>0</v>
      </c>
      <c r="D52">
        <f>Nicolas!B61</f>
        <v>0</v>
      </c>
      <c r="E52">
        <f>Vincent!B61</f>
        <v>0</v>
      </c>
      <c r="F52">
        <f>Sebastien_STL!B61</f>
        <v>0</v>
      </c>
      <c r="G52">
        <f>Paule!B61</f>
        <v>0</v>
      </c>
      <c r="H52" s="6">
        <f>Sebastien_FAU!B61</f>
        <v>0</v>
      </c>
      <c r="L52" t="str">
        <f t="shared" si="1"/>
        <v/>
      </c>
      <c r="M52" t="str">
        <f t="shared" si="2"/>
        <v/>
      </c>
      <c r="N52" t="str">
        <f t="shared" si="3"/>
        <v/>
      </c>
      <c r="O52" t="str">
        <f t="shared" si="4"/>
        <v/>
      </c>
      <c r="P52" t="str">
        <f t="shared" si="5"/>
        <v/>
      </c>
      <c r="Q52" t="str">
        <f t="shared" si="6"/>
        <v/>
      </c>
      <c r="R52" t="str">
        <f t="shared" si="7"/>
        <v/>
      </c>
      <c r="S52" t="str">
        <f t="shared" si="8"/>
        <v/>
      </c>
    </row>
    <row r="53" spans="1:19" x14ac:dyDescent="0.25">
      <c r="A53">
        <f>David!B62</f>
        <v>0</v>
      </c>
      <c r="B53">
        <f>Jerome!B62</f>
        <v>0</v>
      </c>
      <c r="C53">
        <f>Steve!B62</f>
        <v>0</v>
      </c>
      <c r="D53">
        <f>Nicolas!B62</f>
        <v>0</v>
      </c>
      <c r="E53">
        <f>Vincent!B62</f>
        <v>0</v>
      </c>
      <c r="F53">
        <f>Sebastien_STL!B62</f>
        <v>0</v>
      </c>
      <c r="G53">
        <f>Paule!B62</f>
        <v>0</v>
      </c>
      <c r="H53" s="6">
        <f>Sebastien_FAU!B62</f>
        <v>0</v>
      </c>
      <c r="L53" t="str">
        <f t="shared" si="1"/>
        <v/>
      </c>
      <c r="M53" t="str">
        <f t="shared" si="2"/>
        <v/>
      </c>
      <c r="N53" t="str">
        <f t="shared" si="3"/>
        <v/>
      </c>
      <c r="O53" t="str">
        <f t="shared" si="4"/>
        <v/>
      </c>
      <c r="P53" t="str">
        <f t="shared" si="5"/>
        <v/>
      </c>
      <c r="Q53" t="str">
        <f t="shared" si="6"/>
        <v/>
      </c>
      <c r="R53" t="str">
        <f t="shared" si="7"/>
        <v/>
      </c>
      <c r="S53" t="str">
        <f t="shared" si="8"/>
        <v/>
      </c>
    </row>
    <row r="54" spans="1:19" x14ac:dyDescent="0.25">
      <c r="A54">
        <f>David!B63</f>
        <v>0</v>
      </c>
      <c r="B54">
        <f>Jerome!B63</f>
        <v>0</v>
      </c>
      <c r="C54">
        <f>Steve!B63</f>
        <v>0</v>
      </c>
      <c r="D54">
        <f>Nicolas!B63</f>
        <v>0</v>
      </c>
      <c r="E54">
        <f>Vincent!B63</f>
        <v>0</v>
      </c>
      <c r="F54">
        <f>Sebastien_STL!B63</f>
        <v>0</v>
      </c>
      <c r="G54">
        <f>Paule!B63</f>
        <v>0</v>
      </c>
      <c r="H54" s="6">
        <f>Sebastien_FAU!B63</f>
        <v>0</v>
      </c>
      <c r="L54" t="str">
        <f t="shared" si="1"/>
        <v/>
      </c>
      <c r="M54" t="str">
        <f t="shared" si="2"/>
        <v/>
      </c>
      <c r="N54" t="str">
        <f t="shared" si="3"/>
        <v/>
      </c>
      <c r="O54" t="str">
        <f t="shared" si="4"/>
        <v/>
      </c>
      <c r="P54" t="str">
        <f t="shared" si="5"/>
        <v/>
      </c>
      <c r="Q54" t="str">
        <f t="shared" si="6"/>
        <v/>
      </c>
      <c r="R54" t="str">
        <f t="shared" si="7"/>
        <v/>
      </c>
      <c r="S54" t="str">
        <f t="shared" si="8"/>
        <v/>
      </c>
    </row>
    <row r="55" spans="1:19" x14ac:dyDescent="0.25">
      <c r="A55">
        <f>David!B64</f>
        <v>0</v>
      </c>
      <c r="B55">
        <f>Jerome!B64</f>
        <v>0</v>
      </c>
      <c r="C55">
        <f>Steve!B64</f>
        <v>0</v>
      </c>
      <c r="D55">
        <f>Nicolas!B64</f>
        <v>0</v>
      </c>
      <c r="E55">
        <f>Vincent!B64</f>
        <v>0</v>
      </c>
      <c r="F55">
        <f>Sebastien_STL!B64</f>
        <v>0</v>
      </c>
      <c r="G55">
        <f>Paule!B64</f>
        <v>0</v>
      </c>
      <c r="H55" s="6">
        <f>Sebastien_FAU!B64</f>
        <v>0</v>
      </c>
      <c r="L55" t="str">
        <f t="shared" si="1"/>
        <v/>
      </c>
      <c r="M55" t="str">
        <f t="shared" si="2"/>
        <v/>
      </c>
      <c r="N55" t="str">
        <f t="shared" si="3"/>
        <v/>
      </c>
      <c r="O55" t="str">
        <f t="shared" si="4"/>
        <v/>
      </c>
      <c r="P55" t="str">
        <f t="shared" si="5"/>
        <v/>
      </c>
      <c r="Q55" t="str">
        <f t="shared" si="6"/>
        <v/>
      </c>
      <c r="R55" t="str">
        <f t="shared" si="7"/>
        <v/>
      </c>
      <c r="S55" t="str">
        <f t="shared" si="8"/>
        <v/>
      </c>
    </row>
    <row r="56" spans="1:19" x14ac:dyDescent="0.25">
      <c r="A56">
        <f>David!B65</f>
        <v>0</v>
      </c>
      <c r="B56">
        <f>Jerome!B65</f>
        <v>0</v>
      </c>
      <c r="C56">
        <f>Steve!B65</f>
        <v>0</v>
      </c>
      <c r="D56">
        <f>Nicolas!B65</f>
        <v>0</v>
      </c>
      <c r="E56">
        <f>Vincent!B65</f>
        <v>0</v>
      </c>
      <c r="F56">
        <f>Sebastien_STL!B65</f>
        <v>0</v>
      </c>
      <c r="G56">
        <f>Paule!B65</f>
        <v>0</v>
      </c>
      <c r="H56" s="6">
        <f>Sebastien_FAU!B65</f>
        <v>0</v>
      </c>
      <c r="L56" t="str">
        <f t="shared" si="1"/>
        <v/>
      </c>
      <c r="M56" t="str">
        <f t="shared" si="2"/>
        <v/>
      </c>
      <c r="N56" t="str">
        <f t="shared" si="3"/>
        <v/>
      </c>
      <c r="O56" t="str">
        <f t="shared" si="4"/>
        <v/>
      </c>
      <c r="P56" t="str">
        <f t="shared" si="5"/>
        <v/>
      </c>
      <c r="Q56" t="str">
        <f t="shared" si="6"/>
        <v/>
      </c>
      <c r="R56" t="str">
        <f t="shared" si="7"/>
        <v/>
      </c>
      <c r="S56" t="str">
        <f t="shared" si="8"/>
        <v/>
      </c>
    </row>
    <row r="57" spans="1:19" x14ac:dyDescent="0.25">
      <c r="A57">
        <f>David!B66</f>
        <v>0</v>
      </c>
      <c r="B57">
        <f>Jerome!B66</f>
        <v>0</v>
      </c>
      <c r="C57">
        <f>Steve!B66</f>
        <v>0</v>
      </c>
      <c r="D57">
        <f>Nicolas!B66</f>
        <v>0</v>
      </c>
      <c r="E57">
        <f>Vincent!B66</f>
        <v>0</v>
      </c>
      <c r="F57">
        <f>Sebastien_STL!B66</f>
        <v>0</v>
      </c>
      <c r="G57">
        <f>Paule!B66</f>
        <v>0</v>
      </c>
      <c r="H57" s="6">
        <f>Sebastien_FAU!B66</f>
        <v>0</v>
      </c>
      <c r="L57" t="str">
        <f t="shared" si="1"/>
        <v/>
      </c>
      <c r="M57" t="str">
        <f t="shared" si="2"/>
        <v/>
      </c>
      <c r="N57" t="str">
        <f t="shared" si="3"/>
        <v/>
      </c>
      <c r="O57" t="str">
        <f t="shared" si="4"/>
        <v/>
      </c>
      <c r="P57" t="str">
        <f t="shared" si="5"/>
        <v/>
      </c>
      <c r="Q57" t="str">
        <f t="shared" si="6"/>
        <v/>
      </c>
      <c r="R57" t="str">
        <f t="shared" si="7"/>
        <v/>
      </c>
      <c r="S57" t="str">
        <f t="shared" si="8"/>
        <v/>
      </c>
    </row>
    <row r="58" spans="1:19" x14ac:dyDescent="0.25">
      <c r="A58">
        <f>David!B67</f>
        <v>0</v>
      </c>
      <c r="B58">
        <f>Jerome!B67</f>
        <v>0</v>
      </c>
      <c r="C58">
        <f>Steve!B67</f>
        <v>0</v>
      </c>
      <c r="D58">
        <f>Nicolas!B67</f>
        <v>0</v>
      </c>
      <c r="E58">
        <f>Vincent!B67</f>
        <v>0</v>
      </c>
      <c r="F58">
        <f>Sebastien_STL!B67</f>
        <v>0</v>
      </c>
      <c r="G58">
        <f>Paule!B67</f>
        <v>0</v>
      </c>
      <c r="H58" s="6">
        <f>Sebastien_FAU!B67</f>
        <v>0</v>
      </c>
      <c r="L58" t="str">
        <f t="shared" si="1"/>
        <v/>
      </c>
      <c r="M58" t="str">
        <f t="shared" si="2"/>
        <v/>
      </c>
      <c r="N58" t="str">
        <f t="shared" si="3"/>
        <v/>
      </c>
      <c r="O58" t="str">
        <f t="shared" si="4"/>
        <v/>
      </c>
      <c r="P58" t="str">
        <f t="shared" si="5"/>
        <v/>
      </c>
      <c r="Q58" t="str">
        <f t="shared" si="6"/>
        <v/>
      </c>
      <c r="R58" t="str">
        <f t="shared" si="7"/>
        <v/>
      </c>
      <c r="S58" t="str">
        <f t="shared" si="8"/>
        <v/>
      </c>
    </row>
    <row r="59" spans="1:19" x14ac:dyDescent="0.25">
      <c r="A59">
        <f>David!B68</f>
        <v>0</v>
      </c>
      <c r="B59">
        <f>Jerome!B68</f>
        <v>0</v>
      </c>
      <c r="C59">
        <f>Steve!B68</f>
        <v>0</v>
      </c>
      <c r="D59">
        <f>Nicolas!B68</f>
        <v>0</v>
      </c>
      <c r="E59">
        <f>Vincent!B68</f>
        <v>0</v>
      </c>
      <c r="F59">
        <f>Sebastien_STL!B68</f>
        <v>0</v>
      </c>
      <c r="G59">
        <f>Paule!B68</f>
        <v>0</v>
      </c>
      <c r="H59" s="6">
        <f>Sebastien_FAU!B68</f>
        <v>0</v>
      </c>
      <c r="L59" t="str">
        <f t="shared" si="1"/>
        <v/>
      </c>
      <c r="M59" t="str">
        <f t="shared" si="2"/>
        <v/>
      </c>
      <c r="N59" t="str">
        <f t="shared" si="3"/>
        <v/>
      </c>
      <c r="O59" t="str">
        <f t="shared" si="4"/>
        <v/>
      </c>
      <c r="P59" t="str">
        <f t="shared" si="5"/>
        <v/>
      </c>
      <c r="Q59" t="str">
        <f t="shared" si="6"/>
        <v/>
      </c>
      <c r="R59" t="str">
        <f t="shared" si="7"/>
        <v/>
      </c>
      <c r="S59" t="str">
        <f t="shared" si="8"/>
        <v/>
      </c>
    </row>
    <row r="60" spans="1:19" x14ac:dyDescent="0.25">
      <c r="A60">
        <f>David!B69</f>
        <v>0</v>
      </c>
      <c r="B60">
        <f>Jerome!B69</f>
        <v>0</v>
      </c>
      <c r="C60">
        <f>Steve!B69</f>
        <v>0</v>
      </c>
      <c r="D60">
        <f>Nicolas!B69</f>
        <v>0</v>
      </c>
      <c r="E60">
        <f>Vincent!B69</f>
        <v>0</v>
      </c>
      <c r="F60">
        <f>Sebastien_STL!B69</f>
        <v>0</v>
      </c>
      <c r="G60">
        <f>Paule!B69</f>
        <v>0</v>
      </c>
      <c r="H60" s="6">
        <f>Sebastien_FAU!B69</f>
        <v>0</v>
      </c>
      <c r="L60" t="str">
        <f t="shared" si="1"/>
        <v/>
      </c>
      <c r="M60" t="str">
        <f t="shared" si="2"/>
        <v/>
      </c>
      <c r="N60" t="str">
        <f t="shared" si="3"/>
        <v/>
      </c>
      <c r="O60" t="str">
        <f t="shared" si="4"/>
        <v/>
      </c>
      <c r="P60" t="str">
        <f t="shared" si="5"/>
        <v/>
      </c>
      <c r="Q60" t="str">
        <f t="shared" si="6"/>
        <v/>
      </c>
      <c r="R60" t="str">
        <f t="shared" si="7"/>
        <v/>
      </c>
      <c r="S60" t="str">
        <f t="shared" si="8"/>
        <v/>
      </c>
    </row>
    <row r="61" spans="1:19" x14ac:dyDescent="0.25">
      <c r="A61">
        <f>David!B70</f>
        <v>0</v>
      </c>
      <c r="B61">
        <f>Jerome!B70</f>
        <v>0</v>
      </c>
      <c r="C61">
        <f>Steve!B70</f>
        <v>0</v>
      </c>
      <c r="D61">
        <f>Nicolas!B70</f>
        <v>0</v>
      </c>
      <c r="E61">
        <f>Vincent!B70</f>
        <v>0</v>
      </c>
      <c r="F61">
        <f>Sebastien_STL!B70</f>
        <v>0</v>
      </c>
      <c r="G61">
        <f>Paule!B70</f>
        <v>0</v>
      </c>
      <c r="H61" s="6">
        <f>Sebastien_FAU!B70</f>
        <v>0</v>
      </c>
      <c r="L61" t="str">
        <f t="shared" si="1"/>
        <v/>
      </c>
      <c r="M61" t="str">
        <f t="shared" si="2"/>
        <v/>
      </c>
      <c r="N61" t="str">
        <f t="shared" si="3"/>
        <v/>
      </c>
      <c r="O61" t="str">
        <f t="shared" si="4"/>
        <v/>
      </c>
      <c r="P61" t="str">
        <f t="shared" si="5"/>
        <v/>
      </c>
      <c r="Q61" t="str">
        <f t="shared" si="6"/>
        <v/>
      </c>
      <c r="R61" t="str">
        <f t="shared" si="7"/>
        <v/>
      </c>
      <c r="S61" t="str">
        <f t="shared" si="8"/>
        <v/>
      </c>
    </row>
    <row r="62" spans="1:19" x14ac:dyDescent="0.25">
      <c r="A62">
        <f>David!B71</f>
        <v>0</v>
      </c>
      <c r="B62">
        <f>Jerome!B71</f>
        <v>0</v>
      </c>
      <c r="C62">
        <f>Steve!B71</f>
        <v>0</v>
      </c>
      <c r="D62">
        <f>Nicolas!B71</f>
        <v>0</v>
      </c>
      <c r="E62">
        <f>Vincent!B71</f>
        <v>0</v>
      </c>
      <c r="F62">
        <f>Sebastien_STL!B71</f>
        <v>0</v>
      </c>
      <c r="G62">
        <f>Paule!B71</f>
        <v>0</v>
      </c>
      <c r="H62" s="6">
        <f>Sebastien_FAU!B71</f>
        <v>0</v>
      </c>
      <c r="L62" t="str">
        <f t="shared" si="1"/>
        <v/>
      </c>
      <c r="M62" t="str">
        <f t="shared" si="2"/>
        <v/>
      </c>
      <c r="N62" t="str">
        <f t="shared" si="3"/>
        <v/>
      </c>
      <c r="O62" t="str">
        <f t="shared" si="4"/>
        <v/>
      </c>
      <c r="P62" t="str">
        <f t="shared" si="5"/>
        <v/>
      </c>
      <c r="Q62" t="str">
        <f t="shared" si="6"/>
        <v/>
      </c>
      <c r="R62" t="str">
        <f t="shared" si="7"/>
        <v/>
      </c>
      <c r="S62" t="str">
        <f t="shared" si="8"/>
        <v/>
      </c>
    </row>
    <row r="63" spans="1:19" x14ac:dyDescent="0.25">
      <c r="A63">
        <f>David!B72</f>
        <v>0</v>
      </c>
      <c r="B63">
        <f>Jerome!B72</f>
        <v>0</v>
      </c>
      <c r="C63">
        <f>Steve!B72</f>
        <v>0</v>
      </c>
      <c r="D63">
        <f>Nicolas!B72</f>
        <v>0</v>
      </c>
      <c r="E63">
        <f>Vincent!B72</f>
        <v>0</v>
      </c>
      <c r="F63">
        <f>Sebastien_STL!B72</f>
        <v>0</v>
      </c>
      <c r="G63">
        <f>Paule!B72</f>
        <v>0</v>
      </c>
      <c r="H63" s="6">
        <f>Sebastien_FAU!B72</f>
        <v>0</v>
      </c>
      <c r="L63" t="str">
        <f t="shared" si="1"/>
        <v/>
      </c>
      <c r="M63" t="str">
        <f t="shared" si="2"/>
        <v/>
      </c>
      <c r="N63" t="str">
        <f t="shared" si="3"/>
        <v/>
      </c>
      <c r="O63" t="str">
        <f t="shared" si="4"/>
        <v/>
      </c>
      <c r="P63" t="str">
        <f t="shared" si="5"/>
        <v/>
      </c>
      <c r="Q63" t="str">
        <f t="shared" si="6"/>
        <v/>
      </c>
      <c r="R63" t="str">
        <f t="shared" si="7"/>
        <v/>
      </c>
      <c r="S63" t="str">
        <f t="shared" si="8"/>
        <v/>
      </c>
    </row>
    <row r="64" spans="1:19" x14ac:dyDescent="0.25">
      <c r="A64">
        <f>David!B73</f>
        <v>0</v>
      </c>
      <c r="B64">
        <f>Jerome!B73</f>
        <v>0</v>
      </c>
      <c r="C64">
        <f>Steve!B73</f>
        <v>0</v>
      </c>
      <c r="D64">
        <f>Nicolas!B73</f>
        <v>0</v>
      </c>
      <c r="E64">
        <f>Vincent!B73</f>
        <v>0</v>
      </c>
      <c r="F64">
        <f>Sebastien_STL!B73</f>
        <v>0</v>
      </c>
      <c r="G64">
        <f>Paule!B73</f>
        <v>0</v>
      </c>
      <c r="H64" s="6">
        <f>Sebastien_FAU!B73</f>
        <v>0</v>
      </c>
      <c r="L64" t="str">
        <f t="shared" si="1"/>
        <v/>
      </c>
      <c r="M64" t="str">
        <f t="shared" si="2"/>
        <v/>
      </c>
      <c r="N64" t="str">
        <f t="shared" si="3"/>
        <v/>
      </c>
      <c r="O64" t="str">
        <f t="shared" si="4"/>
        <v/>
      </c>
      <c r="P64" t="str">
        <f t="shared" si="5"/>
        <v/>
      </c>
      <c r="Q64" t="str">
        <f t="shared" si="6"/>
        <v/>
      </c>
      <c r="R64" t="str">
        <f t="shared" si="7"/>
        <v/>
      </c>
      <c r="S64" t="str">
        <f t="shared" si="8"/>
        <v/>
      </c>
    </row>
  </sheetData>
  <mergeCells count="1">
    <mergeCell ref="L1:S1"/>
  </mergeCells>
  <phoneticPr fontId="0"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B32"/>
  <sheetViews>
    <sheetView workbookViewId="0">
      <selection activeCell="C37" sqref="C37"/>
    </sheetView>
  </sheetViews>
  <sheetFormatPr baseColWidth="10" defaultRowHeight="15" x14ac:dyDescent="0.25"/>
  <sheetData>
    <row r="1" spans="1:1" ht="15.75" x14ac:dyDescent="0.25">
      <c r="A1" s="29" t="s">
        <v>112</v>
      </c>
    </row>
    <row r="2" spans="1:1" x14ac:dyDescent="0.25">
      <c r="A2" t="s">
        <v>113</v>
      </c>
    </row>
    <row r="3" spans="1:1" x14ac:dyDescent="0.25">
      <c r="A3" t="s">
        <v>114</v>
      </c>
    </row>
    <row r="4" spans="1:1" x14ac:dyDescent="0.25">
      <c r="A4" t="s">
        <v>105</v>
      </c>
    </row>
    <row r="5" spans="1:1" x14ac:dyDescent="0.25">
      <c r="A5" t="s">
        <v>115</v>
      </c>
    </row>
    <row r="6" spans="1:1" x14ac:dyDescent="0.25">
      <c r="A6" t="s">
        <v>124</v>
      </c>
    </row>
    <row r="7" spans="1:1" x14ac:dyDescent="0.25">
      <c r="A7" t="s">
        <v>127</v>
      </c>
    </row>
    <row r="9" spans="1:1" x14ac:dyDescent="0.25">
      <c r="A9" s="26" t="s">
        <v>104</v>
      </c>
    </row>
    <row r="10" spans="1:1" x14ac:dyDescent="0.25">
      <c r="A10" t="s">
        <v>116</v>
      </c>
    </row>
    <row r="11" spans="1:1" x14ac:dyDescent="0.25">
      <c r="A11" t="s">
        <v>107</v>
      </c>
    </row>
    <row r="12" spans="1:1" x14ac:dyDescent="0.25">
      <c r="A12" t="s">
        <v>117</v>
      </c>
    </row>
    <row r="14" spans="1:1" x14ac:dyDescent="0.25">
      <c r="A14" s="26" t="s">
        <v>108</v>
      </c>
    </row>
    <row r="15" spans="1:1" x14ac:dyDescent="0.25">
      <c r="A15" s="28" t="s">
        <v>110</v>
      </c>
    </row>
    <row r="16" spans="1:1" x14ac:dyDescent="0.25">
      <c r="A16" t="s">
        <v>109</v>
      </c>
    </row>
    <row r="17" spans="1:2" x14ac:dyDescent="0.25">
      <c r="A17" t="s">
        <v>111</v>
      </c>
    </row>
    <row r="19" spans="1:2" x14ac:dyDescent="0.25">
      <c r="A19" s="26" t="s">
        <v>2317</v>
      </c>
    </row>
    <row r="20" spans="1:2" x14ac:dyDescent="0.25">
      <c r="A20" t="s">
        <v>2318</v>
      </c>
    </row>
    <row r="21" spans="1:2" x14ac:dyDescent="0.25">
      <c r="B21" t="s">
        <v>2320</v>
      </c>
    </row>
    <row r="22" spans="1:2" x14ac:dyDescent="0.25">
      <c r="B22" t="s">
        <v>2322</v>
      </c>
    </row>
    <row r="23" spans="1:2" x14ac:dyDescent="0.25">
      <c r="B23" t="s">
        <v>2321</v>
      </c>
    </row>
    <row r="24" spans="1:2" x14ac:dyDescent="0.25">
      <c r="A24" t="s">
        <v>2323</v>
      </c>
    </row>
    <row r="25" spans="1:2" x14ac:dyDescent="0.25">
      <c r="A25" t="s">
        <v>2337</v>
      </c>
    </row>
    <row r="26" spans="1:2" x14ac:dyDescent="0.25">
      <c r="A26" t="s">
        <v>2319</v>
      </c>
    </row>
    <row r="27" spans="1:2" x14ac:dyDescent="0.25">
      <c r="A27" t="s">
        <v>2338</v>
      </c>
    </row>
    <row r="29" spans="1:2" x14ac:dyDescent="0.25">
      <c r="A29" s="26" t="s">
        <v>2324</v>
      </c>
    </row>
    <row r="30" spans="1:2" x14ac:dyDescent="0.25">
      <c r="A30" t="s">
        <v>2325</v>
      </c>
    </row>
    <row r="31" spans="1:2" x14ac:dyDescent="0.25">
      <c r="A31" t="s">
        <v>2326</v>
      </c>
    </row>
    <row r="32" spans="1:2" x14ac:dyDescent="0.25">
      <c r="A32" t="s">
        <v>2327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E19"/>
  <sheetViews>
    <sheetView workbookViewId="0">
      <selection activeCell="B12" sqref="B12"/>
    </sheetView>
  </sheetViews>
  <sheetFormatPr baseColWidth="10" defaultRowHeight="15" x14ac:dyDescent="0.25"/>
  <cols>
    <col min="1" max="1" width="81.28515625" bestFit="1" customWidth="1"/>
    <col min="2" max="2" width="21.7109375" style="25" bestFit="1" customWidth="1"/>
  </cols>
  <sheetData>
    <row r="1" spans="1:5" x14ac:dyDescent="0.25">
      <c r="A1" s="6" t="s">
        <v>0</v>
      </c>
      <c r="B1" s="9">
        <v>2019</v>
      </c>
    </row>
    <row r="2" spans="1:5" x14ac:dyDescent="0.25">
      <c r="A2" s="30" t="s">
        <v>2</v>
      </c>
      <c r="B2" s="10">
        <v>5</v>
      </c>
    </row>
    <row r="5" spans="1:5" ht="18.75" x14ac:dyDescent="0.3">
      <c r="A5" s="11" t="s">
        <v>2565</v>
      </c>
      <c r="B5" s="12">
        <v>102000000</v>
      </c>
    </row>
    <row r="6" spans="1:5" ht="18.75" x14ac:dyDescent="0.3">
      <c r="A6" s="65" t="s">
        <v>2566</v>
      </c>
      <c r="B6" s="12">
        <v>102000000</v>
      </c>
    </row>
    <row r="8" spans="1:5" ht="18.75" x14ac:dyDescent="0.3">
      <c r="A8" s="17" t="s">
        <v>54</v>
      </c>
      <c r="B8" s="18">
        <v>7</v>
      </c>
    </row>
    <row r="11" spans="1:5" x14ac:dyDescent="0.25">
      <c r="A11" s="26" t="s">
        <v>56</v>
      </c>
    </row>
    <row r="12" spans="1:5" x14ac:dyDescent="0.25">
      <c r="A12" s="72" t="s">
        <v>177</v>
      </c>
      <c r="B12" s="70">
        <v>81.5</v>
      </c>
    </row>
    <row r="13" spans="1:5" x14ac:dyDescent="0.25">
      <c r="A13" s="73" t="s">
        <v>178</v>
      </c>
      <c r="B13" s="71">
        <f>ROUNDUP(B12*B19,0)</f>
        <v>102</v>
      </c>
      <c r="C13" s="19"/>
    </row>
    <row r="14" spans="1:5" ht="15.75" thickBot="1" x14ac:dyDescent="0.3">
      <c r="B14" s="67"/>
      <c r="C14" s="19"/>
    </row>
    <row r="15" spans="1:5" ht="24" thickBot="1" x14ac:dyDescent="0.4">
      <c r="A15" s="74" t="s">
        <v>58</v>
      </c>
      <c r="B15" s="133">
        <v>81.5</v>
      </c>
      <c r="E15" s="66" t="s">
        <v>176</v>
      </c>
    </row>
    <row r="16" spans="1:5" x14ac:dyDescent="0.25">
      <c r="A16" s="73" t="s">
        <v>57</v>
      </c>
      <c r="B16" s="71">
        <f>ROUNDUP(B15*$B$19,0)</f>
        <v>102</v>
      </c>
    </row>
    <row r="18" spans="1:2" x14ac:dyDescent="0.25">
      <c r="B18" s="68"/>
    </row>
    <row r="19" spans="1:2" x14ac:dyDescent="0.25">
      <c r="A19" t="s">
        <v>179</v>
      </c>
      <c r="B19" s="69">
        <v>1.24</v>
      </c>
    </row>
  </sheetData>
  <phoneticPr fontId="0"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A1:X1500"/>
  <sheetViews>
    <sheetView zoomScaleNormal="100" workbookViewId="0">
      <pane ySplit="2" topLeftCell="A3" activePane="bottomLeft" state="frozen"/>
      <selection pane="bottomLeft" sqref="A1:C1048576"/>
    </sheetView>
  </sheetViews>
  <sheetFormatPr baseColWidth="10" defaultRowHeight="15" x14ac:dyDescent="0.25"/>
  <cols>
    <col min="1" max="1" width="37.42578125" hidden="1" customWidth="1"/>
    <col min="2" max="3" width="11.5703125" hidden="1" customWidth="1"/>
    <col min="4" max="4" width="24.28515625" style="5" customWidth="1"/>
    <col min="5" max="5" width="11.7109375" style="5" bestFit="1" customWidth="1"/>
    <col min="6" max="6" width="9.85546875" style="25" customWidth="1"/>
    <col min="7" max="7" width="12" style="5" bestFit="1" customWidth="1"/>
    <col min="8" max="8" width="10.28515625" style="25" bestFit="1" customWidth="1"/>
    <col min="9" max="9" width="8.42578125" style="25" bestFit="1" customWidth="1"/>
    <col min="10" max="10" width="17" bestFit="1" customWidth="1"/>
    <col min="11" max="12" width="19.28515625" style="79" bestFit="1" customWidth="1"/>
    <col min="13" max="17" width="15.42578125" style="80" bestFit="1" customWidth="1"/>
    <col min="18" max="19" width="15.28515625" style="94" customWidth="1"/>
    <col min="20" max="20" width="28" style="25" customWidth="1"/>
    <col min="22" max="22" width="18.7109375" hidden="1" customWidth="1"/>
    <col min="23" max="23" width="17.28515625" style="25" hidden="1" customWidth="1"/>
    <col min="24" max="24" width="17.5703125" hidden="1" customWidth="1"/>
  </cols>
  <sheetData>
    <row r="1" spans="1:24" ht="13.5" customHeight="1" x14ac:dyDescent="0.25">
      <c r="D1" s="1"/>
      <c r="E1" s="2"/>
      <c r="F1" s="2"/>
      <c r="G1" s="2"/>
      <c r="H1" s="2"/>
      <c r="I1" s="2"/>
      <c r="J1" s="97"/>
      <c r="K1" s="160" t="s">
        <v>3</v>
      </c>
      <c r="L1" s="161"/>
      <c r="M1" s="162" t="s">
        <v>4</v>
      </c>
      <c r="N1" s="163"/>
      <c r="O1" s="163"/>
      <c r="P1" s="163"/>
      <c r="Q1" s="163"/>
      <c r="R1" s="163"/>
      <c r="S1" s="163"/>
    </row>
    <row r="2" spans="1:24" ht="15.75" thickBot="1" x14ac:dyDescent="0.3">
      <c r="A2" t="s">
        <v>4918</v>
      </c>
      <c r="D2" s="3" t="s">
        <v>53</v>
      </c>
      <c r="E2" s="4" t="s">
        <v>52</v>
      </c>
      <c r="F2" s="4" t="s">
        <v>916</v>
      </c>
      <c r="G2" s="4" t="s">
        <v>5</v>
      </c>
      <c r="H2" s="4" t="s">
        <v>175</v>
      </c>
      <c r="I2" s="4" t="s">
        <v>917</v>
      </c>
      <c r="J2" s="15" t="s">
        <v>169</v>
      </c>
      <c r="K2" s="77" t="s">
        <v>921</v>
      </c>
      <c r="L2" s="78" t="s">
        <v>2563</v>
      </c>
      <c r="M2" t="s">
        <v>309</v>
      </c>
      <c r="N2" t="s">
        <v>310</v>
      </c>
      <c r="O2" t="s">
        <v>311</v>
      </c>
      <c r="P2" t="s">
        <v>312</v>
      </c>
      <c r="Q2" t="s">
        <v>313</v>
      </c>
      <c r="R2" t="s">
        <v>314</v>
      </c>
      <c r="S2" t="s">
        <v>2564</v>
      </c>
      <c r="T2" s="15" t="s">
        <v>170</v>
      </c>
      <c r="V2" t="s">
        <v>166</v>
      </c>
      <c r="W2" s="25" t="s">
        <v>920</v>
      </c>
      <c r="X2" t="s">
        <v>1254</v>
      </c>
    </row>
    <row r="3" spans="1:24" ht="15.75" x14ac:dyDescent="0.25">
      <c r="A3" t="str">
        <f t="shared" ref="A3:A66" si="0">B3&amp;" "&amp;C3&amp;" - "&amp;E3&amp;" - "&amp;G3</f>
        <v>Ryan Getzlaf - ANA - C</v>
      </c>
      <c r="B3" t="str">
        <f t="shared" ref="B3:B66" si="1">RIGHT(D3,(LEN(D3)-1)-SEARCH(",",D3,1))</f>
        <v>Ryan</v>
      </c>
      <c r="C3" t="str">
        <f t="shared" ref="C3:C66" si="2">LEFT(D3,SEARCH(",",D3,1)-1)</f>
        <v>Getzlaf</v>
      </c>
      <c r="D3" s="13" t="s">
        <v>4838</v>
      </c>
      <c r="E3" s="22" t="s">
        <v>6</v>
      </c>
      <c r="F3" s="25" t="s">
        <v>364</v>
      </c>
      <c r="G3" s="25" t="s">
        <v>70</v>
      </c>
      <c r="H3" s="25" t="s">
        <v>2569</v>
      </c>
      <c r="I3" s="25">
        <v>34</v>
      </c>
      <c r="J3" s="25">
        <f>VALUE(COUNTIF(Validation!$A$2:$H$100,A3))</f>
        <v>0</v>
      </c>
      <c r="K3" s="93">
        <f t="shared" ref="K3:K66" si="3">IF(OR(M3="RFA",M3="UFA",M3="",M3=0),0,M3)</f>
        <v>8250000</v>
      </c>
      <c r="L3" s="93">
        <f t="shared" ref="L3:L66" si="4">IF(OR(N3="RFA",N3="UFA",N3="",N3=0),0,N3)</f>
        <v>8250000</v>
      </c>
      <c r="M3" s="92">
        <v>8250000</v>
      </c>
      <c r="N3" s="92">
        <v>8250000</v>
      </c>
      <c r="O3" s="92" t="s">
        <v>7</v>
      </c>
      <c r="P3" s="92">
        <v>0</v>
      </c>
      <c r="Q3" s="92">
        <v>0</v>
      </c>
      <c r="R3" s="92">
        <v>0</v>
      </c>
      <c r="S3" s="92">
        <v>0</v>
      </c>
      <c r="T3" s="25">
        <f t="shared" ref="T3:T66" si="5">COUNTIF(M3:S3,"&gt;0")</f>
        <v>2</v>
      </c>
      <c r="V3">
        <f t="shared" ref="V3:V66" si="6">COUNTIF($D$3:$D$1478,D3)</f>
        <v>1</v>
      </c>
      <c r="W3" s="25">
        <f t="shared" ref="W3:W66" si="7">IF(LEFT(F3,3)="ELC",1,0)</f>
        <v>0</v>
      </c>
      <c r="X3">
        <f t="shared" ref="X3:X66" si="8">IF(K3=L3,1,0)</f>
        <v>1</v>
      </c>
    </row>
    <row r="4" spans="1:24" ht="15.75" x14ac:dyDescent="0.25">
      <c r="A4" t="str">
        <f t="shared" si="0"/>
        <v>Ryan Kesler - ANA - C, AD</v>
      </c>
      <c r="B4" t="str">
        <f t="shared" si="1"/>
        <v>Ryan</v>
      </c>
      <c r="C4" t="str">
        <f t="shared" si="2"/>
        <v>Kesler</v>
      </c>
      <c r="D4" s="13" t="s">
        <v>4839</v>
      </c>
      <c r="E4" s="25" t="s">
        <v>6</v>
      </c>
      <c r="F4" s="25" t="s">
        <v>364</v>
      </c>
      <c r="G4" s="25" t="s">
        <v>2349</v>
      </c>
      <c r="H4" s="25" t="s">
        <v>2569</v>
      </c>
      <c r="I4" s="25">
        <v>34</v>
      </c>
      <c r="J4" s="156">
        <f>VALUE(COUNTIF(Validation!$A$2:$H$100,A4))</f>
        <v>0</v>
      </c>
      <c r="K4" s="93">
        <f t="shared" si="3"/>
        <v>6875000</v>
      </c>
      <c r="L4" s="93">
        <f t="shared" si="4"/>
        <v>6875000</v>
      </c>
      <c r="M4" s="92">
        <v>6875000</v>
      </c>
      <c r="N4" s="92">
        <v>6875000</v>
      </c>
      <c r="O4" s="92">
        <v>6875000</v>
      </c>
      <c r="P4" s="92" t="s">
        <v>7</v>
      </c>
      <c r="Q4" s="92">
        <v>0</v>
      </c>
      <c r="R4" s="92">
        <v>0</v>
      </c>
      <c r="S4" s="92">
        <v>0</v>
      </c>
      <c r="T4" s="25">
        <f t="shared" si="5"/>
        <v>3</v>
      </c>
      <c r="V4">
        <f t="shared" si="6"/>
        <v>1</v>
      </c>
      <c r="W4" s="25">
        <f t="shared" si="7"/>
        <v>0</v>
      </c>
      <c r="X4">
        <f t="shared" si="8"/>
        <v>1</v>
      </c>
    </row>
    <row r="5" spans="1:24" ht="15.75" x14ac:dyDescent="0.25">
      <c r="A5" t="str">
        <f t="shared" si="0"/>
        <v>Cam Fowler - ANA - DG</v>
      </c>
      <c r="B5" t="str">
        <f t="shared" si="1"/>
        <v>Cam</v>
      </c>
      <c r="C5" t="str">
        <f t="shared" si="2"/>
        <v>Fowler</v>
      </c>
      <c r="D5" s="13" t="s">
        <v>2033</v>
      </c>
      <c r="E5" s="25" t="s">
        <v>6</v>
      </c>
      <c r="F5" s="25" t="s">
        <v>326</v>
      </c>
      <c r="G5" s="25" t="s">
        <v>2346</v>
      </c>
      <c r="H5" s="25" t="s">
        <v>2569</v>
      </c>
      <c r="I5" s="25">
        <v>27</v>
      </c>
      <c r="J5" s="158">
        <f>VALUE(COUNTIF(Validation!$A$2:$H$100,A5))</f>
        <v>0</v>
      </c>
      <c r="K5" s="93">
        <f t="shared" si="3"/>
        <v>6500000</v>
      </c>
      <c r="L5" s="93">
        <f t="shared" si="4"/>
        <v>6500000</v>
      </c>
      <c r="M5" s="92">
        <v>6500000</v>
      </c>
      <c r="N5" s="92">
        <v>6500000</v>
      </c>
      <c r="O5" s="92">
        <v>6500000</v>
      </c>
      <c r="P5" s="92">
        <v>6500000</v>
      </c>
      <c r="Q5" s="92">
        <v>6500000</v>
      </c>
      <c r="R5" s="92">
        <v>6500000</v>
      </c>
      <c r="S5" s="92">
        <v>6500000</v>
      </c>
      <c r="T5" s="25">
        <f t="shared" si="5"/>
        <v>7</v>
      </c>
      <c r="V5">
        <f t="shared" si="6"/>
        <v>1</v>
      </c>
      <c r="W5" s="25">
        <f t="shared" si="7"/>
        <v>0</v>
      </c>
      <c r="X5">
        <f t="shared" si="8"/>
        <v>1</v>
      </c>
    </row>
    <row r="6" spans="1:24" ht="15.75" x14ac:dyDescent="0.25">
      <c r="A6" t="str">
        <f t="shared" si="0"/>
        <v>John Gibson - ANA - G</v>
      </c>
      <c r="B6" t="str">
        <f t="shared" si="1"/>
        <v>John</v>
      </c>
      <c r="C6" t="str">
        <f t="shared" si="2"/>
        <v>Gibson</v>
      </c>
      <c r="D6" s="13" t="s">
        <v>2039</v>
      </c>
      <c r="E6" s="25" t="s">
        <v>6</v>
      </c>
      <c r="F6" s="25">
        <v>0</v>
      </c>
      <c r="G6" s="25" t="s">
        <v>121</v>
      </c>
      <c r="H6" s="25" t="s">
        <v>2569</v>
      </c>
      <c r="I6" s="25">
        <v>26</v>
      </c>
      <c r="J6" s="156">
        <f>VALUE(COUNTIF(Validation!$A$2:$H$100,A6))</f>
        <v>1</v>
      </c>
      <c r="K6" s="93">
        <f t="shared" si="3"/>
        <v>6400000</v>
      </c>
      <c r="L6" s="93">
        <f t="shared" si="4"/>
        <v>6400000</v>
      </c>
      <c r="M6" s="92">
        <v>6400000</v>
      </c>
      <c r="N6" s="92">
        <v>6400000</v>
      </c>
      <c r="O6" s="92">
        <v>6400000</v>
      </c>
      <c r="P6" s="92">
        <v>6400000</v>
      </c>
      <c r="Q6" s="92">
        <v>6400000</v>
      </c>
      <c r="R6" s="92">
        <v>6400000</v>
      </c>
      <c r="S6" s="92">
        <v>6400000</v>
      </c>
      <c r="T6" s="25">
        <f t="shared" si="5"/>
        <v>7</v>
      </c>
      <c r="V6">
        <f t="shared" si="6"/>
        <v>1</v>
      </c>
      <c r="W6" s="25">
        <f t="shared" si="7"/>
        <v>0</v>
      </c>
      <c r="X6">
        <f t="shared" si="8"/>
        <v>1</v>
      </c>
    </row>
    <row r="7" spans="1:24" ht="15.75" x14ac:dyDescent="0.25">
      <c r="A7" t="str">
        <f t="shared" si="0"/>
        <v>Adam Henrique - ANA - C</v>
      </c>
      <c r="B7" t="str">
        <f t="shared" si="1"/>
        <v>Adam</v>
      </c>
      <c r="C7" t="str">
        <f t="shared" si="2"/>
        <v>Henrique</v>
      </c>
      <c r="D7" s="13" t="s">
        <v>2025</v>
      </c>
      <c r="E7" s="25" t="s">
        <v>6</v>
      </c>
      <c r="F7" s="25" t="s">
        <v>326</v>
      </c>
      <c r="G7" s="25" t="s">
        <v>70</v>
      </c>
      <c r="H7" s="25" t="s">
        <v>2569</v>
      </c>
      <c r="I7" s="25">
        <v>29</v>
      </c>
      <c r="J7" s="156">
        <f>VALUE(COUNTIF(Validation!$A$2:$H$100,A7))</f>
        <v>0</v>
      </c>
      <c r="K7" s="93">
        <f t="shared" si="3"/>
        <v>5825000</v>
      </c>
      <c r="L7" s="93">
        <f t="shared" si="4"/>
        <v>5825000</v>
      </c>
      <c r="M7" s="92">
        <v>5825000</v>
      </c>
      <c r="N7" s="92">
        <v>5825000</v>
      </c>
      <c r="O7" s="92">
        <v>5825000</v>
      </c>
      <c r="P7" s="92">
        <v>5825000</v>
      </c>
      <c r="Q7" s="92">
        <v>5825000</v>
      </c>
      <c r="R7" s="92" t="s">
        <v>7</v>
      </c>
      <c r="S7" s="92">
        <v>0</v>
      </c>
      <c r="T7" s="25">
        <f t="shared" si="5"/>
        <v>5</v>
      </c>
      <c r="V7">
        <f t="shared" si="6"/>
        <v>1</v>
      </c>
      <c r="W7" s="25">
        <f t="shared" si="7"/>
        <v>0</v>
      </c>
      <c r="X7">
        <f t="shared" si="8"/>
        <v>1</v>
      </c>
    </row>
    <row r="8" spans="1:24" ht="15.75" x14ac:dyDescent="0.25">
      <c r="A8" t="str">
        <f t="shared" si="0"/>
        <v>Jakob Silfverberg - ANA - AD, AG</v>
      </c>
      <c r="B8" t="str">
        <f t="shared" si="1"/>
        <v>Jakob</v>
      </c>
      <c r="C8" t="str">
        <f t="shared" si="2"/>
        <v>Silfverberg</v>
      </c>
      <c r="D8" s="13" t="s">
        <v>2027</v>
      </c>
      <c r="E8" s="25" t="s">
        <v>6</v>
      </c>
      <c r="F8" s="25" t="s">
        <v>326</v>
      </c>
      <c r="G8" s="25" t="s">
        <v>2342</v>
      </c>
      <c r="H8" s="25" t="s">
        <v>2569</v>
      </c>
      <c r="I8" s="25">
        <v>28</v>
      </c>
      <c r="J8" s="156">
        <f>VALUE(COUNTIF(Validation!$A$2:$H$100,A8))</f>
        <v>0</v>
      </c>
      <c r="K8" s="93">
        <f t="shared" si="3"/>
        <v>5250000</v>
      </c>
      <c r="L8" s="93">
        <f t="shared" si="4"/>
        <v>5250000</v>
      </c>
      <c r="M8" s="92">
        <v>5250000</v>
      </c>
      <c r="N8" s="92">
        <v>5250000</v>
      </c>
      <c r="O8" s="92">
        <v>5250000</v>
      </c>
      <c r="P8" s="92">
        <v>5250000</v>
      </c>
      <c r="Q8" s="92">
        <v>5250000</v>
      </c>
      <c r="R8" s="92" t="s">
        <v>7</v>
      </c>
      <c r="S8" s="92">
        <v>0</v>
      </c>
      <c r="T8" s="25">
        <f t="shared" si="5"/>
        <v>5</v>
      </c>
      <c r="V8">
        <f t="shared" si="6"/>
        <v>1</v>
      </c>
      <c r="W8" s="25">
        <f t="shared" si="7"/>
        <v>0</v>
      </c>
      <c r="X8">
        <f t="shared" si="8"/>
        <v>1</v>
      </c>
    </row>
    <row r="9" spans="1:24" ht="15.75" x14ac:dyDescent="0.25">
      <c r="A9" t="str">
        <f t="shared" si="0"/>
        <v>Hampus Lindholm - ANA - DG</v>
      </c>
      <c r="B9" t="str">
        <f t="shared" si="1"/>
        <v>Hampus</v>
      </c>
      <c r="C9" t="str">
        <f t="shared" si="2"/>
        <v>Lindholm</v>
      </c>
      <c r="D9" s="13" t="s">
        <v>2034</v>
      </c>
      <c r="E9" s="25" t="s">
        <v>6</v>
      </c>
      <c r="F9" s="25">
        <v>0</v>
      </c>
      <c r="G9" s="25" t="s">
        <v>2346</v>
      </c>
      <c r="H9" s="25" t="s">
        <v>2569</v>
      </c>
      <c r="I9" s="25">
        <v>25</v>
      </c>
      <c r="J9" s="156">
        <f>VALUE(COUNTIF(Validation!$A$2:$H$100,A9))</f>
        <v>0</v>
      </c>
      <c r="K9" s="93">
        <f t="shared" si="3"/>
        <v>5205556</v>
      </c>
      <c r="L9" s="93">
        <f t="shared" si="4"/>
        <v>5205556</v>
      </c>
      <c r="M9" s="92">
        <v>5205556</v>
      </c>
      <c r="N9" s="92">
        <v>5205556</v>
      </c>
      <c r="O9" s="92">
        <v>5205556</v>
      </c>
      <c r="P9" s="92" t="s">
        <v>7</v>
      </c>
      <c r="Q9" s="92">
        <v>0</v>
      </c>
      <c r="R9" s="92">
        <v>0</v>
      </c>
      <c r="S9" s="92">
        <v>0</v>
      </c>
      <c r="T9" s="25">
        <f t="shared" si="5"/>
        <v>3</v>
      </c>
      <c r="V9">
        <f t="shared" si="6"/>
        <v>1</v>
      </c>
      <c r="W9" s="25">
        <f t="shared" si="7"/>
        <v>0</v>
      </c>
      <c r="X9">
        <f t="shared" si="8"/>
        <v>1</v>
      </c>
    </row>
    <row r="10" spans="1:24" ht="15.75" x14ac:dyDescent="0.25">
      <c r="A10" t="str">
        <f t="shared" si="0"/>
        <v>Josh Manson - ANA - DD</v>
      </c>
      <c r="B10" t="str">
        <f t="shared" si="1"/>
        <v>Josh</v>
      </c>
      <c r="C10" t="str">
        <f t="shared" si="2"/>
        <v>Manson</v>
      </c>
      <c r="D10" s="13" t="s">
        <v>2035</v>
      </c>
      <c r="E10" s="25" t="s">
        <v>6</v>
      </c>
      <c r="F10" s="25" t="s">
        <v>326</v>
      </c>
      <c r="G10" s="9" t="s">
        <v>2345</v>
      </c>
      <c r="H10" s="9" t="s">
        <v>2569</v>
      </c>
      <c r="I10" s="9">
        <v>27</v>
      </c>
      <c r="J10" s="156">
        <f>VALUE(COUNTIF(Validation!$A$2:$H$100,A10))</f>
        <v>0</v>
      </c>
      <c r="K10" s="93">
        <f t="shared" si="3"/>
        <v>4100000</v>
      </c>
      <c r="L10" s="93">
        <f t="shared" si="4"/>
        <v>4100000</v>
      </c>
      <c r="M10" s="92">
        <v>4100000</v>
      </c>
      <c r="N10" s="92">
        <v>4100000</v>
      </c>
      <c r="O10" s="92">
        <v>4100000</v>
      </c>
      <c r="P10" s="92" t="s">
        <v>7</v>
      </c>
      <c r="Q10" s="92">
        <v>0</v>
      </c>
      <c r="R10" s="92">
        <v>0</v>
      </c>
      <c r="S10" s="92">
        <v>0</v>
      </c>
      <c r="T10" s="25">
        <f t="shared" si="5"/>
        <v>3</v>
      </c>
      <c r="V10">
        <f t="shared" si="6"/>
        <v>1</v>
      </c>
      <c r="W10" s="25">
        <f t="shared" si="7"/>
        <v>0</v>
      </c>
      <c r="X10">
        <f t="shared" si="8"/>
        <v>1</v>
      </c>
    </row>
    <row r="11" spans="1:24" ht="15.75" x14ac:dyDescent="0.25">
      <c r="A11" t="str">
        <f t="shared" si="0"/>
        <v>Rickard Rakell - ANA - C, AD, AG</v>
      </c>
      <c r="B11" t="str">
        <f t="shared" si="1"/>
        <v>Rickard</v>
      </c>
      <c r="C11" t="str">
        <f t="shared" si="2"/>
        <v>Rakell</v>
      </c>
      <c r="D11" s="13" t="s">
        <v>2026</v>
      </c>
      <c r="E11" s="25" t="s">
        <v>6</v>
      </c>
      <c r="F11" s="25">
        <v>0</v>
      </c>
      <c r="G11" s="25" t="s">
        <v>4868</v>
      </c>
      <c r="H11" s="25" t="s">
        <v>2569</v>
      </c>
      <c r="I11" s="25">
        <v>26</v>
      </c>
      <c r="J11" s="156">
        <f>VALUE(COUNTIF(Validation!$A$2:$H$100,A11))</f>
        <v>1</v>
      </c>
      <c r="K11" s="93">
        <f t="shared" si="3"/>
        <v>3789444</v>
      </c>
      <c r="L11" s="93">
        <f t="shared" si="4"/>
        <v>3789444</v>
      </c>
      <c r="M11" s="92">
        <v>3789444</v>
      </c>
      <c r="N11" s="92">
        <v>3789444</v>
      </c>
      <c r="O11" s="92">
        <v>3789444</v>
      </c>
      <c r="P11" s="92" t="s">
        <v>7</v>
      </c>
      <c r="Q11" s="92">
        <v>0</v>
      </c>
      <c r="R11" s="92">
        <v>0</v>
      </c>
      <c r="S11" s="92">
        <v>0</v>
      </c>
      <c r="T11" s="25">
        <f t="shared" si="5"/>
        <v>3</v>
      </c>
      <c r="V11">
        <f t="shared" si="6"/>
        <v>1</v>
      </c>
      <c r="W11" s="25">
        <f t="shared" si="7"/>
        <v>0</v>
      </c>
      <c r="X11">
        <f t="shared" si="8"/>
        <v>1</v>
      </c>
    </row>
    <row r="12" spans="1:24" ht="15.75" x14ac:dyDescent="0.25">
      <c r="A12" t="str">
        <f t="shared" si="0"/>
        <v>Patrick Eaves - ANA - AD, AG</v>
      </c>
      <c r="B12" t="str">
        <f t="shared" si="1"/>
        <v>Patrick</v>
      </c>
      <c r="C12" t="str">
        <f t="shared" si="2"/>
        <v>Eaves</v>
      </c>
      <c r="D12" s="13" t="s">
        <v>2029</v>
      </c>
      <c r="E12" s="25" t="s">
        <v>6</v>
      </c>
      <c r="F12" s="25" t="s">
        <v>326</v>
      </c>
      <c r="G12" s="25" t="s">
        <v>2342</v>
      </c>
      <c r="H12" s="25" t="s">
        <v>2569</v>
      </c>
      <c r="I12" s="25">
        <v>35</v>
      </c>
      <c r="J12" s="156">
        <f>VALUE(COUNTIF(Validation!$A$2:$H$100,A12))</f>
        <v>0</v>
      </c>
      <c r="K12" s="93">
        <f t="shared" si="3"/>
        <v>3150000</v>
      </c>
      <c r="L12" s="93">
        <f t="shared" si="4"/>
        <v>0</v>
      </c>
      <c r="M12" s="92">
        <v>3150000</v>
      </c>
      <c r="N12" s="92" t="s">
        <v>7</v>
      </c>
      <c r="O12" s="92">
        <v>0</v>
      </c>
      <c r="P12" s="92">
        <v>0</v>
      </c>
      <c r="Q12" s="92">
        <v>0</v>
      </c>
      <c r="R12" s="92">
        <v>0</v>
      </c>
      <c r="S12" s="92">
        <v>0</v>
      </c>
      <c r="T12" s="25">
        <f t="shared" si="5"/>
        <v>1</v>
      </c>
      <c r="V12">
        <f t="shared" si="6"/>
        <v>1</v>
      </c>
      <c r="W12" s="25">
        <f t="shared" si="7"/>
        <v>0</v>
      </c>
      <c r="X12">
        <f t="shared" si="8"/>
        <v>0</v>
      </c>
    </row>
    <row r="13" spans="1:24" ht="15.75" x14ac:dyDescent="0.25">
      <c r="A13" t="str">
        <f t="shared" si="0"/>
        <v>Ondrej Kase - ANA - AD</v>
      </c>
      <c r="B13" t="str">
        <f t="shared" si="1"/>
        <v>Ondrej</v>
      </c>
      <c r="C13" t="str">
        <f t="shared" si="2"/>
        <v>Kase</v>
      </c>
      <c r="D13" s="13" t="s">
        <v>2030</v>
      </c>
      <c r="E13" s="25" t="s">
        <v>6</v>
      </c>
      <c r="F13" s="25">
        <v>0</v>
      </c>
      <c r="G13" s="158" t="s">
        <v>2339</v>
      </c>
      <c r="H13" s="158" t="s">
        <v>2569</v>
      </c>
      <c r="I13" s="158">
        <v>23</v>
      </c>
      <c r="J13" s="156">
        <f>VALUE(COUNTIF(Validation!$A$2:$H$100,A13))</f>
        <v>1</v>
      </c>
      <c r="K13" s="93">
        <f t="shared" si="3"/>
        <v>2600000</v>
      </c>
      <c r="L13" s="93">
        <f t="shared" si="4"/>
        <v>2600000</v>
      </c>
      <c r="M13" s="92">
        <v>2600000</v>
      </c>
      <c r="N13" s="92">
        <v>2600000</v>
      </c>
      <c r="O13" s="92" t="s">
        <v>8</v>
      </c>
      <c r="P13" s="92">
        <v>0</v>
      </c>
      <c r="Q13" s="92">
        <v>0</v>
      </c>
      <c r="R13" s="92">
        <v>0</v>
      </c>
      <c r="S13" s="92">
        <v>0</v>
      </c>
      <c r="T13" s="25">
        <f t="shared" si="5"/>
        <v>2</v>
      </c>
      <c r="V13">
        <f t="shared" si="6"/>
        <v>1</v>
      </c>
      <c r="W13" s="25">
        <f t="shared" si="7"/>
        <v>0</v>
      </c>
      <c r="X13">
        <f t="shared" si="8"/>
        <v>1</v>
      </c>
    </row>
    <row r="14" spans="1:24" ht="15.75" x14ac:dyDescent="0.25">
      <c r="A14" t="str">
        <f t="shared" si="0"/>
        <v>Ryan Miller - ANA - G</v>
      </c>
      <c r="B14" t="str">
        <f t="shared" si="1"/>
        <v>Ryan</v>
      </c>
      <c r="C14" t="str">
        <f t="shared" si="2"/>
        <v>Miller</v>
      </c>
      <c r="D14" s="13" t="s">
        <v>2040</v>
      </c>
      <c r="E14" s="25" t="s">
        <v>6</v>
      </c>
      <c r="F14" s="25" t="s">
        <v>4758</v>
      </c>
      <c r="G14" s="158" t="s">
        <v>121</v>
      </c>
      <c r="H14" s="9" t="s">
        <v>2569</v>
      </c>
      <c r="I14" s="158">
        <v>39</v>
      </c>
      <c r="J14" s="156">
        <f>VALUE(COUNTIF(Validation!$A$2:$H$100,A14))</f>
        <v>0</v>
      </c>
      <c r="K14" s="93">
        <f t="shared" si="3"/>
        <v>2325000</v>
      </c>
      <c r="L14" s="93">
        <f t="shared" si="4"/>
        <v>0</v>
      </c>
      <c r="M14" s="92">
        <v>2325000</v>
      </c>
      <c r="N14" s="92" t="s">
        <v>7</v>
      </c>
      <c r="O14" s="92">
        <v>0</v>
      </c>
      <c r="P14" s="92">
        <v>0</v>
      </c>
      <c r="Q14" s="92">
        <v>0</v>
      </c>
      <c r="R14" s="92">
        <v>0</v>
      </c>
      <c r="S14" s="92">
        <v>0</v>
      </c>
      <c r="T14" s="25">
        <f t="shared" si="5"/>
        <v>1</v>
      </c>
      <c r="V14">
        <f t="shared" si="6"/>
        <v>1</v>
      </c>
      <c r="W14" s="25">
        <f t="shared" si="7"/>
        <v>0</v>
      </c>
      <c r="X14">
        <f t="shared" si="8"/>
        <v>0</v>
      </c>
    </row>
    <row r="15" spans="1:24" ht="15.75" x14ac:dyDescent="0.25">
      <c r="A15" t="str">
        <f t="shared" si="0"/>
        <v>Devin Shore - ANA - AG, C, AD</v>
      </c>
      <c r="B15" t="str">
        <f t="shared" si="1"/>
        <v>Devin</v>
      </c>
      <c r="C15" t="str">
        <f t="shared" si="2"/>
        <v>Shore</v>
      </c>
      <c r="D15" s="13" t="s">
        <v>1864</v>
      </c>
      <c r="E15" s="25" t="s">
        <v>6</v>
      </c>
      <c r="F15" s="25">
        <v>0</v>
      </c>
      <c r="G15" s="25" t="s">
        <v>2363</v>
      </c>
      <c r="H15" s="25" t="s">
        <v>2569</v>
      </c>
      <c r="I15" s="25">
        <v>25</v>
      </c>
      <c r="J15" s="156">
        <f>VALUE(COUNTIF(Validation!$A$2:$H$100,A15))</f>
        <v>1</v>
      </c>
      <c r="K15" s="93">
        <f t="shared" si="3"/>
        <v>2300000</v>
      </c>
      <c r="L15" s="93">
        <f t="shared" si="4"/>
        <v>0</v>
      </c>
      <c r="M15" s="92">
        <v>2300000</v>
      </c>
      <c r="N15" s="92" t="s">
        <v>8</v>
      </c>
      <c r="O15" s="92">
        <v>0</v>
      </c>
      <c r="P15" s="92">
        <v>0</v>
      </c>
      <c r="Q15" s="92">
        <v>0</v>
      </c>
      <c r="R15" s="92">
        <v>0</v>
      </c>
      <c r="S15" s="92">
        <v>0</v>
      </c>
      <c r="T15" s="25">
        <f t="shared" si="5"/>
        <v>1</v>
      </c>
      <c r="V15">
        <f t="shared" si="6"/>
        <v>1</v>
      </c>
      <c r="W15" s="25">
        <f t="shared" si="7"/>
        <v>0</v>
      </c>
      <c r="X15">
        <f t="shared" si="8"/>
        <v>0</v>
      </c>
    </row>
    <row r="16" spans="1:24" ht="15.75" x14ac:dyDescent="0.25">
      <c r="A16" t="str">
        <f t="shared" si="0"/>
        <v>Nick Ritchie - ANA - AG</v>
      </c>
      <c r="B16" t="str">
        <f t="shared" si="1"/>
        <v>Nick</v>
      </c>
      <c r="C16" t="str">
        <f t="shared" si="2"/>
        <v>Ritchie</v>
      </c>
      <c r="D16" s="13" t="s">
        <v>2032</v>
      </c>
      <c r="E16" s="25" t="s">
        <v>6</v>
      </c>
      <c r="F16" s="25">
        <v>0</v>
      </c>
      <c r="G16" s="25" t="s">
        <v>2341</v>
      </c>
      <c r="H16" s="25" t="s">
        <v>2569</v>
      </c>
      <c r="I16" s="25">
        <v>23</v>
      </c>
      <c r="J16" s="156">
        <f>VALUE(COUNTIF(Validation!$A$2:$H$100,A16))</f>
        <v>0</v>
      </c>
      <c r="K16" s="93">
        <f t="shared" si="3"/>
        <v>1498925</v>
      </c>
      <c r="L16" s="93">
        <f t="shared" si="4"/>
        <v>1498925</v>
      </c>
      <c r="M16" s="92">
        <v>1498925</v>
      </c>
      <c r="N16" s="92">
        <v>1498925</v>
      </c>
      <c r="O16" s="92" t="s">
        <v>8</v>
      </c>
      <c r="P16" s="92">
        <v>0</v>
      </c>
      <c r="Q16" s="92">
        <v>0</v>
      </c>
      <c r="R16" s="92">
        <v>0</v>
      </c>
      <c r="S16" s="92">
        <v>0</v>
      </c>
      <c r="T16" s="25">
        <f t="shared" si="5"/>
        <v>2</v>
      </c>
      <c r="V16">
        <f t="shared" si="6"/>
        <v>1</v>
      </c>
      <c r="W16" s="25">
        <f t="shared" si="7"/>
        <v>0</v>
      </c>
      <c r="X16">
        <f t="shared" si="8"/>
        <v>1</v>
      </c>
    </row>
    <row r="17" spans="1:24" ht="15.75" x14ac:dyDescent="0.25">
      <c r="A17" t="str">
        <f t="shared" si="0"/>
        <v>Troy Terry - ANA - C, AD</v>
      </c>
      <c r="B17" t="str">
        <f t="shared" si="1"/>
        <v>Troy</v>
      </c>
      <c r="C17" t="str">
        <f t="shared" si="2"/>
        <v>Terry</v>
      </c>
      <c r="D17" s="13" t="s">
        <v>2042</v>
      </c>
      <c r="E17" s="25" t="s">
        <v>6</v>
      </c>
      <c r="F17" s="25" t="s">
        <v>331</v>
      </c>
      <c r="G17" s="158" t="s">
        <v>2349</v>
      </c>
      <c r="H17" s="158" t="s">
        <v>2569</v>
      </c>
      <c r="I17" s="158">
        <v>21</v>
      </c>
      <c r="J17" s="156">
        <f>VALUE(COUNTIF(Validation!$A$2:$H$100,A17))</f>
        <v>0</v>
      </c>
      <c r="K17" s="93">
        <f t="shared" si="3"/>
        <v>1491667</v>
      </c>
      <c r="L17" s="93" t="str">
        <f t="shared" si="4"/>
        <v xml:space="preserve">10.2(c) </v>
      </c>
      <c r="M17" s="92">
        <v>1491667</v>
      </c>
      <c r="N17" s="92" t="s">
        <v>4738</v>
      </c>
      <c r="O17" s="92">
        <v>0</v>
      </c>
      <c r="P17" s="92">
        <v>0</v>
      </c>
      <c r="Q17" s="92">
        <v>0</v>
      </c>
      <c r="R17" s="92">
        <v>0</v>
      </c>
      <c r="S17" s="92">
        <v>0</v>
      </c>
      <c r="T17" s="25">
        <f t="shared" si="5"/>
        <v>1</v>
      </c>
      <c r="V17">
        <f t="shared" si="6"/>
        <v>1</v>
      </c>
      <c r="W17" s="25">
        <f t="shared" si="7"/>
        <v>1</v>
      </c>
      <c r="X17">
        <f t="shared" si="8"/>
        <v>0</v>
      </c>
    </row>
    <row r="18" spans="1:24" ht="15.75" x14ac:dyDescent="0.25">
      <c r="A18" t="str">
        <f t="shared" si="0"/>
        <v>Carter Rowney - ANA - C, AD</v>
      </c>
      <c r="B18" t="str">
        <f t="shared" si="1"/>
        <v>Carter</v>
      </c>
      <c r="C18" t="str">
        <f t="shared" si="2"/>
        <v>Rowney</v>
      </c>
      <c r="D18" s="13" t="s">
        <v>2031</v>
      </c>
      <c r="E18" s="25" t="s">
        <v>6</v>
      </c>
      <c r="F18" s="25">
        <v>0</v>
      </c>
      <c r="G18" s="158" t="s">
        <v>2349</v>
      </c>
      <c r="H18" s="158" t="s">
        <v>2569</v>
      </c>
      <c r="I18" s="158">
        <v>30</v>
      </c>
      <c r="J18" s="156">
        <f>VALUE(COUNTIF(Validation!$A$2:$H$100,A18))</f>
        <v>0</v>
      </c>
      <c r="K18" s="93">
        <f t="shared" si="3"/>
        <v>1133333</v>
      </c>
      <c r="L18" s="93">
        <f t="shared" si="4"/>
        <v>1133333</v>
      </c>
      <c r="M18" s="92">
        <v>1133333</v>
      </c>
      <c r="N18" s="92">
        <v>1133333</v>
      </c>
      <c r="O18" s="92" t="s">
        <v>7</v>
      </c>
      <c r="P18" s="92">
        <v>0</v>
      </c>
      <c r="Q18" s="92">
        <v>0</v>
      </c>
      <c r="R18" s="92">
        <v>0</v>
      </c>
      <c r="S18" s="92">
        <v>0</v>
      </c>
      <c r="T18" s="25">
        <f t="shared" si="5"/>
        <v>2</v>
      </c>
      <c r="V18">
        <f t="shared" si="6"/>
        <v>1</v>
      </c>
      <c r="W18" s="25">
        <f t="shared" si="7"/>
        <v>0</v>
      </c>
      <c r="X18">
        <f t="shared" si="8"/>
        <v>1</v>
      </c>
    </row>
    <row r="19" spans="1:24" ht="15.75" x14ac:dyDescent="0.25">
      <c r="A19" t="str">
        <f t="shared" si="0"/>
        <v>Nicolas Deslauriers - ANA - AD, AG</v>
      </c>
      <c r="B19" t="str">
        <f t="shared" si="1"/>
        <v>Nicolas</v>
      </c>
      <c r="C19" t="str">
        <f t="shared" si="2"/>
        <v>Deslauriers</v>
      </c>
      <c r="D19" s="13" t="s">
        <v>1397</v>
      </c>
      <c r="E19" s="25" t="s">
        <v>6</v>
      </c>
      <c r="F19" s="25">
        <v>0</v>
      </c>
      <c r="G19" s="9" t="s">
        <v>2342</v>
      </c>
      <c r="H19" s="9" t="s">
        <v>2569</v>
      </c>
      <c r="I19" s="9">
        <v>28</v>
      </c>
      <c r="J19" s="156">
        <f>VALUE(COUNTIF(Validation!$A$2:$H$100,A19))</f>
        <v>0</v>
      </c>
      <c r="K19" s="93">
        <f t="shared" si="3"/>
        <v>950000</v>
      </c>
      <c r="L19" s="93">
        <f t="shared" si="4"/>
        <v>0</v>
      </c>
      <c r="M19" s="92">
        <v>950000</v>
      </c>
      <c r="N19" s="92" t="s">
        <v>7</v>
      </c>
      <c r="O19" s="92">
        <v>0</v>
      </c>
      <c r="P19" s="92">
        <v>0</v>
      </c>
      <c r="Q19" s="92">
        <v>0</v>
      </c>
      <c r="R19" s="92">
        <v>0</v>
      </c>
      <c r="S19" s="92">
        <v>0</v>
      </c>
      <c r="T19" s="25">
        <f t="shared" si="5"/>
        <v>1</v>
      </c>
      <c r="V19">
        <f t="shared" si="6"/>
        <v>1</v>
      </c>
      <c r="W19" s="25">
        <f t="shared" si="7"/>
        <v>0</v>
      </c>
      <c r="X19">
        <f t="shared" si="8"/>
        <v>0</v>
      </c>
    </row>
    <row r="20" spans="1:24" ht="15.75" x14ac:dyDescent="0.25">
      <c r="A20" t="str">
        <f t="shared" si="0"/>
        <v>Deven Sideroff - ANA - AD</v>
      </c>
      <c r="B20" t="str">
        <f t="shared" si="1"/>
        <v>Deven</v>
      </c>
      <c r="C20" t="str">
        <f t="shared" si="2"/>
        <v>Sideroff</v>
      </c>
      <c r="D20" s="13" t="s">
        <v>2054</v>
      </c>
      <c r="E20" s="25" t="s">
        <v>6</v>
      </c>
      <c r="F20" s="25" t="s">
        <v>331</v>
      </c>
      <c r="G20" s="25" t="s">
        <v>2339</v>
      </c>
      <c r="H20" s="25" t="s">
        <v>2581</v>
      </c>
      <c r="I20" s="25">
        <v>22</v>
      </c>
      <c r="J20" s="156">
        <f>VALUE(COUNTIF(Validation!$A$2:$H$100,A20))</f>
        <v>0</v>
      </c>
      <c r="K20" s="93">
        <f t="shared" si="3"/>
        <v>935833</v>
      </c>
      <c r="L20" s="93">
        <f t="shared" si="4"/>
        <v>0</v>
      </c>
      <c r="M20" s="92">
        <v>935833</v>
      </c>
      <c r="N20" s="92" t="s">
        <v>8</v>
      </c>
      <c r="O20" s="92">
        <v>0</v>
      </c>
      <c r="P20" s="92">
        <v>0</v>
      </c>
      <c r="Q20" s="92">
        <v>0</v>
      </c>
      <c r="R20" s="92">
        <v>0</v>
      </c>
      <c r="S20" s="92">
        <v>0</v>
      </c>
      <c r="T20" s="25">
        <f t="shared" si="5"/>
        <v>1</v>
      </c>
      <c r="V20">
        <f t="shared" si="6"/>
        <v>1</v>
      </c>
      <c r="W20" s="25">
        <f t="shared" si="7"/>
        <v>1</v>
      </c>
      <c r="X20">
        <f t="shared" si="8"/>
        <v>0</v>
      </c>
    </row>
    <row r="21" spans="1:24" ht="15.75" x14ac:dyDescent="0.25">
      <c r="A21" t="str">
        <f t="shared" si="0"/>
        <v>Antoine Morand - ANA - C</v>
      </c>
      <c r="B21" t="str">
        <f t="shared" si="1"/>
        <v>Antoine</v>
      </c>
      <c r="C21" t="str">
        <f t="shared" si="2"/>
        <v>Morand</v>
      </c>
      <c r="D21" s="13" t="s">
        <v>2049</v>
      </c>
      <c r="E21" s="25" t="s">
        <v>6</v>
      </c>
      <c r="F21" s="25" t="s">
        <v>331</v>
      </c>
      <c r="G21" s="25" t="s">
        <v>70</v>
      </c>
      <c r="H21" s="25" t="s">
        <v>334</v>
      </c>
      <c r="I21" s="25">
        <v>20</v>
      </c>
      <c r="J21" s="156">
        <f>VALUE(COUNTIF(Validation!$A$2:$H$100,A21))</f>
        <v>0</v>
      </c>
      <c r="K21" s="93">
        <f t="shared" si="3"/>
        <v>927500</v>
      </c>
      <c r="L21" s="93">
        <f t="shared" si="4"/>
        <v>927500</v>
      </c>
      <c r="M21" s="92">
        <v>927500</v>
      </c>
      <c r="N21" s="92">
        <v>927500</v>
      </c>
      <c r="O21" s="92">
        <v>927500</v>
      </c>
      <c r="P21" s="92" t="s">
        <v>8</v>
      </c>
      <c r="Q21" s="92">
        <v>0</v>
      </c>
      <c r="R21" s="92">
        <v>0</v>
      </c>
      <c r="S21" s="92">
        <v>0</v>
      </c>
      <c r="T21" s="25">
        <f t="shared" si="5"/>
        <v>3</v>
      </c>
      <c r="V21">
        <f t="shared" si="6"/>
        <v>1</v>
      </c>
      <c r="W21" s="25">
        <f t="shared" si="7"/>
        <v>1</v>
      </c>
      <c r="X21">
        <f t="shared" si="8"/>
        <v>1</v>
      </c>
    </row>
    <row r="22" spans="1:24" ht="15.75" x14ac:dyDescent="0.25">
      <c r="A22" t="str">
        <f t="shared" si="0"/>
        <v>Simon Benoit - ANA - DG</v>
      </c>
      <c r="B22" t="str">
        <f t="shared" si="1"/>
        <v>Simon</v>
      </c>
      <c r="C22" t="str">
        <f t="shared" si="2"/>
        <v>Benoit</v>
      </c>
      <c r="D22" s="13" t="s">
        <v>2473</v>
      </c>
      <c r="E22" s="25" t="s">
        <v>6</v>
      </c>
      <c r="F22" s="25" t="s">
        <v>331</v>
      </c>
      <c r="G22" s="25" t="s">
        <v>2346</v>
      </c>
      <c r="H22" s="25" t="s">
        <v>2581</v>
      </c>
      <c r="I22" s="25">
        <v>20</v>
      </c>
      <c r="J22" s="156">
        <f>VALUE(COUNTIF(Validation!$A$2:$H$100,A22))</f>
        <v>0</v>
      </c>
      <c r="K22" s="93">
        <f t="shared" si="3"/>
        <v>925000</v>
      </c>
      <c r="L22" s="93">
        <f t="shared" si="4"/>
        <v>925000</v>
      </c>
      <c r="M22" s="92">
        <v>925000</v>
      </c>
      <c r="N22" s="92">
        <v>925000</v>
      </c>
      <c r="O22" s="92">
        <v>925000</v>
      </c>
      <c r="P22" s="92" t="s">
        <v>8</v>
      </c>
      <c r="Q22" s="92">
        <v>0</v>
      </c>
      <c r="R22" s="92">
        <v>0</v>
      </c>
      <c r="S22" s="92">
        <v>0</v>
      </c>
      <c r="T22" s="25">
        <f t="shared" si="5"/>
        <v>3</v>
      </c>
      <c r="V22">
        <f t="shared" si="6"/>
        <v>1</v>
      </c>
      <c r="W22" s="25">
        <f t="shared" si="7"/>
        <v>1</v>
      </c>
      <c r="X22">
        <f t="shared" si="8"/>
        <v>1</v>
      </c>
    </row>
    <row r="23" spans="1:24" ht="15.75" x14ac:dyDescent="0.25">
      <c r="A23" t="str">
        <f t="shared" si="0"/>
        <v>Maxime Comtois - ANA - C, AG</v>
      </c>
      <c r="B23" t="str">
        <f t="shared" si="1"/>
        <v>Maxime</v>
      </c>
      <c r="C23" t="str">
        <f t="shared" si="2"/>
        <v>Comtois</v>
      </c>
      <c r="D23" s="13" t="s">
        <v>2047</v>
      </c>
      <c r="E23" s="25" t="s">
        <v>6</v>
      </c>
      <c r="F23" s="25" t="s">
        <v>331</v>
      </c>
      <c r="G23" s="25" t="s">
        <v>2353</v>
      </c>
      <c r="H23" s="25" t="s">
        <v>2581</v>
      </c>
      <c r="I23" s="25">
        <v>20</v>
      </c>
      <c r="J23" s="156">
        <f>VALUE(COUNTIF(Validation!$A$2:$H$100,A23))</f>
        <v>0</v>
      </c>
      <c r="K23" s="93">
        <f t="shared" si="3"/>
        <v>925000</v>
      </c>
      <c r="L23" s="93">
        <f t="shared" si="4"/>
        <v>925000</v>
      </c>
      <c r="M23" s="92">
        <v>925000</v>
      </c>
      <c r="N23" s="92">
        <v>925000</v>
      </c>
      <c r="O23" s="92" t="s">
        <v>8</v>
      </c>
      <c r="P23" s="92">
        <v>0</v>
      </c>
      <c r="Q23" s="92">
        <v>0</v>
      </c>
      <c r="R23" s="92">
        <v>0</v>
      </c>
      <c r="S23" s="92">
        <v>0</v>
      </c>
      <c r="T23" s="25">
        <f t="shared" si="5"/>
        <v>2</v>
      </c>
      <c r="V23">
        <f t="shared" si="6"/>
        <v>1</v>
      </c>
      <c r="W23" s="25">
        <f t="shared" si="7"/>
        <v>1</v>
      </c>
      <c r="X23">
        <f t="shared" si="8"/>
        <v>1</v>
      </c>
    </row>
    <row r="24" spans="1:24" ht="15.75" x14ac:dyDescent="0.25">
      <c r="A24" t="str">
        <f t="shared" si="0"/>
        <v>Lukas Dostal - ANA - G</v>
      </c>
      <c r="B24" t="str">
        <f t="shared" si="1"/>
        <v>Lukas</v>
      </c>
      <c r="C24" t="str">
        <f t="shared" si="2"/>
        <v>Dostal</v>
      </c>
      <c r="D24" s="13" t="s">
        <v>2474</v>
      </c>
      <c r="E24" s="25" t="s">
        <v>6</v>
      </c>
      <c r="F24" s="25" t="s">
        <v>331</v>
      </c>
      <c r="G24" s="25" t="s">
        <v>121</v>
      </c>
      <c r="H24" s="25" t="s">
        <v>2581</v>
      </c>
      <c r="I24" s="25">
        <v>19</v>
      </c>
      <c r="J24" s="156">
        <f>VALUE(COUNTIF(Validation!$A$2:$H$100,A24))</f>
        <v>0</v>
      </c>
      <c r="K24" s="93">
        <f t="shared" si="3"/>
        <v>925000</v>
      </c>
      <c r="L24" s="93">
        <f t="shared" si="4"/>
        <v>925000</v>
      </c>
      <c r="M24" s="92">
        <v>925000</v>
      </c>
      <c r="N24" s="92">
        <v>925000</v>
      </c>
      <c r="O24" s="92">
        <v>925000</v>
      </c>
      <c r="P24" s="92" t="s">
        <v>8</v>
      </c>
      <c r="Q24" s="92">
        <v>0</v>
      </c>
      <c r="R24" s="92">
        <v>0</v>
      </c>
      <c r="S24" s="92">
        <v>0</v>
      </c>
      <c r="T24" s="25">
        <f t="shared" si="5"/>
        <v>3</v>
      </c>
      <c r="V24">
        <f t="shared" si="6"/>
        <v>1</v>
      </c>
      <c r="W24" s="25">
        <f t="shared" si="7"/>
        <v>1</v>
      </c>
      <c r="X24">
        <f t="shared" si="8"/>
        <v>1</v>
      </c>
    </row>
    <row r="25" spans="1:24" ht="15.75" x14ac:dyDescent="0.25">
      <c r="A25" t="str">
        <f t="shared" si="0"/>
        <v>Alex Dostie - ANA - C</v>
      </c>
      <c r="B25" t="str">
        <f t="shared" si="1"/>
        <v>Alex</v>
      </c>
      <c r="C25" t="str">
        <f t="shared" si="2"/>
        <v>Dostie</v>
      </c>
      <c r="D25" s="13" t="s">
        <v>2050</v>
      </c>
      <c r="E25" s="25" t="s">
        <v>6</v>
      </c>
      <c r="F25" s="25" t="s">
        <v>331</v>
      </c>
      <c r="G25" s="25" t="s">
        <v>70</v>
      </c>
      <c r="H25" s="25" t="s">
        <v>2581</v>
      </c>
      <c r="I25" s="25">
        <v>22</v>
      </c>
      <c r="J25" s="156">
        <f>VALUE(COUNTIF(Validation!$A$2:$H$100,A25))</f>
        <v>0</v>
      </c>
      <c r="K25" s="93">
        <f t="shared" si="3"/>
        <v>925000</v>
      </c>
      <c r="L25" s="93">
        <f t="shared" si="4"/>
        <v>0</v>
      </c>
      <c r="M25" s="92">
        <v>925000</v>
      </c>
      <c r="N25" s="92" t="s">
        <v>8</v>
      </c>
      <c r="O25" s="92">
        <v>0</v>
      </c>
      <c r="P25" s="92">
        <v>0</v>
      </c>
      <c r="Q25" s="92">
        <v>0</v>
      </c>
      <c r="R25" s="92">
        <v>0</v>
      </c>
      <c r="S25" s="92">
        <v>0</v>
      </c>
      <c r="T25" s="25">
        <f t="shared" si="5"/>
        <v>1</v>
      </c>
      <c r="V25">
        <f t="shared" si="6"/>
        <v>1</v>
      </c>
      <c r="W25" s="25">
        <f t="shared" si="7"/>
        <v>1</v>
      </c>
      <c r="X25">
        <f t="shared" si="8"/>
        <v>0</v>
      </c>
    </row>
    <row r="26" spans="1:24" ht="15.75" x14ac:dyDescent="0.25">
      <c r="A26" t="str">
        <f t="shared" si="0"/>
        <v>Isac Lundestrom - ANA - C, AG</v>
      </c>
      <c r="B26" t="str">
        <f t="shared" si="1"/>
        <v>Isac</v>
      </c>
      <c r="C26" t="str">
        <f t="shared" si="2"/>
        <v>Lundestrom</v>
      </c>
      <c r="D26" s="13" t="s">
        <v>2742</v>
      </c>
      <c r="E26" s="25" t="s">
        <v>6</v>
      </c>
      <c r="F26" s="25" t="s">
        <v>331</v>
      </c>
      <c r="G26" s="25" t="s">
        <v>2353</v>
      </c>
      <c r="H26" s="25" t="s">
        <v>2581</v>
      </c>
      <c r="I26" s="25">
        <v>19</v>
      </c>
      <c r="J26" s="156">
        <f>VALUE(COUNTIF(Validation!$A$2:$H$100,A26))</f>
        <v>0</v>
      </c>
      <c r="K26" s="93">
        <f t="shared" si="3"/>
        <v>925000</v>
      </c>
      <c r="L26" s="93">
        <f t="shared" si="4"/>
        <v>925000</v>
      </c>
      <c r="M26" s="92">
        <v>925000</v>
      </c>
      <c r="N26" s="92">
        <v>925000</v>
      </c>
      <c r="O26" s="92" t="s">
        <v>8</v>
      </c>
      <c r="P26" s="92">
        <v>0</v>
      </c>
      <c r="Q26" s="92">
        <v>0</v>
      </c>
      <c r="R26" s="92">
        <v>0</v>
      </c>
      <c r="S26" s="92">
        <v>0</v>
      </c>
      <c r="T26" s="25">
        <f t="shared" si="5"/>
        <v>2</v>
      </c>
      <c r="V26">
        <f t="shared" si="6"/>
        <v>1</v>
      </c>
      <c r="W26" s="25">
        <f t="shared" si="7"/>
        <v>1</v>
      </c>
      <c r="X26">
        <f t="shared" si="8"/>
        <v>1</v>
      </c>
    </row>
    <row r="27" spans="1:24" ht="15.75" x14ac:dyDescent="0.25">
      <c r="A27" t="str">
        <f t="shared" si="0"/>
        <v>Angus Redmond - ANA - G</v>
      </c>
      <c r="B27" t="str">
        <f t="shared" si="1"/>
        <v>Angus</v>
      </c>
      <c r="C27" t="str">
        <f t="shared" si="2"/>
        <v>Redmond</v>
      </c>
      <c r="D27" s="13" t="s">
        <v>2046</v>
      </c>
      <c r="E27" s="25" t="s">
        <v>6</v>
      </c>
      <c r="F27" s="25" t="s">
        <v>331</v>
      </c>
      <c r="G27" s="25" t="s">
        <v>121</v>
      </c>
      <c r="H27" s="25" t="s">
        <v>2581</v>
      </c>
      <c r="I27" s="25">
        <v>23</v>
      </c>
      <c r="J27" s="156">
        <f>VALUE(COUNTIF(Validation!$A$2:$H$100,A27))</f>
        <v>0</v>
      </c>
      <c r="K27" s="93">
        <f t="shared" si="3"/>
        <v>925000</v>
      </c>
      <c r="L27" s="93">
        <f t="shared" si="4"/>
        <v>0</v>
      </c>
      <c r="M27" s="92">
        <v>925000</v>
      </c>
      <c r="N27" s="92" t="s">
        <v>8</v>
      </c>
      <c r="O27" s="92">
        <v>0</v>
      </c>
      <c r="P27" s="92">
        <v>0</v>
      </c>
      <c r="Q27" s="92">
        <v>0</v>
      </c>
      <c r="R27" s="92">
        <v>0</v>
      </c>
      <c r="S27" s="92">
        <v>0</v>
      </c>
      <c r="T27" s="25">
        <f t="shared" si="5"/>
        <v>1</v>
      </c>
      <c r="V27">
        <f t="shared" si="6"/>
        <v>1</v>
      </c>
      <c r="W27" s="25">
        <f t="shared" si="7"/>
        <v>1</v>
      </c>
      <c r="X27">
        <f t="shared" si="8"/>
        <v>0</v>
      </c>
    </row>
    <row r="28" spans="1:24" ht="15.75" x14ac:dyDescent="0.25">
      <c r="A28" t="str">
        <f t="shared" si="0"/>
        <v>Kiefer Sherwood - ANA - AD, C</v>
      </c>
      <c r="B28" t="str">
        <f t="shared" si="1"/>
        <v>Kiefer</v>
      </c>
      <c r="C28" t="str">
        <f t="shared" si="2"/>
        <v>Sherwood</v>
      </c>
      <c r="D28" s="13" t="s">
        <v>2041</v>
      </c>
      <c r="E28" s="25" t="s">
        <v>6</v>
      </c>
      <c r="F28" s="25" t="s">
        <v>331</v>
      </c>
      <c r="G28" s="9" t="s">
        <v>2354</v>
      </c>
      <c r="H28" s="9" t="s">
        <v>2581</v>
      </c>
      <c r="I28" s="9">
        <v>24</v>
      </c>
      <c r="J28" s="156">
        <f>VALUE(COUNTIF(Validation!$A$2:$H$100,A28))</f>
        <v>0</v>
      </c>
      <c r="K28" s="93">
        <f t="shared" si="3"/>
        <v>925000</v>
      </c>
      <c r="L28" s="93">
        <f t="shared" si="4"/>
        <v>0</v>
      </c>
      <c r="M28" s="92">
        <v>925000</v>
      </c>
      <c r="N28" s="92" t="s">
        <v>8</v>
      </c>
      <c r="O28" s="92">
        <v>0</v>
      </c>
      <c r="P28" s="92">
        <v>0</v>
      </c>
      <c r="Q28" s="92">
        <v>0</v>
      </c>
      <c r="R28" s="92">
        <v>0</v>
      </c>
      <c r="S28" s="92">
        <v>0</v>
      </c>
      <c r="T28" s="25">
        <f t="shared" si="5"/>
        <v>1</v>
      </c>
      <c r="V28">
        <f t="shared" si="6"/>
        <v>1</v>
      </c>
      <c r="W28" s="25">
        <f t="shared" si="7"/>
        <v>1</v>
      </c>
      <c r="X28">
        <f t="shared" si="8"/>
        <v>0</v>
      </c>
    </row>
    <row r="29" spans="1:24" ht="15.75" x14ac:dyDescent="0.25">
      <c r="A29" t="str">
        <f t="shared" si="0"/>
        <v>Jack Kopacka - ANA - AG</v>
      </c>
      <c r="B29" t="str">
        <f t="shared" si="1"/>
        <v>Jack</v>
      </c>
      <c r="C29" t="str">
        <f t="shared" si="2"/>
        <v>Kopacka</v>
      </c>
      <c r="D29" s="13" t="s">
        <v>2053</v>
      </c>
      <c r="E29" s="25" t="s">
        <v>6</v>
      </c>
      <c r="F29" s="25" t="s">
        <v>331</v>
      </c>
      <c r="G29" s="158" t="s">
        <v>2341</v>
      </c>
      <c r="H29" s="158" t="s">
        <v>2581</v>
      </c>
      <c r="I29" s="158">
        <v>21</v>
      </c>
      <c r="J29" s="156">
        <f>VALUE(COUNTIF(Validation!$A$2:$H$100,A29))</f>
        <v>0</v>
      </c>
      <c r="K29" s="93">
        <f t="shared" si="3"/>
        <v>910833</v>
      </c>
      <c r="L29" s="93">
        <f t="shared" si="4"/>
        <v>910833</v>
      </c>
      <c r="M29" s="92">
        <v>910833</v>
      </c>
      <c r="N29" s="92">
        <v>910833</v>
      </c>
      <c r="O29" s="92" t="s">
        <v>8</v>
      </c>
      <c r="P29" s="92">
        <v>0</v>
      </c>
      <c r="Q29" s="92">
        <v>0</v>
      </c>
      <c r="R29" s="92">
        <v>0</v>
      </c>
      <c r="S29" s="92">
        <v>0</v>
      </c>
      <c r="T29" s="25">
        <f t="shared" si="5"/>
        <v>2</v>
      </c>
      <c r="V29">
        <f t="shared" si="6"/>
        <v>1</v>
      </c>
      <c r="W29" s="25">
        <f t="shared" si="7"/>
        <v>1</v>
      </c>
      <c r="X29">
        <f t="shared" si="8"/>
        <v>1</v>
      </c>
    </row>
    <row r="30" spans="1:24" ht="15.75" x14ac:dyDescent="0.25">
      <c r="A30" t="str">
        <f t="shared" si="0"/>
        <v>Josh Mahura - ANA - DG</v>
      </c>
      <c r="B30" t="str">
        <f t="shared" si="1"/>
        <v>Josh</v>
      </c>
      <c r="C30" t="str">
        <f t="shared" si="2"/>
        <v>Mahura</v>
      </c>
      <c r="D30" s="13" t="s">
        <v>2052</v>
      </c>
      <c r="E30" s="25" t="s">
        <v>6</v>
      </c>
      <c r="F30" s="25" t="s">
        <v>331</v>
      </c>
      <c r="G30" s="25" t="s">
        <v>2346</v>
      </c>
      <c r="H30" s="25" t="s">
        <v>2581</v>
      </c>
      <c r="I30" s="25">
        <v>21</v>
      </c>
      <c r="J30" s="156">
        <f>VALUE(COUNTIF(Validation!$A$2:$H$100,A30))</f>
        <v>0</v>
      </c>
      <c r="K30" s="93">
        <f t="shared" si="3"/>
        <v>910833</v>
      </c>
      <c r="L30" s="93">
        <f t="shared" si="4"/>
        <v>910833</v>
      </c>
      <c r="M30" s="92">
        <v>910833</v>
      </c>
      <c r="N30" s="92">
        <v>910833</v>
      </c>
      <c r="O30" s="92" t="s">
        <v>8</v>
      </c>
      <c r="P30" s="92">
        <v>0</v>
      </c>
      <c r="Q30" s="92">
        <v>0</v>
      </c>
      <c r="R30" s="92">
        <v>0</v>
      </c>
      <c r="S30" s="92">
        <v>0</v>
      </c>
      <c r="T30" s="25">
        <f t="shared" si="5"/>
        <v>2</v>
      </c>
      <c r="V30">
        <f t="shared" si="6"/>
        <v>1</v>
      </c>
      <c r="W30" s="25">
        <f t="shared" si="7"/>
        <v>1</v>
      </c>
      <c r="X30">
        <f t="shared" si="8"/>
        <v>1</v>
      </c>
    </row>
    <row r="31" spans="1:24" ht="15.75" x14ac:dyDescent="0.25">
      <c r="A31" t="str">
        <f t="shared" si="0"/>
        <v>Jacob Larsson - ANA - DG</v>
      </c>
      <c r="B31" t="str">
        <f t="shared" si="1"/>
        <v>Jacob</v>
      </c>
      <c r="C31" t="str">
        <f t="shared" si="2"/>
        <v>Larsson</v>
      </c>
      <c r="D31" s="13" t="s">
        <v>2043</v>
      </c>
      <c r="E31" s="25" t="s">
        <v>6</v>
      </c>
      <c r="F31" s="25" t="s">
        <v>331</v>
      </c>
      <c r="G31" s="25" t="s">
        <v>2346</v>
      </c>
      <c r="H31" s="25" t="s">
        <v>2581</v>
      </c>
      <c r="I31" s="25">
        <v>22</v>
      </c>
      <c r="J31" s="156">
        <f>VALUE(COUNTIF(Validation!$A$2:$H$100,A31))</f>
        <v>0</v>
      </c>
      <c r="K31" s="93">
        <f t="shared" si="3"/>
        <v>894166</v>
      </c>
      <c r="L31" s="93">
        <f t="shared" si="4"/>
        <v>0</v>
      </c>
      <c r="M31" s="92">
        <v>894166</v>
      </c>
      <c r="N31" s="92" t="s">
        <v>8</v>
      </c>
      <c r="O31" s="92">
        <v>0</v>
      </c>
      <c r="P31" s="92">
        <v>0</v>
      </c>
      <c r="Q31" s="92">
        <v>0</v>
      </c>
      <c r="R31" s="92">
        <v>0</v>
      </c>
      <c r="S31" s="92">
        <v>0</v>
      </c>
      <c r="T31" s="25">
        <f t="shared" si="5"/>
        <v>1</v>
      </c>
      <c r="V31">
        <f t="shared" si="6"/>
        <v>1</v>
      </c>
      <c r="W31" s="25">
        <f t="shared" si="7"/>
        <v>1</v>
      </c>
      <c r="X31">
        <f t="shared" si="8"/>
        <v>0</v>
      </c>
    </row>
    <row r="32" spans="1:24" ht="15.75" x14ac:dyDescent="0.25">
      <c r="A32" t="str">
        <f t="shared" si="0"/>
        <v>Brendan Guhle - ANA - DG</v>
      </c>
      <c r="B32" t="str">
        <f t="shared" si="1"/>
        <v>Brendan</v>
      </c>
      <c r="C32" t="str">
        <f t="shared" si="2"/>
        <v>Guhle</v>
      </c>
      <c r="D32" s="13" t="s">
        <v>1327</v>
      </c>
      <c r="E32" s="25" t="s">
        <v>6</v>
      </c>
      <c r="F32" s="25" t="s">
        <v>331</v>
      </c>
      <c r="G32" s="25" t="s">
        <v>2346</v>
      </c>
      <c r="H32" s="25" t="s">
        <v>2569</v>
      </c>
      <c r="I32" s="25">
        <v>22</v>
      </c>
      <c r="J32" s="156">
        <f>VALUE(COUNTIF(Validation!$A$2:$H$100,A32))</f>
        <v>0</v>
      </c>
      <c r="K32" s="93">
        <f t="shared" si="3"/>
        <v>888333</v>
      </c>
      <c r="L32" s="93">
        <f t="shared" si="4"/>
        <v>0</v>
      </c>
      <c r="M32" s="92">
        <v>888333</v>
      </c>
      <c r="N32" s="92" t="s">
        <v>8</v>
      </c>
      <c r="O32" s="92">
        <v>0</v>
      </c>
      <c r="P32" s="92">
        <v>0</v>
      </c>
      <c r="Q32" s="92">
        <v>0</v>
      </c>
      <c r="R32" s="92">
        <v>0</v>
      </c>
      <c r="S32" s="92">
        <v>0</v>
      </c>
      <c r="T32" s="25">
        <f t="shared" si="5"/>
        <v>1</v>
      </c>
      <c r="V32">
        <f t="shared" si="6"/>
        <v>1</v>
      </c>
      <c r="W32" s="25">
        <f t="shared" si="7"/>
        <v>1</v>
      </c>
      <c r="X32">
        <f t="shared" si="8"/>
        <v>0</v>
      </c>
    </row>
    <row r="33" spans="1:24" ht="15.75" x14ac:dyDescent="0.25">
      <c r="A33" t="str">
        <f t="shared" si="0"/>
        <v>Olle ErikssonEk - ANA - G</v>
      </c>
      <c r="B33" t="str">
        <f t="shared" si="1"/>
        <v>Olle</v>
      </c>
      <c r="C33" t="str">
        <f t="shared" si="2"/>
        <v>ErikssonEk</v>
      </c>
      <c r="D33" s="13" t="s">
        <v>4842</v>
      </c>
      <c r="E33" s="25" t="s">
        <v>6</v>
      </c>
      <c r="F33" s="25" t="s">
        <v>331</v>
      </c>
      <c r="G33" s="158" t="s">
        <v>121</v>
      </c>
      <c r="H33" s="158" t="s">
        <v>2581</v>
      </c>
      <c r="I33" s="158">
        <v>20</v>
      </c>
      <c r="J33" s="156">
        <f>VALUE(COUNTIF(Validation!$A$2:$H$100,A33))</f>
        <v>0</v>
      </c>
      <c r="K33" s="93">
        <f t="shared" si="3"/>
        <v>878889</v>
      </c>
      <c r="L33" s="93">
        <f t="shared" si="4"/>
        <v>878889</v>
      </c>
      <c r="M33" s="92">
        <v>878889</v>
      </c>
      <c r="N33" s="92">
        <v>878889</v>
      </c>
      <c r="O33" s="92">
        <v>878889</v>
      </c>
      <c r="P33" s="92" t="s">
        <v>8</v>
      </c>
      <c r="Q33" s="92">
        <v>0</v>
      </c>
      <c r="R33" s="92">
        <v>0</v>
      </c>
      <c r="S33" s="92">
        <v>0</v>
      </c>
      <c r="T33" s="25">
        <f t="shared" si="5"/>
        <v>3</v>
      </c>
      <c r="V33">
        <f t="shared" si="6"/>
        <v>1</v>
      </c>
      <c r="W33" s="25">
        <f t="shared" si="7"/>
        <v>1</v>
      </c>
      <c r="X33">
        <f t="shared" si="8"/>
        <v>1</v>
      </c>
    </row>
    <row r="34" spans="1:24" ht="15.75" x14ac:dyDescent="0.25">
      <c r="A34" t="str">
        <f t="shared" si="0"/>
        <v>Max Jones - ANA - AG</v>
      </c>
      <c r="B34" t="str">
        <f t="shared" si="1"/>
        <v>Max</v>
      </c>
      <c r="C34" t="str">
        <f t="shared" si="2"/>
        <v>Jones</v>
      </c>
      <c r="D34" s="13" t="s">
        <v>2044</v>
      </c>
      <c r="E34" s="25" t="s">
        <v>6</v>
      </c>
      <c r="F34" s="25" t="s">
        <v>331</v>
      </c>
      <c r="G34" s="25" t="s">
        <v>2341</v>
      </c>
      <c r="H34" s="25" t="s">
        <v>2581</v>
      </c>
      <c r="I34" s="25">
        <v>21</v>
      </c>
      <c r="J34" s="156">
        <f>VALUE(COUNTIF(Validation!$A$2:$H$100,A34))</f>
        <v>0</v>
      </c>
      <c r="K34" s="93">
        <f t="shared" si="3"/>
        <v>863333</v>
      </c>
      <c r="L34" s="93">
        <f t="shared" si="4"/>
        <v>863333</v>
      </c>
      <c r="M34" s="92">
        <v>863333</v>
      </c>
      <c r="N34" s="92">
        <v>863333</v>
      </c>
      <c r="O34" s="92" t="s">
        <v>8</v>
      </c>
      <c r="P34" s="92">
        <v>0</v>
      </c>
      <c r="Q34" s="92">
        <v>0</v>
      </c>
      <c r="R34" s="92">
        <v>0</v>
      </c>
      <c r="S34" s="92">
        <v>0</v>
      </c>
      <c r="T34" s="25">
        <f t="shared" si="5"/>
        <v>2</v>
      </c>
      <c r="V34">
        <f t="shared" si="6"/>
        <v>1</v>
      </c>
      <c r="W34" s="25">
        <f t="shared" si="7"/>
        <v>1</v>
      </c>
      <c r="X34">
        <f t="shared" si="8"/>
        <v>1</v>
      </c>
    </row>
    <row r="35" spans="1:24" ht="15.75" x14ac:dyDescent="0.25">
      <c r="A35" t="str">
        <f t="shared" si="0"/>
        <v>Sam Steel - ANA - C</v>
      </c>
      <c r="B35" t="str">
        <f t="shared" si="1"/>
        <v>Sam</v>
      </c>
      <c r="C35" t="str">
        <f t="shared" si="2"/>
        <v>Steel</v>
      </c>
      <c r="D35" s="13" t="s">
        <v>2045</v>
      </c>
      <c r="E35" s="25" t="s">
        <v>6</v>
      </c>
      <c r="F35" s="25" t="s">
        <v>331</v>
      </c>
      <c r="G35" s="9" t="s">
        <v>70</v>
      </c>
      <c r="H35" s="9" t="s">
        <v>2581</v>
      </c>
      <c r="I35" s="9">
        <v>21</v>
      </c>
      <c r="J35" s="156">
        <f>VALUE(COUNTIF(Validation!$A$2:$H$100,A35))</f>
        <v>1</v>
      </c>
      <c r="K35" s="93">
        <f t="shared" si="3"/>
        <v>863333</v>
      </c>
      <c r="L35" s="93">
        <f t="shared" si="4"/>
        <v>863333</v>
      </c>
      <c r="M35" s="92">
        <v>863333</v>
      </c>
      <c r="N35" s="92">
        <v>863333</v>
      </c>
      <c r="O35" s="92" t="s">
        <v>8</v>
      </c>
      <c r="P35" s="92">
        <v>0</v>
      </c>
      <c r="Q35" s="92">
        <v>0</v>
      </c>
      <c r="R35" s="92">
        <v>0</v>
      </c>
      <c r="S35" s="92">
        <v>0</v>
      </c>
      <c r="T35" s="25">
        <f t="shared" si="5"/>
        <v>2</v>
      </c>
      <c r="V35">
        <f t="shared" si="6"/>
        <v>1</v>
      </c>
      <c r="W35" s="25">
        <f t="shared" si="7"/>
        <v>1</v>
      </c>
      <c r="X35">
        <f t="shared" si="8"/>
        <v>1</v>
      </c>
    </row>
    <row r="36" spans="1:24" ht="15.75" x14ac:dyDescent="0.25">
      <c r="A36" t="str">
        <f t="shared" si="0"/>
        <v>Jani Hakanpaa - ANA - D</v>
      </c>
      <c r="B36" t="str">
        <f t="shared" si="1"/>
        <v>Jani</v>
      </c>
      <c r="C36" t="str">
        <f t="shared" si="2"/>
        <v>Hakanpaa</v>
      </c>
      <c r="D36" s="13" t="s">
        <v>2758</v>
      </c>
      <c r="E36" s="25" t="s">
        <v>6</v>
      </c>
      <c r="F36" s="25">
        <v>0</v>
      </c>
      <c r="G36" s="25" t="s">
        <v>79</v>
      </c>
      <c r="H36" s="25" t="s">
        <v>2581</v>
      </c>
      <c r="I36" s="25">
        <v>27</v>
      </c>
      <c r="J36" s="156">
        <f>VALUE(COUNTIF(Validation!$A$2:$H$100,A36))</f>
        <v>0</v>
      </c>
      <c r="K36" s="93">
        <f t="shared" si="3"/>
        <v>850000</v>
      </c>
      <c r="L36" s="93">
        <f t="shared" si="4"/>
        <v>0</v>
      </c>
      <c r="M36" s="92">
        <v>850000</v>
      </c>
      <c r="N36" s="92" t="s">
        <v>7</v>
      </c>
      <c r="O36" s="92">
        <v>0</v>
      </c>
      <c r="P36" s="92">
        <v>0</v>
      </c>
      <c r="Q36" s="92">
        <v>0</v>
      </c>
      <c r="R36" s="92">
        <v>0</v>
      </c>
      <c r="S36" s="92">
        <v>0</v>
      </c>
      <c r="T36" s="25">
        <f t="shared" si="5"/>
        <v>1</v>
      </c>
      <c r="V36">
        <f t="shared" si="6"/>
        <v>1</v>
      </c>
      <c r="W36" s="25">
        <f t="shared" si="7"/>
        <v>0</v>
      </c>
      <c r="X36">
        <f t="shared" si="8"/>
        <v>0</v>
      </c>
    </row>
    <row r="37" spans="1:24" ht="15.75" x14ac:dyDescent="0.25">
      <c r="A37" t="str">
        <f t="shared" si="0"/>
        <v>Korbinian Holzer - ANA - DD</v>
      </c>
      <c r="B37" t="str">
        <f t="shared" si="1"/>
        <v>Korbinian</v>
      </c>
      <c r="C37" t="str">
        <f t="shared" si="2"/>
        <v>Holzer</v>
      </c>
      <c r="D37" s="13" t="s">
        <v>2037</v>
      </c>
      <c r="E37" s="25" t="s">
        <v>6</v>
      </c>
      <c r="F37" s="25">
        <v>0</v>
      </c>
      <c r="G37" s="25" t="s">
        <v>2345</v>
      </c>
      <c r="H37" s="25" t="s">
        <v>2569</v>
      </c>
      <c r="I37" s="25">
        <v>31</v>
      </c>
      <c r="J37" s="156">
        <f>VALUE(COUNTIF(Validation!$A$2:$H$100,A37))</f>
        <v>0</v>
      </c>
      <c r="K37" s="93">
        <f t="shared" si="3"/>
        <v>850000</v>
      </c>
      <c r="L37" s="93">
        <f t="shared" si="4"/>
        <v>0</v>
      </c>
      <c r="M37" s="92">
        <v>850000</v>
      </c>
      <c r="N37" s="92" t="s">
        <v>7</v>
      </c>
      <c r="O37" s="92">
        <v>0</v>
      </c>
      <c r="P37" s="92">
        <v>0</v>
      </c>
      <c r="Q37" s="92">
        <v>0</v>
      </c>
      <c r="R37" s="92">
        <v>0</v>
      </c>
      <c r="S37" s="92">
        <v>0</v>
      </c>
      <c r="T37" s="25">
        <f t="shared" si="5"/>
        <v>1</v>
      </c>
      <c r="V37">
        <f t="shared" si="6"/>
        <v>1</v>
      </c>
      <c r="W37" s="25">
        <f t="shared" si="7"/>
        <v>0</v>
      </c>
      <c r="X37">
        <f t="shared" si="8"/>
        <v>0</v>
      </c>
    </row>
    <row r="38" spans="1:24" ht="15.75" x14ac:dyDescent="0.25">
      <c r="A38" t="str">
        <f t="shared" si="0"/>
        <v>Chase DeLeo - ANA - C</v>
      </c>
      <c r="B38" t="str">
        <f t="shared" si="1"/>
        <v>Chase</v>
      </c>
      <c r="C38" t="str">
        <f t="shared" si="2"/>
        <v>DeLeo</v>
      </c>
      <c r="D38" s="13" t="s">
        <v>4841</v>
      </c>
      <c r="E38" s="25" t="s">
        <v>6</v>
      </c>
      <c r="F38" s="25">
        <v>0</v>
      </c>
      <c r="G38" s="25" t="s">
        <v>70</v>
      </c>
      <c r="H38" s="25" t="s">
        <v>2581</v>
      </c>
      <c r="I38" s="25">
        <v>23</v>
      </c>
      <c r="J38" s="156">
        <f>VALUE(COUNTIF(Validation!$A$2:$H$100,A38))</f>
        <v>0</v>
      </c>
      <c r="K38" s="93">
        <f t="shared" si="3"/>
        <v>750000</v>
      </c>
      <c r="L38" s="93">
        <f t="shared" si="4"/>
        <v>0</v>
      </c>
      <c r="M38" s="92">
        <v>750000</v>
      </c>
      <c r="N38" s="92" t="s">
        <v>8</v>
      </c>
      <c r="O38" s="92">
        <v>0</v>
      </c>
      <c r="P38" s="92">
        <v>0</v>
      </c>
      <c r="Q38" s="92">
        <v>0</v>
      </c>
      <c r="R38" s="92">
        <v>0</v>
      </c>
      <c r="S38" s="92">
        <v>0</v>
      </c>
      <c r="T38" s="25">
        <f t="shared" si="5"/>
        <v>1</v>
      </c>
      <c r="V38">
        <f t="shared" si="6"/>
        <v>1</v>
      </c>
      <c r="W38" s="25">
        <f t="shared" si="7"/>
        <v>0</v>
      </c>
      <c r="X38">
        <f t="shared" si="8"/>
        <v>0</v>
      </c>
    </row>
    <row r="39" spans="1:24" ht="15.75" x14ac:dyDescent="0.25">
      <c r="A39" t="str">
        <f t="shared" si="0"/>
        <v>Michael DelZotto - ANA - DG</v>
      </c>
      <c r="B39" t="str">
        <f t="shared" si="1"/>
        <v>Michael</v>
      </c>
      <c r="C39" t="str">
        <f t="shared" si="2"/>
        <v>DelZotto</v>
      </c>
      <c r="D39" s="13" t="s">
        <v>4840</v>
      </c>
      <c r="E39" s="25" t="s">
        <v>6</v>
      </c>
      <c r="F39" s="25">
        <v>0</v>
      </c>
      <c r="G39" s="25" t="s">
        <v>2346</v>
      </c>
      <c r="H39" s="25" t="s">
        <v>2569</v>
      </c>
      <c r="I39" s="25">
        <v>29</v>
      </c>
      <c r="J39" s="156">
        <f>VALUE(COUNTIF(Validation!$A$2:$H$100,A39))</f>
        <v>0</v>
      </c>
      <c r="K39" s="93">
        <f t="shared" si="3"/>
        <v>750000</v>
      </c>
      <c r="L39" s="93">
        <f t="shared" si="4"/>
        <v>0</v>
      </c>
      <c r="M39" s="92">
        <v>750000</v>
      </c>
      <c r="N39" s="92" t="s">
        <v>7</v>
      </c>
      <c r="O39" s="92">
        <v>0</v>
      </c>
      <c r="P39" s="92">
        <v>0</v>
      </c>
      <c r="Q39" s="92">
        <v>0</v>
      </c>
      <c r="R39" s="92">
        <v>0</v>
      </c>
      <c r="S39" s="92">
        <v>0</v>
      </c>
      <c r="T39" s="25">
        <f t="shared" si="5"/>
        <v>1</v>
      </c>
      <c r="V39">
        <f t="shared" si="6"/>
        <v>1</v>
      </c>
      <c r="W39" s="25">
        <f t="shared" si="7"/>
        <v>0</v>
      </c>
      <c r="X39">
        <f t="shared" si="8"/>
        <v>0</v>
      </c>
    </row>
    <row r="40" spans="1:24" ht="15.75" x14ac:dyDescent="0.25">
      <c r="A40" t="str">
        <f t="shared" si="0"/>
        <v>Andreas Martinsen - ANA - C</v>
      </c>
      <c r="B40" t="str">
        <f t="shared" si="1"/>
        <v>Andreas</v>
      </c>
      <c r="C40" t="str">
        <f t="shared" si="2"/>
        <v>Martinsen</v>
      </c>
      <c r="D40" s="13" t="s">
        <v>2626</v>
      </c>
      <c r="E40" s="25" t="s">
        <v>6</v>
      </c>
      <c r="F40" s="25">
        <v>0</v>
      </c>
      <c r="G40" s="25" t="s">
        <v>70</v>
      </c>
      <c r="H40" s="25" t="s">
        <v>2581</v>
      </c>
      <c r="I40" s="25">
        <v>29</v>
      </c>
      <c r="J40" s="156">
        <f>VALUE(COUNTIF(Validation!$A$2:$H$100,A40))</f>
        <v>0</v>
      </c>
      <c r="K40" s="93">
        <f t="shared" si="3"/>
        <v>750000</v>
      </c>
      <c r="L40" s="93">
        <f t="shared" si="4"/>
        <v>0</v>
      </c>
      <c r="M40" s="92">
        <v>750000</v>
      </c>
      <c r="N40" s="92" t="s">
        <v>7</v>
      </c>
      <c r="O40" s="92">
        <v>0</v>
      </c>
      <c r="P40" s="92">
        <v>0</v>
      </c>
      <c r="Q40" s="92">
        <v>0</v>
      </c>
      <c r="R40" s="92">
        <v>0</v>
      </c>
      <c r="S40" s="92">
        <v>0</v>
      </c>
      <c r="T40" s="25">
        <f t="shared" si="5"/>
        <v>1</v>
      </c>
      <c r="V40">
        <f t="shared" si="6"/>
        <v>1</v>
      </c>
      <c r="W40" s="25">
        <f t="shared" si="7"/>
        <v>0</v>
      </c>
      <c r="X40">
        <f t="shared" si="8"/>
        <v>0</v>
      </c>
    </row>
    <row r="41" spans="1:24" ht="15.75" x14ac:dyDescent="0.25">
      <c r="A41" t="str">
        <f t="shared" si="0"/>
        <v>Blake Pietila - ANA - C, AD</v>
      </c>
      <c r="B41" t="str">
        <f t="shared" si="1"/>
        <v>Blake</v>
      </c>
      <c r="C41" t="str">
        <f t="shared" si="2"/>
        <v>Pietila</v>
      </c>
      <c r="D41" s="13" t="s">
        <v>1635</v>
      </c>
      <c r="E41" s="25" t="s">
        <v>6</v>
      </c>
      <c r="F41" s="25">
        <v>0</v>
      </c>
      <c r="G41" s="158" t="s">
        <v>2349</v>
      </c>
      <c r="H41" s="158" t="s">
        <v>2581</v>
      </c>
      <c r="I41" s="158">
        <v>26</v>
      </c>
      <c r="J41" s="156">
        <f>VALUE(COUNTIF(Validation!$A$2:$H$100,A41))</f>
        <v>0</v>
      </c>
      <c r="K41" s="93">
        <f t="shared" si="3"/>
        <v>750000</v>
      </c>
      <c r="L41" s="93">
        <f t="shared" si="4"/>
        <v>0</v>
      </c>
      <c r="M41" s="92">
        <v>750000</v>
      </c>
      <c r="N41" s="92" t="s">
        <v>7</v>
      </c>
      <c r="O41" s="92">
        <v>0</v>
      </c>
      <c r="P41" s="92">
        <v>0</v>
      </c>
      <c r="Q41" s="92">
        <v>0</v>
      </c>
      <c r="R41" s="92">
        <v>0</v>
      </c>
      <c r="S41" s="92">
        <v>0</v>
      </c>
      <c r="T41" s="25">
        <f t="shared" si="5"/>
        <v>1</v>
      </c>
      <c r="V41">
        <f t="shared" si="6"/>
        <v>1</v>
      </c>
      <c r="W41" s="25">
        <f t="shared" si="7"/>
        <v>0</v>
      </c>
      <c r="X41">
        <f t="shared" si="8"/>
        <v>0</v>
      </c>
    </row>
    <row r="42" spans="1:24" ht="15.75" x14ac:dyDescent="0.25">
      <c r="A42" t="str">
        <f t="shared" si="0"/>
        <v>Daniel Sprong - ANA - AD</v>
      </c>
      <c r="B42" t="str">
        <f t="shared" si="1"/>
        <v>Daniel</v>
      </c>
      <c r="C42" t="str">
        <f t="shared" si="2"/>
        <v>Sprong</v>
      </c>
      <c r="D42" s="13" t="s">
        <v>1736</v>
      </c>
      <c r="E42" s="25" t="s">
        <v>6</v>
      </c>
      <c r="F42" s="25">
        <v>0</v>
      </c>
      <c r="G42" s="25" t="s">
        <v>2339</v>
      </c>
      <c r="H42" s="25" t="s">
        <v>2569</v>
      </c>
      <c r="I42" s="25">
        <v>22</v>
      </c>
      <c r="J42" s="156">
        <f>VALUE(COUNTIF(Validation!$A$2:$H$100,A42))</f>
        <v>1</v>
      </c>
      <c r="K42" s="93">
        <f t="shared" si="3"/>
        <v>750000</v>
      </c>
      <c r="L42" s="93">
        <f t="shared" si="4"/>
        <v>0</v>
      </c>
      <c r="M42" s="92">
        <v>750000</v>
      </c>
      <c r="N42" s="92" t="s">
        <v>8</v>
      </c>
      <c r="O42" s="92">
        <v>0</v>
      </c>
      <c r="P42" s="92">
        <v>0</v>
      </c>
      <c r="Q42" s="92">
        <v>0</v>
      </c>
      <c r="R42" s="92">
        <v>0</v>
      </c>
      <c r="S42" s="92">
        <v>0</v>
      </c>
      <c r="T42" s="25">
        <f t="shared" si="5"/>
        <v>1</v>
      </c>
      <c r="V42">
        <f t="shared" si="6"/>
        <v>1</v>
      </c>
      <c r="W42" s="25">
        <f t="shared" si="7"/>
        <v>0</v>
      </c>
      <c r="X42">
        <f t="shared" si="8"/>
        <v>0</v>
      </c>
    </row>
    <row r="43" spans="1:24" ht="15.75" x14ac:dyDescent="0.25">
      <c r="A43" t="str">
        <f t="shared" si="0"/>
        <v>Anthony Stolarz - ANA - G</v>
      </c>
      <c r="B43" t="str">
        <f t="shared" si="1"/>
        <v>Anthony</v>
      </c>
      <c r="C43" t="str">
        <f t="shared" si="2"/>
        <v>Stolarz</v>
      </c>
      <c r="D43" s="13" t="s">
        <v>1720</v>
      </c>
      <c r="E43" s="25" t="s">
        <v>6</v>
      </c>
      <c r="F43" s="25">
        <v>0</v>
      </c>
      <c r="G43" s="9" t="s">
        <v>121</v>
      </c>
      <c r="H43" s="9" t="s">
        <v>2569</v>
      </c>
      <c r="I43" s="9">
        <v>25</v>
      </c>
      <c r="J43" s="156">
        <f>VALUE(COUNTIF(Validation!$A$2:$H$100,A43))</f>
        <v>0</v>
      </c>
      <c r="K43" s="93">
        <f t="shared" si="3"/>
        <v>750000</v>
      </c>
      <c r="L43" s="93">
        <f t="shared" si="4"/>
        <v>750000</v>
      </c>
      <c r="M43" s="92">
        <v>750000</v>
      </c>
      <c r="N43" s="92">
        <v>750000</v>
      </c>
      <c r="O43" s="92" t="s">
        <v>7</v>
      </c>
      <c r="P43" s="92">
        <v>0</v>
      </c>
      <c r="Q43" s="92">
        <v>0</v>
      </c>
      <c r="R43" s="92">
        <v>0</v>
      </c>
      <c r="S43" s="92">
        <v>0</v>
      </c>
      <c r="T43" s="25">
        <f t="shared" si="5"/>
        <v>2</v>
      </c>
      <c r="V43">
        <f t="shared" si="6"/>
        <v>1</v>
      </c>
      <c r="W43" s="25">
        <f t="shared" si="7"/>
        <v>0</v>
      </c>
      <c r="X43">
        <f t="shared" si="8"/>
        <v>1</v>
      </c>
    </row>
    <row r="44" spans="1:24" ht="15.75" x14ac:dyDescent="0.25">
      <c r="A44" t="str">
        <f t="shared" si="0"/>
        <v>Sam Carrick - ANA - C</v>
      </c>
      <c r="B44" t="str">
        <f t="shared" si="1"/>
        <v>Sam</v>
      </c>
      <c r="C44" t="str">
        <f t="shared" si="2"/>
        <v>Carrick</v>
      </c>
      <c r="D44" s="13" t="s">
        <v>2059</v>
      </c>
      <c r="E44" s="25" t="s">
        <v>6</v>
      </c>
      <c r="F44" s="25">
        <v>0</v>
      </c>
      <c r="G44" s="25" t="s">
        <v>70</v>
      </c>
      <c r="H44" s="25" t="s">
        <v>2581</v>
      </c>
      <c r="I44" s="25">
        <v>27</v>
      </c>
      <c r="J44" s="156">
        <f>VALUE(COUNTIF(Validation!$A$2:$H$100,A44))</f>
        <v>0</v>
      </c>
      <c r="K44" s="93">
        <f t="shared" si="3"/>
        <v>700000</v>
      </c>
      <c r="L44" s="93">
        <f t="shared" si="4"/>
        <v>0</v>
      </c>
      <c r="M44" s="92">
        <v>700000</v>
      </c>
      <c r="N44" s="92" t="s">
        <v>7</v>
      </c>
      <c r="O44" s="92">
        <v>0</v>
      </c>
      <c r="P44" s="92">
        <v>0</v>
      </c>
      <c r="Q44" s="92">
        <v>0</v>
      </c>
      <c r="R44" s="92">
        <v>0</v>
      </c>
      <c r="S44" s="92">
        <v>0</v>
      </c>
      <c r="T44" s="25">
        <f t="shared" si="5"/>
        <v>1</v>
      </c>
      <c r="V44">
        <f t="shared" si="6"/>
        <v>1</v>
      </c>
      <c r="W44" s="25">
        <f t="shared" si="7"/>
        <v>0</v>
      </c>
      <c r="X44">
        <f t="shared" si="8"/>
        <v>0</v>
      </c>
    </row>
    <row r="45" spans="1:24" ht="15.75" x14ac:dyDescent="0.25">
      <c r="A45" t="str">
        <f t="shared" si="0"/>
        <v>Derek Grant - ANA - AD, C</v>
      </c>
      <c r="B45" t="str">
        <f t="shared" si="1"/>
        <v>Derek</v>
      </c>
      <c r="C45" t="str">
        <f t="shared" si="2"/>
        <v>Grant</v>
      </c>
      <c r="D45" s="13" t="s">
        <v>1738</v>
      </c>
      <c r="E45" s="25" t="s">
        <v>6</v>
      </c>
      <c r="F45" s="25">
        <v>0</v>
      </c>
      <c r="G45" s="25" t="s">
        <v>2354</v>
      </c>
      <c r="H45" s="25" t="s">
        <v>2569</v>
      </c>
      <c r="I45" s="25">
        <v>29</v>
      </c>
      <c r="J45" s="156">
        <f>VALUE(COUNTIF(Validation!$A$2:$H$100,A45))</f>
        <v>0</v>
      </c>
      <c r="K45" s="93">
        <f t="shared" si="3"/>
        <v>700000</v>
      </c>
      <c r="L45" s="93">
        <f t="shared" si="4"/>
        <v>0</v>
      </c>
      <c r="M45" s="92">
        <v>700000</v>
      </c>
      <c r="N45" s="92" t="s">
        <v>7</v>
      </c>
      <c r="O45" s="92">
        <v>0</v>
      </c>
      <c r="P45" s="92">
        <v>0</v>
      </c>
      <c r="Q45" s="92">
        <v>0</v>
      </c>
      <c r="R45" s="92">
        <v>0</v>
      </c>
      <c r="S45" s="92">
        <v>0</v>
      </c>
      <c r="T45" s="25">
        <f t="shared" si="5"/>
        <v>1</v>
      </c>
      <c r="V45">
        <f t="shared" si="6"/>
        <v>1</v>
      </c>
      <c r="W45" s="25">
        <f t="shared" si="7"/>
        <v>0</v>
      </c>
      <c r="X45">
        <f t="shared" si="8"/>
        <v>0</v>
      </c>
    </row>
    <row r="46" spans="1:24" ht="15.75" x14ac:dyDescent="0.25">
      <c r="A46" t="str">
        <f t="shared" si="0"/>
        <v>Justin Kloos - ANA - C, AD</v>
      </c>
      <c r="B46" t="str">
        <f t="shared" si="1"/>
        <v>Justin</v>
      </c>
      <c r="C46" t="str">
        <f t="shared" si="2"/>
        <v>Kloos</v>
      </c>
      <c r="D46" s="13" t="s">
        <v>1917</v>
      </c>
      <c r="E46" s="25" t="s">
        <v>6</v>
      </c>
      <c r="F46" s="25">
        <v>0</v>
      </c>
      <c r="G46" s="158" t="s">
        <v>2349</v>
      </c>
      <c r="H46" s="158" t="s">
        <v>2581</v>
      </c>
      <c r="I46" s="158">
        <v>25</v>
      </c>
      <c r="J46" s="156">
        <f>VALUE(COUNTIF(Validation!$A$2:$H$100,A46))</f>
        <v>0</v>
      </c>
      <c r="K46" s="93">
        <f t="shared" si="3"/>
        <v>700000</v>
      </c>
      <c r="L46" s="93">
        <f t="shared" si="4"/>
        <v>0</v>
      </c>
      <c r="M46" s="92">
        <v>700000</v>
      </c>
      <c r="N46" s="92" t="s">
        <v>8</v>
      </c>
      <c r="O46" s="92">
        <v>0</v>
      </c>
      <c r="P46" s="92">
        <v>0</v>
      </c>
      <c r="Q46" s="92">
        <v>0</v>
      </c>
      <c r="R46" s="92">
        <v>0</v>
      </c>
      <c r="S46" s="92">
        <v>0</v>
      </c>
      <c r="T46" s="25">
        <f t="shared" si="5"/>
        <v>1</v>
      </c>
      <c r="V46">
        <f t="shared" si="6"/>
        <v>1</v>
      </c>
      <c r="W46" s="25">
        <f t="shared" si="7"/>
        <v>0</v>
      </c>
      <c r="X46">
        <f t="shared" si="8"/>
        <v>0</v>
      </c>
    </row>
    <row r="47" spans="1:24" ht="15.75" x14ac:dyDescent="0.25">
      <c r="A47" t="str">
        <f t="shared" si="0"/>
        <v>Andrew Poturalski - ANA - C</v>
      </c>
      <c r="B47" t="str">
        <f t="shared" si="1"/>
        <v>Andrew</v>
      </c>
      <c r="C47" t="str">
        <f t="shared" si="2"/>
        <v>Poturalski</v>
      </c>
      <c r="D47" s="13" t="s">
        <v>1559</v>
      </c>
      <c r="E47" s="25" t="s">
        <v>6</v>
      </c>
      <c r="F47" s="25">
        <v>0</v>
      </c>
      <c r="G47" s="9" t="s">
        <v>70</v>
      </c>
      <c r="H47" s="9" t="s">
        <v>2581</v>
      </c>
      <c r="I47" s="9">
        <v>25</v>
      </c>
      <c r="J47" s="156">
        <f>VALUE(COUNTIF(Validation!$A$2:$H$100,A47))</f>
        <v>0</v>
      </c>
      <c r="K47" s="93">
        <f t="shared" si="3"/>
        <v>700000</v>
      </c>
      <c r="L47" s="93">
        <f t="shared" si="4"/>
        <v>0</v>
      </c>
      <c r="M47" s="92">
        <v>700000</v>
      </c>
      <c r="N47" s="92" t="s">
        <v>8</v>
      </c>
      <c r="O47" s="92">
        <v>0</v>
      </c>
      <c r="P47" s="92">
        <v>0</v>
      </c>
      <c r="Q47" s="92">
        <v>0</v>
      </c>
      <c r="R47" s="92">
        <v>0</v>
      </c>
      <c r="S47" s="92">
        <v>0</v>
      </c>
      <c r="T47" s="25">
        <f t="shared" si="5"/>
        <v>1</v>
      </c>
      <c r="V47">
        <f t="shared" si="6"/>
        <v>1</v>
      </c>
      <c r="W47" s="25">
        <f t="shared" si="7"/>
        <v>0</v>
      </c>
      <c r="X47">
        <f t="shared" si="8"/>
        <v>0</v>
      </c>
    </row>
    <row r="48" spans="1:24" ht="15.75" x14ac:dyDescent="0.25">
      <c r="A48" t="str">
        <f t="shared" si="0"/>
        <v>Patrick Sieloff - ANA - DG</v>
      </c>
      <c r="B48" t="str">
        <f t="shared" si="1"/>
        <v>Patrick</v>
      </c>
      <c r="C48" t="str">
        <f t="shared" si="2"/>
        <v>Sieloff</v>
      </c>
      <c r="D48" s="13" t="s">
        <v>1455</v>
      </c>
      <c r="E48" s="25" t="s">
        <v>6</v>
      </c>
      <c r="F48" s="25">
        <v>0</v>
      </c>
      <c r="G48" s="9" t="s">
        <v>2346</v>
      </c>
      <c r="H48" s="9" t="s">
        <v>2581</v>
      </c>
      <c r="I48" s="9">
        <v>25</v>
      </c>
      <c r="J48" s="156">
        <f>VALUE(COUNTIF(Validation!$A$2:$H$100,A48))</f>
        <v>0</v>
      </c>
      <c r="K48" s="93">
        <f t="shared" si="3"/>
        <v>700000</v>
      </c>
      <c r="L48" s="93">
        <f t="shared" si="4"/>
        <v>0</v>
      </c>
      <c r="M48" s="92">
        <v>700000</v>
      </c>
      <c r="N48" s="92" t="s">
        <v>8</v>
      </c>
      <c r="O48" s="92">
        <v>0</v>
      </c>
      <c r="P48" s="92">
        <v>0</v>
      </c>
      <c r="Q48" s="92">
        <v>0</v>
      </c>
      <c r="R48" s="92">
        <v>0</v>
      </c>
      <c r="S48" s="92">
        <v>0</v>
      </c>
      <c r="T48" s="25">
        <f t="shared" si="5"/>
        <v>1</v>
      </c>
      <c r="V48">
        <f t="shared" si="6"/>
        <v>1</v>
      </c>
      <c r="W48" s="25">
        <f t="shared" si="7"/>
        <v>0</v>
      </c>
      <c r="X48">
        <f t="shared" si="8"/>
        <v>0</v>
      </c>
    </row>
    <row r="49" spans="1:24" ht="15.75" x14ac:dyDescent="0.25">
      <c r="A49" t="str">
        <f t="shared" si="0"/>
        <v>Chris Wideman - ANA - DD</v>
      </c>
      <c r="B49" t="str">
        <f t="shared" si="1"/>
        <v>Chris</v>
      </c>
      <c r="C49" t="str">
        <f t="shared" si="2"/>
        <v>Wideman</v>
      </c>
      <c r="D49" s="13" t="s">
        <v>2628</v>
      </c>
      <c r="E49" s="22" t="s">
        <v>6</v>
      </c>
      <c r="F49" s="25">
        <v>0</v>
      </c>
      <c r="G49" s="25" t="s">
        <v>2345</v>
      </c>
      <c r="H49" s="158" t="s">
        <v>2581</v>
      </c>
      <c r="I49" s="25">
        <v>29</v>
      </c>
      <c r="J49" s="156">
        <f>VALUE(COUNTIF(Validation!$A$2:$H$100,A49))</f>
        <v>0</v>
      </c>
      <c r="K49" s="93">
        <f t="shared" si="3"/>
        <v>700000</v>
      </c>
      <c r="L49" s="93">
        <f t="shared" si="4"/>
        <v>0</v>
      </c>
      <c r="M49" s="92">
        <v>700000</v>
      </c>
      <c r="N49" s="92" t="s">
        <v>7</v>
      </c>
      <c r="O49" s="92">
        <v>0</v>
      </c>
      <c r="P49" s="92">
        <v>0</v>
      </c>
      <c r="Q49" s="92">
        <v>0</v>
      </c>
      <c r="R49" s="92">
        <v>0</v>
      </c>
      <c r="S49" s="92">
        <v>0</v>
      </c>
      <c r="T49" s="25">
        <f t="shared" si="5"/>
        <v>1</v>
      </c>
      <c r="V49">
        <f t="shared" si="6"/>
        <v>1</v>
      </c>
      <c r="W49" s="25">
        <f t="shared" si="7"/>
        <v>0</v>
      </c>
      <c r="X49">
        <f t="shared" si="8"/>
        <v>0</v>
      </c>
    </row>
    <row r="50" spans="1:24" ht="15.75" x14ac:dyDescent="0.25">
      <c r="A50" t="str">
        <f t="shared" si="0"/>
        <v>Kevin Boyle - ANA - G</v>
      </c>
      <c r="B50" t="str">
        <f t="shared" si="1"/>
        <v>Kevin</v>
      </c>
      <c r="C50" t="str">
        <f t="shared" si="2"/>
        <v>Boyle</v>
      </c>
      <c r="D50" s="13" t="s">
        <v>2058</v>
      </c>
      <c r="E50" s="22" t="s">
        <v>6</v>
      </c>
      <c r="F50" s="25">
        <v>0</v>
      </c>
      <c r="G50" s="25" t="s">
        <v>121</v>
      </c>
      <c r="H50" s="25" t="s">
        <v>2581</v>
      </c>
      <c r="I50" s="25">
        <v>27</v>
      </c>
      <c r="J50" s="156">
        <f>VALUE(COUNTIF(Validation!$A$2:$H$100,A50))</f>
        <v>0</v>
      </c>
      <c r="K50" s="93">
        <f t="shared" si="3"/>
        <v>675000</v>
      </c>
      <c r="L50" s="93">
        <f t="shared" si="4"/>
        <v>0</v>
      </c>
      <c r="M50" s="92">
        <v>675000</v>
      </c>
      <c r="N50" s="92" t="s">
        <v>7</v>
      </c>
      <c r="O50" s="92">
        <v>0</v>
      </c>
      <c r="P50" s="92">
        <v>0</v>
      </c>
      <c r="Q50" s="92">
        <v>0</v>
      </c>
      <c r="R50" s="92">
        <v>0</v>
      </c>
      <c r="S50" s="92">
        <v>0</v>
      </c>
      <c r="T50" s="25">
        <f t="shared" si="5"/>
        <v>1</v>
      </c>
      <c r="V50">
        <f t="shared" si="6"/>
        <v>1</v>
      </c>
      <c r="W50" s="25">
        <f t="shared" si="7"/>
        <v>0</v>
      </c>
      <c r="X50">
        <f t="shared" si="8"/>
        <v>0</v>
      </c>
    </row>
    <row r="51" spans="1:24" ht="15.75" x14ac:dyDescent="0.25">
      <c r="A51" t="str">
        <f t="shared" si="0"/>
        <v>Oliver Ekman-Larsson - ARI - DG</v>
      </c>
      <c r="B51" t="str">
        <f t="shared" si="1"/>
        <v>Oliver</v>
      </c>
      <c r="C51" t="str">
        <f t="shared" si="2"/>
        <v>Ekman-Larsson</v>
      </c>
      <c r="D51" s="13" t="s">
        <v>4774</v>
      </c>
      <c r="E51" s="22" t="s">
        <v>61</v>
      </c>
      <c r="F51" s="25" t="s">
        <v>364</v>
      </c>
      <c r="G51" s="9" t="s">
        <v>2346</v>
      </c>
      <c r="H51" s="9" t="s">
        <v>2340</v>
      </c>
      <c r="I51" s="9">
        <v>28</v>
      </c>
      <c r="J51" s="156">
        <f>VALUE(COUNTIF(Validation!$A$2:$H$100,A51))</f>
        <v>1</v>
      </c>
      <c r="K51" s="93">
        <f t="shared" si="3"/>
        <v>8250000</v>
      </c>
      <c r="L51" s="93">
        <f t="shared" si="4"/>
        <v>8250000</v>
      </c>
      <c r="M51" s="92">
        <v>8250000</v>
      </c>
      <c r="N51" s="92">
        <v>8250000</v>
      </c>
      <c r="O51" s="92">
        <v>8250000</v>
      </c>
      <c r="P51" s="92">
        <v>8250000</v>
      </c>
      <c r="Q51" s="92">
        <v>8250000</v>
      </c>
      <c r="R51" s="92">
        <v>8250000</v>
      </c>
      <c r="S51" s="92">
        <v>8250000</v>
      </c>
      <c r="T51" s="25">
        <f t="shared" si="5"/>
        <v>7</v>
      </c>
      <c r="V51">
        <f t="shared" si="6"/>
        <v>1</v>
      </c>
      <c r="W51" s="25">
        <f t="shared" si="7"/>
        <v>0</v>
      </c>
      <c r="X51">
        <f t="shared" si="8"/>
        <v>1</v>
      </c>
    </row>
    <row r="52" spans="1:24" ht="15.75" x14ac:dyDescent="0.25">
      <c r="A52" t="str">
        <f t="shared" si="0"/>
        <v>Phil Kessel - ARI - AD</v>
      </c>
      <c r="B52" t="str">
        <f t="shared" si="1"/>
        <v>Phil</v>
      </c>
      <c r="C52" t="str">
        <f t="shared" si="2"/>
        <v>Kessel</v>
      </c>
      <c r="D52" s="13" t="s">
        <v>1514</v>
      </c>
      <c r="E52" s="22" t="s">
        <v>61</v>
      </c>
      <c r="F52" s="25" t="s">
        <v>4743</v>
      </c>
      <c r="G52" s="25" t="s">
        <v>2339</v>
      </c>
      <c r="H52" s="25" t="s">
        <v>2340</v>
      </c>
      <c r="I52" s="25">
        <v>31</v>
      </c>
      <c r="J52" s="156">
        <f>VALUE(COUNTIF(Validation!$A$2:$H$100,A52))</f>
        <v>1</v>
      </c>
      <c r="K52" s="93">
        <f t="shared" si="3"/>
        <v>6800000</v>
      </c>
      <c r="L52" s="93">
        <f t="shared" si="4"/>
        <v>6800000</v>
      </c>
      <c r="M52" s="92">
        <v>6800000</v>
      </c>
      <c r="N52" s="92">
        <v>6800000</v>
      </c>
      <c r="O52" s="92">
        <v>6800000</v>
      </c>
      <c r="P52" s="92" t="s">
        <v>7</v>
      </c>
      <c r="Q52" s="92">
        <v>0</v>
      </c>
      <c r="R52" s="92">
        <v>0</v>
      </c>
      <c r="S52" s="92">
        <v>0</v>
      </c>
      <c r="T52" s="25">
        <f t="shared" si="5"/>
        <v>3</v>
      </c>
      <c r="V52">
        <f t="shared" si="6"/>
        <v>1</v>
      </c>
      <c r="W52" s="25">
        <f t="shared" si="7"/>
        <v>0</v>
      </c>
      <c r="X52">
        <f t="shared" si="8"/>
        <v>1</v>
      </c>
    </row>
    <row r="53" spans="1:24" ht="15.75" x14ac:dyDescent="0.25">
      <c r="A53" t="str">
        <f t="shared" si="0"/>
        <v>Derek Stepan - ARI - C</v>
      </c>
      <c r="B53" t="str">
        <f t="shared" si="1"/>
        <v>Derek</v>
      </c>
      <c r="C53" t="str">
        <f t="shared" si="2"/>
        <v>Stepan</v>
      </c>
      <c r="D53" s="13" t="s">
        <v>4773</v>
      </c>
      <c r="E53" s="22" t="s">
        <v>61</v>
      </c>
      <c r="F53" s="25">
        <v>0</v>
      </c>
      <c r="G53" s="9" t="s">
        <v>70</v>
      </c>
      <c r="H53" s="9" t="s">
        <v>2340</v>
      </c>
      <c r="I53" s="9">
        <v>29</v>
      </c>
      <c r="J53" s="156">
        <f>VALUE(COUNTIF(Validation!$A$2:$H$100,A53))</f>
        <v>0</v>
      </c>
      <c r="K53" s="93">
        <f t="shared" si="3"/>
        <v>6500000</v>
      </c>
      <c r="L53" s="93">
        <f t="shared" si="4"/>
        <v>6500000</v>
      </c>
      <c r="M53" s="92">
        <v>6500000</v>
      </c>
      <c r="N53" s="92">
        <v>6500000</v>
      </c>
      <c r="O53" s="92" t="s">
        <v>7</v>
      </c>
      <c r="P53" s="92">
        <v>0</v>
      </c>
      <c r="Q53" s="92">
        <v>0</v>
      </c>
      <c r="R53" s="92">
        <v>0</v>
      </c>
      <c r="S53" s="92">
        <v>0</v>
      </c>
      <c r="T53" s="25">
        <f t="shared" si="5"/>
        <v>2</v>
      </c>
      <c r="V53">
        <f t="shared" si="6"/>
        <v>1</v>
      </c>
      <c r="W53" s="25">
        <f t="shared" si="7"/>
        <v>0</v>
      </c>
      <c r="X53">
        <f t="shared" si="8"/>
        <v>1</v>
      </c>
    </row>
    <row r="54" spans="1:24" ht="15.75" x14ac:dyDescent="0.25">
      <c r="A54" t="str">
        <f t="shared" si="0"/>
        <v>Nick Schmaltz - ARI - C</v>
      </c>
      <c r="B54" t="str">
        <f t="shared" si="1"/>
        <v>Nick</v>
      </c>
      <c r="C54" t="str">
        <f t="shared" si="2"/>
        <v>Schmaltz</v>
      </c>
      <c r="D54" s="13" t="s">
        <v>1801</v>
      </c>
      <c r="E54" s="22" t="s">
        <v>61</v>
      </c>
      <c r="F54" s="25">
        <v>0</v>
      </c>
      <c r="G54" s="25" t="s">
        <v>70</v>
      </c>
      <c r="H54" s="25" t="s">
        <v>2340</v>
      </c>
      <c r="I54" s="25">
        <v>23</v>
      </c>
      <c r="J54" s="156">
        <f>VALUE(COUNTIF(Validation!$A$2:$H$100,A54))</f>
        <v>0</v>
      </c>
      <c r="K54" s="93">
        <f t="shared" si="3"/>
        <v>5850000</v>
      </c>
      <c r="L54" s="93">
        <f t="shared" si="4"/>
        <v>5850000</v>
      </c>
      <c r="M54" s="92">
        <v>5850000</v>
      </c>
      <c r="N54" s="92">
        <v>5850000</v>
      </c>
      <c r="O54" s="92">
        <v>5850000</v>
      </c>
      <c r="P54" s="92">
        <v>5850000</v>
      </c>
      <c r="Q54" s="92">
        <v>5850000</v>
      </c>
      <c r="R54" s="92">
        <v>5850000</v>
      </c>
      <c r="S54" s="92">
        <v>5850000</v>
      </c>
      <c r="T54" s="25">
        <f t="shared" si="5"/>
        <v>7</v>
      </c>
      <c r="V54">
        <f t="shared" si="6"/>
        <v>1</v>
      </c>
      <c r="W54" s="25">
        <f t="shared" si="7"/>
        <v>0</v>
      </c>
      <c r="X54">
        <f t="shared" si="8"/>
        <v>1</v>
      </c>
    </row>
    <row r="55" spans="1:24" ht="15.75" x14ac:dyDescent="0.25">
      <c r="A55" t="str">
        <f t="shared" si="0"/>
        <v>Alex Goligoski - ARI - DD</v>
      </c>
      <c r="B55" t="str">
        <f t="shared" si="1"/>
        <v>Alex</v>
      </c>
      <c r="C55" t="str">
        <f t="shared" si="2"/>
        <v>Goligoski</v>
      </c>
      <c r="D55" s="13" t="s">
        <v>2356</v>
      </c>
      <c r="E55" s="22" t="s">
        <v>61</v>
      </c>
      <c r="F55" s="25" t="s">
        <v>326</v>
      </c>
      <c r="G55" s="25" t="s">
        <v>2345</v>
      </c>
      <c r="H55" s="25" t="s">
        <v>2340</v>
      </c>
      <c r="I55" s="25">
        <v>34</v>
      </c>
      <c r="J55" s="156">
        <f>VALUE(COUNTIF(Validation!$A$2:$H$100,A55))</f>
        <v>0</v>
      </c>
      <c r="K55" s="93">
        <f t="shared" si="3"/>
        <v>5475000</v>
      </c>
      <c r="L55" s="93">
        <f t="shared" si="4"/>
        <v>5475000</v>
      </c>
      <c r="M55" s="92">
        <v>5475000</v>
      </c>
      <c r="N55" s="92">
        <v>5475000</v>
      </c>
      <c r="O55" s="92" t="s">
        <v>7</v>
      </c>
      <c r="P55" s="92">
        <v>0</v>
      </c>
      <c r="Q55" s="92">
        <v>0</v>
      </c>
      <c r="R55" s="92">
        <v>0</v>
      </c>
      <c r="S55" s="92">
        <v>0</v>
      </c>
      <c r="T55" s="25">
        <f t="shared" si="5"/>
        <v>2</v>
      </c>
      <c r="V55">
        <f t="shared" si="6"/>
        <v>1</v>
      </c>
      <c r="W55" s="25">
        <f t="shared" si="7"/>
        <v>0</v>
      </c>
      <c r="X55">
        <f t="shared" si="8"/>
        <v>1</v>
      </c>
    </row>
    <row r="56" spans="1:24" ht="15.75" x14ac:dyDescent="0.25">
      <c r="A56" t="str">
        <f t="shared" si="0"/>
        <v>Niklas Hjalmarsson - ARI - DD</v>
      </c>
      <c r="B56" t="str">
        <f t="shared" si="1"/>
        <v>Niklas</v>
      </c>
      <c r="C56" t="str">
        <f t="shared" si="2"/>
        <v>Hjalmarsson</v>
      </c>
      <c r="D56" s="13" t="s">
        <v>4775</v>
      </c>
      <c r="E56" s="22" t="s">
        <v>61</v>
      </c>
      <c r="F56" s="25" t="s">
        <v>364</v>
      </c>
      <c r="G56" s="25" t="s">
        <v>2345</v>
      </c>
      <c r="H56" s="25" t="s">
        <v>2340</v>
      </c>
      <c r="I56" s="25">
        <v>32</v>
      </c>
      <c r="J56" s="156">
        <f>VALUE(COUNTIF(Validation!$A$2:$H$100,A56))</f>
        <v>0</v>
      </c>
      <c r="K56" s="93">
        <f t="shared" si="3"/>
        <v>5000000</v>
      </c>
      <c r="L56" s="93">
        <f t="shared" si="4"/>
        <v>5000000</v>
      </c>
      <c r="M56" s="92">
        <v>5000000</v>
      </c>
      <c r="N56" s="92">
        <v>5000000</v>
      </c>
      <c r="O56" s="92" t="s">
        <v>7</v>
      </c>
      <c r="P56" s="92">
        <v>0</v>
      </c>
      <c r="Q56" s="92">
        <v>0</v>
      </c>
      <c r="R56" s="92">
        <v>0</v>
      </c>
      <c r="S56" s="92">
        <v>0</v>
      </c>
      <c r="T56" s="25">
        <f t="shared" si="5"/>
        <v>2</v>
      </c>
      <c r="V56">
        <f t="shared" si="6"/>
        <v>1</v>
      </c>
      <c r="W56" s="25">
        <f t="shared" si="7"/>
        <v>0</v>
      </c>
      <c r="X56">
        <f t="shared" si="8"/>
        <v>1</v>
      </c>
    </row>
    <row r="57" spans="1:24" ht="15.75" x14ac:dyDescent="0.25">
      <c r="A57" t="str">
        <f t="shared" si="0"/>
        <v>Carl Soderberg - ARI - C, AG</v>
      </c>
      <c r="B57" t="str">
        <f t="shared" si="1"/>
        <v>Carl</v>
      </c>
      <c r="C57" t="str">
        <f t="shared" si="2"/>
        <v>Soderberg</v>
      </c>
      <c r="D57" s="13" t="s">
        <v>2747</v>
      </c>
      <c r="E57" s="22" t="s">
        <v>61</v>
      </c>
      <c r="F57" s="25" t="s">
        <v>326</v>
      </c>
      <c r="G57" s="25" t="s">
        <v>2353</v>
      </c>
      <c r="H57" s="25" t="s">
        <v>2340</v>
      </c>
      <c r="I57" s="25">
        <v>33</v>
      </c>
      <c r="J57" s="156">
        <f>VALUE(COUNTIF(Validation!$A$2:$H$100,A57))</f>
        <v>0</v>
      </c>
      <c r="K57" s="93">
        <f t="shared" si="3"/>
        <v>4750000</v>
      </c>
      <c r="L57" s="93">
        <f t="shared" si="4"/>
        <v>0</v>
      </c>
      <c r="M57" s="92">
        <v>4750000</v>
      </c>
      <c r="N57" s="92" t="s">
        <v>7</v>
      </c>
      <c r="O57" s="92">
        <v>0</v>
      </c>
      <c r="P57" s="92">
        <v>0</v>
      </c>
      <c r="Q57" s="92">
        <v>0</v>
      </c>
      <c r="R57" s="92">
        <v>0</v>
      </c>
      <c r="S57" s="92">
        <v>0</v>
      </c>
      <c r="T57" s="25">
        <f t="shared" si="5"/>
        <v>1</v>
      </c>
      <c r="V57">
        <f t="shared" si="6"/>
        <v>1</v>
      </c>
      <c r="W57" s="25">
        <f t="shared" si="7"/>
        <v>0</v>
      </c>
      <c r="X57">
        <f t="shared" si="8"/>
        <v>0</v>
      </c>
    </row>
    <row r="58" spans="1:24" ht="15.75" x14ac:dyDescent="0.25">
      <c r="A58" t="str">
        <f t="shared" si="0"/>
        <v>Jakob Chychrun - ARI - DG</v>
      </c>
      <c r="B58" t="str">
        <f t="shared" si="1"/>
        <v>Jakob</v>
      </c>
      <c r="C58" t="str">
        <f t="shared" si="2"/>
        <v>Chychrun</v>
      </c>
      <c r="D58" s="13" t="s">
        <v>2074</v>
      </c>
      <c r="E58" s="22" t="s">
        <v>61</v>
      </c>
      <c r="F58" s="25">
        <v>0</v>
      </c>
      <c r="G58" s="25" t="s">
        <v>2346</v>
      </c>
      <c r="H58" s="25" t="s">
        <v>2340</v>
      </c>
      <c r="I58" s="25">
        <v>21</v>
      </c>
      <c r="J58" s="156">
        <f>VALUE(COUNTIF(Validation!$A$2:$H$100,A58))</f>
        <v>1</v>
      </c>
      <c r="K58" s="93">
        <f t="shared" si="3"/>
        <v>4600000</v>
      </c>
      <c r="L58" s="93">
        <f t="shared" si="4"/>
        <v>4600000</v>
      </c>
      <c r="M58" s="92">
        <v>4600000</v>
      </c>
      <c r="N58" s="92">
        <v>4600000</v>
      </c>
      <c r="O58" s="92">
        <v>4600000</v>
      </c>
      <c r="P58" s="92">
        <v>4600000</v>
      </c>
      <c r="Q58" s="92">
        <v>4600000</v>
      </c>
      <c r="R58" s="92">
        <v>4600000</v>
      </c>
      <c r="S58" s="92" t="s">
        <v>7</v>
      </c>
      <c r="T58" s="25">
        <f t="shared" si="5"/>
        <v>6</v>
      </c>
      <c r="V58">
        <f t="shared" si="6"/>
        <v>1</v>
      </c>
      <c r="W58" s="25">
        <f t="shared" si="7"/>
        <v>0</v>
      </c>
      <c r="X58">
        <f t="shared" si="8"/>
        <v>1</v>
      </c>
    </row>
    <row r="59" spans="1:24" ht="15.75" x14ac:dyDescent="0.25">
      <c r="A59" t="str">
        <f t="shared" si="0"/>
        <v>Christian Dvorak - ARI - C, AG</v>
      </c>
      <c r="B59" t="str">
        <f t="shared" si="1"/>
        <v>Christian</v>
      </c>
      <c r="C59" t="str">
        <f t="shared" si="2"/>
        <v>Dvorak</v>
      </c>
      <c r="D59" s="13" t="s">
        <v>2068</v>
      </c>
      <c r="E59" s="22" t="s">
        <v>61</v>
      </c>
      <c r="F59" s="25">
        <v>0</v>
      </c>
      <c r="G59" s="9" t="s">
        <v>2353</v>
      </c>
      <c r="H59" s="9" t="s">
        <v>2340</v>
      </c>
      <c r="I59" s="9">
        <v>23</v>
      </c>
      <c r="J59" s="156">
        <f>VALUE(COUNTIF(Validation!$A$2:$H$100,A59))</f>
        <v>0</v>
      </c>
      <c r="K59" s="93">
        <f t="shared" si="3"/>
        <v>4450000</v>
      </c>
      <c r="L59" s="93">
        <f t="shared" si="4"/>
        <v>4450000</v>
      </c>
      <c r="M59" s="92">
        <v>4450000</v>
      </c>
      <c r="N59" s="92">
        <v>4450000</v>
      </c>
      <c r="O59" s="92">
        <v>4450000</v>
      </c>
      <c r="P59" s="92">
        <v>4450000</v>
      </c>
      <c r="Q59" s="92">
        <v>4450000</v>
      </c>
      <c r="R59" s="92">
        <v>4450000</v>
      </c>
      <c r="S59" s="92" t="s">
        <v>7</v>
      </c>
      <c r="T59" s="25">
        <f t="shared" si="5"/>
        <v>6</v>
      </c>
      <c r="V59">
        <f t="shared" si="6"/>
        <v>1</v>
      </c>
      <c r="W59" s="25">
        <f t="shared" si="7"/>
        <v>0</v>
      </c>
      <c r="X59">
        <f t="shared" si="8"/>
        <v>1</v>
      </c>
    </row>
    <row r="60" spans="1:24" ht="15.75" x14ac:dyDescent="0.25">
      <c r="A60" t="str">
        <f t="shared" si="0"/>
        <v>Antti Raanta - ARI - G</v>
      </c>
      <c r="B60" t="str">
        <f t="shared" si="1"/>
        <v>Antti</v>
      </c>
      <c r="C60" t="str">
        <f t="shared" si="2"/>
        <v>Raanta</v>
      </c>
      <c r="D60" s="13" t="s">
        <v>2076</v>
      </c>
      <c r="E60" s="22" t="s">
        <v>61</v>
      </c>
      <c r="F60" s="25">
        <v>0</v>
      </c>
      <c r="G60" s="25" t="s">
        <v>121</v>
      </c>
      <c r="H60" s="25" t="s">
        <v>2340</v>
      </c>
      <c r="I60" s="25">
        <v>30</v>
      </c>
      <c r="J60" s="156">
        <f>VALUE(COUNTIF(Validation!$A$2:$H$100,A60))</f>
        <v>1</v>
      </c>
      <c r="K60" s="93">
        <f t="shared" si="3"/>
        <v>4250000</v>
      </c>
      <c r="L60" s="93">
        <f t="shared" si="4"/>
        <v>4250000</v>
      </c>
      <c r="M60" s="92">
        <v>4250000</v>
      </c>
      <c r="N60" s="92">
        <v>4250000</v>
      </c>
      <c r="O60" s="92" t="s">
        <v>7</v>
      </c>
      <c r="P60" s="92">
        <v>0</v>
      </c>
      <c r="Q60" s="92">
        <v>0</v>
      </c>
      <c r="R60" s="92">
        <v>0</v>
      </c>
      <c r="S60" s="92">
        <v>0</v>
      </c>
      <c r="T60" s="25">
        <f t="shared" si="5"/>
        <v>2</v>
      </c>
      <c r="V60">
        <f t="shared" si="6"/>
        <v>1</v>
      </c>
      <c r="W60" s="25">
        <f t="shared" si="7"/>
        <v>0</v>
      </c>
      <c r="X60">
        <f t="shared" si="8"/>
        <v>1</v>
      </c>
    </row>
    <row r="61" spans="1:24" ht="15.75" x14ac:dyDescent="0.25">
      <c r="A61" t="str">
        <f t="shared" si="0"/>
        <v>Jason Demers - ARI - DD</v>
      </c>
      <c r="B61" t="str">
        <f t="shared" si="1"/>
        <v>Jason</v>
      </c>
      <c r="C61" t="str">
        <f t="shared" si="2"/>
        <v>Demers</v>
      </c>
      <c r="D61" s="13" t="s">
        <v>2072</v>
      </c>
      <c r="E61" s="22" t="s">
        <v>61</v>
      </c>
      <c r="F61" s="25" t="s">
        <v>4744</v>
      </c>
      <c r="G61" s="25" t="s">
        <v>2345</v>
      </c>
      <c r="H61" s="25" t="s">
        <v>2340</v>
      </c>
      <c r="I61" s="25">
        <v>31</v>
      </c>
      <c r="J61" s="156">
        <f>VALUE(COUNTIF(Validation!$A$2:$H$100,A61))</f>
        <v>0</v>
      </c>
      <c r="K61" s="93">
        <f t="shared" si="3"/>
        <v>3937500</v>
      </c>
      <c r="L61" s="93">
        <f t="shared" si="4"/>
        <v>3937500</v>
      </c>
      <c r="M61" s="92">
        <v>3937500</v>
      </c>
      <c r="N61" s="92">
        <v>3937500</v>
      </c>
      <c r="O61" s="92" t="s">
        <v>7</v>
      </c>
      <c r="P61" s="92">
        <v>0</v>
      </c>
      <c r="Q61" s="92">
        <v>0</v>
      </c>
      <c r="R61" s="92">
        <v>0</v>
      </c>
      <c r="S61" s="92">
        <v>0</v>
      </c>
      <c r="T61" s="25">
        <f t="shared" si="5"/>
        <v>2</v>
      </c>
      <c r="V61">
        <f t="shared" si="6"/>
        <v>1</v>
      </c>
      <c r="W61" s="25">
        <f t="shared" si="7"/>
        <v>0</v>
      </c>
      <c r="X61">
        <f t="shared" si="8"/>
        <v>1</v>
      </c>
    </row>
    <row r="62" spans="1:24" ht="15.75" x14ac:dyDescent="0.25">
      <c r="A62" t="str">
        <f t="shared" si="0"/>
        <v>Michael Grabner - ARI - AD, AG</v>
      </c>
      <c r="B62" t="str">
        <f t="shared" si="1"/>
        <v>Michael</v>
      </c>
      <c r="C62" t="str">
        <f t="shared" si="2"/>
        <v>Grabner</v>
      </c>
      <c r="D62" s="13" t="s">
        <v>2062</v>
      </c>
      <c r="E62" s="22" t="s">
        <v>61</v>
      </c>
      <c r="F62" s="25" t="s">
        <v>326</v>
      </c>
      <c r="G62" s="25" t="s">
        <v>2342</v>
      </c>
      <c r="H62" s="25" t="s">
        <v>2340</v>
      </c>
      <c r="I62" s="25">
        <v>31</v>
      </c>
      <c r="J62" s="156">
        <f>VALUE(COUNTIF(Validation!$A$2:$H$100,A62))</f>
        <v>0</v>
      </c>
      <c r="K62" s="93">
        <f t="shared" si="3"/>
        <v>3350000</v>
      </c>
      <c r="L62" s="93">
        <f t="shared" si="4"/>
        <v>3350000</v>
      </c>
      <c r="M62" s="92">
        <v>3350000</v>
      </c>
      <c r="N62" s="92">
        <v>3350000</v>
      </c>
      <c r="O62" s="92" t="s">
        <v>7</v>
      </c>
      <c r="P62" s="92">
        <v>0</v>
      </c>
      <c r="Q62" s="92">
        <v>0</v>
      </c>
      <c r="R62" s="92">
        <v>0</v>
      </c>
      <c r="S62" s="92">
        <v>0</v>
      </c>
      <c r="T62" s="25">
        <f t="shared" si="5"/>
        <v>2</v>
      </c>
      <c r="V62">
        <f t="shared" si="6"/>
        <v>1</v>
      </c>
      <c r="W62" s="25">
        <f t="shared" si="7"/>
        <v>0</v>
      </c>
      <c r="X62">
        <f t="shared" si="8"/>
        <v>1</v>
      </c>
    </row>
    <row r="63" spans="1:24" ht="15.75" x14ac:dyDescent="0.25">
      <c r="A63" t="str">
        <f t="shared" si="0"/>
        <v>Barrett Hayton - ARI - C</v>
      </c>
      <c r="B63" t="str">
        <f t="shared" si="1"/>
        <v>Barrett</v>
      </c>
      <c r="C63" t="str">
        <f t="shared" si="2"/>
        <v>Hayton</v>
      </c>
      <c r="D63" s="13" t="s">
        <v>2081</v>
      </c>
      <c r="E63" s="22" t="s">
        <v>61</v>
      </c>
      <c r="F63" s="25" t="s">
        <v>333</v>
      </c>
      <c r="G63" s="25" t="s">
        <v>70</v>
      </c>
      <c r="H63" s="25" t="s">
        <v>334</v>
      </c>
      <c r="I63" s="25">
        <v>19</v>
      </c>
      <c r="J63" s="156">
        <f>VALUE(COUNTIF(Validation!$A$2:$H$100,A63))</f>
        <v>1</v>
      </c>
      <c r="K63" s="93">
        <f t="shared" si="3"/>
        <v>2644167</v>
      </c>
      <c r="L63" s="93">
        <f t="shared" si="4"/>
        <v>2644167</v>
      </c>
      <c r="M63" s="92">
        <v>2644167</v>
      </c>
      <c r="N63" s="92">
        <v>2644167</v>
      </c>
      <c r="O63" s="92">
        <v>2644167</v>
      </c>
      <c r="P63" s="92" t="s">
        <v>8</v>
      </c>
      <c r="Q63" s="92">
        <v>0</v>
      </c>
      <c r="R63" s="92">
        <v>0</v>
      </c>
      <c r="S63" s="92">
        <v>0</v>
      </c>
      <c r="T63" s="25">
        <f t="shared" si="5"/>
        <v>3</v>
      </c>
      <c r="V63">
        <f t="shared" si="6"/>
        <v>1</v>
      </c>
      <c r="W63" s="25">
        <f t="shared" si="7"/>
        <v>1</v>
      </c>
      <c r="X63">
        <f t="shared" si="8"/>
        <v>1</v>
      </c>
    </row>
    <row r="64" spans="1:24" ht="15.75" x14ac:dyDescent="0.25">
      <c r="A64" t="str">
        <f t="shared" si="0"/>
        <v>Darcy Kuemper - ARI - G</v>
      </c>
      <c r="B64" t="str">
        <f t="shared" si="1"/>
        <v>Darcy</v>
      </c>
      <c r="C64" t="str">
        <f t="shared" si="2"/>
        <v>Kuemper</v>
      </c>
      <c r="D64" s="13" t="s">
        <v>2077</v>
      </c>
      <c r="E64" s="22" t="s">
        <v>61</v>
      </c>
      <c r="F64" s="25">
        <v>0</v>
      </c>
      <c r="G64" s="25" t="s">
        <v>121</v>
      </c>
      <c r="H64" s="25" t="s">
        <v>2340</v>
      </c>
      <c r="I64" s="25">
        <v>29</v>
      </c>
      <c r="J64" s="156">
        <f>VALUE(COUNTIF(Validation!$A$2:$H$100,A64))</f>
        <v>0</v>
      </c>
      <c r="K64" s="93">
        <f t="shared" si="3"/>
        <v>1850000</v>
      </c>
      <c r="L64" s="93">
        <f t="shared" si="4"/>
        <v>0</v>
      </c>
      <c r="M64" s="92">
        <v>1850000</v>
      </c>
      <c r="N64" s="92" t="s">
        <v>7</v>
      </c>
      <c r="O64" s="92">
        <v>0</v>
      </c>
      <c r="P64" s="92">
        <v>0</v>
      </c>
      <c r="Q64" s="92">
        <v>0</v>
      </c>
      <c r="R64" s="92">
        <v>0</v>
      </c>
      <c r="S64" s="92">
        <v>0</v>
      </c>
      <c r="T64" s="25">
        <f t="shared" si="5"/>
        <v>1</v>
      </c>
      <c r="V64">
        <f t="shared" si="6"/>
        <v>1</v>
      </c>
      <c r="W64" s="25">
        <f t="shared" si="7"/>
        <v>0</v>
      </c>
      <c r="X64">
        <f t="shared" si="8"/>
        <v>0</v>
      </c>
    </row>
    <row r="65" spans="1:24" ht="15.75" x14ac:dyDescent="0.25">
      <c r="A65" t="str">
        <f t="shared" si="0"/>
        <v>Jordan Gross - ARI - DD</v>
      </c>
      <c r="B65" t="str">
        <f t="shared" si="1"/>
        <v>Jordan</v>
      </c>
      <c r="C65" t="str">
        <f t="shared" si="2"/>
        <v>Gross</v>
      </c>
      <c r="D65" s="13" t="s">
        <v>2079</v>
      </c>
      <c r="E65" s="22" t="s">
        <v>61</v>
      </c>
      <c r="F65" s="25" t="s">
        <v>331</v>
      </c>
      <c r="G65" s="25" t="s">
        <v>2345</v>
      </c>
      <c r="H65" s="25" t="s">
        <v>2347</v>
      </c>
      <c r="I65" s="25">
        <v>24</v>
      </c>
      <c r="J65" s="156">
        <f>VALUE(COUNTIF(Validation!$A$2:$H$100,A65))</f>
        <v>0</v>
      </c>
      <c r="K65" s="93">
        <f t="shared" si="3"/>
        <v>1775000</v>
      </c>
      <c r="L65" s="93">
        <f t="shared" si="4"/>
        <v>0</v>
      </c>
      <c r="M65" s="92">
        <v>1775000</v>
      </c>
      <c r="N65" s="92" t="s">
        <v>8</v>
      </c>
      <c r="O65" s="92">
        <v>0</v>
      </c>
      <c r="P65" s="92">
        <v>0</v>
      </c>
      <c r="Q65" s="92">
        <v>0</v>
      </c>
      <c r="R65" s="92">
        <v>0</v>
      </c>
      <c r="S65" s="92">
        <v>0</v>
      </c>
      <c r="T65" s="25">
        <f t="shared" si="5"/>
        <v>1</v>
      </c>
      <c r="V65">
        <f t="shared" si="6"/>
        <v>1</v>
      </c>
      <c r="W65" s="25">
        <f t="shared" si="7"/>
        <v>1</v>
      </c>
      <c r="X65">
        <f t="shared" si="8"/>
        <v>0</v>
      </c>
    </row>
    <row r="66" spans="1:24" ht="15.75" x14ac:dyDescent="0.25">
      <c r="A66" t="str">
        <f t="shared" si="0"/>
        <v>Clayton Keller - ARI - AD, C, AG</v>
      </c>
      <c r="B66" t="str">
        <f t="shared" si="1"/>
        <v>Clayton</v>
      </c>
      <c r="C66" t="str">
        <f t="shared" si="2"/>
        <v>Keller</v>
      </c>
      <c r="D66" s="13" t="s">
        <v>2067</v>
      </c>
      <c r="E66" s="22" t="s">
        <v>61</v>
      </c>
      <c r="F66" s="25" t="s">
        <v>348</v>
      </c>
      <c r="G66" s="25" t="s">
        <v>2355</v>
      </c>
      <c r="H66" s="25" t="s">
        <v>2340</v>
      </c>
      <c r="I66" s="25">
        <v>21</v>
      </c>
      <c r="J66" s="156">
        <f>VALUE(COUNTIF(Validation!$A$2:$H$100,A66))</f>
        <v>1</v>
      </c>
      <c r="K66" s="93">
        <f t="shared" si="3"/>
        <v>1673333</v>
      </c>
      <c r="L66" s="93">
        <f t="shared" si="4"/>
        <v>0</v>
      </c>
      <c r="M66" s="92">
        <v>1673333</v>
      </c>
      <c r="N66" s="92" t="s">
        <v>8</v>
      </c>
      <c r="O66" s="92">
        <v>0</v>
      </c>
      <c r="P66" s="92">
        <v>0</v>
      </c>
      <c r="Q66" s="92">
        <v>0</v>
      </c>
      <c r="R66" s="92">
        <v>0</v>
      </c>
      <c r="S66" s="92">
        <v>0</v>
      </c>
      <c r="T66" s="25">
        <f t="shared" si="5"/>
        <v>1</v>
      </c>
      <c r="V66">
        <f t="shared" si="6"/>
        <v>1</v>
      </c>
      <c r="W66" s="25">
        <f t="shared" si="7"/>
        <v>1</v>
      </c>
      <c r="X66">
        <f t="shared" si="8"/>
        <v>0</v>
      </c>
    </row>
    <row r="67" spans="1:24" ht="15.75" x14ac:dyDescent="0.25">
      <c r="A67" t="str">
        <f t="shared" ref="A67:A130" si="9">B67&amp;" "&amp;C67&amp;" - "&amp;E67&amp;" - "&amp;G67</f>
        <v>Victor Soderstrom - ARI - DD</v>
      </c>
      <c r="B67" t="str">
        <f t="shared" ref="B67:B130" si="10">RIGHT(D67,(LEN(D67)-1)-SEARCH(",",D67,1))</f>
        <v>Victor</v>
      </c>
      <c r="C67" t="str">
        <f t="shared" ref="C67:C130" si="11">LEFT(D67,SEARCH(",",D67,1)-1)</f>
        <v>Soderstrom</v>
      </c>
      <c r="D67" s="13" t="s">
        <v>2751</v>
      </c>
      <c r="E67" s="22" t="s">
        <v>61</v>
      </c>
      <c r="F67" s="25" t="s">
        <v>331</v>
      </c>
      <c r="G67" s="25" t="s">
        <v>2345</v>
      </c>
      <c r="H67" s="25" t="s">
        <v>2347</v>
      </c>
      <c r="I67" s="25">
        <v>18</v>
      </c>
      <c r="J67" s="156">
        <f>VALUE(COUNTIF(Validation!$A$2:$H$100,A67))</f>
        <v>0</v>
      </c>
      <c r="K67" s="93">
        <f t="shared" ref="K67:K130" si="12">IF(OR(M67="RFA",M67="UFA",M67="",M67=0),0,M67)</f>
        <v>1585000</v>
      </c>
      <c r="L67" s="93">
        <f t="shared" ref="L67:L130" si="13">IF(OR(N67="RFA",N67="UFA",N67="",N67=0),0,N67)</f>
        <v>1585000</v>
      </c>
      <c r="M67" s="92">
        <v>1585000</v>
      </c>
      <c r="N67" s="92">
        <v>1585000</v>
      </c>
      <c r="O67" s="92">
        <v>1585000</v>
      </c>
      <c r="P67" s="92" t="s">
        <v>8</v>
      </c>
      <c r="Q67" s="92">
        <v>0</v>
      </c>
      <c r="R67" s="92">
        <v>0</v>
      </c>
      <c r="S67" s="92">
        <v>0</v>
      </c>
      <c r="T67" s="25">
        <f t="shared" ref="T67:T130" si="14">COUNTIF(M67:S67,"&gt;0")</f>
        <v>3</v>
      </c>
      <c r="V67">
        <f t="shared" ref="V67:V130" si="15">COUNTIF($D$3:$D$1478,D67)</f>
        <v>1</v>
      </c>
      <c r="W67" s="25">
        <f t="shared" ref="W67:W130" si="16">IF(LEFT(F67,3)="ELC",1,0)</f>
        <v>1</v>
      </c>
      <c r="X67">
        <f t="shared" ref="X67:X130" si="17">IF(K67=L67,1,0)</f>
        <v>1</v>
      </c>
    </row>
    <row r="68" spans="1:24" ht="15.75" x14ac:dyDescent="0.25">
      <c r="A68" t="str">
        <f t="shared" si="9"/>
        <v>Lawson Crouse - ARI - AG</v>
      </c>
      <c r="B68" t="str">
        <f t="shared" si="10"/>
        <v>Lawson</v>
      </c>
      <c r="C68" t="str">
        <f t="shared" si="11"/>
        <v>Crouse</v>
      </c>
      <c r="D68" s="13" t="s">
        <v>2066</v>
      </c>
      <c r="E68" s="22" t="s">
        <v>61</v>
      </c>
      <c r="F68" s="25">
        <v>0</v>
      </c>
      <c r="G68" s="9" t="s">
        <v>2341</v>
      </c>
      <c r="H68" s="9" t="s">
        <v>2340</v>
      </c>
      <c r="I68" s="9">
        <v>22</v>
      </c>
      <c r="J68" s="156">
        <f>VALUE(COUNTIF(Validation!$A$2:$H$100,A68))</f>
        <v>1</v>
      </c>
      <c r="K68" s="93">
        <f t="shared" si="12"/>
        <v>1533333</v>
      </c>
      <c r="L68" s="93">
        <f t="shared" si="13"/>
        <v>1533333</v>
      </c>
      <c r="M68" s="92">
        <v>1533333</v>
      </c>
      <c r="N68" s="92">
        <v>1533333</v>
      </c>
      <c r="O68" s="92">
        <v>1533333</v>
      </c>
      <c r="P68" s="92" t="s">
        <v>8</v>
      </c>
      <c r="Q68" s="92">
        <v>0</v>
      </c>
      <c r="R68" s="92">
        <v>0</v>
      </c>
      <c r="S68" s="92">
        <v>0</v>
      </c>
      <c r="T68" s="25">
        <f t="shared" si="14"/>
        <v>3</v>
      </c>
      <c r="V68">
        <f t="shared" si="15"/>
        <v>1</v>
      </c>
      <c r="W68" s="25">
        <f t="shared" si="16"/>
        <v>0</v>
      </c>
      <c r="X68">
        <f t="shared" si="17"/>
        <v>1</v>
      </c>
    </row>
    <row r="69" spans="1:24" ht="15.75" x14ac:dyDescent="0.25">
      <c r="A69" t="str">
        <f t="shared" si="9"/>
        <v>Vinnie Hinostroza - ARI - AD, C</v>
      </c>
      <c r="B69" t="str">
        <f t="shared" si="10"/>
        <v>Vinnie</v>
      </c>
      <c r="C69" t="str">
        <f t="shared" si="11"/>
        <v>Hinostroza</v>
      </c>
      <c r="D69" s="13" t="s">
        <v>2064</v>
      </c>
      <c r="E69" s="22" t="s">
        <v>61</v>
      </c>
      <c r="F69" s="25">
        <v>0</v>
      </c>
      <c r="G69" s="25" t="s">
        <v>2354</v>
      </c>
      <c r="H69" s="25" t="s">
        <v>2340</v>
      </c>
      <c r="I69" s="25">
        <v>25</v>
      </c>
      <c r="J69" s="156">
        <f>VALUE(COUNTIF(Validation!$A$2:$H$100,A69))</f>
        <v>0</v>
      </c>
      <c r="K69" s="93">
        <f t="shared" si="12"/>
        <v>1500000</v>
      </c>
      <c r="L69" s="93">
        <f t="shared" si="13"/>
        <v>0</v>
      </c>
      <c r="M69" s="92">
        <v>1500000</v>
      </c>
      <c r="N69" s="92" t="s">
        <v>8</v>
      </c>
      <c r="O69" s="92">
        <v>0</v>
      </c>
      <c r="P69" s="92">
        <v>0</v>
      </c>
      <c r="Q69" s="92">
        <v>0</v>
      </c>
      <c r="R69" s="92">
        <v>0</v>
      </c>
      <c r="S69" s="92">
        <v>0</v>
      </c>
      <c r="T69" s="25">
        <f t="shared" si="14"/>
        <v>1</v>
      </c>
      <c r="V69">
        <f t="shared" si="15"/>
        <v>1</v>
      </c>
      <c r="W69" s="25">
        <f t="shared" si="16"/>
        <v>0</v>
      </c>
      <c r="X69">
        <f t="shared" si="17"/>
        <v>0</v>
      </c>
    </row>
    <row r="70" spans="1:24" ht="15.75" x14ac:dyDescent="0.25">
      <c r="A70" t="str">
        <f t="shared" si="9"/>
        <v>Jordan Oesterle - ARI - DG</v>
      </c>
      <c r="B70" t="str">
        <f t="shared" si="10"/>
        <v>Jordan</v>
      </c>
      <c r="C70" t="str">
        <f t="shared" si="11"/>
        <v>Oesterle</v>
      </c>
      <c r="D70" s="13" t="s">
        <v>2075</v>
      </c>
      <c r="E70" s="22" t="s">
        <v>61</v>
      </c>
      <c r="F70" s="25">
        <v>0</v>
      </c>
      <c r="G70" s="25" t="s">
        <v>2346</v>
      </c>
      <c r="H70" s="25" t="s">
        <v>2340</v>
      </c>
      <c r="I70" s="25">
        <v>27</v>
      </c>
      <c r="J70" s="156">
        <f>VALUE(COUNTIF(Validation!$A$2:$H$100,A70))</f>
        <v>0</v>
      </c>
      <c r="K70" s="93">
        <f t="shared" si="12"/>
        <v>1400000</v>
      </c>
      <c r="L70" s="93">
        <f t="shared" si="13"/>
        <v>1400000</v>
      </c>
      <c r="M70" s="92">
        <v>1400000</v>
      </c>
      <c r="N70" s="92">
        <v>1400000</v>
      </c>
      <c r="O70" s="92" t="s">
        <v>7</v>
      </c>
      <c r="P70" s="92">
        <v>0</v>
      </c>
      <c r="Q70" s="92">
        <v>0</v>
      </c>
      <c r="R70" s="92">
        <v>0</v>
      </c>
      <c r="S70" s="92">
        <v>0</v>
      </c>
      <c r="T70" s="25">
        <f t="shared" si="14"/>
        <v>2</v>
      </c>
      <c r="V70">
        <f t="shared" si="15"/>
        <v>1</v>
      </c>
      <c r="W70" s="25">
        <f t="shared" si="16"/>
        <v>0</v>
      </c>
      <c r="X70">
        <f t="shared" si="17"/>
        <v>1</v>
      </c>
    </row>
    <row r="71" spans="1:24" ht="15.75" x14ac:dyDescent="0.25">
      <c r="A71" t="str">
        <f t="shared" si="9"/>
        <v>Brad Richardson - ARI - C</v>
      </c>
      <c r="B71" t="str">
        <f t="shared" si="10"/>
        <v>Brad</v>
      </c>
      <c r="C71" t="str">
        <f t="shared" si="11"/>
        <v>Richardson</v>
      </c>
      <c r="D71" s="13" t="s">
        <v>2065</v>
      </c>
      <c r="E71" s="22" t="s">
        <v>61</v>
      </c>
      <c r="F71" s="25" t="s">
        <v>326</v>
      </c>
      <c r="G71" s="158" t="s">
        <v>70</v>
      </c>
      <c r="H71" s="158" t="s">
        <v>2340</v>
      </c>
      <c r="I71" s="158">
        <v>34</v>
      </c>
      <c r="J71" s="156">
        <f>VALUE(COUNTIF(Validation!$A$2:$H$100,A71))</f>
        <v>0</v>
      </c>
      <c r="K71" s="93">
        <f t="shared" si="12"/>
        <v>1250000</v>
      </c>
      <c r="L71" s="93">
        <f t="shared" si="13"/>
        <v>0</v>
      </c>
      <c r="M71" s="92">
        <v>1250000</v>
      </c>
      <c r="N71" s="92" t="s">
        <v>7</v>
      </c>
      <c r="O71" s="92">
        <v>0</v>
      </c>
      <c r="P71" s="92">
        <v>0</v>
      </c>
      <c r="Q71" s="92">
        <v>0</v>
      </c>
      <c r="R71" s="92">
        <v>0</v>
      </c>
      <c r="S71" s="92">
        <v>0</v>
      </c>
      <c r="T71" s="25">
        <f t="shared" si="14"/>
        <v>1</v>
      </c>
      <c r="V71">
        <f t="shared" si="15"/>
        <v>1</v>
      </c>
      <c r="W71" s="25">
        <f t="shared" si="16"/>
        <v>0</v>
      </c>
      <c r="X71">
        <f t="shared" si="17"/>
        <v>0</v>
      </c>
    </row>
    <row r="72" spans="1:24" ht="15.75" x14ac:dyDescent="0.25">
      <c r="A72" t="str">
        <f t="shared" si="9"/>
        <v>Christian Fischer - ARI - AD</v>
      </c>
      <c r="B72" t="str">
        <f t="shared" si="10"/>
        <v>Christian</v>
      </c>
      <c r="C72" t="str">
        <f t="shared" si="11"/>
        <v>Fischer</v>
      </c>
      <c r="D72" s="13" t="s">
        <v>2071</v>
      </c>
      <c r="E72" s="22" t="s">
        <v>61</v>
      </c>
      <c r="F72" s="25" t="s">
        <v>331</v>
      </c>
      <c r="G72" s="158" t="s">
        <v>2339</v>
      </c>
      <c r="H72" s="158" t="s">
        <v>2340</v>
      </c>
      <c r="I72" s="158">
        <v>22</v>
      </c>
      <c r="J72" s="156">
        <f>VALUE(COUNTIF(Validation!$A$2:$H$100,A72))</f>
        <v>1</v>
      </c>
      <c r="K72" s="93">
        <f t="shared" si="12"/>
        <v>1075833</v>
      </c>
      <c r="L72" s="93">
        <f t="shared" si="13"/>
        <v>0</v>
      </c>
      <c r="M72" s="92">
        <v>1075833</v>
      </c>
      <c r="N72" s="92" t="s">
        <v>8</v>
      </c>
      <c r="O72" s="92">
        <v>0</v>
      </c>
      <c r="P72" s="92">
        <v>0</v>
      </c>
      <c r="Q72" s="92">
        <v>0</v>
      </c>
      <c r="R72" s="92">
        <v>0</v>
      </c>
      <c r="S72" s="92">
        <v>0</v>
      </c>
      <c r="T72" s="25">
        <f t="shared" si="14"/>
        <v>1</v>
      </c>
      <c r="V72">
        <f t="shared" si="15"/>
        <v>1</v>
      </c>
      <c r="W72" s="25">
        <f t="shared" si="16"/>
        <v>1</v>
      </c>
      <c r="X72">
        <f t="shared" si="17"/>
        <v>0</v>
      </c>
    </row>
    <row r="73" spans="1:24" ht="15.75" x14ac:dyDescent="0.25">
      <c r="A73" t="str">
        <f t="shared" si="9"/>
        <v>Nick Merkley - ARI - C</v>
      </c>
      <c r="B73" t="str">
        <f t="shared" si="10"/>
        <v>Nick</v>
      </c>
      <c r="C73" t="str">
        <f t="shared" si="11"/>
        <v>Merkley</v>
      </c>
      <c r="D73" s="13" t="s">
        <v>2085</v>
      </c>
      <c r="E73" s="22" t="s">
        <v>61</v>
      </c>
      <c r="F73" s="25" t="s">
        <v>331</v>
      </c>
      <c r="G73" s="25" t="s">
        <v>70</v>
      </c>
      <c r="H73" s="158" t="s">
        <v>2347</v>
      </c>
      <c r="I73" s="25">
        <v>22</v>
      </c>
      <c r="J73" s="156">
        <f>VALUE(COUNTIF(Validation!$A$2:$H$100,A73))</f>
        <v>0</v>
      </c>
      <c r="K73" s="93">
        <f t="shared" si="12"/>
        <v>1075833</v>
      </c>
      <c r="L73" s="93">
        <f t="shared" si="13"/>
        <v>0</v>
      </c>
      <c r="M73" s="92">
        <v>1075833</v>
      </c>
      <c r="N73" s="92" t="s">
        <v>8</v>
      </c>
      <c r="O73" s="92">
        <v>0</v>
      </c>
      <c r="P73" s="92">
        <v>0</v>
      </c>
      <c r="Q73" s="92">
        <v>0</v>
      </c>
      <c r="R73" s="92">
        <v>0</v>
      </c>
      <c r="S73" s="92">
        <v>0</v>
      </c>
      <c r="T73" s="25">
        <f t="shared" si="14"/>
        <v>1</v>
      </c>
      <c r="V73">
        <f t="shared" si="15"/>
        <v>1</v>
      </c>
      <c r="W73" s="25">
        <f t="shared" si="16"/>
        <v>1</v>
      </c>
      <c r="X73">
        <f t="shared" si="17"/>
        <v>0</v>
      </c>
    </row>
    <row r="74" spans="1:24" ht="15.75" x14ac:dyDescent="0.25">
      <c r="A74" t="str">
        <f t="shared" si="9"/>
        <v>Kevin Bahl - ARI - DG</v>
      </c>
      <c r="B74" t="str">
        <f t="shared" si="10"/>
        <v>Kevin</v>
      </c>
      <c r="C74" t="str">
        <f t="shared" si="11"/>
        <v>Bahl</v>
      </c>
      <c r="D74" s="13" t="s">
        <v>2361</v>
      </c>
      <c r="E74" s="22" t="s">
        <v>61</v>
      </c>
      <c r="F74" s="25" t="s">
        <v>333</v>
      </c>
      <c r="G74" s="9" t="s">
        <v>2346</v>
      </c>
      <c r="H74" s="9" t="s">
        <v>334</v>
      </c>
      <c r="I74" s="9">
        <v>19</v>
      </c>
      <c r="J74" s="156">
        <f>VALUE(COUNTIF(Validation!$A$2:$H$100,A74))</f>
        <v>0</v>
      </c>
      <c r="K74" s="93">
        <f t="shared" si="12"/>
        <v>925000</v>
      </c>
      <c r="L74" s="93">
        <f t="shared" si="13"/>
        <v>925000</v>
      </c>
      <c r="M74" s="92">
        <v>925000</v>
      </c>
      <c r="N74" s="92">
        <v>925000</v>
      </c>
      <c r="O74" s="92">
        <v>925000</v>
      </c>
      <c r="P74" s="92" t="s">
        <v>8</v>
      </c>
      <c r="Q74" s="92">
        <v>0</v>
      </c>
      <c r="R74" s="92">
        <v>0</v>
      </c>
      <c r="S74" s="92">
        <v>0</v>
      </c>
      <c r="T74" s="25">
        <f t="shared" si="14"/>
        <v>3</v>
      </c>
      <c r="V74">
        <f t="shared" si="15"/>
        <v>1</v>
      </c>
      <c r="W74" s="25">
        <f t="shared" si="16"/>
        <v>1</v>
      </c>
      <c r="X74">
        <f t="shared" si="17"/>
        <v>1</v>
      </c>
    </row>
    <row r="75" spans="1:24" ht="15.75" x14ac:dyDescent="0.25">
      <c r="A75" t="str">
        <f t="shared" si="9"/>
        <v>Brayden Burke - ARI - AG</v>
      </c>
      <c r="B75" t="str">
        <f t="shared" si="10"/>
        <v>Brayden</v>
      </c>
      <c r="C75" t="str">
        <f t="shared" si="11"/>
        <v>Burke</v>
      </c>
      <c r="D75" s="13" t="s">
        <v>2082</v>
      </c>
      <c r="E75" s="22" t="s">
        <v>61</v>
      </c>
      <c r="F75" s="25" t="s">
        <v>331</v>
      </c>
      <c r="G75" s="25" t="s">
        <v>2341</v>
      </c>
      <c r="H75" s="25" t="s">
        <v>2347</v>
      </c>
      <c r="I75" s="25">
        <v>22</v>
      </c>
      <c r="J75" s="156">
        <f>VALUE(COUNTIF(Validation!$A$2:$H$100,A75))</f>
        <v>0</v>
      </c>
      <c r="K75" s="93">
        <f t="shared" si="12"/>
        <v>925000</v>
      </c>
      <c r="L75" s="93">
        <f t="shared" si="13"/>
        <v>925000</v>
      </c>
      <c r="M75" s="92">
        <v>925000</v>
      </c>
      <c r="N75" s="92">
        <v>925000</v>
      </c>
      <c r="O75" s="92" t="s">
        <v>8</v>
      </c>
      <c r="P75" s="92">
        <v>0</v>
      </c>
      <c r="Q75" s="92">
        <v>0</v>
      </c>
      <c r="R75" s="92">
        <v>0</v>
      </c>
      <c r="S75" s="92">
        <v>0</v>
      </c>
      <c r="T75" s="25">
        <f t="shared" si="14"/>
        <v>2</v>
      </c>
      <c r="V75">
        <f t="shared" si="15"/>
        <v>1</v>
      </c>
      <c r="W75" s="25">
        <f t="shared" si="16"/>
        <v>1</v>
      </c>
      <c r="X75">
        <f t="shared" si="17"/>
        <v>1</v>
      </c>
    </row>
    <row r="76" spans="1:24" ht="15.75" x14ac:dyDescent="0.25">
      <c r="A76" t="str">
        <f t="shared" si="9"/>
        <v>Jan Jeník - ARI - C</v>
      </c>
      <c r="B76" t="str">
        <f t="shared" si="10"/>
        <v>Jan</v>
      </c>
      <c r="C76" t="str">
        <f t="shared" si="11"/>
        <v>Jeník</v>
      </c>
      <c r="D76" s="13" t="s">
        <v>2357</v>
      </c>
      <c r="E76" s="22" t="s">
        <v>61</v>
      </c>
      <c r="F76" s="25" t="s">
        <v>331</v>
      </c>
      <c r="G76" s="25" t="s">
        <v>70</v>
      </c>
      <c r="H76" s="25" t="s">
        <v>2347</v>
      </c>
      <c r="I76" s="25">
        <v>18</v>
      </c>
      <c r="J76" s="156">
        <f>VALUE(COUNTIF(Validation!$A$2:$H$100,A76))</f>
        <v>0</v>
      </c>
      <c r="K76" s="93">
        <f t="shared" si="12"/>
        <v>925000</v>
      </c>
      <c r="L76" s="93">
        <f t="shared" si="13"/>
        <v>925000</v>
      </c>
      <c r="M76" s="92">
        <v>925000</v>
      </c>
      <c r="N76" s="92">
        <v>925000</v>
      </c>
      <c r="O76" s="92">
        <v>925000</v>
      </c>
      <c r="P76" s="92" t="s">
        <v>8</v>
      </c>
      <c r="Q76" s="92">
        <v>0</v>
      </c>
      <c r="R76" s="92">
        <v>0</v>
      </c>
      <c r="S76" s="92">
        <v>0</v>
      </c>
      <c r="T76" s="25">
        <f t="shared" si="14"/>
        <v>3</v>
      </c>
      <c r="V76">
        <f t="shared" si="15"/>
        <v>1</v>
      </c>
      <c r="W76" s="25">
        <f t="shared" si="16"/>
        <v>1</v>
      </c>
      <c r="X76">
        <f t="shared" si="17"/>
        <v>1</v>
      </c>
    </row>
    <row r="77" spans="1:24" ht="15.75" x14ac:dyDescent="0.25">
      <c r="A77" t="str">
        <f t="shared" si="9"/>
        <v>Erik Kallgren - ARI - G</v>
      </c>
      <c r="B77" t="str">
        <f t="shared" si="10"/>
        <v>Erik</v>
      </c>
      <c r="C77" t="str">
        <f t="shared" si="11"/>
        <v>Kallgren</v>
      </c>
      <c r="D77" s="13" t="s">
        <v>2763</v>
      </c>
      <c r="E77" s="22" t="s">
        <v>61</v>
      </c>
      <c r="F77" s="25" t="s">
        <v>331</v>
      </c>
      <c r="G77" s="25" t="s">
        <v>121</v>
      </c>
      <c r="H77" s="25" t="s">
        <v>2347</v>
      </c>
      <c r="I77" s="25">
        <v>22</v>
      </c>
      <c r="J77" s="156">
        <f>VALUE(COUNTIF(Validation!$A$2:$H$100,A77))</f>
        <v>0</v>
      </c>
      <c r="K77" s="93">
        <f t="shared" si="12"/>
        <v>925000</v>
      </c>
      <c r="L77" s="93">
        <f t="shared" si="13"/>
        <v>925000</v>
      </c>
      <c r="M77" s="92">
        <v>925000</v>
      </c>
      <c r="N77" s="92">
        <v>925000</v>
      </c>
      <c r="O77" s="92" t="s">
        <v>8</v>
      </c>
      <c r="P77" s="92">
        <v>0</v>
      </c>
      <c r="Q77" s="92">
        <v>0</v>
      </c>
      <c r="R77" s="92">
        <v>0</v>
      </c>
      <c r="S77" s="92">
        <v>0</v>
      </c>
      <c r="T77" s="25">
        <f t="shared" si="14"/>
        <v>2</v>
      </c>
      <c r="V77">
        <f t="shared" si="15"/>
        <v>1</v>
      </c>
      <c r="W77" s="25">
        <f t="shared" si="16"/>
        <v>1</v>
      </c>
      <c r="X77">
        <f t="shared" si="17"/>
        <v>1</v>
      </c>
    </row>
    <row r="78" spans="1:24" ht="15.75" x14ac:dyDescent="0.25">
      <c r="A78" t="str">
        <f t="shared" si="9"/>
        <v>Merrick Madsen - ARI - G</v>
      </c>
      <c r="B78" t="str">
        <f t="shared" si="10"/>
        <v>Merrick</v>
      </c>
      <c r="C78" t="str">
        <f t="shared" si="11"/>
        <v>Madsen</v>
      </c>
      <c r="D78" s="13" t="s">
        <v>2088</v>
      </c>
      <c r="E78" s="22" t="s">
        <v>61</v>
      </c>
      <c r="F78" s="25" t="s">
        <v>331</v>
      </c>
      <c r="G78" s="9" t="s">
        <v>121</v>
      </c>
      <c r="H78" s="9" t="s">
        <v>2347</v>
      </c>
      <c r="I78" s="9">
        <v>24</v>
      </c>
      <c r="J78" s="156">
        <f>VALUE(COUNTIF(Validation!$A$2:$H$100,A78))</f>
        <v>0</v>
      </c>
      <c r="K78" s="93">
        <f t="shared" si="12"/>
        <v>925000</v>
      </c>
      <c r="L78" s="93">
        <f t="shared" si="13"/>
        <v>0</v>
      </c>
      <c r="M78" s="92">
        <v>925000</v>
      </c>
      <c r="N78" s="92" t="s">
        <v>8</v>
      </c>
      <c r="O78" s="92">
        <v>0</v>
      </c>
      <c r="P78" s="92">
        <v>0</v>
      </c>
      <c r="Q78" s="92">
        <v>0</v>
      </c>
      <c r="R78" s="92">
        <v>0</v>
      </c>
      <c r="S78" s="92">
        <v>0</v>
      </c>
      <c r="T78" s="25">
        <f t="shared" si="14"/>
        <v>1</v>
      </c>
      <c r="V78">
        <f t="shared" si="15"/>
        <v>1</v>
      </c>
      <c r="W78" s="25">
        <f t="shared" si="16"/>
        <v>1</v>
      </c>
      <c r="X78">
        <f t="shared" si="17"/>
        <v>0</v>
      </c>
    </row>
    <row r="79" spans="1:24" ht="15.75" x14ac:dyDescent="0.25">
      <c r="A79" t="str">
        <f t="shared" si="9"/>
        <v>Ivan Prosvetov - ARI - G</v>
      </c>
      <c r="B79" t="str">
        <f t="shared" si="10"/>
        <v>Ivan</v>
      </c>
      <c r="C79" t="str">
        <f t="shared" si="11"/>
        <v>Prosvetov</v>
      </c>
      <c r="D79" s="13" t="s">
        <v>2362</v>
      </c>
      <c r="E79" s="22" t="s">
        <v>61</v>
      </c>
      <c r="F79" s="25" t="s">
        <v>331</v>
      </c>
      <c r="G79" s="25" t="s">
        <v>121</v>
      </c>
      <c r="H79" s="25" t="s">
        <v>2347</v>
      </c>
      <c r="I79" s="25">
        <v>20</v>
      </c>
      <c r="J79" s="156">
        <f>VALUE(COUNTIF(Validation!$A$2:$H$100,A79))</f>
        <v>0</v>
      </c>
      <c r="K79" s="93">
        <f t="shared" si="12"/>
        <v>925000</v>
      </c>
      <c r="L79" s="93">
        <f t="shared" si="13"/>
        <v>925000</v>
      </c>
      <c r="M79" s="92">
        <v>925000</v>
      </c>
      <c r="N79" s="92">
        <v>925000</v>
      </c>
      <c r="O79" s="92">
        <v>925000</v>
      </c>
      <c r="P79" s="92" t="s">
        <v>8</v>
      </c>
      <c r="Q79" s="92">
        <v>0</v>
      </c>
      <c r="R79" s="92">
        <v>0</v>
      </c>
      <c r="S79" s="92">
        <v>0</v>
      </c>
      <c r="T79" s="25">
        <f t="shared" si="14"/>
        <v>3</v>
      </c>
      <c r="V79">
        <f t="shared" si="15"/>
        <v>1</v>
      </c>
      <c r="W79" s="25">
        <f t="shared" si="16"/>
        <v>1</v>
      </c>
      <c r="X79">
        <f t="shared" si="17"/>
        <v>1</v>
      </c>
    </row>
    <row r="80" spans="1:24" ht="15.75" x14ac:dyDescent="0.25">
      <c r="A80" t="str">
        <f t="shared" si="9"/>
        <v>Cam Dineen - ARI - DG</v>
      </c>
      <c r="B80" t="str">
        <f t="shared" si="10"/>
        <v>Cam</v>
      </c>
      <c r="C80" t="str">
        <f t="shared" si="11"/>
        <v>Dineen</v>
      </c>
      <c r="D80" s="13" t="s">
        <v>2090</v>
      </c>
      <c r="E80" s="22" t="s">
        <v>61</v>
      </c>
      <c r="F80" s="25" t="s">
        <v>331</v>
      </c>
      <c r="G80" s="25" t="s">
        <v>2346</v>
      </c>
      <c r="H80" s="25" t="s">
        <v>2347</v>
      </c>
      <c r="I80" s="25">
        <v>21</v>
      </c>
      <c r="J80" s="156">
        <f>VALUE(COUNTIF(Validation!$A$2:$H$100,A80))</f>
        <v>0</v>
      </c>
      <c r="K80" s="93">
        <f t="shared" si="12"/>
        <v>910833</v>
      </c>
      <c r="L80" s="93">
        <f t="shared" si="13"/>
        <v>910833</v>
      </c>
      <c r="M80" s="92">
        <v>910833</v>
      </c>
      <c r="N80" s="92">
        <v>910833</v>
      </c>
      <c r="O80" s="92" t="s">
        <v>8</v>
      </c>
      <c r="P80" s="92">
        <v>0</v>
      </c>
      <c r="Q80" s="92">
        <v>0</v>
      </c>
      <c r="R80" s="92">
        <v>0</v>
      </c>
      <c r="S80" s="92">
        <v>0</v>
      </c>
      <c r="T80" s="25">
        <f t="shared" si="14"/>
        <v>2</v>
      </c>
      <c r="V80">
        <f t="shared" si="15"/>
        <v>1</v>
      </c>
      <c r="W80" s="25">
        <f t="shared" si="16"/>
        <v>1</v>
      </c>
      <c r="X80">
        <f t="shared" si="17"/>
        <v>1</v>
      </c>
    </row>
    <row r="81" spans="1:24" ht="15.75" x14ac:dyDescent="0.25">
      <c r="A81" t="str">
        <f t="shared" si="9"/>
        <v>Nathan Schnarr - ARI - C</v>
      </c>
      <c r="B81" t="str">
        <f t="shared" si="10"/>
        <v>Nathan</v>
      </c>
      <c r="C81" t="str">
        <f t="shared" si="11"/>
        <v>Schnarr</v>
      </c>
      <c r="D81" s="13" t="s">
        <v>2358</v>
      </c>
      <c r="E81" s="22" t="s">
        <v>61</v>
      </c>
      <c r="F81" s="25" t="s">
        <v>331</v>
      </c>
      <c r="G81" s="25" t="s">
        <v>70</v>
      </c>
      <c r="H81" s="25" t="s">
        <v>334</v>
      </c>
      <c r="I81" s="25">
        <v>20</v>
      </c>
      <c r="J81" s="156">
        <f>VALUE(COUNTIF(Validation!$A$2:$H$100,A81))</f>
        <v>0</v>
      </c>
      <c r="K81" s="93">
        <f t="shared" si="12"/>
        <v>894167</v>
      </c>
      <c r="L81" s="93">
        <f t="shared" si="13"/>
        <v>894167</v>
      </c>
      <c r="M81" s="92">
        <v>894167</v>
      </c>
      <c r="N81" s="92">
        <v>894167</v>
      </c>
      <c r="O81" s="92">
        <v>894167</v>
      </c>
      <c r="P81" s="92" t="s">
        <v>8</v>
      </c>
      <c r="Q81" s="92">
        <v>0</v>
      </c>
      <c r="R81" s="92">
        <v>0</v>
      </c>
      <c r="S81" s="92">
        <v>0</v>
      </c>
      <c r="T81" s="25">
        <f t="shared" si="14"/>
        <v>3</v>
      </c>
      <c r="V81">
        <f t="shared" si="15"/>
        <v>1</v>
      </c>
      <c r="W81" s="25">
        <f t="shared" si="16"/>
        <v>1</v>
      </c>
      <c r="X81">
        <f t="shared" si="17"/>
        <v>1</v>
      </c>
    </row>
    <row r="82" spans="1:24" ht="15.75" x14ac:dyDescent="0.25">
      <c r="A82" t="str">
        <f t="shared" si="9"/>
        <v>Kyle Capobianco - ARI - D</v>
      </c>
      <c r="B82" t="str">
        <f t="shared" si="10"/>
        <v>Kyle</v>
      </c>
      <c r="C82" t="str">
        <f t="shared" si="11"/>
        <v>Capobianco</v>
      </c>
      <c r="D82" s="13" t="s">
        <v>2089</v>
      </c>
      <c r="E82" s="22" t="s">
        <v>61</v>
      </c>
      <c r="F82" s="25" t="s">
        <v>331</v>
      </c>
      <c r="G82" s="9" t="s">
        <v>79</v>
      </c>
      <c r="H82" s="9" t="s">
        <v>2347</v>
      </c>
      <c r="I82" s="9">
        <v>22</v>
      </c>
      <c r="J82" s="156">
        <f>VALUE(COUNTIF(Validation!$A$2:$H$100,A82))</f>
        <v>0</v>
      </c>
      <c r="K82" s="93">
        <f t="shared" si="12"/>
        <v>894166</v>
      </c>
      <c r="L82" s="93">
        <f t="shared" si="13"/>
        <v>0</v>
      </c>
      <c r="M82" s="92">
        <v>894166</v>
      </c>
      <c r="N82" s="92" t="s">
        <v>8</v>
      </c>
      <c r="O82" s="92">
        <v>0</v>
      </c>
      <c r="P82" s="92">
        <v>0</v>
      </c>
      <c r="Q82" s="92">
        <v>0</v>
      </c>
      <c r="R82" s="92">
        <v>0</v>
      </c>
      <c r="S82" s="92">
        <v>0</v>
      </c>
      <c r="T82" s="25">
        <f t="shared" si="14"/>
        <v>1</v>
      </c>
      <c r="V82">
        <f t="shared" si="15"/>
        <v>1</v>
      </c>
      <c r="W82" s="25">
        <f t="shared" si="16"/>
        <v>1</v>
      </c>
      <c r="X82">
        <f t="shared" si="17"/>
        <v>0</v>
      </c>
    </row>
    <row r="83" spans="1:24" ht="15.75" x14ac:dyDescent="0.25">
      <c r="A83" t="str">
        <f t="shared" si="9"/>
        <v>Tyler Steenbergen - ARI - C</v>
      </c>
      <c r="B83" t="str">
        <f t="shared" si="10"/>
        <v>Tyler</v>
      </c>
      <c r="C83" t="str">
        <f t="shared" si="11"/>
        <v>Steenbergen</v>
      </c>
      <c r="D83" s="13" t="s">
        <v>2087</v>
      </c>
      <c r="E83" s="22" t="s">
        <v>61</v>
      </c>
      <c r="F83" s="25" t="s">
        <v>331</v>
      </c>
      <c r="G83" s="158" t="s">
        <v>70</v>
      </c>
      <c r="H83" s="158" t="s">
        <v>2347</v>
      </c>
      <c r="I83" s="158">
        <v>21</v>
      </c>
      <c r="J83" s="156">
        <f>VALUE(COUNTIF(Validation!$A$2:$H$100,A83))</f>
        <v>0</v>
      </c>
      <c r="K83" s="93">
        <f t="shared" si="12"/>
        <v>875000</v>
      </c>
      <c r="L83" s="93">
        <f t="shared" si="13"/>
        <v>875000</v>
      </c>
      <c r="M83" s="92">
        <v>875000</v>
      </c>
      <c r="N83" s="92">
        <v>875000</v>
      </c>
      <c r="O83" s="92" t="s">
        <v>8</v>
      </c>
      <c r="P83" s="92">
        <v>0</v>
      </c>
      <c r="Q83" s="92">
        <v>0</v>
      </c>
      <c r="R83" s="92">
        <v>0</v>
      </c>
      <c r="S83" s="92">
        <v>0</v>
      </c>
      <c r="T83" s="25">
        <f t="shared" si="14"/>
        <v>2</v>
      </c>
      <c r="V83">
        <f t="shared" si="15"/>
        <v>1</v>
      </c>
      <c r="W83" s="25">
        <f t="shared" si="16"/>
        <v>1</v>
      </c>
      <c r="X83">
        <f t="shared" si="17"/>
        <v>1</v>
      </c>
    </row>
    <row r="84" spans="1:24" ht="15.75" x14ac:dyDescent="0.25">
      <c r="A84" t="str">
        <f t="shared" si="9"/>
        <v>Ilya Lyubushkin - ARI - DD</v>
      </c>
      <c r="B84" t="str">
        <f t="shared" si="10"/>
        <v>Ilya</v>
      </c>
      <c r="C84" t="str">
        <f t="shared" si="11"/>
        <v>Lyubushkin</v>
      </c>
      <c r="D84" s="13" t="s">
        <v>2080</v>
      </c>
      <c r="E84" s="22" t="s">
        <v>61</v>
      </c>
      <c r="F84" s="25">
        <v>0</v>
      </c>
      <c r="G84" s="25" t="s">
        <v>2345</v>
      </c>
      <c r="H84" s="25" t="s">
        <v>2340</v>
      </c>
      <c r="I84" s="25">
        <v>25</v>
      </c>
      <c r="J84" s="156">
        <f>VALUE(COUNTIF(Validation!$A$2:$H$100,A84))</f>
        <v>0</v>
      </c>
      <c r="K84" s="93">
        <f t="shared" si="12"/>
        <v>874125</v>
      </c>
      <c r="L84" s="93">
        <f t="shared" si="13"/>
        <v>0</v>
      </c>
      <c r="M84" s="92">
        <v>874125</v>
      </c>
      <c r="N84" s="92" t="s">
        <v>8</v>
      </c>
      <c r="O84" s="92">
        <v>0</v>
      </c>
      <c r="P84" s="92">
        <v>0</v>
      </c>
      <c r="Q84" s="92">
        <v>0</v>
      </c>
      <c r="R84" s="92">
        <v>0</v>
      </c>
      <c r="S84" s="92">
        <v>0</v>
      </c>
      <c r="T84" s="25">
        <f t="shared" si="14"/>
        <v>1</v>
      </c>
      <c r="V84">
        <f t="shared" si="15"/>
        <v>1</v>
      </c>
      <c r="W84" s="25">
        <f t="shared" si="16"/>
        <v>0</v>
      </c>
      <c r="X84">
        <f t="shared" si="17"/>
        <v>0</v>
      </c>
    </row>
    <row r="85" spans="1:24" ht="15.75" x14ac:dyDescent="0.25">
      <c r="A85" t="str">
        <f t="shared" si="9"/>
        <v>Dane Birks - ARI - D</v>
      </c>
      <c r="B85" t="str">
        <f t="shared" si="10"/>
        <v>Dane</v>
      </c>
      <c r="C85" t="str">
        <f t="shared" si="11"/>
        <v>Birks</v>
      </c>
      <c r="D85" s="13" t="s">
        <v>1752</v>
      </c>
      <c r="E85" s="22" t="s">
        <v>61</v>
      </c>
      <c r="F85" s="25" t="s">
        <v>331</v>
      </c>
      <c r="G85" s="158" t="s">
        <v>79</v>
      </c>
      <c r="H85" s="158" t="s">
        <v>2347</v>
      </c>
      <c r="I85" s="158">
        <v>23</v>
      </c>
      <c r="J85" s="156">
        <f>VALUE(COUNTIF(Validation!$A$2:$H$100,A85))</f>
        <v>0</v>
      </c>
      <c r="K85" s="93">
        <f t="shared" si="12"/>
        <v>800000</v>
      </c>
      <c r="L85" s="93">
        <f t="shared" si="13"/>
        <v>0</v>
      </c>
      <c r="M85" s="92">
        <v>800000</v>
      </c>
      <c r="N85" s="92" t="s">
        <v>8</v>
      </c>
      <c r="O85" s="92">
        <v>0</v>
      </c>
      <c r="P85" s="92">
        <v>0</v>
      </c>
      <c r="Q85" s="92">
        <v>0</v>
      </c>
      <c r="R85" s="92">
        <v>0</v>
      </c>
      <c r="S85" s="92">
        <v>0</v>
      </c>
      <c r="T85" s="25">
        <f t="shared" si="14"/>
        <v>1</v>
      </c>
      <c r="V85">
        <f t="shared" si="15"/>
        <v>1</v>
      </c>
      <c r="W85" s="25">
        <f t="shared" si="16"/>
        <v>1</v>
      </c>
      <c r="X85">
        <f t="shared" si="17"/>
        <v>0</v>
      </c>
    </row>
    <row r="86" spans="1:24" ht="15.75" x14ac:dyDescent="0.25">
      <c r="A86" t="str">
        <f t="shared" si="9"/>
        <v>Conor Garland - ARI - AG, AD</v>
      </c>
      <c r="B86" t="str">
        <f t="shared" si="10"/>
        <v>Conor</v>
      </c>
      <c r="C86" t="str">
        <f t="shared" si="11"/>
        <v>Garland</v>
      </c>
      <c r="D86" s="13" t="s">
        <v>2096</v>
      </c>
      <c r="E86" s="22" t="s">
        <v>61</v>
      </c>
      <c r="F86" s="25">
        <v>0</v>
      </c>
      <c r="G86" s="25" t="s">
        <v>2343</v>
      </c>
      <c r="H86" s="25" t="s">
        <v>2340</v>
      </c>
      <c r="I86" s="25">
        <v>23</v>
      </c>
      <c r="J86" s="156">
        <f>VALUE(COUNTIF(Validation!$A$2:$H$100,A86))</f>
        <v>0</v>
      </c>
      <c r="K86" s="93">
        <f t="shared" si="12"/>
        <v>775000</v>
      </c>
      <c r="L86" s="93">
        <f t="shared" si="13"/>
        <v>775000</v>
      </c>
      <c r="M86" s="92">
        <v>775000</v>
      </c>
      <c r="N86" s="92">
        <v>775000</v>
      </c>
      <c r="O86" s="92" t="s">
        <v>8</v>
      </c>
      <c r="P86" s="92">
        <v>0</v>
      </c>
      <c r="Q86" s="92">
        <v>0</v>
      </c>
      <c r="R86" s="92">
        <v>0</v>
      </c>
      <c r="S86" s="92">
        <v>0</v>
      </c>
      <c r="T86" s="25">
        <f t="shared" si="14"/>
        <v>2</v>
      </c>
      <c r="V86">
        <f t="shared" si="15"/>
        <v>1</v>
      </c>
      <c r="W86" s="25">
        <f t="shared" si="16"/>
        <v>0</v>
      </c>
      <c r="X86">
        <f t="shared" si="17"/>
        <v>1</v>
      </c>
    </row>
    <row r="87" spans="1:24" ht="15.75" x14ac:dyDescent="0.25">
      <c r="A87" t="str">
        <f t="shared" si="9"/>
        <v>Michael Bunting - ARI - AG</v>
      </c>
      <c r="B87" t="str">
        <f t="shared" si="10"/>
        <v>Michael</v>
      </c>
      <c r="C87" t="str">
        <f t="shared" si="11"/>
        <v>Bunting</v>
      </c>
      <c r="D87" s="13" t="s">
        <v>2092</v>
      </c>
      <c r="E87" s="22" t="s">
        <v>61</v>
      </c>
      <c r="F87" s="25">
        <v>0</v>
      </c>
      <c r="G87" s="158" t="s">
        <v>2341</v>
      </c>
      <c r="H87" s="158" t="s">
        <v>2347</v>
      </c>
      <c r="I87" s="158">
        <v>23</v>
      </c>
      <c r="J87" s="156">
        <f>VALUE(COUNTIF(Validation!$A$2:$H$100,A87))</f>
        <v>0</v>
      </c>
      <c r="K87" s="93">
        <f t="shared" si="12"/>
        <v>737500</v>
      </c>
      <c r="L87" s="93">
        <f t="shared" si="13"/>
        <v>737500</v>
      </c>
      <c r="M87" s="92">
        <v>737500</v>
      </c>
      <c r="N87" s="92">
        <v>737500</v>
      </c>
      <c r="O87" s="92" t="s">
        <v>8</v>
      </c>
      <c r="P87" s="92">
        <v>0</v>
      </c>
      <c r="Q87" s="92">
        <v>0</v>
      </c>
      <c r="R87" s="92">
        <v>0</v>
      </c>
      <c r="S87" s="92">
        <v>0</v>
      </c>
      <c r="T87" s="25">
        <f t="shared" si="14"/>
        <v>2</v>
      </c>
      <c r="V87">
        <f t="shared" si="15"/>
        <v>1</v>
      </c>
      <c r="W87" s="25">
        <f t="shared" si="16"/>
        <v>0</v>
      </c>
      <c r="X87">
        <f t="shared" si="17"/>
        <v>1</v>
      </c>
    </row>
    <row r="88" spans="1:24" ht="15.75" x14ac:dyDescent="0.25">
      <c r="A88" t="str">
        <f t="shared" si="9"/>
        <v>Hudson Fasching - ARI - AD</v>
      </c>
      <c r="B88" t="str">
        <f t="shared" si="10"/>
        <v>Hudson</v>
      </c>
      <c r="C88" t="str">
        <f t="shared" si="11"/>
        <v>Fasching</v>
      </c>
      <c r="D88" s="13" t="s">
        <v>2084</v>
      </c>
      <c r="E88" s="22" t="s">
        <v>61</v>
      </c>
      <c r="F88" s="25">
        <v>0</v>
      </c>
      <c r="G88" s="25" t="s">
        <v>2339</v>
      </c>
      <c r="H88" s="25" t="s">
        <v>2347</v>
      </c>
      <c r="I88" s="25">
        <v>24</v>
      </c>
      <c r="J88" s="156">
        <f>VALUE(COUNTIF(Validation!$A$2:$H$100,A88))</f>
        <v>0</v>
      </c>
      <c r="K88" s="93">
        <f t="shared" si="12"/>
        <v>737500</v>
      </c>
      <c r="L88" s="93">
        <f t="shared" si="13"/>
        <v>737500</v>
      </c>
      <c r="M88" s="92">
        <v>737500</v>
      </c>
      <c r="N88" s="92">
        <v>737500</v>
      </c>
      <c r="O88" s="92" t="s">
        <v>8</v>
      </c>
      <c r="P88" s="92">
        <v>0</v>
      </c>
      <c r="Q88" s="92">
        <v>0</v>
      </c>
      <c r="R88" s="92">
        <v>0</v>
      </c>
      <c r="S88" s="92">
        <v>0</v>
      </c>
      <c r="T88" s="25">
        <f t="shared" si="14"/>
        <v>2</v>
      </c>
      <c r="V88">
        <f t="shared" si="15"/>
        <v>1</v>
      </c>
      <c r="W88" s="25">
        <f t="shared" si="16"/>
        <v>0</v>
      </c>
      <c r="X88">
        <f t="shared" si="17"/>
        <v>1</v>
      </c>
    </row>
    <row r="89" spans="1:24" ht="15.75" x14ac:dyDescent="0.25">
      <c r="A89" t="str">
        <f t="shared" si="9"/>
        <v>Beau Bennett - ARI - AD, AG</v>
      </c>
      <c r="B89" t="str">
        <f t="shared" si="10"/>
        <v>Beau</v>
      </c>
      <c r="C89" t="str">
        <f t="shared" si="11"/>
        <v>Bennett</v>
      </c>
      <c r="D89" s="13" t="s">
        <v>2359</v>
      </c>
      <c r="E89" s="22" t="s">
        <v>61</v>
      </c>
      <c r="F89" s="25">
        <v>0</v>
      </c>
      <c r="G89" s="9" t="s">
        <v>2342</v>
      </c>
      <c r="H89" s="9" t="s">
        <v>2347</v>
      </c>
      <c r="I89" s="9">
        <v>27</v>
      </c>
      <c r="J89" s="156">
        <f>VALUE(COUNTIF(Validation!$A$2:$H$100,A89))</f>
        <v>0</v>
      </c>
      <c r="K89" s="93">
        <f t="shared" si="12"/>
        <v>725000</v>
      </c>
      <c r="L89" s="93">
        <f t="shared" si="13"/>
        <v>0</v>
      </c>
      <c r="M89" s="92">
        <v>725000</v>
      </c>
      <c r="N89" s="92" t="s">
        <v>7</v>
      </c>
      <c r="O89" s="92">
        <v>0</v>
      </c>
      <c r="P89" s="92">
        <v>0</v>
      </c>
      <c r="Q89" s="92">
        <v>0</v>
      </c>
      <c r="R89" s="92">
        <v>0</v>
      </c>
      <c r="S89" s="92">
        <v>0</v>
      </c>
      <c r="T89" s="25">
        <f t="shared" si="14"/>
        <v>1</v>
      </c>
      <c r="V89">
        <f t="shared" si="15"/>
        <v>1</v>
      </c>
      <c r="W89" s="25">
        <f t="shared" si="16"/>
        <v>0</v>
      </c>
      <c r="X89">
        <f t="shared" si="17"/>
        <v>0</v>
      </c>
    </row>
    <row r="90" spans="1:24" ht="15.75" x14ac:dyDescent="0.25">
      <c r="A90" t="str">
        <f t="shared" si="9"/>
        <v>Andy Miele - ARI - C</v>
      </c>
      <c r="B90" t="str">
        <f t="shared" si="10"/>
        <v>Andy</v>
      </c>
      <c r="C90" t="str">
        <f t="shared" si="11"/>
        <v>Miele</v>
      </c>
      <c r="D90" s="13" t="s">
        <v>2360</v>
      </c>
      <c r="E90" s="22" t="s">
        <v>61</v>
      </c>
      <c r="F90" s="25">
        <v>0</v>
      </c>
      <c r="G90" s="25" t="s">
        <v>70</v>
      </c>
      <c r="H90" s="25" t="s">
        <v>2347</v>
      </c>
      <c r="I90" s="25">
        <v>31</v>
      </c>
      <c r="J90" s="156">
        <f>VALUE(COUNTIF(Validation!$A$2:$H$100,A90))</f>
        <v>0</v>
      </c>
      <c r="K90" s="93">
        <f t="shared" si="12"/>
        <v>725000</v>
      </c>
      <c r="L90" s="93">
        <f t="shared" si="13"/>
        <v>725000</v>
      </c>
      <c r="M90" s="92">
        <v>725000</v>
      </c>
      <c r="N90" s="92">
        <v>725000</v>
      </c>
      <c r="O90" s="92" t="s">
        <v>7</v>
      </c>
      <c r="P90" s="92">
        <v>0</v>
      </c>
      <c r="Q90" s="92">
        <v>0</v>
      </c>
      <c r="R90" s="92">
        <v>0</v>
      </c>
      <c r="S90" s="92">
        <v>0</v>
      </c>
      <c r="T90" s="25">
        <f t="shared" si="14"/>
        <v>2</v>
      </c>
      <c r="V90">
        <f t="shared" si="15"/>
        <v>1</v>
      </c>
      <c r="W90" s="25">
        <f t="shared" si="16"/>
        <v>0</v>
      </c>
      <c r="X90">
        <f t="shared" si="17"/>
        <v>1</v>
      </c>
    </row>
    <row r="91" spans="1:24" ht="15" customHeight="1" x14ac:dyDescent="0.25">
      <c r="A91" t="str">
        <f t="shared" si="9"/>
        <v>Aaron Ness - ARI - DG</v>
      </c>
      <c r="B91" t="str">
        <f t="shared" si="10"/>
        <v>Aaron</v>
      </c>
      <c r="C91" t="str">
        <f t="shared" si="11"/>
        <v>Ness</v>
      </c>
      <c r="D91" s="13" t="s">
        <v>1793</v>
      </c>
      <c r="E91" s="22" t="s">
        <v>61</v>
      </c>
      <c r="F91" s="25">
        <v>0</v>
      </c>
      <c r="G91" s="158" t="s">
        <v>2346</v>
      </c>
      <c r="H91" s="158" t="s">
        <v>2347</v>
      </c>
      <c r="I91" s="158">
        <v>29</v>
      </c>
      <c r="J91" s="156">
        <f>VALUE(COUNTIF(Validation!$A$2:$H$100,A91))</f>
        <v>0</v>
      </c>
      <c r="K91" s="93">
        <f t="shared" si="12"/>
        <v>725000</v>
      </c>
      <c r="L91" s="93">
        <f t="shared" si="13"/>
        <v>725000</v>
      </c>
      <c r="M91" s="92">
        <v>725000</v>
      </c>
      <c r="N91" s="92">
        <v>725000</v>
      </c>
      <c r="O91" s="92" t="s">
        <v>7</v>
      </c>
      <c r="P91" s="92">
        <v>0</v>
      </c>
      <c r="Q91" s="92">
        <v>0</v>
      </c>
      <c r="R91" s="92">
        <v>0</v>
      </c>
      <c r="S91" s="92">
        <v>0</v>
      </c>
      <c r="T91" s="25">
        <f t="shared" si="14"/>
        <v>2</v>
      </c>
      <c r="V91">
        <f t="shared" si="15"/>
        <v>1</v>
      </c>
      <c r="W91" s="25">
        <f t="shared" si="16"/>
        <v>0</v>
      </c>
      <c r="X91">
        <f t="shared" si="17"/>
        <v>1</v>
      </c>
    </row>
    <row r="92" spans="1:24" ht="15.75" x14ac:dyDescent="0.25">
      <c r="A92" t="str">
        <f t="shared" si="9"/>
        <v>Dysin Mayo - ARI - DD</v>
      </c>
      <c r="B92" t="str">
        <f t="shared" si="10"/>
        <v>Dysin</v>
      </c>
      <c r="C92" t="str">
        <f t="shared" si="11"/>
        <v>Mayo</v>
      </c>
      <c r="D92" s="13" t="s">
        <v>2097</v>
      </c>
      <c r="E92" s="22" t="s">
        <v>61</v>
      </c>
      <c r="F92" s="25">
        <v>0</v>
      </c>
      <c r="G92" s="25" t="s">
        <v>2345</v>
      </c>
      <c r="H92" s="25" t="s">
        <v>2347</v>
      </c>
      <c r="I92" s="25">
        <v>23</v>
      </c>
      <c r="J92" s="156">
        <f>VALUE(COUNTIF(Validation!$A$2:$H$100,A92))</f>
        <v>0</v>
      </c>
      <c r="K92" s="93">
        <f t="shared" si="12"/>
        <v>715000</v>
      </c>
      <c r="L92" s="93">
        <f t="shared" si="13"/>
        <v>0</v>
      </c>
      <c r="M92" s="92">
        <v>715000</v>
      </c>
      <c r="N92" s="92" t="s">
        <v>8</v>
      </c>
      <c r="O92" s="92">
        <v>0</v>
      </c>
      <c r="P92" s="92">
        <v>0</v>
      </c>
      <c r="Q92" s="92">
        <v>0</v>
      </c>
      <c r="R92" s="92">
        <v>0</v>
      </c>
      <c r="S92" s="92">
        <v>0</v>
      </c>
      <c r="T92" s="25">
        <f t="shared" si="14"/>
        <v>1</v>
      </c>
      <c r="V92">
        <f t="shared" si="15"/>
        <v>1</v>
      </c>
      <c r="W92" s="25">
        <f t="shared" si="16"/>
        <v>0</v>
      </c>
      <c r="X92">
        <f t="shared" si="17"/>
        <v>0</v>
      </c>
    </row>
    <row r="93" spans="1:24" ht="15.75" x14ac:dyDescent="0.25">
      <c r="A93" t="str">
        <f t="shared" si="9"/>
        <v>Adin Hill - ARI - G</v>
      </c>
      <c r="B93" t="str">
        <f t="shared" si="10"/>
        <v>Adin</v>
      </c>
      <c r="C93" t="str">
        <f t="shared" si="11"/>
        <v>Hill</v>
      </c>
      <c r="D93" s="13" t="s">
        <v>2091</v>
      </c>
      <c r="E93" s="22" t="s">
        <v>61</v>
      </c>
      <c r="F93" s="25">
        <v>0</v>
      </c>
      <c r="G93" s="25" t="s">
        <v>121</v>
      </c>
      <c r="H93" s="25" t="s">
        <v>2347</v>
      </c>
      <c r="I93" s="25">
        <v>23</v>
      </c>
      <c r="J93" s="156">
        <f>VALUE(COUNTIF(Validation!$A$2:$H$100,A93))</f>
        <v>0</v>
      </c>
      <c r="K93" s="93">
        <f t="shared" si="12"/>
        <v>708750</v>
      </c>
      <c r="L93" s="93">
        <f t="shared" si="13"/>
        <v>0</v>
      </c>
      <c r="M93" s="92">
        <v>708750</v>
      </c>
      <c r="N93" s="92" t="s">
        <v>8</v>
      </c>
      <c r="O93" s="92">
        <v>0</v>
      </c>
      <c r="P93" s="92">
        <v>0</v>
      </c>
      <c r="Q93" s="92">
        <v>0</v>
      </c>
      <c r="R93" s="92">
        <v>0</v>
      </c>
      <c r="S93" s="92">
        <v>0</v>
      </c>
      <c r="T93" s="25">
        <f t="shared" si="14"/>
        <v>1</v>
      </c>
      <c r="V93">
        <f t="shared" si="15"/>
        <v>1</v>
      </c>
      <c r="W93" s="25">
        <f t="shared" si="16"/>
        <v>0</v>
      </c>
      <c r="X93">
        <f t="shared" si="17"/>
        <v>0</v>
      </c>
    </row>
    <row r="94" spans="1:24" ht="15.75" x14ac:dyDescent="0.25">
      <c r="A94" t="str">
        <f t="shared" si="9"/>
        <v>Giovanni Fiore - ARI - AD, C</v>
      </c>
      <c r="B94" t="str">
        <f t="shared" si="10"/>
        <v>Giovanni</v>
      </c>
      <c r="C94" t="str">
        <f t="shared" si="11"/>
        <v>Fiore</v>
      </c>
      <c r="D94" s="13" t="s">
        <v>2055</v>
      </c>
      <c r="E94" s="22" t="s">
        <v>61</v>
      </c>
      <c r="F94" s="25" t="s">
        <v>331</v>
      </c>
      <c r="G94" s="25" t="s">
        <v>2354</v>
      </c>
      <c r="H94" s="25" t="s">
        <v>2347</v>
      </c>
      <c r="I94" s="25">
        <v>23</v>
      </c>
      <c r="J94" s="156">
        <f>VALUE(COUNTIF(Validation!$A$2:$H$100,A94))</f>
        <v>0</v>
      </c>
      <c r="K94" s="93">
        <f t="shared" si="12"/>
        <v>701667</v>
      </c>
      <c r="L94" s="93">
        <f t="shared" si="13"/>
        <v>0</v>
      </c>
      <c r="M94" s="92">
        <v>701667</v>
      </c>
      <c r="N94" s="92" t="s">
        <v>8</v>
      </c>
      <c r="O94" s="92">
        <v>0</v>
      </c>
      <c r="P94" s="92">
        <v>0</v>
      </c>
      <c r="Q94" s="92">
        <v>0</v>
      </c>
      <c r="R94" s="92">
        <v>0</v>
      </c>
      <c r="S94" s="92">
        <v>0</v>
      </c>
      <c r="T94" s="25">
        <f t="shared" si="14"/>
        <v>1</v>
      </c>
      <c r="V94">
        <f t="shared" si="15"/>
        <v>1</v>
      </c>
      <c r="W94" s="25">
        <f t="shared" si="16"/>
        <v>1</v>
      </c>
      <c r="X94">
        <f t="shared" si="17"/>
        <v>0</v>
      </c>
    </row>
    <row r="95" spans="1:24" ht="15.75" x14ac:dyDescent="0.25">
      <c r="A95" t="str">
        <f t="shared" si="9"/>
        <v>Robbie Russo - ARI - DD</v>
      </c>
      <c r="B95" t="str">
        <f t="shared" si="10"/>
        <v>Robbie</v>
      </c>
      <c r="C95" t="str">
        <f t="shared" si="11"/>
        <v>Russo</v>
      </c>
      <c r="D95" s="13" t="s">
        <v>2098</v>
      </c>
      <c r="E95" s="22" t="s">
        <v>61</v>
      </c>
      <c r="F95" s="25">
        <v>0</v>
      </c>
      <c r="G95" s="158" t="s">
        <v>2345</v>
      </c>
      <c r="H95" s="158" t="s">
        <v>2347</v>
      </c>
      <c r="I95" s="158">
        <v>26</v>
      </c>
      <c r="J95" s="156">
        <f>VALUE(COUNTIF(Validation!$A$2:$H$100,A95))</f>
        <v>0</v>
      </c>
      <c r="K95" s="93">
        <f t="shared" si="12"/>
        <v>700000</v>
      </c>
      <c r="L95" s="93">
        <f t="shared" si="13"/>
        <v>0</v>
      </c>
      <c r="M95" s="92">
        <v>700000</v>
      </c>
      <c r="N95" s="92" t="s">
        <v>7</v>
      </c>
      <c r="O95" s="92">
        <v>0</v>
      </c>
      <c r="P95" s="92">
        <v>0</v>
      </c>
      <c r="Q95" s="92">
        <v>0</v>
      </c>
      <c r="R95" s="92">
        <v>0</v>
      </c>
      <c r="S95" s="92">
        <v>0</v>
      </c>
      <c r="T95" s="25">
        <f t="shared" si="14"/>
        <v>1</v>
      </c>
      <c r="V95">
        <f t="shared" si="15"/>
        <v>1</v>
      </c>
      <c r="W95" s="25">
        <f t="shared" si="16"/>
        <v>0</v>
      </c>
      <c r="X95">
        <f t="shared" si="17"/>
        <v>0</v>
      </c>
    </row>
    <row r="96" spans="1:24" ht="15.75" x14ac:dyDescent="0.25">
      <c r="A96" t="str">
        <f t="shared" si="9"/>
        <v>Lane Pederson - ARI - C</v>
      </c>
      <c r="B96" t="str">
        <f t="shared" si="10"/>
        <v>Lane</v>
      </c>
      <c r="C96" t="str">
        <f t="shared" si="11"/>
        <v>Pederson</v>
      </c>
      <c r="D96" s="13" t="s">
        <v>2094</v>
      </c>
      <c r="E96" s="25" t="s">
        <v>61</v>
      </c>
      <c r="F96" s="25" t="s">
        <v>331</v>
      </c>
      <c r="G96" s="25" t="s">
        <v>70</v>
      </c>
      <c r="H96" s="25" t="s">
        <v>2347</v>
      </c>
      <c r="I96" s="25">
        <v>22</v>
      </c>
      <c r="J96" s="156">
        <f>VALUE(COUNTIF(Validation!$A$2:$H$100,A96))</f>
        <v>0</v>
      </c>
      <c r="K96" s="93">
        <f t="shared" si="12"/>
        <v>690000</v>
      </c>
      <c r="L96" s="93">
        <f t="shared" si="13"/>
        <v>0</v>
      </c>
      <c r="M96" s="92">
        <v>690000</v>
      </c>
      <c r="N96" s="92" t="s">
        <v>8</v>
      </c>
      <c r="O96" s="92">
        <v>0</v>
      </c>
      <c r="P96" s="92">
        <v>0</v>
      </c>
      <c r="Q96" s="92">
        <v>0</v>
      </c>
      <c r="R96" s="92">
        <v>0</v>
      </c>
      <c r="S96" s="92">
        <v>0</v>
      </c>
      <c r="T96" s="25">
        <f t="shared" si="14"/>
        <v>1</v>
      </c>
      <c r="V96">
        <f t="shared" si="15"/>
        <v>1</v>
      </c>
      <c r="W96" s="25">
        <f t="shared" si="16"/>
        <v>1</v>
      </c>
      <c r="X96">
        <f t="shared" si="17"/>
        <v>0</v>
      </c>
    </row>
    <row r="97" spans="1:24" ht="15.75" x14ac:dyDescent="0.25">
      <c r="A97" t="str">
        <f t="shared" si="9"/>
        <v>Jalen Smereck - ARI - D</v>
      </c>
      <c r="B97" t="str">
        <f t="shared" si="10"/>
        <v>Jalen</v>
      </c>
      <c r="C97" t="str">
        <f t="shared" si="11"/>
        <v>Smereck</v>
      </c>
      <c r="D97" s="13" t="s">
        <v>2095</v>
      </c>
      <c r="E97" s="22" t="s">
        <v>61</v>
      </c>
      <c r="F97" s="25" t="s">
        <v>331</v>
      </c>
      <c r="G97" s="158" t="s">
        <v>79</v>
      </c>
      <c r="H97" s="158" t="s">
        <v>2347</v>
      </c>
      <c r="I97" s="158">
        <v>22</v>
      </c>
      <c r="J97" s="156">
        <f>VALUE(COUNTIF(Validation!$A$2:$H$100,A97))</f>
        <v>0</v>
      </c>
      <c r="K97" s="93">
        <f t="shared" si="12"/>
        <v>686667</v>
      </c>
      <c r="L97" s="93">
        <f t="shared" si="13"/>
        <v>0</v>
      </c>
      <c r="M97" s="92">
        <v>686667</v>
      </c>
      <c r="N97" s="92" t="s">
        <v>8</v>
      </c>
      <c r="O97" s="92">
        <v>0</v>
      </c>
      <c r="P97" s="92">
        <v>0</v>
      </c>
      <c r="Q97" s="92">
        <v>0</v>
      </c>
      <c r="R97" s="92">
        <v>0</v>
      </c>
      <c r="S97" s="92">
        <v>0</v>
      </c>
      <c r="T97" s="25">
        <f t="shared" si="14"/>
        <v>1</v>
      </c>
      <c r="V97">
        <f t="shared" si="15"/>
        <v>1</v>
      </c>
      <c r="W97" s="25">
        <f t="shared" si="16"/>
        <v>1</v>
      </c>
      <c r="X97">
        <f t="shared" si="17"/>
        <v>0</v>
      </c>
    </row>
    <row r="98" spans="1:24" ht="15.75" x14ac:dyDescent="0.25">
      <c r="A98" t="str">
        <f t="shared" si="9"/>
        <v>Michael Chaput - ARI - C</v>
      </c>
      <c r="B98" t="str">
        <f t="shared" si="10"/>
        <v>Michael</v>
      </c>
      <c r="C98" t="str">
        <f t="shared" si="11"/>
        <v>Chaput</v>
      </c>
      <c r="D98" s="13" t="s">
        <v>1420</v>
      </c>
      <c r="E98" s="22" t="s">
        <v>61</v>
      </c>
      <c r="F98" s="25">
        <v>0</v>
      </c>
      <c r="G98" s="25" t="s">
        <v>70</v>
      </c>
      <c r="H98" s="25" t="s">
        <v>2347</v>
      </c>
      <c r="I98" s="25">
        <v>27</v>
      </c>
      <c r="J98" s="156">
        <f>VALUE(COUNTIF(Validation!$A$2:$H$100,A98))</f>
        <v>0</v>
      </c>
      <c r="K98" s="93">
        <f t="shared" si="12"/>
        <v>675000</v>
      </c>
      <c r="L98" s="93">
        <f t="shared" si="13"/>
        <v>0</v>
      </c>
      <c r="M98" s="92">
        <v>675000</v>
      </c>
      <c r="N98" s="92" t="s">
        <v>7</v>
      </c>
      <c r="O98" s="92">
        <v>0</v>
      </c>
      <c r="P98" s="92">
        <v>0</v>
      </c>
      <c r="Q98" s="92">
        <v>0</v>
      </c>
      <c r="R98" s="92">
        <v>0</v>
      </c>
      <c r="S98" s="92">
        <v>0</v>
      </c>
      <c r="T98" s="25">
        <f t="shared" si="14"/>
        <v>1</v>
      </c>
      <c r="V98">
        <f t="shared" si="15"/>
        <v>1</v>
      </c>
      <c r="W98" s="25">
        <f t="shared" si="16"/>
        <v>0</v>
      </c>
      <c r="X98">
        <f t="shared" si="17"/>
        <v>0</v>
      </c>
    </row>
    <row r="99" spans="1:24" ht="15.75" x14ac:dyDescent="0.25">
      <c r="A99" t="str">
        <f t="shared" si="9"/>
        <v>David Krejci - BOS - C</v>
      </c>
      <c r="B99" t="str">
        <f t="shared" si="10"/>
        <v>David</v>
      </c>
      <c r="C99" t="str">
        <f t="shared" si="11"/>
        <v>Krejci</v>
      </c>
      <c r="D99" s="13" t="s">
        <v>4826</v>
      </c>
      <c r="E99" s="22" t="s">
        <v>9</v>
      </c>
      <c r="F99" s="25" t="s">
        <v>326</v>
      </c>
      <c r="G99" s="25" t="s">
        <v>70</v>
      </c>
      <c r="H99" s="25" t="s">
        <v>2569</v>
      </c>
      <c r="I99" s="25">
        <v>33</v>
      </c>
      <c r="J99" s="156">
        <f>VALUE(COUNTIF(Validation!$A$2:$H$100,A99))</f>
        <v>0</v>
      </c>
      <c r="K99" s="93">
        <f t="shared" si="12"/>
        <v>7250000</v>
      </c>
      <c r="L99" s="93">
        <f t="shared" si="13"/>
        <v>7250000</v>
      </c>
      <c r="M99" s="92">
        <v>7250000</v>
      </c>
      <c r="N99" s="92">
        <v>7250000</v>
      </c>
      <c r="O99" s="92" t="s">
        <v>7</v>
      </c>
      <c r="P99" s="92">
        <v>0</v>
      </c>
      <c r="Q99" s="92">
        <v>0</v>
      </c>
      <c r="R99" s="92">
        <v>0</v>
      </c>
      <c r="S99" s="92">
        <v>0</v>
      </c>
      <c r="T99" s="25">
        <f t="shared" si="14"/>
        <v>2</v>
      </c>
      <c r="V99">
        <f t="shared" si="15"/>
        <v>1</v>
      </c>
      <c r="W99" s="25">
        <f t="shared" si="16"/>
        <v>0</v>
      </c>
      <c r="X99">
        <f t="shared" si="17"/>
        <v>1</v>
      </c>
    </row>
    <row r="100" spans="1:24" ht="15.75" x14ac:dyDescent="0.25">
      <c r="A100" t="str">
        <f t="shared" si="9"/>
        <v>Tuukka Rask - BOS - G</v>
      </c>
      <c r="B100" t="str">
        <f t="shared" si="10"/>
        <v>Tuukka</v>
      </c>
      <c r="C100" t="str">
        <f t="shared" si="11"/>
        <v>Rask</v>
      </c>
      <c r="D100" s="13" t="s">
        <v>1272</v>
      </c>
      <c r="E100" s="22" t="s">
        <v>9</v>
      </c>
      <c r="F100" s="25" t="s">
        <v>326</v>
      </c>
      <c r="G100" s="25" t="s">
        <v>121</v>
      </c>
      <c r="H100" s="25" t="s">
        <v>2569</v>
      </c>
      <c r="I100" s="25">
        <v>32</v>
      </c>
      <c r="J100" s="156">
        <f>VALUE(COUNTIF(Validation!$A$2:$H$100,A100))</f>
        <v>1</v>
      </c>
      <c r="K100" s="93">
        <f t="shared" si="12"/>
        <v>7000000</v>
      </c>
      <c r="L100" s="93">
        <f t="shared" si="13"/>
        <v>7000000</v>
      </c>
      <c r="M100" s="92">
        <v>7000000</v>
      </c>
      <c r="N100" s="92">
        <v>7000000</v>
      </c>
      <c r="O100" s="92" t="s">
        <v>7</v>
      </c>
      <c r="P100" s="92">
        <v>0</v>
      </c>
      <c r="Q100" s="92">
        <v>0</v>
      </c>
      <c r="R100" s="92">
        <v>0</v>
      </c>
      <c r="S100" s="92">
        <v>0</v>
      </c>
      <c r="T100" s="25">
        <f t="shared" si="14"/>
        <v>2</v>
      </c>
      <c r="V100">
        <f t="shared" si="15"/>
        <v>1</v>
      </c>
      <c r="W100" s="25">
        <f t="shared" si="16"/>
        <v>0</v>
      </c>
      <c r="X100">
        <f t="shared" si="17"/>
        <v>1</v>
      </c>
    </row>
    <row r="101" spans="1:24" ht="15.75" x14ac:dyDescent="0.25">
      <c r="A101" t="str">
        <f t="shared" si="9"/>
        <v>Patrice Bergeron - BOS - C</v>
      </c>
      <c r="B101" t="str">
        <f t="shared" si="10"/>
        <v>Patrice</v>
      </c>
      <c r="C101" t="str">
        <f t="shared" si="11"/>
        <v>Bergeron</v>
      </c>
      <c r="D101" s="13" t="s">
        <v>4827</v>
      </c>
      <c r="E101" s="22" t="s">
        <v>9</v>
      </c>
      <c r="F101" s="25" t="s">
        <v>364</v>
      </c>
      <c r="G101" s="25" t="s">
        <v>70</v>
      </c>
      <c r="H101" s="25" t="s">
        <v>2569</v>
      </c>
      <c r="I101" s="25">
        <v>34</v>
      </c>
      <c r="J101" s="156">
        <f>VALUE(COUNTIF(Validation!$A$2:$H$100,A101))</f>
        <v>1</v>
      </c>
      <c r="K101" s="93">
        <f t="shared" si="12"/>
        <v>6875000</v>
      </c>
      <c r="L101" s="93">
        <f t="shared" si="13"/>
        <v>6875000</v>
      </c>
      <c r="M101" s="92">
        <v>6875000</v>
      </c>
      <c r="N101" s="92">
        <v>6875000</v>
      </c>
      <c r="O101" s="92">
        <v>6875000</v>
      </c>
      <c r="P101" s="92" t="s">
        <v>7</v>
      </c>
      <c r="Q101" s="92">
        <v>0</v>
      </c>
      <c r="R101" s="92">
        <v>0</v>
      </c>
      <c r="S101" s="92">
        <v>0</v>
      </c>
      <c r="T101" s="25">
        <f t="shared" si="14"/>
        <v>3</v>
      </c>
      <c r="V101">
        <f t="shared" si="15"/>
        <v>1</v>
      </c>
      <c r="W101" s="25">
        <f t="shared" si="16"/>
        <v>0</v>
      </c>
      <c r="X101">
        <f t="shared" si="17"/>
        <v>1</v>
      </c>
    </row>
    <row r="102" spans="1:24" ht="15.75" x14ac:dyDescent="0.25">
      <c r="A102" t="str">
        <f t="shared" si="9"/>
        <v>David Pastrnak - BOS - AD</v>
      </c>
      <c r="B102" t="str">
        <f t="shared" si="10"/>
        <v>David</v>
      </c>
      <c r="C102" t="str">
        <f t="shared" si="11"/>
        <v>Pastrnak</v>
      </c>
      <c r="D102" s="13" t="s">
        <v>1255</v>
      </c>
      <c r="E102" s="22" t="s">
        <v>9</v>
      </c>
      <c r="F102" s="25">
        <v>0</v>
      </c>
      <c r="G102" s="25" t="s">
        <v>2339</v>
      </c>
      <c r="H102" s="25" t="s">
        <v>2569</v>
      </c>
      <c r="I102" s="25">
        <v>23</v>
      </c>
      <c r="J102" s="156">
        <f>VALUE(COUNTIF(Validation!$A$2:$H$100,A102))</f>
        <v>1</v>
      </c>
      <c r="K102" s="93">
        <f t="shared" si="12"/>
        <v>6666666</v>
      </c>
      <c r="L102" s="93">
        <f t="shared" si="13"/>
        <v>6666666</v>
      </c>
      <c r="M102" s="92">
        <v>6666666</v>
      </c>
      <c r="N102" s="92">
        <v>6666666</v>
      </c>
      <c r="O102" s="92">
        <v>6666666</v>
      </c>
      <c r="P102" s="92">
        <v>6666666</v>
      </c>
      <c r="Q102" s="92" t="s">
        <v>7</v>
      </c>
      <c r="R102" s="92">
        <v>0</v>
      </c>
      <c r="S102" s="92">
        <v>0</v>
      </c>
      <c r="T102" s="25">
        <f t="shared" si="14"/>
        <v>4</v>
      </c>
      <c r="V102">
        <f t="shared" si="15"/>
        <v>1</v>
      </c>
      <c r="W102" s="25">
        <f t="shared" si="16"/>
        <v>0</v>
      </c>
      <c r="X102">
        <f t="shared" si="17"/>
        <v>1</v>
      </c>
    </row>
    <row r="103" spans="1:24" ht="15.75" x14ac:dyDescent="0.25">
      <c r="A103" t="str">
        <f t="shared" si="9"/>
        <v>Brad Marchand - BOS - AG</v>
      </c>
      <c r="B103" t="str">
        <f t="shared" si="10"/>
        <v>Brad</v>
      </c>
      <c r="C103" t="str">
        <f t="shared" si="11"/>
        <v>Marchand</v>
      </c>
      <c r="D103" s="13" t="s">
        <v>1256</v>
      </c>
      <c r="E103" s="22" t="s">
        <v>9</v>
      </c>
      <c r="F103" s="25" t="s">
        <v>364</v>
      </c>
      <c r="G103" s="25" t="s">
        <v>2341</v>
      </c>
      <c r="H103" s="25" t="s">
        <v>2569</v>
      </c>
      <c r="I103" s="25">
        <v>31</v>
      </c>
      <c r="J103" s="156">
        <f>VALUE(COUNTIF(Validation!$A$2:$H$100,A103))</f>
        <v>1</v>
      </c>
      <c r="K103" s="93">
        <f t="shared" si="12"/>
        <v>6125000</v>
      </c>
      <c r="L103" s="93">
        <f t="shared" si="13"/>
        <v>6125000</v>
      </c>
      <c r="M103" s="92">
        <v>6125000</v>
      </c>
      <c r="N103" s="92">
        <v>6125000</v>
      </c>
      <c r="O103" s="92">
        <v>6125000</v>
      </c>
      <c r="P103" s="92">
        <v>6125000</v>
      </c>
      <c r="Q103" s="92">
        <v>6125000</v>
      </c>
      <c r="R103" s="92">
        <v>6125000</v>
      </c>
      <c r="S103" s="92" t="s">
        <v>7</v>
      </c>
      <c r="T103" s="25">
        <f t="shared" si="14"/>
        <v>6</v>
      </c>
      <c r="V103">
        <f t="shared" si="15"/>
        <v>1</v>
      </c>
      <c r="W103" s="25">
        <f t="shared" si="16"/>
        <v>0</v>
      </c>
      <c r="X103">
        <f t="shared" si="17"/>
        <v>1</v>
      </c>
    </row>
    <row r="104" spans="1:24" ht="15.75" x14ac:dyDescent="0.25">
      <c r="A104" t="str">
        <f t="shared" si="9"/>
        <v>David Backes - BOS - C, AD</v>
      </c>
      <c r="B104" t="str">
        <f t="shared" si="10"/>
        <v>David</v>
      </c>
      <c r="C104" t="str">
        <f t="shared" si="11"/>
        <v>Backes</v>
      </c>
      <c r="D104" s="13" t="s">
        <v>1257</v>
      </c>
      <c r="E104" s="22" t="s">
        <v>9</v>
      </c>
      <c r="F104" s="25" t="s">
        <v>326</v>
      </c>
      <c r="G104" s="25" t="s">
        <v>2349</v>
      </c>
      <c r="H104" s="25" t="s">
        <v>2569</v>
      </c>
      <c r="I104" s="25">
        <v>35</v>
      </c>
      <c r="J104" s="156">
        <f>VALUE(COUNTIF(Validation!$A$2:$H$100,A104))</f>
        <v>0</v>
      </c>
      <c r="K104" s="93">
        <f t="shared" si="12"/>
        <v>6000000</v>
      </c>
      <c r="L104" s="93">
        <f t="shared" si="13"/>
        <v>6000000</v>
      </c>
      <c r="M104" s="92">
        <v>6000000</v>
      </c>
      <c r="N104" s="92">
        <v>6000000</v>
      </c>
      <c r="O104" s="92" t="s">
        <v>7</v>
      </c>
      <c r="P104" s="92">
        <v>0</v>
      </c>
      <c r="Q104" s="92">
        <v>0</v>
      </c>
      <c r="R104" s="92">
        <v>0</v>
      </c>
      <c r="S104" s="92">
        <v>0</v>
      </c>
      <c r="T104" s="25">
        <f t="shared" si="14"/>
        <v>2</v>
      </c>
      <c r="V104">
        <f t="shared" si="15"/>
        <v>1</v>
      </c>
      <c r="W104" s="25">
        <f t="shared" si="16"/>
        <v>0</v>
      </c>
      <c r="X104">
        <f t="shared" si="17"/>
        <v>1</v>
      </c>
    </row>
    <row r="105" spans="1:24" ht="15.75" x14ac:dyDescent="0.25">
      <c r="A105" t="str">
        <f t="shared" si="9"/>
        <v>Torey Krug - BOS - DG</v>
      </c>
      <c r="B105" t="str">
        <f t="shared" si="10"/>
        <v>Torey</v>
      </c>
      <c r="C105" t="str">
        <f t="shared" si="11"/>
        <v>Krug</v>
      </c>
      <c r="D105" s="13" t="s">
        <v>1265</v>
      </c>
      <c r="E105" s="22" t="s">
        <v>9</v>
      </c>
      <c r="F105" s="25" t="s">
        <v>326</v>
      </c>
      <c r="G105" s="25" t="s">
        <v>2346</v>
      </c>
      <c r="H105" s="25" t="s">
        <v>2569</v>
      </c>
      <c r="I105" s="25">
        <v>28</v>
      </c>
      <c r="J105" s="156">
        <f>VALUE(COUNTIF(Validation!$A$2:$H$100,A105))</f>
        <v>1</v>
      </c>
      <c r="K105" s="93">
        <f t="shared" si="12"/>
        <v>5250000</v>
      </c>
      <c r="L105" s="93">
        <f t="shared" si="13"/>
        <v>0</v>
      </c>
      <c r="M105" s="92">
        <v>5250000</v>
      </c>
      <c r="N105" s="92" t="s">
        <v>7</v>
      </c>
      <c r="O105" s="92">
        <v>0</v>
      </c>
      <c r="P105" s="92">
        <v>0</v>
      </c>
      <c r="Q105" s="92">
        <v>0</v>
      </c>
      <c r="R105" s="92">
        <v>0</v>
      </c>
      <c r="S105" s="92">
        <v>0</v>
      </c>
      <c r="T105" s="25">
        <f t="shared" si="14"/>
        <v>1</v>
      </c>
      <c r="V105">
        <f t="shared" si="15"/>
        <v>1</v>
      </c>
      <c r="W105" s="25">
        <f t="shared" si="16"/>
        <v>0</v>
      </c>
      <c r="X105">
        <f t="shared" si="17"/>
        <v>0</v>
      </c>
    </row>
    <row r="106" spans="1:24" ht="15.75" x14ac:dyDescent="0.25">
      <c r="A106" t="str">
        <f t="shared" si="9"/>
        <v>Zdeno Chara - BOS - DG</v>
      </c>
      <c r="B106" t="str">
        <f t="shared" si="10"/>
        <v>Zdeno</v>
      </c>
      <c r="C106" t="str">
        <f t="shared" si="11"/>
        <v>Chara</v>
      </c>
      <c r="D106" s="13" t="s">
        <v>4828</v>
      </c>
      <c r="E106" s="22" t="s">
        <v>9</v>
      </c>
      <c r="F106" s="25" t="s">
        <v>4754</v>
      </c>
      <c r="G106" s="25" t="s">
        <v>2346</v>
      </c>
      <c r="H106" s="25" t="s">
        <v>2569</v>
      </c>
      <c r="I106" s="25">
        <v>42</v>
      </c>
      <c r="J106" s="156">
        <f>VALUE(COUNTIF(Validation!$A$2:$H$100,A106))</f>
        <v>0</v>
      </c>
      <c r="K106" s="93">
        <f t="shared" si="12"/>
        <v>3750000</v>
      </c>
      <c r="L106" s="93">
        <f t="shared" si="13"/>
        <v>0</v>
      </c>
      <c r="M106" s="92">
        <v>3750000</v>
      </c>
      <c r="N106" s="92" t="s">
        <v>7</v>
      </c>
      <c r="O106" s="92">
        <v>0</v>
      </c>
      <c r="P106" s="92">
        <v>0</v>
      </c>
      <c r="Q106" s="92">
        <v>0</v>
      </c>
      <c r="R106" s="92">
        <v>0</v>
      </c>
      <c r="S106" s="92">
        <v>0</v>
      </c>
      <c r="T106" s="25">
        <f t="shared" si="14"/>
        <v>1</v>
      </c>
      <c r="V106">
        <f t="shared" si="15"/>
        <v>1</v>
      </c>
      <c r="W106" s="25">
        <f t="shared" si="16"/>
        <v>0</v>
      </c>
      <c r="X106">
        <f t="shared" si="17"/>
        <v>0</v>
      </c>
    </row>
    <row r="107" spans="1:24" ht="15.75" x14ac:dyDescent="0.25">
      <c r="A107" t="str">
        <f t="shared" si="9"/>
        <v>Charlie Coyle - BOS - C, AD</v>
      </c>
      <c r="B107" t="str">
        <f t="shared" si="10"/>
        <v>Charlie</v>
      </c>
      <c r="C107" t="str">
        <f t="shared" si="11"/>
        <v>Coyle</v>
      </c>
      <c r="D107" s="13" t="s">
        <v>1901</v>
      </c>
      <c r="E107" s="22" t="s">
        <v>9</v>
      </c>
      <c r="F107" s="25">
        <v>0</v>
      </c>
      <c r="G107" s="25" t="s">
        <v>2349</v>
      </c>
      <c r="H107" s="25" t="s">
        <v>2569</v>
      </c>
      <c r="I107" s="25">
        <v>27</v>
      </c>
      <c r="J107" s="156">
        <f>VALUE(COUNTIF(Validation!$A$2:$H$100,A107))</f>
        <v>1</v>
      </c>
      <c r="K107" s="93">
        <f t="shared" si="12"/>
        <v>3200000</v>
      </c>
      <c r="L107" s="93">
        <f t="shared" si="13"/>
        <v>0</v>
      </c>
      <c r="M107" s="92">
        <v>3200000</v>
      </c>
      <c r="N107" s="92" t="s">
        <v>7</v>
      </c>
      <c r="O107" s="92">
        <v>0</v>
      </c>
      <c r="P107" s="92">
        <v>0</v>
      </c>
      <c r="Q107" s="92">
        <v>0</v>
      </c>
      <c r="R107" s="92">
        <v>0</v>
      </c>
      <c r="S107" s="92">
        <v>0</v>
      </c>
      <c r="T107" s="25">
        <f t="shared" si="14"/>
        <v>1</v>
      </c>
      <c r="V107">
        <f t="shared" si="15"/>
        <v>1</v>
      </c>
      <c r="W107" s="25">
        <f t="shared" si="16"/>
        <v>0</v>
      </c>
      <c r="X107">
        <f t="shared" si="17"/>
        <v>0</v>
      </c>
    </row>
    <row r="108" spans="1:24" ht="15.75" x14ac:dyDescent="0.25">
      <c r="A108" t="str">
        <f t="shared" si="9"/>
        <v>Danton Heinen - BOS - C, AG, AD</v>
      </c>
      <c r="B108" t="str">
        <f t="shared" si="10"/>
        <v>Danton</v>
      </c>
      <c r="C108" t="str">
        <f t="shared" si="11"/>
        <v>Heinen</v>
      </c>
      <c r="D108" s="13" t="s">
        <v>1262</v>
      </c>
      <c r="E108" s="22" t="s">
        <v>9</v>
      </c>
      <c r="F108" s="25">
        <v>0</v>
      </c>
      <c r="G108" s="25" t="s">
        <v>2395</v>
      </c>
      <c r="H108" s="25" t="s">
        <v>2569</v>
      </c>
      <c r="I108" s="25">
        <v>24</v>
      </c>
      <c r="J108" s="156">
        <f>VALUE(COUNTIF(Validation!$A$2:$H$100,A108))</f>
        <v>1</v>
      </c>
      <c r="K108" s="93">
        <f t="shared" si="12"/>
        <v>2800000</v>
      </c>
      <c r="L108" s="93">
        <f t="shared" si="13"/>
        <v>2800000</v>
      </c>
      <c r="M108" s="92">
        <v>2800000</v>
      </c>
      <c r="N108" s="92">
        <v>2800000</v>
      </c>
      <c r="O108" s="92" t="s">
        <v>8</v>
      </c>
      <c r="P108" s="92">
        <v>0</v>
      </c>
      <c r="Q108" s="92">
        <v>0</v>
      </c>
      <c r="R108" s="92">
        <v>0</v>
      </c>
      <c r="S108" s="92">
        <v>0</v>
      </c>
      <c r="T108" s="25">
        <f t="shared" si="14"/>
        <v>2</v>
      </c>
      <c r="V108">
        <f t="shared" si="15"/>
        <v>1</v>
      </c>
      <c r="W108" s="25">
        <f t="shared" si="16"/>
        <v>0</v>
      </c>
      <c r="X108">
        <f t="shared" si="17"/>
        <v>1</v>
      </c>
    </row>
    <row r="109" spans="1:24" ht="15.75" x14ac:dyDescent="0.25">
      <c r="A109" t="str">
        <f t="shared" si="9"/>
        <v>Jaroslav Halák - BOS - G</v>
      </c>
      <c r="B109" t="str">
        <f t="shared" si="10"/>
        <v>Jaroslav</v>
      </c>
      <c r="C109" t="str">
        <f t="shared" si="11"/>
        <v>Halák</v>
      </c>
      <c r="D109" s="13" t="s">
        <v>1273</v>
      </c>
      <c r="E109" s="22" t="s">
        <v>9</v>
      </c>
      <c r="F109" s="25">
        <v>0</v>
      </c>
      <c r="G109" s="25" t="s">
        <v>121</v>
      </c>
      <c r="H109" s="25" t="s">
        <v>2569</v>
      </c>
      <c r="I109" s="25">
        <v>34</v>
      </c>
      <c r="J109" s="156">
        <f>VALUE(COUNTIF(Validation!$A$2:$H$100,A109))</f>
        <v>0</v>
      </c>
      <c r="K109" s="93">
        <f t="shared" si="12"/>
        <v>2750000</v>
      </c>
      <c r="L109" s="93">
        <f t="shared" si="13"/>
        <v>0</v>
      </c>
      <c r="M109" s="92">
        <v>2750000</v>
      </c>
      <c r="N109" s="92" t="s">
        <v>7</v>
      </c>
      <c r="O109" s="92">
        <v>0</v>
      </c>
      <c r="P109" s="92">
        <v>0</v>
      </c>
      <c r="Q109" s="92">
        <v>0</v>
      </c>
      <c r="R109" s="92">
        <v>0</v>
      </c>
      <c r="S109" s="92">
        <v>0</v>
      </c>
      <c r="T109" s="25">
        <f t="shared" si="14"/>
        <v>1</v>
      </c>
      <c r="V109">
        <f t="shared" si="15"/>
        <v>1</v>
      </c>
      <c r="W109" s="25">
        <f t="shared" si="16"/>
        <v>0</v>
      </c>
      <c r="X109">
        <f t="shared" si="17"/>
        <v>0</v>
      </c>
    </row>
    <row r="110" spans="1:24" ht="15.75" x14ac:dyDescent="0.25">
      <c r="A110" t="str">
        <f t="shared" si="9"/>
        <v>John Moore - BOS - DG</v>
      </c>
      <c r="B110" t="str">
        <f t="shared" si="10"/>
        <v>John</v>
      </c>
      <c r="C110" t="str">
        <f t="shared" si="11"/>
        <v>Moore</v>
      </c>
      <c r="D110" s="13" t="s">
        <v>1266</v>
      </c>
      <c r="E110" s="22" t="s">
        <v>9</v>
      </c>
      <c r="F110" s="25">
        <v>0</v>
      </c>
      <c r="G110" s="25" t="s">
        <v>2346</v>
      </c>
      <c r="H110" s="25" t="s">
        <v>2569</v>
      </c>
      <c r="I110" s="25">
        <v>28</v>
      </c>
      <c r="J110" s="156">
        <f>VALUE(COUNTIF(Validation!$A$2:$H$100,A110))</f>
        <v>0</v>
      </c>
      <c r="K110" s="93">
        <f t="shared" si="12"/>
        <v>2750000</v>
      </c>
      <c r="L110" s="93">
        <f t="shared" si="13"/>
        <v>2750000</v>
      </c>
      <c r="M110" s="92">
        <v>2750000</v>
      </c>
      <c r="N110" s="92">
        <v>2750000</v>
      </c>
      <c r="O110" s="92">
        <v>2750000</v>
      </c>
      <c r="P110" s="92">
        <v>2750000</v>
      </c>
      <c r="Q110" s="92" t="s">
        <v>7</v>
      </c>
      <c r="R110" s="92">
        <v>0</v>
      </c>
      <c r="S110" s="92">
        <v>0</v>
      </c>
      <c r="T110" s="25">
        <f t="shared" si="14"/>
        <v>4</v>
      </c>
      <c r="V110">
        <f t="shared" si="15"/>
        <v>1</v>
      </c>
      <c r="W110" s="25">
        <f t="shared" si="16"/>
        <v>0</v>
      </c>
      <c r="X110">
        <f t="shared" si="17"/>
        <v>1</v>
      </c>
    </row>
    <row r="111" spans="1:24" ht="15.75" x14ac:dyDescent="0.25">
      <c r="A111" t="str">
        <f t="shared" si="9"/>
        <v>Kevan Miller - BOS - DD</v>
      </c>
      <c r="B111" t="str">
        <f t="shared" si="10"/>
        <v>Kevan</v>
      </c>
      <c r="C111" t="str">
        <f t="shared" si="11"/>
        <v>Miller</v>
      </c>
      <c r="D111" s="13" t="s">
        <v>1267</v>
      </c>
      <c r="E111" s="22" t="s">
        <v>9</v>
      </c>
      <c r="F111" s="25">
        <v>0</v>
      </c>
      <c r="G111" s="9" t="s">
        <v>2345</v>
      </c>
      <c r="H111" s="9" t="s">
        <v>2569</v>
      </c>
      <c r="I111" s="9">
        <v>31</v>
      </c>
      <c r="J111" s="156">
        <f>VALUE(COUNTIF(Validation!$A$2:$H$100,A111))</f>
        <v>0</v>
      </c>
      <c r="K111" s="93">
        <f t="shared" si="12"/>
        <v>2500000</v>
      </c>
      <c r="L111" s="93">
        <f t="shared" si="13"/>
        <v>0</v>
      </c>
      <c r="M111" s="92">
        <v>2500000</v>
      </c>
      <c r="N111" s="92" t="s">
        <v>7</v>
      </c>
      <c r="O111" s="92">
        <v>0</v>
      </c>
      <c r="P111" s="92">
        <v>0</v>
      </c>
      <c r="Q111" s="92">
        <v>0</v>
      </c>
      <c r="R111" s="92">
        <v>0</v>
      </c>
      <c r="S111" s="92">
        <v>0</v>
      </c>
      <c r="T111" s="25">
        <f t="shared" si="14"/>
        <v>1</v>
      </c>
      <c r="V111">
        <f t="shared" si="15"/>
        <v>1</v>
      </c>
      <c r="W111" s="25">
        <f t="shared" si="16"/>
        <v>0</v>
      </c>
      <c r="X111">
        <f t="shared" si="17"/>
        <v>0</v>
      </c>
    </row>
    <row r="112" spans="1:24" ht="15.75" x14ac:dyDescent="0.25">
      <c r="A112" t="str">
        <f t="shared" si="9"/>
        <v>Matt Grzelcyk - BOS - DG</v>
      </c>
      <c r="B112" t="str">
        <f t="shared" si="10"/>
        <v>Matt</v>
      </c>
      <c r="C112" t="str">
        <f t="shared" si="11"/>
        <v>Grzelcyk</v>
      </c>
      <c r="D112" s="13" t="s">
        <v>1268</v>
      </c>
      <c r="E112" s="22" t="s">
        <v>9</v>
      </c>
      <c r="F112" s="25">
        <v>0</v>
      </c>
      <c r="G112" s="158" t="s">
        <v>2346</v>
      </c>
      <c r="H112" s="158" t="s">
        <v>2569</v>
      </c>
      <c r="I112" s="158">
        <v>25</v>
      </c>
      <c r="J112" s="156">
        <f>VALUE(COUNTIF(Validation!$A$2:$H$100,A112))</f>
        <v>0</v>
      </c>
      <c r="K112" s="93">
        <f t="shared" si="12"/>
        <v>1400000</v>
      </c>
      <c r="L112" s="93">
        <f t="shared" si="13"/>
        <v>0</v>
      </c>
      <c r="M112" s="92">
        <v>1400000</v>
      </c>
      <c r="N112" s="92" t="s">
        <v>8</v>
      </c>
      <c r="O112" s="92">
        <v>0</v>
      </c>
      <c r="P112" s="92">
        <v>0</v>
      </c>
      <c r="Q112" s="92">
        <v>0</v>
      </c>
      <c r="R112" s="92">
        <v>0</v>
      </c>
      <c r="S112" s="92">
        <v>0</v>
      </c>
      <c r="T112" s="25">
        <f t="shared" si="14"/>
        <v>1</v>
      </c>
      <c r="V112">
        <f t="shared" si="15"/>
        <v>1</v>
      </c>
      <c r="W112" s="25">
        <f t="shared" si="16"/>
        <v>0</v>
      </c>
      <c r="X112">
        <f t="shared" si="17"/>
        <v>0</v>
      </c>
    </row>
    <row r="113" spans="1:24" ht="15.75" x14ac:dyDescent="0.25">
      <c r="A113" t="str">
        <f t="shared" si="9"/>
        <v>Urho Vaakanainen - BOS - DG</v>
      </c>
      <c r="B113" t="str">
        <f t="shared" si="10"/>
        <v>Urho</v>
      </c>
      <c r="C113" t="str">
        <f t="shared" si="11"/>
        <v>Vaakanainen</v>
      </c>
      <c r="D113" s="13" t="s">
        <v>1275</v>
      </c>
      <c r="E113" s="22" t="s">
        <v>9</v>
      </c>
      <c r="F113" s="25" t="s">
        <v>331</v>
      </c>
      <c r="G113" s="25" t="s">
        <v>2346</v>
      </c>
      <c r="H113" s="25" t="s">
        <v>2581</v>
      </c>
      <c r="I113" s="25">
        <v>20</v>
      </c>
      <c r="J113" s="156">
        <f>VALUE(COUNTIF(Validation!$A$2:$H$100,A113))</f>
        <v>1</v>
      </c>
      <c r="K113" s="93">
        <f t="shared" si="12"/>
        <v>1302500</v>
      </c>
      <c r="L113" s="93">
        <f t="shared" si="13"/>
        <v>1302500</v>
      </c>
      <c r="M113" s="92">
        <v>1302500</v>
      </c>
      <c r="N113" s="92">
        <v>1302500</v>
      </c>
      <c r="O113" s="92">
        <v>1302500</v>
      </c>
      <c r="P113" s="92" t="s">
        <v>8</v>
      </c>
      <c r="Q113" s="92">
        <v>0</v>
      </c>
      <c r="R113" s="92">
        <v>0</v>
      </c>
      <c r="S113" s="92">
        <v>0</v>
      </c>
      <c r="T113" s="25">
        <f t="shared" si="14"/>
        <v>3</v>
      </c>
      <c r="V113">
        <f t="shared" si="15"/>
        <v>1</v>
      </c>
      <c r="W113" s="25">
        <f t="shared" si="16"/>
        <v>1</v>
      </c>
      <c r="X113">
        <f t="shared" si="17"/>
        <v>1</v>
      </c>
    </row>
    <row r="114" spans="1:24" ht="15.75" x14ac:dyDescent="0.25">
      <c r="A114" t="str">
        <f t="shared" si="9"/>
        <v>Jake DeBrusk - BOS - AG</v>
      </c>
      <c r="B114" t="str">
        <f t="shared" si="10"/>
        <v>Jake</v>
      </c>
      <c r="C114" t="str">
        <f t="shared" si="11"/>
        <v>DeBrusk</v>
      </c>
      <c r="D114" s="13" t="s">
        <v>1263</v>
      </c>
      <c r="E114" s="22" t="s">
        <v>9</v>
      </c>
      <c r="F114" s="25" t="s">
        <v>348</v>
      </c>
      <c r="G114" s="25" t="s">
        <v>2341</v>
      </c>
      <c r="H114" s="25" t="s">
        <v>2569</v>
      </c>
      <c r="I114" s="25">
        <v>22</v>
      </c>
      <c r="J114" s="156">
        <f>VALUE(COUNTIF(Validation!$A$2:$H$100,A114))</f>
        <v>1</v>
      </c>
      <c r="K114" s="93">
        <f t="shared" si="12"/>
        <v>1288333</v>
      </c>
      <c r="L114" s="93">
        <f t="shared" si="13"/>
        <v>0</v>
      </c>
      <c r="M114" s="92">
        <v>1288333</v>
      </c>
      <c r="N114" s="92" t="s">
        <v>8</v>
      </c>
      <c r="O114" s="92">
        <v>0</v>
      </c>
      <c r="P114" s="92">
        <v>0</v>
      </c>
      <c r="Q114" s="92">
        <v>0</v>
      </c>
      <c r="R114" s="92">
        <v>0</v>
      </c>
      <c r="S114" s="92">
        <v>0</v>
      </c>
      <c r="T114" s="25">
        <f t="shared" si="14"/>
        <v>1</v>
      </c>
      <c r="V114">
        <f t="shared" si="15"/>
        <v>1</v>
      </c>
      <c r="W114" s="25">
        <f t="shared" si="16"/>
        <v>1</v>
      </c>
      <c r="X114">
        <f t="shared" si="17"/>
        <v>0</v>
      </c>
    </row>
    <row r="115" spans="1:24" ht="15.75" x14ac:dyDescent="0.25">
      <c r="A115" t="str">
        <f t="shared" si="9"/>
        <v>Zach Senyshyn - BOS - AD</v>
      </c>
      <c r="B115" t="str">
        <f t="shared" si="10"/>
        <v>Zach</v>
      </c>
      <c r="C115" t="str">
        <f t="shared" si="11"/>
        <v>Senyshyn</v>
      </c>
      <c r="D115" s="13" t="s">
        <v>1277</v>
      </c>
      <c r="E115" s="22" t="s">
        <v>9</v>
      </c>
      <c r="F115" s="25" t="s">
        <v>331</v>
      </c>
      <c r="G115" s="25" t="s">
        <v>2339</v>
      </c>
      <c r="H115" s="25" t="s">
        <v>2581</v>
      </c>
      <c r="I115" s="25">
        <v>22</v>
      </c>
      <c r="J115" s="156">
        <f>VALUE(COUNTIF(Validation!$A$2:$H$100,A115))</f>
        <v>0</v>
      </c>
      <c r="K115" s="93">
        <f t="shared" si="12"/>
        <v>1288333</v>
      </c>
      <c r="L115" s="93">
        <f t="shared" si="13"/>
        <v>0</v>
      </c>
      <c r="M115" s="92">
        <v>1288333</v>
      </c>
      <c r="N115" s="92" t="s">
        <v>8</v>
      </c>
      <c r="O115" s="92">
        <v>0</v>
      </c>
      <c r="P115" s="92">
        <v>0</v>
      </c>
      <c r="Q115" s="92">
        <v>0</v>
      </c>
      <c r="R115" s="92">
        <v>0</v>
      </c>
      <c r="S115" s="92">
        <v>0</v>
      </c>
      <c r="T115" s="25">
        <f t="shared" si="14"/>
        <v>1</v>
      </c>
      <c r="V115">
        <f t="shared" si="15"/>
        <v>1</v>
      </c>
      <c r="W115" s="25">
        <f t="shared" si="16"/>
        <v>1</v>
      </c>
      <c r="X115">
        <f t="shared" si="17"/>
        <v>0</v>
      </c>
    </row>
    <row r="116" spans="1:24" ht="15.75" x14ac:dyDescent="0.25">
      <c r="A116" t="str">
        <f t="shared" si="9"/>
        <v>Jakub Zboril - BOS - DG</v>
      </c>
      <c r="B116" t="str">
        <f t="shared" si="10"/>
        <v>Jakub</v>
      </c>
      <c r="C116" t="str">
        <f t="shared" si="11"/>
        <v>Zboril</v>
      </c>
      <c r="D116" s="13" t="s">
        <v>1278</v>
      </c>
      <c r="E116" s="22" t="s">
        <v>9</v>
      </c>
      <c r="F116" s="25" t="s">
        <v>331</v>
      </c>
      <c r="G116" s="25" t="s">
        <v>2346</v>
      </c>
      <c r="H116" s="25" t="s">
        <v>2581</v>
      </c>
      <c r="I116" s="25">
        <v>22</v>
      </c>
      <c r="J116" s="156">
        <f>VALUE(COUNTIF(Validation!$A$2:$H$100,A116))</f>
        <v>1</v>
      </c>
      <c r="K116" s="93">
        <f t="shared" si="12"/>
        <v>1288333</v>
      </c>
      <c r="L116" s="93">
        <f t="shared" si="13"/>
        <v>0</v>
      </c>
      <c r="M116" s="92">
        <v>1288333</v>
      </c>
      <c r="N116" s="92" t="s">
        <v>8</v>
      </c>
      <c r="O116" s="92">
        <v>0</v>
      </c>
      <c r="P116" s="92">
        <v>0</v>
      </c>
      <c r="Q116" s="92">
        <v>0</v>
      </c>
      <c r="R116" s="92">
        <v>0</v>
      </c>
      <c r="S116" s="92">
        <v>0</v>
      </c>
      <c r="T116" s="25">
        <f t="shared" si="14"/>
        <v>1</v>
      </c>
      <c r="V116">
        <f t="shared" si="15"/>
        <v>1</v>
      </c>
      <c r="W116" s="25">
        <f t="shared" si="16"/>
        <v>1</v>
      </c>
      <c r="X116">
        <f t="shared" si="17"/>
        <v>0</v>
      </c>
    </row>
    <row r="117" spans="1:24" ht="15.75" x14ac:dyDescent="0.25">
      <c r="A117" t="str">
        <f t="shared" si="9"/>
        <v>Sean Kuraly - BOS - C, AG</v>
      </c>
      <c r="B117" t="str">
        <f t="shared" si="10"/>
        <v>Sean</v>
      </c>
      <c r="C117" t="str">
        <f t="shared" si="11"/>
        <v>Kuraly</v>
      </c>
      <c r="D117" s="13" t="s">
        <v>1258</v>
      </c>
      <c r="E117" s="22" t="s">
        <v>9</v>
      </c>
      <c r="F117" s="25">
        <v>0</v>
      </c>
      <c r="G117" s="25" t="s">
        <v>2353</v>
      </c>
      <c r="H117" s="25" t="s">
        <v>2569</v>
      </c>
      <c r="I117" s="25">
        <v>26</v>
      </c>
      <c r="J117" s="156">
        <f>VALUE(COUNTIF(Validation!$A$2:$H$100,A117))</f>
        <v>0</v>
      </c>
      <c r="K117" s="93">
        <f t="shared" si="12"/>
        <v>1275000</v>
      </c>
      <c r="L117" s="93">
        <f t="shared" si="13"/>
        <v>1275000</v>
      </c>
      <c r="M117" s="92">
        <v>1275000</v>
      </c>
      <c r="N117" s="92">
        <v>1275000</v>
      </c>
      <c r="O117" s="92" t="s">
        <v>7</v>
      </c>
      <c r="P117" s="92">
        <v>0</v>
      </c>
      <c r="Q117" s="92">
        <v>0</v>
      </c>
      <c r="R117" s="92">
        <v>0</v>
      </c>
      <c r="S117" s="92">
        <v>0</v>
      </c>
      <c r="T117" s="25">
        <f t="shared" si="14"/>
        <v>2</v>
      </c>
      <c r="V117">
        <f t="shared" si="15"/>
        <v>1</v>
      </c>
      <c r="W117" s="25">
        <f t="shared" si="16"/>
        <v>0</v>
      </c>
      <c r="X117">
        <f t="shared" si="17"/>
        <v>1</v>
      </c>
    </row>
    <row r="118" spans="1:24" ht="15.75" x14ac:dyDescent="0.25">
      <c r="A118" t="str">
        <f t="shared" si="9"/>
        <v>Chris Wagner - BOS - AD, C</v>
      </c>
      <c r="B118" t="str">
        <f t="shared" si="10"/>
        <v>Chris</v>
      </c>
      <c r="C118" t="str">
        <f t="shared" si="11"/>
        <v>Wagner</v>
      </c>
      <c r="D118" s="13" t="s">
        <v>1259</v>
      </c>
      <c r="E118" s="22" t="s">
        <v>9</v>
      </c>
      <c r="F118" s="25">
        <v>0</v>
      </c>
      <c r="G118" s="25" t="s">
        <v>2354</v>
      </c>
      <c r="H118" s="25" t="s">
        <v>2569</v>
      </c>
      <c r="I118" s="25">
        <v>28</v>
      </c>
      <c r="J118" s="156">
        <f>VALUE(COUNTIF(Validation!$A$2:$H$100,A118))</f>
        <v>0</v>
      </c>
      <c r="K118" s="93">
        <f t="shared" si="12"/>
        <v>1250000</v>
      </c>
      <c r="L118" s="93">
        <f t="shared" si="13"/>
        <v>0</v>
      </c>
      <c r="M118" s="92">
        <v>1250000</v>
      </c>
      <c r="N118" s="92" t="s">
        <v>7</v>
      </c>
      <c r="O118" s="92">
        <v>0</v>
      </c>
      <c r="P118" s="92">
        <v>0</v>
      </c>
      <c r="Q118" s="92">
        <v>0</v>
      </c>
      <c r="R118" s="92">
        <v>0</v>
      </c>
      <c r="S118" s="92">
        <v>0</v>
      </c>
      <c r="T118" s="25">
        <f t="shared" si="14"/>
        <v>1</v>
      </c>
      <c r="V118">
        <f t="shared" si="15"/>
        <v>1</v>
      </c>
      <c r="W118" s="25">
        <f t="shared" si="16"/>
        <v>0</v>
      </c>
      <c r="X118">
        <f t="shared" si="17"/>
        <v>0</v>
      </c>
    </row>
    <row r="119" spans="1:24" ht="15.75" x14ac:dyDescent="0.25">
      <c r="A119" t="str">
        <f t="shared" si="9"/>
        <v>Trent Frederic - BOS - C</v>
      </c>
      <c r="B119" t="str">
        <f t="shared" si="10"/>
        <v>Trent</v>
      </c>
      <c r="C119" t="str">
        <f t="shared" si="11"/>
        <v>Frederic</v>
      </c>
      <c r="D119" s="13" t="s">
        <v>1276</v>
      </c>
      <c r="E119" s="22" t="s">
        <v>9</v>
      </c>
      <c r="F119" s="25" t="s">
        <v>331</v>
      </c>
      <c r="G119" s="9" t="s">
        <v>70</v>
      </c>
      <c r="H119" s="9" t="s">
        <v>2581</v>
      </c>
      <c r="I119" s="9">
        <v>21</v>
      </c>
      <c r="J119" s="156">
        <f>VALUE(COUNTIF(Validation!$A$2:$H$100,A119))</f>
        <v>0</v>
      </c>
      <c r="K119" s="93">
        <f t="shared" si="12"/>
        <v>1137500</v>
      </c>
      <c r="L119" s="93">
        <f t="shared" si="13"/>
        <v>1137500</v>
      </c>
      <c r="M119" s="92">
        <v>1137500</v>
      </c>
      <c r="N119" s="92">
        <v>1137500</v>
      </c>
      <c r="O119" s="92" t="s">
        <v>8</v>
      </c>
      <c r="P119" s="92">
        <v>0</v>
      </c>
      <c r="Q119" s="92">
        <v>0</v>
      </c>
      <c r="R119" s="92">
        <v>0</v>
      </c>
      <c r="S119" s="92">
        <v>0</v>
      </c>
      <c r="T119" s="25">
        <f t="shared" si="14"/>
        <v>2</v>
      </c>
      <c r="V119">
        <f t="shared" si="15"/>
        <v>1</v>
      </c>
      <c r="W119" s="25">
        <f t="shared" si="16"/>
        <v>1</v>
      </c>
      <c r="X119">
        <f t="shared" si="17"/>
        <v>1</v>
      </c>
    </row>
    <row r="120" spans="1:24" ht="15.75" x14ac:dyDescent="0.25">
      <c r="A120" t="str">
        <f t="shared" si="9"/>
        <v>Anders Bjork - BOS - AG, AD</v>
      </c>
      <c r="B120" t="str">
        <f t="shared" si="10"/>
        <v>Anders</v>
      </c>
      <c r="C120" t="str">
        <f t="shared" si="11"/>
        <v>Bjork</v>
      </c>
      <c r="D120" s="13" t="s">
        <v>1260</v>
      </c>
      <c r="E120" s="22" t="s">
        <v>9</v>
      </c>
      <c r="F120" s="25" t="s">
        <v>331</v>
      </c>
      <c r="G120" s="158" t="s">
        <v>2343</v>
      </c>
      <c r="H120" s="158" t="s">
        <v>2581</v>
      </c>
      <c r="I120" s="158">
        <v>23</v>
      </c>
      <c r="J120" s="156">
        <f>VALUE(COUNTIF(Validation!$A$2:$H$100,A120))</f>
        <v>0</v>
      </c>
      <c r="K120" s="93">
        <f t="shared" si="12"/>
        <v>1066667</v>
      </c>
      <c r="L120" s="93">
        <f t="shared" si="13"/>
        <v>0</v>
      </c>
      <c r="M120" s="92">
        <v>1066667</v>
      </c>
      <c r="N120" s="92" t="s">
        <v>8</v>
      </c>
      <c r="O120" s="92">
        <v>0</v>
      </c>
      <c r="P120" s="92">
        <v>0</v>
      </c>
      <c r="Q120" s="92">
        <v>0</v>
      </c>
      <c r="R120" s="92">
        <v>0</v>
      </c>
      <c r="S120" s="92">
        <v>0</v>
      </c>
      <c r="T120" s="25">
        <f t="shared" si="14"/>
        <v>1</v>
      </c>
      <c r="V120">
        <f t="shared" si="15"/>
        <v>1</v>
      </c>
      <c r="W120" s="25">
        <f t="shared" si="16"/>
        <v>1</v>
      </c>
      <c r="X120">
        <f t="shared" si="17"/>
        <v>0</v>
      </c>
    </row>
    <row r="121" spans="1:24" ht="15.75" x14ac:dyDescent="0.25">
      <c r="A121" t="str">
        <f t="shared" si="9"/>
        <v>Joakim Nordstrom - BOS - AG</v>
      </c>
      <c r="B121" t="str">
        <f t="shared" si="10"/>
        <v>Joakim</v>
      </c>
      <c r="C121" t="str">
        <f t="shared" si="11"/>
        <v>Nordstrom</v>
      </c>
      <c r="D121" s="13" t="s">
        <v>2744</v>
      </c>
      <c r="E121" s="22" t="s">
        <v>9</v>
      </c>
      <c r="F121" s="25">
        <v>0</v>
      </c>
      <c r="G121" s="9" t="s">
        <v>2341</v>
      </c>
      <c r="H121" s="9" t="s">
        <v>2569</v>
      </c>
      <c r="I121" s="9">
        <v>27</v>
      </c>
      <c r="J121" s="156">
        <f>VALUE(COUNTIF(Validation!$A$2:$H$100,A121))</f>
        <v>0</v>
      </c>
      <c r="K121" s="93">
        <f t="shared" si="12"/>
        <v>1000000</v>
      </c>
      <c r="L121" s="93">
        <f t="shared" si="13"/>
        <v>0</v>
      </c>
      <c r="M121" s="92">
        <v>1000000</v>
      </c>
      <c r="N121" s="92" t="s">
        <v>7</v>
      </c>
      <c r="O121" s="92">
        <v>0</v>
      </c>
      <c r="P121" s="92">
        <v>0</v>
      </c>
      <c r="Q121" s="92">
        <v>0</v>
      </c>
      <c r="R121" s="92">
        <v>0</v>
      </c>
      <c r="S121" s="92">
        <v>0</v>
      </c>
      <c r="T121" s="25">
        <f t="shared" si="14"/>
        <v>1</v>
      </c>
      <c r="V121">
        <f t="shared" si="15"/>
        <v>1</v>
      </c>
      <c r="W121" s="25">
        <f t="shared" si="16"/>
        <v>0</v>
      </c>
      <c r="X121">
        <f t="shared" si="17"/>
        <v>0</v>
      </c>
    </row>
    <row r="122" spans="1:24" ht="15.75" x14ac:dyDescent="0.25">
      <c r="A122" t="str">
        <f t="shared" si="9"/>
        <v>Brett Ritchie - BOS - AD</v>
      </c>
      <c r="B122" t="str">
        <f t="shared" si="10"/>
        <v>Brett</v>
      </c>
      <c r="C122" t="str">
        <f t="shared" si="11"/>
        <v>Ritchie</v>
      </c>
      <c r="D122" s="13" t="s">
        <v>1867</v>
      </c>
      <c r="E122" s="22" t="s">
        <v>9</v>
      </c>
      <c r="F122" s="25">
        <v>0</v>
      </c>
      <c r="G122" s="158" t="s">
        <v>2339</v>
      </c>
      <c r="H122" s="158" t="s">
        <v>2569</v>
      </c>
      <c r="I122" s="158">
        <v>26</v>
      </c>
      <c r="J122" s="156">
        <f>VALUE(COUNTIF(Validation!$A$2:$H$100,A122))</f>
        <v>0</v>
      </c>
      <c r="K122" s="93">
        <f t="shared" si="12"/>
        <v>1000000</v>
      </c>
      <c r="L122" s="93">
        <f t="shared" si="13"/>
        <v>0</v>
      </c>
      <c r="M122" s="92">
        <v>1000000</v>
      </c>
      <c r="N122" s="92" t="s">
        <v>8</v>
      </c>
      <c r="O122" s="92">
        <v>0</v>
      </c>
      <c r="P122" s="92">
        <v>0</v>
      </c>
      <c r="Q122" s="92">
        <v>0</v>
      </c>
      <c r="R122" s="92">
        <v>0</v>
      </c>
      <c r="S122" s="92">
        <v>0</v>
      </c>
      <c r="T122" s="25">
        <f t="shared" si="14"/>
        <v>1</v>
      </c>
      <c r="V122">
        <f t="shared" si="15"/>
        <v>1</v>
      </c>
      <c r="W122" s="25">
        <f t="shared" si="16"/>
        <v>0</v>
      </c>
      <c r="X122">
        <f t="shared" si="17"/>
        <v>0</v>
      </c>
    </row>
    <row r="123" spans="1:24" ht="15.75" x14ac:dyDescent="0.25">
      <c r="A123" t="str">
        <f t="shared" si="9"/>
        <v>Cameron Hughes - BOS - C, AG</v>
      </c>
      <c r="B123" t="str">
        <f t="shared" si="10"/>
        <v>Cameron</v>
      </c>
      <c r="C123" t="str">
        <f t="shared" si="11"/>
        <v>Hughes</v>
      </c>
      <c r="D123" s="13" t="s">
        <v>1282</v>
      </c>
      <c r="E123" s="22" t="s">
        <v>9</v>
      </c>
      <c r="F123" s="25" t="s">
        <v>331</v>
      </c>
      <c r="G123" s="25" t="s">
        <v>2353</v>
      </c>
      <c r="H123" s="25" t="s">
        <v>2581</v>
      </c>
      <c r="I123" s="25">
        <v>22</v>
      </c>
      <c r="J123" s="156">
        <f>VALUE(COUNTIF(Validation!$A$2:$H$100,A123))</f>
        <v>0</v>
      </c>
      <c r="K123" s="93">
        <f t="shared" si="12"/>
        <v>925000</v>
      </c>
      <c r="L123" s="93">
        <f t="shared" si="13"/>
        <v>925000</v>
      </c>
      <c r="M123" s="92">
        <v>925000</v>
      </c>
      <c r="N123" s="92">
        <v>925000</v>
      </c>
      <c r="O123" s="92" t="s">
        <v>8</v>
      </c>
      <c r="P123" s="92">
        <v>0</v>
      </c>
      <c r="Q123" s="92">
        <v>0</v>
      </c>
      <c r="R123" s="92">
        <v>0</v>
      </c>
      <c r="S123" s="92">
        <v>0</v>
      </c>
      <c r="T123" s="25">
        <f t="shared" si="14"/>
        <v>2</v>
      </c>
      <c r="V123">
        <f t="shared" si="15"/>
        <v>1</v>
      </c>
      <c r="W123" s="25">
        <f t="shared" si="16"/>
        <v>1</v>
      </c>
      <c r="X123">
        <f t="shared" si="17"/>
        <v>1</v>
      </c>
    </row>
    <row r="124" spans="1:24" ht="15.75" x14ac:dyDescent="0.25">
      <c r="A124" t="str">
        <f t="shared" si="9"/>
        <v>Pavel Shen - BOS - C</v>
      </c>
      <c r="B124" t="str">
        <f t="shared" si="10"/>
        <v>Pavel</v>
      </c>
      <c r="C124" t="str">
        <f t="shared" si="11"/>
        <v>Shen</v>
      </c>
      <c r="D124" s="13" t="s">
        <v>2624</v>
      </c>
      <c r="E124" s="22" t="s">
        <v>9</v>
      </c>
      <c r="F124" s="25" t="s">
        <v>331</v>
      </c>
      <c r="G124" s="25" t="s">
        <v>70</v>
      </c>
      <c r="H124" s="25" t="s">
        <v>2569</v>
      </c>
      <c r="I124" s="25">
        <v>20</v>
      </c>
      <c r="J124" s="156">
        <f>VALUE(COUNTIF(Validation!$A$2:$H$100,A124))</f>
        <v>0</v>
      </c>
      <c r="K124" s="93">
        <f t="shared" si="12"/>
        <v>925000</v>
      </c>
      <c r="L124" s="93">
        <f t="shared" si="13"/>
        <v>925000</v>
      </c>
      <c r="M124" s="92">
        <v>925000</v>
      </c>
      <c r="N124" s="92">
        <v>925000</v>
      </c>
      <c r="O124" s="92">
        <v>925000</v>
      </c>
      <c r="P124" s="92" t="s">
        <v>8</v>
      </c>
      <c r="Q124" s="92">
        <v>0</v>
      </c>
      <c r="R124" s="92">
        <v>0</v>
      </c>
      <c r="S124" s="92">
        <v>0</v>
      </c>
      <c r="T124" s="25">
        <f t="shared" si="14"/>
        <v>3</v>
      </c>
      <c r="V124">
        <f t="shared" si="15"/>
        <v>1</v>
      </c>
      <c r="W124" s="25">
        <f t="shared" si="16"/>
        <v>1</v>
      </c>
      <c r="X124">
        <f t="shared" si="17"/>
        <v>1</v>
      </c>
    </row>
    <row r="125" spans="1:24" ht="15.75" x14ac:dyDescent="0.25">
      <c r="A125" t="str">
        <f t="shared" si="9"/>
        <v>Wiley Sherman - BOS - D</v>
      </c>
      <c r="B125" t="str">
        <f t="shared" si="10"/>
        <v>Wiley</v>
      </c>
      <c r="C125" t="str">
        <f t="shared" si="11"/>
        <v>Sherman</v>
      </c>
      <c r="D125" s="13" t="s">
        <v>1283</v>
      </c>
      <c r="E125" s="22" t="s">
        <v>9</v>
      </c>
      <c r="F125" s="25" t="s">
        <v>331</v>
      </c>
      <c r="G125" s="25" t="s">
        <v>79</v>
      </c>
      <c r="H125" s="25" t="s">
        <v>2581</v>
      </c>
      <c r="I125" s="25">
        <v>24</v>
      </c>
      <c r="J125" s="156">
        <f>VALUE(COUNTIF(Validation!$A$2:$H$100,A125))</f>
        <v>0</v>
      </c>
      <c r="K125" s="93">
        <f t="shared" si="12"/>
        <v>925000</v>
      </c>
      <c r="L125" s="93">
        <f t="shared" si="13"/>
        <v>0</v>
      </c>
      <c r="M125" s="92">
        <v>925000</v>
      </c>
      <c r="N125" s="92" t="s">
        <v>8</v>
      </c>
      <c r="O125" s="92">
        <v>0</v>
      </c>
      <c r="P125" s="92">
        <v>0</v>
      </c>
      <c r="Q125" s="92">
        <v>0</v>
      </c>
      <c r="R125" s="92">
        <v>0</v>
      </c>
      <c r="S125" s="92">
        <v>0</v>
      </c>
      <c r="T125" s="25">
        <f t="shared" si="14"/>
        <v>1</v>
      </c>
      <c r="V125">
        <f t="shared" si="15"/>
        <v>1</v>
      </c>
      <c r="W125" s="25">
        <f t="shared" si="16"/>
        <v>1</v>
      </c>
      <c r="X125">
        <f t="shared" si="17"/>
        <v>0</v>
      </c>
    </row>
    <row r="126" spans="1:24" ht="15.75" x14ac:dyDescent="0.25">
      <c r="A126" t="str">
        <f t="shared" si="9"/>
        <v>Oskar Steen - BOS - C, AD</v>
      </c>
      <c r="B126" t="str">
        <f t="shared" si="10"/>
        <v>Oskar</v>
      </c>
      <c r="C126" t="str">
        <f t="shared" si="11"/>
        <v>Steen</v>
      </c>
      <c r="D126" s="13" t="s">
        <v>2484</v>
      </c>
      <c r="E126" s="22" t="s">
        <v>9</v>
      </c>
      <c r="F126" s="25" t="s">
        <v>331</v>
      </c>
      <c r="G126" s="25" t="s">
        <v>2349</v>
      </c>
      <c r="H126" s="25" t="s">
        <v>2581</v>
      </c>
      <c r="I126" s="25">
        <v>21</v>
      </c>
      <c r="J126" s="156">
        <f>VALUE(COUNTIF(Validation!$A$2:$H$100,A126))</f>
        <v>0</v>
      </c>
      <c r="K126" s="93">
        <f t="shared" si="12"/>
        <v>925000</v>
      </c>
      <c r="L126" s="93">
        <f t="shared" si="13"/>
        <v>925000</v>
      </c>
      <c r="M126" s="92">
        <v>925000</v>
      </c>
      <c r="N126" s="92">
        <v>925000</v>
      </c>
      <c r="O126" s="92">
        <v>925000</v>
      </c>
      <c r="P126" s="92" t="s">
        <v>8</v>
      </c>
      <c r="Q126" s="92">
        <v>0</v>
      </c>
      <c r="R126" s="92">
        <v>0</v>
      </c>
      <c r="S126" s="92">
        <v>0</v>
      </c>
      <c r="T126" s="25">
        <f t="shared" si="14"/>
        <v>3</v>
      </c>
      <c r="V126">
        <f t="shared" si="15"/>
        <v>1</v>
      </c>
      <c r="W126" s="25">
        <f t="shared" si="16"/>
        <v>1</v>
      </c>
      <c r="X126">
        <f t="shared" si="17"/>
        <v>1</v>
      </c>
    </row>
    <row r="127" spans="1:24" ht="15.75" x14ac:dyDescent="0.25">
      <c r="A127" t="str">
        <f t="shared" si="9"/>
        <v>Joona Koppanen - BOS - AG, C</v>
      </c>
      <c r="B127" t="str">
        <f t="shared" si="10"/>
        <v>Joona</v>
      </c>
      <c r="C127" t="str">
        <f t="shared" si="11"/>
        <v>Koppanen</v>
      </c>
      <c r="D127" s="13" t="s">
        <v>1284</v>
      </c>
      <c r="E127" s="22" t="s">
        <v>9</v>
      </c>
      <c r="F127" s="25" t="s">
        <v>331</v>
      </c>
      <c r="G127" s="25" t="s">
        <v>2351</v>
      </c>
      <c r="H127" s="25" t="s">
        <v>2581</v>
      </c>
      <c r="I127" s="25">
        <v>21</v>
      </c>
      <c r="J127" s="156">
        <f>VALUE(COUNTIF(Validation!$A$2:$H$100,A127))</f>
        <v>0</v>
      </c>
      <c r="K127" s="93">
        <f t="shared" si="12"/>
        <v>910833</v>
      </c>
      <c r="L127" s="93">
        <f t="shared" si="13"/>
        <v>910833</v>
      </c>
      <c r="M127" s="92">
        <v>910833</v>
      </c>
      <c r="N127" s="92">
        <v>910833</v>
      </c>
      <c r="O127" s="92" t="s">
        <v>8</v>
      </c>
      <c r="P127" s="92">
        <v>0</v>
      </c>
      <c r="Q127" s="92">
        <v>0</v>
      </c>
      <c r="R127" s="92">
        <v>0</v>
      </c>
      <c r="S127" s="92">
        <v>0</v>
      </c>
      <c r="T127" s="25">
        <f t="shared" si="14"/>
        <v>2</v>
      </c>
      <c r="V127">
        <f t="shared" si="15"/>
        <v>1</v>
      </c>
      <c r="W127" s="25">
        <f t="shared" si="16"/>
        <v>1</v>
      </c>
      <c r="X127">
        <f t="shared" si="17"/>
        <v>1</v>
      </c>
    </row>
    <row r="128" spans="1:24" ht="15.75" x14ac:dyDescent="0.25">
      <c r="A128" t="str">
        <f t="shared" si="9"/>
        <v>Daniel Vladar - BOS - G</v>
      </c>
      <c r="B128" t="str">
        <f t="shared" si="10"/>
        <v>Daniel</v>
      </c>
      <c r="C128" t="str">
        <f t="shared" si="11"/>
        <v>Vladar</v>
      </c>
      <c r="D128" s="13" t="s">
        <v>1287</v>
      </c>
      <c r="E128" s="22" t="s">
        <v>9</v>
      </c>
      <c r="F128" s="25" t="s">
        <v>331</v>
      </c>
      <c r="G128" s="25" t="s">
        <v>121</v>
      </c>
      <c r="H128" s="25" t="s">
        <v>2581</v>
      </c>
      <c r="I128" s="25">
        <v>22</v>
      </c>
      <c r="J128" s="156">
        <f>VALUE(COUNTIF(Validation!$A$2:$H$100,A128))</f>
        <v>0</v>
      </c>
      <c r="K128" s="93">
        <f t="shared" si="12"/>
        <v>910833</v>
      </c>
      <c r="L128" s="93">
        <f t="shared" si="13"/>
        <v>0</v>
      </c>
      <c r="M128" s="92">
        <v>910833</v>
      </c>
      <c r="N128" s="92" t="s">
        <v>8</v>
      </c>
      <c r="O128" s="92">
        <v>0</v>
      </c>
      <c r="P128" s="92">
        <v>0</v>
      </c>
      <c r="Q128" s="92">
        <v>0</v>
      </c>
      <c r="R128" s="92">
        <v>0</v>
      </c>
      <c r="S128" s="92">
        <v>0</v>
      </c>
      <c r="T128" s="25">
        <f t="shared" si="14"/>
        <v>1</v>
      </c>
      <c r="V128">
        <f t="shared" si="15"/>
        <v>1</v>
      </c>
      <c r="W128" s="25">
        <f t="shared" si="16"/>
        <v>1</v>
      </c>
      <c r="X128">
        <f t="shared" si="17"/>
        <v>0</v>
      </c>
    </row>
    <row r="129" spans="1:24" ht="15.75" x14ac:dyDescent="0.25">
      <c r="A129" t="str">
        <f t="shared" si="9"/>
        <v>Axel Andersson - BOS - D</v>
      </c>
      <c r="B129" t="str">
        <f t="shared" si="10"/>
        <v>Axel</v>
      </c>
      <c r="C129" t="str">
        <f t="shared" si="11"/>
        <v>Andersson</v>
      </c>
      <c r="D129" s="13" t="s">
        <v>1279</v>
      </c>
      <c r="E129" s="22" t="s">
        <v>9</v>
      </c>
      <c r="F129" s="25" t="s">
        <v>333</v>
      </c>
      <c r="G129" s="25" t="s">
        <v>79</v>
      </c>
      <c r="H129" s="25" t="s">
        <v>4748</v>
      </c>
      <c r="I129" s="158">
        <v>19</v>
      </c>
      <c r="J129" s="156">
        <f>VALUE(COUNTIF(Validation!$A$2:$H$100,A129))</f>
        <v>0</v>
      </c>
      <c r="K129" s="93">
        <f t="shared" si="12"/>
        <v>894167</v>
      </c>
      <c r="L129" s="93">
        <f t="shared" si="13"/>
        <v>894167</v>
      </c>
      <c r="M129" s="92">
        <v>894167</v>
      </c>
      <c r="N129" s="92">
        <v>894167</v>
      </c>
      <c r="O129" s="92">
        <v>894167</v>
      </c>
      <c r="P129" s="92" t="s">
        <v>8</v>
      </c>
      <c r="Q129" s="92">
        <v>0</v>
      </c>
      <c r="R129" s="92">
        <v>0</v>
      </c>
      <c r="S129" s="92">
        <v>0</v>
      </c>
      <c r="T129" s="25">
        <f t="shared" si="14"/>
        <v>3</v>
      </c>
      <c r="V129">
        <f t="shared" si="15"/>
        <v>1</v>
      </c>
      <c r="W129" s="25">
        <f t="shared" si="16"/>
        <v>1</v>
      </c>
      <c r="X129">
        <f t="shared" si="17"/>
        <v>1</v>
      </c>
    </row>
    <row r="130" spans="1:24" ht="15.75" x14ac:dyDescent="0.25">
      <c r="A130" t="str">
        <f t="shared" si="9"/>
        <v>Jakub Lauko - BOS - C, AG</v>
      </c>
      <c r="B130" t="str">
        <f t="shared" si="10"/>
        <v>Jakub</v>
      </c>
      <c r="C130" t="str">
        <f t="shared" si="11"/>
        <v>Lauko</v>
      </c>
      <c r="D130" s="13" t="s">
        <v>2485</v>
      </c>
      <c r="E130" s="22" t="s">
        <v>9</v>
      </c>
      <c r="F130" s="25" t="s">
        <v>333</v>
      </c>
      <c r="G130" s="25" t="s">
        <v>2353</v>
      </c>
      <c r="H130" s="25" t="s">
        <v>334</v>
      </c>
      <c r="I130" s="25">
        <v>19</v>
      </c>
      <c r="J130" s="156">
        <f>VALUE(COUNTIF(Validation!$A$2:$H$100,A130))</f>
        <v>0</v>
      </c>
      <c r="K130" s="93">
        <f t="shared" si="12"/>
        <v>894167</v>
      </c>
      <c r="L130" s="93">
        <f t="shared" si="13"/>
        <v>894167</v>
      </c>
      <c r="M130" s="92">
        <v>894167</v>
      </c>
      <c r="N130" s="92">
        <v>894167</v>
      </c>
      <c r="O130" s="92">
        <v>894167</v>
      </c>
      <c r="P130" s="92" t="s">
        <v>8</v>
      </c>
      <c r="Q130" s="92">
        <v>0</v>
      </c>
      <c r="R130" s="92">
        <v>0</v>
      </c>
      <c r="S130" s="92">
        <v>0</v>
      </c>
      <c r="T130" s="25">
        <f t="shared" si="14"/>
        <v>3</v>
      </c>
      <c r="V130">
        <f t="shared" si="15"/>
        <v>1</v>
      </c>
      <c r="W130" s="25">
        <f t="shared" si="16"/>
        <v>1</v>
      </c>
      <c r="X130">
        <f t="shared" si="17"/>
        <v>1</v>
      </c>
    </row>
    <row r="131" spans="1:24" ht="15.75" x14ac:dyDescent="0.25">
      <c r="A131" t="str">
        <f t="shared" ref="A131:A194" si="18">B131&amp;" "&amp;C131&amp;" - "&amp;E131&amp;" - "&amp;G131</f>
        <v>Jeremy Lauzon - BOS - D</v>
      </c>
      <c r="B131" t="str">
        <f t="shared" ref="B131:B194" si="19">RIGHT(D131,(LEN(D131)-1)-SEARCH(",",D131,1))</f>
        <v>Jeremy</v>
      </c>
      <c r="C131" t="str">
        <f t="shared" ref="C131:C194" si="20">LEFT(D131,SEARCH(",",D131,1)-1)</f>
        <v>Lauzon</v>
      </c>
      <c r="D131" s="13" t="s">
        <v>2788</v>
      </c>
      <c r="E131" s="22" t="s">
        <v>9</v>
      </c>
      <c r="F131" s="25" t="s">
        <v>331</v>
      </c>
      <c r="G131" s="25" t="s">
        <v>79</v>
      </c>
      <c r="H131" s="25" t="s">
        <v>2581</v>
      </c>
      <c r="I131" s="25">
        <v>22</v>
      </c>
      <c r="J131" s="156">
        <f>VALUE(COUNTIF(Validation!$A$2:$H$100,A131))</f>
        <v>0</v>
      </c>
      <c r="K131" s="93">
        <f t="shared" ref="K131:K194" si="21">IF(OR(M131="RFA",M131="UFA",M131="",M131=0),0,M131)</f>
        <v>871666</v>
      </c>
      <c r="L131" s="93">
        <f t="shared" ref="L131:L194" si="22">IF(OR(N131="RFA",N131="UFA",N131="",N131=0),0,N131)</f>
        <v>0</v>
      </c>
      <c r="M131" s="92">
        <v>871666</v>
      </c>
      <c r="N131" s="92" t="s">
        <v>8</v>
      </c>
      <c r="O131" s="92">
        <v>0</v>
      </c>
      <c r="P131" s="92">
        <v>0</v>
      </c>
      <c r="Q131" s="92">
        <v>0</v>
      </c>
      <c r="R131" s="92">
        <v>0</v>
      </c>
      <c r="S131" s="92">
        <v>0</v>
      </c>
      <c r="T131" s="25">
        <f t="shared" ref="T131:T194" si="23">COUNTIF(M131:S131,"&gt;0")</f>
        <v>1</v>
      </c>
      <c r="V131">
        <f t="shared" ref="V131:V194" si="24">COUNTIF($D$3:$D$1478,D131)</f>
        <v>1</v>
      </c>
      <c r="W131" s="25">
        <f t="shared" ref="W131:W193" si="25">IF(LEFT(F131,3)="ELC",1,0)</f>
        <v>1</v>
      </c>
      <c r="X131">
        <f t="shared" ref="X131:X193" si="26">IF(K131=L131,1,0)</f>
        <v>0</v>
      </c>
    </row>
    <row r="132" spans="1:24" ht="15.75" x14ac:dyDescent="0.25">
      <c r="A132" t="str">
        <f t="shared" si="18"/>
        <v>Jack Studnicka - BOS - C</v>
      </c>
      <c r="B132" t="str">
        <f t="shared" si="19"/>
        <v>Jack</v>
      </c>
      <c r="C132" t="str">
        <f t="shared" si="20"/>
        <v>Studnicka</v>
      </c>
      <c r="D132" s="13" t="s">
        <v>1280</v>
      </c>
      <c r="E132" s="22" t="s">
        <v>9</v>
      </c>
      <c r="F132" s="25" t="s">
        <v>331</v>
      </c>
      <c r="G132" s="25" t="s">
        <v>70</v>
      </c>
      <c r="H132" s="25" t="s">
        <v>2581</v>
      </c>
      <c r="I132" s="25">
        <v>20</v>
      </c>
      <c r="J132" s="156">
        <f>VALUE(COUNTIF(Validation!$A$2:$H$100,A132))</f>
        <v>0</v>
      </c>
      <c r="K132" s="93">
        <f t="shared" si="21"/>
        <v>863333</v>
      </c>
      <c r="L132" s="93">
        <f t="shared" si="22"/>
        <v>863333</v>
      </c>
      <c r="M132" s="92">
        <v>863333</v>
      </c>
      <c r="N132" s="92">
        <v>863333</v>
      </c>
      <c r="O132" s="92">
        <v>863333</v>
      </c>
      <c r="P132" s="92" t="s">
        <v>8</v>
      </c>
      <c r="Q132" s="92">
        <v>0</v>
      </c>
      <c r="R132" s="92">
        <v>0</v>
      </c>
      <c r="S132" s="92">
        <v>0</v>
      </c>
      <c r="T132" s="25">
        <f t="shared" si="23"/>
        <v>3</v>
      </c>
      <c r="V132">
        <f t="shared" si="24"/>
        <v>1</v>
      </c>
      <c r="W132" s="25">
        <f t="shared" si="25"/>
        <v>1</v>
      </c>
      <c r="X132">
        <f t="shared" si="26"/>
        <v>1</v>
      </c>
    </row>
    <row r="133" spans="1:24" ht="15.75" x14ac:dyDescent="0.25">
      <c r="A133" t="str">
        <f t="shared" si="18"/>
        <v>Par Lindholm - BOS - AG, C</v>
      </c>
      <c r="B133" t="str">
        <f t="shared" si="19"/>
        <v>Par</v>
      </c>
      <c r="C133" t="str">
        <f t="shared" si="20"/>
        <v>Lindholm</v>
      </c>
      <c r="D133" s="13" t="s">
        <v>2765</v>
      </c>
      <c r="E133" s="22" t="s">
        <v>9</v>
      </c>
      <c r="F133" s="25">
        <v>0</v>
      </c>
      <c r="G133" s="9" t="s">
        <v>2351</v>
      </c>
      <c r="H133" s="9" t="s">
        <v>2569</v>
      </c>
      <c r="I133" s="9">
        <v>27</v>
      </c>
      <c r="J133" s="156">
        <f>VALUE(COUNTIF(Validation!$A$2:$H$100,A133))</f>
        <v>0</v>
      </c>
      <c r="K133" s="93">
        <f t="shared" si="21"/>
        <v>850000</v>
      </c>
      <c r="L133" s="93">
        <f t="shared" si="22"/>
        <v>850000</v>
      </c>
      <c r="M133" s="92">
        <v>850000</v>
      </c>
      <c r="N133" s="92">
        <v>850000</v>
      </c>
      <c r="O133" s="92" t="s">
        <v>7</v>
      </c>
      <c r="P133" s="92">
        <v>0</v>
      </c>
      <c r="Q133" s="92">
        <v>0</v>
      </c>
      <c r="R133" s="92">
        <v>0</v>
      </c>
      <c r="S133" s="92">
        <v>0</v>
      </c>
      <c r="T133" s="25">
        <f t="shared" si="23"/>
        <v>2</v>
      </c>
      <c r="V133">
        <f t="shared" si="24"/>
        <v>1</v>
      </c>
      <c r="W133" s="25">
        <f t="shared" si="25"/>
        <v>0</v>
      </c>
      <c r="X133">
        <f t="shared" si="26"/>
        <v>1</v>
      </c>
    </row>
    <row r="134" spans="1:24" ht="15.75" x14ac:dyDescent="0.25">
      <c r="A134" t="str">
        <f t="shared" si="18"/>
        <v>Steven Kampfer - BOS - DD</v>
      </c>
      <c r="B134" t="str">
        <f t="shared" si="19"/>
        <v>Steven</v>
      </c>
      <c r="C134" t="str">
        <f t="shared" si="20"/>
        <v>Kampfer</v>
      </c>
      <c r="D134" s="13" t="s">
        <v>1271</v>
      </c>
      <c r="E134" s="22" t="s">
        <v>9</v>
      </c>
      <c r="F134" s="25">
        <v>0</v>
      </c>
      <c r="G134" s="158" t="s">
        <v>2345</v>
      </c>
      <c r="H134" s="158" t="s">
        <v>2569</v>
      </c>
      <c r="I134" s="158">
        <v>30</v>
      </c>
      <c r="J134" s="156">
        <f>VALUE(COUNTIF(Validation!$A$2:$H$100,A134))</f>
        <v>0</v>
      </c>
      <c r="K134" s="93">
        <f t="shared" si="21"/>
        <v>800000</v>
      </c>
      <c r="L134" s="93">
        <f t="shared" si="22"/>
        <v>800000</v>
      </c>
      <c r="M134" s="92">
        <v>800000</v>
      </c>
      <c r="N134" s="92">
        <v>800000</v>
      </c>
      <c r="O134" s="92" t="s">
        <v>7</v>
      </c>
      <c r="P134" s="92">
        <v>0</v>
      </c>
      <c r="Q134" s="92">
        <v>0</v>
      </c>
      <c r="R134" s="92">
        <v>0</v>
      </c>
      <c r="S134" s="92">
        <v>0</v>
      </c>
      <c r="T134" s="25">
        <f t="shared" si="23"/>
        <v>2</v>
      </c>
      <c r="V134">
        <f t="shared" si="24"/>
        <v>1</v>
      </c>
      <c r="W134" s="25">
        <f t="shared" si="25"/>
        <v>0</v>
      </c>
      <c r="X134">
        <f t="shared" si="26"/>
        <v>1</v>
      </c>
    </row>
    <row r="135" spans="1:24" ht="15.75" x14ac:dyDescent="0.25">
      <c r="A135" t="str">
        <f t="shared" si="18"/>
        <v>Karson Kuhlman - BOS - AD, C</v>
      </c>
      <c r="B135" t="str">
        <f t="shared" si="19"/>
        <v>Karson</v>
      </c>
      <c r="C135" t="str">
        <f t="shared" si="20"/>
        <v>Kuhlman</v>
      </c>
      <c r="D135" s="13" t="s">
        <v>1285</v>
      </c>
      <c r="E135" s="22" t="s">
        <v>9</v>
      </c>
      <c r="F135" s="25" t="s">
        <v>331</v>
      </c>
      <c r="G135" s="25" t="s">
        <v>2354</v>
      </c>
      <c r="H135" s="25" t="s">
        <v>2581</v>
      </c>
      <c r="I135" s="25">
        <v>23</v>
      </c>
      <c r="J135" s="156">
        <f>VALUE(COUNTIF(Validation!$A$2:$H$100,A135))</f>
        <v>0</v>
      </c>
      <c r="K135" s="93">
        <f t="shared" si="21"/>
        <v>762500</v>
      </c>
      <c r="L135" s="93">
        <f t="shared" si="22"/>
        <v>0</v>
      </c>
      <c r="M135" s="92">
        <v>762500</v>
      </c>
      <c r="N135" s="92" t="s">
        <v>8</v>
      </c>
      <c r="O135" s="92">
        <v>0</v>
      </c>
      <c r="P135" s="92">
        <v>0</v>
      </c>
      <c r="Q135" s="92">
        <v>0</v>
      </c>
      <c r="R135" s="92">
        <v>0</v>
      </c>
      <c r="S135" s="92">
        <v>0</v>
      </c>
      <c r="T135" s="25">
        <f t="shared" si="23"/>
        <v>1</v>
      </c>
      <c r="V135">
        <f t="shared" si="24"/>
        <v>1</v>
      </c>
      <c r="W135" s="25">
        <f t="shared" si="25"/>
        <v>1</v>
      </c>
      <c r="X135">
        <f t="shared" si="26"/>
        <v>0</v>
      </c>
    </row>
    <row r="136" spans="1:24" ht="15.75" x14ac:dyDescent="0.25">
      <c r="A136" t="str">
        <f t="shared" si="18"/>
        <v>Connor Clifton - BOS - DD</v>
      </c>
      <c r="B136" t="str">
        <f t="shared" si="19"/>
        <v>Connor</v>
      </c>
      <c r="C136" t="str">
        <f t="shared" si="20"/>
        <v>Clifton</v>
      </c>
      <c r="D136" s="13" t="s">
        <v>1288</v>
      </c>
      <c r="E136" s="22" t="s">
        <v>9</v>
      </c>
      <c r="F136" s="25" t="s">
        <v>331</v>
      </c>
      <c r="G136" s="25" t="s">
        <v>2345</v>
      </c>
      <c r="H136" s="25" t="s">
        <v>2569</v>
      </c>
      <c r="I136" s="25">
        <v>24</v>
      </c>
      <c r="J136" s="156">
        <f>VALUE(COUNTIF(Validation!$A$2:$H$100,A136))</f>
        <v>0</v>
      </c>
      <c r="K136" s="93">
        <f t="shared" si="21"/>
        <v>735000</v>
      </c>
      <c r="L136" s="93">
        <f t="shared" si="22"/>
        <v>1000000</v>
      </c>
      <c r="M136" s="92">
        <v>735000</v>
      </c>
      <c r="N136" s="92">
        <v>1000000</v>
      </c>
      <c r="O136" s="92">
        <v>1000000</v>
      </c>
      <c r="P136" s="92">
        <v>1000000</v>
      </c>
      <c r="Q136" s="92" t="s">
        <v>7</v>
      </c>
      <c r="R136" s="92">
        <v>0</v>
      </c>
      <c r="S136" s="92">
        <v>0</v>
      </c>
      <c r="T136" s="25">
        <f t="shared" si="23"/>
        <v>4</v>
      </c>
      <c r="V136">
        <f t="shared" si="24"/>
        <v>1</v>
      </c>
      <c r="W136" s="25">
        <f t="shared" si="25"/>
        <v>1</v>
      </c>
      <c r="X136">
        <f t="shared" si="26"/>
        <v>0</v>
      </c>
    </row>
    <row r="137" spans="1:24" ht="15.75" x14ac:dyDescent="0.25">
      <c r="A137" t="str">
        <f t="shared" si="18"/>
        <v>Kyle Keyser - BOS - G</v>
      </c>
      <c r="B137" t="str">
        <f t="shared" si="19"/>
        <v>Kyle</v>
      </c>
      <c r="C137" t="str">
        <f t="shared" si="20"/>
        <v>Keyser</v>
      </c>
      <c r="D137" s="13" t="s">
        <v>1289</v>
      </c>
      <c r="E137" s="22" t="s">
        <v>9</v>
      </c>
      <c r="F137" s="25" t="s">
        <v>331</v>
      </c>
      <c r="G137" s="25" t="s">
        <v>121</v>
      </c>
      <c r="H137" s="25" t="s">
        <v>2581</v>
      </c>
      <c r="I137" s="25">
        <v>20</v>
      </c>
      <c r="J137" s="156">
        <f>VALUE(COUNTIF(Validation!$A$2:$H$100,A137))</f>
        <v>0</v>
      </c>
      <c r="K137" s="93">
        <f t="shared" si="21"/>
        <v>733333</v>
      </c>
      <c r="L137" s="93">
        <f t="shared" si="22"/>
        <v>733333</v>
      </c>
      <c r="M137" s="92">
        <v>733333</v>
      </c>
      <c r="N137" s="92">
        <v>733333</v>
      </c>
      <c r="O137" s="92">
        <v>733333</v>
      </c>
      <c r="P137" s="92" t="s">
        <v>8</v>
      </c>
      <c r="Q137" s="92">
        <v>0</v>
      </c>
      <c r="R137" s="92">
        <v>0</v>
      </c>
      <c r="S137" s="92">
        <v>0</v>
      </c>
      <c r="T137" s="25">
        <f t="shared" si="23"/>
        <v>3</v>
      </c>
      <c r="V137">
        <f t="shared" si="24"/>
        <v>1</v>
      </c>
      <c r="W137" s="25">
        <f t="shared" si="25"/>
        <v>1</v>
      </c>
      <c r="X137">
        <f t="shared" si="26"/>
        <v>1</v>
      </c>
    </row>
    <row r="138" spans="1:24" ht="15.75" x14ac:dyDescent="0.25">
      <c r="A138" t="str">
        <f t="shared" si="18"/>
        <v>Anton Blidh - BOS - AG</v>
      </c>
      <c r="B138" t="str">
        <f t="shared" si="19"/>
        <v>Anton</v>
      </c>
      <c r="C138" t="str">
        <f t="shared" si="20"/>
        <v>Blidh</v>
      </c>
      <c r="D138" s="13" t="s">
        <v>1292</v>
      </c>
      <c r="E138" s="22" t="s">
        <v>9</v>
      </c>
      <c r="F138" s="25">
        <v>0</v>
      </c>
      <c r="G138" s="25" t="s">
        <v>2341</v>
      </c>
      <c r="H138" s="25" t="s">
        <v>2581</v>
      </c>
      <c r="I138" s="25">
        <v>24</v>
      </c>
      <c r="J138" s="156">
        <f>VALUE(COUNTIF(Validation!$A$2:$H$100,A138))</f>
        <v>0</v>
      </c>
      <c r="K138" s="93">
        <f t="shared" si="21"/>
        <v>700000</v>
      </c>
      <c r="L138" s="93">
        <f t="shared" si="22"/>
        <v>700000</v>
      </c>
      <c r="M138" s="92">
        <v>700000</v>
      </c>
      <c r="N138" s="92">
        <v>700000</v>
      </c>
      <c r="O138" s="92" t="s">
        <v>8</v>
      </c>
      <c r="P138" s="92">
        <v>0</v>
      </c>
      <c r="Q138" s="92">
        <v>0</v>
      </c>
      <c r="R138" s="92">
        <v>0</v>
      </c>
      <c r="S138" s="92">
        <v>0</v>
      </c>
      <c r="T138" s="25">
        <f t="shared" si="23"/>
        <v>2</v>
      </c>
      <c r="V138">
        <f t="shared" si="24"/>
        <v>1</v>
      </c>
      <c r="W138" s="25">
        <f t="shared" si="25"/>
        <v>0</v>
      </c>
      <c r="X138">
        <f t="shared" si="26"/>
        <v>1</v>
      </c>
    </row>
    <row r="139" spans="1:24" ht="15.75" x14ac:dyDescent="0.25">
      <c r="A139" t="str">
        <f t="shared" si="18"/>
        <v>Paul Carey - BOS - C</v>
      </c>
      <c r="B139" t="str">
        <f t="shared" si="19"/>
        <v>Paul</v>
      </c>
      <c r="C139" t="str">
        <f t="shared" si="20"/>
        <v>Carey</v>
      </c>
      <c r="D139" s="13" t="s">
        <v>1434</v>
      </c>
      <c r="E139" s="22" t="s">
        <v>9</v>
      </c>
      <c r="F139" s="25">
        <v>0</v>
      </c>
      <c r="G139" s="25" t="s">
        <v>70</v>
      </c>
      <c r="H139" s="25" t="s">
        <v>2581</v>
      </c>
      <c r="I139" s="25">
        <v>30</v>
      </c>
      <c r="J139" s="156">
        <f>VALUE(COUNTIF(Validation!$A$2:$H$100,A139))</f>
        <v>0</v>
      </c>
      <c r="K139" s="93">
        <f t="shared" si="21"/>
        <v>700000</v>
      </c>
      <c r="L139" s="93">
        <f t="shared" si="22"/>
        <v>700000</v>
      </c>
      <c r="M139" s="92">
        <v>700000</v>
      </c>
      <c r="N139" s="92">
        <v>700000</v>
      </c>
      <c r="O139" s="92" t="s">
        <v>7</v>
      </c>
      <c r="P139" s="92">
        <v>0</v>
      </c>
      <c r="Q139" s="92">
        <v>0</v>
      </c>
      <c r="R139" s="92">
        <v>0</v>
      </c>
      <c r="S139" s="92">
        <v>0</v>
      </c>
      <c r="T139" s="25">
        <f t="shared" si="23"/>
        <v>2</v>
      </c>
      <c r="V139">
        <f t="shared" si="24"/>
        <v>1</v>
      </c>
      <c r="W139" s="25">
        <f t="shared" si="25"/>
        <v>0</v>
      </c>
      <c r="X139">
        <f t="shared" si="26"/>
        <v>1</v>
      </c>
    </row>
    <row r="140" spans="1:24" ht="15.75" x14ac:dyDescent="0.25">
      <c r="A140" t="str">
        <f t="shared" si="18"/>
        <v>Peter Cehlárik - BOS - AG, AD</v>
      </c>
      <c r="B140" t="str">
        <f t="shared" si="19"/>
        <v>Peter</v>
      </c>
      <c r="C140" t="str">
        <f t="shared" si="20"/>
        <v>Cehlárik</v>
      </c>
      <c r="D140" s="13" t="s">
        <v>1286</v>
      </c>
      <c r="E140" s="22" t="s">
        <v>9</v>
      </c>
      <c r="F140" s="25">
        <v>0</v>
      </c>
      <c r="G140" s="25" t="s">
        <v>2343</v>
      </c>
      <c r="H140" s="25" t="s">
        <v>2581</v>
      </c>
      <c r="I140" s="25">
        <v>24</v>
      </c>
      <c r="J140" s="156">
        <f>VALUE(COUNTIF(Validation!$A$2:$H$100,A140))</f>
        <v>0</v>
      </c>
      <c r="K140" s="93">
        <f t="shared" si="21"/>
        <v>700000</v>
      </c>
      <c r="L140" s="93">
        <f t="shared" si="22"/>
        <v>0</v>
      </c>
      <c r="M140" s="92">
        <v>700000</v>
      </c>
      <c r="N140" s="92" t="s">
        <v>8</v>
      </c>
      <c r="O140" s="92">
        <v>0</v>
      </c>
      <c r="P140" s="92">
        <v>0</v>
      </c>
      <c r="Q140" s="92">
        <v>0</v>
      </c>
      <c r="R140" s="92">
        <v>0</v>
      </c>
      <c r="S140" s="92">
        <v>0</v>
      </c>
      <c r="T140" s="25">
        <f t="shared" si="23"/>
        <v>1</v>
      </c>
      <c r="V140">
        <f t="shared" si="24"/>
        <v>1</v>
      </c>
      <c r="W140" s="25">
        <f t="shared" si="25"/>
        <v>0</v>
      </c>
      <c r="X140">
        <f t="shared" si="26"/>
        <v>0</v>
      </c>
    </row>
    <row r="141" spans="1:24" ht="15.75" x14ac:dyDescent="0.25">
      <c r="A141" t="str">
        <f t="shared" si="18"/>
        <v>Ryan Fitzgerald - BOS - C, AD</v>
      </c>
      <c r="B141" t="str">
        <f t="shared" si="19"/>
        <v>Ryan</v>
      </c>
      <c r="C141" t="str">
        <f t="shared" si="20"/>
        <v>Fitzgerald</v>
      </c>
      <c r="D141" s="13" t="s">
        <v>1281</v>
      </c>
      <c r="E141" s="22" t="s">
        <v>9</v>
      </c>
      <c r="F141" s="25">
        <v>0</v>
      </c>
      <c r="G141" s="25" t="s">
        <v>2349</v>
      </c>
      <c r="H141" s="25" t="s">
        <v>2581</v>
      </c>
      <c r="I141" s="25">
        <v>24</v>
      </c>
      <c r="J141" s="156">
        <f>VALUE(COUNTIF(Validation!$A$2:$H$100,A141))</f>
        <v>0</v>
      </c>
      <c r="K141" s="93">
        <f t="shared" si="21"/>
        <v>700000</v>
      </c>
      <c r="L141" s="93">
        <f t="shared" si="22"/>
        <v>0</v>
      </c>
      <c r="M141" s="92">
        <v>700000</v>
      </c>
      <c r="N141" s="92" t="s">
        <v>8</v>
      </c>
      <c r="O141" s="92">
        <v>0</v>
      </c>
      <c r="P141" s="92">
        <v>0</v>
      </c>
      <c r="Q141" s="92">
        <v>0</v>
      </c>
      <c r="R141" s="92">
        <v>0</v>
      </c>
      <c r="S141" s="92">
        <v>0</v>
      </c>
      <c r="T141" s="25">
        <f t="shared" si="23"/>
        <v>1</v>
      </c>
      <c r="V141">
        <f t="shared" si="24"/>
        <v>1</v>
      </c>
      <c r="W141" s="25">
        <f t="shared" si="25"/>
        <v>0</v>
      </c>
      <c r="X141">
        <f t="shared" si="26"/>
        <v>0</v>
      </c>
    </row>
    <row r="142" spans="1:24" ht="15.75" x14ac:dyDescent="0.25">
      <c r="A142" t="str">
        <f t="shared" si="18"/>
        <v>Brendan Gaunce - BOS - AG, C</v>
      </c>
      <c r="B142" t="str">
        <f t="shared" si="19"/>
        <v>Brendan</v>
      </c>
      <c r="C142" t="str">
        <f t="shared" si="20"/>
        <v>Gaunce</v>
      </c>
      <c r="D142" s="13" t="s">
        <v>2250</v>
      </c>
      <c r="E142" s="22" t="s">
        <v>9</v>
      </c>
      <c r="F142" s="25">
        <v>0</v>
      </c>
      <c r="G142" s="25" t="s">
        <v>2351</v>
      </c>
      <c r="H142" s="25" t="s">
        <v>2581</v>
      </c>
      <c r="I142" s="25">
        <v>25</v>
      </c>
      <c r="J142" s="156">
        <f>VALUE(COUNTIF(Validation!$A$2:$H$100,A142))</f>
        <v>0</v>
      </c>
      <c r="K142" s="93">
        <f t="shared" si="21"/>
        <v>700000</v>
      </c>
      <c r="L142" s="93">
        <f t="shared" si="22"/>
        <v>0</v>
      </c>
      <c r="M142" s="92">
        <v>700000</v>
      </c>
      <c r="N142" s="92" t="s">
        <v>8</v>
      </c>
      <c r="O142" s="92">
        <v>0</v>
      </c>
      <c r="P142" s="92">
        <v>0</v>
      </c>
      <c r="Q142" s="92">
        <v>0</v>
      </c>
      <c r="R142" s="92">
        <v>0</v>
      </c>
      <c r="S142" s="92">
        <v>0</v>
      </c>
      <c r="T142" s="25">
        <f t="shared" si="23"/>
        <v>1</v>
      </c>
      <c r="V142">
        <f t="shared" si="24"/>
        <v>1</v>
      </c>
      <c r="W142" s="25">
        <f t="shared" si="25"/>
        <v>0</v>
      </c>
      <c r="X142">
        <f t="shared" si="26"/>
        <v>0</v>
      </c>
    </row>
    <row r="143" spans="1:24" ht="15.75" x14ac:dyDescent="0.25">
      <c r="A143" t="str">
        <f t="shared" si="18"/>
        <v>Maxime Lagace - BOS - G</v>
      </c>
      <c r="B143" t="str">
        <f t="shared" si="19"/>
        <v>Maxime</v>
      </c>
      <c r="C143" t="str">
        <f t="shared" si="20"/>
        <v>Lagace</v>
      </c>
      <c r="D143" s="13" t="s">
        <v>2787</v>
      </c>
      <c r="E143" s="22" t="s">
        <v>9</v>
      </c>
      <c r="F143" s="25">
        <v>0</v>
      </c>
      <c r="G143" s="25" t="s">
        <v>121</v>
      </c>
      <c r="H143" s="25" t="s">
        <v>2581</v>
      </c>
      <c r="I143" s="25">
        <v>26</v>
      </c>
      <c r="J143" s="156">
        <f>VALUE(COUNTIF(Validation!$A$2:$H$100,A143))</f>
        <v>0</v>
      </c>
      <c r="K143" s="93">
        <f t="shared" si="21"/>
        <v>700000</v>
      </c>
      <c r="L143" s="93">
        <f t="shared" si="22"/>
        <v>0</v>
      </c>
      <c r="M143" s="92">
        <v>700000</v>
      </c>
      <c r="N143" s="92" t="s">
        <v>7</v>
      </c>
      <c r="O143" s="92">
        <v>0</v>
      </c>
      <c r="P143" s="92">
        <v>0</v>
      </c>
      <c r="Q143" s="92">
        <v>0</v>
      </c>
      <c r="R143" s="92">
        <v>0</v>
      </c>
      <c r="S143" s="92">
        <v>0</v>
      </c>
      <c r="T143" s="25">
        <f t="shared" si="23"/>
        <v>1</v>
      </c>
      <c r="V143">
        <f t="shared" si="24"/>
        <v>1</v>
      </c>
      <c r="W143" s="25">
        <f t="shared" si="25"/>
        <v>0</v>
      </c>
      <c r="X143">
        <f t="shared" si="26"/>
        <v>0</v>
      </c>
    </row>
    <row r="144" spans="1:24" ht="15.75" x14ac:dyDescent="0.25">
      <c r="A144" t="str">
        <f t="shared" si="18"/>
        <v>Brandon Carlo - BOS - DD</v>
      </c>
      <c r="B144" t="str">
        <f t="shared" si="19"/>
        <v>Brandon</v>
      </c>
      <c r="C144" t="str">
        <f t="shared" si="20"/>
        <v>Carlo</v>
      </c>
      <c r="D144" s="13" t="s">
        <v>1270</v>
      </c>
      <c r="E144" s="22" t="s">
        <v>9</v>
      </c>
      <c r="F144" s="25">
        <v>0</v>
      </c>
      <c r="G144" s="25" t="s">
        <v>2345</v>
      </c>
      <c r="H144" s="25" t="s">
        <v>2569</v>
      </c>
      <c r="I144" s="25">
        <v>22</v>
      </c>
      <c r="J144" s="156">
        <f>VALUE(COUNTIF(Validation!$A$2:$H$100,A144))</f>
        <v>0</v>
      </c>
      <c r="K144" s="93">
        <f t="shared" si="21"/>
        <v>0</v>
      </c>
      <c r="L144" s="93">
        <f t="shared" si="22"/>
        <v>0</v>
      </c>
      <c r="M144" s="92" t="s">
        <v>8</v>
      </c>
      <c r="N144" s="92">
        <v>0</v>
      </c>
      <c r="O144" s="92">
        <v>0</v>
      </c>
      <c r="P144" s="92">
        <v>0</v>
      </c>
      <c r="Q144" s="92">
        <v>0</v>
      </c>
      <c r="R144" s="92">
        <v>0</v>
      </c>
      <c r="S144" s="92">
        <v>0</v>
      </c>
      <c r="T144" s="25">
        <f t="shared" si="23"/>
        <v>0</v>
      </c>
      <c r="V144">
        <f t="shared" si="24"/>
        <v>1</v>
      </c>
      <c r="W144" s="25">
        <f t="shared" si="25"/>
        <v>0</v>
      </c>
      <c r="X144">
        <f t="shared" si="26"/>
        <v>1</v>
      </c>
    </row>
    <row r="145" spans="1:24" ht="15.75" x14ac:dyDescent="0.25">
      <c r="A145" t="str">
        <f t="shared" si="18"/>
        <v>Charlie McAvoy - BOS - DD</v>
      </c>
      <c r="B145" t="str">
        <f t="shared" si="19"/>
        <v>Charlie</v>
      </c>
      <c r="C145" t="str">
        <f t="shared" si="20"/>
        <v>McAvoy</v>
      </c>
      <c r="D145" s="13" t="s">
        <v>1269</v>
      </c>
      <c r="E145" s="22" t="s">
        <v>9</v>
      </c>
      <c r="F145" s="25">
        <v>0</v>
      </c>
      <c r="G145" s="25" t="s">
        <v>2345</v>
      </c>
      <c r="H145" s="25" t="s">
        <v>2569</v>
      </c>
      <c r="I145" s="25">
        <v>21</v>
      </c>
      <c r="J145" s="156">
        <f>VALUE(COUNTIF(Validation!$A$2:$H$100,A145))</f>
        <v>1</v>
      </c>
      <c r="K145" s="93">
        <f t="shared" si="21"/>
        <v>0</v>
      </c>
      <c r="L145" s="93">
        <f t="shared" si="22"/>
        <v>0</v>
      </c>
      <c r="M145" s="94" t="s">
        <v>8</v>
      </c>
      <c r="N145" s="92">
        <v>0</v>
      </c>
      <c r="O145" s="92">
        <v>0</v>
      </c>
      <c r="P145" s="92">
        <v>0</v>
      </c>
      <c r="Q145" s="92">
        <v>0</v>
      </c>
      <c r="R145" s="92">
        <v>0</v>
      </c>
      <c r="S145" s="92">
        <v>0</v>
      </c>
      <c r="T145" s="25">
        <f t="shared" si="23"/>
        <v>0</v>
      </c>
      <c r="V145">
        <f t="shared" si="24"/>
        <v>1</v>
      </c>
      <c r="W145" s="25">
        <f t="shared" si="25"/>
        <v>0</v>
      </c>
      <c r="X145">
        <f t="shared" si="26"/>
        <v>1</v>
      </c>
    </row>
    <row r="146" spans="1:24" ht="15.75" x14ac:dyDescent="0.25">
      <c r="A146" t="str">
        <f t="shared" si="18"/>
        <v>Jack Eichel - BUF - C</v>
      </c>
      <c r="B146" t="str">
        <f t="shared" si="19"/>
        <v>Jack</v>
      </c>
      <c r="C146" t="str">
        <f t="shared" si="20"/>
        <v>Eichel</v>
      </c>
      <c r="D146" s="13" t="s">
        <v>4767</v>
      </c>
      <c r="E146" s="22" t="s">
        <v>10</v>
      </c>
      <c r="F146" s="25">
        <v>0</v>
      </c>
      <c r="G146" s="25" t="s">
        <v>70</v>
      </c>
      <c r="H146" s="25" t="s">
        <v>2340</v>
      </c>
      <c r="I146" s="25">
        <v>22</v>
      </c>
      <c r="J146" s="156">
        <f>VALUE(COUNTIF(Validation!$A$2:$H$100,A146))</f>
        <v>1</v>
      </c>
      <c r="K146" s="93">
        <f t="shared" si="21"/>
        <v>10000000</v>
      </c>
      <c r="L146" s="93">
        <f t="shared" si="22"/>
        <v>10000000</v>
      </c>
      <c r="M146" s="92">
        <v>10000000</v>
      </c>
      <c r="N146" s="92">
        <v>10000000</v>
      </c>
      <c r="O146" s="92">
        <v>10000000</v>
      </c>
      <c r="P146" s="92">
        <v>10000000</v>
      </c>
      <c r="Q146" s="92">
        <v>10000000</v>
      </c>
      <c r="R146" s="92">
        <v>10000000</v>
      </c>
      <c r="S146" s="92">
        <v>10000000</v>
      </c>
      <c r="T146" s="25">
        <f t="shared" si="23"/>
        <v>7</v>
      </c>
      <c r="V146">
        <f t="shared" si="24"/>
        <v>1</v>
      </c>
      <c r="W146" s="25">
        <f t="shared" si="25"/>
        <v>0</v>
      </c>
      <c r="X146">
        <f t="shared" si="26"/>
        <v>1</v>
      </c>
    </row>
    <row r="147" spans="1:24" ht="15.75" x14ac:dyDescent="0.25">
      <c r="A147" t="str">
        <f t="shared" si="18"/>
        <v>Jeff Skinner - BUF - AG, AD</v>
      </c>
      <c r="B147" t="str">
        <f t="shared" si="19"/>
        <v>Jeff</v>
      </c>
      <c r="C147" t="str">
        <f t="shared" si="20"/>
        <v>Skinner</v>
      </c>
      <c r="D147" s="13" t="s">
        <v>1295</v>
      </c>
      <c r="E147" s="22" t="s">
        <v>10</v>
      </c>
      <c r="F147" s="25" t="s">
        <v>364</v>
      </c>
      <c r="G147" s="25" t="s">
        <v>2343</v>
      </c>
      <c r="H147" s="25" t="s">
        <v>2340</v>
      </c>
      <c r="I147" s="25">
        <v>27</v>
      </c>
      <c r="J147" s="156">
        <f>VALUE(COUNTIF(Validation!$A$2:$H$100,A147))</f>
        <v>1</v>
      </c>
      <c r="K147" s="93">
        <f t="shared" si="21"/>
        <v>9000000</v>
      </c>
      <c r="L147" s="93">
        <f t="shared" si="22"/>
        <v>9000000</v>
      </c>
      <c r="M147" s="92">
        <v>9000000</v>
      </c>
      <c r="N147" s="92">
        <v>9000000</v>
      </c>
      <c r="O147" s="92">
        <v>9000000</v>
      </c>
      <c r="P147" s="92">
        <v>9000000</v>
      </c>
      <c r="Q147" s="92">
        <v>9000000</v>
      </c>
      <c r="R147" s="92">
        <v>9000000</v>
      </c>
      <c r="S147" s="92">
        <v>9000000</v>
      </c>
      <c r="T147" s="25">
        <f t="shared" si="23"/>
        <v>7</v>
      </c>
      <c r="V147">
        <f t="shared" si="24"/>
        <v>1</v>
      </c>
      <c r="W147" s="25">
        <f t="shared" si="25"/>
        <v>0</v>
      </c>
      <c r="X147">
        <f t="shared" si="26"/>
        <v>1</v>
      </c>
    </row>
    <row r="148" spans="1:24" ht="15.75" x14ac:dyDescent="0.25">
      <c r="A148" t="str">
        <f t="shared" si="18"/>
        <v>Kyle Okposo - BUF - AD</v>
      </c>
      <c r="B148" t="str">
        <f t="shared" si="19"/>
        <v>Kyle</v>
      </c>
      <c r="C148" t="str">
        <f t="shared" si="20"/>
        <v>Okposo</v>
      </c>
      <c r="D148" s="13" t="s">
        <v>4768</v>
      </c>
      <c r="E148" s="22" t="s">
        <v>10</v>
      </c>
      <c r="F148" s="25" t="s">
        <v>326</v>
      </c>
      <c r="G148" s="25" t="s">
        <v>2339</v>
      </c>
      <c r="H148" s="25" t="s">
        <v>2340</v>
      </c>
      <c r="I148" s="25">
        <v>31</v>
      </c>
      <c r="J148" s="156">
        <f>VALUE(COUNTIF(Validation!$A$2:$H$100,A148))</f>
        <v>0</v>
      </c>
      <c r="K148" s="93">
        <f t="shared" si="21"/>
        <v>6000000</v>
      </c>
      <c r="L148" s="93">
        <f t="shared" si="22"/>
        <v>6000000</v>
      </c>
      <c r="M148" s="92">
        <v>6000000</v>
      </c>
      <c r="N148" s="92">
        <v>6000000</v>
      </c>
      <c r="O148" s="92">
        <v>6000000</v>
      </c>
      <c r="P148" s="92">
        <v>6000000</v>
      </c>
      <c r="Q148" s="92" t="s">
        <v>7</v>
      </c>
      <c r="R148" s="92">
        <v>0</v>
      </c>
      <c r="S148" s="92">
        <v>0</v>
      </c>
      <c r="T148" s="25">
        <f t="shared" si="23"/>
        <v>4</v>
      </c>
      <c r="V148">
        <f t="shared" si="24"/>
        <v>1</v>
      </c>
      <c r="W148" s="25">
        <f t="shared" si="25"/>
        <v>0</v>
      </c>
      <c r="X148">
        <f t="shared" si="26"/>
        <v>1</v>
      </c>
    </row>
    <row r="149" spans="1:24" ht="15.75" x14ac:dyDescent="0.25">
      <c r="A149" t="str">
        <f t="shared" si="18"/>
        <v>Rasmus Ristolainen - BUF - DD</v>
      </c>
      <c r="B149" t="str">
        <f t="shared" si="19"/>
        <v>Rasmus</v>
      </c>
      <c r="C149" t="str">
        <f t="shared" si="20"/>
        <v>Ristolainen</v>
      </c>
      <c r="D149" s="13" t="s">
        <v>1305</v>
      </c>
      <c r="E149" s="22" t="s">
        <v>10</v>
      </c>
      <c r="F149" s="25">
        <v>0</v>
      </c>
      <c r="G149" s="25" t="s">
        <v>2345</v>
      </c>
      <c r="H149" s="25" t="s">
        <v>2340</v>
      </c>
      <c r="I149" s="25">
        <v>24</v>
      </c>
      <c r="J149" s="156">
        <f>VALUE(COUNTIF(Validation!$A$2:$H$100,A149))</f>
        <v>1</v>
      </c>
      <c r="K149" s="93">
        <f t="shared" si="21"/>
        <v>5400000</v>
      </c>
      <c r="L149" s="93">
        <f t="shared" si="22"/>
        <v>5400000</v>
      </c>
      <c r="M149" s="92">
        <v>5400000</v>
      </c>
      <c r="N149" s="92">
        <v>5400000</v>
      </c>
      <c r="O149" s="92">
        <v>5400000</v>
      </c>
      <c r="P149" s="92" t="s">
        <v>7</v>
      </c>
      <c r="Q149" s="92">
        <v>0</v>
      </c>
      <c r="R149" s="92">
        <v>0</v>
      </c>
      <c r="S149" s="92">
        <v>0</v>
      </c>
      <c r="T149" s="25">
        <f t="shared" si="23"/>
        <v>3</v>
      </c>
      <c r="V149">
        <f t="shared" si="24"/>
        <v>1</v>
      </c>
      <c r="W149" s="25">
        <f t="shared" si="25"/>
        <v>0</v>
      </c>
      <c r="X149">
        <f t="shared" si="26"/>
        <v>1</v>
      </c>
    </row>
    <row r="150" spans="1:24" ht="15.75" x14ac:dyDescent="0.25">
      <c r="A150" t="str">
        <f t="shared" si="18"/>
        <v>Zach Bogosian - BUF - DD</v>
      </c>
      <c r="B150" t="str">
        <f t="shared" si="19"/>
        <v>Zach</v>
      </c>
      <c r="C150" t="str">
        <f t="shared" si="20"/>
        <v>Bogosian</v>
      </c>
      <c r="D150" s="13" t="s">
        <v>4769</v>
      </c>
      <c r="E150" s="22" t="s">
        <v>10</v>
      </c>
      <c r="F150" s="25">
        <v>0</v>
      </c>
      <c r="G150" s="25" t="s">
        <v>2345</v>
      </c>
      <c r="H150" s="25" t="s">
        <v>2340</v>
      </c>
      <c r="I150" s="25">
        <v>29</v>
      </c>
      <c r="J150" s="156">
        <f>VALUE(COUNTIF(Validation!$A$2:$H$100,A150))</f>
        <v>0</v>
      </c>
      <c r="K150" s="93">
        <f t="shared" si="21"/>
        <v>5142857</v>
      </c>
      <c r="L150" s="93">
        <f t="shared" si="22"/>
        <v>0</v>
      </c>
      <c r="M150" s="92">
        <v>5142857</v>
      </c>
      <c r="N150" s="92" t="s">
        <v>7</v>
      </c>
      <c r="O150" s="92">
        <v>0</v>
      </c>
      <c r="P150" s="92">
        <v>0</v>
      </c>
      <c r="Q150" s="92">
        <v>0</v>
      </c>
      <c r="R150" s="92">
        <v>0</v>
      </c>
      <c r="S150" s="92">
        <v>0</v>
      </c>
      <c r="T150" s="25">
        <f t="shared" si="23"/>
        <v>1</v>
      </c>
      <c r="V150">
        <f t="shared" si="24"/>
        <v>1</v>
      </c>
      <c r="W150" s="25">
        <f t="shared" si="25"/>
        <v>0</v>
      </c>
      <c r="X150">
        <f t="shared" si="26"/>
        <v>0</v>
      </c>
    </row>
    <row r="151" spans="1:24" ht="15.75" x14ac:dyDescent="0.25">
      <c r="A151" t="str">
        <f t="shared" si="18"/>
        <v>Marcus Johansson - BUF - C, AG, AD</v>
      </c>
      <c r="B151" t="str">
        <f t="shared" si="19"/>
        <v>Marcus</v>
      </c>
      <c r="C151" t="str">
        <f t="shared" si="20"/>
        <v>Johansson</v>
      </c>
      <c r="D151" s="13" t="s">
        <v>2590</v>
      </c>
      <c r="E151" s="22" t="s">
        <v>10</v>
      </c>
      <c r="F151" s="25" t="s">
        <v>326</v>
      </c>
      <c r="G151" s="25" t="s">
        <v>2395</v>
      </c>
      <c r="H151" s="25" t="s">
        <v>2340</v>
      </c>
      <c r="I151" s="25">
        <v>28</v>
      </c>
      <c r="J151" s="156">
        <f>VALUE(COUNTIF(Validation!$A$2:$H$100,A151))</f>
        <v>0</v>
      </c>
      <c r="K151" s="93">
        <f t="shared" si="21"/>
        <v>4500000</v>
      </c>
      <c r="L151" s="93">
        <f t="shared" si="22"/>
        <v>4500000</v>
      </c>
      <c r="M151" s="92">
        <v>4500000</v>
      </c>
      <c r="N151" s="92">
        <v>4500000</v>
      </c>
      <c r="O151" s="92" t="s">
        <v>7</v>
      </c>
      <c r="P151" s="92">
        <v>0</v>
      </c>
      <c r="Q151" s="92">
        <v>0</v>
      </c>
      <c r="R151" s="92">
        <v>0</v>
      </c>
      <c r="S151" s="92">
        <v>0</v>
      </c>
      <c r="T151" s="25">
        <f t="shared" si="23"/>
        <v>2</v>
      </c>
      <c r="V151">
        <f t="shared" si="24"/>
        <v>1</v>
      </c>
      <c r="W151" s="25">
        <f t="shared" si="25"/>
        <v>0</v>
      </c>
      <c r="X151">
        <f t="shared" si="26"/>
        <v>1</v>
      </c>
    </row>
    <row r="152" spans="1:24" ht="15.75" x14ac:dyDescent="0.25">
      <c r="A152" t="str">
        <f t="shared" si="18"/>
        <v>Marco Scandella - BUF - DG</v>
      </c>
      <c r="B152" t="str">
        <f t="shared" si="19"/>
        <v>Marco</v>
      </c>
      <c r="C152" t="str">
        <f t="shared" si="20"/>
        <v>Scandella</v>
      </c>
      <c r="D152" s="13" t="s">
        <v>1306</v>
      </c>
      <c r="E152" s="22" t="s">
        <v>10</v>
      </c>
      <c r="F152" s="25">
        <v>0</v>
      </c>
      <c r="G152" s="25" t="s">
        <v>2346</v>
      </c>
      <c r="H152" s="25" t="s">
        <v>2340</v>
      </c>
      <c r="I152" s="9">
        <v>29</v>
      </c>
      <c r="J152" s="156">
        <f>VALUE(COUNTIF(Validation!$A$2:$H$100,A152))</f>
        <v>0</v>
      </c>
      <c r="K152" s="93">
        <f t="shared" si="21"/>
        <v>4000000</v>
      </c>
      <c r="L152" s="93">
        <f t="shared" si="22"/>
        <v>0</v>
      </c>
      <c r="M152" s="92">
        <v>4000000</v>
      </c>
      <c r="N152" s="92" t="s">
        <v>7</v>
      </c>
      <c r="O152" s="92">
        <v>0</v>
      </c>
      <c r="P152" s="92">
        <v>0</v>
      </c>
      <c r="Q152" s="92">
        <v>0</v>
      </c>
      <c r="R152" s="92">
        <v>0</v>
      </c>
      <c r="S152" s="92">
        <v>0</v>
      </c>
      <c r="T152" s="25">
        <f t="shared" si="23"/>
        <v>1</v>
      </c>
      <c r="V152">
        <f t="shared" si="24"/>
        <v>1</v>
      </c>
      <c r="W152" s="25">
        <f t="shared" si="25"/>
        <v>0</v>
      </c>
      <c r="X152">
        <f t="shared" si="26"/>
        <v>0</v>
      </c>
    </row>
    <row r="153" spans="1:24" ht="15.75" x14ac:dyDescent="0.25">
      <c r="A153" t="str">
        <f t="shared" si="18"/>
        <v>Colin Miller - BUF - DD</v>
      </c>
      <c r="B153" t="str">
        <f t="shared" si="19"/>
        <v>Colin</v>
      </c>
      <c r="C153" t="str">
        <f t="shared" si="20"/>
        <v>Miller</v>
      </c>
      <c r="D153" s="13" t="s">
        <v>2287</v>
      </c>
      <c r="E153" s="22" t="s">
        <v>10</v>
      </c>
      <c r="F153" s="25">
        <v>0</v>
      </c>
      <c r="G153" s="25" t="s">
        <v>2345</v>
      </c>
      <c r="H153" s="25" t="s">
        <v>2340</v>
      </c>
      <c r="I153" s="25">
        <v>26</v>
      </c>
      <c r="J153" s="156">
        <f>VALUE(COUNTIF(Validation!$A$2:$H$100,A153))</f>
        <v>1</v>
      </c>
      <c r="K153" s="93">
        <f t="shared" si="21"/>
        <v>3875000</v>
      </c>
      <c r="L153" s="93">
        <f t="shared" si="22"/>
        <v>3875000</v>
      </c>
      <c r="M153" s="92">
        <v>3875000</v>
      </c>
      <c r="N153" s="92">
        <v>3875000</v>
      </c>
      <c r="O153" s="92">
        <v>3875000</v>
      </c>
      <c r="P153" s="92" t="s">
        <v>7</v>
      </c>
      <c r="Q153" s="92">
        <v>0</v>
      </c>
      <c r="R153" s="92">
        <v>0</v>
      </c>
      <c r="S153" s="92">
        <v>0</v>
      </c>
      <c r="T153" s="25">
        <f t="shared" si="23"/>
        <v>3</v>
      </c>
      <c r="V153">
        <f t="shared" si="24"/>
        <v>1</v>
      </c>
      <c r="W153" s="25">
        <f t="shared" si="25"/>
        <v>0</v>
      </c>
      <c r="X153">
        <f t="shared" si="26"/>
        <v>1</v>
      </c>
    </row>
    <row r="154" spans="1:24" ht="15.75" x14ac:dyDescent="0.25">
      <c r="A154" t="str">
        <f t="shared" si="18"/>
        <v>Rasmus Dahlin - BUF - DG</v>
      </c>
      <c r="B154" t="str">
        <f t="shared" si="19"/>
        <v>Rasmus</v>
      </c>
      <c r="C154" t="str">
        <f t="shared" si="20"/>
        <v>Dahlin</v>
      </c>
      <c r="D154" s="13" t="s">
        <v>1310</v>
      </c>
      <c r="E154" s="22" t="s">
        <v>10</v>
      </c>
      <c r="F154" s="25" t="s">
        <v>331</v>
      </c>
      <c r="G154" s="25" t="s">
        <v>2346</v>
      </c>
      <c r="H154" s="25" t="s">
        <v>2340</v>
      </c>
      <c r="I154" s="25">
        <v>19</v>
      </c>
      <c r="J154" s="156">
        <f>VALUE(COUNTIF(Validation!$A$2:$H$100,A154))</f>
        <v>1</v>
      </c>
      <c r="K154" s="93">
        <f t="shared" si="21"/>
        <v>3775000</v>
      </c>
      <c r="L154" s="93">
        <f t="shared" si="22"/>
        <v>3775000</v>
      </c>
      <c r="M154" s="92">
        <v>3775000</v>
      </c>
      <c r="N154" s="92">
        <v>3775000</v>
      </c>
      <c r="O154" s="92" t="s">
        <v>8</v>
      </c>
      <c r="P154" s="92">
        <v>0</v>
      </c>
      <c r="Q154" s="92">
        <v>0</v>
      </c>
      <c r="R154" s="92">
        <v>0</v>
      </c>
      <c r="S154" s="92">
        <v>0</v>
      </c>
      <c r="T154" s="25">
        <f t="shared" si="23"/>
        <v>2</v>
      </c>
      <c r="V154">
        <f t="shared" si="24"/>
        <v>1</v>
      </c>
      <c r="W154" s="25">
        <f t="shared" si="25"/>
        <v>1</v>
      </c>
      <c r="X154">
        <f t="shared" si="26"/>
        <v>1</v>
      </c>
    </row>
    <row r="155" spans="1:24" ht="15.75" x14ac:dyDescent="0.25">
      <c r="A155" t="str">
        <f t="shared" si="18"/>
        <v>Sam Reinhart - BUF - AD, C</v>
      </c>
      <c r="B155" t="str">
        <f t="shared" si="19"/>
        <v>Sam</v>
      </c>
      <c r="C155" t="str">
        <f t="shared" si="20"/>
        <v>Reinhart</v>
      </c>
      <c r="D155" s="13" t="s">
        <v>1304</v>
      </c>
      <c r="E155" s="22" t="s">
        <v>10</v>
      </c>
      <c r="F155" s="25">
        <v>0</v>
      </c>
      <c r="G155" s="25" t="s">
        <v>2354</v>
      </c>
      <c r="H155" s="25" t="s">
        <v>2340</v>
      </c>
      <c r="I155" s="25">
        <v>23</v>
      </c>
      <c r="J155" s="156">
        <f>VALUE(COUNTIF(Validation!$A$2:$H$100,A155))</f>
        <v>1</v>
      </c>
      <c r="K155" s="93">
        <f t="shared" si="21"/>
        <v>3650000</v>
      </c>
      <c r="L155" s="93">
        <f t="shared" si="22"/>
        <v>0</v>
      </c>
      <c r="M155" s="92">
        <v>3650000</v>
      </c>
      <c r="N155" s="92" t="s">
        <v>8</v>
      </c>
      <c r="O155" s="92">
        <v>0</v>
      </c>
      <c r="P155" s="92">
        <v>0</v>
      </c>
      <c r="Q155" s="92">
        <v>0</v>
      </c>
      <c r="R155" s="92">
        <v>0</v>
      </c>
      <c r="S155" s="92">
        <v>0</v>
      </c>
      <c r="T155" s="25">
        <f t="shared" si="23"/>
        <v>1</v>
      </c>
      <c r="V155">
        <f t="shared" si="24"/>
        <v>1</v>
      </c>
      <c r="W155" s="25">
        <f t="shared" si="25"/>
        <v>0</v>
      </c>
      <c r="X155">
        <f t="shared" si="26"/>
        <v>0</v>
      </c>
    </row>
    <row r="156" spans="1:24" ht="15.75" x14ac:dyDescent="0.25">
      <c r="A156" t="str">
        <f t="shared" si="18"/>
        <v>Vladimír Sobotka - BUF - AG, C</v>
      </c>
      <c r="B156" t="str">
        <f t="shared" si="19"/>
        <v>Vladimír</v>
      </c>
      <c r="C156" t="str">
        <f t="shared" si="20"/>
        <v>Sobotka</v>
      </c>
      <c r="D156" s="13" t="s">
        <v>1296</v>
      </c>
      <c r="E156" s="22" t="s">
        <v>10</v>
      </c>
      <c r="F156" s="25">
        <v>0</v>
      </c>
      <c r="G156" s="25" t="s">
        <v>2351</v>
      </c>
      <c r="H156" s="25" t="s">
        <v>2340</v>
      </c>
      <c r="I156" s="25">
        <v>32</v>
      </c>
      <c r="J156" s="156">
        <f>VALUE(COUNTIF(Validation!$A$2:$H$100,A156))</f>
        <v>0</v>
      </c>
      <c r="K156" s="93">
        <f t="shared" si="21"/>
        <v>3500000</v>
      </c>
      <c r="L156" s="93">
        <f t="shared" si="22"/>
        <v>0</v>
      </c>
      <c r="M156" s="92">
        <v>3500000</v>
      </c>
      <c r="N156" s="92" t="s">
        <v>7</v>
      </c>
      <c r="O156" s="92">
        <v>0</v>
      </c>
      <c r="P156" s="92">
        <v>0</v>
      </c>
      <c r="Q156" s="92">
        <v>0</v>
      </c>
      <c r="R156" s="92">
        <v>0</v>
      </c>
      <c r="S156" s="92">
        <v>0</v>
      </c>
      <c r="T156" s="25">
        <f t="shared" si="23"/>
        <v>1</v>
      </c>
      <c r="V156">
        <f t="shared" si="24"/>
        <v>1</v>
      </c>
      <c r="W156" s="25">
        <f t="shared" si="25"/>
        <v>0</v>
      </c>
      <c r="X156">
        <f t="shared" si="26"/>
        <v>0</v>
      </c>
    </row>
    <row r="157" spans="1:24" ht="15.75" x14ac:dyDescent="0.25">
      <c r="A157" t="str">
        <f t="shared" si="18"/>
        <v>Brandon Montour - BUF - DD</v>
      </c>
      <c r="B157" t="str">
        <f t="shared" si="19"/>
        <v>Brandon</v>
      </c>
      <c r="C157" t="str">
        <f t="shared" si="20"/>
        <v>Montour</v>
      </c>
      <c r="D157" s="13" t="s">
        <v>2036</v>
      </c>
      <c r="E157" s="22" t="s">
        <v>10</v>
      </c>
      <c r="F157" s="25">
        <v>0</v>
      </c>
      <c r="G157" s="25" t="s">
        <v>2345</v>
      </c>
      <c r="H157" s="25" t="s">
        <v>2340</v>
      </c>
      <c r="I157" s="25">
        <v>25</v>
      </c>
      <c r="J157" s="156">
        <f>VALUE(COUNTIF(Validation!$A$2:$H$100,A157))</f>
        <v>1</v>
      </c>
      <c r="K157" s="93">
        <f t="shared" si="21"/>
        <v>3387500</v>
      </c>
      <c r="L157" s="93">
        <f t="shared" si="22"/>
        <v>0</v>
      </c>
      <c r="M157" s="92">
        <v>3387500</v>
      </c>
      <c r="N157" s="92" t="s">
        <v>8</v>
      </c>
      <c r="O157" s="92">
        <v>0</v>
      </c>
      <c r="P157" s="92">
        <v>0</v>
      </c>
      <c r="Q157" s="92">
        <v>0</v>
      </c>
      <c r="R157" s="92">
        <v>0</v>
      </c>
      <c r="S157" s="92">
        <v>0</v>
      </c>
      <c r="T157" s="25">
        <f t="shared" si="23"/>
        <v>1</v>
      </c>
      <c r="V157">
        <f t="shared" si="24"/>
        <v>1</v>
      </c>
      <c r="W157" s="25">
        <f t="shared" si="25"/>
        <v>0</v>
      </c>
      <c r="X157">
        <f t="shared" si="26"/>
        <v>0</v>
      </c>
    </row>
    <row r="158" spans="1:24" ht="15.75" x14ac:dyDescent="0.25">
      <c r="A158" t="str">
        <f t="shared" si="18"/>
        <v>Conor Sheary - BUF - AG, AD</v>
      </c>
      <c r="B158" t="str">
        <f t="shared" si="19"/>
        <v>Conor</v>
      </c>
      <c r="C158" t="str">
        <f t="shared" si="20"/>
        <v>Sheary</v>
      </c>
      <c r="D158" s="13" t="s">
        <v>1297</v>
      </c>
      <c r="E158" s="22" t="s">
        <v>10</v>
      </c>
      <c r="F158" s="25">
        <v>0</v>
      </c>
      <c r="G158" s="25" t="s">
        <v>2343</v>
      </c>
      <c r="H158" s="25" t="s">
        <v>2340</v>
      </c>
      <c r="I158" s="25">
        <v>27</v>
      </c>
      <c r="J158" s="156">
        <f>VALUE(COUNTIF(Validation!$A$2:$H$100,A158))</f>
        <v>0</v>
      </c>
      <c r="K158" s="93">
        <f t="shared" si="21"/>
        <v>3000000</v>
      </c>
      <c r="L158" s="93">
        <f t="shared" si="22"/>
        <v>0</v>
      </c>
      <c r="M158" s="92">
        <v>3000000</v>
      </c>
      <c r="N158" s="92" t="s">
        <v>7</v>
      </c>
      <c r="O158" s="92">
        <v>0</v>
      </c>
      <c r="P158" s="92">
        <v>0</v>
      </c>
      <c r="Q158" s="92">
        <v>0</v>
      </c>
      <c r="R158" s="92">
        <v>0</v>
      </c>
      <c r="S158" s="92">
        <v>0</v>
      </c>
      <c r="T158" s="25">
        <f t="shared" si="23"/>
        <v>1</v>
      </c>
      <c r="V158">
        <f t="shared" si="24"/>
        <v>1</v>
      </c>
      <c r="W158" s="25">
        <f t="shared" si="25"/>
        <v>0</v>
      </c>
      <c r="X158">
        <f t="shared" si="26"/>
        <v>0</v>
      </c>
    </row>
    <row r="159" spans="1:24" ht="15.75" x14ac:dyDescent="0.25">
      <c r="A159" t="str">
        <f t="shared" si="18"/>
        <v>Jake McCabe - BUF - DG</v>
      </c>
      <c r="B159" t="str">
        <f t="shared" si="19"/>
        <v>Jake</v>
      </c>
      <c r="C159" t="str">
        <f t="shared" si="20"/>
        <v>McCabe</v>
      </c>
      <c r="D159" s="13" t="s">
        <v>1309</v>
      </c>
      <c r="E159" s="22" t="s">
        <v>10</v>
      </c>
      <c r="F159" s="25">
        <v>0</v>
      </c>
      <c r="G159" s="25" t="s">
        <v>2346</v>
      </c>
      <c r="H159" s="25" t="s">
        <v>2340</v>
      </c>
      <c r="I159" s="25">
        <v>25</v>
      </c>
      <c r="J159" s="156">
        <f>VALUE(COUNTIF(Validation!$A$2:$H$100,A159))</f>
        <v>0</v>
      </c>
      <c r="K159" s="93">
        <f t="shared" si="21"/>
        <v>2850000</v>
      </c>
      <c r="L159" s="93">
        <f t="shared" si="22"/>
        <v>2850000</v>
      </c>
      <c r="M159" s="92">
        <v>2850000</v>
      </c>
      <c r="N159" s="92">
        <v>2850000</v>
      </c>
      <c r="O159" s="92" t="s">
        <v>7</v>
      </c>
      <c r="P159" s="92">
        <v>0</v>
      </c>
      <c r="Q159" s="92">
        <v>0</v>
      </c>
      <c r="R159" s="92">
        <v>0</v>
      </c>
      <c r="S159" s="92">
        <v>0</v>
      </c>
      <c r="T159" s="25">
        <f t="shared" si="23"/>
        <v>2</v>
      </c>
      <c r="V159">
        <f t="shared" si="24"/>
        <v>1</v>
      </c>
      <c r="W159" s="25">
        <f t="shared" si="25"/>
        <v>0</v>
      </c>
      <c r="X159">
        <f t="shared" si="26"/>
        <v>1</v>
      </c>
    </row>
    <row r="160" spans="1:24" ht="15.75" x14ac:dyDescent="0.25">
      <c r="A160" t="str">
        <f t="shared" si="18"/>
        <v>Carter Hutton - BUF - G</v>
      </c>
      <c r="B160" t="str">
        <f t="shared" si="19"/>
        <v>Carter</v>
      </c>
      <c r="C160" t="str">
        <f t="shared" si="20"/>
        <v>Hutton</v>
      </c>
      <c r="D160" s="13" t="s">
        <v>1311</v>
      </c>
      <c r="E160" s="22" t="s">
        <v>10</v>
      </c>
      <c r="F160" s="25">
        <v>0</v>
      </c>
      <c r="G160" s="25" t="s">
        <v>121</v>
      </c>
      <c r="H160" s="25" t="s">
        <v>2340</v>
      </c>
      <c r="I160" s="25">
        <v>33</v>
      </c>
      <c r="J160" s="156">
        <f>VALUE(COUNTIF(Validation!$A$2:$H$100,A160))</f>
        <v>0</v>
      </c>
      <c r="K160" s="93">
        <f t="shared" si="21"/>
        <v>2750000</v>
      </c>
      <c r="L160" s="93">
        <f t="shared" si="22"/>
        <v>2750000</v>
      </c>
      <c r="M160" s="92">
        <v>2750000</v>
      </c>
      <c r="N160" s="92">
        <v>2750000</v>
      </c>
      <c r="O160" s="92" t="s">
        <v>7</v>
      </c>
      <c r="P160" s="92">
        <v>0</v>
      </c>
      <c r="Q160" s="92">
        <v>0</v>
      </c>
      <c r="R160" s="92">
        <v>0</v>
      </c>
      <c r="S160" s="92">
        <v>0</v>
      </c>
      <c r="T160" s="25">
        <f t="shared" si="23"/>
        <v>2</v>
      </c>
      <c r="V160">
        <f t="shared" si="24"/>
        <v>1</v>
      </c>
      <c r="W160" s="25">
        <f t="shared" si="25"/>
        <v>0</v>
      </c>
      <c r="X160">
        <f t="shared" si="26"/>
        <v>1</v>
      </c>
    </row>
    <row r="161" spans="1:24" ht="15.75" x14ac:dyDescent="0.25">
      <c r="A161" t="str">
        <f t="shared" si="18"/>
        <v>Jimmy Vesey - BUF - AG, AD</v>
      </c>
      <c r="B161" t="str">
        <f t="shared" si="19"/>
        <v>Jimmy</v>
      </c>
      <c r="C161" t="str">
        <f t="shared" si="20"/>
        <v>Vesey</v>
      </c>
      <c r="D161" s="13" t="s">
        <v>1669</v>
      </c>
      <c r="E161" s="22" t="s">
        <v>10</v>
      </c>
      <c r="F161" s="25">
        <v>0</v>
      </c>
      <c r="G161" s="9" t="s">
        <v>2343</v>
      </c>
      <c r="H161" s="9" t="s">
        <v>2340</v>
      </c>
      <c r="I161" s="9">
        <v>26</v>
      </c>
      <c r="J161" s="156">
        <f>VALUE(COUNTIF(Validation!$A$2:$H$100,A161))</f>
        <v>0</v>
      </c>
      <c r="K161" s="93">
        <f t="shared" si="21"/>
        <v>2275000</v>
      </c>
      <c r="L161" s="93">
        <f t="shared" si="22"/>
        <v>0</v>
      </c>
      <c r="M161" s="92">
        <v>2275000</v>
      </c>
      <c r="N161" s="92" t="s">
        <v>7</v>
      </c>
      <c r="O161" s="92">
        <v>0</v>
      </c>
      <c r="P161" s="92">
        <v>0</v>
      </c>
      <c r="Q161" s="92">
        <v>0</v>
      </c>
      <c r="R161" s="92">
        <v>0</v>
      </c>
      <c r="S161" s="92">
        <v>0</v>
      </c>
      <c r="T161" s="25">
        <f t="shared" si="23"/>
        <v>1</v>
      </c>
      <c r="V161">
        <f t="shared" si="24"/>
        <v>1</v>
      </c>
      <c r="W161" s="25">
        <f t="shared" si="25"/>
        <v>0</v>
      </c>
      <c r="X161">
        <f t="shared" si="26"/>
        <v>0</v>
      </c>
    </row>
    <row r="162" spans="1:24" ht="15.75" x14ac:dyDescent="0.25">
      <c r="A162" t="str">
        <f t="shared" si="18"/>
        <v>Matt Hunwick - BUF - DG</v>
      </c>
      <c r="B162" t="str">
        <f t="shared" si="19"/>
        <v>Matt</v>
      </c>
      <c r="C162" t="str">
        <f t="shared" si="20"/>
        <v>Hunwick</v>
      </c>
      <c r="D162" s="13" t="s">
        <v>1308</v>
      </c>
      <c r="E162" s="22" t="s">
        <v>10</v>
      </c>
      <c r="F162" s="25">
        <v>0</v>
      </c>
      <c r="G162" s="25" t="s">
        <v>2346</v>
      </c>
      <c r="H162" s="25" t="s">
        <v>2340</v>
      </c>
      <c r="I162" s="25">
        <v>34</v>
      </c>
      <c r="J162" s="156">
        <f>VALUE(COUNTIF(Validation!$A$2:$H$100,A162))</f>
        <v>0</v>
      </c>
      <c r="K162" s="93">
        <f t="shared" si="21"/>
        <v>2250000</v>
      </c>
      <c r="L162" s="93">
        <f t="shared" si="22"/>
        <v>0</v>
      </c>
      <c r="M162" s="92">
        <v>2250000</v>
      </c>
      <c r="N162" s="92" t="s">
        <v>7</v>
      </c>
      <c r="O162" s="92">
        <v>0</v>
      </c>
      <c r="P162" s="92">
        <v>0</v>
      </c>
      <c r="Q162" s="92">
        <v>0</v>
      </c>
      <c r="R162" s="92">
        <v>0</v>
      </c>
      <c r="S162" s="92">
        <v>0</v>
      </c>
      <c r="T162" s="25">
        <f t="shared" si="23"/>
        <v>1</v>
      </c>
      <c r="V162">
        <f t="shared" si="24"/>
        <v>1</v>
      </c>
      <c r="W162" s="25">
        <f t="shared" si="25"/>
        <v>0</v>
      </c>
      <c r="X162">
        <f t="shared" si="26"/>
        <v>0</v>
      </c>
    </row>
    <row r="163" spans="1:24" ht="15.75" x14ac:dyDescent="0.25">
      <c r="A163" t="str">
        <f t="shared" si="18"/>
        <v>Evan Rodrigues - BUF - C, AG</v>
      </c>
      <c r="B163" t="str">
        <f t="shared" si="19"/>
        <v>Evan</v>
      </c>
      <c r="C163" t="str">
        <f t="shared" si="20"/>
        <v>Rodrigues</v>
      </c>
      <c r="D163" s="13" t="s">
        <v>1303</v>
      </c>
      <c r="E163" s="22" t="s">
        <v>10</v>
      </c>
      <c r="F163" s="25">
        <v>0</v>
      </c>
      <c r="G163" s="25" t="s">
        <v>2353</v>
      </c>
      <c r="H163" s="25" t="s">
        <v>2340</v>
      </c>
      <c r="I163" s="25">
        <v>26</v>
      </c>
      <c r="J163" s="156">
        <f>VALUE(COUNTIF(Validation!$A$2:$H$100,A163))</f>
        <v>0</v>
      </c>
      <c r="K163" s="93">
        <f t="shared" si="21"/>
        <v>2000000</v>
      </c>
      <c r="L163" s="93">
        <f t="shared" si="22"/>
        <v>0</v>
      </c>
      <c r="M163" s="92">
        <v>2000000</v>
      </c>
      <c r="N163" s="92" t="s">
        <v>8</v>
      </c>
      <c r="O163" s="92">
        <v>0</v>
      </c>
      <c r="P163" s="92">
        <v>0</v>
      </c>
      <c r="Q163" s="92">
        <v>0</v>
      </c>
      <c r="R163" s="92">
        <v>0</v>
      </c>
      <c r="S163" s="92">
        <v>0</v>
      </c>
      <c r="T163" s="25">
        <f t="shared" si="23"/>
        <v>1</v>
      </c>
      <c r="V163">
        <f t="shared" si="24"/>
        <v>1</v>
      </c>
      <c r="W163" s="25">
        <f t="shared" si="25"/>
        <v>0</v>
      </c>
      <c r="X163">
        <f t="shared" si="26"/>
        <v>0</v>
      </c>
    </row>
    <row r="164" spans="1:24" ht="15.75" x14ac:dyDescent="0.25">
      <c r="A164" t="str">
        <f t="shared" si="18"/>
        <v>Dylan Cozens - BUF - C</v>
      </c>
      <c r="B164" t="str">
        <f t="shared" si="19"/>
        <v>Dylan</v>
      </c>
      <c r="C164" t="str">
        <f t="shared" si="20"/>
        <v>Cozens</v>
      </c>
      <c r="D164" s="13" t="s">
        <v>2592</v>
      </c>
      <c r="E164" s="22" t="s">
        <v>10</v>
      </c>
      <c r="F164" s="25" t="s">
        <v>331</v>
      </c>
      <c r="G164" s="25" t="s">
        <v>70</v>
      </c>
      <c r="H164" s="25" t="s">
        <v>2347</v>
      </c>
      <c r="I164" s="25">
        <v>18</v>
      </c>
      <c r="J164" s="156">
        <f>VALUE(COUNTIF(Validation!$A$2:$H$100,A164))</f>
        <v>0</v>
      </c>
      <c r="K164" s="93">
        <f t="shared" si="21"/>
        <v>1775000</v>
      </c>
      <c r="L164" s="93">
        <f t="shared" si="22"/>
        <v>1775000</v>
      </c>
      <c r="M164" s="92">
        <v>1775000</v>
      </c>
      <c r="N164" s="92">
        <v>1775000</v>
      </c>
      <c r="O164" s="92">
        <v>1775000</v>
      </c>
      <c r="P164" s="92" t="s">
        <v>8</v>
      </c>
      <c r="Q164" s="92">
        <v>0</v>
      </c>
      <c r="R164" s="92">
        <v>0</v>
      </c>
      <c r="S164" s="92">
        <v>0</v>
      </c>
      <c r="T164" s="25">
        <f t="shared" si="23"/>
        <v>3</v>
      </c>
      <c r="V164">
        <f t="shared" si="24"/>
        <v>1</v>
      </c>
      <c r="W164" s="25">
        <f t="shared" si="25"/>
        <v>1</v>
      </c>
      <c r="X164">
        <f t="shared" si="26"/>
        <v>1</v>
      </c>
    </row>
    <row r="165" spans="1:24" ht="15.75" x14ac:dyDescent="0.25">
      <c r="A165" t="str">
        <f t="shared" si="18"/>
        <v>Zemgus Girgensons - BUF - C, AG</v>
      </c>
      <c r="B165" t="str">
        <f t="shared" si="19"/>
        <v>Zemgus</v>
      </c>
      <c r="C165" t="str">
        <f t="shared" si="20"/>
        <v>Girgensons</v>
      </c>
      <c r="D165" s="13" t="s">
        <v>1298</v>
      </c>
      <c r="E165" s="22" t="s">
        <v>10</v>
      </c>
      <c r="F165" s="25">
        <v>0</v>
      </c>
      <c r="G165" s="25" t="s">
        <v>2353</v>
      </c>
      <c r="H165" s="25" t="s">
        <v>2340</v>
      </c>
      <c r="I165" s="25">
        <v>25</v>
      </c>
      <c r="J165" s="156">
        <f>VALUE(COUNTIF(Validation!$A$2:$H$100,A165))</f>
        <v>0</v>
      </c>
      <c r="K165" s="93">
        <f t="shared" si="21"/>
        <v>1600000</v>
      </c>
      <c r="L165" s="93">
        <f t="shared" si="22"/>
        <v>0</v>
      </c>
      <c r="M165" s="92">
        <v>1600000</v>
      </c>
      <c r="N165" s="92" t="s">
        <v>7</v>
      </c>
      <c r="O165" s="92">
        <v>0</v>
      </c>
      <c r="P165" s="92">
        <v>0</v>
      </c>
      <c r="Q165" s="92">
        <v>0</v>
      </c>
      <c r="R165" s="92">
        <v>0</v>
      </c>
      <c r="S165" s="92">
        <v>0</v>
      </c>
      <c r="T165" s="25">
        <f t="shared" si="23"/>
        <v>1</v>
      </c>
      <c r="V165">
        <f t="shared" si="24"/>
        <v>1</v>
      </c>
      <c r="W165" s="25">
        <f t="shared" si="25"/>
        <v>0</v>
      </c>
      <c r="X165">
        <f t="shared" si="26"/>
        <v>0</v>
      </c>
    </row>
    <row r="166" spans="1:24" ht="15.75" x14ac:dyDescent="0.25">
      <c r="A166" t="str">
        <f t="shared" si="18"/>
        <v>Johan Larsson - BUF - C, AG</v>
      </c>
      <c r="B166" t="str">
        <f t="shared" si="19"/>
        <v>Johan</v>
      </c>
      <c r="C166" t="str">
        <f t="shared" si="20"/>
        <v>Larsson</v>
      </c>
      <c r="D166" s="13" t="s">
        <v>1299</v>
      </c>
      <c r="E166" s="22" t="s">
        <v>10</v>
      </c>
      <c r="F166" s="25">
        <v>0</v>
      </c>
      <c r="G166" s="25" t="s">
        <v>2353</v>
      </c>
      <c r="H166" s="25" t="s">
        <v>2340</v>
      </c>
      <c r="I166" s="25">
        <v>27</v>
      </c>
      <c r="J166" s="156">
        <f>VALUE(COUNTIF(Validation!$A$2:$H$100,A166))</f>
        <v>0</v>
      </c>
      <c r="K166" s="93">
        <f t="shared" si="21"/>
        <v>1550000</v>
      </c>
      <c r="L166" s="93">
        <f t="shared" si="22"/>
        <v>0</v>
      </c>
      <c r="M166" s="92">
        <v>1550000</v>
      </c>
      <c r="N166" s="92" t="s">
        <v>7</v>
      </c>
      <c r="O166" s="92">
        <v>0</v>
      </c>
      <c r="P166" s="92">
        <v>0</v>
      </c>
      <c r="Q166" s="92">
        <v>0</v>
      </c>
      <c r="R166" s="92">
        <v>0</v>
      </c>
      <c r="S166" s="92">
        <v>0</v>
      </c>
      <c r="T166" s="25">
        <f t="shared" si="23"/>
        <v>1</v>
      </c>
      <c r="V166">
        <f t="shared" si="24"/>
        <v>1</v>
      </c>
      <c r="W166" s="25">
        <f t="shared" si="25"/>
        <v>0</v>
      </c>
      <c r="X166">
        <f t="shared" si="26"/>
        <v>0</v>
      </c>
    </row>
    <row r="167" spans="1:24" ht="15.75" x14ac:dyDescent="0.25">
      <c r="A167" t="str">
        <f t="shared" si="18"/>
        <v>Casey Mittelstadt - BUF - C</v>
      </c>
      <c r="B167" t="str">
        <f t="shared" si="19"/>
        <v>Casey</v>
      </c>
      <c r="C167" t="str">
        <f t="shared" si="20"/>
        <v>Mittelstadt</v>
      </c>
      <c r="D167" s="13" t="s">
        <v>1302</v>
      </c>
      <c r="E167" s="22" t="s">
        <v>10</v>
      </c>
      <c r="F167" s="25" t="s">
        <v>331</v>
      </c>
      <c r="G167" s="25" t="s">
        <v>70</v>
      </c>
      <c r="H167" s="25" t="s">
        <v>2340</v>
      </c>
      <c r="I167" s="25">
        <v>20</v>
      </c>
      <c r="J167" s="156">
        <f>VALUE(COUNTIF(Validation!$A$2:$H$100,A167))</f>
        <v>1</v>
      </c>
      <c r="K167" s="93">
        <f t="shared" si="21"/>
        <v>1491667</v>
      </c>
      <c r="L167" s="93" t="str">
        <f t="shared" si="22"/>
        <v xml:space="preserve">10.2(c) </v>
      </c>
      <c r="M167" s="92">
        <v>1491667</v>
      </c>
      <c r="N167" s="92" t="s">
        <v>4738</v>
      </c>
      <c r="O167" s="92">
        <v>0</v>
      </c>
      <c r="P167" s="92">
        <v>0</v>
      </c>
      <c r="Q167" s="92">
        <v>0</v>
      </c>
      <c r="R167" s="92">
        <v>0</v>
      </c>
      <c r="S167" s="92">
        <v>0</v>
      </c>
      <c r="T167" s="25">
        <f t="shared" si="23"/>
        <v>1</v>
      </c>
      <c r="V167">
        <f t="shared" si="24"/>
        <v>1</v>
      </c>
      <c r="W167" s="25">
        <f t="shared" si="25"/>
        <v>1</v>
      </c>
      <c r="X167">
        <f t="shared" si="26"/>
        <v>0</v>
      </c>
    </row>
    <row r="168" spans="1:24" ht="15.75" x14ac:dyDescent="0.25">
      <c r="A168" t="str">
        <f t="shared" si="18"/>
        <v>Lawrence Pilut - BUF - DG</v>
      </c>
      <c r="B168" t="str">
        <f t="shared" si="19"/>
        <v>Lawrence</v>
      </c>
      <c r="C168" t="str">
        <f t="shared" si="20"/>
        <v>Pilut</v>
      </c>
      <c r="D168" s="13" t="s">
        <v>1314</v>
      </c>
      <c r="E168" s="22" t="s">
        <v>10</v>
      </c>
      <c r="F168" s="25" t="s">
        <v>331</v>
      </c>
      <c r="G168" s="158" t="s">
        <v>2346</v>
      </c>
      <c r="H168" s="158" t="s">
        <v>2347</v>
      </c>
      <c r="I168" s="158">
        <v>23</v>
      </c>
      <c r="J168" s="156">
        <f>VALUE(COUNTIF(Validation!$A$2:$H$100,A168))</f>
        <v>0</v>
      </c>
      <c r="K168" s="93">
        <f t="shared" si="21"/>
        <v>1350000</v>
      </c>
      <c r="L168" s="93">
        <f t="shared" si="22"/>
        <v>0</v>
      </c>
      <c r="M168" s="92">
        <v>1350000</v>
      </c>
      <c r="N168" s="92" t="s">
        <v>8</v>
      </c>
      <c r="O168" s="92">
        <v>0</v>
      </c>
      <c r="P168" s="92">
        <v>0</v>
      </c>
      <c r="Q168" s="92">
        <v>0</v>
      </c>
      <c r="R168" s="92">
        <v>0</v>
      </c>
      <c r="S168" s="92">
        <v>0</v>
      </c>
      <c r="T168" s="25">
        <f t="shared" si="23"/>
        <v>1</v>
      </c>
      <c r="V168">
        <f t="shared" si="24"/>
        <v>1</v>
      </c>
      <c r="W168" s="25">
        <f t="shared" si="25"/>
        <v>1</v>
      </c>
      <c r="X168">
        <f t="shared" si="26"/>
        <v>0</v>
      </c>
    </row>
    <row r="169" spans="1:24" ht="15.75" x14ac:dyDescent="0.25">
      <c r="A169" t="str">
        <f t="shared" si="18"/>
        <v>Linus Ullmark - BUF - G</v>
      </c>
      <c r="B169" t="str">
        <f t="shared" si="19"/>
        <v>Linus</v>
      </c>
      <c r="C169" t="str">
        <f t="shared" si="20"/>
        <v>Ullmark</v>
      </c>
      <c r="D169" s="13" t="s">
        <v>1312</v>
      </c>
      <c r="E169" s="22" t="s">
        <v>10</v>
      </c>
      <c r="F169" s="25">
        <v>0</v>
      </c>
      <c r="G169" s="25" t="s">
        <v>121</v>
      </c>
      <c r="H169" s="25" t="s">
        <v>2340</v>
      </c>
      <c r="I169" s="25">
        <v>26</v>
      </c>
      <c r="J169" s="156">
        <f>VALUE(COUNTIF(Validation!$A$2:$H$100,A169))</f>
        <v>0</v>
      </c>
      <c r="K169" s="93">
        <f t="shared" si="21"/>
        <v>1325000</v>
      </c>
      <c r="L169" s="93">
        <f t="shared" si="22"/>
        <v>0</v>
      </c>
      <c r="M169" s="92">
        <v>1325000</v>
      </c>
      <c r="N169" s="92" t="s">
        <v>8</v>
      </c>
      <c r="O169" s="92">
        <v>0</v>
      </c>
      <c r="P169" s="92">
        <v>0</v>
      </c>
      <c r="Q169" s="92">
        <v>0</v>
      </c>
      <c r="R169" s="92">
        <v>0</v>
      </c>
      <c r="S169" s="92">
        <v>0</v>
      </c>
      <c r="T169" s="25">
        <f t="shared" si="23"/>
        <v>1</v>
      </c>
      <c r="V169">
        <f t="shared" si="24"/>
        <v>1</v>
      </c>
      <c r="W169" s="25">
        <f t="shared" si="25"/>
        <v>0</v>
      </c>
      <c r="X169">
        <f t="shared" si="26"/>
        <v>0</v>
      </c>
    </row>
    <row r="170" spans="1:24" ht="15.75" x14ac:dyDescent="0.25">
      <c r="A170" t="str">
        <f t="shared" si="18"/>
        <v>Henri Jokiharju - BUF - DD</v>
      </c>
      <c r="B170" t="str">
        <f t="shared" si="19"/>
        <v>Henri</v>
      </c>
      <c r="C170" t="str">
        <f t="shared" si="20"/>
        <v>Jokiharju</v>
      </c>
      <c r="D170" s="13" t="s">
        <v>1814</v>
      </c>
      <c r="E170" s="22" t="s">
        <v>10</v>
      </c>
      <c r="F170" s="25" t="s">
        <v>331</v>
      </c>
      <c r="G170" s="158" t="s">
        <v>2345</v>
      </c>
      <c r="H170" s="158" t="s">
        <v>2347</v>
      </c>
      <c r="I170" s="158">
        <v>20</v>
      </c>
      <c r="J170" s="156">
        <f>VALUE(COUNTIF(Validation!$A$2:$H$100,A170))</f>
        <v>1</v>
      </c>
      <c r="K170" s="93">
        <f t="shared" si="21"/>
        <v>1279166</v>
      </c>
      <c r="L170" s="93">
        <f t="shared" si="22"/>
        <v>1279166</v>
      </c>
      <c r="M170" s="92">
        <v>1279166</v>
      </c>
      <c r="N170" s="92">
        <v>1279166</v>
      </c>
      <c r="O170" s="92" t="s">
        <v>8</v>
      </c>
      <c r="P170" s="92">
        <v>0</v>
      </c>
      <c r="Q170" s="92">
        <v>0</v>
      </c>
      <c r="R170" s="92">
        <v>0</v>
      </c>
      <c r="S170" s="92">
        <v>0</v>
      </c>
      <c r="T170" s="25">
        <f t="shared" si="23"/>
        <v>2</v>
      </c>
      <c r="V170">
        <f t="shared" si="24"/>
        <v>1</v>
      </c>
      <c r="W170" s="25">
        <f t="shared" si="25"/>
        <v>1</v>
      </c>
      <c r="X170">
        <f t="shared" si="26"/>
        <v>1</v>
      </c>
    </row>
    <row r="171" spans="1:24" ht="15.75" x14ac:dyDescent="0.25">
      <c r="A171" t="str">
        <f t="shared" si="18"/>
        <v>Tage Thompson - BUF - C, AD</v>
      </c>
      <c r="B171" t="str">
        <f t="shared" si="19"/>
        <v>Tage</v>
      </c>
      <c r="C171" t="str">
        <f t="shared" si="20"/>
        <v>Thompson</v>
      </c>
      <c r="D171" s="13" t="s">
        <v>1301</v>
      </c>
      <c r="E171" s="22" t="s">
        <v>10</v>
      </c>
      <c r="F171" s="25" t="s">
        <v>331</v>
      </c>
      <c r="G171" s="25" t="s">
        <v>2349</v>
      </c>
      <c r="H171" s="25" t="s">
        <v>2347</v>
      </c>
      <c r="I171" s="25">
        <v>21</v>
      </c>
      <c r="J171" s="156">
        <f>VALUE(COUNTIF(Validation!$A$2:$H$100,A171))</f>
        <v>0</v>
      </c>
      <c r="K171" s="93">
        <f t="shared" si="21"/>
        <v>1137500</v>
      </c>
      <c r="L171" s="93">
        <f t="shared" si="22"/>
        <v>0</v>
      </c>
      <c r="M171" s="92">
        <v>1137500</v>
      </c>
      <c r="N171" s="92" t="s">
        <v>8</v>
      </c>
      <c r="O171" s="92">
        <v>0</v>
      </c>
      <c r="P171" s="92">
        <v>0</v>
      </c>
      <c r="Q171" s="92">
        <v>0</v>
      </c>
      <c r="R171" s="92">
        <v>0</v>
      </c>
      <c r="S171" s="92">
        <v>0</v>
      </c>
      <c r="T171" s="25">
        <f t="shared" si="23"/>
        <v>1</v>
      </c>
      <c r="V171">
        <f t="shared" si="24"/>
        <v>1</v>
      </c>
      <c r="W171" s="25">
        <f t="shared" si="25"/>
        <v>1</v>
      </c>
      <c r="X171">
        <f t="shared" si="26"/>
        <v>0</v>
      </c>
    </row>
    <row r="172" spans="1:24" ht="15.75" x14ac:dyDescent="0.25">
      <c r="A172" t="str">
        <f t="shared" si="18"/>
        <v>Scott Wilson - BUF - AG</v>
      </c>
      <c r="B172" t="str">
        <f t="shared" si="19"/>
        <v>Scott</v>
      </c>
      <c r="C172" t="str">
        <f t="shared" si="20"/>
        <v>Wilson</v>
      </c>
      <c r="D172" s="13" t="s">
        <v>1300</v>
      </c>
      <c r="E172" s="22" t="s">
        <v>10</v>
      </c>
      <c r="F172" s="25">
        <v>0</v>
      </c>
      <c r="G172" s="25" t="s">
        <v>2341</v>
      </c>
      <c r="H172" s="158" t="s">
        <v>2340</v>
      </c>
      <c r="I172" s="25">
        <v>27</v>
      </c>
      <c r="J172" s="156">
        <f>VALUE(COUNTIF(Validation!$A$2:$H$100,A172))</f>
        <v>0</v>
      </c>
      <c r="K172" s="93">
        <f t="shared" si="21"/>
        <v>1050000</v>
      </c>
      <c r="L172" s="93">
        <f t="shared" si="22"/>
        <v>0</v>
      </c>
      <c r="M172" s="92">
        <v>1050000</v>
      </c>
      <c r="N172" s="92" t="s">
        <v>7</v>
      </c>
      <c r="O172" s="92">
        <v>0</v>
      </c>
      <c r="P172" s="92">
        <v>0</v>
      </c>
      <c r="Q172" s="92">
        <v>0</v>
      </c>
      <c r="R172" s="92">
        <v>0</v>
      </c>
      <c r="S172" s="92">
        <v>0</v>
      </c>
      <c r="T172" s="25">
        <f t="shared" si="23"/>
        <v>1</v>
      </c>
      <c r="V172">
        <f t="shared" si="24"/>
        <v>1</v>
      </c>
      <c r="W172" s="25">
        <f t="shared" si="25"/>
        <v>0</v>
      </c>
      <c r="X172">
        <f t="shared" si="26"/>
        <v>0</v>
      </c>
    </row>
    <row r="173" spans="1:24" ht="15.75" x14ac:dyDescent="0.25">
      <c r="A173" t="str">
        <f t="shared" si="18"/>
        <v>Matej Pekar - BUF - C, AD</v>
      </c>
      <c r="B173" t="str">
        <f t="shared" si="19"/>
        <v>Matej</v>
      </c>
      <c r="C173" t="str">
        <f t="shared" si="20"/>
        <v>Pekar</v>
      </c>
      <c r="D173" s="13" t="s">
        <v>2522</v>
      </c>
      <c r="E173" s="22" t="s">
        <v>10</v>
      </c>
      <c r="F173" s="25" t="s">
        <v>331</v>
      </c>
      <c r="G173" s="158" t="s">
        <v>2349</v>
      </c>
      <c r="H173" s="158" t="s">
        <v>2347</v>
      </c>
      <c r="I173" s="158">
        <v>19</v>
      </c>
      <c r="J173" s="156">
        <f>VALUE(COUNTIF(Validation!$A$2:$H$100,A173))</f>
        <v>0</v>
      </c>
      <c r="K173" s="93">
        <f t="shared" si="21"/>
        <v>927500</v>
      </c>
      <c r="L173" s="93">
        <f t="shared" si="22"/>
        <v>927500</v>
      </c>
      <c r="M173" s="92">
        <v>927500</v>
      </c>
      <c r="N173" s="92">
        <v>927500</v>
      </c>
      <c r="O173" s="92">
        <v>927500</v>
      </c>
      <c r="P173" s="92" t="s">
        <v>8</v>
      </c>
      <c r="Q173" s="92">
        <v>0</v>
      </c>
      <c r="R173" s="92">
        <v>0</v>
      </c>
      <c r="S173" s="92">
        <v>0</v>
      </c>
      <c r="T173" s="25">
        <f t="shared" si="23"/>
        <v>3</v>
      </c>
      <c r="V173">
        <f t="shared" si="24"/>
        <v>1</v>
      </c>
      <c r="W173" s="25">
        <f t="shared" si="25"/>
        <v>1</v>
      </c>
      <c r="X173">
        <f t="shared" si="26"/>
        <v>1</v>
      </c>
    </row>
    <row r="174" spans="1:24" ht="15.75" x14ac:dyDescent="0.25">
      <c r="A174" t="str">
        <f t="shared" si="18"/>
        <v>Rasmus Asplund - BUF - C, AG</v>
      </c>
      <c r="B174" t="str">
        <f t="shared" si="19"/>
        <v>Rasmus</v>
      </c>
      <c r="C174" t="str">
        <f t="shared" si="20"/>
        <v>Asplund</v>
      </c>
      <c r="D174" s="13" t="s">
        <v>1320</v>
      </c>
      <c r="E174" s="22" t="s">
        <v>10</v>
      </c>
      <c r="F174" s="25" t="s">
        <v>331</v>
      </c>
      <c r="G174" s="25" t="s">
        <v>2353</v>
      </c>
      <c r="H174" s="25" t="s">
        <v>2347</v>
      </c>
      <c r="I174" s="25">
        <v>21</v>
      </c>
      <c r="J174" s="156">
        <f>VALUE(COUNTIF(Validation!$A$2:$H$100,A174))</f>
        <v>0</v>
      </c>
      <c r="K174" s="93">
        <f t="shared" si="21"/>
        <v>925000</v>
      </c>
      <c r="L174" s="93">
        <f t="shared" si="22"/>
        <v>925000</v>
      </c>
      <c r="M174" s="92">
        <v>925000</v>
      </c>
      <c r="N174" s="92">
        <v>925000</v>
      </c>
      <c r="O174" s="92" t="s">
        <v>8</v>
      </c>
      <c r="P174" s="92">
        <v>0</v>
      </c>
      <c r="Q174" s="92">
        <v>0</v>
      </c>
      <c r="R174" s="92">
        <v>0</v>
      </c>
      <c r="S174" s="92">
        <v>0</v>
      </c>
      <c r="T174" s="25">
        <f t="shared" si="23"/>
        <v>2</v>
      </c>
      <c r="V174">
        <f t="shared" si="24"/>
        <v>1</v>
      </c>
      <c r="W174" s="25">
        <f t="shared" si="25"/>
        <v>1</v>
      </c>
      <c r="X174">
        <f t="shared" si="26"/>
        <v>1</v>
      </c>
    </row>
    <row r="175" spans="1:24" ht="15.75" x14ac:dyDescent="0.25">
      <c r="A175" t="str">
        <f t="shared" si="18"/>
        <v>William Borgen - BUF - DD</v>
      </c>
      <c r="B175" t="str">
        <f t="shared" si="19"/>
        <v>William</v>
      </c>
      <c r="C175" t="str">
        <f t="shared" si="20"/>
        <v>Borgen</v>
      </c>
      <c r="D175" s="13" t="s">
        <v>1318</v>
      </c>
      <c r="E175" s="22" t="s">
        <v>10</v>
      </c>
      <c r="F175" s="25" t="s">
        <v>331</v>
      </c>
      <c r="G175" s="25" t="s">
        <v>2345</v>
      </c>
      <c r="H175" s="25" t="s">
        <v>2347</v>
      </c>
      <c r="I175" s="25">
        <v>22</v>
      </c>
      <c r="J175" s="156">
        <f>VALUE(COUNTIF(Validation!$A$2:$H$100,A175))</f>
        <v>0</v>
      </c>
      <c r="K175" s="93">
        <f t="shared" si="21"/>
        <v>925000</v>
      </c>
      <c r="L175" s="93">
        <f t="shared" si="22"/>
        <v>925000</v>
      </c>
      <c r="M175" s="92">
        <v>925000</v>
      </c>
      <c r="N175" s="92">
        <v>925000</v>
      </c>
      <c r="O175" s="92" t="s">
        <v>8</v>
      </c>
      <c r="P175" s="92">
        <v>0</v>
      </c>
      <c r="Q175" s="92">
        <v>0</v>
      </c>
      <c r="R175" s="92">
        <v>0</v>
      </c>
      <c r="S175" s="92">
        <v>0</v>
      </c>
      <c r="T175" s="25">
        <f t="shared" si="23"/>
        <v>2</v>
      </c>
      <c r="V175">
        <f t="shared" si="24"/>
        <v>1</v>
      </c>
      <c r="W175" s="25">
        <f t="shared" si="25"/>
        <v>1</v>
      </c>
      <c r="X175">
        <f t="shared" si="26"/>
        <v>1</v>
      </c>
    </row>
    <row r="176" spans="1:24" ht="15.75" x14ac:dyDescent="0.25">
      <c r="A176" t="str">
        <f t="shared" si="18"/>
        <v>Jacob Bryson - BUF - D</v>
      </c>
      <c r="B176" t="str">
        <f t="shared" si="19"/>
        <v>Jacob</v>
      </c>
      <c r="C176" t="str">
        <f t="shared" si="20"/>
        <v>Bryson</v>
      </c>
      <c r="D176" s="13" t="s">
        <v>2523</v>
      </c>
      <c r="E176" s="22" t="s">
        <v>10</v>
      </c>
      <c r="F176" s="25" t="s">
        <v>331</v>
      </c>
      <c r="G176" s="25" t="s">
        <v>79</v>
      </c>
      <c r="H176" s="25" t="s">
        <v>2347</v>
      </c>
      <c r="I176" s="25">
        <v>21</v>
      </c>
      <c r="J176" s="156">
        <f>VALUE(COUNTIF(Validation!$A$2:$H$100,A176))</f>
        <v>0</v>
      </c>
      <c r="K176" s="93">
        <f t="shared" si="21"/>
        <v>925000</v>
      </c>
      <c r="L176" s="93">
        <f t="shared" si="22"/>
        <v>925000</v>
      </c>
      <c r="M176" s="92">
        <v>925000</v>
      </c>
      <c r="N176" s="92">
        <v>925000</v>
      </c>
      <c r="O176" s="92">
        <v>925000</v>
      </c>
      <c r="P176" s="92" t="s">
        <v>8</v>
      </c>
      <c r="Q176" s="92">
        <v>0</v>
      </c>
      <c r="R176" s="92">
        <v>0</v>
      </c>
      <c r="S176" s="92">
        <v>0</v>
      </c>
      <c r="T176" s="25">
        <f t="shared" si="23"/>
        <v>3</v>
      </c>
      <c r="V176">
        <f t="shared" si="24"/>
        <v>1</v>
      </c>
      <c r="W176" s="25">
        <f t="shared" si="25"/>
        <v>1</v>
      </c>
      <c r="X176">
        <f t="shared" si="26"/>
        <v>1</v>
      </c>
    </row>
    <row r="177" spans="1:24" ht="15.75" x14ac:dyDescent="0.25">
      <c r="A177" t="str">
        <f t="shared" si="18"/>
        <v>Casey Fitzgerald - BUF - DD</v>
      </c>
      <c r="B177" t="str">
        <f t="shared" si="19"/>
        <v>Casey</v>
      </c>
      <c r="C177" t="str">
        <f t="shared" si="20"/>
        <v>Fitzgerald</v>
      </c>
      <c r="D177" s="13" t="s">
        <v>2524</v>
      </c>
      <c r="E177" s="22" t="s">
        <v>10</v>
      </c>
      <c r="F177" s="25" t="s">
        <v>331</v>
      </c>
      <c r="G177" s="25" t="s">
        <v>2345</v>
      </c>
      <c r="H177" s="158" t="s">
        <v>2347</v>
      </c>
      <c r="I177" s="25">
        <v>22</v>
      </c>
      <c r="J177" s="156">
        <f>VALUE(COUNTIF(Validation!$A$2:$H$100,A177))</f>
        <v>0</v>
      </c>
      <c r="K177" s="93">
        <f t="shared" si="21"/>
        <v>925000</v>
      </c>
      <c r="L177" s="93">
        <f t="shared" si="22"/>
        <v>925000</v>
      </c>
      <c r="M177" s="92">
        <v>925000</v>
      </c>
      <c r="N177" s="92">
        <v>925000</v>
      </c>
      <c r="O177" s="92" t="s">
        <v>8</v>
      </c>
      <c r="P177" s="92">
        <v>0</v>
      </c>
      <c r="Q177" s="92">
        <v>0</v>
      </c>
      <c r="R177" s="92">
        <v>0</v>
      </c>
      <c r="S177" s="92">
        <v>0</v>
      </c>
      <c r="T177" s="25">
        <f t="shared" si="23"/>
        <v>2</v>
      </c>
      <c r="V177">
        <f t="shared" si="24"/>
        <v>1</v>
      </c>
      <c r="W177" s="25">
        <f t="shared" si="25"/>
        <v>1</v>
      </c>
      <c r="X177">
        <f t="shared" si="26"/>
        <v>1</v>
      </c>
    </row>
    <row r="178" spans="1:24" ht="15.75" x14ac:dyDescent="0.25">
      <c r="A178" t="str">
        <f t="shared" si="18"/>
        <v>Brandon Hickey - BUF - DG</v>
      </c>
      <c r="B178" t="str">
        <f t="shared" si="19"/>
        <v>Brandon</v>
      </c>
      <c r="C178" t="str">
        <f t="shared" si="20"/>
        <v>Hickey</v>
      </c>
      <c r="D178" s="13" t="s">
        <v>1315</v>
      </c>
      <c r="E178" s="22" t="s">
        <v>10</v>
      </c>
      <c r="F178" s="25" t="s">
        <v>331</v>
      </c>
      <c r="G178" s="25" t="s">
        <v>2346</v>
      </c>
      <c r="H178" s="25" t="s">
        <v>2347</v>
      </c>
      <c r="I178" s="25">
        <v>23</v>
      </c>
      <c r="J178" s="156">
        <f>VALUE(COUNTIF(Validation!$A$2:$H$100,A178))</f>
        <v>0</v>
      </c>
      <c r="K178" s="93">
        <f t="shared" si="21"/>
        <v>925000</v>
      </c>
      <c r="L178" s="93">
        <f t="shared" si="22"/>
        <v>0</v>
      </c>
      <c r="M178" s="92">
        <v>925000</v>
      </c>
      <c r="N178" s="92" t="s">
        <v>8</v>
      </c>
      <c r="O178" s="92">
        <v>0</v>
      </c>
      <c r="P178" s="92">
        <v>0</v>
      </c>
      <c r="Q178" s="92">
        <v>0</v>
      </c>
      <c r="R178" s="92">
        <v>0</v>
      </c>
      <c r="S178" s="92">
        <v>0</v>
      </c>
      <c r="T178" s="25">
        <f t="shared" si="23"/>
        <v>1</v>
      </c>
      <c r="V178">
        <f t="shared" si="24"/>
        <v>1</v>
      </c>
      <c r="W178" s="25">
        <f t="shared" si="25"/>
        <v>1</v>
      </c>
      <c r="X178">
        <f t="shared" si="26"/>
        <v>0</v>
      </c>
    </row>
    <row r="179" spans="1:24" ht="15.75" x14ac:dyDescent="0.25">
      <c r="A179" t="str">
        <f t="shared" si="18"/>
        <v>Jonas Johansson - BUF - G</v>
      </c>
      <c r="B179" t="str">
        <f t="shared" si="19"/>
        <v>Jonas</v>
      </c>
      <c r="C179" t="str">
        <f t="shared" si="20"/>
        <v>Johansson</v>
      </c>
      <c r="D179" s="13" t="s">
        <v>1324</v>
      </c>
      <c r="E179" s="22" t="s">
        <v>10</v>
      </c>
      <c r="F179" s="25" t="s">
        <v>331</v>
      </c>
      <c r="G179" s="25" t="s">
        <v>121</v>
      </c>
      <c r="H179" s="25" t="s">
        <v>2347</v>
      </c>
      <c r="I179" s="25">
        <v>23</v>
      </c>
      <c r="J179" s="156">
        <f>VALUE(COUNTIF(Validation!$A$2:$H$100,A179))</f>
        <v>0</v>
      </c>
      <c r="K179" s="93">
        <f t="shared" si="21"/>
        <v>925000</v>
      </c>
      <c r="L179" s="93">
        <f t="shared" si="22"/>
        <v>0</v>
      </c>
      <c r="M179" s="92">
        <v>925000</v>
      </c>
      <c r="N179" s="92" t="s">
        <v>8</v>
      </c>
      <c r="O179" s="92">
        <v>0</v>
      </c>
      <c r="P179" s="92">
        <v>0</v>
      </c>
      <c r="Q179" s="92">
        <v>0</v>
      </c>
      <c r="R179" s="92">
        <v>0</v>
      </c>
      <c r="S179" s="92">
        <v>0</v>
      </c>
      <c r="T179" s="25">
        <f t="shared" si="23"/>
        <v>1</v>
      </c>
      <c r="V179">
        <f t="shared" si="24"/>
        <v>1</v>
      </c>
      <c r="W179" s="25">
        <f t="shared" si="25"/>
        <v>1</v>
      </c>
      <c r="X179">
        <f t="shared" si="26"/>
        <v>0</v>
      </c>
    </row>
    <row r="180" spans="1:24" ht="15.75" x14ac:dyDescent="0.25">
      <c r="A180" t="str">
        <f t="shared" si="18"/>
        <v>Andrew Oglevie - BUF - C</v>
      </c>
      <c r="B180" t="str">
        <f t="shared" si="19"/>
        <v>Andrew</v>
      </c>
      <c r="C180" t="str">
        <f t="shared" si="20"/>
        <v>Oglevie</v>
      </c>
      <c r="D180" s="13" t="s">
        <v>1313</v>
      </c>
      <c r="E180" s="22" t="s">
        <v>10</v>
      </c>
      <c r="F180" s="25" t="s">
        <v>331</v>
      </c>
      <c r="G180" s="25" t="s">
        <v>70</v>
      </c>
      <c r="H180" s="25" t="s">
        <v>2347</v>
      </c>
      <c r="I180" s="25">
        <v>24</v>
      </c>
      <c r="J180" s="156">
        <f>VALUE(COUNTIF(Validation!$A$2:$H$100,A180))</f>
        <v>0</v>
      </c>
      <c r="K180" s="93">
        <f t="shared" si="21"/>
        <v>925000</v>
      </c>
      <c r="L180" s="93">
        <f t="shared" si="22"/>
        <v>0</v>
      </c>
      <c r="M180" s="92">
        <v>925000</v>
      </c>
      <c r="N180" s="92" t="s">
        <v>8</v>
      </c>
      <c r="O180" s="92">
        <v>0</v>
      </c>
      <c r="P180" s="92">
        <v>0</v>
      </c>
      <c r="Q180" s="92">
        <v>0</v>
      </c>
      <c r="R180" s="92">
        <v>0</v>
      </c>
      <c r="S180" s="92">
        <v>0</v>
      </c>
      <c r="T180" s="25">
        <f t="shared" si="23"/>
        <v>1</v>
      </c>
      <c r="V180">
        <f t="shared" si="24"/>
        <v>1</v>
      </c>
      <c r="W180" s="25">
        <f t="shared" si="25"/>
        <v>1</v>
      </c>
      <c r="X180">
        <f t="shared" si="26"/>
        <v>0</v>
      </c>
    </row>
    <row r="181" spans="1:24" ht="15.75" x14ac:dyDescent="0.25">
      <c r="A181" t="str">
        <f t="shared" si="18"/>
        <v>Victor Olofsson - BUF - AG, AD</v>
      </c>
      <c r="B181" t="str">
        <f t="shared" si="19"/>
        <v>Victor</v>
      </c>
      <c r="C181" t="str">
        <f t="shared" si="20"/>
        <v>Olofsson</v>
      </c>
      <c r="D181" s="13" t="s">
        <v>1323</v>
      </c>
      <c r="E181" s="22" t="s">
        <v>10</v>
      </c>
      <c r="F181" s="25" t="s">
        <v>331</v>
      </c>
      <c r="G181" s="25" t="s">
        <v>2343</v>
      </c>
      <c r="H181" s="25" t="s">
        <v>2347</v>
      </c>
      <c r="I181" s="25">
        <v>24</v>
      </c>
      <c r="J181" s="156">
        <f>VALUE(COUNTIF(Validation!$A$2:$H$100,A181))</f>
        <v>0</v>
      </c>
      <c r="K181" s="93">
        <f t="shared" si="21"/>
        <v>925000</v>
      </c>
      <c r="L181" s="93">
        <f t="shared" si="22"/>
        <v>0</v>
      </c>
      <c r="M181" s="92">
        <v>925000</v>
      </c>
      <c r="N181" s="92" t="s">
        <v>8</v>
      </c>
      <c r="O181" s="92">
        <v>0</v>
      </c>
      <c r="P181" s="92">
        <v>0</v>
      </c>
      <c r="Q181" s="92">
        <v>0</v>
      </c>
      <c r="R181" s="92">
        <v>0</v>
      </c>
      <c r="S181" s="92">
        <v>0</v>
      </c>
      <c r="T181" s="25">
        <f t="shared" si="23"/>
        <v>1</v>
      </c>
      <c r="V181">
        <f t="shared" si="24"/>
        <v>1</v>
      </c>
      <c r="W181" s="25">
        <f t="shared" si="25"/>
        <v>1</v>
      </c>
      <c r="X181">
        <f t="shared" si="26"/>
        <v>0</v>
      </c>
    </row>
    <row r="182" spans="1:24" ht="15.75" x14ac:dyDescent="0.25">
      <c r="A182" t="str">
        <f t="shared" si="18"/>
        <v>Arttu Ruotsalainen - BUF - C, AG</v>
      </c>
      <c r="B182" t="str">
        <f t="shared" si="19"/>
        <v>Arttu</v>
      </c>
      <c r="C182" t="str">
        <f t="shared" si="20"/>
        <v>Ruotsalainen</v>
      </c>
      <c r="D182" s="13" t="s">
        <v>2521</v>
      </c>
      <c r="E182" s="22" t="s">
        <v>10</v>
      </c>
      <c r="F182" s="25" t="s">
        <v>331</v>
      </c>
      <c r="G182" s="25" t="s">
        <v>2353</v>
      </c>
      <c r="H182" s="25" t="s">
        <v>2347</v>
      </c>
      <c r="I182" s="25">
        <v>21</v>
      </c>
      <c r="J182" s="156">
        <f>VALUE(COUNTIF(Validation!$A$2:$H$100,A182))</f>
        <v>0</v>
      </c>
      <c r="K182" s="93">
        <f t="shared" si="21"/>
        <v>925000</v>
      </c>
      <c r="L182" s="93">
        <f t="shared" si="22"/>
        <v>925000</v>
      </c>
      <c r="M182" s="92">
        <v>925000</v>
      </c>
      <c r="N182" s="92">
        <v>925000</v>
      </c>
      <c r="O182" s="92">
        <v>925000</v>
      </c>
      <c r="P182" s="92" t="s">
        <v>8</v>
      </c>
      <c r="Q182" s="92">
        <v>0</v>
      </c>
      <c r="R182" s="92">
        <v>0</v>
      </c>
      <c r="S182" s="92">
        <v>0</v>
      </c>
      <c r="T182" s="25">
        <f t="shared" si="23"/>
        <v>3</v>
      </c>
      <c r="V182">
        <f t="shared" si="24"/>
        <v>1</v>
      </c>
      <c r="W182" s="25">
        <f t="shared" si="25"/>
        <v>1</v>
      </c>
      <c r="X182">
        <f t="shared" si="26"/>
        <v>1</v>
      </c>
    </row>
    <row r="183" spans="1:24" ht="15.75" x14ac:dyDescent="0.25">
      <c r="A183" t="str">
        <f t="shared" si="18"/>
        <v>Ukko-Pekka Luukkonen - BUF - G</v>
      </c>
      <c r="B183" t="str">
        <f t="shared" si="19"/>
        <v>Ukko-Pekka</v>
      </c>
      <c r="C183" t="str">
        <f t="shared" si="20"/>
        <v>Luukkonen</v>
      </c>
      <c r="D183" s="13" t="s">
        <v>1322</v>
      </c>
      <c r="E183" s="22" t="s">
        <v>10</v>
      </c>
      <c r="F183" s="25" t="s">
        <v>331</v>
      </c>
      <c r="G183" s="25" t="s">
        <v>121</v>
      </c>
      <c r="H183" s="25" t="s">
        <v>2347</v>
      </c>
      <c r="I183" s="25">
        <v>20</v>
      </c>
      <c r="J183" s="156">
        <f>VALUE(COUNTIF(Validation!$A$2:$H$100,A183))</f>
        <v>0</v>
      </c>
      <c r="K183" s="93">
        <f t="shared" si="21"/>
        <v>910833</v>
      </c>
      <c r="L183" s="93">
        <f t="shared" si="22"/>
        <v>910833</v>
      </c>
      <c r="M183" s="92">
        <v>910833</v>
      </c>
      <c r="N183" s="92">
        <v>910833</v>
      </c>
      <c r="O183" s="92">
        <v>910833</v>
      </c>
      <c r="P183" s="92" t="s">
        <v>8</v>
      </c>
      <c r="Q183" s="92">
        <v>0</v>
      </c>
      <c r="R183" s="92">
        <v>0</v>
      </c>
      <c r="S183" s="92">
        <v>0</v>
      </c>
      <c r="T183" s="25">
        <f t="shared" si="23"/>
        <v>3</v>
      </c>
      <c r="V183">
        <f t="shared" si="24"/>
        <v>1</v>
      </c>
      <c r="W183" s="25">
        <f t="shared" si="25"/>
        <v>1</v>
      </c>
      <c r="X183">
        <f t="shared" si="26"/>
        <v>1</v>
      </c>
    </row>
    <row r="184" spans="1:24" ht="15.75" x14ac:dyDescent="0.25">
      <c r="A184" t="str">
        <f t="shared" si="18"/>
        <v>Casey Nelson - BUF - DD</v>
      </c>
      <c r="B184" t="str">
        <f t="shared" si="19"/>
        <v>Casey</v>
      </c>
      <c r="C184" t="str">
        <f t="shared" si="20"/>
        <v>Nelson</v>
      </c>
      <c r="D184" s="13" t="s">
        <v>1321</v>
      </c>
      <c r="E184" s="22" t="s">
        <v>10</v>
      </c>
      <c r="F184" s="25">
        <v>0</v>
      </c>
      <c r="G184" s="158" t="s">
        <v>2345</v>
      </c>
      <c r="H184" s="158" t="s">
        <v>2340</v>
      </c>
      <c r="I184" s="158">
        <v>27</v>
      </c>
      <c r="J184" s="156">
        <f>VALUE(COUNTIF(Validation!$A$2:$H$100,A184))</f>
        <v>0</v>
      </c>
      <c r="K184" s="93">
        <f t="shared" si="21"/>
        <v>812500</v>
      </c>
      <c r="L184" s="93">
        <f t="shared" si="22"/>
        <v>0</v>
      </c>
      <c r="M184" s="92">
        <v>812500</v>
      </c>
      <c r="N184" s="92" t="s">
        <v>7</v>
      </c>
      <c r="O184" s="92">
        <v>0</v>
      </c>
      <c r="P184" s="92">
        <v>0</v>
      </c>
      <c r="Q184" s="92">
        <v>0</v>
      </c>
      <c r="R184" s="92">
        <v>0</v>
      </c>
      <c r="S184" s="92">
        <v>0</v>
      </c>
      <c r="T184" s="25">
        <f t="shared" si="23"/>
        <v>1</v>
      </c>
      <c r="V184">
        <f t="shared" si="24"/>
        <v>1</v>
      </c>
      <c r="W184" s="25">
        <f t="shared" si="25"/>
        <v>0</v>
      </c>
      <c r="X184">
        <f t="shared" si="26"/>
        <v>0</v>
      </c>
    </row>
    <row r="185" spans="1:24" ht="15.75" x14ac:dyDescent="0.25">
      <c r="A185" t="str">
        <f t="shared" si="18"/>
        <v>Devante Stephens - BUF - D</v>
      </c>
      <c r="B185" t="str">
        <f t="shared" si="19"/>
        <v>Devante</v>
      </c>
      <c r="C185" t="str">
        <f t="shared" si="20"/>
        <v>Stephens</v>
      </c>
      <c r="D185" s="13" t="s">
        <v>1325</v>
      </c>
      <c r="E185" s="22" t="s">
        <v>10</v>
      </c>
      <c r="F185" s="25" t="s">
        <v>331</v>
      </c>
      <c r="G185" s="25" t="s">
        <v>79</v>
      </c>
      <c r="H185" s="25" t="s">
        <v>2347</v>
      </c>
      <c r="I185" s="25">
        <v>22</v>
      </c>
      <c r="J185" s="156">
        <f>VALUE(COUNTIF(Validation!$A$2:$H$100,A185))</f>
        <v>0</v>
      </c>
      <c r="K185" s="93">
        <f t="shared" si="21"/>
        <v>766670</v>
      </c>
      <c r="L185" s="93">
        <f t="shared" si="22"/>
        <v>0</v>
      </c>
      <c r="M185" s="92">
        <v>766670</v>
      </c>
      <c r="N185" s="92" t="s">
        <v>8</v>
      </c>
      <c r="O185" s="92">
        <v>0</v>
      </c>
      <c r="P185" s="92">
        <v>0</v>
      </c>
      <c r="Q185" s="92">
        <v>0</v>
      </c>
      <c r="R185" s="92">
        <v>0</v>
      </c>
      <c r="S185" s="92">
        <v>0</v>
      </c>
      <c r="T185" s="25">
        <f t="shared" si="23"/>
        <v>1</v>
      </c>
      <c r="V185">
        <f t="shared" si="24"/>
        <v>1</v>
      </c>
      <c r="W185" s="25">
        <f t="shared" si="25"/>
        <v>1</v>
      </c>
      <c r="X185">
        <f t="shared" si="26"/>
        <v>0</v>
      </c>
    </row>
    <row r="186" spans="1:24" ht="15.75" x14ac:dyDescent="0.25">
      <c r="A186" t="str">
        <f t="shared" si="18"/>
        <v>Jean-Sebastien Dea - BUF - C</v>
      </c>
      <c r="B186" t="str">
        <f t="shared" si="19"/>
        <v>Jean-Sebastien</v>
      </c>
      <c r="C186" t="str">
        <f t="shared" si="20"/>
        <v>Dea</v>
      </c>
      <c r="D186" s="13" t="s">
        <v>2779</v>
      </c>
      <c r="E186" s="22" t="s">
        <v>10</v>
      </c>
      <c r="F186" s="25">
        <v>0</v>
      </c>
      <c r="G186" s="25" t="s">
        <v>70</v>
      </c>
      <c r="H186" s="25" t="s">
        <v>2347</v>
      </c>
      <c r="I186" s="25">
        <v>25</v>
      </c>
      <c r="J186" s="156">
        <f>VALUE(COUNTIF(Validation!$A$2:$H$100,A186))</f>
        <v>0</v>
      </c>
      <c r="K186" s="93">
        <f t="shared" si="21"/>
        <v>700000</v>
      </c>
      <c r="L186" s="93">
        <f t="shared" si="22"/>
        <v>700000</v>
      </c>
      <c r="M186" s="92">
        <v>700000</v>
      </c>
      <c r="N186" s="92">
        <v>700000</v>
      </c>
      <c r="O186" s="92" t="s">
        <v>7</v>
      </c>
      <c r="P186" s="92">
        <v>0</v>
      </c>
      <c r="Q186" s="92">
        <v>0</v>
      </c>
      <c r="R186" s="92">
        <v>0</v>
      </c>
      <c r="S186" s="92">
        <v>0</v>
      </c>
      <c r="T186" s="25">
        <f t="shared" si="23"/>
        <v>2</v>
      </c>
      <c r="V186">
        <f t="shared" si="24"/>
        <v>1</v>
      </c>
      <c r="W186" s="25">
        <f t="shared" si="25"/>
        <v>0</v>
      </c>
      <c r="X186">
        <f t="shared" si="26"/>
        <v>1</v>
      </c>
    </row>
    <row r="187" spans="1:24" ht="15.75" x14ac:dyDescent="0.25">
      <c r="A187" t="str">
        <f t="shared" si="18"/>
        <v>Remi Elie - BUF - AG</v>
      </c>
      <c r="B187" t="str">
        <f t="shared" si="19"/>
        <v>Remi</v>
      </c>
      <c r="C187" t="str">
        <f t="shared" si="20"/>
        <v>Elie</v>
      </c>
      <c r="D187" s="13" t="s">
        <v>1887</v>
      </c>
      <c r="E187" s="22" t="s">
        <v>10</v>
      </c>
      <c r="F187" s="25">
        <v>0</v>
      </c>
      <c r="G187" s="25" t="s">
        <v>2341</v>
      </c>
      <c r="H187" s="25" t="s">
        <v>2347</v>
      </c>
      <c r="I187" s="25">
        <v>24</v>
      </c>
      <c r="J187" s="156">
        <f>VALUE(COUNTIF(Validation!$A$2:$H$100,A187))</f>
        <v>0</v>
      </c>
      <c r="K187" s="93">
        <f t="shared" si="21"/>
        <v>700000</v>
      </c>
      <c r="L187" s="93">
        <f t="shared" si="22"/>
        <v>0</v>
      </c>
      <c r="M187" s="92">
        <v>700000</v>
      </c>
      <c r="N187" s="92" t="s">
        <v>8</v>
      </c>
      <c r="O187" s="92">
        <v>0</v>
      </c>
      <c r="P187" s="92">
        <v>0</v>
      </c>
      <c r="Q187" s="92">
        <v>0</v>
      </c>
      <c r="R187" s="92">
        <v>0</v>
      </c>
      <c r="S187" s="92">
        <v>0</v>
      </c>
      <c r="T187" s="25">
        <f t="shared" si="23"/>
        <v>1</v>
      </c>
      <c r="V187">
        <f t="shared" si="24"/>
        <v>1</v>
      </c>
      <c r="W187" s="25">
        <f t="shared" si="25"/>
        <v>0</v>
      </c>
      <c r="X187">
        <f t="shared" si="26"/>
        <v>0</v>
      </c>
    </row>
    <row r="188" spans="1:24" ht="15.75" x14ac:dyDescent="0.25">
      <c r="A188" t="str">
        <f t="shared" si="18"/>
        <v>John Gilmour - BUF - D</v>
      </c>
      <c r="B188" t="str">
        <f t="shared" si="19"/>
        <v>John</v>
      </c>
      <c r="C188" t="str">
        <f t="shared" si="20"/>
        <v>Gilmour</v>
      </c>
      <c r="D188" s="13" t="s">
        <v>1695</v>
      </c>
      <c r="E188" s="22" t="s">
        <v>10</v>
      </c>
      <c r="F188" s="25">
        <v>0</v>
      </c>
      <c r="G188" s="25" t="s">
        <v>79</v>
      </c>
      <c r="H188" s="25" t="s">
        <v>2347</v>
      </c>
      <c r="I188" s="25">
        <v>26</v>
      </c>
      <c r="J188" s="156">
        <f>VALUE(COUNTIF(Validation!$A$2:$H$100,A188))</f>
        <v>0</v>
      </c>
      <c r="K188" s="93">
        <f t="shared" si="21"/>
        <v>700000</v>
      </c>
      <c r="L188" s="93">
        <f t="shared" si="22"/>
        <v>0</v>
      </c>
      <c r="M188" s="92">
        <v>700000</v>
      </c>
      <c r="N188" s="92" t="s">
        <v>7</v>
      </c>
      <c r="O188" s="92">
        <v>0</v>
      </c>
      <c r="P188" s="92">
        <v>0</v>
      </c>
      <c r="Q188" s="92">
        <v>0</v>
      </c>
      <c r="R188" s="92">
        <v>0</v>
      </c>
      <c r="S188" s="92">
        <v>0</v>
      </c>
      <c r="T188" s="25">
        <f t="shared" si="23"/>
        <v>1</v>
      </c>
      <c r="V188">
        <f t="shared" si="24"/>
        <v>1</v>
      </c>
      <c r="W188" s="25">
        <f t="shared" si="25"/>
        <v>0</v>
      </c>
      <c r="X188">
        <f t="shared" si="26"/>
        <v>0</v>
      </c>
    </row>
    <row r="189" spans="1:24" ht="15.75" x14ac:dyDescent="0.25">
      <c r="A189" t="str">
        <f t="shared" si="18"/>
        <v>Andrew Hammond - BUF - G</v>
      </c>
      <c r="B189" t="str">
        <f t="shared" si="19"/>
        <v>Andrew</v>
      </c>
      <c r="C189" t="str">
        <f t="shared" si="20"/>
        <v>Hammond</v>
      </c>
      <c r="D189" s="13" t="s">
        <v>1927</v>
      </c>
      <c r="E189" s="22" t="s">
        <v>10</v>
      </c>
      <c r="F189" s="25">
        <v>0</v>
      </c>
      <c r="G189" s="25" t="s">
        <v>121</v>
      </c>
      <c r="H189" s="25" t="s">
        <v>2347</v>
      </c>
      <c r="I189" s="25">
        <v>31</v>
      </c>
      <c r="J189" s="156">
        <f>VALUE(COUNTIF(Validation!$A$2:$H$100,A189))</f>
        <v>0</v>
      </c>
      <c r="K189" s="93">
        <f t="shared" si="21"/>
        <v>700000</v>
      </c>
      <c r="L189" s="93">
        <f t="shared" si="22"/>
        <v>0</v>
      </c>
      <c r="M189" s="92">
        <v>700000</v>
      </c>
      <c r="N189" s="92" t="s">
        <v>7</v>
      </c>
      <c r="O189" s="92">
        <v>0</v>
      </c>
      <c r="P189" s="92">
        <v>0</v>
      </c>
      <c r="Q189" s="92">
        <v>0</v>
      </c>
      <c r="R189" s="92">
        <v>0</v>
      </c>
      <c r="S189" s="92">
        <v>0</v>
      </c>
      <c r="T189" s="25">
        <f t="shared" si="23"/>
        <v>1</v>
      </c>
      <c r="V189">
        <f t="shared" si="24"/>
        <v>1</v>
      </c>
      <c r="W189" s="25">
        <f t="shared" si="25"/>
        <v>0</v>
      </c>
      <c r="X189">
        <f t="shared" si="26"/>
        <v>0</v>
      </c>
    </row>
    <row r="190" spans="1:24" ht="15.75" x14ac:dyDescent="0.25">
      <c r="A190" t="str">
        <f t="shared" si="18"/>
        <v>Curtis Lazar - BUF - C, AD</v>
      </c>
      <c r="B190" t="str">
        <f t="shared" si="19"/>
        <v>Curtis</v>
      </c>
      <c r="C190" t="str">
        <f t="shared" si="20"/>
        <v>Lazar</v>
      </c>
      <c r="D190" s="13" t="s">
        <v>2107</v>
      </c>
      <c r="E190" s="22" t="s">
        <v>10</v>
      </c>
      <c r="F190" s="25">
        <v>0</v>
      </c>
      <c r="G190" s="25" t="s">
        <v>2349</v>
      </c>
      <c r="H190" s="25" t="s">
        <v>2347</v>
      </c>
      <c r="I190" s="25">
        <v>24</v>
      </c>
      <c r="J190" s="156">
        <f>VALUE(COUNTIF(Validation!$A$2:$H$100,A190))</f>
        <v>0</v>
      </c>
      <c r="K190" s="93">
        <f t="shared" si="21"/>
        <v>700000</v>
      </c>
      <c r="L190" s="93">
        <f t="shared" si="22"/>
        <v>0</v>
      </c>
      <c r="M190" s="92">
        <v>700000</v>
      </c>
      <c r="N190" s="92" t="s">
        <v>8</v>
      </c>
      <c r="O190" s="92">
        <v>0</v>
      </c>
      <c r="P190" s="92">
        <v>0</v>
      </c>
      <c r="Q190" s="92">
        <v>0</v>
      </c>
      <c r="R190" s="92">
        <v>0</v>
      </c>
      <c r="S190" s="92">
        <v>0</v>
      </c>
      <c r="T190" s="25">
        <f t="shared" si="23"/>
        <v>1</v>
      </c>
      <c r="V190">
        <f t="shared" si="24"/>
        <v>1</v>
      </c>
      <c r="W190" s="25">
        <f t="shared" si="25"/>
        <v>0</v>
      </c>
      <c r="X190">
        <f t="shared" si="26"/>
        <v>0</v>
      </c>
    </row>
    <row r="191" spans="1:24" ht="15.75" x14ac:dyDescent="0.25">
      <c r="A191" t="str">
        <f t="shared" si="18"/>
        <v>C.J. Smith - BUF - AG</v>
      </c>
      <c r="B191" t="str">
        <f t="shared" si="19"/>
        <v>C.J.</v>
      </c>
      <c r="C191" t="str">
        <f t="shared" si="20"/>
        <v>Smith</v>
      </c>
      <c r="D191" s="13" t="s">
        <v>1316</v>
      </c>
      <c r="E191" s="22" t="s">
        <v>10</v>
      </c>
      <c r="F191" s="25">
        <v>0</v>
      </c>
      <c r="G191" s="25" t="s">
        <v>2341</v>
      </c>
      <c r="H191" s="25" t="s">
        <v>2347</v>
      </c>
      <c r="I191" s="25">
        <v>24</v>
      </c>
      <c r="J191" s="156">
        <f>VALUE(COUNTIF(Validation!$A$2:$H$100,A191))</f>
        <v>0</v>
      </c>
      <c r="K191" s="93">
        <f t="shared" si="21"/>
        <v>700000</v>
      </c>
      <c r="L191" s="93">
        <f t="shared" si="22"/>
        <v>700000</v>
      </c>
      <c r="M191" s="92">
        <v>700000</v>
      </c>
      <c r="N191" s="92">
        <v>700000</v>
      </c>
      <c r="O191" s="92" t="s">
        <v>8</v>
      </c>
      <c r="P191" s="92">
        <v>0</v>
      </c>
      <c r="Q191" s="92">
        <v>0</v>
      </c>
      <c r="R191" s="92">
        <v>0</v>
      </c>
      <c r="S191" s="92">
        <v>0</v>
      </c>
      <c r="T191" s="25">
        <f t="shared" si="23"/>
        <v>2</v>
      </c>
      <c r="V191">
        <f t="shared" si="24"/>
        <v>1</v>
      </c>
      <c r="W191" s="25">
        <f t="shared" si="25"/>
        <v>0</v>
      </c>
      <c r="X191">
        <f t="shared" si="26"/>
        <v>1</v>
      </c>
    </row>
    <row r="192" spans="1:24" ht="15.75" x14ac:dyDescent="0.25">
      <c r="A192" t="str">
        <f t="shared" si="18"/>
        <v>Christian Ehrhoff - BUF - 0</v>
      </c>
      <c r="B192" t="str">
        <f t="shared" si="19"/>
        <v>Christian</v>
      </c>
      <c r="C192" t="str">
        <f t="shared" si="20"/>
        <v>Ehrhoff</v>
      </c>
      <c r="D192" s="13" t="s">
        <v>4740</v>
      </c>
      <c r="E192" s="22" t="s">
        <v>10</v>
      </c>
      <c r="F192" s="25">
        <v>0</v>
      </c>
      <c r="G192" s="25">
        <v>0</v>
      </c>
      <c r="H192" s="25">
        <v>0</v>
      </c>
      <c r="I192" s="25">
        <v>0</v>
      </c>
      <c r="J192" s="156">
        <f>VALUE(COUNTIF(Validation!$A$2:$H$100,A192))</f>
        <v>0</v>
      </c>
      <c r="K192" s="93">
        <f t="shared" si="21"/>
        <v>0</v>
      </c>
      <c r="L192" s="93">
        <f t="shared" si="22"/>
        <v>0</v>
      </c>
      <c r="M192" s="92">
        <v>0</v>
      </c>
      <c r="N192" s="92">
        <v>0</v>
      </c>
      <c r="O192" s="92">
        <v>0</v>
      </c>
      <c r="P192" s="92">
        <v>0</v>
      </c>
      <c r="Q192" s="92">
        <v>0</v>
      </c>
      <c r="R192" s="92">
        <v>0</v>
      </c>
      <c r="S192" s="92">
        <v>0</v>
      </c>
      <c r="T192" s="25">
        <f t="shared" si="23"/>
        <v>0</v>
      </c>
      <c r="V192">
        <f t="shared" si="24"/>
        <v>1</v>
      </c>
      <c r="W192" s="25">
        <f t="shared" si="25"/>
        <v>0</v>
      </c>
      <c r="X192">
        <f t="shared" si="26"/>
        <v>1</v>
      </c>
    </row>
    <row r="193" spans="1:24" ht="15.75" x14ac:dyDescent="0.25">
      <c r="A193" t="str">
        <f t="shared" si="18"/>
        <v>Cody Hodgson - BUF - 0</v>
      </c>
      <c r="B193" t="str">
        <f t="shared" si="19"/>
        <v>Cody</v>
      </c>
      <c r="C193" t="str">
        <f t="shared" si="20"/>
        <v>Hodgson</v>
      </c>
      <c r="D193" s="13" t="s">
        <v>4742</v>
      </c>
      <c r="E193" s="22" t="s">
        <v>10</v>
      </c>
      <c r="F193" s="25">
        <v>0</v>
      </c>
      <c r="G193" s="25">
        <v>0</v>
      </c>
      <c r="H193" s="25">
        <v>0</v>
      </c>
      <c r="I193" s="25">
        <v>0</v>
      </c>
      <c r="J193" s="156">
        <f>VALUE(COUNTIF(Validation!$A$2:$H$100,A193))</f>
        <v>0</v>
      </c>
      <c r="K193" s="93">
        <f t="shared" si="21"/>
        <v>0</v>
      </c>
      <c r="L193" s="93">
        <f t="shared" si="22"/>
        <v>0</v>
      </c>
      <c r="M193" s="92">
        <v>0</v>
      </c>
      <c r="N193" s="92">
        <v>0</v>
      </c>
      <c r="O193" s="92">
        <v>0</v>
      </c>
      <c r="P193" s="92">
        <v>0</v>
      </c>
      <c r="Q193" s="92">
        <v>0</v>
      </c>
      <c r="R193" s="92">
        <v>0</v>
      </c>
      <c r="S193" s="92">
        <v>0</v>
      </c>
      <c r="T193" s="25">
        <f t="shared" si="23"/>
        <v>0</v>
      </c>
      <c r="V193">
        <f t="shared" si="24"/>
        <v>1</v>
      </c>
      <c r="W193" s="25">
        <f t="shared" si="25"/>
        <v>0</v>
      </c>
      <c r="X193">
        <f t="shared" si="26"/>
        <v>1</v>
      </c>
    </row>
    <row r="194" spans="1:24" ht="15.75" x14ac:dyDescent="0.25">
      <c r="A194" t="str">
        <f t="shared" si="18"/>
        <v>Ville Leino - BUF - 0</v>
      </c>
      <c r="B194" t="str">
        <f t="shared" si="19"/>
        <v>Ville</v>
      </c>
      <c r="C194" t="str">
        <f t="shared" si="20"/>
        <v>Leino</v>
      </c>
      <c r="D194" s="13" t="s">
        <v>4741</v>
      </c>
      <c r="E194" s="22" t="s">
        <v>10</v>
      </c>
      <c r="F194" s="25">
        <v>0</v>
      </c>
      <c r="G194" s="25">
        <v>0</v>
      </c>
      <c r="H194" s="25">
        <v>0</v>
      </c>
      <c r="I194" s="9">
        <v>0</v>
      </c>
      <c r="J194" s="156">
        <f>VALUE(COUNTIF(Validation!$A$2:$H$100,A194))</f>
        <v>0</v>
      </c>
      <c r="K194" s="93">
        <f t="shared" si="21"/>
        <v>0</v>
      </c>
      <c r="L194" s="93">
        <f t="shared" si="22"/>
        <v>0</v>
      </c>
      <c r="M194" s="92">
        <v>0</v>
      </c>
      <c r="N194" s="92">
        <v>0</v>
      </c>
      <c r="O194" s="92">
        <v>0</v>
      </c>
      <c r="P194" s="92">
        <v>0</v>
      </c>
      <c r="Q194" s="92">
        <v>0</v>
      </c>
      <c r="R194" s="92">
        <v>0</v>
      </c>
      <c r="S194" s="92">
        <v>0</v>
      </c>
      <c r="T194" s="25">
        <f t="shared" si="23"/>
        <v>0</v>
      </c>
      <c r="V194">
        <f t="shared" si="24"/>
        <v>1</v>
      </c>
      <c r="W194" s="25">
        <f t="shared" ref="W194:W257" si="27">IF(LEFT(F194,3)="ELC",1,0)</f>
        <v>0</v>
      </c>
      <c r="X194">
        <f t="shared" ref="X194:X257" si="28">IF(K194=L194,1,0)</f>
        <v>1</v>
      </c>
    </row>
    <row r="195" spans="1:24" ht="15.75" x14ac:dyDescent="0.25">
      <c r="A195" t="str">
        <f t="shared" ref="A195:A258" si="29">B195&amp;" "&amp;C195&amp;" - "&amp;E195&amp;" - "&amp;G195</f>
        <v>Sebastian Aho - CAR - C, AG</v>
      </c>
      <c r="B195" t="str">
        <f t="shared" ref="B195:B258" si="30">RIGHT(D195,(LEN(D195)-1)-SEARCH(",",D195,1))</f>
        <v>Sebastian</v>
      </c>
      <c r="C195" t="str">
        <f t="shared" ref="C195:C258" si="31">LEFT(D195,SEARCH(",",D195,1)-1)</f>
        <v>Aho</v>
      </c>
      <c r="D195" s="13" t="s">
        <v>1533</v>
      </c>
      <c r="E195" s="22" t="s">
        <v>11</v>
      </c>
      <c r="F195" s="25">
        <v>0</v>
      </c>
      <c r="G195" s="25" t="s">
        <v>2353</v>
      </c>
      <c r="H195" s="25" t="s">
        <v>2569</v>
      </c>
      <c r="I195" s="25">
        <v>22</v>
      </c>
      <c r="J195" s="156">
        <f>VALUE(COUNTIF(Validation!$A$2:$H$100,A195))</f>
        <v>1</v>
      </c>
      <c r="K195" s="93">
        <f t="shared" ref="K195:K258" si="32">IF(OR(M195="RFA",M195="UFA",M195="",M195=0),0,M195)</f>
        <v>8454000</v>
      </c>
      <c r="L195" s="93">
        <f t="shared" ref="L195:L258" si="33">IF(OR(N195="RFA",N195="UFA",N195="",N195=0),0,N195)</f>
        <v>8454000</v>
      </c>
      <c r="M195" s="92">
        <v>8454000</v>
      </c>
      <c r="N195" s="92">
        <v>8454000</v>
      </c>
      <c r="O195" s="92">
        <v>8454000</v>
      </c>
      <c r="P195" s="92">
        <v>8454000</v>
      </c>
      <c r="Q195" s="92">
        <v>8454000</v>
      </c>
      <c r="R195" s="92" t="s">
        <v>7</v>
      </c>
      <c r="S195" s="92">
        <v>0</v>
      </c>
      <c r="T195" s="25">
        <f t="shared" ref="T195:T258" si="34">COUNTIF(M195:S195,"&gt;0")</f>
        <v>5</v>
      </c>
      <c r="V195">
        <f t="shared" ref="V195:V258" si="35">COUNTIF($D$3:$D$1478,D195)</f>
        <v>2</v>
      </c>
      <c r="W195" s="25">
        <f t="shared" si="27"/>
        <v>0</v>
      </c>
      <c r="X195">
        <f t="shared" si="28"/>
        <v>1</v>
      </c>
    </row>
    <row r="196" spans="1:24" ht="15.75" x14ac:dyDescent="0.25">
      <c r="A196" t="str">
        <f t="shared" si="29"/>
        <v>Jordan Staal - CAR - C, AG</v>
      </c>
      <c r="B196" t="str">
        <f t="shared" si="30"/>
        <v>Jordan</v>
      </c>
      <c r="C196" t="str">
        <f t="shared" si="31"/>
        <v>Staal</v>
      </c>
      <c r="D196" s="13" t="s">
        <v>4802</v>
      </c>
      <c r="E196" s="22" t="s">
        <v>11</v>
      </c>
      <c r="F196" s="25" t="s">
        <v>364</v>
      </c>
      <c r="G196" s="25" t="s">
        <v>2353</v>
      </c>
      <c r="H196" s="25" t="s">
        <v>2569</v>
      </c>
      <c r="I196" s="25">
        <v>30</v>
      </c>
      <c r="J196" s="156">
        <f>VALUE(COUNTIF(Validation!$A$2:$H$100,A196))</f>
        <v>0</v>
      </c>
      <c r="K196" s="93">
        <f t="shared" si="32"/>
        <v>6000000</v>
      </c>
      <c r="L196" s="93">
        <f t="shared" si="33"/>
        <v>6000000</v>
      </c>
      <c r="M196" s="92">
        <v>6000000</v>
      </c>
      <c r="N196" s="92">
        <v>6000000</v>
      </c>
      <c r="O196" s="92">
        <v>6000000</v>
      </c>
      <c r="P196" s="92">
        <v>6000000</v>
      </c>
      <c r="Q196" s="92" t="s">
        <v>7</v>
      </c>
      <c r="R196" s="92">
        <v>0</v>
      </c>
      <c r="S196" s="92">
        <v>0</v>
      </c>
      <c r="T196" s="25">
        <f t="shared" si="34"/>
        <v>4</v>
      </c>
      <c r="V196">
        <f t="shared" si="35"/>
        <v>1</v>
      </c>
      <c r="W196" s="25">
        <f t="shared" si="27"/>
        <v>0</v>
      </c>
      <c r="X196">
        <f t="shared" si="28"/>
        <v>1</v>
      </c>
    </row>
    <row r="197" spans="1:24" ht="15.75" x14ac:dyDescent="0.25">
      <c r="A197" t="str">
        <f t="shared" si="29"/>
        <v>Dougie Hamilton - CAR - DD</v>
      </c>
      <c r="B197" t="str">
        <f t="shared" si="30"/>
        <v>Dougie</v>
      </c>
      <c r="C197" t="str">
        <f t="shared" si="31"/>
        <v>Hamilton</v>
      </c>
      <c r="D197" s="13" t="s">
        <v>1537</v>
      </c>
      <c r="E197" s="22" t="s">
        <v>11</v>
      </c>
      <c r="F197" s="25">
        <v>0</v>
      </c>
      <c r="G197" s="25" t="s">
        <v>2345</v>
      </c>
      <c r="H197" s="25" t="s">
        <v>2569</v>
      </c>
      <c r="I197" s="25">
        <v>26</v>
      </c>
      <c r="J197" s="156">
        <f>VALUE(COUNTIF(Validation!$A$2:$H$100,A197))</f>
        <v>1</v>
      </c>
      <c r="K197" s="93">
        <f t="shared" si="32"/>
        <v>5750000</v>
      </c>
      <c r="L197" s="93">
        <f t="shared" si="33"/>
        <v>5750000</v>
      </c>
      <c r="M197" s="92">
        <v>5750000</v>
      </c>
      <c r="N197" s="92">
        <v>5750000</v>
      </c>
      <c r="O197" s="92" t="s">
        <v>7</v>
      </c>
      <c r="P197" s="92">
        <v>0</v>
      </c>
      <c r="Q197" s="92">
        <v>0</v>
      </c>
      <c r="R197" s="92">
        <v>0</v>
      </c>
      <c r="S197" s="92">
        <v>0</v>
      </c>
      <c r="T197" s="25">
        <f t="shared" si="34"/>
        <v>2</v>
      </c>
      <c r="V197">
        <f t="shared" si="35"/>
        <v>1</v>
      </c>
      <c r="W197" s="25">
        <f t="shared" si="27"/>
        <v>0</v>
      </c>
      <c r="X197">
        <f t="shared" si="28"/>
        <v>1</v>
      </c>
    </row>
    <row r="198" spans="1:24" ht="15.75" x14ac:dyDescent="0.25">
      <c r="A198" t="str">
        <f t="shared" si="29"/>
        <v>Teuvo Teravainen - CAR - AD, AG</v>
      </c>
      <c r="B198" t="str">
        <f t="shared" si="30"/>
        <v>Teuvo</v>
      </c>
      <c r="C198" t="str">
        <f t="shared" si="31"/>
        <v>Teravainen</v>
      </c>
      <c r="D198" s="13" t="s">
        <v>2769</v>
      </c>
      <c r="E198" s="22" t="s">
        <v>11</v>
      </c>
      <c r="F198" s="25">
        <v>0</v>
      </c>
      <c r="G198" s="158" t="s">
        <v>2342</v>
      </c>
      <c r="H198" s="158" t="s">
        <v>2569</v>
      </c>
      <c r="I198" s="158">
        <v>24</v>
      </c>
      <c r="J198" s="156">
        <f>VALUE(COUNTIF(Validation!$A$2:$H$100,A198))</f>
        <v>1</v>
      </c>
      <c r="K198" s="93">
        <f t="shared" si="32"/>
        <v>5400000</v>
      </c>
      <c r="L198" s="93">
        <f t="shared" si="33"/>
        <v>5400000</v>
      </c>
      <c r="M198" s="92">
        <v>5400000</v>
      </c>
      <c r="N198" s="92">
        <v>5400000</v>
      </c>
      <c r="O198" s="92">
        <v>5400000</v>
      </c>
      <c r="P198" s="92">
        <v>5400000</v>
      </c>
      <c r="Q198" s="92">
        <v>5400000</v>
      </c>
      <c r="R198" s="92" t="s">
        <v>7</v>
      </c>
      <c r="S198" s="92">
        <v>0</v>
      </c>
      <c r="T198" s="25">
        <f t="shared" si="34"/>
        <v>5</v>
      </c>
      <c r="V198">
        <f t="shared" si="35"/>
        <v>1</v>
      </c>
      <c r="W198" s="25">
        <f t="shared" si="27"/>
        <v>0</v>
      </c>
      <c r="X198">
        <f t="shared" si="28"/>
        <v>1</v>
      </c>
    </row>
    <row r="199" spans="1:24" ht="15.75" x14ac:dyDescent="0.25">
      <c r="A199" t="str">
        <f t="shared" si="29"/>
        <v>Jaccob Slavin - CAR - DG</v>
      </c>
      <c r="B199" t="str">
        <f t="shared" si="30"/>
        <v>Jaccob</v>
      </c>
      <c r="C199" t="str">
        <f t="shared" si="31"/>
        <v>Slavin</v>
      </c>
      <c r="D199" s="13" t="s">
        <v>1538</v>
      </c>
      <c r="E199" s="22" t="s">
        <v>11</v>
      </c>
      <c r="F199" s="25">
        <v>0</v>
      </c>
      <c r="G199" s="25" t="s">
        <v>2346</v>
      </c>
      <c r="H199" s="25" t="s">
        <v>2569</v>
      </c>
      <c r="I199" s="25">
        <v>25</v>
      </c>
      <c r="J199" s="156">
        <f>VALUE(COUNTIF(Validation!$A$2:$H$100,A199))</f>
        <v>0</v>
      </c>
      <c r="K199" s="93">
        <f t="shared" si="32"/>
        <v>5300000</v>
      </c>
      <c r="L199" s="93">
        <f t="shared" si="33"/>
        <v>5300000</v>
      </c>
      <c r="M199" s="92">
        <v>5300000</v>
      </c>
      <c r="N199" s="92">
        <v>5300000</v>
      </c>
      <c r="O199" s="92">
        <v>5300000</v>
      </c>
      <c r="P199" s="92">
        <v>5300000</v>
      </c>
      <c r="Q199" s="92">
        <v>5300000</v>
      </c>
      <c r="R199" s="92">
        <v>5300000</v>
      </c>
      <c r="S199" s="92" t="s">
        <v>7</v>
      </c>
      <c r="T199" s="25">
        <f t="shared" si="34"/>
        <v>6</v>
      </c>
      <c r="V199">
        <f t="shared" si="35"/>
        <v>1</v>
      </c>
      <c r="W199" s="25">
        <f t="shared" si="27"/>
        <v>0</v>
      </c>
      <c r="X199">
        <f t="shared" si="28"/>
        <v>1</v>
      </c>
    </row>
    <row r="200" spans="1:24" ht="15.75" x14ac:dyDescent="0.25">
      <c r="A200" t="str">
        <f t="shared" si="29"/>
        <v>Nino Niederreiter - CAR - AG, AD</v>
      </c>
      <c r="B200" t="str">
        <f t="shared" si="30"/>
        <v>Nino</v>
      </c>
      <c r="C200" t="str">
        <f t="shared" si="31"/>
        <v>Niederreiter</v>
      </c>
      <c r="D200" s="13" t="s">
        <v>1899</v>
      </c>
      <c r="E200" s="22" t="s">
        <v>11</v>
      </c>
      <c r="F200" s="25">
        <v>0</v>
      </c>
      <c r="G200" s="25" t="s">
        <v>2343</v>
      </c>
      <c r="H200" s="25" t="s">
        <v>2569</v>
      </c>
      <c r="I200" s="25">
        <v>26</v>
      </c>
      <c r="J200" s="156">
        <f>VALUE(COUNTIF(Validation!$A$2:$H$100,A200))</f>
        <v>0</v>
      </c>
      <c r="K200" s="93">
        <f t="shared" si="32"/>
        <v>5250000</v>
      </c>
      <c r="L200" s="93">
        <f t="shared" si="33"/>
        <v>5250000</v>
      </c>
      <c r="M200" s="92">
        <v>5250000</v>
      </c>
      <c r="N200" s="92">
        <v>5250000</v>
      </c>
      <c r="O200" s="92">
        <v>5250000</v>
      </c>
      <c r="P200" s="92" t="s">
        <v>7</v>
      </c>
      <c r="Q200" s="92">
        <v>0</v>
      </c>
      <c r="R200" s="92">
        <v>0</v>
      </c>
      <c r="S200" s="92">
        <v>0</v>
      </c>
      <c r="T200" s="25">
        <f t="shared" si="34"/>
        <v>3</v>
      </c>
      <c r="V200">
        <f t="shared" si="35"/>
        <v>1</v>
      </c>
      <c r="W200" s="25">
        <f t="shared" si="27"/>
        <v>0</v>
      </c>
      <c r="X200">
        <f t="shared" si="28"/>
        <v>1</v>
      </c>
    </row>
    <row r="201" spans="1:24" ht="15.75" x14ac:dyDescent="0.25">
      <c r="A201" t="str">
        <f t="shared" si="29"/>
        <v>Justin Faulk - CAR - DD</v>
      </c>
      <c r="B201" t="str">
        <f t="shared" si="30"/>
        <v>Justin</v>
      </c>
      <c r="C201" t="str">
        <f t="shared" si="31"/>
        <v>Faulk</v>
      </c>
      <c r="D201" s="13" t="s">
        <v>4803</v>
      </c>
      <c r="E201" s="22" t="s">
        <v>11</v>
      </c>
      <c r="F201" s="25" t="s">
        <v>326</v>
      </c>
      <c r="G201" s="25" t="s">
        <v>2345</v>
      </c>
      <c r="H201" s="25" t="s">
        <v>2569</v>
      </c>
      <c r="I201" s="25">
        <v>27</v>
      </c>
      <c r="J201" s="156">
        <f>VALUE(COUNTIF(Validation!$A$2:$H$100,A201))</f>
        <v>1</v>
      </c>
      <c r="K201" s="93">
        <f t="shared" si="32"/>
        <v>4833333</v>
      </c>
      <c r="L201" s="93">
        <f t="shared" si="33"/>
        <v>0</v>
      </c>
      <c r="M201" s="92">
        <v>4833333</v>
      </c>
      <c r="N201" s="92" t="s">
        <v>7</v>
      </c>
      <c r="O201" s="92">
        <v>0</v>
      </c>
      <c r="P201" s="92">
        <v>0</v>
      </c>
      <c r="Q201" s="92">
        <v>0</v>
      </c>
      <c r="R201" s="92">
        <v>0</v>
      </c>
      <c r="S201" s="92">
        <v>0</v>
      </c>
      <c r="T201" s="25">
        <f t="shared" si="34"/>
        <v>1</v>
      </c>
      <c r="V201">
        <f t="shared" si="35"/>
        <v>1</v>
      </c>
      <c r="W201" s="25">
        <f t="shared" si="27"/>
        <v>0</v>
      </c>
      <c r="X201">
        <f t="shared" si="28"/>
        <v>0</v>
      </c>
    </row>
    <row r="202" spans="1:24" ht="15.75" x14ac:dyDescent="0.25">
      <c r="A202" t="str">
        <f t="shared" si="29"/>
        <v>Brett Pesce - CAR - DD</v>
      </c>
      <c r="B202" t="str">
        <f t="shared" si="30"/>
        <v>Brett</v>
      </c>
      <c r="C202" t="str">
        <f t="shared" si="31"/>
        <v>Pesce</v>
      </c>
      <c r="D202" s="13" t="s">
        <v>1539</v>
      </c>
      <c r="E202" s="22" t="s">
        <v>11</v>
      </c>
      <c r="F202" s="25">
        <v>0</v>
      </c>
      <c r="G202" s="25" t="s">
        <v>2345</v>
      </c>
      <c r="H202" s="25" t="s">
        <v>2569</v>
      </c>
      <c r="I202" s="25">
        <v>24</v>
      </c>
      <c r="J202" s="156">
        <f>VALUE(COUNTIF(Validation!$A$2:$H$100,A202))</f>
        <v>0</v>
      </c>
      <c r="K202" s="93">
        <f t="shared" si="32"/>
        <v>4025000</v>
      </c>
      <c r="L202" s="93">
        <f t="shared" si="33"/>
        <v>4025000</v>
      </c>
      <c r="M202" s="92">
        <v>4025000</v>
      </c>
      <c r="N202" s="92">
        <v>4025000</v>
      </c>
      <c r="O202" s="92">
        <v>4025000</v>
      </c>
      <c r="P202" s="92">
        <v>4025000</v>
      </c>
      <c r="Q202" s="92">
        <v>4025000</v>
      </c>
      <c r="R202" s="92" t="s">
        <v>7</v>
      </c>
      <c r="S202" s="92">
        <v>0</v>
      </c>
      <c r="T202" s="25">
        <f t="shared" si="34"/>
        <v>5</v>
      </c>
      <c r="V202">
        <f t="shared" si="35"/>
        <v>1</v>
      </c>
      <c r="W202" s="25">
        <f t="shared" si="27"/>
        <v>0</v>
      </c>
      <c r="X202">
        <f t="shared" si="28"/>
        <v>1</v>
      </c>
    </row>
    <row r="203" spans="1:24" ht="15.75" x14ac:dyDescent="0.25">
      <c r="A203" t="str">
        <f t="shared" si="29"/>
        <v>Andrei Svechnikov - CAR - AG, AD</v>
      </c>
      <c r="B203" t="str">
        <f t="shared" si="30"/>
        <v>Andrei</v>
      </c>
      <c r="C203" t="str">
        <f t="shared" si="31"/>
        <v>Svechnikov</v>
      </c>
      <c r="D203" s="13" t="s">
        <v>1534</v>
      </c>
      <c r="E203" s="22" t="s">
        <v>11</v>
      </c>
      <c r="F203" s="25" t="s">
        <v>331</v>
      </c>
      <c r="G203" s="158" t="s">
        <v>2343</v>
      </c>
      <c r="H203" s="158" t="s">
        <v>2569</v>
      </c>
      <c r="I203" s="158">
        <v>19</v>
      </c>
      <c r="J203" s="156">
        <f>VALUE(COUNTIF(Validation!$A$2:$H$100,A203))</f>
        <v>1</v>
      </c>
      <c r="K203" s="93">
        <f t="shared" si="32"/>
        <v>3575000</v>
      </c>
      <c r="L203" s="93">
        <f t="shared" si="33"/>
        <v>3575000</v>
      </c>
      <c r="M203" s="92">
        <v>3575000</v>
      </c>
      <c r="N203" s="92">
        <v>3575000</v>
      </c>
      <c r="O203" s="92" t="s">
        <v>8</v>
      </c>
      <c r="P203" s="92">
        <v>0</v>
      </c>
      <c r="Q203" s="92">
        <v>0</v>
      </c>
      <c r="R203" s="92">
        <v>0</v>
      </c>
      <c r="S203" s="92">
        <v>0</v>
      </c>
      <c r="T203" s="25">
        <f t="shared" si="34"/>
        <v>2</v>
      </c>
      <c r="V203">
        <f t="shared" si="35"/>
        <v>1</v>
      </c>
      <c r="W203" s="25">
        <f t="shared" si="27"/>
        <v>1</v>
      </c>
      <c r="X203">
        <f t="shared" si="28"/>
        <v>1</v>
      </c>
    </row>
    <row r="204" spans="1:24" ht="15.75" x14ac:dyDescent="0.25">
      <c r="A204" t="str">
        <f t="shared" si="29"/>
        <v>James Reimer - CAR - G</v>
      </c>
      <c r="B204" t="str">
        <f t="shared" si="30"/>
        <v>James</v>
      </c>
      <c r="C204" t="str">
        <f t="shared" si="31"/>
        <v>Reimer</v>
      </c>
      <c r="D204" s="13" t="s">
        <v>1375</v>
      </c>
      <c r="E204" s="22" t="s">
        <v>11</v>
      </c>
      <c r="F204" s="25">
        <v>0</v>
      </c>
      <c r="G204" s="25" t="s">
        <v>121</v>
      </c>
      <c r="H204" s="25" t="s">
        <v>2569</v>
      </c>
      <c r="I204" s="25">
        <v>31</v>
      </c>
      <c r="J204" s="156">
        <f>VALUE(COUNTIF(Validation!$A$2:$H$100,A204))</f>
        <v>0</v>
      </c>
      <c r="K204" s="93">
        <f t="shared" si="32"/>
        <v>3400000</v>
      </c>
      <c r="L204" s="93">
        <f t="shared" si="33"/>
        <v>3400000</v>
      </c>
      <c r="M204" s="92">
        <v>3400000</v>
      </c>
      <c r="N204" s="92">
        <v>3400000</v>
      </c>
      <c r="O204" s="92" t="s">
        <v>7</v>
      </c>
      <c r="P204" s="92">
        <v>0</v>
      </c>
      <c r="Q204" s="92">
        <v>0</v>
      </c>
      <c r="R204" s="92">
        <v>0</v>
      </c>
      <c r="S204" s="92">
        <v>0</v>
      </c>
      <c r="T204" s="25">
        <f t="shared" si="34"/>
        <v>2</v>
      </c>
      <c r="V204">
        <f t="shared" si="35"/>
        <v>1</v>
      </c>
      <c r="W204" s="25">
        <f t="shared" si="27"/>
        <v>0</v>
      </c>
      <c r="X204">
        <f t="shared" si="28"/>
        <v>1</v>
      </c>
    </row>
    <row r="205" spans="1:24" ht="15.75" x14ac:dyDescent="0.25">
      <c r="A205" t="str">
        <f t="shared" si="29"/>
        <v>Ryan Dzingel - CAR - AG, AD, C</v>
      </c>
      <c r="B205" t="str">
        <f t="shared" si="30"/>
        <v>Ryan</v>
      </c>
      <c r="C205" t="str">
        <f t="shared" si="31"/>
        <v>Dzingel</v>
      </c>
      <c r="D205" s="13" t="s">
        <v>2610</v>
      </c>
      <c r="E205" s="22" t="s">
        <v>11</v>
      </c>
      <c r="F205" s="25">
        <v>0</v>
      </c>
      <c r="G205" s="25" t="s">
        <v>2371</v>
      </c>
      <c r="H205" s="25" t="s">
        <v>2569</v>
      </c>
      <c r="I205" s="25">
        <v>27</v>
      </c>
      <c r="J205" s="156">
        <f>VALUE(COUNTIF(Validation!$A$2:$H$100,A205))</f>
        <v>1</v>
      </c>
      <c r="K205" s="93">
        <f t="shared" si="32"/>
        <v>3375000</v>
      </c>
      <c r="L205" s="93">
        <f t="shared" si="33"/>
        <v>3375000</v>
      </c>
      <c r="M205" s="92">
        <v>3375000</v>
      </c>
      <c r="N205" s="92">
        <v>3375000</v>
      </c>
      <c r="O205" s="92" t="s">
        <v>7</v>
      </c>
      <c r="P205" s="92">
        <v>0</v>
      </c>
      <c r="Q205" s="92">
        <v>0</v>
      </c>
      <c r="R205" s="92">
        <v>0</v>
      </c>
      <c r="S205" s="92">
        <v>0</v>
      </c>
      <c r="T205" s="25">
        <f t="shared" si="34"/>
        <v>2</v>
      </c>
      <c r="V205">
        <f t="shared" si="35"/>
        <v>1</v>
      </c>
      <c r="W205" s="25">
        <f t="shared" si="27"/>
        <v>0</v>
      </c>
      <c r="X205">
        <f t="shared" si="28"/>
        <v>1</v>
      </c>
    </row>
    <row r="206" spans="1:24" ht="15.75" x14ac:dyDescent="0.25">
      <c r="A206" t="str">
        <f t="shared" si="29"/>
        <v>Petr Mrázek - CAR - G</v>
      </c>
      <c r="B206" t="str">
        <f t="shared" si="30"/>
        <v>Petr</v>
      </c>
      <c r="C206" t="str">
        <f t="shared" si="31"/>
        <v>Mrázek</v>
      </c>
      <c r="D206" s="13" t="s">
        <v>1541</v>
      </c>
      <c r="E206" s="22" t="s">
        <v>11</v>
      </c>
      <c r="F206" s="25">
        <v>0</v>
      </c>
      <c r="G206" s="158" t="s">
        <v>121</v>
      </c>
      <c r="H206" s="158" t="s">
        <v>2569</v>
      </c>
      <c r="I206" s="158">
        <v>27</v>
      </c>
      <c r="J206" s="156">
        <f>VALUE(COUNTIF(Validation!$A$2:$H$100,A206))</f>
        <v>0</v>
      </c>
      <c r="K206" s="93">
        <f t="shared" si="32"/>
        <v>3125000</v>
      </c>
      <c r="L206" s="93">
        <f t="shared" si="33"/>
        <v>3125000</v>
      </c>
      <c r="M206" s="92">
        <v>3125000</v>
      </c>
      <c r="N206" s="92">
        <v>3125000</v>
      </c>
      <c r="O206" s="92" t="s">
        <v>7</v>
      </c>
      <c r="P206" s="92">
        <v>0</v>
      </c>
      <c r="Q206" s="92">
        <v>0</v>
      </c>
      <c r="R206" s="92">
        <v>0</v>
      </c>
      <c r="S206" s="92">
        <v>0</v>
      </c>
      <c r="T206" s="25">
        <f t="shared" si="34"/>
        <v>2</v>
      </c>
      <c r="V206">
        <f t="shared" si="35"/>
        <v>1</v>
      </c>
      <c r="W206" s="25">
        <f t="shared" si="27"/>
        <v>0</v>
      </c>
      <c r="X206">
        <f t="shared" si="28"/>
        <v>1</v>
      </c>
    </row>
    <row r="207" spans="1:24" ht="15.75" x14ac:dyDescent="0.25">
      <c r="A207" t="str">
        <f t="shared" si="29"/>
        <v>Erik Haula - CAR - C, AG</v>
      </c>
      <c r="B207" t="str">
        <f t="shared" si="30"/>
        <v>Erik</v>
      </c>
      <c r="C207" t="str">
        <f t="shared" si="31"/>
        <v>Haula</v>
      </c>
      <c r="D207" s="13" t="s">
        <v>2282</v>
      </c>
      <c r="E207" s="22" t="s">
        <v>11</v>
      </c>
      <c r="F207" s="25">
        <v>0</v>
      </c>
      <c r="G207" s="25" t="s">
        <v>2353</v>
      </c>
      <c r="H207" s="25" t="s">
        <v>2569</v>
      </c>
      <c r="I207" s="25">
        <v>28</v>
      </c>
      <c r="J207" s="156">
        <f>VALUE(COUNTIF(Validation!$A$2:$H$100,A207))</f>
        <v>1</v>
      </c>
      <c r="K207" s="93">
        <f t="shared" si="32"/>
        <v>2750000</v>
      </c>
      <c r="L207" s="93">
        <f t="shared" si="33"/>
        <v>0</v>
      </c>
      <c r="M207" s="92">
        <v>2750000</v>
      </c>
      <c r="N207" s="92" t="s">
        <v>7</v>
      </c>
      <c r="O207" s="92">
        <v>0</v>
      </c>
      <c r="P207" s="92">
        <v>0</v>
      </c>
      <c r="Q207" s="92">
        <v>0</v>
      </c>
      <c r="R207" s="92">
        <v>0</v>
      </c>
      <c r="S207" s="92">
        <v>0</v>
      </c>
      <c r="T207" s="25">
        <f t="shared" si="34"/>
        <v>1</v>
      </c>
      <c r="V207">
        <f t="shared" si="35"/>
        <v>1</v>
      </c>
      <c r="W207" s="25">
        <f t="shared" si="27"/>
        <v>0</v>
      </c>
      <c r="X207">
        <f t="shared" si="28"/>
        <v>0</v>
      </c>
    </row>
    <row r="208" spans="1:24" ht="15.75" x14ac:dyDescent="0.25">
      <c r="A208" t="str">
        <f t="shared" si="29"/>
        <v>Trevor vanRiemsdyk - CAR - DD</v>
      </c>
      <c r="B208" t="str">
        <f t="shared" si="30"/>
        <v>Trevor</v>
      </c>
      <c r="C208" t="str">
        <f t="shared" si="31"/>
        <v>vanRiemsdyk</v>
      </c>
      <c r="D208" s="13" t="s">
        <v>4804</v>
      </c>
      <c r="E208" s="22" t="s">
        <v>11</v>
      </c>
      <c r="F208" s="25">
        <v>0</v>
      </c>
      <c r="G208" s="158" t="s">
        <v>2345</v>
      </c>
      <c r="H208" s="158" t="s">
        <v>2569</v>
      </c>
      <c r="I208" s="158">
        <v>28</v>
      </c>
      <c r="J208" s="156">
        <f>VALUE(COUNTIF(Validation!$A$2:$H$100,A208))</f>
        <v>0</v>
      </c>
      <c r="K208" s="93">
        <f t="shared" si="32"/>
        <v>2300000</v>
      </c>
      <c r="L208" s="93">
        <f t="shared" si="33"/>
        <v>0</v>
      </c>
      <c r="M208" s="92">
        <v>2300000</v>
      </c>
      <c r="N208" s="92" t="s">
        <v>7</v>
      </c>
      <c r="O208" s="92">
        <v>0</v>
      </c>
      <c r="P208" s="92">
        <v>0</v>
      </c>
      <c r="Q208" s="92">
        <v>0</v>
      </c>
      <c r="R208" s="92">
        <v>0</v>
      </c>
      <c r="S208" s="92">
        <v>0</v>
      </c>
      <c r="T208" s="25">
        <f t="shared" si="34"/>
        <v>1</v>
      </c>
      <c r="V208">
        <f t="shared" si="35"/>
        <v>1</v>
      </c>
      <c r="W208" s="25">
        <f t="shared" si="27"/>
        <v>0</v>
      </c>
      <c r="X208">
        <f t="shared" si="28"/>
        <v>0</v>
      </c>
    </row>
    <row r="209" spans="1:24" ht="15.75" x14ac:dyDescent="0.25">
      <c r="A209" t="str">
        <f t="shared" si="29"/>
        <v>Brock McGinn - CAR - AG, AD</v>
      </c>
      <c r="B209" t="str">
        <f t="shared" si="30"/>
        <v>Brock</v>
      </c>
      <c r="C209" t="str">
        <f t="shared" si="31"/>
        <v>McGinn</v>
      </c>
      <c r="D209" s="13" t="s">
        <v>1535</v>
      </c>
      <c r="E209" s="22" t="s">
        <v>11</v>
      </c>
      <c r="F209" s="25">
        <v>0</v>
      </c>
      <c r="G209" s="25" t="s">
        <v>2343</v>
      </c>
      <c r="H209" s="25" t="s">
        <v>2569</v>
      </c>
      <c r="I209" s="25">
        <v>25</v>
      </c>
      <c r="J209" s="156">
        <f>VALUE(COUNTIF(Validation!$A$2:$H$100,A209))</f>
        <v>0</v>
      </c>
      <c r="K209" s="93">
        <f t="shared" si="32"/>
        <v>2100000</v>
      </c>
      <c r="L209" s="93">
        <f t="shared" si="33"/>
        <v>2100000</v>
      </c>
      <c r="M209" s="92">
        <v>2100000</v>
      </c>
      <c r="N209" s="92">
        <v>2100000</v>
      </c>
      <c r="O209" s="92" t="s">
        <v>7</v>
      </c>
      <c r="P209" s="92">
        <v>0</v>
      </c>
      <c r="Q209" s="92">
        <v>0</v>
      </c>
      <c r="R209" s="92">
        <v>0</v>
      </c>
      <c r="S209" s="92">
        <v>0</v>
      </c>
      <c r="T209" s="25">
        <f t="shared" si="34"/>
        <v>2</v>
      </c>
      <c r="V209">
        <f t="shared" si="35"/>
        <v>1</v>
      </c>
      <c r="W209" s="25">
        <f t="shared" si="27"/>
        <v>0</v>
      </c>
      <c r="X209">
        <f t="shared" si="28"/>
        <v>1</v>
      </c>
    </row>
    <row r="210" spans="1:24" ht="15.75" x14ac:dyDescent="0.25">
      <c r="A210" t="str">
        <f t="shared" si="29"/>
        <v>Jordan Martinook - CAR - C, AG, AD</v>
      </c>
      <c r="B210" t="str">
        <f t="shared" si="30"/>
        <v>Jordan</v>
      </c>
      <c r="C210" t="str">
        <f t="shared" si="31"/>
        <v>Martinook</v>
      </c>
      <c r="D210" s="13" t="s">
        <v>1532</v>
      </c>
      <c r="E210" s="22" t="s">
        <v>11</v>
      </c>
      <c r="F210" s="25">
        <v>0</v>
      </c>
      <c r="G210" s="9" t="s">
        <v>2395</v>
      </c>
      <c r="H210" s="9" t="s">
        <v>2569</v>
      </c>
      <c r="I210" s="9">
        <v>27</v>
      </c>
      <c r="J210" s="156">
        <f>VALUE(COUNTIF(Validation!$A$2:$H$100,A210))</f>
        <v>0</v>
      </c>
      <c r="K210" s="93">
        <f t="shared" si="32"/>
        <v>2000000</v>
      </c>
      <c r="L210" s="93">
        <f t="shared" si="33"/>
        <v>2000000</v>
      </c>
      <c r="M210" s="92">
        <v>2000000</v>
      </c>
      <c r="N210" s="92">
        <v>2000000</v>
      </c>
      <c r="O210" s="92" t="s">
        <v>7</v>
      </c>
      <c r="P210" s="92">
        <v>0</v>
      </c>
      <c r="Q210" s="92">
        <v>0</v>
      </c>
      <c r="R210" s="92">
        <v>0</v>
      </c>
      <c r="S210" s="92">
        <v>0</v>
      </c>
      <c r="T210" s="25">
        <f t="shared" si="34"/>
        <v>2</v>
      </c>
      <c r="V210">
        <f t="shared" si="35"/>
        <v>1</v>
      </c>
      <c r="W210" s="25">
        <f t="shared" si="27"/>
        <v>0</v>
      </c>
      <c r="X210">
        <f t="shared" si="28"/>
        <v>1</v>
      </c>
    </row>
    <row r="211" spans="1:24" ht="15.75" x14ac:dyDescent="0.25">
      <c r="A211" t="str">
        <f t="shared" si="29"/>
        <v>Chase Priskie - CAR - DD</v>
      </c>
      <c r="B211" t="str">
        <f t="shared" si="30"/>
        <v>Chase</v>
      </c>
      <c r="C211" t="str">
        <f t="shared" si="31"/>
        <v>Priskie</v>
      </c>
      <c r="D211" s="13" t="s">
        <v>4749</v>
      </c>
      <c r="E211" s="22" t="s">
        <v>11</v>
      </c>
      <c r="F211" s="25" t="s">
        <v>331</v>
      </c>
      <c r="G211" s="25" t="s">
        <v>2345</v>
      </c>
      <c r="H211" s="25" t="s">
        <v>2581</v>
      </c>
      <c r="I211" s="25">
        <v>23</v>
      </c>
      <c r="J211" s="156">
        <f>VALUE(COUNTIF(Validation!$A$2:$H$100,A211))</f>
        <v>0</v>
      </c>
      <c r="K211" s="93">
        <f t="shared" si="32"/>
        <v>1775000</v>
      </c>
      <c r="L211" s="93">
        <f t="shared" si="33"/>
        <v>1775000</v>
      </c>
      <c r="M211" s="92">
        <v>1775000</v>
      </c>
      <c r="N211" s="92">
        <v>1775000</v>
      </c>
      <c r="O211" s="92" t="s">
        <v>8</v>
      </c>
      <c r="P211" s="92">
        <v>0</v>
      </c>
      <c r="Q211" s="92">
        <v>0</v>
      </c>
      <c r="R211" s="92">
        <v>0</v>
      </c>
      <c r="S211" s="92">
        <v>0</v>
      </c>
      <c r="T211" s="25">
        <f t="shared" si="34"/>
        <v>2</v>
      </c>
      <c r="V211">
        <f t="shared" si="35"/>
        <v>1</v>
      </c>
      <c r="W211" s="25">
        <f t="shared" si="27"/>
        <v>1</v>
      </c>
      <c r="X211">
        <f t="shared" si="28"/>
        <v>1</v>
      </c>
    </row>
    <row r="212" spans="1:24" ht="15.75" x14ac:dyDescent="0.25">
      <c r="A212" t="str">
        <f t="shared" si="29"/>
        <v>Martin Necas - CAR - C</v>
      </c>
      <c r="B212" t="str">
        <f t="shared" si="30"/>
        <v>Martin</v>
      </c>
      <c r="C212" t="str">
        <f t="shared" si="31"/>
        <v>Necas</v>
      </c>
      <c r="D212" s="13" t="s">
        <v>1543</v>
      </c>
      <c r="E212" s="22" t="s">
        <v>11</v>
      </c>
      <c r="F212" s="25" t="s">
        <v>331</v>
      </c>
      <c r="G212" s="25" t="s">
        <v>70</v>
      </c>
      <c r="H212" s="25" t="s">
        <v>2569</v>
      </c>
      <c r="I212" s="25">
        <v>20</v>
      </c>
      <c r="J212" s="156">
        <f>VALUE(COUNTIF(Validation!$A$2:$H$100,A212))</f>
        <v>1</v>
      </c>
      <c r="K212" s="93">
        <f t="shared" si="32"/>
        <v>1400833</v>
      </c>
      <c r="L212" s="93">
        <f t="shared" si="33"/>
        <v>1400833</v>
      </c>
      <c r="M212" s="92">
        <v>1400833</v>
      </c>
      <c r="N212" s="92">
        <v>1400833</v>
      </c>
      <c r="O212" s="92">
        <v>1400833</v>
      </c>
      <c r="P212" s="92" t="s">
        <v>8</v>
      </c>
      <c r="Q212" s="92">
        <v>0</v>
      </c>
      <c r="R212" s="92">
        <v>0</v>
      </c>
      <c r="S212" s="92">
        <v>0</v>
      </c>
      <c r="T212" s="25">
        <f t="shared" si="34"/>
        <v>3</v>
      </c>
      <c r="V212">
        <f t="shared" si="35"/>
        <v>1</v>
      </c>
      <c r="W212" s="25">
        <f t="shared" si="27"/>
        <v>1</v>
      </c>
      <c r="X212">
        <f t="shared" si="28"/>
        <v>1</v>
      </c>
    </row>
    <row r="213" spans="1:24" ht="15.75" x14ac:dyDescent="0.25">
      <c r="A213" t="str">
        <f t="shared" si="29"/>
        <v>Jake Bean - CAR - DG</v>
      </c>
      <c r="B213" t="str">
        <f t="shared" si="30"/>
        <v>Jake</v>
      </c>
      <c r="C213" t="str">
        <f t="shared" si="31"/>
        <v>Bean</v>
      </c>
      <c r="D213" s="13" t="s">
        <v>1545</v>
      </c>
      <c r="E213" s="22" t="s">
        <v>11</v>
      </c>
      <c r="F213" s="25" t="s">
        <v>331</v>
      </c>
      <c r="G213" s="25" t="s">
        <v>2346</v>
      </c>
      <c r="H213" s="25" t="s">
        <v>2581</v>
      </c>
      <c r="I213" s="25">
        <v>20</v>
      </c>
      <c r="J213" s="156">
        <f>VALUE(COUNTIF(Validation!$A$2:$H$100,A213))</f>
        <v>1</v>
      </c>
      <c r="K213" s="93">
        <f t="shared" si="32"/>
        <v>1363333</v>
      </c>
      <c r="L213" s="93">
        <f t="shared" si="33"/>
        <v>1363333</v>
      </c>
      <c r="M213" s="92">
        <v>1363333</v>
      </c>
      <c r="N213" s="92">
        <v>1363333</v>
      </c>
      <c r="O213" s="92" t="s">
        <v>8</v>
      </c>
      <c r="P213" s="92">
        <v>0</v>
      </c>
      <c r="Q213" s="92">
        <v>0</v>
      </c>
      <c r="R213" s="92">
        <v>0</v>
      </c>
      <c r="S213" s="92">
        <v>0</v>
      </c>
      <c r="T213" s="25">
        <f t="shared" si="34"/>
        <v>2</v>
      </c>
      <c r="V213">
        <f t="shared" si="35"/>
        <v>1</v>
      </c>
      <c r="W213" s="25">
        <f t="shared" si="27"/>
        <v>1</v>
      </c>
      <c r="X213">
        <f t="shared" si="28"/>
        <v>1</v>
      </c>
    </row>
    <row r="214" spans="1:24" ht="15.75" x14ac:dyDescent="0.25">
      <c r="A214" t="str">
        <f t="shared" si="29"/>
        <v>Julien Gauthier - CAR - AD</v>
      </c>
      <c r="B214" t="str">
        <f t="shared" si="30"/>
        <v>Julien</v>
      </c>
      <c r="C214" t="str">
        <f t="shared" si="31"/>
        <v>Gauthier</v>
      </c>
      <c r="D214" s="13" t="s">
        <v>1544</v>
      </c>
      <c r="E214" s="22" t="s">
        <v>11</v>
      </c>
      <c r="F214" s="25" t="s">
        <v>331</v>
      </c>
      <c r="G214" s="158" t="s">
        <v>2339</v>
      </c>
      <c r="H214" s="158" t="s">
        <v>2581</v>
      </c>
      <c r="I214" s="158">
        <v>21</v>
      </c>
      <c r="J214" s="156">
        <f>VALUE(COUNTIF(Validation!$A$2:$H$100,A214))</f>
        <v>1</v>
      </c>
      <c r="K214" s="93">
        <f t="shared" si="32"/>
        <v>1163333</v>
      </c>
      <c r="L214" s="93">
        <f t="shared" si="33"/>
        <v>1163333</v>
      </c>
      <c r="M214" s="92">
        <v>1163333</v>
      </c>
      <c r="N214" s="92">
        <v>1163333</v>
      </c>
      <c r="O214" s="92" t="s">
        <v>8</v>
      </c>
      <c r="P214" s="94">
        <v>0</v>
      </c>
      <c r="Q214" s="92">
        <v>0</v>
      </c>
      <c r="R214" s="92">
        <v>0</v>
      </c>
      <c r="S214" s="92">
        <v>0</v>
      </c>
      <c r="T214" s="25">
        <f t="shared" si="34"/>
        <v>2</v>
      </c>
      <c r="V214">
        <f t="shared" si="35"/>
        <v>1</v>
      </c>
      <c r="W214" s="25">
        <f t="shared" si="27"/>
        <v>1</v>
      </c>
      <c r="X214">
        <f t="shared" si="28"/>
        <v>1</v>
      </c>
    </row>
    <row r="215" spans="1:24" ht="15.75" x14ac:dyDescent="0.25">
      <c r="A215" t="str">
        <f t="shared" si="29"/>
        <v>Eetu Luostarinen - CAR - C</v>
      </c>
      <c r="B215" t="str">
        <f t="shared" si="30"/>
        <v>Eetu</v>
      </c>
      <c r="C215" t="str">
        <f t="shared" si="31"/>
        <v>Luostarinen</v>
      </c>
      <c r="D215" s="13" t="s">
        <v>2502</v>
      </c>
      <c r="E215" s="22" t="s">
        <v>11</v>
      </c>
      <c r="F215" s="25" t="s">
        <v>331</v>
      </c>
      <c r="G215" s="25" t="s">
        <v>70</v>
      </c>
      <c r="H215" s="25" t="s">
        <v>2581</v>
      </c>
      <c r="I215" s="25">
        <v>20</v>
      </c>
      <c r="J215" s="156">
        <f>VALUE(COUNTIF(Validation!$A$2:$H$100,A215))</f>
        <v>0</v>
      </c>
      <c r="K215" s="93">
        <f t="shared" si="32"/>
        <v>925000</v>
      </c>
      <c r="L215" s="93">
        <f t="shared" si="33"/>
        <v>925000</v>
      </c>
      <c r="M215" s="92">
        <v>925000</v>
      </c>
      <c r="N215" s="92">
        <v>925000</v>
      </c>
      <c r="O215" s="92">
        <v>925000</v>
      </c>
      <c r="P215" s="92" t="s">
        <v>8</v>
      </c>
      <c r="Q215" s="92">
        <v>0</v>
      </c>
      <c r="R215" s="92">
        <v>0</v>
      </c>
      <c r="S215" s="92">
        <v>0</v>
      </c>
      <c r="T215" s="25">
        <f t="shared" si="34"/>
        <v>3</v>
      </c>
      <c r="V215">
        <f t="shared" si="35"/>
        <v>1</v>
      </c>
      <c r="W215" s="25">
        <f t="shared" si="27"/>
        <v>1</v>
      </c>
      <c r="X215">
        <f t="shared" si="28"/>
        <v>1</v>
      </c>
    </row>
    <row r="216" spans="1:24" ht="15.75" x14ac:dyDescent="0.25">
      <c r="A216" t="str">
        <f t="shared" si="29"/>
        <v>Stelio Mattheos - CAR - C</v>
      </c>
      <c r="B216" t="str">
        <f t="shared" si="30"/>
        <v>Stelio</v>
      </c>
      <c r="C216" t="str">
        <f t="shared" si="31"/>
        <v>Mattheos</v>
      </c>
      <c r="D216" s="13" t="s">
        <v>2504</v>
      </c>
      <c r="E216" s="22" t="s">
        <v>11</v>
      </c>
      <c r="F216" s="25" t="s">
        <v>331</v>
      </c>
      <c r="G216" s="25" t="s">
        <v>70</v>
      </c>
      <c r="H216" s="25" t="s">
        <v>2581</v>
      </c>
      <c r="I216" s="25">
        <v>20</v>
      </c>
      <c r="J216" s="156">
        <f>VALUE(COUNTIF(Validation!$A$2:$H$100,A216))</f>
        <v>0</v>
      </c>
      <c r="K216" s="93">
        <f t="shared" si="32"/>
        <v>925000</v>
      </c>
      <c r="L216" s="93">
        <f t="shared" si="33"/>
        <v>925000</v>
      </c>
      <c r="M216" s="92">
        <v>925000</v>
      </c>
      <c r="N216" s="92">
        <v>925000</v>
      </c>
      <c r="O216" s="92">
        <v>925000</v>
      </c>
      <c r="P216" s="92" t="s">
        <v>8</v>
      </c>
      <c r="Q216" s="92">
        <v>0</v>
      </c>
      <c r="R216" s="92">
        <v>0</v>
      </c>
      <c r="S216" s="92">
        <v>0</v>
      </c>
      <c r="T216" s="25">
        <f t="shared" si="34"/>
        <v>3</v>
      </c>
      <c r="V216">
        <f t="shared" si="35"/>
        <v>1</v>
      </c>
      <c r="W216" s="25">
        <f t="shared" si="27"/>
        <v>1</v>
      </c>
      <c r="X216">
        <f t="shared" si="28"/>
        <v>1</v>
      </c>
    </row>
    <row r="217" spans="1:24" ht="15.75" x14ac:dyDescent="0.25">
      <c r="A217" t="str">
        <f t="shared" si="29"/>
        <v>Jacob Pritchard - CAR - AG</v>
      </c>
      <c r="B217" t="str">
        <f t="shared" si="30"/>
        <v>Jacob</v>
      </c>
      <c r="C217" t="str">
        <f t="shared" si="31"/>
        <v>Pritchard</v>
      </c>
      <c r="D217" s="13" t="s">
        <v>2503</v>
      </c>
      <c r="E217" s="25" t="s">
        <v>11</v>
      </c>
      <c r="F217" s="25" t="s">
        <v>331</v>
      </c>
      <c r="G217" s="25" t="s">
        <v>2341</v>
      </c>
      <c r="H217" s="25" t="s">
        <v>2581</v>
      </c>
      <c r="I217" s="25">
        <v>24</v>
      </c>
      <c r="J217" s="156">
        <f>VALUE(COUNTIF(Validation!$A$2:$H$100,A217))</f>
        <v>0</v>
      </c>
      <c r="K217" s="93">
        <f t="shared" si="32"/>
        <v>925000</v>
      </c>
      <c r="L217" s="93">
        <f t="shared" si="33"/>
        <v>0</v>
      </c>
      <c r="M217" s="92">
        <v>925000</v>
      </c>
      <c r="N217" s="92" t="s">
        <v>8</v>
      </c>
      <c r="O217" s="92">
        <v>0</v>
      </c>
      <c r="P217" s="92">
        <v>0</v>
      </c>
      <c r="Q217" s="92">
        <v>0</v>
      </c>
      <c r="R217" s="92">
        <v>0</v>
      </c>
      <c r="S217" s="92">
        <v>0</v>
      </c>
      <c r="T217" s="25">
        <f t="shared" si="34"/>
        <v>1</v>
      </c>
      <c r="V217">
        <f t="shared" si="35"/>
        <v>1</v>
      </c>
      <c r="W217" s="25">
        <f t="shared" si="27"/>
        <v>1</v>
      </c>
      <c r="X217">
        <f t="shared" si="28"/>
        <v>0</v>
      </c>
    </row>
    <row r="218" spans="1:24" ht="15.75" x14ac:dyDescent="0.25">
      <c r="A218" t="str">
        <f t="shared" si="29"/>
        <v>Janne Kuokkanen - CAR - C, AG</v>
      </c>
      <c r="B218" t="str">
        <f t="shared" si="30"/>
        <v>Janne</v>
      </c>
      <c r="C218" t="str">
        <f t="shared" si="31"/>
        <v>Kuokkanen</v>
      </c>
      <c r="D218" s="13" t="s">
        <v>1547</v>
      </c>
      <c r="E218" s="22" t="s">
        <v>11</v>
      </c>
      <c r="F218" s="25" t="s">
        <v>331</v>
      </c>
      <c r="G218" s="25" t="s">
        <v>2353</v>
      </c>
      <c r="H218" s="25" t="s">
        <v>2581</v>
      </c>
      <c r="I218" s="25">
        <v>21</v>
      </c>
      <c r="J218" s="156">
        <f>VALUE(COUNTIF(Validation!$A$2:$H$100,A218))</f>
        <v>0</v>
      </c>
      <c r="K218" s="93">
        <f t="shared" si="32"/>
        <v>894166</v>
      </c>
      <c r="L218" s="93">
        <f t="shared" si="33"/>
        <v>894166</v>
      </c>
      <c r="M218" s="92">
        <v>894166</v>
      </c>
      <c r="N218" s="92">
        <v>894166</v>
      </c>
      <c r="O218" s="92" t="s">
        <v>8</v>
      </c>
      <c r="P218" s="92">
        <v>0</v>
      </c>
      <c r="Q218" s="92">
        <v>0</v>
      </c>
      <c r="R218" s="92">
        <v>0</v>
      </c>
      <c r="S218" s="92">
        <v>0</v>
      </c>
      <c r="T218" s="25">
        <f t="shared" si="34"/>
        <v>2</v>
      </c>
      <c r="V218">
        <f t="shared" si="35"/>
        <v>1</v>
      </c>
      <c r="W218" s="25">
        <f t="shared" si="27"/>
        <v>1</v>
      </c>
      <c r="X218">
        <f t="shared" si="28"/>
        <v>1</v>
      </c>
    </row>
    <row r="219" spans="1:24" ht="15.75" x14ac:dyDescent="0.25">
      <c r="A219" t="str">
        <f t="shared" si="29"/>
        <v>Jesper Sellgren - CAR - D</v>
      </c>
      <c r="B219" t="str">
        <f t="shared" si="30"/>
        <v>Jesper</v>
      </c>
      <c r="C219" t="str">
        <f t="shared" si="31"/>
        <v>Sellgren</v>
      </c>
      <c r="D219" s="13" t="s">
        <v>2505</v>
      </c>
      <c r="E219" s="22" t="s">
        <v>11</v>
      </c>
      <c r="F219" s="25" t="s">
        <v>331</v>
      </c>
      <c r="G219" s="25" t="s">
        <v>79</v>
      </c>
      <c r="H219" s="25" t="s">
        <v>2581</v>
      </c>
      <c r="I219" s="25">
        <v>21</v>
      </c>
      <c r="J219" s="156">
        <f>VALUE(COUNTIF(Validation!$A$2:$H$100,A219))</f>
        <v>0</v>
      </c>
      <c r="K219" s="93">
        <f t="shared" si="32"/>
        <v>875000</v>
      </c>
      <c r="L219" s="93">
        <f t="shared" si="33"/>
        <v>875000</v>
      </c>
      <c r="M219" s="92">
        <v>875000</v>
      </c>
      <c r="N219" s="92">
        <v>875000</v>
      </c>
      <c r="O219" s="92">
        <v>875000</v>
      </c>
      <c r="P219" s="92" t="s">
        <v>8</v>
      </c>
      <c r="Q219" s="92">
        <v>0</v>
      </c>
      <c r="R219" s="92">
        <v>0</v>
      </c>
      <c r="S219" s="92">
        <v>0</v>
      </c>
      <c r="T219" s="25">
        <f t="shared" si="34"/>
        <v>3</v>
      </c>
      <c r="V219">
        <f t="shared" si="35"/>
        <v>1</v>
      </c>
      <c r="W219" s="25">
        <f t="shared" si="27"/>
        <v>1</v>
      </c>
      <c r="X219">
        <f t="shared" si="28"/>
        <v>1</v>
      </c>
    </row>
    <row r="220" spans="1:24" ht="15.75" x14ac:dyDescent="0.25">
      <c r="A220" t="str">
        <f t="shared" si="29"/>
        <v>Gustav Forsling - CAR - DG</v>
      </c>
      <c r="B220" t="str">
        <f t="shared" si="30"/>
        <v>Gustav</v>
      </c>
      <c r="C220" t="str">
        <f t="shared" si="31"/>
        <v>Forsling</v>
      </c>
      <c r="D220" s="13" t="s">
        <v>1816</v>
      </c>
      <c r="E220" s="22" t="s">
        <v>11</v>
      </c>
      <c r="F220" s="25">
        <v>0</v>
      </c>
      <c r="G220" s="25" t="s">
        <v>2346</v>
      </c>
      <c r="H220" s="25" t="s">
        <v>2569</v>
      </c>
      <c r="I220" s="25">
        <v>23</v>
      </c>
      <c r="J220" s="156">
        <f>VALUE(COUNTIF(Validation!$A$2:$H$100,A220))</f>
        <v>0</v>
      </c>
      <c r="K220" s="93">
        <f t="shared" si="32"/>
        <v>874125</v>
      </c>
      <c r="L220" s="93">
        <f t="shared" si="33"/>
        <v>0</v>
      </c>
      <c r="M220" s="92">
        <v>874125</v>
      </c>
      <c r="N220" s="92" t="s">
        <v>8</v>
      </c>
      <c r="O220" s="92">
        <v>0</v>
      </c>
      <c r="P220" s="92">
        <v>0</v>
      </c>
      <c r="Q220" s="92">
        <v>0</v>
      </c>
      <c r="R220" s="92">
        <v>0</v>
      </c>
      <c r="S220" s="92">
        <v>0</v>
      </c>
      <c r="T220" s="25">
        <f t="shared" si="34"/>
        <v>1</v>
      </c>
      <c r="V220">
        <f t="shared" si="35"/>
        <v>1</v>
      </c>
      <c r="W220" s="25">
        <f t="shared" si="27"/>
        <v>0</v>
      </c>
      <c r="X220">
        <f t="shared" si="28"/>
        <v>0</v>
      </c>
    </row>
    <row r="221" spans="1:24" ht="15.75" x14ac:dyDescent="0.25">
      <c r="A221" t="str">
        <f t="shared" si="29"/>
        <v>Haydn Fleury - CAR - DG</v>
      </c>
      <c r="B221" t="str">
        <f t="shared" si="30"/>
        <v>Haydn</v>
      </c>
      <c r="C221" t="str">
        <f t="shared" si="31"/>
        <v>Fleury</v>
      </c>
      <c r="D221" s="13" t="s">
        <v>1540</v>
      </c>
      <c r="E221" s="22" t="s">
        <v>11</v>
      </c>
      <c r="F221" s="25">
        <v>0</v>
      </c>
      <c r="G221" s="9" t="s">
        <v>2346</v>
      </c>
      <c r="H221" s="9" t="s">
        <v>2569</v>
      </c>
      <c r="I221" s="9">
        <v>23</v>
      </c>
      <c r="J221" s="156">
        <f>VALUE(COUNTIF(Validation!$A$2:$H$100,A221))</f>
        <v>1</v>
      </c>
      <c r="K221" s="93">
        <f t="shared" si="32"/>
        <v>850000</v>
      </c>
      <c r="L221" s="93">
        <f t="shared" si="33"/>
        <v>0</v>
      </c>
      <c r="M221" s="92">
        <v>850000</v>
      </c>
      <c r="N221" s="92" t="s">
        <v>8</v>
      </c>
      <c r="O221" s="92">
        <v>0</v>
      </c>
      <c r="P221" s="92">
        <v>0</v>
      </c>
      <c r="Q221" s="92">
        <v>0</v>
      </c>
      <c r="R221" s="92">
        <v>0</v>
      </c>
      <c r="S221" s="92">
        <v>0</v>
      </c>
      <c r="T221" s="25">
        <f t="shared" si="34"/>
        <v>1</v>
      </c>
      <c r="V221">
        <f t="shared" si="35"/>
        <v>1</v>
      </c>
      <c r="W221" s="25">
        <f t="shared" si="27"/>
        <v>0</v>
      </c>
      <c r="X221">
        <f t="shared" si="28"/>
        <v>0</v>
      </c>
    </row>
    <row r="222" spans="1:24" ht="15.75" x14ac:dyDescent="0.25">
      <c r="A222" t="str">
        <f t="shared" si="29"/>
        <v>Warren Foegele - CAR - AG</v>
      </c>
      <c r="B222" t="str">
        <f t="shared" si="30"/>
        <v>Warren</v>
      </c>
      <c r="C222" t="str">
        <f t="shared" si="31"/>
        <v>Foegele</v>
      </c>
      <c r="D222" s="13" t="s">
        <v>1551</v>
      </c>
      <c r="E222" s="22" t="s">
        <v>11</v>
      </c>
      <c r="F222" s="25" t="s">
        <v>348</v>
      </c>
      <c r="G222" s="25" t="s">
        <v>2341</v>
      </c>
      <c r="H222" s="25" t="s">
        <v>2569</v>
      </c>
      <c r="I222" s="25">
        <v>23</v>
      </c>
      <c r="J222" s="156">
        <f>VALUE(COUNTIF(Validation!$A$2:$H$100,A222))</f>
        <v>0</v>
      </c>
      <c r="K222" s="93">
        <f t="shared" si="32"/>
        <v>800000</v>
      </c>
      <c r="L222" s="93">
        <f t="shared" si="33"/>
        <v>0</v>
      </c>
      <c r="M222" s="92">
        <v>800000</v>
      </c>
      <c r="N222" s="92" t="s">
        <v>8</v>
      </c>
      <c r="O222" s="92">
        <v>0</v>
      </c>
      <c r="P222" s="92">
        <v>0</v>
      </c>
      <c r="Q222" s="92">
        <v>0</v>
      </c>
      <c r="R222" s="92">
        <v>0</v>
      </c>
      <c r="S222" s="92">
        <v>0</v>
      </c>
      <c r="T222" s="25">
        <f t="shared" si="34"/>
        <v>1</v>
      </c>
      <c r="V222">
        <f t="shared" si="35"/>
        <v>1</v>
      </c>
      <c r="W222" s="25">
        <f t="shared" si="27"/>
        <v>1</v>
      </c>
      <c r="X222">
        <f t="shared" si="28"/>
        <v>0</v>
      </c>
    </row>
    <row r="223" spans="1:24" ht="15.75" x14ac:dyDescent="0.25">
      <c r="A223" t="str">
        <f t="shared" si="29"/>
        <v>Morgan Geekie - CAR - C, AD</v>
      </c>
      <c r="B223" t="str">
        <f t="shared" si="30"/>
        <v>Morgan</v>
      </c>
      <c r="C223" t="str">
        <f t="shared" si="31"/>
        <v>Geekie</v>
      </c>
      <c r="D223" s="13" t="s">
        <v>1548</v>
      </c>
      <c r="E223" s="22" t="s">
        <v>11</v>
      </c>
      <c r="F223" s="25" t="s">
        <v>331</v>
      </c>
      <c r="G223" s="25" t="s">
        <v>2349</v>
      </c>
      <c r="H223" s="25" t="s">
        <v>2581</v>
      </c>
      <c r="I223" s="25">
        <v>21</v>
      </c>
      <c r="J223" s="156">
        <f>VALUE(COUNTIF(Validation!$A$2:$H$100,A223))</f>
        <v>1</v>
      </c>
      <c r="K223" s="93">
        <f t="shared" si="32"/>
        <v>800000</v>
      </c>
      <c r="L223" s="93">
        <f t="shared" si="33"/>
        <v>800000</v>
      </c>
      <c r="M223" s="92">
        <v>800000</v>
      </c>
      <c r="N223" s="92">
        <v>800000</v>
      </c>
      <c r="O223" s="92" t="s">
        <v>8</v>
      </c>
      <c r="P223" s="92">
        <v>0</v>
      </c>
      <c r="Q223" s="92">
        <v>0</v>
      </c>
      <c r="R223" s="92">
        <v>0</v>
      </c>
      <c r="S223" s="92">
        <v>0</v>
      </c>
      <c r="T223" s="25">
        <f t="shared" si="34"/>
        <v>2</v>
      </c>
      <c r="V223">
        <f t="shared" si="35"/>
        <v>1</v>
      </c>
      <c r="W223" s="25">
        <f t="shared" si="27"/>
        <v>1</v>
      </c>
      <c r="X223">
        <f t="shared" si="28"/>
        <v>1</v>
      </c>
    </row>
    <row r="224" spans="1:24" ht="15.75" x14ac:dyDescent="0.25">
      <c r="A224" t="str">
        <f t="shared" si="29"/>
        <v>Jeremy Helvig - CAR - G</v>
      </c>
      <c r="B224" t="str">
        <f t="shared" si="30"/>
        <v>Jeremy</v>
      </c>
      <c r="C224" t="str">
        <f t="shared" si="31"/>
        <v>Helvig</v>
      </c>
      <c r="D224" s="13" t="s">
        <v>1549</v>
      </c>
      <c r="E224" s="22" t="s">
        <v>11</v>
      </c>
      <c r="F224" s="25" t="s">
        <v>331</v>
      </c>
      <c r="G224" s="25" t="s">
        <v>121</v>
      </c>
      <c r="H224" s="25" t="s">
        <v>2581</v>
      </c>
      <c r="I224" s="25">
        <v>22</v>
      </c>
      <c r="J224" s="156">
        <f>VALUE(COUNTIF(Validation!$A$2:$H$100,A224))</f>
        <v>0</v>
      </c>
      <c r="K224" s="93">
        <f t="shared" si="32"/>
        <v>785000</v>
      </c>
      <c r="L224" s="93">
        <f t="shared" si="33"/>
        <v>785000</v>
      </c>
      <c r="M224" s="92">
        <v>785000</v>
      </c>
      <c r="N224" s="92">
        <v>785000</v>
      </c>
      <c r="O224" s="92" t="s">
        <v>8</v>
      </c>
      <c r="P224" s="92">
        <v>0</v>
      </c>
      <c r="Q224" s="92">
        <v>0</v>
      </c>
      <c r="R224" s="92">
        <v>0</v>
      </c>
      <c r="S224" s="92">
        <v>0</v>
      </c>
      <c r="T224" s="25">
        <f t="shared" si="34"/>
        <v>2</v>
      </c>
      <c r="V224">
        <f t="shared" si="35"/>
        <v>1</v>
      </c>
      <c r="W224" s="25">
        <f t="shared" si="27"/>
        <v>1</v>
      </c>
      <c r="X224">
        <f t="shared" si="28"/>
        <v>1</v>
      </c>
    </row>
    <row r="225" spans="1:24" ht="15.75" x14ac:dyDescent="0.25">
      <c r="A225" t="str">
        <f t="shared" si="29"/>
        <v>Anton Forsberg - CAR - G</v>
      </c>
      <c r="B225" t="str">
        <f t="shared" si="30"/>
        <v>Anton</v>
      </c>
      <c r="C225" t="str">
        <f t="shared" si="31"/>
        <v>Forsberg</v>
      </c>
      <c r="D225" s="13" t="s">
        <v>1822</v>
      </c>
      <c r="E225" s="22" t="s">
        <v>11</v>
      </c>
      <c r="F225" s="25">
        <v>0</v>
      </c>
      <c r="G225" s="25" t="s">
        <v>121</v>
      </c>
      <c r="H225" s="25" t="s">
        <v>2581</v>
      </c>
      <c r="I225" s="25">
        <v>26</v>
      </c>
      <c r="J225" s="156">
        <f>VALUE(COUNTIF(Validation!$A$2:$H$100,A225))</f>
        <v>0</v>
      </c>
      <c r="K225" s="93">
        <f t="shared" si="32"/>
        <v>775000</v>
      </c>
      <c r="L225" s="93">
        <f t="shared" si="33"/>
        <v>0</v>
      </c>
      <c r="M225" s="92">
        <v>775000</v>
      </c>
      <c r="N225" s="92" t="s">
        <v>7</v>
      </c>
      <c r="O225" s="92">
        <v>0</v>
      </c>
      <c r="P225" s="92">
        <v>0</v>
      </c>
      <c r="Q225" s="92">
        <v>0</v>
      </c>
      <c r="R225" s="92">
        <v>0</v>
      </c>
      <c r="S225" s="92">
        <v>0</v>
      </c>
      <c r="T225" s="25">
        <f t="shared" si="34"/>
        <v>1</v>
      </c>
      <c r="V225">
        <f t="shared" si="35"/>
        <v>1</v>
      </c>
      <c r="W225" s="25">
        <f t="shared" si="27"/>
        <v>0</v>
      </c>
      <c r="X225">
        <f t="shared" si="28"/>
        <v>0</v>
      </c>
    </row>
    <row r="226" spans="1:24" ht="15.75" x14ac:dyDescent="0.25">
      <c r="A226" t="str">
        <f t="shared" si="29"/>
        <v>Callum Booth - CAR - G</v>
      </c>
      <c r="B226" t="str">
        <f t="shared" si="30"/>
        <v>Callum</v>
      </c>
      <c r="C226" t="str">
        <f t="shared" si="31"/>
        <v>Booth</v>
      </c>
      <c r="D226" s="13" t="s">
        <v>1554</v>
      </c>
      <c r="E226" s="22" t="s">
        <v>11</v>
      </c>
      <c r="F226" s="25" t="s">
        <v>331</v>
      </c>
      <c r="G226" s="25" t="s">
        <v>121</v>
      </c>
      <c r="H226" s="25" t="s">
        <v>2581</v>
      </c>
      <c r="I226" s="25">
        <v>22</v>
      </c>
      <c r="J226" s="156">
        <f>VALUE(COUNTIF(Validation!$A$2:$H$100,A226))</f>
        <v>0</v>
      </c>
      <c r="K226" s="93">
        <f t="shared" si="32"/>
        <v>758333</v>
      </c>
      <c r="L226" s="93">
        <f t="shared" si="33"/>
        <v>0</v>
      </c>
      <c r="M226" s="92">
        <v>758333</v>
      </c>
      <c r="N226" s="92" t="s">
        <v>8</v>
      </c>
      <c r="O226" s="92">
        <v>0</v>
      </c>
      <c r="P226" s="92">
        <v>0</v>
      </c>
      <c r="Q226" s="92">
        <v>0</v>
      </c>
      <c r="R226" s="92">
        <v>0</v>
      </c>
      <c r="S226" s="92">
        <v>0</v>
      </c>
      <c r="T226" s="25">
        <f t="shared" si="34"/>
        <v>1</v>
      </c>
      <c r="V226">
        <f t="shared" si="35"/>
        <v>1</v>
      </c>
      <c r="W226" s="25">
        <f t="shared" si="27"/>
        <v>1</v>
      </c>
      <c r="X226">
        <f t="shared" si="28"/>
        <v>0</v>
      </c>
    </row>
    <row r="227" spans="1:24" ht="15.75" x14ac:dyDescent="0.25">
      <c r="A227" t="str">
        <f t="shared" si="29"/>
        <v>Spencer Smallman - CAR - AD</v>
      </c>
      <c r="B227" t="str">
        <f t="shared" si="30"/>
        <v>Spencer</v>
      </c>
      <c r="C227" t="str">
        <f t="shared" si="31"/>
        <v>Smallman</v>
      </c>
      <c r="D227" s="13" t="s">
        <v>1555</v>
      </c>
      <c r="E227" s="22" t="s">
        <v>11</v>
      </c>
      <c r="F227" s="25" t="s">
        <v>331</v>
      </c>
      <c r="G227" s="25" t="s">
        <v>2339</v>
      </c>
      <c r="H227" s="25" t="s">
        <v>2581</v>
      </c>
      <c r="I227" s="25">
        <v>22</v>
      </c>
      <c r="J227" s="156">
        <f>VALUE(COUNTIF(Validation!$A$2:$H$100,A227))</f>
        <v>0</v>
      </c>
      <c r="K227" s="93">
        <f t="shared" si="32"/>
        <v>758333</v>
      </c>
      <c r="L227" s="93">
        <f t="shared" si="33"/>
        <v>0</v>
      </c>
      <c r="M227" s="92">
        <v>758333</v>
      </c>
      <c r="N227" s="92" t="s">
        <v>8</v>
      </c>
      <c r="O227" s="92">
        <v>0</v>
      </c>
      <c r="P227" s="92">
        <v>0</v>
      </c>
      <c r="Q227" s="92">
        <v>0</v>
      </c>
      <c r="R227" s="92">
        <v>0</v>
      </c>
      <c r="S227" s="92">
        <v>0</v>
      </c>
      <c r="T227" s="25">
        <f t="shared" si="34"/>
        <v>1</v>
      </c>
      <c r="V227">
        <f t="shared" si="35"/>
        <v>1</v>
      </c>
      <c r="W227" s="25">
        <f t="shared" si="27"/>
        <v>1</v>
      </c>
      <c r="X227">
        <f t="shared" si="28"/>
        <v>0</v>
      </c>
    </row>
    <row r="228" spans="1:24" ht="15.75" x14ac:dyDescent="0.25">
      <c r="A228" t="str">
        <f t="shared" si="29"/>
        <v>Alex Nedeljkovic - CAR - G</v>
      </c>
      <c r="B228" t="str">
        <f t="shared" si="30"/>
        <v>Alex</v>
      </c>
      <c r="C228" t="str">
        <f t="shared" si="31"/>
        <v>Nedeljkovic</v>
      </c>
      <c r="D228" s="13" t="s">
        <v>1546</v>
      </c>
      <c r="E228" s="22" t="s">
        <v>11</v>
      </c>
      <c r="F228" s="25">
        <v>0</v>
      </c>
      <c r="G228" s="25" t="s">
        <v>121</v>
      </c>
      <c r="H228" s="25" t="s">
        <v>2581</v>
      </c>
      <c r="I228" s="25">
        <v>23</v>
      </c>
      <c r="J228" s="156">
        <f>VALUE(COUNTIF(Validation!$A$2:$H$100,A228))</f>
        <v>0</v>
      </c>
      <c r="K228" s="93">
        <f t="shared" si="32"/>
        <v>737500</v>
      </c>
      <c r="L228" s="93">
        <f t="shared" si="33"/>
        <v>737500</v>
      </c>
      <c r="M228" s="92">
        <v>737500</v>
      </c>
      <c r="N228" s="92">
        <v>737500</v>
      </c>
      <c r="O228" s="92" t="s">
        <v>8</v>
      </c>
      <c r="P228" s="92">
        <v>0</v>
      </c>
      <c r="Q228" s="92">
        <v>0</v>
      </c>
      <c r="R228" s="92">
        <v>0</v>
      </c>
      <c r="S228" s="92">
        <v>0</v>
      </c>
      <c r="T228" s="25">
        <f t="shared" si="34"/>
        <v>2</v>
      </c>
      <c r="V228">
        <f t="shared" si="35"/>
        <v>1</v>
      </c>
      <c r="W228" s="25">
        <f t="shared" si="27"/>
        <v>0</v>
      </c>
      <c r="X228">
        <f t="shared" si="28"/>
        <v>1</v>
      </c>
    </row>
    <row r="229" spans="1:24" ht="15.75" x14ac:dyDescent="0.25">
      <c r="A229" t="str">
        <f t="shared" si="29"/>
        <v>Steven Lorentz - CAR - C, AG</v>
      </c>
      <c r="B229" t="str">
        <f t="shared" si="30"/>
        <v>Steven</v>
      </c>
      <c r="C229" t="str">
        <f t="shared" si="31"/>
        <v>Lorentz</v>
      </c>
      <c r="D229" s="13" t="s">
        <v>1556</v>
      </c>
      <c r="E229" s="22" t="s">
        <v>11</v>
      </c>
      <c r="F229" s="25" t="s">
        <v>331</v>
      </c>
      <c r="G229" s="9" t="s">
        <v>2353</v>
      </c>
      <c r="H229" s="9" t="s">
        <v>2581</v>
      </c>
      <c r="I229" s="9">
        <v>23</v>
      </c>
      <c r="J229" s="156">
        <f>VALUE(COUNTIF(Validation!$A$2:$H$100,A229))</f>
        <v>0</v>
      </c>
      <c r="K229" s="93">
        <f t="shared" si="32"/>
        <v>728333</v>
      </c>
      <c r="L229" s="93">
        <f t="shared" si="33"/>
        <v>0</v>
      </c>
      <c r="M229" s="92">
        <v>728333</v>
      </c>
      <c r="N229" s="92" t="s">
        <v>8</v>
      </c>
      <c r="O229" s="92">
        <v>0</v>
      </c>
      <c r="P229" s="92">
        <v>0</v>
      </c>
      <c r="Q229" s="92">
        <v>0</v>
      </c>
      <c r="R229" s="92">
        <v>0</v>
      </c>
      <c r="S229" s="92">
        <v>0</v>
      </c>
      <c r="T229" s="25">
        <f t="shared" si="34"/>
        <v>1</v>
      </c>
      <c r="V229">
        <f t="shared" si="35"/>
        <v>1</v>
      </c>
      <c r="W229" s="25">
        <f t="shared" si="27"/>
        <v>1</v>
      </c>
      <c r="X229">
        <f t="shared" si="28"/>
        <v>0</v>
      </c>
    </row>
    <row r="230" spans="1:24" ht="15.75" x14ac:dyDescent="0.25">
      <c r="A230" t="str">
        <f t="shared" si="29"/>
        <v>Brian Gibbons - CAR - C</v>
      </c>
      <c r="B230" t="str">
        <f t="shared" si="30"/>
        <v>Brian</v>
      </c>
      <c r="C230" t="str">
        <f t="shared" si="31"/>
        <v>Gibbons</v>
      </c>
      <c r="D230" s="13" t="s">
        <v>2611</v>
      </c>
      <c r="E230" s="22" t="s">
        <v>11</v>
      </c>
      <c r="F230" s="25">
        <v>0</v>
      </c>
      <c r="G230" s="25" t="s">
        <v>70</v>
      </c>
      <c r="H230" s="25" t="s">
        <v>2569</v>
      </c>
      <c r="I230" s="25">
        <v>31</v>
      </c>
      <c r="J230" s="156">
        <f>VALUE(COUNTIF(Validation!$A$2:$H$100,A230))</f>
        <v>0</v>
      </c>
      <c r="K230" s="93">
        <f t="shared" si="32"/>
        <v>725000</v>
      </c>
      <c r="L230" s="93">
        <f t="shared" si="33"/>
        <v>0</v>
      </c>
      <c r="M230" s="92">
        <v>725000</v>
      </c>
      <c r="N230" s="92" t="s">
        <v>7</v>
      </c>
      <c r="O230" s="92">
        <v>0</v>
      </c>
      <c r="P230" s="92">
        <v>0</v>
      </c>
      <c r="Q230" s="92">
        <v>0</v>
      </c>
      <c r="R230" s="92">
        <v>0</v>
      </c>
      <c r="S230" s="92">
        <v>0</v>
      </c>
      <c r="T230" s="25">
        <f t="shared" si="34"/>
        <v>1</v>
      </c>
      <c r="V230">
        <f t="shared" si="35"/>
        <v>1</v>
      </c>
      <c r="W230" s="25">
        <f t="shared" si="27"/>
        <v>0</v>
      </c>
      <c r="X230">
        <f t="shared" si="28"/>
        <v>0</v>
      </c>
    </row>
    <row r="231" spans="1:24" ht="15.75" x14ac:dyDescent="0.25">
      <c r="A231" t="str">
        <f t="shared" si="29"/>
        <v>Clark Bishop - CAR - C</v>
      </c>
      <c r="B231" t="str">
        <f t="shared" si="30"/>
        <v>Clark</v>
      </c>
      <c r="C231" t="str">
        <f t="shared" si="31"/>
        <v>Bishop</v>
      </c>
      <c r="D231" s="13" t="s">
        <v>1561</v>
      </c>
      <c r="E231" s="22" t="s">
        <v>11</v>
      </c>
      <c r="F231" s="25">
        <v>0</v>
      </c>
      <c r="G231" s="9" t="s">
        <v>70</v>
      </c>
      <c r="H231" s="9" t="s">
        <v>2569</v>
      </c>
      <c r="I231" s="9">
        <v>23</v>
      </c>
      <c r="J231" s="156">
        <f>VALUE(COUNTIF(Validation!$A$2:$H$100,A231))</f>
        <v>0</v>
      </c>
      <c r="K231" s="93">
        <f t="shared" si="32"/>
        <v>700000</v>
      </c>
      <c r="L231" s="93">
        <f t="shared" si="33"/>
        <v>0</v>
      </c>
      <c r="M231" s="92">
        <v>700000</v>
      </c>
      <c r="N231" s="92" t="s">
        <v>8</v>
      </c>
      <c r="O231" s="92">
        <v>0</v>
      </c>
      <c r="P231" s="92">
        <v>0</v>
      </c>
      <c r="Q231" s="92">
        <v>0</v>
      </c>
      <c r="R231" s="92">
        <v>0</v>
      </c>
      <c r="S231" s="92">
        <v>0</v>
      </c>
      <c r="T231" s="25">
        <f t="shared" si="34"/>
        <v>1</v>
      </c>
      <c r="V231">
        <f t="shared" si="35"/>
        <v>1</v>
      </c>
      <c r="W231" s="25">
        <f t="shared" si="27"/>
        <v>0</v>
      </c>
      <c r="X231">
        <f t="shared" si="28"/>
        <v>0</v>
      </c>
    </row>
    <row r="232" spans="1:24" ht="15.75" x14ac:dyDescent="0.25">
      <c r="A232" t="str">
        <f t="shared" si="29"/>
        <v>Alex Lintuniemi - CAR - DD</v>
      </c>
      <c r="B232" t="str">
        <f t="shared" si="30"/>
        <v>Alex</v>
      </c>
      <c r="C232" t="str">
        <f t="shared" si="31"/>
        <v>Lintuniemi</v>
      </c>
      <c r="D232" s="13" t="s">
        <v>2204</v>
      </c>
      <c r="E232" s="22" t="s">
        <v>11</v>
      </c>
      <c r="F232" s="25">
        <v>0</v>
      </c>
      <c r="G232" s="25" t="s">
        <v>2345</v>
      </c>
      <c r="H232" s="25" t="s">
        <v>2581</v>
      </c>
      <c r="I232" s="25">
        <v>23</v>
      </c>
      <c r="J232" s="156">
        <f>VALUE(COUNTIF(Validation!$A$2:$H$100,A232))</f>
        <v>0</v>
      </c>
      <c r="K232" s="93">
        <f t="shared" si="32"/>
        <v>700000</v>
      </c>
      <c r="L232" s="93">
        <f t="shared" si="33"/>
        <v>0</v>
      </c>
      <c r="M232" s="92">
        <v>700000</v>
      </c>
      <c r="N232" s="92" t="s">
        <v>8</v>
      </c>
      <c r="O232" s="92">
        <v>0</v>
      </c>
      <c r="P232" s="92">
        <v>0</v>
      </c>
      <c r="Q232" s="92">
        <v>0</v>
      </c>
      <c r="R232" s="92">
        <v>0</v>
      </c>
      <c r="S232" s="92">
        <v>0</v>
      </c>
      <c r="T232" s="25">
        <f t="shared" si="34"/>
        <v>1</v>
      </c>
      <c r="V232">
        <f t="shared" si="35"/>
        <v>1</v>
      </c>
      <c r="W232" s="25">
        <f t="shared" si="27"/>
        <v>0</v>
      </c>
      <c r="X232">
        <f t="shared" si="28"/>
        <v>0</v>
      </c>
    </row>
    <row r="233" spans="1:24" ht="15.75" x14ac:dyDescent="0.25">
      <c r="A233" t="str">
        <f t="shared" si="29"/>
        <v>Max McCormick - CAR - AG</v>
      </c>
      <c r="B233" t="str">
        <f t="shared" si="30"/>
        <v>Max</v>
      </c>
      <c r="C233" t="str">
        <f t="shared" si="31"/>
        <v>McCormick</v>
      </c>
      <c r="D233" s="13" t="s">
        <v>2615</v>
      </c>
      <c r="E233" s="22" t="s">
        <v>11</v>
      </c>
      <c r="F233" s="25">
        <v>0</v>
      </c>
      <c r="G233" s="25" t="s">
        <v>2341</v>
      </c>
      <c r="H233" s="25" t="s">
        <v>2581</v>
      </c>
      <c r="I233" s="25">
        <v>27</v>
      </c>
      <c r="J233" s="156">
        <f>VALUE(COUNTIF(Validation!$A$2:$H$100,A233))</f>
        <v>0</v>
      </c>
      <c r="K233" s="93">
        <f t="shared" si="32"/>
        <v>700000</v>
      </c>
      <c r="L233" s="93">
        <f t="shared" si="33"/>
        <v>0</v>
      </c>
      <c r="M233" s="92">
        <v>700000</v>
      </c>
      <c r="N233" s="92" t="s">
        <v>7</v>
      </c>
      <c r="O233" s="92">
        <v>0</v>
      </c>
      <c r="P233" s="92">
        <v>0</v>
      </c>
      <c r="Q233" s="92">
        <v>0</v>
      </c>
      <c r="R233" s="92">
        <v>0</v>
      </c>
      <c r="S233" s="92">
        <v>0</v>
      </c>
      <c r="T233" s="25">
        <f t="shared" si="34"/>
        <v>1</v>
      </c>
      <c r="V233">
        <f t="shared" si="35"/>
        <v>1</v>
      </c>
      <c r="W233" s="25">
        <f t="shared" si="27"/>
        <v>0</v>
      </c>
      <c r="X233">
        <f t="shared" si="28"/>
        <v>0</v>
      </c>
    </row>
    <row r="234" spans="1:24" ht="15.75" x14ac:dyDescent="0.25">
      <c r="A234" t="str">
        <f t="shared" si="29"/>
        <v>Kyle Wood - CAR - DD</v>
      </c>
      <c r="B234" t="str">
        <f t="shared" si="30"/>
        <v>Kyle</v>
      </c>
      <c r="C234" t="str">
        <f t="shared" si="31"/>
        <v>Wood</v>
      </c>
      <c r="D234" s="13" t="s">
        <v>2236</v>
      </c>
      <c r="E234" s="22" t="s">
        <v>11</v>
      </c>
      <c r="F234" s="25">
        <v>0</v>
      </c>
      <c r="G234" s="25" t="s">
        <v>2345</v>
      </c>
      <c r="H234" s="25" t="s">
        <v>2581</v>
      </c>
      <c r="I234" s="25">
        <v>23</v>
      </c>
      <c r="J234" s="156">
        <f>VALUE(COUNTIF(Validation!$A$2:$H$100,A234))</f>
        <v>0</v>
      </c>
      <c r="K234" s="93">
        <f t="shared" si="32"/>
        <v>700000</v>
      </c>
      <c r="L234" s="93">
        <f t="shared" si="33"/>
        <v>0</v>
      </c>
      <c r="M234" s="92">
        <v>700000</v>
      </c>
      <c r="N234" s="92" t="s">
        <v>8</v>
      </c>
      <c r="O234" s="92">
        <v>0</v>
      </c>
      <c r="P234" s="92">
        <v>0</v>
      </c>
      <c r="Q234" s="92">
        <v>0</v>
      </c>
      <c r="R234" s="92">
        <v>0</v>
      </c>
      <c r="S234" s="92">
        <v>0</v>
      </c>
      <c r="T234" s="25">
        <f t="shared" si="34"/>
        <v>1</v>
      </c>
      <c r="V234">
        <f t="shared" si="35"/>
        <v>1</v>
      </c>
      <c r="W234" s="25">
        <f t="shared" si="27"/>
        <v>0</v>
      </c>
      <c r="X234">
        <f t="shared" si="28"/>
        <v>0</v>
      </c>
    </row>
    <row r="235" spans="1:24" ht="15.75" x14ac:dyDescent="0.25">
      <c r="A235" t="str">
        <f t="shared" si="29"/>
        <v>Lucas Wallmark - CAR - C</v>
      </c>
      <c r="B235" t="str">
        <f t="shared" si="30"/>
        <v>Lucas</v>
      </c>
      <c r="C235" t="str">
        <f t="shared" si="31"/>
        <v>Wallmark</v>
      </c>
      <c r="D235" s="13" t="s">
        <v>1562</v>
      </c>
      <c r="E235" s="22" t="s">
        <v>11</v>
      </c>
      <c r="F235" s="25">
        <v>0</v>
      </c>
      <c r="G235" s="25" t="s">
        <v>70</v>
      </c>
      <c r="H235" s="25" t="s">
        <v>2569</v>
      </c>
      <c r="I235" s="25">
        <v>23</v>
      </c>
      <c r="J235" s="156">
        <f>VALUE(COUNTIF(Validation!$A$2:$H$100,A235))</f>
        <v>0</v>
      </c>
      <c r="K235" s="93">
        <f t="shared" si="32"/>
        <v>675000</v>
      </c>
      <c r="L235" s="93">
        <f t="shared" si="33"/>
        <v>0</v>
      </c>
      <c r="M235" s="92">
        <v>675000</v>
      </c>
      <c r="N235" s="92" t="s">
        <v>8</v>
      </c>
      <c r="O235" s="92">
        <v>0</v>
      </c>
      <c r="P235" s="92">
        <v>0</v>
      </c>
      <c r="Q235" s="92">
        <v>0</v>
      </c>
      <c r="R235" s="92">
        <v>0</v>
      </c>
      <c r="S235" s="92">
        <v>0</v>
      </c>
      <c r="T235" s="25">
        <f t="shared" si="34"/>
        <v>1</v>
      </c>
      <c r="V235">
        <f t="shared" si="35"/>
        <v>1</v>
      </c>
      <c r="W235" s="25">
        <f t="shared" si="27"/>
        <v>0</v>
      </c>
      <c r="X235">
        <f t="shared" si="28"/>
        <v>0</v>
      </c>
    </row>
    <row r="236" spans="1:24" ht="15.75" x14ac:dyDescent="0.25">
      <c r="A236" t="str">
        <f t="shared" si="29"/>
        <v>Saku Maenalanen - CAR - AD, AG</v>
      </c>
      <c r="B236" t="str">
        <f t="shared" si="30"/>
        <v>Saku</v>
      </c>
      <c r="C236" t="str">
        <f t="shared" si="31"/>
        <v>Maenalanen</v>
      </c>
      <c r="D236" s="13" t="s">
        <v>1542</v>
      </c>
      <c r="E236" s="22" t="s">
        <v>11</v>
      </c>
      <c r="F236" s="25">
        <v>0</v>
      </c>
      <c r="G236" s="25" t="s">
        <v>2342</v>
      </c>
      <c r="H236" s="25" t="s">
        <v>2581</v>
      </c>
      <c r="I236" s="25">
        <v>25</v>
      </c>
      <c r="J236" s="156">
        <f>VALUE(COUNTIF(Validation!$A$2:$H$100,A236))</f>
        <v>0</v>
      </c>
      <c r="K236" s="93">
        <f t="shared" si="32"/>
        <v>0</v>
      </c>
      <c r="L236" s="93">
        <f t="shared" si="33"/>
        <v>0</v>
      </c>
      <c r="M236" s="92" t="s">
        <v>8</v>
      </c>
      <c r="N236" s="92">
        <v>0</v>
      </c>
      <c r="O236" s="92">
        <v>0</v>
      </c>
      <c r="P236" s="92">
        <v>0</v>
      </c>
      <c r="Q236" s="92">
        <v>0</v>
      </c>
      <c r="R236" s="92">
        <v>0</v>
      </c>
      <c r="S236" s="92">
        <v>0</v>
      </c>
      <c r="T236" s="25">
        <f t="shared" si="34"/>
        <v>0</v>
      </c>
      <c r="V236">
        <f t="shared" si="35"/>
        <v>1</v>
      </c>
      <c r="W236" s="25">
        <f t="shared" si="27"/>
        <v>0</v>
      </c>
      <c r="X236">
        <f t="shared" si="28"/>
        <v>1</v>
      </c>
    </row>
    <row r="237" spans="1:24" ht="15.75" x14ac:dyDescent="0.25">
      <c r="A237" t="str">
        <f t="shared" si="29"/>
        <v>Patrick Marleau - CAR - 0</v>
      </c>
      <c r="B237" t="str">
        <f t="shared" si="30"/>
        <v>Patrick</v>
      </c>
      <c r="C237" t="str">
        <f t="shared" si="31"/>
        <v>Marleau</v>
      </c>
      <c r="D237" s="13" t="s">
        <v>2614</v>
      </c>
      <c r="E237" s="22" t="s">
        <v>11</v>
      </c>
      <c r="F237" s="25">
        <v>0</v>
      </c>
      <c r="G237" s="25">
        <v>0</v>
      </c>
      <c r="H237" s="25">
        <v>0</v>
      </c>
      <c r="I237" s="25">
        <v>0</v>
      </c>
      <c r="J237" s="156">
        <f>VALUE(COUNTIF(Validation!$A$2:$H$100,A237))</f>
        <v>0</v>
      </c>
      <c r="K237" s="93">
        <f t="shared" si="32"/>
        <v>0</v>
      </c>
      <c r="L237" s="93">
        <f t="shared" si="33"/>
        <v>0</v>
      </c>
      <c r="M237" s="92">
        <v>0</v>
      </c>
      <c r="N237" s="92">
        <v>0</v>
      </c>
      <c r="O237" s="92">
        <v>0</v>
      </c>
      <c r="P237" s="92">
        <v>0</v>
      </c>
      <c r="Q237" s="92">
        <v>0</v>
      </c>
      <c r="R237" s="92">
        <v>0</v>
      </c>
      <c r="S237" s="92">
        <v>0</v>
      </c>
      <c r="T237" s="25">
        <f t="shared" si="34"/>
        <v>0</v>
      </c>
      <c r="V237">
        <f t="shared" si="35"/>
        <v>1</v>
      </c>
      <c r="W237" s="25">
        <f t="shared" si="27"/>
        <v>0</v>
      </c>
      <c r="X237">
        <f t="shared" si="28"/>
        <v>1</v>
      </c>
    </row>
    <row r="238" spans="1:24" ht="15.75" x14ac:dyDescent="0.25">
      <c r="A238" t="str">
        <f t="shared" si="29"/>
        <v>Roland McKeown - CAR - DD</v>
      </c>
      <c r="B238" t="str">
        <f t="shared" si="30"/>
        <v>Roland</v>
      </c>
      <c r="C238" t="str">
        <f t="shared" si="31"/>
        <v>McKeown</v>
      </c>
      <c r="D238" s="13" t="s">
        <v>1552</v>
      </c>
      <c r="E238" s="22" t="s">
        <v>11</v>
      </c>
      <c r="F238" s="25">
        <v>0</v>
      </c>
      <c r="G238" s="158" t="s">
        <v>2345</v>
      </c>
      <c r="H238" s="158" t="s">
        <v>2581</v>
      </c>
      <c r="I238" s="158">
        <v>23</v>
      </c>
      <c r="J238" s="156">
        <f>VALUE(COUNTIF(Validation!$A$2:$H$100,A238))</f>
        <v>0</v>
      </c>
      <c r="K238" s="93">
        <f t="shared" si="32"/>
        <v>0</v>
      </c>
      <c r="L238" s="93">
        <f t="shared" si="33"/>
        <v>0</v>
      </c>
      <c r="M238" s="92" t="s">
        <v>8</v>
      </c>
      <c r="N238" s="92">
        <v>0</v>
      </c>
      <c r="O238" s="92">
        <v>0</v>
      </c>
      <c r="P238" s="92">
        <v>0</v>
      </c>
      <c r="Q238" s="92">
        <v>0</v>
      </c>
      <c r="R238" s="92">
        <v>0</v>
      </c>
      <c r="S238" s="92">
        <v>0</v>
      </c>
      <c r="T238" s="25">
        <f t="shared" si="34"/>
        <v>0</v>
      </c>
      <c r="V238">
        <f t="shared" si="35"/>
        <v>1</v>
      </c>
      <c r="W238" s="25">
        <f t="shared" si="27"/>
        <v>0</v>
      </c>
      <c r="X238">
        <f t="shared" si="28"/>
        <v>1</v>
      </c>
    </row>
    <row r="239" spans="1:24" ht="15.75" x14ac:dyDescent="0.25">
      <c r="A239" t="str">
        <f t="shared" si="29"/>
        <v>Alexander Semin - CAR - 0</v>
      </c>
      <c r="B239" t="str">
        <f t="shared" si="30"/>
        <v>Alexander</v>
      </c>
      <c r="C239" t="str">
        <f t="shared" si="31"/>
        <v>Semin</v>
      </c>
      <c r="D239" s="13" t="s">
        <v>2613</v>
      </c>
      <c r="E239" s="22" t="s">
        <v>11</v>
      </c>
      <c r="F239" s="25">
        <v>0</v>
      </c>
      <c r="G239" s="25">
        <v>0</v>
      </c>
      <c r="H239" s="25">
        <v>0</v>
      </c>
      <c r="I239" s="25">
        <v>0</v>
      </c>
      <c r="J239" s="156">
        <f>VALUE(COUNTIF(Validation!$A$2:$H$100,A239))</f>
        <v>0</v>
      </c>
      <c r="K239" s="93">
        <f t="shared" si="32"/>
        <v>0</v>
      </c>
      <c r="L239" s="93">
        <f t="shared" si="33"/>
        <v>0</v>
      </c>
      <c r="M239" s="92">
        <v>0</v>
      </c>
      <c r="N239" s="92">
        <v>0</v>
      </c>
      <c r="O239" s="92">
        <v>0</v>
      </c>
      <c r="P239" s="92">
        <v>0</v>
      </c>
      <c r="Q239" s="92">
        <v>0</v>
      </c>
      <c r="R239" s="92">
        <v>0</v>
      </c>
      <c r="S239" s="92">
        <v>0</v>
      </c>
      <c r="T239" s="25">
        <f t="shared" si="34"/>
        <v>0</v>
      </c>
      <c r="V239">
        <f t="shared" si="35"/>
        <v>1</v>
      </c>
      <c r="W239" s="25">
        <f t="shared" si="27"/>
        <v>0</v>
      </c>
      <c r="X239">
        <f t="shared" si="28"/>
        <v>1</v>
      </c>
    </row>
    <row r="240" spans="1:24" ht="15.75" x14ac:dyDescent="0.25">
      <c r="A240" t="str">
        <f t="shared" si="29"/>
        <v>Johnny Gaudreau - CGY - AG</v>
      </c>
      <c r="B240" t="str">
        <f t="shared" si="30"/>
        <v>Johnny</v>
      </c>
      <c r="C240" t="str">
        <f t="shared" si="31"/>
        <v>Gaudreau</v>
      </c>
      <c r="D240" s="13" t="s">
        <v>2099</v>
      </c>
      <c r="E240" s="22" t="s">
        <v>12</v>
      </c>
      <c r="F240" s="25">
        <v>0</v>
      </c>
      <c r="G240" s="158" t="s">
        <v>2341</v>
      </c>
      <c r="H240" s="158" t="s">
        <v>2569</v>
      </c>
      <c r="I240" s="158">
        <v>26</v>
      </c>
      <c r="J240" s="156">
        <f>VALUE(COUNTIF(Validation!$A$2:$H$100,A240))</f>
        <v>1</v>
      </c>
      <c r="K240" s="93">
        <f t="shared" si="32"/>
        <v>6750000</v>
      </c>
      <c r="L240" s="93">
        <f t="shared" si="33"/>
        <v>6750000</v>
      </c>
      <c r="M240" s="92">
        <v>6750000</v>
      </c>
      <c r="N240" s="92">
        <v>6750000</v>
      </c>
      <c r="O240" s="92">
        <v>6750000</v>
      </c>
      <c r="P240" s="92" t="s">
        <v>7</v>
      </c>
      <c r="Q240" s="92">
        <v>0</v>
      </c>
      <c r="R240" s="92">
        <v>0</v>
      </c>
      <c r="S240" s="92">
        <v>0</v>
      </c>
      <c r="T240" s="25">
        <f t="shared" si="34"/>
        <v>3</v>
      </c>
      <c r="V240">
        <f t="shared" si="35"/>
        <v>1</v>
      </c>
      <c r="W240" s="25">
        <f t="shared" si="27"/>
        <v>0</v>
      </c>
      <c r="X240">
        <f t="shared" si="28"/>
        <v>1</v>
      </c>
    </row>
    <row r="241" spans="1:24" ht="15.75" x14ac:dyDescent="0.25">
      <c r="A241" t="str">
        <f t="shared" si="29"/>
        <v>Mark Giordano - CGY - DG</v>
      </c>
      <c r="B241" t="str">
        <f t="shared" si="30"/>
        <v>Mark</v>
      </c>
      <c r="C241" t="str">
        <f t="shared" si="31"/>
        <v>Giordano</v>
      </c>
      <c r="D241" s="13" t="s">
        <v>4832</v>
      </c>
      <c r="E241" s="22" t="s">
        <v>12</v>
      </c>
      <c r="F241" s="25" t="s">
        <v>318</v>
      </c>
      <c r="G241" s="25" t="s">
        <v>2346</v>
      </c>
      <c r="H241" s="25" t="s">
        <v>2569</v>
      </c>
      <c r="I241" s="25">
        <v>35</v>
      </c>
      <c r="J241" s="156">
        <f>VALUE(COUNTIF(Validation!$A$2:$H$100,A241))</f>
        <v>0</v>
      </c>
      <c r="K241" s="93">
        <f t="shared" si="32"/>
        <v>6750000</v>
      </c>
      <c r="L241" s="93">
        <f t="shared" si="33"/>
        <v>6750000</v>
      </c>
      <c r="M241" s="92">
        <v>6750000</v>
      </c>
      <c r="N241" s="92">
        <v>6750000</v>
      </c>
      <c r="O241" s="92">
        <v>6750000</v>
      </c>
      <c r="P241" s="92" t="s">
        <v>7</v>
      </c>
      <c r="Q241" s="92">
        <v>0</v>
      </c>
      <c r="R241" s="92">
        <v>0</v>
      </c>
      <c r="S241" s="92">
        <v>0</v>
      </c>
      <c r="T241" s="25">
        <f t="shared" si="34"/>
        <v>3</v>
      </c>
      <c r="V241">
        <f t="shared" si="35"/>
        <v>1</v>
      </c>
      <c r="W241" s="25">
        <f t="shared" si="27"/>
        <v>0</v>
      </c>
      <c r="X241">
        <f t="shared" si="28"/>
        <v>1</v>
      </c>
    </row>
    <row r="242" spans="1:24" ht="15.75" x14ac:dyDescent="0.25">
      <c r="A242" t="str">
        <f t="shared" si="29"/>
        <v>Sean Monahan - CGY - C</v>
      </c>
      <c r="B242" t="str">
        <f t="shared" si="30"/>
        <v>Sean</v>
      </c>
      <c r="C242" t="str">
        <f t="shared" si="31"/>
        <v>Monahan</v>
      </c>
      <c r="D242" s="13" t="s">
        <v>4829</v>
      </c>
      <c r="E242" s="22" t="s">
        <v>12</v>
      </c>
      <c r="F242" s="25">
        <v>0</v>
      </c>
      <c r="G242" s="25" t="s">
        <v>70</v>
      </c>
      <c r="H242" s="25" t="s">
        <v>2569</v>
      </c>
      <c r="I242" s="25">
        <v>24</v>
      </c>
      <c r="J242" s="156">
        <f>VALUE(COUNTIF(Validation!$A$2:$H$100,A242))</f>
        <v>1</v>
      </c>
      <c r="K242" s="93">
        <f t="shared" si="32"/>
        <v>6375000</v>
      </c>
      <c r="L242" s="93">
        <f t="shared" si="33"/>
        <v>6375000</v>
      </c>
      <c r="M242" s="92">
        <v>6375000</v>
      </c>
      <c r="N242" s="92">
        <v>6375000</v>
      </c>
      <c r="O242" s="92">
        <v>6375000</v>
      </c>
      <c r="P242" s="92">
        <v>6375000</v>
      </c>
      <c r="Q242" s="92" t="s">
        <v>7</v>
      </c>
      <c r="R242" s="92">
        <v>0</v>
      </c>
      <c r="S242" s="92">
        <v>0</v>
      </c>
      <c r="T242" s="25">
        <f t="shared" si="34"/>
        <v>4</v>
      </c>
      <c r="V242">
        <f t="shared" si="35"/>
        <v>1</v>
      </c>
      <c r="W242" s="25">
        <f t="shared" si="27"/>
        <v>0</v>
      </c>
      <c r="X242">
        <f t="shared" si="28"/>
        <v>1</v>
      </c>
    </row>
    <row r="243" spans="1:24" ht="15.75" x14ac:dyDescent="0.25">
      <c r="A243" t="str">
        <f t="shared" si="29"/>
        <v>Mikael Backlund - CGY - C</v>
      </c>
      <c r="B243" t="str">
        <f t="shared" si="30"/>
        <v>Mikael</v>
      </c>
      <c r="C243" t="str">
        <f t="shared" si="31"/>
        <v>Backlund</v>
      </c>
      <c r="D243" s="13" t="s">
        <v>4830</v>
      </c>
      <c r="E243" s="22" t="s">
        <v>12</v>
      </c>
      <c r="F243" s="25" t="s">
        <v>318</v>
      </c>
      <c r="G243" s="25" t="s">
        <v>70</v>
      </c>
      <c r="H243" s="25" t="s">
        <v>2569</v>
      </c>
      <c r="I243" s="25">
        <v>30</v>
      </c>
      <c r="J243" s="156">
        <f>VALUE(COUNTIF(Validation!$A$2:$H$100,A243))</f>
        <v>0</v>
      </c>
      <c r="K243" s="93">
        <f t="shared" si="32"/>
        <v>5350000</v>
      </c>
      <c r="L243" s="93">
        <f t="shared" si="33"/>
        <v>5350000</v>
      </c>
      <c r="M243" s="92">
        <v>5350000</v>
      </c>
      <c r="N243" s="92">
        <v>5350000</v>
      </c>
      <c r="O243" s="92">
        <v>5350000</v>
      </c>
      <c r="P243" s="92">
        <v>5350000</v>
      </c>
      <c r="Q243" s="92">
        <v>5350000</v>
      </c>
      <c r="R243" s="92" t="s">
        <v>7</v>
      </c>
      <c r="S243" s="92">
        <v>0</v>
      </c>
      <c r="T243" s="25">
        <f t="shared" si="34"/>
        <v>5</v>
      </c>
      <c r="V243">
        <f t="shared" si="35"/>
        <v>1</v>
      </c>
      <c r="W243" s="25">
        <f t="shared" si="27"/>
        <v>0</v>
      </c>
      <c r="X243">
        <f t="shared" si="28"/>
        <v>1</v>
      </c>
    </row>
    <row r="244" spans="1:24" ht="15.75" x14ac:dyDescent="0.25">
      <c r="A244" t="str">
        <f t="shared" si="29"/>
        <v>Milan Lucic - CGY - AG</v>
      </c>
      <c r="B244" t="str">
        <f t="shared" si="30"/>
        <v>Milan</v>
      </c>
      <c r="C244" t="str">
        <f t="shared" si="31"/>
        <v>Lucic</v>
      </c>
      <c r="D244" s="13" t="s">
        <v>2567</v>
      </c>
      <c r="E244" s="22" t="s">
        <v>12</v>
      </c>
      <c r="F244" s="25" t="s">
        <v>4755</v>
      </c>
      <c r="G244" s="9" t="s">
        <v>2341</v>
      </c>
      <c r="H244" s="9" t="s">
        <v>2569</v>
      </c>
      <c r="I244" s="9">
        <v>31</v>
      </c>
      <c r="J244" s="156">
        <f>VALUE(COUNTIF(Validation!$A$2:$H$100,A244))</f>
        <v>0</v>
      </c>
      <c r="K244" s="93">
        <f t="shared" si="32"/>
        <v>5250000</v>
      </c>
      <c r="L244" s="93">
        <f t="shared" si="33"/>
        <v>5250000</v>
      </c>
      <c r="M244" s="92">
        <v>5250000</v>
      </c>
      <c r="N244" s="92">
        <v>5250000</v>
      </c>
      <c r="O244" s="92">
        <v>5250000</v>
      </c>
      <c r="P244" s="92">
        <v>5250000</v>
      </c>
      <c r="Q244" s="92" t="s">
        <v>7</v>
      </c>
      <c r="R244" s="92">
        <v>0</v>
      </c>
      <c r="S244" s="92">
        <v>0</v>
      </c>
      <c r="T244" s="25">
        <f t="shared" si="34"/>
        <v>4</v>
      </c>
      <c r="V244">
        <f t="shared" si="35"/>
        <v>1</v>
      </c>
      <c r="W244" s="25">
        <f t="shared" si="27"/>
        <v>0</v>
      </c>
      <c r="X244">
        <f t="shared" si="28"/>
        <v>1</v>
      </c>
    </row>
    <row r="245" spans="1:24" ht="15.75" x14ac:dyDescent="0.25">
      <c r="A245" t="str">
        <f t="shared" si="29"/>
        <v>Noah Hanifin - CGY - DG</v>
      </c>
      <c r="B245" t="str">
        <f t="shared" si="30"/>
        <v>Noah</v>
      </c>
      <c r="C245" t="str">
        <f t="shared" si="31"/>
        <v>Hanifin</v>
      </c>
      <c r="D245" s="13" t="s">
        <v>2109</v>
      </c>
      <c r="E245" s="22" t="s">
        <v>12</v>
      </c>
      <c r="F245" s="25">
        <v>0</v>
      </c>
      <c r="G245" s="25" t="s">
        <v>2346</v>
      </c>
      <c r="H245" s="25" t="s">
        <v>2569</v>
      </c>
      <c r="I245" s="25">
        <v>22</v>
      </c>
      <c r="J245" s="156">
        <f>VALUE(COUNTIF(Validation!$A$2:$H$100,A245))</f>
        <v>1</v>
      </c>
      <c r="K245" s="93">
        <f t="shared" si="32"/>
        <v>4950000</v>
      </c>
      <c r="L245" s="93">
        <f t="shared" si="33"/>
        <v>4950000</v>
      </c>
      <c r="M245" s="92">
        <v>4950000</v>
      </c>
      <c r="N245" s="92">
        <v>4950000</v>
      </c>
      <c r="O245" s="92">
        <v>4950000</v>
      </c>
      <c r="P245" s="92">
        <v>4950000</v>
      </c>
      <c r="Q245" s="92">
        <v>4950000</v>
      </c>
      <c r="R245" s="92" t="s">
        <v>7</v>
      </c>
      <c r="S245" s="92">
        <v>0</v>
      </c>
      <c r="T245" s="25">
        <f t="shared" si="34"/>
        <v>5</v>
      </c>
      <c r="V245">
        <f t="shared" si="35"/>
        <v>1</v>
      </c>
      <c r="W245" s="25">
        <f t="shared" si="27"/>
        <v>0</v>
      </c>
      <c r="X245">
        <f t="shared" si="28"/>
        <v>1</v>
      </c>
    </row>
    <row r="246" spans="1:24" ht="15.75" x14ac:dyDescent="0.25">
      <c r="A246" t="str">
        <f t="shared" si="29"/>
        <v>Elias Lindholm - CGY - AD, C</v>
      </c>
      <c r="B246" t="str">
        <f t="shared" si="30"/>
        <v>Elias</v>
      </c>
      <c r="C246" t="str">
        <f t="shared" si="31"/>
        <v>Lindholm</v>
      </c>
      <c r="D246" s="13" t="s">
        <v>2101</v>
      </c>
      <c r="E246" s="22" t="s">
        <v>12</v>
      </c>
      <c r="F246" s="25">
        <v>0</v>
      </c>
      <c r="G246" s="25" t="s">
        <v>2354</v>
      </c>
      <c r="H246" s="25" t="s">
        <v>2569</v>
      </c>
      <c r="I246" s="25">
        <v>24</v>
      </c>
      <c r="J246" s="156">
        <f>VALUE(COUNTIF(Validation!$A$2:$H$100,A246))</f>
        <v>1</v>
      </c>
      <c r="K246" s="93">
        <f t="shared" si="32"/>
        <v>4850000</v>
      </c>
      <c r="L246" s="93">
        <f t="shared" si="33"/>
        <v>4850000</v>
      </c>
      <c r="M246" s="92">
        <v>4850000</v>
      </c>
      <c r="N246" s="92">
        <v>4850000</v>
      </c>
      <c r="O246" s="92">
        <v>4850000</v>
      </c>
      <c r="P246" s="92">
        <v>4850000</v>
      </c>
      <c r="Q246" s="92">
        <v>4850000</v>
      </c>
      <c r="R246" s="92" t="s">
        <v>7</v>
      </c>
      <c r="S246" s="92">
        <v>0</v>
      </c>
      <c r="T246" s="25">
        <f t="shared" si="34"/>
        <v>5</v>
      </c>
      <c r="V246">
        <f t="shared" si="35"/>
        <v>1</v>
      </c>
      <c r="W246" s="25">
        <f t="shared" si="27"/>
        <v>0</v>
      </c>
      <c r="X246">
        <f t="shared" si="28"/>
        <v>1</v>
      </c>
    </row>
    <row r="247" spans="1:24" ht="15.75" x14ac:dyDescent="0.25">
      <c r="A247" t="str">
        <f t="shared" si="29"/>
        <v>TJ Brodie - CGY - DD</v>
      </c>
      <c r="B247" t="str">
        <f t="shared" si="30"/>
        <v>TJ</v>
      </c>
      <c r="C247" t="str">
        <f t="shared" si="31"/>
        <v>Brodie</v>
      </c>
      <c r="D247" s="13" t="s">
        <v>2110</v>
      </c>
      <c r="E247" s="22" t="s">
        <v>12</v>
      </c>
      <c r="F247" s="25" t="s">
        <v>326</v>
      </c>
      <c r="G247" s="25" t="s">
        <v>2345</v>
      </c>
      <c r="H247" s="25" t="s">
        <v>2569</v>
      </c>
      <c r="I247" s="25">
        <v>29</v>
      </c>
      <c r="J247" s="156">
        <f>VALUE(COUNTIF(Validation!$A$2:$H$100,A247))</f>
        <v>1</v>
      </c>
      <c r="K247" s="93">
        <f t="shared" si="32"/>
        <v>4650400</v>
      </c>
      <c r="L247" s="93">
        <f t="shared" si="33"/>
        <v>0</v>
      </c>
      <c r="M247" s="92">
        <v>4650400</v>
      </c>
      <c r="N247" s="92" t="s">
        <v>7</v>
      </c>
      <c r="O247" s="92">
        <v>0</v>
      </c>
      <c r="P247" s="92">
        <v>0</v>
      </c>
      <c r="Q247" s="92">
        <v>0</v>
      </c>
      <c r="R247" s="92">
        <v>0</v>
      </c>
      <c r="S247" s="92">
        <v>0</v>
      </c>
      <c r="T247" s="25">
        <f t="shared" si="34"/>
        <v>1</v>
      </c>
      <c r="V247">
        <f t="shared" si="35"/>
        <v>1</v>
      </c>
      <c r="W247" s="25">
        <f t="shared" si="27"/>
        <v>0</v>
      </c>
      <c r="X247">
        <f t="shared" si="28"/>
        <v>0</v>
      </c>
    </row>
    <row r="248" spans="1:24" ht="15.75" x14ac:dyDescent="0.25">
      <c r="A248" t="str">
        <f t="shared" si="29"/>
        <v>Michael Frolík - CGY - AG, AD</v>
      </c>
      <c r="B248" t="str">
        <f t="shared" si="30"/>
        <v>Michael</v>
      </c>
      <c r="C248" t="str">
        <f t="shared" si="31"/>
        <v>Frolík</v>
      </c>
      <c r="D248" s="13" t="s">
        <v>2102</v>
      </c>
      <c r="E248" s="22" t="s">
        <v>12</v>
      </c>
      <c r="F248" s="25" t="s">
        <v>326</v>
      </c>
      <c r="G248" s="158" t="s">
        <v>2343</v>
      </c>
      <c r="H248" s="158" t="s">
        <v>2569</v>
      </c>
      <c r="I248" s="158">
        <v>31</v>
      </c>
      <c r="J248" s="156">
        <f>VALUE(COUNTIF(Validation!$A$2:$H$100,A248))</f>
        <v>0</v>
      </c>
      <c r="K248" s="93">
        <f t="shared" si="32"/>
        <v>4300000</v>
      </c>
      <c r="L248" s="93">
        <f t="shared" si="33"/>
        <v>0</v>
      </c>
      <c r="M248" s="92">
        <v>4300000</v>
      </c>
      <c r="N248" s="92" t="s">
        <v>7</v>
      </c>
      <c r="O248" s="92">
        <v>0</v>
      </c>
      <c r="P248" s="92">
        <v>0</v>
      </c>
      <c r="Q248" s="92">
        <v>0</v>
      </c>
      <c r="R248" s="92">
        <v>0</v>
      </c>
      <c r="S248" s="92">
        <v>0</v>
      </c>
      <c r="T248" s="25">
        <f t="shared" si="34"/>
        <v>1</v>
      </c>
      <c r="V248">
        <f t="shared" si="35"/>
        <v>1</v>
      </c>
      <c r="W248" s="25">
        <f t="shared" si="27"/>
        <v>0</v>
      </c>
      <c r="X248">
        <f t="shared" si="28"/>
        <v>0</v>
      </c>
    </row>
    <row r="249" spans="1:24" ht="15.75" x14ac:dyDescent="0.25">
      <c r="A249" t="str">
        <f t="shared" si="29"/>
        <v>Travis Hamonic - CGY - DD</v>
      </c>
      <c r="B249" t="str">
        <f t="shared" si="30"/>
        <v>Travis</v>
      </c>
      <c r="C249" t="str">
        <f t="shared" si="31"/>
        <v>Hamonic</v>
      </c>
      <c r="D249" s="13" t="s">
        <v>2111</v>
      </c>
      <c r="E249" s="22" t="s">
        <v>12</v>
      </c>
      <c r="F249" s="25">
        <v>0</v>
      </c>
      <c r="G249" s="25" t="s">
        <v>2345</v>
      </c>
      <c r="H249" s="25" t="s">
        <v>2569</v>
      </c>
      <c r="I249" s="25">
        <v>29</v>
      </c>
      <c r="J249" s="156">
        <f>VALUE(COUNTIF(Validation!$A$2:$H$100,A249))</f>
        <v>0</v>
      </c>
      <c r="K249" s="93">
        <f t="shared" si="32"/>
        <v>3857143</v>
      </c>
      <c r="L249" s="93">
        <f t="shared" si="33"/>
        <v>0</v>
      </c>
      <c r="M249" s="92">
        <v>3857143</v>
      </c>
      <c r="N249" s="92" t="s">
        <v>7</v>
      </c>
      <c r="O249" s="92">
        <v>0</v>
      </c>
      <c r="P249" s="92">
        <v>0</v>
      </c>
      <c r="Q249" s="92">
        <v>0</v>
      </c>
      <c r="R249" s="92">
        <v>0</v>
      </c>
      <c r="S249" s="92">
        <v>0</v>
      </c>
      <c r="T249" s="25">
        <f t="shared" si="34"/>
        <v>1</v>
      </c>
      <c r="V249">
        <f t="shared" si="35"/>
        <v>1</v>
      </c>
      <c r="W249" s="25">
        <f t="shared" si="27"/>
        <v>0</v>
      </c>
      <c r="X249">
        <f t="shared" si="28"/>
        <v>0</v>
      </c>
    </row>
    <row r="250" spans="1:24" ht="15.75" x14ac:dyDescent="0.25">
      <c r="A250" t="str">
        <f t="shared" si="29"/>
        <v>Derek Ryan - CGY - C</v>
      </c>
      <c r="B250" t="str">
        <f t="shared" si="30"/>
        <v>Derek</v>
      </c>
      <c r="C250" t="str">
        <f t="shared" si="31"/>
        <v>Ryan</v>
      </c>
      <c r="D250" s="13" t="s">
        <v>2103</v>
      </c>
      <c r="E250" s="22" t="s">
        <v>12</v>
      </c>
      <c r="F250" s="25">
        <v>0</v>
      </c>
      <c r="G250" s="25" t="s">
        <v>70</v>
      </c>
      <c r="H250" s="25" t="s">
        <v>2569</v>
      </c>
      <c r="I250" s="25">
        <v>32</v>
      </c>
      <c r="J250" s="156">
        <f>VALUE(COUNTIF(Validation!$A$2:$H$100,A250))</f>
        <v>0</v>
      </c>
      <c r="K250" s="93">
        <f t="shared" si="32"/>
        <v>3125000</v>
      </c>
      <c r="L250" s="93">
        <f t="shared" si="33"/>
        <v>3125000</v>
      </c>
      <c r="M250" s="92">
        <v>3125000</v>
      </c>
      <c r="N250" s="92">
        <v>3125000</v>
      </c>
      <c r="O250" s="92" t="s">
        <v>7</v>
      </c>
      <c r="P250" s="92">
        <v>0</v>
      </c>
      <c r="Q250" s="92">
        <v>0</v>
      </c>
      <c r="R250" s="92">
        <v>0</v>
      </c>
      <c r="S250" s="92">
        <v>0</v>
      </c>
      <c r="T250" s="25">
        <f t="shared" si="34"/>
        <v>2</v>
      </c>
      <c r="V250">
        <f t="shared" si="35"/>
        <v>1</v>
      </c>
      <c r="W250" s="25">
        <f t="shared" si="27"/>
        <v>0</v>
      </c>
      <c r="X250">
        <f t="shared" si="28"/>
        <v>1</v>
      </c>
    </row>
    <row r="251" spans="1:24" ht="15.75" x14ac:dyDescent="0.25">
      <c r="A251" t="str">
        <f t="shared" si="29"/>
        <v>David Rittich - CGY - G</v>
      </c>
      <c r="B251" t="str">
        <f t="shared" si="30"/>
        <v>David</v>
      </c>
      <c r="C251" t="str">
        <f t="shared" si="31"/>
        <v>Rittich</v>
      </c>
      <c r="D251" s="13" t="s">
        <v>2115</v>
      </c>
      <c r="E251" s="22" t="s">
        <v>12</v>
      </c>
      <c r="F251" s="25">
        <v>0</v>
      </c>
      <c r="G251" s="25" t="s">
        <v>121</v>
      </c>
      <c r="H251" s="25" t="s">
        <v>2569</v>
      </c>
      <c r="I251" s="25">
        <v>27</v>
      </c>
      <c r="J251" s="156">
        <f>VALUE(COUNTIF(Validation!$A$2:$H$100,A251))</f>
        <v>0</v>
      </c>
      <c r="K251" s="93">
        <f t="shared" si="32"/>
        <v>2750000</v>
      </c>
      <c r="L251" s="93">
        <f t="shared" si="33"/>
        <v>2750000</v>
      </c>
      <c r="M251" s="92">
        <v>2750000</v>
      </c>
      <c r="N251" s="92">
        <v>2750000</v>
      </c>
      <c r="O251" s="92" t="s">
        <v>7</v>
      </c>
      <c r="P251" s="92">
        <v>0</v>
      </c>
      <c r="Q251" s="92">
        <v>0</v>
      </c>
      <c r="R251" s="92">
        <v>0</v>
      </c>
      <c r="S251" s="92">
        <v>0</v>
      </c>
      <c r="T251" s="25">
        <f t="shared" si="34"/>
        <v>2</v>
      </c>
      <c r="V251">
        <f t="shared" si="35"/>
        <v>1</v>
      </c>
      <c r="W251" s="25">
        <f t="shared" si="27"/>
        <v>0</v>
      </c>
      <c r="X251">
        <f t="shared" si="28"/>
        <v>1</v>
      </c>
    </row>
    <row r="252" spans="1:24" ht="15.75" x14ac:dyDescent="0.25">
      <c r="A252" t="str">
        <f t="shared" si="29"/>
        <v>Cam Talbot - CGY - G</v>
      </c>
      <c r="B252" t="str">
        <f t="shared" si="30"/>
        <v>Cam</v>
      </c>
      <c r="C252" t="str">
        <f t="shared" si="31"/>
        <v>Talbot</v>
      </c>
      <c r="D252" s="13" t="s">
        <v>2140</v>
      </c>
      <c r="E252" s="22" t="s">
        <v>12</v>
      </c>
      <c r="F252" s="25">
        <v>0</v>
      </c>
      <c r="G252" s="25" t="s">
        <v>121</v>
      </c>
      <c r="H252" s="25" t="s">
        <v>2569</v>
      </c>
      <c r="I252" s="25">
        <v>32</v>
      </c>
      <c r="J252" s="156">
        <f>VALUE(COUNTIF(Validation!$A$2:$H$100,A252))</f>
        <v>0</v>
      </c>
      <c r="K252" s="93">
        <f t="shared" si="32"/>
        <v>2750000</v>
      </c>
      <c r="L252" s="93">
        <f t="shared" si="33"/>
        <v>0</v>
      </c>
      <c r="M252" s="92">
        <v>2750000</v>
      </c>
      <c r="N252" s="92" t="s">
        <v>7</v>
      </c>
      <c r="O252" s="92">
        <v>0</v>
      </c>
      <c r="P252" s="92">
        <v>0</v>
      </c>
      <c r="Q252" s="92">
        <v>0</v>
      </c>
      <c r="R252" s="92">
        <v>0</v>
      </c>
      <c r="S252" s="92">
        <v>0</v>
      </c>
      <c r="T252" s="25">
        <f t="shared" si="34"/>
        <v>1</v>
      </c>
      <c r="V252">
        <f t="shared" si="35"/>
        <v>1</v>
      </c>
      <c r="W252" s="25">
        <f t="shared" si="27"/>
        <v>0</v>
      </c>
      <c r="X252">
        <f t="shared" si="28"/>
        <v>0</v>
      </c>
    </row>
    <row r="253" spans="1:24" ht="15.75" x14ac:dyDescent="0.25">
      <c r="A253" t="str">
        <f t="shared" si="29"/>
        <v>Sam Bennett - CGY - AD, C, AG</v>
      </c>
      <c r="B253" t="str">
        <f t="shared" si="30"/>
        <v>Sam</v>
      </c>
      <c r="C253" t="str">
        <f t="shared" si="31"/>
        <v>Bennett</v>
      </c>
      <c r="D253" s="13" t="s">
        <v>2104</v>
      </c>
      <c r="E253" s="22" t="s">
        <v>12</v>
      </c>
      <c r="F253" s="25">
        <v>0</v>
      </c>
      <c r="G253" s="158" t="s">
        <v>2355</v>
      </c>
      <c r="H253" s="158" t="s">
        <v>2569</v>
      </c>
      <c r="I253" s="158">
        <v>23</v>
      </c>
      <c r="J253" s="156">
        <f>VALUE(COUNTIF(Validation!$A$2:$H$100,A253))</f>
        <v>1</v>
      </c>
      <c r="K253" s="93">
        <f t="shared" si="32"/>
        <v>2550000</v>
      </c>
      <c r="L253" s="93">
        <f t="shared" si="33"/>
        <v>2550000</v>
      </c>
      <c r="M253" s="92">
        <v>2550000</v>
      </c>
      <c r="N253" s="92">
        <v>2550000</v>
      </c>
      <c r="O253" s="92" t="s">
        <v>8</v>
      </c>
      <c r="P253" s="92">
        <v>0</v>
      </c>
      <c r="Q253" s="92">
        <v>0</v>
      </c>
      <c r="R253" s="92">
        <v>0</v>
      </c>
      <c r="S253" s="92">
        <v>0</v>
      </c>
      <c r="T253" s="25">
        <f t="shared" si="34"/>
        <v>2</v>
      </c>
      <c r="V253">
        <f t="shared" si="35"/>
        <v>1</v>
      </c>
      <c r="W253" s="25">
        <f t="shared" si="27"/>
        <v>0</v>
      </c>
      <c r="X253">
        <f t="shared" si="28"/>
        <v>1</v>
      </c>
    </row>
    <row r="254" spans="1:24" ht="15.75" x14ac:dyDescent="0.25">
      <c r="A254" t="str">
        <f t="shared" si="29"/>
        <v>Mark Jankowski - CGY - C</v>
      </c>
      <c r="B254" t="str">
        <f t="shared" si="30"/>
        <v>Mark</v>
      </c>
      <c r="C254" t="str">
        <f t="shared" si="31"/>
        <v>Jankowski</v>
      </c>
      <c r="D254" s="13" t="s">
        <v>2105</v>
      </c>
      <c r="E254" s="22" t="s">
        <v>12</v>
      </c>
      <c r="F254" s="25">
        <v>0</v>
      </c>
      <c r="G254" s="9" t="s">
        <v>70</v>
      </c>
      <c r="H254" s="9" t="s">
        <v>2569</v>
      </c>
      <c r="I254" s="9">
        <v>24</v>
      </c>
      <c r="J254" s="156">
        <f>VALUE(COUNTIF(Validation!$A$2:$H$100,A254))</f>
        <v>0</v>
      </c>
      <c r="K254" s="93">
        <f t="shared" si="32"/>
        <v>1675000</v>
      </c>
      <c r="L254" s="93">
        <f t="shared" si="33"/>
        <v>0</v>
      </c>
      <c r="M254" s="92">
        <v>1675000</v>
      </c>
      <c r="N254" s="92" t="s">
        <v>8</v>
      </c>
      <c r="O254" s="92">
        <v>0</v>
      </c>
      <c r="P254" s="92">
        <v>0</v>
      </c>
      <c r="Q254" s="92">
        <v>0</v>
      </c>
      <c r="R254" s="92">
        <v>0</v>
      </c>
      <c r="S254" s="92">
        <v>0</v>
      </c>
      <c r="T254" s="25">
        <f t="shared" si="34"/>
        <v>1</v>
      </c>
      <c r="V254">
        <f t="shared" si="35"/>
        <v>1</v>
      </c>
      <c r="W254" s="25">
        <f t="shared" si="27"/>
        <v>0</v>
      </c>
      <c r="X254">
        <f t="shared" si="28"/>
        <v>0</v>
      </c>
    </row>
    <row r="255" spans="1:24" ht="15.75" x14ac:dyDescent="0.25">
      <c r="A255" t="str">
        <f t="shared" si="29"/>
        <v>Alexander Yelesin - CGY - DD</v>
      </c>
      <c r="B255" t="str">
        <f t="shared" si="30"/>
        <v>Alexander</v>
      </c>
      <c r="C255" t="str">
        <f t="shared" si="31"/>
        <v>Yelesin</v>
      </c>
      <c r="D255" s="13" t="s">
        <v>2481</v>
      </c>
      <c r="E255" s="22" t="s">
        <v>12</v>
      </c>
      <c r="F255" s="25" t="s">
        <v>331</v>
      </c>
      <c r="G255" s="9" t="s">
        <v>2345</v>
      </c>
      <c r="H255" s="9" t="s">
        <v>2581</v>
      </c>
      <c r="I255" s="9">
        <v>23</v>
      </c>
      <c r="J255" s="156">
        <f>VALUE(COUNTIF(Validation!$A$2:$H$100,A255))</f>
        <v>0</v>
      </c>
      <c r="K255" s="93">
        <f t="shared" si="32"/>
        <v>1350000</v>
      </c>
      <c r="L255" s="93">
        <f t="shared" si="33"/>
        <v>1350000</v>
      </c>
      <c r="M255" s="92">
        <v>1350000</v>
      </c>
      <c r="N255" s="92">
        <v>1350000</v>
      </c>
      <c r="O255" s="92" t="s">
        <v>8</v>
      </c>
      <c r="P255" s="92">
        <v>0</v>
      </c>
      <c r="Q255" s="92">
        <v>0</v>
      </c>
      <c r="R255" s="92">
        <v>0</v>
      </c>
      <c r="S255" s="92">
        <v>0</v>
      </c>
      <c r="T255" s="25">
        <f t="shared" si="34"/>
        <v>2</v>
      </c>
      <c r="V255">
        <f t="shared" si="35"/>
        <v>1</v>
      </c>
      <c r="W255" s="25">
        <f t="shared" si="27"/>
        <v>1</v>
      </c>
      <c r="X255">
        <f t="shared" si="28"/>
        <v>1</v>
      </c>
    </row>
    <row r="256" spans="1:24" ht="15.75" x14ac:dyDescent="0.25">
      <c r="A256" t="str">
        <f t="shared" si="29"/>
        <v>Juuso Valimaki - CGY - DG</v>
      </c>
      <c r="B256" t="str">
        <f t="shared" si="30"/>
        <v>Juuso</v>
      </c>
      <c r="C256" t="str">
        <f t="shared" si="31"/>
        <v>Valimaki</v>
      </c>
      <c r="D256" s="13" t="s">
        <v>2770</v>
      </c>
      <c r="E256" s="22" t="s">
        <v>12</v>
      </c>
      <c r="F256" s="25" t="s">
        <v>331</v>
      </c>
      <c r="G256" s="158" t="s">
        <v>2346</v>
      </c>
      <c r="H256" s="158" t="s">
        <v>320</v>
      </c>
      <c r="I256" s="158">
        <v>20</v>
      </c>
      <c r="J256" s="156">
        <f>VALUE(COUNTIF(Validation!$A$2:$H$100,A256))</f>
        <v>1</v>
      </c>
      <c r="K256" s="93">
        <f t="shared" si="32"/>
        <v>1319166</v>
      </c>
      <c r="L256" s="93">
        <f t="shared" si="33"/>
        <v>1319166</v>
      </c>
      <c r="M256" s="92">
        <v>1319166</v>
      </c>
      <c r="N256" s="92">
        <v>1319166</v>
      </c>
      <c r="O256" s="92" t="s">
        <v>8</v>
      </c>
      <c r="P256" s="92">
        <v>0</v>
      </c>
      <c r="Q256" s="92">
        <v>0</v>
      </c>
      <c r="R256" s="92">
        <v>0</v>
      </c>
      <c r="S256" s="92">
        <v>0</v>
      </c>
      <c r="T256" s="25">
        <f t="shared" si="34"/>
        <v>2</v>
      </c>
      <c r="V256">
        <f t="shared" si="35"/>
        <v>1</v>
      </c>
      <c r="W256" s="25">
        <f t="shared" si="27"/>
        <v>1</v>
      </c>
      <c r="X256">
        <f t="shared" si="28"/>
        <v>1</v>
      </c>
    </row>
    <row r="257" spans="1:24" ht="15.75" x14ac:dyDescent="0.25">
      <c r="A257" t="str">
        <f t="shared" si="29"/>
        <v>Austin Czarnik - CGY - AD, AG</v>
      </c>
      <c r="B257" t="str">
        <f t="shared" si="30"/>
        <v>Austin</v>
      </c>
      <c r="C257" t="str">
        <f t="shared" si="31"/>
        <v>Czarnik</v>
      </c>
      <c r="D257" s="13" t="s">
        <v>2106</v>
      </c>
      <c r="E257" s="22" t="s">
        <v>12</v>
      </c>
      <c r="F257" s="25">
        <v>0</v>
      </c>
      <c r="G257" s="25" t="s">
        <v>2342</v>
      </c>
      <c r="H257" s="25" t="s">
        <v>2569</v>
      </c>
      <c r="I257" s="25">
        <v>26</v>
      </c>
      <c r="J257" s="156">
        <f>VALUE(COUNTIF(Validation!$A$2:$H$100,A257))</f>
        <v>0</v>
      </c>
      <c r="K257" s="93">
        <f t="shared" si="32"/>
        <v>1250000</v>
      </c>
      <c r="L257" s="93">
        <f t="shared" si="33"/>
        <v>0</v>
      </c>
      <c r="M257" s="92">
        <v>1250000</v>
      </c>
      <c r="N257" s="92" t="s">
        <v>7</v>
      </c>
      <c r="O257" s="92">
        <v>0</v>
      </c>
      <c r="P257" s="92">
        <v>0</v>
      </c>
      <c r="Q257" s="92">
        <v>0</v>
      </c>
      <c r="R257" s="92">
        <v>0</v>
      </c>
      <c r="S257" s="92">
        <v>0</v>
      </c>
      <c r="T257" s="25">
        <f t="shared" si="34"/>
        <v>1</v>
      </c>
      <c r="V257">
        <f t="shared" si="35"/>
        <v>1</v>
      </c>
      <c r="W257" s="25">
        <f t="shared" si="27"/>
        <v>0</v>
      </c>
      <c r="X257">
        <f t="shared" si="28"/>
        <v>0</v>
      </c>
    </row>
    <row r="258" spans="1:24" ht="15.75" x14ac:dyDescent="0.25">
      <c r="A258" t="str">
        <f t="shared" si="29"/>
        <v>Glenn Gawdin - CGY - C, AD</v>
      </c>
      <c r="B258" t="str">
        <f t="shared" si="30"/>
        <v>Glenn</v>
      </c>
      <c r="C258" t="str">
        <f t="shared" si="31"/>
        <v>Gawdin</v>
      </c>
      <c r="D258" s="13" t="s">
        <v>2116</v>
      </c>
      <c r="E258" s="22" t="s">
        <v>12</v>
      </c>
      <c r="F258" s="25" t="s">
        <v>331</v>
      </c>
      <c r="G258" s="25" t="s">
        <v>2349</v>
      </c>
      <c r="H258" s="25" t="s">
        <v>2581</v>
      </c>
      <c r="I258" s="9">
        <v>22</v>
      </c>
      <c r="J258" s="156">
        <f>VALUE(COUNTIF(Validation!$A$2:$H$100,A258))</f>
        <v>0</v>
      </c>
      <c r="K258" s="93">
        <f t="shared" si="32"/>
        <v>925000</v>
      </c>
      <c r="L258" s="93">
        <f t="shared" si="33"/>
        <v>0</v>
      </c>
      <c r="M258" s="92">
        <v>925000</v>
      </c>
      <c r="N258" s="92" t="s">
        <v>8</v>
      </c>
      <c r="O258" s="92">
        <v>0</v>
      </c>
      <c r="P258" s="92">
        <v>0</v>
      </c>
      <c r="Q258" s="92">
        <v>0</v>
      </c>
      <c r="R258" s="92">
        <v>0</v>
      </c>
      <c r="S258" s="92">
        <v>0</v>
      </c>
      <c r="T258" s="25">
        <f t="shared" si="34"/>
        <v>1</v>
      </c>
      <c r="V258">
        <f t="shared" si="35"/>
        <v>1</v>
      </c>
      <c r="W258" s="25">
        <f t="shared" ref="W258:W321" si="36">IF(LEFT(F258,3)="ELC",1,0)</f>
        <v>1</v>
      </c>
      <c r="X258">
        <f t="shared" ref="X258:X321" si="37">IF(K258=L258,1,0)</f>
        <v>0</v>
      </c>
    </row>
    <row r="259" spans="1:24" ht="15.75" x14ac:dyDescent="0.25">
      <c r="A259" t="str">
        <f t="shared" ref="A259:A322" si="38">B259&amp;" "&amp;C259&amp;" - "&amp;E259&amp;" - "&amp;G259</f>
        <v>Carl-Johan Lerby - CGY - DG</v>
      </c>
      <c r="B259" t="str">
        <f t="shared" ref="B259:B322" si="39">RIGHT(D259,(LEN(D259)-1)-SEARCH(",",D259,1))</f>
        <v>Carl-Johan</v>
      </c>
      <c r="C259" t="str">
        <f t="shared" ref="C259:C322" si="40">LEFT(D259,SEARCH(",",D259,1)-1)</f>
        <v>Lerby</v>
      </c>
      <c r="D259" s="13" t="s">
        <v>2480</v>
      </c>
      <c r="E259" s="22" t="s">
        <v>12</v>
      </c>
      <c r="F259" s="25" t="s">
        <v>331</v>
      </c>
      <c r="G259" s="25" t="s">
        <v>2346</v>
      </c>
      <c r="H259" s="25" t="s">
        <v>2581</v>
      </c>
      <c r="I259" s="25">
        <v>22</v>
      </c>
      <c r="J259" s="156">
        <f>VALUE(COUNTIF(Validation!$A$2:$H$100,A259))</f>
        <v>0</v>
      </c>
      <c r="K259" s="93">
        <f t="shared" ref="K259:K322" si="41">IF(OR(M259="RFA",M259="UFA",M259="",M259=0),0,M259)</f>
        <v>925000</v>
      </c>
      <c r="L259" s="93">
        <f t="shared" ref="L259:L322" si="42">IF(OR(N259="RFA",N259="UFA",N259="",N259=0),0,N259)</f>
        <v>925000</v>
      </c>
      <c r="M259" s="92">
        <v>925000</v>
      </c>
      <c r="N259" s="92">
        <v>925000</v>
      </c>
      <c r="O259" s="92" t="s">
        <v>8</v>
      </c>
      <c r="P259" s="92">
        <v>0</v>
      </c>
      <c r="Q259" s="92">
        <v>0</v>
      </c>
      <c r="R259" s="92">
        <v>0</v>
      </c>
      <c r="S259" s="92">
        <v>0</v>
      </c>
      <c r="T259" s="25">
        <f t="shared" ref="T259:T322" si="43">COUNTIF(M259:S259,"&gt;0")</f>
        <v>2</v>
      </c>
      <c r="V259">
        <f t="shared" ref="V259:V322" si="44">COUNTIF($D$3:$D$1478,D259)</f>
        <v>1</v>
      </c>
      <c r="W259" s="25">
        <f t="shared" si="36"/>
        <v>1</v>
      </c>
      <c r="X259">
        <f t="shared" si="37"/>
        <v>1</v>
      </c>
    </row>
    <row r="260" spans="1:24" ht="15.75" x14ac:dyDescent="0.25">
      <c r="A260" t="str">
        <f t="shared" si="38"/>
        <v>Tyler Parsons - CGY - G</v>
      </c>
      <c r="B260" t="str">
        <f t="shared" si="39"/>
        <v>Tyler</v>
      </c>
      <c r="C260" t="str">
        <f t="shared" si="40"/>
        <v>Parsons</v>
      </c>
      <c r="D260" s="13" t="s">
        <v>2117</v>
      </c>
      <c r="E260" s="22" t="s">
        <v>12</v>
      </c>
      <c r="F260" s="25" t="s">
        <v>331</v>
      </c>
      <c r="G260" s="9" t="s">
        <v>121</v>
      </c>
      <c r="H260" s="9" t="s">
        <v>2581</v>
      </c>
      <c r="I260" s="9">
        <v>21</v>
      </c>
      <c r="J260" s="156">
        <f>VALUE(COUNTIF(Validation!$A$2:$H$100,A260))</f>
        <v>0</v>
      </c>
      <c r="K260" s="93">
        <f t="shared" si="41"/>
        <v>925000</v>
      </c>
      <c r="L260" s="93">
        <f t="shared" si="42"/>
        <v>0</v>
      </c>
      <c r="M260" s="92">
        <v>925000</v>
      </c>
      <c r="N260" s="92" t="s">
        <v>8</v>
      </c>
      <c r="O260" s="92">
        <v>0</v>
      </c>
      <c r="P260" s="92">
        <v>0</v>
      </c>
      <c r="Q260" s="92">
        <v>0</v>
      </c>
      <c r="R260" s="92">
        <v>0</v>
      </c>
      <c r="S260" s="92">
        <v>0</v>
      </c>
      <c r="T260" s="25">
        <f t="shared" si="43"/>
        <v>1</v>
      </c>
      <c r="V260">
        <f t="shared" si="44"/>
        <v>1</v>
      </c>
      <c r="W260" s="25">
        <f t="shared" si="36"/>
        <v>1</v>
      </c>
      <c r="X260">
        <f t="shared" si="37"/>
        <v>0</v>
      </c>
    </row>
    <row r="261" spans="1:24" ht="15.75" x14ac:dyDescent="0.25">
      <c r="A261" t="str">
        <f t="shared" si="38"/>
        <v>Luke Philp - CGY - C</v>
      </c>
      <c r="B261" t="str">
        <f t="shared" si="39"/>
        <v>Luke</v>
      </c>
      <c r="C261" t="str">
        <f t="shared" si="40"/>
        <v>Philp</v>
      </c>
      <c r="D261" s="13" t="s">
        <v>2475</v>
      </c>
      <c r="E261" s="22" t="s">
        <v>12</v>
      </c>
      <c r="F261" s="25" t="s">
        <v>331</v>
      </c>
      <c r="G261" s="25" t="s">
        <v>70</v>
      </c>
      <c r="H261" s="25" t="s">
        <v>2581</v>
      </c>
      <c r="I261" s="25">
        <v>23</v>
      </c>
      <c r="J261" s="156">
        <f>VALUE(COUNTIF(Validation!$A$2:$H$100,A261))</f>
        <v>0</v>
      </c>
      <c r="K261" s="93">
        <f t="shared" si="41"/>
        <v>925000</v>
      </c>
      <c r="L261" s="93">
        <f t="shared" si="42"/>
        <v>925000</v>
      </c>
      <c r="M261" s="92">
        <v>925000</v>
      </c>
      <c r="N261" s="92">
        <v>925000</v>
      </c>
      <c r="O261" s="92" t="s">
        <v>8</v>
      </c>
      <c r="P261" s="92">
        <v>0</v>
      </c>
      <c r="Q261" s="92">
        <v>0</v>
      </c>
      <c r="R261" s="92">
        <v>0</v>
      </c>
      <c r="S261" s="92">
        <v>0</v>
      </c>
      <c r="T261" s="25">
        <f t="shared" si="43"/>
        <v>2</v>
      </c>
      <c r="V261">
        <f t="shared" si="44"/>
        <v>1</v>
      </c>
      <c r="W261" s="25">
        <f t="shared" si="36"/>
        <v>1</v>
      </c>
      <c r="X261">
        <f t="shared" si="37"/>
        <v>1</v>
      </c>
    </row>
    <row r="262" spans="1:24" ht="15.75" x14ac:dyDescent="0.25">
      <c r="A262" t="str">
        <f t="shared" si="38"/>
        <v>Eetu Tuulola - CGY - AD</v>
      </c>
      <c r="B262" t="str">
        <f t="shared" si="39"/>
        <v>Eetu</v>
      </c>
      <c r="C262" t="str">
        <f t="shared" si="40"/>
        <v>Tuulola</v>
      </c>
      <c r="D262" s="13" t="s">
        <v>2476</v>
      </c>
      <c r="E262" s="22" t="s">
        <v>12</v>
      </c>
      <c r="F262" s="25" t="s">
        <v>331</v>
      </c>
      <c r="G262" s="25" t="s">
        <v>2339</v>
      </c>
      <c r="H262" s="25" t="s">
        <v>2581</v>
      </c>
      <c r="I262" s="25">
        <v>21</v>
      </c>
      <c r="J262" s="156">
        <f>VALUE(COUNTIF(Validation!$A$2:$H$100,A262))</f>
        <v>0</v>
      </c>
      <c r="K262" s="93">
        <f t="shared" si="41"/>
        <v>925000</v>
      </c>
      <c r="L262" s="93">
        <f t="shared" si="42"/>
        <v>925000</v>
      </c>
      <c r="M262" s="92">
        <v>925000</v>
      </c>
      <c r="N262" s="92">
        <v>925000</v>
      </c>
      <c r="O262" s="92">
        <v>925000</v>
      </c>
      <c r="P262" s="92" t="s">
        <v>8</v>
      </c>
      <c r="Q262" s="92">
        <v>0</v>
      </c>
      <c r="R262" s="92">
        <v>0</v>
      </c>
      <c r="S262" s="92">
        <v>0</v>
      </c>
      <c r="T262" s="25">
        <f t="shared" si="43"/>
        <v>3</v>
      </c>
      <c r="V262">
        <f t="shared" si="44"/>
        <v>1</v>
      </c>
      <c r="W262" s="25">
        <f t="shared" si="36"/>
        <v>1</v>
      </c>
      <c r="X262">
        <f t="shared" si="37"/>
        <v>1</v>
      </c>
    </row>
    <row r="263" spans="1:24" ht="15.75" x14ac:dyDescent="0.25">
      <c r="A263" t="str">
        <f t="shared" si="38"/>
        <v>Artyom Zagidulin - CGY - G</v>
      </c>
      <c r="B263" t="str">
        <f t="shared" si="39"/>
        <v>Artyom</v>
      </c>
      <c r="C263" t="str">
        <f t="shared" si="40"/>
        <v>Zagidulin</v>
      </c>
      <c r="D263" s="13" t="s">
        <v>2483</v>
      </c>
      <c r="E263" s="22" t="s">
        <v>12</v>
      </c>
      <c r="F263" s="25" t="s">
        <v>331</v>
      </c>
      <c r="G263" s="25" t="s">
        <v>121</v>
      </c>
      <c r="H263" s="25" t="s">
        <v>2581</v>
      </c>
      <c r="I263" s="25">
        <v>24</v>
      </c>
      <c r="J263" s="156">
        <f>VALUE(COUNTIF(Validation!$A$2:$H$100,A263))</f>
        <v>0</v>
      </c>
      <c r="K263" s="93">
        <f t="shared" si="41"/>
        <v>925000</v>
      </c>
      <c r="L263" s="93">
        <f t="shared" si="42"/>
        <v>0</v>
      </c>
      <c r="M263" s="92">
        <v>925000</v>
      </c>
      <c r="N263" s="92" t="s">
        <v>8</v>
      </c>
      <c r="O263" s="92">
        <v>0</v>
      </c>
      <c r="P263" s="92">
        <v>0</v>
      </c>
      <c r="Q263" s="92">
        <v>0</v>
      </c>
      <c r="R263" s="92">
        <v>0</v>
      </c>
      <c r="S263" s="92">
        <v>0</v>
      </c>
      <c r="T263" s="25">
        <f t="shared" si="43"/>
        <v>1</v>
      </c>
      <c r="V263">
        <f t="shared" si="44"/>
        <v>1</v>
      </c>
      <c r="W263" s="25">
        <f t="shared" si="36"/>
        <v>1</v>
      </c>
      <c r="X263">
        <f t="shared" si="37"/>
        <v>0</v>
      </c>
    </row>
    <row r="264" spans="1:24" ht="15.75" x14ac:dyDescent="0.25">
      <c r="A264" t="str">
        <f t="shared" si="38"/>
        <v>Andrew Nielsen - CGY - DG</v>
      </c>
      <c r="B264" t="str">
        <f t="shared" si="39"/>
        <v>Andrew</v>
      </c>
      <c r="C264" t="str">
        <f t="shared" si="40"/>
        <v>Nielsen</v>
      </c>
      <c r="D264" s="13" t="s">
        <v>1527</v>
      </c>
      <c r="E264" s="22" t="s">
        <v>12</v>
      </c>
      <c r="F264" s="25" t="s">
        <v>348</v>
      </c>
      <c r="G264" s="9" t="s">
        <v>2346</v>
      </c>
      <c r="H264" s="9" t="s">
        <v>2581</v>
      </c>
      <c r="I264" s="9">
        <v>22</v>
      </c>
      <c r="J264" s="156">
        <f>VALUE(COUNTIF(Validation!$A$2:$H$100,A264))</f>
        <v>0</v>
      </c>
      <c r="K264" s="93">
        <f t="shared" si="41"/>
        <v>921666</v>
      </c>
      <c r="L264" s="93">
        <f t="shared" si="42"/>
        <v>0</v>
      </c>
      <c r="M264" s="92">
        <v>921666</v>
      </c>
      <c r="N264" s="92" t="s">
        <v>8</v>
      </c>
      <c r="O264" s="92">
        <v>0</v>
      </c>
      <c r="P264" s="92">
        <v>0</v>
      </c>
      <c r="Q264" s="92">
        <v>0</v>
      </c>
      <c r="R264" s="92">
        <v>0</v>
      </c>
      <c r="S264" s="92">
        <v>0</v>
      </c>
      <c r="T264" s="25">
        <f t="shared" si="43"/>
        <v>1</v>
      </c>
      <c r="V264">
        <f t="shared" si="44"/>
        <v>1</v>
      </c>
      <c r="W264" s="25">
        <f t="shared" si="36"/>
        <v>1</v>
      </c>
      <c r="X264">
        <f t="shared" si="37"/>
        <v>0</v>
      </c>
    </row>
    <row r="265" spans="1:24" ht="15.75" x14ac:dyDescent="0.25">
      <c r="A265" t="str">
        <f t="shared" si="38"/>
        <v>Dillon Dube - CGY - C</v>
      </c>
      <c r="B265" t="str">
        <f t="shared" si="39"/>
        <v>Dillon</v>
      </c>
      <c r="C265" t="str">
        <f t="shared" si="40"/>
        <v>Dube</v>
      </c>
      <c r="D265" s="13" t="s">
        <v>2780</v>
      </c>
      <c r="E265" s="22" t="s">
        <v>12</v>
      </c>
      <c r="F265" s="25" t="s">
        <v>331</v>
      </c>
      <c r="G265" s="9" t="s">
        <v>70</v>
      </c>
      <c r="H265" s="9" t="s">
        <v>2569</v>
      </c>
      <c r="I265" s="9">
        <v>21</v>
      </c>
      <c r="J265" s="156">
        <f>VALUE(COUNTIF(Validation!$A$2:$H$100,A265))</f>
        <v>0</v>
      </c>
      <c r="K265" s="93">
        <f t="shared" si="41"/>
        <v>910833</v>
      </c>
      <c r="L265" s="93">
        <f t="shared" si="42"/>
        <v>910833</v>
      </c>
      <c r="M265" s="92">
        <v>910833</v>
      </c>
      <c r="N265" s="92">
        <v>910833</v>
      </c>
      <c r="O265" s="92" t="s">
        <v>8</v>
      </c>
      <c r="P265" s="92">
        <v>0</v>
      </c>
      <c r="Q265" s="92">
        <v>0</v>
      </c>
      <c r="R265" s="92">
        <v>0</v>
      </c>
      <c r="S265" s="92">
        <v>0</v>
      </c>
      <c r="T265" s="25">
        <f t="shared" si="43"/>
        <v>2</v>
      </c>
      <c r="V265">
        <f t="shared" si="44"/>
        <v>1</v>
      </c>
      <c r="W265" s="25">
        <f t="shared" si="36"/>
        <v>1</v>
      </c>
      <c r="X265">
        <f t="shared" si="37"/>
        <v>1</v>
      </c>
    </row>
    <row r="266" spans="1:24" ht="15.75" x14ac:dyDescent="0.25">
      <c r="A266" t="str">
        <f t="shared" si="38"/>
        <v>Rasmus Andersson - CGY - DD</v>
      </c>
      <c r="B266" t="str">
        <f t="shared" si="39"/>
        <v>Rasmus</v>
      </c>
      <c r="C266" t="str">
        <f t="shared" si="40"/>
        <v>Andersson</v>
      </c>
      <c r="D266" s="13" t="s">
        <v>2118</v>
      </c>
      <c r="E266" s="22" t="s">
        <v>12</v>
      </c>
      <c r="F266" s="25" t="s">
        <v>348</v>
      </c>
      <c r="G266" s="9" t="s">
        <v>2345</v>
      </c>
      <c r="H266" s="9" t="s">
        <v>2569</v>
      </c>
      <c r="I266" s="9">
        <v>22</v>
      </c>
      <c r="J266" s="156">
        <f>VALUE(COUNTIF(Validation!$A$2:$H$100,A266))</f>
        <v>0</v>
      </c>
      <c r="K266" s="93">
        <f t="shared" si="41"/>
        <v>863333</v>
      </c>
      <c r="L266" s="93">
        <f t="shared" si="42"/>
        <v>0</v>
      </c>
      <c r="M266" s="92">
        <v>863333</v>
      </c>
      <c r="N266" s="92" t="s">
        <v>8</v>
      </c>
      <c r="O266" s="92">
        <v>0</v>
      </c>
      <c r="P266" s="92">
        <v>0</v>
      </c>
      <c r="Q266" s="92">
        <v>0</v>
      </c>
      <c r="R266" s="92">
        <v>0</v>
      </c>
      <c r="S266" s="92">
        <v>0</v>
      </c>
      <c r="T266" s="25">
        <f t="shared" si="43"/>
        <v>1</v>
      </c>
      <c r="V266">
        <f t="shared" si="44"/>
        <v>1</v>
      </c>
      <c r="W266" s="25">
        <f t="shared" si="36"/>
        <v>1</v>
      </c>
      <c r="X266">
        <f t="shared" si="37"/>
        <v>0</v>
      </c>
    </row>
    <row r="267" spans="1:24" ht="15.75" x14ac:dyDescent="0.25">
      <c r="A267" t="str">
        <f t="shared" si="38"/>
        <v>Oliver Kylington - CGY - DG</v>
      </c>
      <c r="B267" t="str">
        <f t="shared" si="39"/>
        <v>Oliver</v>
      </c>
      <c r="C267" t="str">
        <f t="shared" si="40"/>
        <v>Kylington</v>
      </c>
      <c r="D267" s="13" t="s">
        <v>2120</v>
      </c>
      <c r="E267" s="22" t="s">
        <v>12</v>
      </c>
      <c r="F267" s="25" t="s">
        <v>331</v>
      </c>
      <c r="G267" s="25" t="s">
        <v>2346</v>
      </c>
      <c r="H267" s="25" t="s">
        <v>2569</v>
      </c>
      <c r="I267" s="25">
        <v>22</v>
      </c>
      <c r="J267" s="156">
        <f>VALUE(COUNTIF(Validation!$A$2:$H$100,A267))</f>
        <v>1</v>
      </c>
      <c r="K267" s="93">
        <f t="shared" si="41"/>
        <v>863333</v>
      </c>
      <c r="L267" s="93">
        <f t="shared" si="42"/>
        <v>0</v>
      </c>
      <c r="M267" s="92">
        <v>863333</v>
      </c>
      <c r="N267" s="92" t="s">
        <v>8</v>
      </c>
      <c r="O267" s="92">
        <v>0</v>
      </c>
      <c r="P267" s="92">
        <v>0</v>
      </c>
      <c r="Q267" s="92">
        <v>0</v>
      </c>
      <c r="R267" s="92">
        <v>0</v>
      </c>
      <c r="S267" s="92">
        <v>0</v>
      </c>
      <c r="T267" s="25">
        <f t="shared" si="43"/>
        <v>1</v>
      </c>
      <c r="V267">
        <f t="shared" si="44"/>
        <v>1</v>
      </c>
      <c r="W267" s="25">
        <f t="shared" si="36"/>
        <v>1</v>
      </c>
      <c r="X267">
        <f t="shared" si="37"/>
        <v>0</v>
      </c>
    </row>
    <row r="268" spans="1:24" ht="15.75" x14ac:dyDescent="0.25">
      <c r="A268" t="str">
        <f t="shared" si="38"/>
        <v>Adam Ruzicka - CGY - C, AD</v>
      </c>
      <c r="B268" t="str">
        <f t="shared" si="39"/>
        <v>Adam</v>
      </c>
      <c r="C268" t="str">
        <f t="shared" si="40"/>
        <v>Ruzicka</v>
      </c>
      <c r="D268" s="13" t="s">
        <v>2477</v>
      </c>
      <c r="E268" s="25" t="s">
        <v>12</v>
      </c>
      <c r="F268" s="25" t="s">
        <v>331</v>
      </c>
      <c r="G268" s="9" t="s">
        <v>2349</v>
      </c>
      <c r="H268" s="9" t="s">
        <v>2581</v>
      </c>
      <c r="I268" s="9">
        <v>20</v>
      </c>
      <c r="J268" s="156">
        <f>VALUE(COUNTIF(Validation!$A$2:$H$100,A268))</f>
        <v>0</v>
      </c>
      <c r="K268" s="93">
        <f t="shared" si="41"/>
        <v>850000</v>
      </c>
      <c r="L268" s="93">
        <f t="shared" si="42"/>
        <v>850000</v>
      </c>
      <c r="M268" s="92">
        <v>850000</v>
      </c>
      <c r="N268" s="92">
        <v>850000</v>
      </c>
      <c r="O268" s="92">
        <v>850000</v>
      </c>
      <c r="P268" s="92" t="s">
        <v>8</v>
      </c>
      <c r="Q268" s="92">
        <v>0</v>
      </c>
      <c r="R268" s="92">
        <v>0</v>
      </c>
      <c r="S268" s="92">
        <v>0</v>
      </c>
      <c r="T268" s="25">
        <f t="shared" si="43"/>
        <v>3</v>
      </c>
      <c r="V268">
        <f t="shared" si="44"/>
        <v>1</v>
      </c>
      <c r="W268" s="25">
        <f t="shared" si="36"/>
        <v>1</v>
      </c>
      <c r="X268">
        <f t="shared" si="37"/>
        <v>1</v>
      </c>
    </row>
    <row r="269" spans="1:24" ht="15.75" x14ac:dyDescent="0.25">
      <c r="A269" t="str">
        <f t="shared" si="38"/>
        <v>Martin Pospisil - CGY - AD</v>
      </c>
      <c r="B269" t="str">
        <f t="shared" si="39"/>
        <v>Martin</v>
      </c>
      <c r="C269" t="str">
        <f t="shared" si="40"/>
        <v>Pospisil</v>
      </c>
      <c r="D269" s="13" t="s">
        <v>2478</v>
      </c>
      <c r="E269" s="22" t="s">
        <v>12</v>
      </c>
      <c r="F269" s="25" t="s">
        <v>331</v>
      </c>
      <c r="G269" s="25" t="s">
        <v>2339</v>
      </c>
      <c r="H269" s="9" t="s">
        <v>2581</v>
      </c>
      <c r="I269" s="25">
        <v>19</v>
      </c>
      <c r="J269" s="156">
        <f>VALUE(COUNTIF(Validation!$A$2:$H$100,A269))</f>
        <v>0</v>
      </c>
      <c r="K269" s="93">
        <f t="shared" si="41"/>
        <v>810000</v>
      </c>
      <c r="L269" s="93">
        <f t="shared" si="42"/>
        <v>810000</v>
      </c>
      <c r="M269" s="92">
        <v>810000</v>
      </c>
      <c r="N269" s="92">
        <v>810000</v>
      </c>
      <c r="O269" s="92">
        <v>810000</v>
      </c>
      <c r="P269" s="92" t="s">
        <v>8</v>
      </c>
      <c r="Q269" s="92">
        <v>0</v>
      </c>
      <c r="R269" s="92">
        <v>0</v>
      </c>
      <c r="S269" s="92">
        <v>0</v>
      </c>
      <c r="T269" s="25">
        <f t="shared" si="43"/>
        <v>3</v>
      </c>
      <c r="V269">
        <f t="shared" si="44"/>
        <v>1</v>
      </c>
      <c r="W269" s="25">
        <f t="shared" si="36"/>
        <v>1</v>
      </c>
      <c r="X269">
        <f t="shared" si="37"/>
        <v>1</v>
      </c>
    </row>
    <row r="270" spans="1:24" ht="15.75" x14ac:dyDescent="0.25">
      <c r="A270" t="str">
        <f t="shared" si="38"/>
        <v>Dmitri Zavgorodny - CGY - C</v>
      </c>
      <c r="B270" t="str">
        <f t="shared" si="39"/>
        <v>Dmitri</v>
      </c>
      <c r="C270" t="str">
        <f t="shared" si="40"/>
        <v>Zavgorodny</v>
      </c>
      <c r="D270" s="13" t="s">
        <v>2479</v>
      </c>
      <c r="E270" s="22" t="s">
        <v>12</v>
      </c>
      <c r="F270" s="25" t="s">
        <v>331</v>
      </c>
      <c r="G270" s="25" t="s">
        <v>70</v>
      </c>
      <c r="H270" s="25" t="s">
        <v>2581</v>
      </c>
      <c r="I270" s="25">
        <v>19</v>
      </c>
      <c r="J270" s="156">
        <f>VALUE(COUNTIF(Validation!$A$2:$H$100,A270))</f>
        <v>0</v>
      </c>
      <c r="K270" s="93">
        <f t="shared" si="41"/>
        <v>786666</v>
      </c>
      <c r="L270" s="93">
        <f t="shared" si="42"/>
        <v>786666</v>
      </c>
      <c r="M270" s="92">
        <v>786666</v>
      </c>
      <c r="N270" s="92">
        <v>786666</v>
      </c>
      <c r="O270" s="92">
        <v>786666</v>
      </c>
      <c r="P270" s="92" t="s">
        <v>8</v>
      </c>
      <c r="Q270" s="92">
        <v>0</v>
      </c>
      <c r="R270" s="92">
        <v>0</v>
      </c>
      <c r="S270" s="92">
        <v>0</v>
      </c>
      <c r="T270" s="25">
        <f t="shared" si="43"/>
        <v>3</v>
      </c>
      <c r="V270">
        <f t="shared" si="44"/>
        <v>1</v>
      </c>
      <c r="W270" s="25">
        <f t="shared" si="36"/>
        <v>1</v>
      </c>
      <c r="X270">
        <f t="shared" si="37"/>
        <v>1</v>
      </c>
    </row>
    <row r="271" spans="1:24" ht="15.75" x14ac:dyDescent="0.25">
      <c r="A271" t="str">
        <f t="shared" si="38"/>
        <v>Jon Gillies - CGY - G</v>
      </c>
      <c r="B271" t="str">
        <f t="shared" si="39"/>
        <v>Jon</v>
      </c>
      <c r="C271" t="str">
        <f t="shared" si="40"/>
        <v>Gillies</v>
      </c>
      <c r="D271" s="13" t="s">
        <v>2114</v>
      </c>
      <c r="E271" s="25" t="s">
        <v>12</v>
      </c>
      <c r="F271" s="25">
        <v>0</v>
      </c>
      <c r="G271" s="25" t="s">
        <v>121</v>
      </c>
      <c r="H271" s="25" t="s">
        <v>2581</v>
      </c>
      <c r="I271" s="25">
        <v>25</v>
      </c>
      <c r="J271" s="156">
        <f>VALUE(COUNTIF(Validation!$A$2:$H$100,A271))</f>
        <v>0</v>
      </c>
      <c r="K271" s="93">
        <f t="shared" si="41"/>
        <v>750000</v>
      </c>
      <c r="L271" s="93">
        <f t="shared" si="42"/>
        <v>0</v>
      </c>
      <c r="M271" s="92">
        <v>750000</v>
      </c>
      <c r="N271" s="92" t="s">
        <v>8</v>
      </c>
      <c r="O271" s="92">
        <v>0</v>
      </c>
      <c r="P271" s="92">
        <v>0</v>
      </c>
      <c r="Q271" s="92">
        <v>0</v>
      </c>
      <c r="R271" s="92">
        <v>0</v>
      </c>
      <c r="S271" s="92">
        <v>0</v>
      </c>
      <c r="T271" s="25">
        <f t="shared" si="43"/>
        <v>1</v>
      </c>
      <c r="V271">
        <f t="shared" si="44"/>
        <v>1</v>
      </c>
      <c r="W271" s="25">
        <f t="shared" si="36"/>
        <v>0</v>
      </c>
      <c r="X271">
        <f t="shared" si="37"/>
        <v>0</v>
      </c>
    </row>
    <row r="272" spans="1:24" ht="15.75" x14ac:dyDescent="0.25">
      <c r="A272" t="str">
        <f t="shared" si="38"/>
        <v>Matthew Phillips - CGY - C</v>
      </c>
      <c r="B272" t="str">
        <f t="shared" si="39"/>
        <v>Matthew</v>
      </c>
      <c r="C272" t="str">
        <f t="shared" si="40"/>
        <v>Phillips</v>
      </c>
      <c r="D272" s="13" t="s">
        <v>2119</v>
      </c>
      <c r="E272" s="22" t="s">
        <v>12</v>
      </c>
      <c r="F272" s="25" t="s">
        <v>331</v>
      </c>
      <c r="G272" s="25" t="s">
        <v>70</v>
      </c>
      <c r="H272" s="25" t="s">
        <v>2581</v>
      </c>
      <c r="I272" s="25">
        <v>21</v>
      </c>
      <c r="J272" s="156">
        <f>VALUE(COUNTIF(Validation!$A$2:$H$100,A272))</f>
        <v>0</v>
      </c>
      <c r="K272" s="93">
        <f t="shared" si="41"/>
        <v>750000</v>
      </c>
      <c r="L272" s="93">
        <f t="shared" si="42"/>
        <v>750000</v>
      </c>
      <c r="M272" s="92">
        <v>750000</v>
      </c>
      <c r="N272" s="92">
        <v>750000</v>
      </c>
      <c r="O272" s="92" t="s">
        <v>8</v>
      </c>
      <c r="P272" s="92">
        <v>0</v>
      </c>
      <c r="Q272" s="92">
        <v>0</v>
      </c>
      <c r="R272" s="92">
        <v>0</v>
      </c>
      <c r="S272" s="92">
        <v>0</v>
      </c>
      <c r="T272" s="25">
        <f t="shared" si="43"/>
        <v>2</v>
      </c>
      <c r="V272">
        <f t="shared" si="44"/>
        <v>1</v>
      </c>
      <c r="W272" s="25">
        <f t="shared" si="36"/>
        <v>1</v>
      </c>
      <c r="X272">
        <f t="shared" si="37"/>
        <v>1</v>
      </c>
    </row>
    <row r="273" spans="1:24" ht="15.75" x14ac:dyDescent="0.25">
      <c r="A273" t="str">
        <f t="shared" si="38"/>
        <v>Alan Quine - CGY - C</v>
      </c>
      <c r="B273" t="str">
        <f t="shared" si="39"/>
        <v>Alan</v>
      </c>
      <c r="C273" t="str">
        <f t="shared" si="40"/>
        <v>Quine</v>
      </c>
      <c r="D273" s="13" t="s">
        <v>2124</v>
      </c>
      <c r="E273" s="22" t="s">
        <v>12</v>
      </c>
      <c r="F273" s="25">
        <v>0</v>
      </c>
      <c r="G273" s="25" t="s">
        <v>70</v>
      </c>
      <c r="H273" s="25" t="s">
        <v>2569</v>
      </c>
      <c r="I273" s="25">
        <v>26</v>
      </c>
      <c r="J273" s="156">
        <f>VALUE(COUNTIF(Validation!$A$2:$H$100,A273))</f>
        <v>0</v>
      </c>
      <c r="K273" s="93">
        <f t="shared" si="41"/>
        <v>735000</v>
      </c>
      <c r="L273" s="93">
        <f t="shared" si="42"/>
        <v>0</v>
      </c>
      <c r="M273" s="92">
        <v>735000</v>
      </c>
      <c r="N273" s="92" t="s">
        <v>7</v>
      </c>
      <c r="O273" s="92">
        <v>0</v>
      </c>
      <c r="P273" s="92">
        <v>0</v>
      </c>
      <c r="Q273" s="92">
        <v>0</v>
      </c>
      <c r="R273" s="92">
        <v>0</v>
      </c>
      <c r="S273" s="92">
        <v>0</v>
      </c>
      <c r="T273" s="25">
        <f t="shared" si="43"/>
        <v>1</v>
      </c>
      <c r="V273">
        <f t="shared" si="44"/>
        <v>1</v>
      </c>
      <c r="W273" s="25">
        <f t="shared" si="36"/>
        <v>0</v>
      </c>
      <c r="X273">
        <f t="shared" si="37"/>
        <v>0</v>
      </c>
    </row>
    <row r="274" spans="1:24" ht="15.75" x14ac:dyDescent="0.25">
      <c r="A274" t="str">
        <f t="shared" si="38"/>
        <v>Brandon Davidson - CGY - DG</v>
      </c>
      <c r="B274" t="str">
        <f t="shared" si="39"/>
        <v>Brandon</v>
      </c>
      <c r="C274" t="str">
        <f t="shared" si="40"/>
        <v>Davidson</v>
      </c>
      <c r="D274" s="13" t="s">
        <v>2482</v>
      </c>
      <c r="E274" s="22" t="s">
        <v>12</v>
      </c>
      <c r="F274" s="25">
        <v>0</v>
      </c>
      <c r="G274" s="25" t="s">
        <v>2346</v>
      </c>
      <c r="H274" s="25" t="s">
        <v>2581</v>
      </c>
      <c r="I274" s="25">
        <v>28</v>
      </c>
      <c r="J274" s="156">
        <f>VALUE(COUNTIF(Validation!$A$2:$H$100,A274))</f>
        <v>0</v>
      </c>
      <c r="K274" s="93">
        <f t="shared" si="41"/>
        <v>700000</v>
      </c>
      <c r="L274" s="93">
        <f t="shared" si="42"/>
        <v>0</v>
      </c>
      <c r="M274" s="92">
        <v>700000</v>
      </c>
      <c r="N274" s="92" t="s">
        <v>7</v>
      </c>
      <c r="O274" s="92">
        <v>0</v>
      </c>
      <c r="P274" s="92">
        <v>0</v>
      </c>
      <c r="Q274" s="92">
        <v>0</v>
      </c>
      <c r="R274" s="92">
        <v>0</v>
      </c>
      <c r="S274" s="92">
        <v>0</v>
      </c>
      <c r="T274" s="25">
        <f t="shared" si="43"/>
        <v>1</v>
      </c>
      <c r="V274">
        <f t="shared" si="44"/>
        <v>1</v>
      </c>
      <c r="W274" s="25">
        <f t="shared" si="36"/>
        <v>0</v>
      </c>
      <c r="X274">
        <f t="shared" si="37"/>
        <v>0</v>
      </c>
    </row>
    <row r="275" spans="1:24" ht="15.75" x14ac:dyDescent="0.25">
      <c r="A275" t="str">
        <f t="shared" si="38"/>
        <v>Byron Froese - CGY - C</v>
      </c>
      <c r="B275" t="str">
        <f t="shared" si="39"/>
        <v>Byron</v>
      </c>
      <c r="C275" t="str">
        <f t="shared" si="40"/>
        <v>Froese</v>
      </c>
      <c r="D275" s="13" t="s">
        <v>1423</v>
      </c>
      <c r="E275" s="22" t="s">
        <v>12</v>
      </c>
      <c r="F275" s="25">
        <v>0</v>
      </c>
      <c r="G275" s="158" t="s">
        <v>70</v>
      </c>
      <c r="H275" s="158" t="s">
        <v>2581</v>
      </c>
      <c r="I275" s="158">
        <v>28</v>
      </c>
      <c r="J275" s="156">
        <f>VALUE(COUNTIF(Validation!$A$2:$H$100,A275))</f>
        <v>0</v>
      </c>
      <c r="K275" s="93">
        <f t="shared" si="41"/>
        <v>700000</v>
      </c>
      <c r="L275" s="93">
        <f t="shared" si="42"/>
        <v>0</v>
      </c>
      <c r="M275" s="92">
        <v>700000</v>
      </c>
      <c r="N275" s="92" t="s">
        <v>7</v>
      </c>
      <c r="O275" s="92">
        <v>0</v>
      </c>
      <c r="P275" s="92">
        <v>0</v>
      </c>
      <c r="Q275" s="92">
        <v>0</v>
      </c>
      <c r="R275" s="92">
        <v>0</v>
      </c>
      <c r="S275" s="92">
        <v>0</v>
      </c>
      <c r="T275" s="25">
        <f t="shared" si="43"/>
        <v>1</v>
      </c>
      <c r="V275">
        <f t="shared" si="44"/>
        <v>1</v>
      </c>
      <c r="W275" s="25">
        <f t="shared" si="36"/>
        <v>0</v>
      </c>
      <c r="X275">
        <f t="shared" si="37"/>
        <v>0</v>
      </c>
    </row>
    <row r="276" spans="1:24" ht="15.75" x14ac:dyDescent="0.25">
      <c r="A276" t="str">
        <f t="shared" si="38"/>
        <v>Justin Kirkland - CGY - AG, AD</v>
      </c>
      <c r="B276" t="str">
        <f t="shared" si="39"/>
        <v>Justin</v>
      </c>
      <c r="C276" t="str">
        <f t="shared" si="40"/>
        <v>Kirkland</v>
      </c>
      <c r="D276" s="13" t="s">
        <v>1948</v>
      </c>
      <c r="E276" s="22" t="s">
        <v>12</v>
      </c>
      <c r="F276" s="25">
        <v>0</v>
      </c>
      <c r="G276" s="25" t="s">
        <v>2343</v>
      </c>
      <c r="H276" s="25" t="s">
        <v>2581</v>
      </c>
      <c r="I276" s="25">
        <v>23</v>
      </c>
      <c r="J276" s="156">
        <f>VALUE(COUNTIF(Validation!$A$2:$H$100,A276))</f>
        <v>0</v>
      </c>
      <c r="K276" s="93">
        <f t="shared" si="41"/>
        <v>700000</v>
      </c>
      <c r="L276" s="93">
        <f t="shared" si="42"/>
        <v>0</v>
      </c>
      <c r="M276" s="92">
        <v>700000</v>
      </c>
      <c r="N276" s="92" t="s">
        <v>8</v>
      </c>
      <c r="O276" s="92">
        <v>0</v>
      </c>
      <c r="P276" s="92">
        <v>0</v>
      </c>
      <c r="Q276" s="92">
        <v>0</v>
      </c>
      <c r="R276" s="92">
        <v>0</v>
      </c>
      <c r="S276" s="92">
        <v>0</v>
      </c>
      <c r="T276" s="25">
        <f t="shared" si="43"/>
        <v>1</v>
      </c>
      <c r="V276">
        <f t="shared" si="44"/>
        <v>1</v>
      </c>
      <c r="W276" s="25">
        <f t="shared" si="36"/>
        <v>0</v>
      </c>
      <c r="X276">
        <f t="shared" si="37"/>
        <v>0</v>
      </c>
    </row>
    <row r="277" spans="1:24" ht="15.75" x14ac:dyDescent="0.25">
      <c r="A277" t="str">
        <f t="shared" si="38"/>
        <v>Ryan Lomberg - CGY - AG, C</v>
      </c>
      <c r="B277" t="str">
        <f t="shared" si="39"/>
        <v>Ryan</v>
      </c>
      <c r="C277" t="str">
        <f t="shared" si="40"/>
        <v>Lomberg</v>
      </c>
      <c r="D277" s="13" t="s">
        <v>2121</v>
      </c>
      <c r="E277" s="22" t="s">
        <v>12</v>
      </c>
      <c r="F277" s="25">
        <v>0</v>
      </c>
      <c r="G277" s="25" t="s">
        <v>2351</v>
      </c>
      <c r="H277" s="25" t="s">
        <v>2581</v>
      </c>
      <c r="I277" s="25">
        <v>24</v>
      </c>
      <c r="J277" s="156">
        <f>VALUE(COUNTIF(Validation!$A$2:$H$100,A277))</f>
        <v>0</v>
      </c>
      <c r="K277" s="93">
        <f t="shared" si="41"/>
        <v>700000</v>
      </c>
      <c r="L277" s="93">
        <f t="shared" si="42"/>
        <v>0</v>
      </c>
      <c r="M277" s="92">
        <v>700000</v>
      </c>
      <c r="N277" s="92" t="s">
        <v>8</v>
      </c>
      <c r="O277" s="92">
        <v>0</v>
      </c>
      <c r="P277" s="92">
        <v>0</v>
      </c>
      <c r="Q277" s="92">
        <v>0</v>
      </c>
      <c r="R277" s="92">
        <v>0</v>
      </c>
      <c r="S277" s="92">
        <v>0</v>
      </c>
      <c r="T277" s="25">
        <f t="shared" si="43"/>
        <v>1</v>
      </c>
      <c r="V277">
        <f t="shared" si="44"/>
        <v>1</v>
      </c>
      <c r="W277" s="25">
        <f t="shared" si="36"/>
        <v>0</v>
      </c>
      <c r="X277">
        <f t="shared" si="37"/>
        <v>0</v>
      </c>
    </row>
    <row r="278" spans="1:24" ht="15.75" x14ac:dyDescent="0.25">
      <c r="A278" t="str">
        <f t="shared" si="38"/>
        <v>Buddy Robinson - CGY - AD</v>
      </c>
      <c r="B278" t="str">
        <f t="shared" si="39"/>
        <v>Buddy</v>
      </c>
      <c r="C278" t="str">
        <f t="shared" si="40"/>
        <v>Robinson</v>
      </c>
      <c r="D278" s="13" t="s">
        <v>2123</v>
      </c>
      <c r="E278" s="22" t="s">
        <v>12</v>
      </c>
      <c r="F278" s="25">
        <v>0</v>
      </c>
      <c r="G278" s="25" t="s">
        <v>2339</v>
      </c>
      <c r="H278" s="25" t="s">
        <v>2581</v>
      </c>
      <c r="I278" s="25">
        <v>27</v>
      </c>
      <c r="J278" s="156">
        <f>VALUE(COUNTIF(Validation!$A$2:$H$100,A278))</f>
        <v>0</v>
      </c>
      <c r="K278" s="93">
        <f t="shared" si="41"/>
        <v>700000</v>
      </c>
      <c r="L278" s="93">
        <f t="shared" si="42"/>
        <v>0</v>
      </c>
      <c r="M278" s="92">
        <v>700000</v>
      </c>
      <c r="N278" s="92" t="s">
        <v>7</v>
      </c>
      <c r="O278" s="92">
        <v>0</v>
      </c>
      <c r="P278" s="92">
        <v>0</v>
      </c>
      <c r="Q278" s="92">
        <v>0</v>
      </c>
      <c r="R278" s="92">
        <v>0</v>
      </c>
      <c r="S278" s="92">
        <v>0</v>
      </c>
      <c r="T278" s="25">
        <f t="shared" si="43"/>
        <v>1</v>
      </c>
      <c r="V278">
        <f t="shared" si="44"/>
        <v>1</v>
      </c>
      <c r="W278" s="25">
        <f t="shared" si="36"/>
        <v>0</v>
      </c>
      <c r="X278">
        <f t="shared" si="37"/>
        <v>0</v>
      </c>
    </row>
    <row r="279" spans="1:24" ht="15.75" x14ac:dyDescent="0.25">
      <c r="A279" t="str">
        <f t="shared" si="38"/>
        <v>Rinat Valiev - CGY - DG</v>
      </c>
      <c r="B279" t="str">
        <f t="shared" si="39"/>
        <v>Rinat</v>
      </c>
      <c r="C279" t="str">
        <f t="shared" si="40"/>
        <v>Valiev</v>
      </c>
      <c r="D279" s="13" t="s">
        <v>1424</v>
      </c>
      <c r="E279" s="22" t="s">
        <v>12</v>
      </c>
      <c r="F279" s="25">
        <v>0</v>
      </c>
      <c r="G279" s="25" t="s">
        <v>2346</v>
      </c>
      <c r="H279" s="25" t="s">
        <v>2581</v>
      </c>
      <c r="I279" s="25">
        <v>24</v>
      </c>
      <c r="J279" s="156">
        <f>VALUE(COUNTIF(Validation!$A$2:$H$100,A279))</f>
        <v>0</v>
      </c>
      <c r="K279" s="93">
        <f t="shared" si="41"/>
        <v>700000</v>
      </c>
      <c r="L279" s="93">
        <f t="shared" si="42"/>
        <v>0</v>
      </c>
      <c r="M279" s="92">
        <v>700000</v>
      </c>
      <c r="N279" s="92" t="s">
        <v>8</v>
      </c>
      <c r="O279" s="92">
        <v>0</v>
      </c>
      <c r="P279" s="92">
        <v>0</v>
      </c>
      <c r="Q279" s="92">
        <v>0</v>
      </c>
      <c r="R279" s="92">
        <v>0</v>
      </c>
      <c r="S279" s="92">
        <v>0</v>
      </c>
      <c r="T279" s="25">
        <f t="shared" si="43"/>
        <v>1</v>
      </c>
      <c r="V279">
        <f t="shared" si="44"/>
        <v>1</v>
      </c>
      <c r="W279" s="25">
        <f t="shared" si="36"/>
        <v>0</v>
      </c>
      <c r="X279">
        <f t="shared" si="37"/>
        <v>0</v>
      </c>
    </row>
    <row r="280" spans="1:24" ht="15.75" x14ac:dyDescent="0.25">
      <c r="A280" t="str">
        <f t="shared" si="38"/>
        <v>Nick Schneider - CGY - G</v>
      </c>
      <c r="B280" t="str">
        <f t="shared" si="39"/>
        <v>Nick</v>
      </c>
      <c r="C280" t="str">
        <f t="shared" si="40"/>
        <v>Schneider</v>
      </c>
      <c r="D280" s="13" t="s">
        <v>2126</v>
      </c>
      <c r="E280" s="22" t="s">
        <v>12</v>
      </c>
      <c r="F280" s="25" t="s">
        <v>331</v>
      </c>
      <c r="G280" s="25" t="s">
        <v>121</v>
      </c>
      <c r="H280" s="25" t="s">
        <v>2581</v>
      </c>
      <c r="I280" s="25">
        <v>22</v>
      </c>
      <c r="J280" s="156">
        <f>VALUE(COUNTIF(Validation!$A$2:$H$100,A280))</f>
        <v>0</v>
      </c>
      <c r="K280" s="93">
        <f t="shared" si="41"/>
        <v>675000</v>
      </c>
      <c r="L280" s="93">
        <f t="shared" si="42"/>
        <v>0</v>
      </c>
      <c r="M280" s="92">
        <v>675000</v>
      </c>
      <c r="N280" s="92" t="s">
        <v>8</v>
      </c>
      <c r="O280" s="92">
        <v>0</v>
      </c>
      <c r="P280" s="92">
        <v>0</v>
      </c>
      <c r="Q280" s="92">
        <v>0</v>
      </c>
      <c r="R280" s="92">
        <v>0</v>
      </c>
      <c r="S280" s="92">
        <v>0</v>
      </c>
      <c r="T280" s="25">
        <f t="shared" si="43"/>
        <v>1</v>
      </c>
      <c r="V280">
        <f t="shared" si="44"/>
        <v>1</v>
      </c>
      <c r="W280" s="25">
        <f t="shared" si="36"/>
        <v>1</v>
      </c>
      <c r="X280">
        <f t="shared" si="37"/>
        <v>0</v>
      </c>
    </row>
    <row r="281" spans="1:24" ht="15.75" x14ac:dyDescent="0.25">
      <c r="A281" t="str">
        <f t="shared" si="38"/>
        <v>Andrew Mangiapane - CGY - AG, C</v>
      </c>
      <c r="B281" t="str">
        <f t="shared" si="39"/>
        <v>Andrew</v>
      </c>
      <c r="C281" t="str">
        <f t="shared" si="40"/>
        <v>Mangiapane</v>
      </c>
      <c r="D281" s="13" t="s">
        <v>2122</v>
      </c>
      <c r="E281" s="22" t="s">
        <v>12</v>
      </c>
      <c r="F281" s="25">
        <v>0</v>
      </c>
      <c r="G281" s="25" t="s">
        <v>2351</v>
      </c>
      <c r="H281" s="25" t="s">
        <v>2569</v>
      </c>
      <c r="I281" s="25">
        <v>23</v>
      </c>
      <c r="J281" s="156">
        <f>VALUE(COUNTIF(Validation!$A$2:$H$100,A281))</f>
        <v>0</v>
      </c>
      <c r="K281" s="93">
        <f t="shared" si="41"/>
        <v>0</v>
      </c>
      <c r="L281" s="93">
        <f t="shared" si="42"/>
        <v>0</v>
      </c>
      <c r="M281" s="92" t="s">
        <v>8</v>
      </c>
      <c r="N281" s="92">
        <v>0</v>
      </c>
      <c r="O281" s="92">
        <v>0</v>
      </c>
      <c r="P281" s="92">
        <v>0</v>
      </c>
      <c r="Q281" s="92">
        <v>0</v>
      </c>
      <c r="R281" s="92">
        <v>0</v>
      </c>
      <c r="S281" s="92">
        <v>0</v>
      </c>
      <c r="T281" s="25">
        <f t="shared" si="43"/>
        <v>0</v>
      </c>
      <c r="V281">
        <f t="shared" si="44"/>
        <v>1</v>
      </c>
      <c r="W281" s="25">
        <f t="shared" si="36"/>
        <v>0</v>
      </c>
      <c r="X281">
        <f t="shared" si="37"/>
        <v>1</v>
      </c>
    </row>
    <row r="282" spans="1:24" ht="15.75" x14ac:dyDescent="0.25">
      <c r="A282" t="str">
        <f t="shared" si="38"/>
        <v>Matthew Tkachuk - CGY - AG</v>
      </c>
      <c r="B282" t="str">
        <f t="shared" si="39"/>
        <v>Matthew</v>
      </c>
      <c r="C282" t="str">
        <f t="shared" si="40"/>
        <v>Tkachuk</v>
      </c>
      <c r="D282" s="13" t="s">
        <v>4831</v>
      </c>
      <c r="E282" s="22" t="s">
        <v>12</v>
      </c>
      <c r="F282" s="25">
        <v>0</v>
      </c>
      <c r="G282" s="9" t="s">
        <v>2341</v>
      </c>
      <c r="H282" s="9" t="s">
        <v>2569</v>
      </c>
      <c r="I282" s="9">
        <v>21</v>
      </c>
      <c r="J282" s="156">
        <f>VALUE(COUNTIF(Validation!$A$2:$H$100,A282))</f>
        <v>1</v>
      </c>
      <c r="K282" s="93">
        <f t="shared" si="41"/>
        <v>0</v>
      </c>
      <c r="L282" s="93">
        <f t="shared" si="42"/>
        <v>0</v>
      </c>
      <c r="M282" s="92" t="s">
        <v>8</v>
      </c>
      <c r="N282" s="92">
        <v>0</v>
      </c>
      <c r="O282" s="92">
        <v>0</v>
      </c>
      <c r="P282" s="92">
        <v>0</v>
      </c>
      <c r="Q282" s="92">
        <v>0</v>
      </c>
      <c r="R282" s="92">
        <v>0</v>
      </c>
      <c r="S282" s="92">
        <v>0</v>
      </c>
      <c r="T282" s="25">
        <f t="shared" si="43"/>
        <v>0</v>
      </c>
      <c r="V282">
        <f t="shared" si="44"/>
        <v>1</v>
      </c>
      <c r="W282" s="25">
        <f t="shared" si="36"/>
        <v>0</v>
      </c>
      <c r="X282">
        <f t="shared" si="37"/>
        <v>1</v>
      </c>
    </row>
    <row r="283" spans="1:24" ht="15.75" x14ac:dyDescent="0.25">
      <c r="A283" t="str">
        <f t="shared" si="38"/>
        <v>Patrick Kane - CHI - AD, C</v>
      </c>
      <c r="B283" t="str">
        <f t="shared" si="39"/>
        <v>Patrick</v>
      </c>
      <c r="C283" t="str">
        <f t="shared" si="40"/>
        <v>Kane</v>
      </c>
      <c r="D283" s="13" t="s">
        <v>1798</v>
      </c>
      <c r="E283" s="22" t="s">
        <v>13</v>
      </c>
      <c r="F283" s="25" t="s">
        <v>364</v>
      </c>
      <c r="G283" s="25" t="s">
        <v>2354</v>
      </c>
      <c r="H283" s="25" t="s">
        <v>2569</v>
      </c>
      <c r="I283" s="25">
        <v>30</v>
      </c>
      <c r="J283" s="156">
        <f>VALUE(COUNTIF(Validation!$A$2:$H$100,A283))</f>
        <v>1</v>
      </c>
      <c r="K283" s="93">
        <f t="shared" si="41"/>
        <v>10500000</v>
      </c>
      <c r="L283" s="93">
        <f t="shared" si="42"/>
        <v>10500000</v>
      </c>
      <c r="M283" s="92">
        <v>10500000</v>
      </c>
      <c r="N283" s="92">
        <v>10500000</v>
      </c>
      <c r="O283" s="92">
        <v>10500000</v>
      </c>
      <c r="P283" s="92">
        <v>10500000</v>
      </c>
      <c r="Q283" s="92" t="s">
        <v>7</v>
      </c>
      <c r="R283" s="92">
        <v>0</v>
      </c>
      <c r="S283" s="92">
        <v>0</v>
      </c>
      <c r="T283" s="25">
        <f t="shared" si="43"/>
        <v>4</v>
      </c>
      <c r="V283">
        <f t="shared" si="44"/>
        <v>1</v>
      </c>
      <c r="W283" s="25">
        <f t="shared" si="36"/>
        <v>0</v>
      </c>
      <c r="X283">
        <f t="shared" si="37"/>
        <v>1</v>
      </c>
    </row>
    <row r="284" spans="1:24" ht="15.75" x14ac:dyDescent="0.25">
      <c r="A284" t="str">
        <f t="shared" si="38"/>
        <v>Jonathan Toews - CHI - C</v>
      </c>
      <c r="B284" t="str">
        <f t="shared" si="39"/>
        <v>Jonathan</v>
      </c>
      <c r="C284" t="str">
        <f t="shared" si="40"/>
        <v>Toews</v>
      </c>
      <c r="D284" s="13" t="s">
        <v>4805</v>
      </c>
      <c r="E284" s="22" t="s">
        <v>13</v>
      </c>
      <c r="F284" s="25" t="s">
        <v>364</v>
      </c>
      <c r="G284" s="25" t="s">
        <v>70</v>
      </c>
      <c r="H284" s="25" t="s">
        <v>2569</v>
      </c>
      <c r="I284" s="25">
        <v>31</v>
      </c>
      <c r="J284" s="156">
        <f>VALUE(COUNTIF(Validation!$A$2:$H$100,A284))</f>
        <v>0</v>
      </c>
      <c r="K284" s="93">
        <f t="shared" si="41"/>
        <v>10500000</v>
      </c>
      <c r="L284" s="93">
        <f t="shared" si="42"/>
        <v>10500000</v>
      </c>
      <c r="M284" s="92">
        <v>10500000</v>
      </c>
      <c r="N284" s="92">
        <v>10500000</v>
      </c>
      <c r="O284" s="92">
        <v>10500000</v>
      </c>
      <c r="P284" s="92">
        <v>10500000</v>
      </c>
      <c r="Q284" s="92" t="s">
        <v>7</v>
      </c>
      <c r="R284" s="92">
        <v>0</v>
      </c>
      <c r="S284" s="92">
        <v>0</v>
      </c>
      <c r="T284" s="25">
        <f t="shared" si="43"/>
        <v>4</v>
      </c>
      <c r="V284">
        <f t="shared" si="44"/>
        <v>1</v>
      </c>
      <c r="W284" s="25">
        <f t="shared" si="36"/>
        <v>0</v>
      </c>
      <c r="X284">
        <f t="shared" si="37"/>
        <v>1</v>
      </c>
    </row>
    <row r="285" spans="1:24" ht="15.75" x14ac:dyDescent="0.25">
      <c r="A285" t="str">
        <f t="shared" si="38"/>
        <v>Brent Seabrook - CHI - DD</v>
      </c>
      <c r="B285" t="str">
        <f t="shared" si="39"/>
        <v>Brent</v>
      </c>
      <c r="C285" t="str">
        <f t="shared" si="40"/>
        <v>Seabrook</v>
      </c>
      <c r="D285" s="13" t="s">
        <v>4806</v>
      </c>
      <c r="E285" s="22" t="s">
        <v>13</v>
      </c>
      <c r="F285" s="25" t="s">
        <v>364</v>
      </c>
      <c r="G285" s="9" t="s">
        <v>2345</v>
      </c>
      <c r="H285" s="9" t="s">
        <v>2569</v>
      </c>
      <c r="I285" s="9">
        <v>34</v>
      </c>
      <c r="J285" s="156">
        <f>VALUE(COUNTIF(Validation!$A$2:$H$100,A285))</f>
        <v>0</v>
      </c>
      <c r="K285" s="93">
        <f t="shared" si="41"/>
        <v>6875000</v>
      </c>
      <c r="L285" s="93">
        <f t="shared" si="42"/>
        <v>6875000</v>
      </c>
      <c r="M285" s="92">
        <v>6875000</v>
      </c>
      <c r="N285" s="92">
        <v>6875000</v>
      </c>
      <c r="O285" s="92">
        <v>6875000</v>
      </c>
      <c r="P285" s="92">
        <v>6875000</v>
      </c>
      <c r="Q285" s="92">
        <v>6875000</v>
      </c>
      <c r="R285" s="92" t="s">
        <v>7</v>
      </c>
      <c r="S285" s="92">
        <v>0</v>
      </c>
      <c r="T285" s="25">
        <f t="shared" si="43"/>
        <v>5</v>
      </c>
      <c r="V285">
        <f t="shared" si="44"/>
        <v>1</v>
      </c>
      <c r="W285" s="25">
        <f t="shared" si="36"/>
        <v>0</v>
      </c>
      <c r="X285">
        <f t="shared" si="37"/>
        <v>1</v>
      </c>
    </row>
    <row r="286" spans="1:24" ht="15.75" x14ac:dyDescent="0.25">
      <c r="A286" t="str">
        <f t="shared" si="38"/>
        <v>Corey Crawford - CHI - G</v>
      </c>
      <c r="B286" t="str">
        <f t="shared" si="39"/>
        <v>Corey</v>
      </c>
      <c r="C286" t="str">
        <f t="shared" si="40"/>
        <v>Crawford</v>
      </c>
      <c r="D286" s="13" t="s">
        <v>1809</v>
      </c>
      <c r="E286" s="22" t="s">
        <v>13</v>
      </c>
      <c r="F286" s="25" t="s">
        <v>316</v>
      </c>
      <c r="G286" s="25" t="s">
        <v>121</v>
      </c>
      <c r="H286" s="25" t="s">
        <v>2569</v>
      </c>
      <c r="I286" s="25">
        <v>34</v>
      </c>
      <c r="J286" s="156">
        <f>VALUE(COUNTIF(Validation!$A$2:$H$100,A286))</f>
        <v>0</v>
      </c>
      <c r="K286" s="93">
        <f t="shared" si="41"/>
        <v>6000000</v>
      </c>
      <c r="L286" s="93">
        <f t="shared" si="42"/>
        <v>0</v>
      </c>
      <c r="M286" s="92">
        <v>6000000</v>
      </c>
      <c r="N286" s="92" t="s">
        <v>7</v>
      </c>
      <c r="O286" s="92">
        <v>0</v>
      </c>
      <c r="P286" s="92">
        <v>0</v>
      </c>
      <c r="Q286" s="92">
        <v>0</v>
      </c>
      <c r="R286" s="92">
        <v>0</v>
      </c>
      <c r="S286" s="92">
        <v>0</v>
      </c>
      <c r="T286" s="25">
        <f t="shared" si="43"/>
        <v>1</v>
      </c>
      <c r="V286">
        <f t="shared" si="44"/>
        <v>1</v>
      </c>
      <c r="W286" s="25">
        <f t="shared" si="36"/>
        <v>0</v>
      </c>
      <c r="X286">
        <f t="shared" si="37"/>
        <v>0</v>
      </c>
    </row>
    <row r="287" spans="1:24" ht="15.75" x14ac:dyDescent="0.25">
      <c r="A287" t="str">
        <f t="shared" si="38"/>
        <v>Brandon Saad - CHI - AD, AG</v>
      </c>
      <c r="B287" t="str">
        <f t="shared" si="39"/>
        <v>Brandon</v>
      </c>
      <c r="C287" t="str">
        <f t="shared" si="40"/>
        <v>Saad</v>
      </c>
      <c r="D287" s="13" t="s">
        <v>1799</v>
      </c>
      <c r="E287" s="22" t="s">
        <v>13</v>
      </c>
      <c r="F287" s="25">
        <v>0</v>
      </c>
      <c r="G287" s="25" t="s">
        <v>2342</v>
      </c>
      <c r="H287" s="25" t="s">
        <v>2569</v>
      </c>
      <c r="I287" s="25">
        <v>26</v>
      </c>
      <c r="J287" s="156">
        <f>VALUE(COUNTIF(Validation!$A$2:$H$100,A287))</f>
        <v>0</v>
      </c>
      <c r="K287" s="93">
        <f t="shared" si="41"/>
        <v>6000000</v>
      </c>
      <c r="L287" s="93">
        <f t="shared" si="42"/>
        <v>6000000</v>
      </c>
      <c r="M287" s="92">
        <v>6000000</v>
      </c>
      <c r="N287" s="92">
        <v>6000000</v>
      </c>
      <c r="O287" s="92" t="s">
        <v>7</v>
      </c>
      <c r="P287" s="92">
        <v>0</v>
      </c>
      <c r="Q287" s="92">
        <v>0</v>
      </c>
      <c r="R287" s="92">
        <v>0</v>
      </c>
      <c r="S287" s="92">
        <v>0</v>
      </c>
      <c r="T287" s="25">
        <f t="shared" si="43"/>
        <v>2</v>
      </c>
      <c r="V287">
        <f t="shared" si="44"/>
        <v>1</v>
      </c>
      <c r="W287" s="25">
        <f t="shared" si="36"/>
        <v>0</v>
      </c>
      <c r="X287">
        <f t="shared" si="37"/>
        <v>1</v>
      </c>
    </row>
    <row r="288" spans="1:24" ht="15.75" x14ac:dyDescent="0.25">
      <c r="A288" t="str">
        <f t="shared" si="38"/>
        <v>Duncan Keith - CHI - DG</v>
      </c>
      <c r="B288" t="str">
        <f t="shared" si="39"/>
        <v>Duncan</v>
      </c>
      <c r="C288" t="str">
        <f t="shared" si="40"/>
        <v>Keith</v>
      </c>
      <c r="D288" s="13" t="s">
        <v>4807</v>
      </c>
      <c r="E288" s="22" t="s">
        <v>13</v>
      </c>
      <c r="F288" s="25" t="s">
        <v>364</v>
      </c>
      <c r="G288" s="9" t="s">
        <v>2346</v>
      </c>
      <c r="H288" s="9" t="s">
        <v>2569</v>
      </c>
      <c r="I288" s="9">
        <v>36</v>
      </c>
      <c r="J288" s="156">
        <f>VALUE(COUNTIF(Validation!$A$2:$H$100,A288))</f>
        <v>0</v>
      </c>
      <c r="K288" s="93">
        <f t="shared" si="41"/>
        <v>5538462</v>
      </c>
      <c r="L288" s="93">
        <f t="shared" si="42"/>
        <v>5538462</v>
      </c>
      <c r="M288" s="92">
        <v>5538462</v>
      </c>
      <c r="N288" s="92">
        <v>5538462</v>
      </c>
      <c r="O288" s="92">
        <v>5538462</v>
      </c>
      <c r="P288" s="92">
        <v>5538462</v>
      </c>
      <c r="Q288" s="92" t="s">
        <v>7</v>
      </c>
      <c r="R288" s="92">
        <v>0</v>
      </c>
      <c r="S288" s="92">
        <v>0</v>
      </c>
      <c r="T288" s="25">
        <f t="shared" si="43"/>
        <v>4</v>
      </c>
      <c r="V288">
        <f t="shared" si="44"/>
        <v>1</v>
      </c>
      <c r="W288" s="25">
        <f t="shared" si="36"/>
        <v>0</v>
      </c>
      <c r="X288">
        <f t="shared" si="37"/>
        <v>1</v>
      </c>
    </row>
    <row r="289" spans="1:24" ht="15.75" x14ac:dyDescent="0.25">
      <c r="A289" t="str">
        <f t="shared" si="38"/>
        <v>Robin Lehner - CHI - G</v>
      </c>
      <c r="B289" t="str">
        <f t="shared" si="39"/>
        <v>Robin</v>
      </c>
      <c r="C289" t="str">
        <f t="shared" si="40"/>
        <v>Lehner</v>
      </c>
      <c r="D289" s="13" t="s">
        <v>1652</v>
      </c>
      <c r="E289" s="22" t="s">
        <v>13</v>
      </c>
      <c r="F289" s="25">
        <v>0</v>
      </c>
      <c r="G289" s="9" t="s">
        <v>121</v>
      </c>
      <c r="H289" s="9" t="s">
        <v>2569</v>
      </c>
      <c r="I289" s="9">
        <v>28</v>
      </c>
      <c r="J289" s="156">
        <f>VALUE(COUNTIF(Validation!$A$2:$H$100,A289))</f>
        <v>0</v>
      </c>
      <c r="K289" s="93">
        <f t="shared" si="41"/>
        <v>5000000</v>
      </c>
      <c r="L289" s="93">
        <f t="shared" si="42"/>
        <v>0</v>
      </c>
      <c r="M289" s="92">
        <v>5000000</v>
      </c>
      <c r="N289" s="92" t="s">
        <v>7</v>
      </c>
      <c r="O289" s="92">
        <v>0</v>
      </c>
      <c r="P289" s="92">
        <v>0</v>
      </c>
      <c r="Q289" s="92">
        <v>0</v>
      </c>
      <c r="R289" s="92">
        <v>0</v>
      </c>
      <c r="S289" s="92">
        <v>0</v>
      </c>
      <c r="T289" s="25">
        <f t="shared" si="43"/>
        <v>1</v>
      </c>
      <c r="V289">
        <f t="shared" si="44"/>
        <v>1</v>
      </c>
      <c r="W289" s="25">
        <f t="shared" si="36"/>
        <v>0</v>
      </c>
      <c r="X289">
        <f t="shared" si="37"/>
        <v>0</v>
      </c>
    </row>
    <row r="290" spans="1:24" ht="15.75" x14ac:dyDescent="0.25">
      <c r="A290" t="str">
        <f t="shared" si="38"/>
        <v>Calvin DeHaan - CHI - DG</v>
      </c>
      <c r="B290" t="str">
        <f t="shared" si="39"/>
        <v>Calvin</v>
      </c>
      <c r="C290" t="str">
        <f t="shared" si="40"/>
        <v>DeHaan</v>
      </c>
      <c r="D290" s="13" t="s">
        <v>4808</v>
      </c>
      <c r="E290" s="22" t="s">
        <v>13</v>
      </c>
      <c r="F290" s="25">
        <v>0</v>
      </c>
      <c r="G290" s="9" t="s">
        <v>2346</v>
      </c>
      <c r="H290" s="9" t="s">
        <v>2569</v>
      </c>
      <c r="I290" s="9">
        <v>28</v>
      </c>
      <c r="J290" s="156">
        <f>VALUE(COUNTIF(Validation!$A$2:$H$100,A290))</f>
        <v>0</v>
      </c>
      <c r="K290" s="93">
        <f t="shared" si="41"/>
        <v>4550000</v>
      </c>
      <c r="L290" s="93">
        <f t="shared" si="42"/>
        <v>4550000</v>
      </c>
      <c r="M290" s="92">
        <v>4550000</v>
      </c>
      <c r="N290" s="92">
        <v>4550000</v>
      </c>
      <c r="O290" s="92">
        <v>4550000</v>
      </c>
      <c r="P290" s="92" t="s">
        <v>7</v>
      </c>
      <c r="Q290" s="92">
        <v>0</v>
      </c>
      <c r="R290" s="92">
        <v>0</v>
      </c>
      <c r="S290" s="92">
        <v>0</v>
      </c>
      <c r="T290" s="25">
        <f t="shared" si="43"/>
        <v>3</v>
      </c>
      <c r="V290">
        <f t="shared" si="44"/>
        <v>1</v>
      </c>
      <c r="W290" s="25">
        <f t="shared" si="36"/>
        <v>0</v>
      </c>
      <c r="X290">
        <f t="shared" si="37"/>
        <v>1</v>
      </c>
    </row>
    <row r="291" spans="1:24" ht="15.75" x14ac:dyDescent="0.25">
      <c r="A291" t="str">
        <f t="shared" si="38"/>
        <v>Olli Maatta - CHI - DG</v>
      </c>
      <c r="B291" t="str">
        <f t="shared" si="39"/>
        <v>Olli</v>
      </c>
      <c r="C291" t="str">
        <f t="shared" si="40"/>
        <v>Maatta</v>
      </c>
      <c r="D291" s="13" t="s">
        <v>2766</v>
      </c>
      <c r="E291" s="22" t="s">
        <v>13</v>
      </c>
      <c r="F291" s="25">
        <v>0</v>
      </c>
      <c r="G291" s="9" t="s">
        <v>2346</v>
      </c>
      <c r="H291" s="9" t="s">
        <v>2569</v>
      </c>
      <c r="I291" s="9">
        <v>25</v>
      </c>
      <c r="J291" s="156">
        <f>VALUE(COUNTIF(Validation!$A$2:$H$100,A291))</f>
        <v>0</v>
      </c>
      <c r="K291" s="93">
        <f t="shared" si="41"/>
        <v>4083333</v>
      </c>
      <c r="L291" s="93">
        <f t="shared" si="42"/>
        <v>4083333</v>
      </c>
      <c r="M291" s="92">
        <v>4083333</v>
      </c>
      <c r="N291" s="92">
        <v>4083333</v>
      </c>
      <c r="O291" s="92">
        <v>4083333</v>
      </c>
      <c r="P291" s="92" t="s">
        <v>7</v>
      </c>
      <c r="Q291" s="92">
        <v>0</v>
      </c>
      <c r="R291" s="92">
        <v>0</v>
      </c>
      <c r="S291" s="92">
        <v>0</v>
      </c>
      <c r="T291" s="25">
        <f t="shared" si="43"/>
        <v>3</v>
      </c>
      <c r="V291">
        <f t="shared" si="44"/>
        <v>1</v>
      </c>
      <c r="W291" s="25">
        <f t="shared" si="36"/>
        <v>0</v>
      </c>
      <c r="X291">
        <f t="shared" si="37"/>
        <v>1</v>
      </c>
    </row>
    <row r="292" spans="1:24" ht="15.75" x14ac:dyDescent="0.25">
      <c r="A292" t="str">
        <f t="shared" si="38"/>
        <v>Andrew Shaw - CHI - C, AD</v>
      </c>
      <c r="B292" t="str">
        <f t="shared" si="39"/>
        <v>Andrew</v>
      </c>
      <c r="C292" t="str">
        <f t="shared" si="40"/>
        <v>Shaw</v>
      </c>
      <c r="D292" s="13" t="s">
        <v>1392</v>
      </c>
      <c r="E292" s="22" t="s">
        <v>13</v>
      </c>
      <c r="F292" s="25">
        <v>0</v>
      </c>
      <c r="G292" s="25" t="s">
        <v>2349</v>
      </c>
      <c r="H292" s="9" t="s">
        <v>2569</v>
      </c>
      <c r="I292" s="25">
        <v>28</v>
      </c>
      <c r="J292" s="156">
        <f>VALUE(COUNTIF(Validation!$A$2:$H$100,A292))</f>
        <v>0</v>
      </c>
      <c r="K292" s="93">
        <f t="shared" si="41"/>
        <v>3900000</v>
      </c>
      <c r="L292" s="93">
        <f t="shared" si="42"/>
        <v>3900000</v>
      </c>
      <c r="M292" s="92">
        <v>3900000</v>
      </c>
      <c r="N292" s="92">
        <v>3900000</v>
      </c>
      <c r="O292" s="92">
        <v>3900000</v>
      </c>
      <c r="P292" s="92" t="s">
        <v>7</v>
      </c>
      <c r="Q292" s="92">
        <v>0</v>
      </c>
      <c r="R292" s="92">
        <v>0</v>
      </c>
      <c r="S292" s="92">
        <v>0</v>
      </c>
      <c r="T292" s="25">
        <f t="shared" si="43"/>
        <v>3</v>
      </c>
      <c r="V292">
        <f t="shared" si="44"/>
        <v>1</v>
      </c>
      <c r="W292" s="25">
        <f t="shared" si="36"/>
        <v>0</v>
      </c>
      <c r="X292">
        <f t="shared" si="37"/>
        <v>1</v>
      </c>
    </row>
    <row r="293" spans="1:24" ht="15.75" x14ac:dyDescent="0.25">
      <c r="A293" t="str">
        <f t="shared" si="38"/>
        <v>Connor Murphy - CHI - DD</v>
      </c>
      <c r="B293" t="str">
        <f t="shared" si="39"/>
        <v>Connor</v>
      </c>
      <c r="C293" t="str">
        <f t="shared" si="40"/>
        <v>Murphy</v>
      </c>
      <c r="D293" s="13" t="s">
        <v>1805</v>
      </c>
      <c r="E293" s="22" t="s">
        <v>13</v>
      </c>
      <c r="F293" s="25">
        <v>0</v>
      </c>
      <c r="G293" s="25" t="s">
        <v>2345</v>
      </c>
      <c r="H293" s="25" t="s">
        <v>2569</v>
      </c>
      <c r="I293" s="25">
        <v>26</v>
      </c>
      <c r="J293" s="156">
        <f>VALUE(COUNTIF(Validation!$A$2:$H$100,A293))</f>
        <v>0</v>
      </c>
      <c r="K293" s="93">
        <f t="shared" si="41"/>
        <v>3850000</v>
      </c>
      <c r="L293" s="93">
        <f t="shared" si="42"/>
        <v>3850000</v>
      </c>
      <c r="M293" s="92">
        <v>3850000</v>
      </c>
      <c r="N293" s="92">
        <v>3850000</v>
      </c>
      <c r="O293" s="92">
        <v>3850000</v>
      </c>
      <c r="P293" s="92" t="s">
        <v>7</v>
      </c>
      <c r="Q293" s="92">
        <v>0</v>
      </c>
      <c r="R293" s="92">
        <v>0</v>
      </c>
      <c r="S293" s="92">
        <v>0</v>
      </c>
      <c r="T293" s="25">
        <f t="shared" si="43"/>
        <v>3</v>
      </c>
      <c r="V293">
        <f t="shared" si="44"/>
        <v>1</v>
      </c>
      <c r="W293" s="25">
        <f t="shared" si="36"/>
        <v>0</v>
      </c>
      <c r="X293">
        <f t="shared" si="37"/>
        <v>1</v>
      </c>
    </row>
    <row r="294" spans="1:24" ht="15.75" x14ac:dyDescent="0.25">
      <c r="A294" t="str">
        <f t="shared" si="38"/>
        <v>Kirby Dach - CHI - C</v>
      </c>
      <c r="B294" t="str">
        <f t="shared" si="39"/>
        <v>Kirby</v>
      </c>
      <c r="C294" t="str">
        <f t="shared" si="40"/>
        <v>Dach</v>
      </c>
      <c r="D294" s="13" t="s">
        <v>2617</v>
      </c>
      <c r="E294" s="22" t="s">
        <v>13</v>
      </c>
      <c r="F294" s="25" t="s">
        <v>331</v>
      </c>
      <c r="G294" s="25" t="s">
        <v>70</v>
      </c>
      <c r="H294" s="25" t="s">
        <v>2581</v>
      </c>
      <c r="I294" s="25">
        <v>18</v>
      </c>
      <c r="J294" s="156">
        <f>VALUE(COUNTIF(Validation!$A$2:$H$100,A294))</f>
        <v>0</v>
      </c>
      <c r="K294" s="93">
        <f t="shared" si="41"/>
        <v>3425000</v>
      </c>
      <c r="L294" s="93">
        <f t="shared" si="42"/>
        <v>3425000</v>
      </c>
      <c r="M294" s="92">
        <v>3425000</v>
      </c>
      <c r="N294" s="92">
        <v>3425000</v>
      </c>
      <c r="O294" s="92">
        <v>3425000</v>
      </c>
      <c r="P294" s="92" t="s">
        <v>8</v>
      </c>
      <c r="Q294" s="92">
        <v>0</v>
      </c>
      <c r="R294" s="92">
        <v>0</v>
      </c>
      <c r="S294" s="92">
        <v>0</v>
      </c>
      <c r="T294" s="25">
        <f t="shared" si="43"/>
        <v>3</v>
      </c>
      <c r="V294">
        <f t="shared" si="44"/>
        <v>1</v>
      </c>
      <c r="W294" s="25">
        <f t="shared" si="36"/>
        <v>1</v>
      </c>
      <c r="X294">
        <f t="shared" si="37"/>
        <v>1</v>
      </c>
    </row>
    <row r="295" spans="1:24" ht="15.75" x14ac:dyDescent="0.25">
      <c r="A295" t="str">
        <f t="shared" si="38"/>
        <v>Dylan Strome - CHI - C</v>
      </c>
      <c r="B295" t="str">
        <f t="shared" si="39"/>
        <v>Dylan</v>
      </c>
      <c r="C295" t="str">
        <f t="shared" si="40"/>
        <v>Strome</v>
      </c>
      <c r="D295" s="13" t="s">
        <v>2069</v>
      </c>
      <c r="E295" s="22" t="s">
        <v>13</v>
      </c>
      <c r="F295" s="25" t="s">
        <v>331</v>
      </c>
      <c r="G295" s="25" t="s">
        <v>70</v>
      </c>
      <c r="H295" s="25" t="s">
        <v>2569</v>
      </c>
      <c r="I295" s="9">
        <v>22</v>
      </c>
      <c r="J295" s="156">
        <f>VALUE(COUNTIF(Validation!$A$2:$H$100,A295))</f>
        <v>1</v>
      </c>
      <c r="K295" s="93">
        <f t="shared" si="41"/>
        <v>3338333</v>
      </c>
      <c r="L295" s="93">
        <f t="shared" si="42"/>
        <v>0</v>
      </c>
      <c r="M295" s="92">
        <v>3338333</v>
      </c>
      <c r="N295" s="92" t="s">
        <v>8</v>
      </c>
      <c r="O295" s="92">
        <v>0</v>
      </c>
      <c r="P295" s="92">
        <v>0</v>
      </c>
      <c r="Q295" s="92">
        <v>0</v>
      </c>
      <c r="R295" s="92">
        <v>0</v>
      </c>
      <c r="S295" s="92">
        <v>0</v>
      </c>
      <c r="T295" s="25">
        <f t="shared" si="43"/>
        <v>1</v>
      </c>
      <c r="V295">
        <f t="shared" si="44"/>
        <v>1</v>
      </c>
      <c r="W295" s="25">
        <f t="shared" si="36"/>
        <v>1</v>
      </c>
      <c r="X295">
        <f t="shared" si="37"/>
        <v>0</v>
      </c>
    </row>
    <row r="296" spans="1:24" ht="15.75" x14ac:dyDescent="0.25">
      <c r="A296" t="str">
        <f t="shared" si="38"/>
        <v>Zack Smith - CHI - AG, C</v>
      </c>
      <c r="B296" t="str">
        <f t="shared" si="39"/>
        <v>Zack</v>
      </c>
      <c r="C296" t="str">
        <f t="shared" si="40"/>
        <v>Smith</v>
      </c>
      <c r="D296" s="13" t="s">
        <v>1431</v>
      </c>
      <c r="E296" s="22" t="s">
        <v>13</v>
      </c>
      <c r="F296" s="25" t="s">
        <v>326</v>
      </c>
      <c r="G296" s="9" t="s">
        <v>2351</v>
      </c>
      <c r="H296" s="9" t="s">
        <v>2569</v>
      </c>
      <c r="I296" s="9">
        <v>31</v>
      </c>
      <c r="J296" s="156">
        <f>VALUE(COUNTIF(Validation!$A$2:$H$100,A296))</f>
        <v>0</v>
      </c>
      <c r="K296" s="93">
        <f t="shared" si="41"/>
        <v>3250000</v>
      </c>
      <c r="L296" s="93">
        <f t="shared" si="42"/>
        <v>3250000</v>
      </c>
      <c r="M296" s="92">
        <v>3250000</v>
      </c>
      <c r="N296" s="92">
        <v>3250000</v>
      </c>
      <c r="O296" s="92" t="s">
        <v>7</v>
      </c>
      <c r="P296" s="92">
        <v>0</v>
      </c>
      <c r="Q296" s="92">
        <v>0</v>
      </c>
      <c r="R296" s="92">
        <v>0</v>
      </c>
      <c r="S296" s="92">
        <v>0</v>
      </c>
      <c r="T296" s="25">
        <f t="shared" si="43"/>
        <v>2</v>
      </c>
      <c r="V296">
        <f t="shared" si="44"/>
        <v>1</v>
      </c>
      <c r="W296" s="25">
        <f t="shared" si="36"/>
        <v>0</v>
      </c>
      <c r="X296">
        <f t="shared" si="37"/>
        <v>1</v>
      </c>
    </row>
    <row r="297" spans="1:24" ht="15.75" x14ac:dyDescent="0.25">
      <c r="A297" t="str">
        <f t="shared" si="38"/>
        <v>Dominik Kubalik - CHI - AG</v>
      </c>
      <c r="B297" t="str">
        <f t="shared" si="39"/>
        <v>Dominik</v>
      </c>
      <c r="C297" t="str">
        <f t="shared" si="40"/>
        <v>Kubalik</v>
      </c>
      <c r="D297" s="13" t="s">
        <v>2365</v>
      </c>
      <c r="E297" s="22" t="s">
        <v>13</v>
      </c>
      <c r="F297" s="25" t="s">
        <v>331</v>
      </c>
      <c r="G297" s="9" t="s">
        <v>2341</v>
      </c>
      <c r="H297" s="9" t="s">
        <v>2581</v>
      </c>
      <c r="I297" s="9">
        <v>24</v>
      </c>
      <c r="J297" s="156">
        <f>VALUE(COUNTIF(Validation!$A$2:$H$100,A297))</f>
        <v>0</v>
      </c>
      <c r="K297" s="93">
        <f t="shared" si="41"/>
        <v>1775000</v>
      </c>
      <c r="L297" s="93">
        <f t="shared" si="42"/>
        <v>0</v>
      </c>
      <c r="M297" s="92">
        <v>1775000</v>
      </c>
      <c r="N297" s="92" t="s">
        <v>8</v>
      </c>
      <c r="O297" s="92">
        <v>0</v>
      </c>
      <c r="P297" s="92">
        <v>0</v>
      </c>
      <c r="Q297" s="92">
        <v>0</v>
      </c>
      <c r="R297" s="92">
        <v>0</v>
      </c>
      <c r="S297" s="92">
        <v>0</v>
      </c>
      <c r="T297" s="25">
        <f t="shared" si="43"/>
        <v>1</v>
      </c>
      <c r="V297">
        <f t="shared" si="44"/>
        <v>1</v>
      </c>
      <c r="W297" s="25">
        <f t="shared" si="36"/>
        <v>1</v>
      </c>
      <c r="X297">
        <f t="shared" si="37"/>
        <v>0</v>
      </c>
    </row>
    <row r="298" spans="1:24" ht="15.75" x14ac:dyDescent="0.25">
      <c r="A298" t="str">
        <f t="shared" si="38"/>
        <v>Adam Boqvist - CHI - DD</v>
      </c>
      <c r="B298" t="str">
        <f t="shared" si="39"/>
        <v>Adam</v>
      </c>
      <c r="C298" t="str">
        <f t="shared" si="40"/>
        <v>Boqvist</v>
      </c>
      <c r="D298" s="13" t="s">
        <v>1815</v>
      </c>
      <c r="E298" s="22" t="s">
        <v>13</v>
      </c>
      <c r="F298" s="25" t="s">
        <v>333</v>
      </c>
      <c r="G298" s="25" t="s">
        <v>2345</v>
      </c>
      <c r="H298" s="25" t="s">
        <v>334</v>
      </c>
      <c r="I298" s="25">
        <v>19</v>
      </c>
      <c r="J298" s="156">
        <f>VALUE(COUNTIF(Validation!$A$2:$H$100,A298))</f>
        <v>1</v>
      </c>
      <c r="K298" s="93">
        <f t="shared" si="41"/>
        <v>1744167</v>
      </c>
      <c r="L298" s="93">
        <f t="shared" si="42"/>
        <v>1744167</v>
      </c>
      <c r="M298" s="92">
        <v>1744167</v>
      </c>
      <c r="N298" s="92">
        <v>1744167</v>
      </c>
      <c r="O298" s="92">
        <v>1744167</v>
      </c>
      <c r="P298" s="92" t="s">
        <v>8</v>
      </c>
      <c r="Q298" s="92">
        <v>0</v>
      </c>
      <c r="R298" s="92">
        <v>0</v>
      </c>
      <c r="S298" s="92">
        <v>0</v>
      </c>
      <c r="T298" s="25">
        <f t="shared" si="43"/>
        <v>3</v>
      </c>
      <c r="V298">
        <f t="shared" si="44"/>
        <v>1</v>
      </c>
      <c r="W298" s="25">
        <f t="shared" si="36"/>
        <v>1</v>
      </c>
      <c r="X298">
        <f t="shared" si="37"/>
        <v>1</v>
      </c>
    </row>
    <row r="299" spans="1:24" ht="15.75" x14ac:dyDescent="0.25">
      <c r="A299" t="str">
        <f t="shared" si="38"/>
        <v>Alexander Nylander - CHI - AD, AG</v>
      </c>
      <c r="B299" t="str">
        <f t="shared" si="39"/>
        <v>Alexander</v>
      </c>
      <c r="C299" t="str">
        <f t="shared" si="40"/>
        <v>Nylander</v>
      </c>
      <c r="D299" s="13" t="s">
        <v>1319</v>
      </c>
      <c r="E299" s="22" t="s">
        <v>13</v>
      </c>
      <c r="F299" s="25" t="s">
        <v>331</v>
      </c>
      <c r="G299" s="25" t="s">
        <v>2342</v>
      </c>
      <c r="H299" s="25" t="s">
        <v>2581</v>
      </c>
      <c r="I299" s="25">
        <v>21</v>
      </c>
      <c r="J299" s="156">
        <f>VALUE(COUNTIF(Validation!$A$2:$H$100,A299))</f>
        <v>1</v>
      </c>
      <c r="K299" s="93">
        <f t="shared" si="41"/>
        <v>1713333</v>
      </c>
      <c r="L299" s="93">
        <f t="shared" si="42"/>
        <v>1713333</v>
      </c>
      <c r="M299" s="92">
        <v>1713333</v>
      </c>
      <c r="N299" s="92">
        <v>1713333</v>
      </c>
      <c r="O299" s="92" t="s">
        <v>8</v>
      </c>
      <c r="P299" s="92">
        <v>0</v>
      </c>
      <c r="Q299" s="92">
        <v>0</v>
      </c>
      <c r="R299" s="92">
        <v>0</v>
      </c>
      <c r="S299" s="92">
        <v>0</v>
      </c>
      <c r="T299" s="25">
        <f t="shared" si="43"/>
        <v>2</v>
      </c>
      <c r="V299">
        <f t="shared" si="44"/>
        <v>1</v>
      </c>
      <c r="W299" s="25">
        <f t="shared" si="36"/>
        <v>1</v>
      </c>
      <c r="X299">
        <f t="shared" si="37"/>
        <v>1</v>
      </c>
    </row>
    <row r="300" spans="1:24" ht="15.75" x14ac:dyDescent="0.25">
      <c r="A300" t="str">
        <f t="shared" si="38"/>
        <v>Drake Caggiula - CHI - AG, C, AD</v>
      </c>
      <c r="B300" t="str">
        <f t="shared" si="39"/>
        <v>Drake</v>
      </c>
      <c r="C300" t="str">
        <f t="shared" si="40"/>
        <v>Caggiula</v>
      </c>
      <c r="D300" s="13" t="s">
        <v>2131</v>
      </c>
      <c r="E300" s="22" t="s">
        <v>13</v>
      </c>
      <c r="F300" s="25">
        <v>0</v>
      </c>
      <c r="G300" s="158" t="s">
        <v>2363</v>
      </c>
      <c r="H300" s="158" t="s">
        <v>2569</v>
      </c>
      <c r="I300" s="158">
        <v>25</v>
      </c>
      <c r="J300" s="156">
        <f>VALUE(COUNTIF(Validation!$A$2:$H$100,A300))</f>
        <v>0</v>
      </c>
      <c r="K300" s="93">
        <f t="shared" si="41"/>
        <v>1500000</v>
      </c>
      <c r="L300" s="93">
        <f t="shared" si="42"/>
        <v>0</v>
      </c>
      <c r="M300" s="92">
        <v>1500000</v>
      </c>
      <c r="N300" s="92" t="s">
        <v>8</v>
      </c>
      <c r="O300" s="92">
        <v>0</v>
      </c>
      <c r="P300" s="92">
        <v>0</v>
      </c>
      <c r="Q300" s="92">
        <v>0</v>
      </c>
      <c r="R300" s="92">
        <v>0</v>
      </c>
      <c r="S300" s="92">
        <v>0</v>
      </c>
      <c r="T300" s="25">
        <f t="shared" si="43"/>
        <v>1</v>
      </c>
      <c r="V300">
        <f t="shared" si="44"/>
        <v>1</v>
      </c>
      <c r="W300" s="25">
        <f t="shared" si="36"/>
        <v>0</v>
      </c>
      <c r="X300">
        <f t="shared" si="37"/>
        <v>0</v>
      </c>
    </row>
    <row r="301" spans="1:24" ht="15.75" x14ac:dyDescent="0.25">
      <c r="A301" t="str">
        <f t="shared" si="38"/>
        <v>Erik Gustafsson - CHI - DG</v>
      </c>
      <c r="B301" t="str">
        <f t="shared" si="39"/>
        <v>Erik</v>
      </c>
      <c r="C301" t="str">
        <f t="shared" si="40"/>
        <v>Gustafsson</v>
      </c>
      <c r="D301" s="13" t="s">
        <v>1808</v>
      </c>
      <c r="E301" s="22" t="s">
        <v>13</v>
      </c>
      <c r="F301" s="25">
        <v>0</v>
      </c>
      <c r="G301" s="25" t="s">
        <v>2346</v>
      </c>
      <c r="H301" s="25" t="s">
        <v>2569</v>
      </c>
      <c r="I301" s="25">
        <v>27</v>
      </c>
      <c r="J301" s="156">
        <f>VALUE(COUNTIF(Validation!$A$2:$H$100,A301))</f>
        <v>1</v>
      </c>
      <c r="K301" s="93">
        <f t="shared" si="41"/>
        <v>1200000</v>
      </c>
      <c r="L301" s="93">
        <f t="shared" si="42"/>
        <v>0</v>
      </c>
      <c r="M301" s="92">
        <v>1200000</v>
      </c>
      <c r="N301" s="92" t="s">
        <v>7</v>
      </c>
      <c r="O301" s="92">
        <v>0</v>
      </c>
      <c r="P301" s="92">
        <v>0</v>
      </c>
      <c r="Q301" s="92">
        <v>0</v>
      </c>
      <c r="R301" s="92">
        <v>0</v>
      </c>
      <c r="S301" s="92">
        <v>0</v>
      </c>
      <c r="T301" s="25">
        <f t="shared" si="43"/>
        <v>1</v>
      </c>
      <c r="V301">
        <f t="shared" si="44"/>
        <v>1</v>
      </c>
      <c r="W301" s="25">
        <f t="shared" si="36"/>
        <v>0</v>
      </c>
      <c r="X301">
        <f t="shared" si="37"/>
        <v>0</v>
      </c>
    </row>
    <row r="302" spans="1:24" ht="15.75" x14ac:dyDescent="0.25">
      <c r="A302" t="str">
        <f t="shared" si="38"/>
        <v>Kevin Lankinen - CHI - G</v>
      </c>
      <c r="B302" t="str">
        <f t="shared" si="39"/>
        <v>Kevin</v>
      </c>
      <c r="C302" t="str">
        <f t="shared" si="40"/>
        <v>Lankinen</v>
      </c>
      <c r="D302" s="13" t="s">
        <v>1812</v>
      </c>
      <c r="E302" s="22" t="s">
        <v>13</v>
      </c>
      <c r="F302" s="25" t="s">
        <v>331</v>
      </c>
      <c r="G302" s="25" t="s">
        <v>121</v>
      </c>
      <c r="H302" s="25" t="s">
        <v>2581</v>
      </c>
      <c r="I302" s="25">
        <v>24</v>
      </c>
      <c r="J302" s="156">
        <f>VALUE(COUNTIF(Validation!$A$2:$H$100,A302))</f>
        <v>0</v>
      </c>
      <c r="K302" s="93">
        <f t="shared" si="41"/>
        <v>1137500</v>
      </c>
      <c r="L302" s="93">
        <f t="shared" si="42"/>
        <v>0</v>
      </c>
      <c r="M302" s="92">
        <v>1137500</v>
      </c>
      <c r="N302" s="92" t="s">
        <v>8</v>
      </c>
      <c r="O302" s="92">
        <v>0</v>
      </c>
      <c r="P302" s="92">
        <v>0</v>
      </c>
      <c r="Q302" s="92">
        <v>0</v>
      </c>
      <c r="R302" s="92">
        <v>0</v>
      </c>
      <c r="S302" s="92">
        <v>0</v>
      </c>
      <c r="T302" s="25">
        <f t="shared" si="43"/>
        <v>1</v>
      </c>
      <c r="V302">
        <f t="shared" si="44"/>
        <v>1</v>
      </c>
      <c r="W302" s="25">
        <f t="shared" si="36"/>
        <v>1</v>
      </c>
      <c r="X302">
        <f t="shared" si="37"/>
        <v>0</v>
      </c>
    </row>
    <row r="303" spans="1:24" ht="15.75" x14ac:dyDescent="0.25">
      <c r="A303" t="str">
        <f t="shared" si="38"/>
        <v>Nicolas Beaudin - CHI - D</v>
      </c>
      <c r="B303" t="str">
        <f t="shared" si="39"/>
        <v>Nicolas</v>
      </c>
      <c r="C303" t="str">
        <f t="shared" si="40"/>
        <v>Beaudin</v>
      </c>
      <c r="D303" s="13" t="s">
        <v>2372</v>
      </c>
      <c r="E303" s="22" t="s">
        <v>13</v>
      </c>
      <c r="F303" s="25" t="s">
        <v>333</v>
      </c>
      <c r="G303" s="25" t="s">
        <v>79</v>
      </c>
      <c r="H303" s="25" t="s">
        <v>334</v>
      </c>
      <c r="I303" s="25">
        <v>19</v>
      </c>
      <c r="J303" s="156">
        <f>VALUE(COUNTIF(Validation!$A$2:$H$100,A303))</f>
        <v>0</v>
      </c>
      <c r="K303" s="93">
        <f t="shared" si="41"/>
        <v>1135833</v>
      </c>
      <c r="L303" s="93">
        <f t="shared" si="42"/>
        <v>1135833</v>
      </c>
      <c r="M303" s="92">
        <v>1135833</v>
      </c>
      <c r="N303" s="92">
        <v>1135833</v>
      </c>
      <c r="O303" s="92">
        <v>1135833</v>
      </c>
      <c r="P303" s="92" t="s">
        <v>8</v>
      </c>
      <c r="Q303" s="92">
        <v>0</v>
      </c>
      <c r="R303" s="92">
        <v>0</v>
      </c>
      <c r="S303" s="92">
        <v>0</v>
      </c>
      <c r="T303" s="25">
        <f t="shared" si="43"/>
        <v>3</v>
      </c>
      <c r="V303">
        <f t="shared" si="44"/>
        <v>1</v>
      </c>
      <c r="W303" s="25">
        <f t="shared" si="36"/>
        <v>1</v>
      </c>
      <c r="X303">
        <f t="shared" si="37"/>
        <v>1</v>
      </c>
    </row>
    <row r="304" spans="1:24" ht="15.75" x14ac:dyDescent="0.25">
      <c r="A304" t="str">
        <f t="shared" si="38"/>
        <v>Ryan Carpenter - CHI - AD, C</v>
      </c>
      <c r="B304" t="str">
        <f t="shared" si="39"/>
        <v>Ryan</v>
      </c>
      <c r="C304" t="str">
        <f t="shared" si="40"/>
        <v>Carpenter</v>
      </c>
      <c r="D304" s="13" t="s">
        <v>2286</v>
      </c>
      <c r="E304" s="22" t="s">
        <v>13</v>
      </c>
      <c r="F304" s="25">
        <v>0</v>
      </c>
      <c r="G304" s="25" t="s">
        <v>2354</v>
      </c>
      <c r="H304" s="25" t="s">
        <v>2569</v>
      </c>
      <c r="I304" s="25">
        <v>28</v>
      </c>
      <c r="J304" s="156">
        <f>VALUE(COUNTIF(Validation!$A$2:$H$100,A304))</f>
        <v>0</v>
      </c>
      <c r="K304" s="93">
        <f t="shared" si="41"/>
        <v>1000000</v>
      </c>
      <c r="L304" s="93">
        <f t="shared" si="42"/>
        <v>1000000</v>
      </c>
      <c r="M304" s="92">
        <v>1000000</v>
      </c>
      <c r="N304" s="92">
        <v>1000000</v>
      </c>
      <c r="O304" s="92">
        <v>1000000</v>
      </c>
      <c r="P304" s="92" t="s">
        <v>7</v>
      </c>
      <c r="Q304" s="92">
        <v>0</v>
      </c>
      <c r="R304" s="92">
        <v>0</v>
      </c>
      <c r="S304" s="92">
        <v>0</v>
      </c>
      <c r="T304" s="25">
        <f t="shared" si="43"/>
        <v>3</v>
      </c>
      <c r="V304">
        <f t="shared" si="44"/>
        <v>1</v>
      </c>
      <c r="W304" s="25">
        <f t="shared" si="36"/>
        <v>0</v>
      </c>
      <c r="X304">
        <f t="shared" si="37"/>
        <v>1</v>
      </c>
    </row>
    <row r="305" spans="1:24" ht="15.75" x14ac:dyDescent="0.25">
      <c r="A305" t="str">
        <f t="shared" si="38"/>
        <v>Collin Delia - CHI - G</v>
      </c>
      <c r="B305" t="str">
        <f t="shared" si="39"/>
        <v>Collin</v>
      </c>
      <c r="C305" t="str">
        <f t="shared" si="40"/>
        <v>Delia</v>
      </c>
      <c r="D305" s="13" t="s">
        <v>1821</v>
      </c>
      <c r="E305" s="22" t="s">
        <v>13</v>
      </c>
      <c r="F305" s="25">
        <v>0</v>
      </c>
      <c r="G305" s="25" t="s">
        <v>121</v>
      </c>
      <c r="H305" s="25" t="s">
        <v>2581</v>
      </c>
      <c r="I305" s="25">
        <v>25</v>
      </c>
      <c r="J305" s="156">
        <f>VALUE(COUNTIF(Validation!$A$2:$H$100,A305))</f>
        <v>0</v>
      </c>
      <c r="K305" s="93">
        <f t="shared" si="41"/>
        <v>1000000</v>
      </c>
      <c r="L305" s="93">
        <f t="shared" si="42"/>
        <v>1000000</v>
      </c>
      <c r="M305" s="92">
        <v>1000000</v>
      </c>
      <c r="N305" s="92">
        <v>1000000</v>
      </c>
      <c r="O305" s="92">
        <v>1000000</v>
      </c>
      <c r="P305" s="92" t="s">
        <v>7</v>
      </c>
      <c r="Q305" s="92">
        <v>0</v>
      </c>
      <c r="R305" s="92">
        <v>0</v>
      </c>
      <c r="S305" s="92">
        <v>0</v>
      </c>
      <c r="T305" s="25">
        <f t="shared" si="43"/>
        <v>3</v>
      </c>
      <c r="V305">
        <f t="shared" si="44"/>
        <v>1</v>
      </c>
      <c r="W305" s="25">
        <f t="shared" si="36"/>
        <v>0</v>
      </c>
      <c r="X305">
        <f t="shared" si="37"/>
        <v>1</v>
      </c>
    </row>
    <row r="306" spans="1:24" ht="15.75" x14ac:dyDescent="0.25">
      <c r="A306" t="str">
        <f t="shared" si="38"/>
        <v>David Kampf - CHI - C, AD</v>
      </c>
      <c r="B306" t="str">
        <f t="shared" si="39"/>
        <v>David</v>
      </c>
      <c r="C306" t="str">
        <f t="shared" si="40"/>
        <v>Kampf</v>
      </c>
      <c r="D306" s="13" t="s">
        <v>2764</v>
      </c>
      <c r="E306" s="22" t="s">
        <v>13</v>
      </c>
      <c r="F306" s="25">
        <v>0</v>
      </c>
      <c r="G306" s="25" t="s">
        <v>2349</v>
      </c>
      <c r="H306" s="25" t="s">
        <v>2569</v>
      </c>
      <c r="I306" s="25">
        <v>24</v>
      </c>
      <c r="J306" s="156">
        <f>VALUE(COUNTIF(Validation!$A$2:$H$100,A306))</f>
        <v>0</v>
      </c>
      <c r="K306" s="93">
        <f t="shared" si="41"/>
        <v>1000000</v>
      </c>
      <c r="L306" s="93">
        <f t="shared" si="42"/>
        <v>1000000</v>
      </c>
      <c r="M306" s="92">
        <v>1000000</v>
      </c>
      <c r="N306" s="92">
        <v>1000000</v>
      </c>
      <c r="O306" s="92" t="s">
        <v>8</v>
      </c>
      <c r="P306" s="92">
        <v>0</v>
      </c>
      <c r="Q306" s="92">
        <v>0</v>
      </c>
      <c r="R306" s="92">
        <v>0</v>
      </c>
      <c r="S306" s="92">
        <v>0</v>
      </c>
      <c r="T306" s="25">
        <f t="shared" si="43"/>
        <v>2</v>
      </c>
      <c r="V306">
        <f t="shared" si="44"/>
        <v>1</v>
      </c>
      <c r="W306" s="25">
        <f t="shared" si="36"/>
        <v>0</v>
      </c>
      <c r="X306">
        <f t="shared" si="37"/>
        <v>1</v>
      </c>
    </row>
    <row r="307" spans="1:24" ht="15.75" x14ac:dyDescent="0.25">
      <c r="A307" t="str">
        <f t="shared" si="38"/>
        <v>Graham Knott - CHI - AG</v>
      </c>
      <c r="B307" t="str">
        <f t="shared" si="39"/>
        <v>Graham</v>
      </c>
      <c r="C307" t="str">
        <f t="shared" si="40"/>
        <v>Knott</v>
      </c>
      <c r="D307" s="13" t="s">
        <v>1824</v>
      </c>
      <c r="E307" s="22" t="s">
        <v>13</v>
      </c>
      <c r="F307" s="25" t="s">
        <v>331</v>
      </c>
      <c r="G307" s="25" t="s">
        <v>2341</v>
      </c>
      <c r="H307" s="25" t="s">
        <v>2581</v>
      </c>
      <c r="I307" s="25">
        <v>22</v>
      </c>
      <c r="J307" s="156">
        <f>VALUE(COUNTIF(Validation!$A$2:$H$100,A307))</f>
        <v>0</v>
      </c>
      <c r="K307" s="93">
        <f t="shared" si="41"/>
        <v>935833</v>
      </c>
      <c r="L307" s="93">
        <f t="shared" si="42"/>
        <v>0</v>
      </c>
      <c r="M307" s="92">
        <v>935833</v>
      </c>
      <c r="N307" s="92" t="s">
        <v>8</v>
      </c>
      <c r="O307" s="92">
        <v>0</v>
      </c>
      <c r="P307" s="92">
        <v>0</v>
      </c>
      <c r="Q307" s="92">
        <v>0</v>
      </c>
      <c r="R307" s="92">
        <v>0</v>
      </c>
      <c r="S307" s="92">
        <v>0</v>
      </c>
      <c r="T307" s="25">
        <f t="shared" si="43"/>
        <v>1</v>
      </c>
      <c r="V307">
        <f t="shared" si="44"/>
        <v>1</v>
      </c>
      <c r="W307" s="25">
        <f t="shared" si="36"/>
        <v>1</v>
      </c>
      <c r="X307">
        <f t="shared" si="37"/>
        <v>0</v>
      </c>
    </row>
    <row r="308" spans="1:24" ht="15.75" x14ac:dyDescent="0.25">
      <c r="A308" t="str">
        <f t="shared" si="38"/>
        <v>Lucas Carlsson - CHI - D</v>
      </c>
      <c r="B308" t="str">
        <f t="shared" si="39"/>
        <v>Lucas</v>
      </c>
      <c r="C308" t="str">
        <f t="shared" si="40"/>
        <v>Carlsson</v>
      </c>
      <c r="D308" s="13" t="s">
        <v>1817</v>
      </c>
      <c r="E308" s="22" t="s">
        <v>13</v>
      </c>
      <c r="F308" s="25" t="s">
        <v>331</v>
      </c>
      <c r="G308" s="25" t="s">
        <v>79</v>
      </c>
      <c r="H308" s="25" t="s">
        <v>2581</v>
      </c>
      <c r="I308" s="25">
        <v>22</v>
      </c>
      <c r="J308" s="156">
        <f>VALUE(COUNTIF(Validation!$A$2:$H$100,A308))</f>
        <v>0</v>
      </c>
      <c r="K308" s="93">
        <f t="shared" si="41"/>
        <v>925000</v>
      </c>
      <c r="L308" s="93">
        <f t="shared" si="42"/>
        <v>925000</v>
      </c>
      <c r="M308" s="92">
        <v>925000</v>
      </c>
      <c r="N308" s="92">
        <v>925000</v>
      </c>
      <c r="O308" s="92" t="s">
        <v>8</v>
      </c>
      <c r="P308" s="92">
        <v>0</v>
      </c>
      <c r="Q308" s="92">
        <v>0</v>
      </c>
      <c r="R308" s="92">
        <v>0</v>
      </c>
      <c r="S308" s="92">
        <v>0</v>
      </c>
      <c r="T308" s="25">
        <f t="shared" si="43"/>
        <v>2</v>
      </c>
      <c r="V308">
        <f t="shared" si="44"/>
        <v>1</v>
      </c>
      <c r="W308" s="25">
        <f t="shared" si="36"/>
        <v>1</v>
      </c>
      <c r="X308">
        <f t="shared" si="37"/>
        <v>1</v>
      </c>
    </row>
    <row r="309" spans="1:24" ht="15.75" x14ac:dyDescent="0.25">
      <c r="A309" t="str">
        <f t="shared" si="38"/>
        <v>Dennis Gilbert - CHI - DG</v>
      </c>
      <c r="B309" t="str">
        <f t="shared" si="39"/>
        <v>Dennis</v>
      </c>
      <c r="C309" t="str">
        <f t="shared" si="40"/>
        <v>Gilbert</v>
      </c>
      <c r="D309" s="13" t="s">
        <v>1810</v>
      </c>
      <c r="E309" s="22" t="s">
        <v>13</v>
      </c>
      <c r="F309" s="25" t="s">
        <v>331</v>
      </c>
      <c r="G309" s="25" t="s">
        <v>2346</v>
      </c>
      <c r="H309" s="25" t="s">
        <v>2581</v>
      </c>
      <c r="I309" s="25">
        <v>22</v>
      </c>
      <c r="J309" s="156">
        <f>VALUE(COUNTIF(Validation!$A$2:$H$100,A309))</f>
        <v>0</v>
      </c>
      <c r="K309" s="93">
        <f t="shared" si="41"/>
        <v>925000</v>
      </c>
      <c r="L309" s="93">
        <f t="shared" si="42"/>
        <v>925000</v>
      </c>
      <c r="M309" s="92">
        <v>925000</v>
      </c>
      <c r="N309" s="92">
        <v>925000</v>
      </c>
      <c r="O309" s="92" t="s">
        <v>8</v>
      </c>
      <c r="P309" s="92">
        <v>0</v>
      </c>
      <c r="Q309" s="94">
        <v>0</v>
      </c>
      <c r="R309" s="92">
        <v>0</v>
      </c>
      <c r="S309" s="92">
        <v>0</v>
      </c>
      <c r="T309" s="25">
        <f t="shared" si="43"/>
        <v>2</v>
      </c>
      <c r="V309">
        <f t="shared" si="44"/>
        <v>1</v>
      </c>
      <c r="W309" s="25">
        <f t="shared" si="36"/>
        <v>1</v>
      </c>
      <c r="X309">
        <f t="shared" si="37"/>
        <v>1</v>
      </c>
    </row>
    <row r="310" spans="1:24" ht="15.75" x14ac:dyDescent="0.25">
      <c r="A310" t="str">
        <f t="shared" si="38"/>
        <v>Brandon Hagel - CHI - AG</v>
      </c>
      <c r="B310" t="str">
        <f t="shared" si="39"/>
        <v>Brandon</v>
      </c>
      <c r="C310" t="str">
        <f t="shared" si="40"/>
        <v>Hagel</v>
      </c>
      <c r="D310" s="13" t="s">
        <v>2366</v>
      </c>
      <c r="E310" s="22" t="s">
        <v>13</v>
      </c>
      <c r="F310" s="25" t="s">
        <v>331</v>
      </c>
      <c r="G310" s="25" t="s">
        <v>2341</v>
      </c>
      <c r="H310" s="25" t="s">
        <v>2581</v>
      </c>
      <c r="I310" s="25">
        <v>21</v>
      </c>
      <c r="J310" s="156">
        <f>VALUE(COUNTIF(Validation!$A$2:$H$100,A310))</f>
        <v>0</v>
      </c>
      <c r="K310" s="93">
        <f t="shared" si="41"/>
        <v>925000</v>
      </c>
      <c r="L310" s="93">
        <f t="shared" si="42"/>
        <v>925000</v>
      </c>
      <c r="M310" s="92">
        <v>925000</v>
      </c>
      <c r="N310" s="92">
        <v>925000</v>
      </c>
      <c r="O310" s="92" t="s">
        <v>8</v>
      </c>
      <c r="P310" s="92">
        <v>0</v>
      </c>
      <c r="Q310" s="92">
        <v>0</v>
      </c>
      <c r="R310" s="92">
        <v>0</v>
      </c>
      <c r="S310" s="92">
        <v>0</v>
      </c>
      <c r="T310" s="25">
        <f t="shared" si="43"/>
        <v>2</v>
      </c>
      <c r="V310">
        <f t="shared" si="44"/>
        <v>1</v>
      </c>
      <c r="W310" s="25">
        <f t="shared" si="36"/>
        <v>1</v>
      </c>
      <c r="X310">
        <f t="shared" si="37"/>
        <v>1</v>
      </c>
    </row>
    <row r="311" spans="1:24" ht="15.75" x14ac:dyDescent="0.25">
      <c r="A311" t="str">
        <f t="shared" si="38"/>
        <v>Mikael Hakkarainen - CHI - C</v>
      </c>
      <c r="B311" t="str">
        <f t="shared" si="39"/>
        <v>Mikael</v>
      </c>
      <c r="C311" t="str">
        <f t="shared" si="40"/>
        <v>Hakkarainen</v>
      </c>
      <c r="D311" s="13" t="s">
        <v>2369</v>
      </c>
      <c r="E311" s="22" t="s">
        <v>13</v>
      </c>
      <c r="F311" s="25" t="s">
        <v>331</v>
      </c>
      <c r="G311" s="25" t="s">
        <v>70</v>
      </c>
      <c r="H311" s="25" t="s">
        <v>2581</v>
      </c>
      <c r="I311" s="25">
        <v>21</v>
      </c>
      <c r="J311" s="156">
        <f>VALUE(COUNTIF(Validation!$A$2:$H$100,A311))</f>
        <v>0</v>
      </c>
      <c r="K311" s="93">
        <f t="shared" si="41"/>
        <v>925000</v>
      </c>
      <c r="L311" s="93">
        <f t="shared" si="42"/>
        <v>925000</v>
      </c>
      <c r="M311" s="92">
        <v>925000</v>
      </c>
      <c r="N311" s="92">
        <v>925000</v>
      </c>
      <c r="O311" s="92">
        <v>925000</v>
      </c>
      <c r="P311" s="92" t="s">
        <v>8</v>
      </c>
      <c r="Q311" s="92">
        <v>0</v>
      </c>
      <c r="R311" s="92">
        <v>0</v>
      </c>
      <c r="S311" s="92">
        <v>0</v>
      </c>
      <c r="T311" s="25">
        <f t="shared" si="43"/>
        <v>3</v>
      </c>
      <c r="V311">
        <f t="shared" si="44"/>
        <v>1</v>
      </c>
      <c r="W311" s="25">
        <f t="shared" si="36"/>
        <v>1</v>
      </c>
      <c r="X311">
        <f t="shared" si="37"/>
        <v>1</v>
      </c>
    </row>
    <row r="312" spans="1:24" ht="15.75" x14ac:dyDescent="0.25">
      <c r="A312" t="str">
        <f t="shared" si="38"/>
        <v>Matthew Highmore - CHI - C</v>
      </c>
      <c r="B312" t="str">
        <f t="shared" si="39"/>
        <v>Matthew</v>
      </c>
      <c r="C312" t="str">
        <f t="shared" si="40"/>
        <v>Highmore</v>
      </c>
      <c r="D312" s="13" t="s">
        <v>1818</v>
      </c>
      <c r="E312" s="22" t="s">
        <v>13</v>
      </c>
      <c r="F312" s="25" t="s">
        <v>331</v>
      </c>
      <c r="G312" s="25" t="s">
        <v>70</v>
      </c>
      <c r="H312" s="25" t="s">
        <v>2581</v>
      </c>
      <c r="I312" s="25">
        <v>23</v>
      </c>
      <c r="J312" s="156">
        <f>VALUE(COUNTIF(Validation!$A$2:$H$100,A312))</f>
        <v>0</v>
      </c>
      <c r="K312" s="93">
        <f t="shared" si="41"/>
        <v>925000</v>
      </c>
      <c r="L312" s="93">
        <f t="shared" si="42"/>
        <v>0</v>
      </c>
      <c r="M312" s="92">
        <v>925000</v>
      </c>
      <c r="N312" s="92" t="s">
        <v>8</v>
      </c>
      <c r="O312" s="92">
        <v>0</v>
      </c>
      <c r="P312" s="92">
        <v>0</v>
      </c>
      <c r="Q312" s="92">
        <v>0</v>
      </c>
      <c r="R312" s="92">
        <v>0</v>
      </c>
      <c r="S312" s="92">
        <v>0</v>
      </c>
      <c r="T312" s="25">
        <f t="shared" si="43"/>
        <v>1</v>
      </c>
      <c r="V312">
        <f t="shared" si="44"/>
        <v>1</v>
      </c>
      <c r="W312" s="25">
        <f t="shared" si="36"/>
        <v>1</v>
      </c>
      <c r="X312">
        <f t="shared" si="37"/>
        <v>0</v>
      </c>
    </row>
    <row r="313" spans="1:24" ht="15.75" x14ac:dyDescent="0.25">
      <c r="A313" t="str">
        <f t="shared" si="38"/>
        <v>Reese Johnson - CHI - AD</v>
      </c>
      <c r="B313" t="str">
        <f t="shared" si="39"/>
        <v>Reese</v>
      </c>
      <c r="C313" t="str">
        <f t="shared" si="40"/>
        <v>Johnson</v>
      </c>
      <c r="D313" s="13" t="s">
        <v>2367</v>
      </c>
      <c r="E313" s="22" t="s">
        <v>13</v>
      </c>
      <c r="F313" s="25" t="s">
        <v>331</v>
      </c>
      <c r="G313" s="25" t="s">
        <v>2339</v>
      </c>
      <c r="H313" s="25" t="s">
        <v>2581</v>
      </c>
      <c r="I313" s="25">
        <v>21</v>
      </c>
      <c r="J313" s="156">
        <f>VALUE(COUNTIF(Validation!$A$2:$H$100,A313))</f>
        <v>0</v>
      </c>
      <c r="K313" s="93">
        <f t="shared" si="41"/>
        <v>925000</v>
      </c>
      <c r="L313" s="93">
        <f t="shared" si="42"/>
        <v>925000</v>
      </c>
      <c r="M313" s="92">
        <v>925000</v>
      </c>
      <c r="N313" s="92">
        <v>925000</v>
      </c>
      <c r="O313" s="92">
        <v>925000</v>
      </c>
      <c r="P313" s="92" t="s">
        <v>8</v>
      </c>
      <c r="Q313" s="92">
        <v>0</v>
      </c>
      <c r="R313" s="92">
        <v>0</v>
      </c>
      <c r="S313" s="92">
        <v>0</v>
      </c>
      <c r="T313" s="25">
        <f t="shared" si="43"/>
        <v>3</v>
      </c>
      <c r="V313">
        <f t="shared" si="44"/>
        <v>1</v>
      </c>
      <c r="W313" s="25">
        <f t="shared" si="36"/>
        <v>1</v>
      </c>
      <c r="X313">
        <f t="shared" si="37"/>
        <v>1</v>
      </c>
    </row>
    <row r="314" spans="1:24" ht="15.75" x14ac:dyDescent="0.25">
      <c r="A314" t="str">
        <f t="shared" si="38"/>
        <v>Slater Koekkoek - CHI - DG</v>
      </c>
      <c r="B314" t="str">
        <f t="shared" si="39"/>
        <v>Slater</v>
      </c>
      <c r="C314" t="str">
        <f t="shared" si="40"/>
        <v>Koekkoek</v>
      </c>
      <c r="D314" s="13" t="s">
        <v>1472</v>
      </c>
      <c r="E314" s="22" t="s">
        <v>13</v>
      </c>
      <c r="F314" s="25">
        <v>0</v>
      </c>
      <c r="G314" s="9" t="s">
        <v>2346</v>
      </c>
      <c r="H314" s="9" t="s">
        <v>2569</v>
      </c>
      <c r="I314" s="9">
        <v>25</v>
      </c>
      <c r="J314" s="156">
        <f>VALUE(COUNTIF(Validation!$A$2:$H$100,A314))</f>
        <v>0</v>
      </c>
      <c r="K314" s="93">
        <f t="shared" si="41"/>
        <v>925000</v>
      </c>
      <c r="L314" s="93">
        <f t="shared" si="42"/>
        <v>0</v>
      </c>
      <c r="M314" s="92">
        <v>925000</v>
      </c>
      <c r="N314" s="92" t="s">
        <v>8</v>
      </c>
      <c r="O314" s="92">
        <v>0</v>
      </c>
      <c r="P314" s="92">
        <v>0</v>
      </c>
      <c r="Q314" s="92">
        <v>0</v>
      </c>
      <c r="R314" s="92">
        <v>0</v>
      </c>
      <c r="S314" s="92">
        <v>0</v>
      </c>
      <c r="T314" s="25">
        <f t="shared" si="43"/>
        <v>1</v>
      </c>
      <c r="V314">
        <f t="shared" si="44"/>
        <v>1</v>
      </c>
      <c r="W314" s="25">
        <f t="shared" si="36"/>
        <v>0</v>
      </c>
      <c r="X314">
        <f t="shared" si="37"/>
        <v>0</v>
      </c>
    </row>
    <row r="315" spans="1:24" ht="15.75" x14ac:dyDescent="0.25">
      <c r="A315" t="str">
        <f t="shared" si="38"/>
        <v>Chad Krys - CHI - D</v>
      </c>
      <c r="B315" t="str">
        <f t="shared" si="39"/>
        <v>Chad</v>
      </c>
      <c r="C315" t="str">
        <f t="shared" si="40"/>
        <v>Krys</v>
      </c>
      <c r="D315" s="13" t="s">
        <v>2373</v>
      </c>
      <c r="E315" s="22" t="s">
        <v>13</v>
      </c>
      <c r="F315" s="25" t="s">
        <v>331</v>
      </c>
      <c r="G315" s="25" t="s">
        <v>79</v>
      </c>
      <c r="H315" s="25" t="s">
        <v>2581</v>
      </c>
      <c r="I315" s="25">
        <v>21</v>
      </c>
      <c r="J315" s="156">
        <f>VALUE(COUNTIF(Validation!$A$2:$H$100,A315))</f>
        <v>0</v>
      </c>
      <c r="K315" s="93">
        <f t="shared" si="41"/>
        <v>925000</v>
      </c>
      <c r="L315" s="93">
        <f t="shared" si="42"/>
        <v>925000</v>
      </c>
      <c r="M315" s="92">
        <v>925000</v>
      </c>
      <c r="N315" s="92">
        <v>925000</v>
      </c>
      <c r="O315" s="92">
        <v>925000</v>
      </c>
      <c r="P315" s="92" t="s">
        <v>8</v>
      </c>
      <c r="Q315" s="92">
        <v>0</v>
      </c>
      <c r="R315" s="92">
        <v>0</v>
      </c>
      <c r="S315" s="92">
        <v>0</v>
      </c>
      <c r="T315" s="25">
        <f t="shared" si="43"/>
        <v>3</v>
      </c>
      <c r="V315">
        <f t="shared" si="44"/>
        <v>1</v>
      </c>
      <c r="W315" s="25">
        <f t="shared" si="36"/>
        <v>1</v>
      </c>
      <c r="X315">
        <f t="shared" si="37"/>
        <v>1</v>
      </c>
    </row>
    <row r="316" spans="1:24" ht="15.75" x14ac:dyDescent="0.25">
      <c r="A316" t="str">
        <f t="shared" si="38"/>
        <v>Philipp Kurashev - CHI - C, AG</v>
      </c>
      <c r="B316" t="str">
        <f t="shared" si="39"/>
        <v>Philipp</v>
      </c>
      <c r="C316" t="str">
        <f t="shared" si="40"/>
        <v>Kurashev</v>
      </c>
      <c r="D316" s="13" t="s">
        <v>2368</v>
      </c>
      <c r="E316" s="22" t="s">
        <v>13</v>
      </c>
      <c r="F316" s="25" t="s">
        <v>331</v>
      </c>
      <c r="G316" s="25" t="s">
        <v>2353</v>
      </c>
      <c r="H316" s="25" t="s">
        <v>2581</v>
      </c>
      <c r="I316" s="158">
        <v>19</v>
      </c>
      <c r="J316" s="156">
        <f>VALUE(COUNTIF(Validation!$A$2:$H$100,A316))</f>
        <v>0</v>
      </c>
      <c r="K316" s="93">
        <f t="shared" si="41"/>
        <v>925000</v>
      </c>
      <c r="L316" s="93">
        <f t="shared" si="42"/>
        <v>925000</v>
      </c>
      <c r="M316" s="92">
        <v>925000</v>
      </c>
      <c r="N316" s="92">
        <v>925000</v>
      </c>
      <c r="O316" s="92">
        <v>925000</v>
      </c>
      <c r="P316" s="92" t="s">
        <v>8</v>
      </c>
      <c r="Q316" s="92">
        <v>0</v>
      </c>
      <c r="R316" s="92">
        <v>0</v>
      </c>
      <c r="S316" s="92">
        <v>0</v>
      </c>
      <c r="T316" s="25">
        <f t="shared" si="43"/>
        <v>3</v>
      </c>
      <c r="V316">
        <f t="shared" si="44"/>
        <v>1</v>
      </c>
      <c r="W316" s="25">
        <f t="shared" si="36"/>
        <v>1</v>
      </c>
      <c r="X316">
        <f t="shared" si="37"/>
        <v>1</v>
      </c>
    </row>
    <row r="317" spans="1:24" ht="15.75" x14ac:dyDescent="0.25">
      <c r="A317" t="str">
        <f t="shared" si="38"/>
        <v>Nathan Noel - CHI - C</v>
      </c>
      <c r="B317" t="str">
        <f t="shared" si="39"/>
        <v>Nathan</v>
      </c>
      <c r="C317" t="str">
        <f t="shared" si="40"/>
        <v>Noel</v>
      </c>
      <c r="D317" s="13" t="s">
        <v>1819</v>
      </c>
      <c r="E317" s="22" t="s">
        <v>13</v>
      </c>
      <c r="F317" s="25" t="s">
        <v>331</v>
      </c>
      <c r="G317" s="25" t="s">
        <v>70</v>
      </c>
      <c r="H317" s="25" t="s">
        <v>2581</v>
      </c>
      <c r="I317" s="25">
        <v>22</v>
      </c>
      <c r="J317" s="156">
        <f>VALUE(COUNTIF(Validation!$A$2:$H$100,A317))</f>
        <v>0</v>
      </c>
      <c r="K317" s="93">
        <f t="shared" si="41"/>
        <v>925000</v>
      </c>
      <c r="L317" s="93">
        <f t="shared" si="42"/>
        <v>0</v>
      </c>
      <c r="M317" s="92">
        <v>925000</v>
      </c>
      <c r="N317" s="92" t="s">
        <v>8</v>
      </c>
      <c r="O317" s="92">
        <v>0</v>
      </c>
      <c r="P317" s="92">
        <v>0</v>
      </c>
      <c r="Q317" s="92">
        <v>0</v>
      </c>
      <c r="R317" s="92">
        <v>0</v>
      </c>
      <c r="S317" s="92">
        <v>0</v>
      </c>
      <c r="T317" s="25">
        <f t="shared" si="43"/>
        <v>1</v>
      </c>
      <c r="V317">
        <f t="shared" si="44"/>
        <v>1</v>
      </c>
      <c r="W317" s="25">
        <f t="shared" si="36"/>
        <v>1</v>
      </c>
      <c r="X317">
        <f t="shared" si="37"/>
        <v>0</v>
      </c>
    </row>
    <row r="318" spans="1:24" ht="15.75" x14ac:dyDescent="0.25">
      <c r="A318" t="str">
        <f t="shared" si="38"/>
        <v>Tim Soderlund - CHI - C, AG</v>
      </c>
      <c r="B318" t="str">
        <f t="shared" si="39"/>
        <v>Tim</v>
      </c>
      <c r="C318" t="str">
        <f t="shared" si="40"/>
        <v>Soderlund</v>
      </c>
      <c r="D318" s="13" t="s">
        <v>2749</v>
      </c>
      <c r="E318" s="22" t="s">
        <v>13</v>
      </c>
      <c r="F318" s="25" t="s">
        <v>331</v>
      </c>
      <c r="G318" s="158" t="s">
        <v>2353</v>
      </c>
      <c r="H318" s="158" t="s">
        <v>2581</v>
      </c>
      <c r="I318" s="158">
        <v>21</v>
      </c>
      <c r="J318" s="156">
        <f>VALUE(COUNTIF(Validation!$A$2:$H$100,A318))</f>
        <v>0</v>
      </c>
      <c r="K318" s="93">
        <f t="shared" si="41"/>
        <v>925000</v>
      </c>
      <c r="L318" s="93">
        <f t="shared" si="42"/>
        <v>925000</v>
      </c>
      <c r="M318" s="92">
        <v>925000</v>
      </c>
      <c r="N318" s="92">
        <v>925000</v>
      </c>
      <c r="O318" s="92">
        <v>925000</v>
      </c>
      <c r="P318" s="92" t="s">
        <v>8</v>
      </c>
      <c r="Q318" s="92">
        <v>0</v>
      </c>
      <c r="R318" s="92">
        <v>0</v>
      </c>
      <c r="S318" s="92">
        <v>0</v>
      </c>
      <c r="T318" s="25">
        <f t="shared" si="43"/>
        <v>3</v>
      </c>
      <c r="V318">
        <f t="shared" si="44"/>
        <v>1</v>
      </c>
      <c r="W318" s="25">
        <f t="shared" si="36"/>
        <v>1</v>
      </c>
      <c r="X318">
        <f t="shared" si="37"/>
        <v>1</v>
      </c>
    </row>
    <row r="319" spans="1:24" ht="15.75" x14ac:dyDescent="0.25">
      <c r="A319" t="str">
        <f t="shared" si="38"/>
        <v>Joni Tuulola - CHI - DG</v>
      </c>
      <c r="B319" t="str">
        <f t="shared" si="39"/>
        <v>Joni</v>
      </c>
      <c r="C319" t="str">
        <f t="shared" si="40"/>
        <v>Tuulola</v>
      </c>
      <c r="D319" s="13" t="s">
        <v>1820</v>
      </c>
      <c r="E319" s="22" t="s">
        <v>13</v>
      </c>
      <c r="F319" s="25" t="s">
        <v>331</v>
      </c>
      <c r="G319" s="25" t="s">
        <v>2346</v>
      </c>
      <c r="H319" s="25" t="s">
        <v>2581</v>
      </c>
      <c r="I319" s="25">
        <v>23</v>
      </c>
      <c r="J319" s="156">
        <f>VALUE(COUNTIF(Validation!$A$2:$H$100,A319))</f>
        <v>0</v>
      </c>
      <c r="K319" s="93">
        <f t="shared" si="41"/>
        <v>925000</v>
      </c>
      <c r="L319" s="93">
        <f t="shared" si="42"/>
        <v>0</v>
      </c>
      <c r="M319" s="92">
        <v>925000</v>
      </c>
      <c r="N319" s="92" t="s">
        <v>8</v>
      </c>
      <c r="O319" s="92">
        <v>0</v>
      </c>
      <c r="P319" s="92">
        <v>0</v>
      </c>
      <c r="Q319" s="92">
        <v>0</v>
      </c>
      <c r="R319" s="92">
        <v>0</v>
      </c>
      <c r="S319" s="92">
        <v>0</v>
      </c>
      <c r="T319" s="25">
        <f t="shared" si="43"/>
        <v>1</v>
      </c>
      <c r="V319">
        <f t="shared" si="44"/>
        <v>1</v>
      </c>
      <c r="W319" s="25">
        <f t="shared" si="36"/>
        <v>1</v>
      </c>
      <c r="X319">
        <f t="shared" si="37"/>
        <v>0</v>
      </c>
    </row>
    <row r="320" spans="1:24" ht="15.75" x14ac:dyDescent="0.25">
      <c r="A320" t="str">
        <f t="shared" si="38"/>
        <v>Anton Wedin - CHI - AG, AD</v>
      </c>
      <c r="B320" t="str">
        <f t="shared" si="39"/>
        <v>Anton</v>
      </c>
      <c r="C320" t="str">
        <f t="shared" si="40"/>
        <v>Wedin</v>
      </c>
      <c r="D320" s="13" t="s">
        <v>2364</v>
      </c>
      <c r="E320" s="22" t="s">
        <v>13</v>
      </c>
      <c r="F320" s="25" t="s">
        <v>331</v>
      </c>
      <c r="G320" s="25" t="s">
        <v>2343</v>
      </c>
      <c r="H320" s="25" t="s">
        <v>2581</v>
      </c>
      <c r="I320" s="25">
        <v>26</v>
      </c>
      <c r="J320" s="156">
        <f>VALUE(COUNTIF(Validation!$A$2:$H$100,A320))</f>
        <v>0</v>
      </c>
      <c r="K320" s="93">
        <f t="shared" si="41"/>
        <v>925000</v>
      </c>
      <c r="L320" s="93">
        <f t="shared" si="42"/>
        <v>0</v>
      </c>
      <c r="M320" s="92">
        <v>925000</v>
      </c>
      <c r="N320" s="92" t="s">
        <v>7</v>
      </c>
      <c r="O320" s="92">
        <v>0</v>
      </c>
      <c r="P320" s="92">
        <v>0</v>
      </c>
      <c r="Q320" s="92">
        <v>0</v>
      </c>
      <c r="R320" s="92">
        <v>0</v>
      </c>
      <c r="S320" s="92">
        <v>0</v>
      </c>
      <c r="T320" s="25">
        <f t="shared" si="43"/>
        <v>1</v>
      </c>
      <c r="V320">
        <f t="shared" si="44"/>
        <v>1</v>
      </c>
      <c r="W320" s="25">
        <f t="shared" si="36"/>
        <v>1</v>
      </c>
      <c r="X320">
        <f t="shared" si="37"/>
        <v>0</v>
      </c>
    </row>
    <row r="321" spans="1:24" ht="15.75" x14ac:dyDescent="0.25">
      <c r="A321" t="str">
        <f t="shared" si="38"/>
        <v>Aleksi Saarela - CHI - C, AG</v>
      </c>
      <c r="B321" t="str">
        <f t="shared" si="39"/>
        <v>Aleksi</v>
      </c>
      <c r="C321" t="str">
        <f t="shared" si="40"/>
        <v>Saarela</v>
      </c>
      <c r="D321" s="13" t="s">
        <v>1550</v>
      </c>
      <c r="E321" s="22" t="s">
        <v>13</v>
      </c>
      <c r="F321" s="25" t="s">
        <v>331</v>
      </c>
      <c r="G321" s="9" t="s">
        <v>2353</v>
      </c>
      <c r="H321" s="9" t="s">
        <v>2581</v>
      </c>
      <c r="I321" s="9">
        <v>22</v>
      </c>
      <c r="J321" s="156">
        <f>VALUE(COUNTIF(Validation!$A$2:$H$100,A321))</f>
        <v>0</v>
      </c>
      <c r="K321" s="93">
        <f t="shared" si="41"/>
        <v>902500</v>
      </c>
      <c r="L321" s="93">
        <f t="shared" si="42"/>
        <v>0</v>
      </c>
      <c r="M321" s="92">
        <v>902500</v>
      </c>
      <c r="N321" s="92" t="s">
        <v>8</v>
      </c>
      <c r="O321" s="92">
        <v>0</v>
      </c>
      <c r="P321" s="92">
        <v>0</v>
      </c>
      <c r="Q321" s="92">
        <v>0</v>
      </c>
      <c r="R321" s="92">
        <v>0</v>
      </c>
      <c r="S321" s="92">
        <v>0</v>
      </c>
      <c r="T321" s="25">
        <f t="shared" si="43"/>
        <v>1</v>
      </c>
      <c r="V321">
        <f t="shared" si="44"/>
        <v>1</v>
      </c>
      <c r="W321" s="25">
        <f t="shared" si="36"/>
        <v>1</v>
      </c>
      <c r="X321">
        <f t="shared" si="37"/>
        <v>0</v>
      </c>
    </row>
    <row r="322" spans="1:24" ht="15.75" x14ac:dyDescent="0.25">
      <c r="A322" t="str">
        <f t="shared" si="38"/>
        <v>Mackenzie Entwistle - CHI - C</v>
      </c>
      <c r="B322" t="str">
        <f t="shared" si="39"/>
        <v>Mackenzie</v>
      </c>
      <c r="C322" t="str">
        <f t="shared" si="40"/>
        <v>Entwistle</v>
      </c>
      <c r="D322" s="13" t="s">
        <v>2370</v>
      </c>
      <c r="E322" s="22" t="s">
        <v>13</v>
      </c>
      <c r="F322" s="25" t="s">
        <v>331</v>
      </c>
      <c r="G322" s="25" t="s">
        <v>70</v>
      </c>
      <c r="H322" s="25" t="s">
        <v>2581</v>
      </c>
      <c r="I322" s="25">
        <v>20</v>
      </c>
      <c r="J322" s="156">
        <f>VALUE(COUNTIF(Validation!$A$2:$H$100,A322))</f>
        <v>0</v>
      </c>
      <c r="K322" s="93">
        <f t="shared" si="41"/>
        <v>894167</v>
      </c>
      <c r="L322" s="93">
        <f t="shared" si="42"/>
        <v>894167</v>
      </c>
      <c r="M322" s="92">
        <v>894167</v>
      </c>
      <c r="N322" s="92">
        <v>894167</v>
      </c>
      <c r="O322" s="92">
        <v>894167</v>
      </c>
      <c r="P322" s="92" t="s">
        <v>8</v>
      </c>
      <c r="Q322" s="92">
        <v>0</v>
      </c>
      <c r="R322" s="92">
        <v>0</v>
      </c>
      <c r="S322" s="92">
        <v>0</v>
      </c>
      <c r="T322" s="25">
        <f t="shared" si="43"/>
        <v>3</v>
      </c>
      <c r="V322">
        <f t="shared" si="44"/>
        <v>1</v>
      </c>
      <c r="W322" s="25">
        <f t="shared" ref="W322:W385" si="45">IF(LEFT(F322,3)="ELC",1,0)</f>
        <v>1</v>
      </c>
      <c r="X322">
        <f t="shared" ref="X322:X385" si="46">IF(K322=L322,1,0)</f>
        <v>1</v>
      </c>
    </row>
    <row r="323" spans="1:24" ht="15.75" x14ac:dyDescent="0.25">
      <c r="A323" t="str">
        <f t="shared" ref="A323:A386" si="47">B323&amp;" "&amp;C323&amp;" - "&amp;E323&amp;" - "&amp;G323</f>
        <v>Alex DeBrincat - CHI - AG, AD</v>
      </c>
      <c r="B323" t="str">
        <f t="shared" ref="B323:B386" si="48">RIGHT(D323,(LEN(D323)-1)-SEARCH(",",D323,1))</f>
        <v>Alex</v>
      </c>
      <c r="C323" t="str">
        <f t="shared" ref="C323:C386" si="49">LEFT(D323,SEARCH(",",D323,1)-1)</f>
        <v>DeBrincat</v>
      </c>
      <c r="D323" s="13" t="s">
        <v>1803</v>
      </c>
      <c r="E323" s="22" t="s">
        <v>13</v>
      </c>
      <c r="F323" s="25" t="s">
        <v>348</v>
      </c>
      <c r="G323" s="25" t="s">
        <v>2343</v>
      </c>
      <c r="H323" s="25" t="s">
        <v>2569</v>
      </c>
      <c r="I323" s="25">
        <v>21</v>
      </c>
      <c r="J323" s="156">
        <f>VALUE(COUNTIF(Validation!$A$2:$H$100,A323))</f>
        <v>1</v>
      </c>
      <c r="K323" s="93">
        <f t="shared" ref="K323:K386" si="50">IF(OR(M323="RFA",M323="UFA",M323="",M323=0),0,M323)</f>
        <v>894166</v>
      </c>
      <c r="L323" s="93">
        <f t="shared" ref="L323:L386" si="51">IF(OR(N323="RFA",N323="UFA",N323="",N323=0),0,N323)</f>
        <v>0</v>
      </c>
      <c r="M323" s="92">
        <v>894166</v>
      </c>
      <c r="N323" s="92" t="s">
        <v>8</v>
      </c>
      <c r="O323" s="92">
        <v>0</v>
      </c>
      <c r="P323" s="92">
        <v>0</v>
      </c>
      <c r="Q323" s="92">
        <v>0</v>
      </c>
      <c r="R323" s="92">
        <v>0</v>
      </c>
      <c r="S323" s="92">
        <v>0</v>
      </c>
      <c r="T323" s="25">
        <f t="shared" ref="T323:T386" si="52">COUNTIF(M323:S323,"&gt;0")</f>
        <v>1</v>
      </c>
      <c r="V323">
        <f t="shared" ref="V323:V386" si="53">COUNTIF($D$3:$D$1478,D323)</f>
        <v>1</v>
      </c>
      <c r="W323" s="25">
        <f t="shared" si="45"/>
        <v>1</v>
      </c>
      <c r="X323">
        <f t="shared" si="46"/>
        <v>0</v>
      </c>
    </row>
    <row r="324" spans="1:24" ht="15.75" x14ac:dyDescent="0.25">
      <c r="A324" t="str">
        <f t="shared" si="47"/>
        <v>Carl Dahlstrom - CHI - DG</v>
      </c>
      <c r="B324" t="str">
        <f t="shared" si="48"/>
        <v>Carl</v>
      </c>
      <c r="C324" t="str">
        <f t="shared" si="49"/>
        <v>Dahlstrom</v>
      </c>
      <c r="D324" s="13" t="s">
        <v>2736</v>
      </c>
      <c r="E324" s="25" t="s">
        <v>13</v>
      </c>
      <c r="F324" s="25">
        <v>0</v>
      </c>
      <c r="G324" s="9" t="s">
        <v>2346</v>
      </c>
      <c r="H324" s="9" t="s">
        <v>2569</v>
      </c>
      <c r="I324" s="9">
        <v>24</v>
      </c>
      <c r="J324" s="156">
        <f>VALUE(COUNTIF(Validation!$A$2:$H$100,A324))</f>
        <v>0</v>
      </c>
      <c r="K324" s="93">
        <f t="shared" si="50"/>
        <v>850000</v>
      </c>
      <c r="L324" s="93">
        <f t="shared" si="51"/>
        <v>850000</v>
      </c>
      <c r="M324" s="92">
        <v>850000</v>
      </c>
      <c r="N324" s="92">
        <v>850000</v>
      </c>
      <c r="O324" s="92" t="s">
        <v>8</v>
      </c>
      <c r="P324" s="92">
        <v>0</v>
      </c>
      <c r="Q324" s="92">
        <v>0</v>
      </c>
      <c r="R324" s="92">
        <v>0</v>
      </c>
      <c r="S324" s="92">
        <v>0</v>
      </c>
      <c r="T324" s="25">
        <f t="shared" si="52"/>
        <v>2</v>
      </c>
      <c r="V324">
        <f t="shared" si="53"/>
        <v>1</v>
      </c>
      <c r="W324" s="25">
        <f t="shared" si="45"/>
        <v>0</v>
      </c>
      <c r="X324">
        <f t="shared" si="46"/>
        <v>1</v>
      </c>
    </row>
    <row r="325" spans="1:24" ht="15.75" x14ac:dyDescent="0.25">
      <c r="A325" t="str">
        <f t="shared" si="47"/>
        <v>John Quenneville - CHI - AG, C</v>
      </c>
      <c r="B325" t="str">
        <f t="shared" si="48"/>
        <v>John</v>
      </c>
      <c r="C325" t="str">
        <f t="shared" si="49"/>
        <v>Quenneville</v>
      </c>
      <c r="D325" s="13" t="s">
        <v>1620</v>
      </c>
      <c r="E325" s="22" t="s">
        <v>13</v>
      </c>
      <c r="F325" s="25">
        <v>0</v>
      </c>
      <c r="G325" s="158" t="s">
        <v>2351</v>
      </c>
      <c r="H325" s="158" t="s">
        <v>2581</v>
      </c>
      <c r="I325" s="158">
        <v>23</v>
      </c>
      <c r="J325" s="156">
        <f>VALUE(COUNTIF(Validation!$A$2:$H$100,A325))</f>
        <v>0</v>
      </c>
      <c r="K325" s="93">
        <f t="shared" si="50"/>
        <v>750000</v>
      </c>
      <c r="L325" s="93">
        <f t="shared" si="51"/>
        <v>750000</v>
      </c>
      <c r="M325" s="92">
        <v>750000</v>
      </c>
      <c r="N325" s="92">
        <v>750000</v>
      </c>
      <c r="O325" s="92" t="s">
        <v>8</v>
      </c>
      <c r="P325" s="92">
        <v>0</v>
      </c>
      <c r="Q325" s="92">
        <v>0</v>
      </c>
      <c r="R325" s="92">
        <v>0</v>
      </c>
      <c r="S325" s="92">
        <v>0</v>
      </c>
      <c r="T325" s="25">
        <f t="shared" si="52"/>
        <v>2</v>
      </c>
      <c r="V325">
        <f t="shared" si="53"/>
        <v>1</v>
      </c>
      <c r="W325" s="25">
        <f t="shared" si="45"/>
        <v>0</v>
      </c>
      <c r="X325">
        <f t="shared" si="46"/>
        <v>1</v>
      </c>
    </row>
    <row r="326" spans="1:24" ht="15.75" x14ac:dyDescent="0.25">
      <c r="A326" t="str">
        <f t="shared" si="47"/>
        <v>Dylan Sikura - CHI - AG, AD, C</v>
      </c>
      <c r="B326" t="str">
        <f t="shared" si="48"/>
        <v>Dylan</v>
      </c>
      <c r="C326" t="str">
        <f t="shared" si="49"/>
        <v>Sikura</v>
      </c>
      <c r="D326" s="13" t="s">
        <v>1802</v>
      </c>
      <c r="E326" s="22" t="s">
        <v>13</v>
      </c>
      <c r="F326" s="25">
        <v>0</v>
      </c>
      <c r="G326" s="25" t="s">
        <v>2371</v>
      </c>
      <c r="H326" s="25" t="s">
        <v>2581</v>
      </c>
      <c r="I326" s="25">
        <v>24</v>
      </c>
      <c r="J326" s="156">
        <f>VALUE(COUNTIF(Validation!$A$2:$H$100,A326))</f>
        <v>0</v>
      </c>
      <c r="K326" s="93">
        <f t="shared" si="50"/>
        <v>750000</v>
      </c>
      <c r="L326" s="93">
        <f t="shared" si="51"/>
        <v>750000</v>
      </c>
      <c r="M326" s="92">
        <v>750000</v>
      </c>
      <c r="N326" s="92">
        <v>750000</v>
      </c>
      <c r="O326" s="92" t="s">
        <v>8</v>
      </c>
      <c r="P326" s="92">
        <v>0</v>
      </c>
      <c r="Q326" s="92">
        <v>0</v>
      </c>
      <c r="R326" s="92">
        <v>0</v>
      </c>
      <c r="S326" s="92">
        <v>0</v>
      </c>
      <c r="T326" s="25">
        <f t="shared" si="52"/>
        <v>2</v>
      </c>
      <c r="V326">
        <f t="shared" si="53"/>
        <v>1</v>
      </c>
      <c r="W326" s="25">
        <f t="shared" si="45"/>
        <v>0</v>
      </c>
      <c r="X326">
        <f t="shared" si="46"/>
        <v>1</v>
      </c>
    </row>
    <row r="327" spans="1:24" ht="15.75" x14ac:dyDescent="0.25">
      <c r="A327" t="str">
        <f t="shared" si="47"/>
        <v>Alexandre Fortin - CHI - C, AG</v>
      </c>
      <c r="B327" t="str">
        <f t="shared" si="48"/>
        <v>Alexandre</v>
      </c>
      <c r="C327" t="str">
        <f t="shared" si="49"/>
        <v>Fortin</v>
      </c>
      <c r="D327" s="13" t="s">
        <v>1826</v>
      </c>
      <c r="E327" s="22" t="s">
        <v>13</v>
      </c>
      <c r="F327" s="25" t="s">
        <v>331</v>
      </c>
      <c r="G327" s="9" t="s">
        <v>2353</v>
      </c>
      <c r="H327" s="9" t="s">
        <v>2581</v>
      </c>
      <c r="I327" s="9">
        <v>22</v>
      </c>
      <c r="J327" s="156">
        <f>VALUE(COUNTIF(Validation!$A$2:$H$100,A327))</f>
        <v>0</v>
      </c>
      <c r="K327" s="93">
        <f t="shared" si="50"/>
        <v>706666</v>
      </c>
      <c r="L327" s="93">
        <f t="shared" si="51"/>
        <v>0</v>
      </c>
      <c r="M327" s="92">
        <v>706666</v>
      </c>
      <c r="N327" s="92" t="s">
        <v>8</v>
      </c>
      <c r="O327" s="92">
        <v>0</v>
      </c>
      <c r="P327" s="92">
        <v>0</v>
      </c>
      <c r="Q327" s="92">
        <v>0</v>
      </c>
      <c r="R327" s="92">
        <v>0</v>
      </c>
      <c r="S327" s="92">
        <v>0</v>
      </c>
      <c r="T327" s="25">
        <f t="shared" si="52"/>
        <v>1</v>
      </c>
      <c r="V327">
        <f t="shared" si="53"/>
        <v>1</v>
      </c>
      <c r="W327" s="25">
        <f t="shared" si="45"/>
        <v>1</v>
      </c>
      <c r="X327">
        <f t="shared" si="46"/>
        <v>0</v>
      </c>
    </row>
    <row r="328" spans="1:24" ht="15.75" x14ac:dyDescent="0.25">
      <c r="A328" t="str">
        <f t="shared" si="47"/>
        <v>Philip Holm - CHI - D</v>
      </c>
      <c r="B328" t="str">
        <f t="shared" si="48"/>
        <v>Philip</v>
      </c>
      <c r="C328" t="str">
        <f t="shared" si="49"/>
        <v>Holm</v>
      </c>
      <c r="D328" s="13" t="s">
        <v>4750</v>
      </c>
      <c r="E328" s="22" t="s">
        <v>13</v>
      </c>
      <c r="F328" s="25">
        <v>0</v>
      </c>
      <c r="G328" s="25" t="s">
        <v>79</v>
      </c>
      <c r="H328" s="25" t="s">
        <v>2581</v>
      </c>
      <c r="I328" s="25">
        <v>27</v>
      </c>
      <c r="J328" s="156">
        <f>VALUE(COUNTIF(Validation!$A$2:$H$100,A328))</f>
        <v>0</v>
      </c>
      <c r="K328" s="93">
        <f t="shared" si="50"/>
        <v>700000</v>
      </c>
      <c r="L328" s="93">
        <f t="shared" si="51"/>
        <v>0</v>
      </c>
      <c r="M328" s="92">
        <v>700000</v>
      </c>
      <c r="N328" s="92" t="s">
        <v>7</v>
      </c>
      <c r="O328" s="92">
        <v>0</v>
      </c>
      <c r="P328" s="92">
        <v>0</v>
      </c>
      <c r="Q328" s="92">
        <v>0</v>
      </c>
      <c r="R328" s="92">
        <v>0</v>
      </c>
      <c r="S328" s="92">
        <v>0</v>
      </c>
      <c r="T328" s="25">
        <f t="shared" si="52"/>
        <v>1</v>
      </c>
      <c r="V328">
        <f t="shared" si="53"/>
        <v>1</v>
      </c>
      <c r="W328" s="25">
        <f t="shared" si="45"/>
        <v>0</v>
      </c>
      <c r="X328">
        <f t="shared" si="46"/>
        <v>0</v>
      </c>
    </row>
    <row r="329" spans="1:24" ht="15.75" x14ac:dyDescent="0.25">
      <c r="A329" t="str">
        <f t="shared" si="47"/>
        <v>Jacob Nilsson - CHI - C, AG</v>
      </c>
      <c r="B329" t="str">
        <f t="shared" si="48"/>
        <v>Jacob</v>
      </c>
      <c r="C329" t="str">
        <f t="shared" si="49"/>
        <v>Nilsson</v>
      </c>
      <c r="D329" s="13" t="s">
        <v>1813</v>
      </c>
      <c r="E329" s="22" t="s">
        <v>13</v>
      </c>
      <c r="F329" s="25">
        <v>0</v>
      </c>
      <c r="G329" s="25" t="s">
        <v>2353</v>
      </c>
      <c r="H329" s="25" t="s">
        <v>2581</v>
      </c>
      <c r="I329" s="25">
        <v>25</v>
      </c>
      <c r="J329" s="156">
        <f>VALUE(COUNTIF(Validation!$A$2:$H$100,A329))</f>
        <v>0</v>
      </c>
      <c r="K329" s="93">
        <f t="shared" si="50"/>
        <v>700000</v>
      </c>
      <c r="L329" s="93">
        <f t="shared" si="51"/>
        <v>0</v>
      </c>
      <c r="M329" s="92">
        <v>700000</v>
      </c>
      <c r="N329" s="92" t="s">
        <v>8</v>
      </c>
      <c r="O329" s="92">
        <v>0</v>
      </c>
      <c r="P329" s="92">
        <v>0</v>
      </c>
      <c r="Q329" s="92">
        <v>0</v>
      </c>
      <c r="R329" s="92">
        <v>0</v>
      </c>
      <c r="S329" s="92">
        <v>0</v>
      </c>
      <c r="T329" s="25">
        <f t="shared" si="52"/>
        <v>1</v>
      </c>
      <c r="V329">
        <f t="shared" si="53"/>
        <v>1</v>
      </c>
      <c r="W329" s="25">
        <f t="shared" si="45"/>
        <v>0</v>
      </c>
      <c r="X329">
        <f t="shared" si="46"/>
        <v>0</v>
      </c>
    </row>
    <row r="330" spans="1:24" ht="15.75" x14ac:dyDescent="0.25">
      <c r="A330" t="str">
        <f t="shared" si="47"/>
        <v>Brendan Perlini - CHI - AD, AG</v>
      </c>
      <c r="B330" t="str">
        <f t="shared" si="48"/>
        <v>Brendan</v>
      </c>
      <c r="C330" t="str">
        <f t="shared" si="49"/>
        <v>Perlini</v>
      </c>
      <c r="D330" s="13" t="s">
        <v>2070</v>
      </c>
      <c r="E330" s="22" t="s">
        <v>13</v>
      </c>
      <c r="F330" s="25">
        <v>0</v>
      </c>
      <c r="G330" s="25" t="s">
        <v>2342</v>
      </c>
      <c r="H330" s="25" t="s">
        <v>2569</v>
      </c>
      <c r="I330" s="25">
        <v>23</v>
      </c>
      <c r="J330" s="156">
        <f>VALUE(COUNTIF(Validation!$A$2:$H$100,A330))</f>
        <v>1</v>
      </c>
      <c r="K330" s="93">
        <f t="shared" si="50"/>
        <v>0</v>
      </c>
      <c r="L330" s="93">
        <f t="shared" si="51"/>
        <v>0</v>
      </c>
      <c r="M330" s="92" t="s">
        <v>8</v>
      </c>
      <c r="N330" s="92">
        <v>0</v>
      </c>
      <c r="O330" s="92">
        <v>0</v>
      </c>
      <c r="P330" s="92">
        <v>0</v>
      </c>
      <c r="Q330" s="92">
        <v>0</v>
      </c>
      <c r="R330" s="92">
        <v>0</v>
      </c>
      <c r="S330" s="92">
        <v>0</v>
      </c>
      <c r="T330" s="25">
        <f t="shared" si="52"/>
        <v>0</v>
      </c>
      <c r="V330">
        <f t="shared" si="53"/>
        <v>1</v>
      </c>
      <c r="W330" s="25">
        <f t="shared" si="45"/>
        <v>0</v>
      </c>
      <c r="X330">
        <f t="shared" si="46"/>
        <v>1</v>
      </c>
    </row>
    <row r="331" spans="1:24" ht="15.75" x14ac:dyDescent="0.25">
      <c r="A331" t="str">
        <f t="shared" si="47"/>
        <v>Cam Atkinson - CLB - AD, AG</v>
      </c>
      <c r="B331" t="str">
        <f t="shared" si="48"/>
        <v>Cam</v>
      </c>
      <c r="C331" t="str">
        <f t="shared" si="49"/>
        <v>Atkinson</v>
      </c>
      <c r="D331" s="13" t="s">
        <v>4857</v>
      </c>
      <c r="E331" s="22" t="s">
        <v>14</v>
      </c>
      <c r="F331" s="25" t="s">
        <v>318</v>
      </c>
      <c r="G331" s="158" t="s">
        <v>2342</v>
      </c>
      <c r="H331" s="158" t="s">
        <v>2569</v>
      </c>
      <c r="I331" s="9">
        <v>30</v>
      </c>
      <c r="J331" s="156">
        <f>VALUE(COUNTIF(Validation!$A$2:$H$100,A331))</f>
        <v>1</v>
      </c>
      <c r="K331" s="93">
        <f t="shared" si="50"/>
        <v>5875000</v>
      </c>
      <c r="L331" s="93">
        <f t="shared" si="51"/>
        <v>5875000</v>
      </c>
      <c r="M331" s="92">
        <v>5875000</v>
      </c>
      <c r="N331" s="92">
        <v>5875000</v>
      </c>
      <c r="O331" s="92">
        <v>5875000</v>
      </c>
      <c r="P331" s="92">
        <v>5875000</v>
      </c>
      <c r="Q331" s="92">
        <v>5875000</v>
      </c>
      <c r="R331" s="92">
        <v>5875000</v>
      </c>
      <c r="S331" s="92" t="s">
        <v>7</v>
      </c>
      <c r="T331" s="25">
        <f t="shared" si="52"/>
        <v>6</v>
      </c>
      <c r="V331">
        <f t="shared" si="53"/>
        <v>1</v>
      </c>
      <c r="W331" s="25">
        <f t="shared" si="45"/>
        <v>0</v>
      </c>
      <c r="X331">
        <f t="shared" si="46"/>
        <v>1</v>
      </c>
    </row>
    <row r="332" spans="1:24" ht="15.75" x14ac:dyDescent="0.25">
      <c r="A332" t="str">
        <f t="shared" si="47"/>
        <v>Brandon Dubinsky - CLB - C, AG</v>
      </c>
      <c r="B332" t="str">
        <f t="shared" si="48"/>
        <v>Brandon</v>
      </c>
      <c r="C332" t="str">
        <f t="shared" si="49"/>
        <v>Dubinsky</v>
      </c>
      <c r="D332" s="13" t="s">
        <v>1566</v>
      </c>
      <c r="E332" s="22" t="s">
        <v>14</v>
      </c>
      <c r="F332" s="25" t="s">
        <v>316</v>
      </c>
      <c r="G332" s="158" t="s">
        <v>2353</v>
      </c>
      <c r="H332" s="158" t="s">
        <v>2569</v>
      </c>
      <c r="I332" s="158">
        <v>33</v>
      </c>
      <c r="J332" s="156">
        <f>VALUE(COUNTIF(Validation!$A$2:$H$100,A332))</f>
        <v>0</v>
      </c>
      <c r="K332" s="93">
        <f t="shared" si="50"/>
        <v>5850000</v>
      </c>
      <c r="L332" s="93">
        <f t="shared" si="51"/>
        <v>5850000</v>
      </c>
      <c r="M332" s="92">
        <v>5850000</v>
      </c>
      <c r="N332" s="92">
        <v>5850000</v>
      </c>
      <c r="O332" s="92" t="s">
        <v>7</v>
      </c>
      <c r="P332" s="92">
        <v>0</v>
      </c>
      <c r="Q332" s="92">
        <v>0</v>
      </c>
      <c r="R332" s="92">
        <v>0</v>
      </c>
      <c r="S332" s="92">
        <v>0</v>
      </c>
      <c r="T332" s="25">
        <f t="shared" si="52"/>
        <v>2</v>
      </c>
      <c r="V332">
        <f t="shared" si="53"/>
        <v>1</v>
      </c>
      <c r="W332" s="25">
        <f t="shared" si="45"/>
        <v>0</v>
      </c>
      <c r="X332">
        <f t="shared" si="46"/>
        <v>1</v>
      </c>
    </row>
    <row r="333" spans="1:24" ht="15.75" x14ac:dyDescent="0.25">
      <c r="A333" t="str">
        <f t="shared" si="47"/>
        <v>Nick Foligno - CLB - AG, C, AD</v>
      </c>
      <c r="B333" t="str">
        <f t="shared" si="48"/>
        <v>Nick</v>
      </c>
      <c r="C333" t="str">
        <f t="shared" si="49"/>
        <v>Foligno</v>
      </c>
      <c r="D333" s="13" t="s">
        <v>4858</v>
      </c>
      <c r="E333" s="22" t="s">
        <v>14</v>
      </c>
      <c r="F333" s="25" t="s">
        <v>316</v>
      </c>
      <c r="G333" s="9" t="s">
        <v>2363</v>
      </c>
      <c r="H333" s="9" t="s">
        <v>2569</v>
      </c>
      <c r="I333" s="9">
        <v>31</v>
      </c>
      <c r="J333" s="156">
        <f>VALUE(COUNTIF(Validation!$A$2:$H$100,A333))</f>
        <v>0</v>
      </c>
      <c r="K333" s="93">
        <f t="shared" si="50"/>
        <v>5500000</v>
      </c>
      <c r="L333" s="93">
        <f t="shared" si="51"/>
        <v>5500000</v>
      </c>
      <c r="M333" s="92">
        <v>5500000</v>
      </c>
      <c r="N333" s="92">
        <v>5500000</v>
      </c>
      <c r="O333" s="92" t="s">
        <v>7</v>
      </c>
      <c r="P333" s="92">
        <v>0</v>
      </c>
      <c r="Q333" s="92">
        <v>0</v>
      </c>
      <c r="R333" s="92">
        <v>0</v>
      </c>
      <c r="S333" s="92">
        <v>0</v>
      </c>
      <c r="T333" s="25">
        <f t="shared" si="52"/>
        <v>2</v>
      </c>
      <c r="V333">
        <f t="shared" si="53"/>
        <v>1</v>
      </c>
      <c r="W333" s="25">
        <f t="shared" si="45"/>
        <v>0</v>
      </c>
      <c r="X333">
        <f t="shared" si="46"/>
        <v>1</v>
      </c>
    </row>
    <row r="334" spans="1:24" ht="15.75" x14ac:dyDescent="0.25">
      <c r="A334" t="str">
        <f t="shared" si="47"/>
        <v>Gustav Nyquist - CLB - AD, AG</v>
      </c>
      <c r="B334" t="str">
        <f t="shared" si="48"/>
        <v>Gustav</v>
      </c>
      <c r="C334" t="str">
        <f t="shared" si="49"/>
        <v>Nyquist</v>
      </c>
      <c r="D334" s="13" t="s">
        <v>1333</v>
      </c>
      <c r="E334" s="22" t="s">
        <v>14</v>
      </c>
      <c r="F334" s="25">
        <v>0</v>
      </c>
      <c r="G334" s="9" t="s">
        <v>2342</v>
      </c>
      <c r="H334" s="9" t="s">
        <v>2569</v>
      </c>
      <c r="I334" s="9">
        <v>29</v>
      </c>
      <c r="J334" s="156">
        <f>VALUE(COUNTIF(Validation!$A$2:$H$100,A334))</f>
        <v>0</v>
      </c>
      <c r="K334" s="93">
        <f t="shared" si="50"/>
        <v>5500000</v>
      </c>
      <c r="L334" s="93">
        <f t="shared" si="51"/>
        <v>5500000</v>
      </c>
      <c r="M334" s="92">
        <v>5500000</v>
      </c>
      <c r="N334" s="92">
        <v>5500000</v>
      </c>
      <c r="O334" s="92">
        <v>5500000</v>
      </c>
      <c r="P334" s="92">
        <v>5500000</v>
      </c>
      <c r="Q334" s="92" t="s">
        <v>7</v>
      </c>
      <c r="R334" s="92">
        <v>0</v>
      </c>
      <c r="S334" s="92">
        <v>0</v>
      </c>
      <c r="T334" s="25">
        <f t="shared" si="52"/>
        <v>4</v>
      </c>
      <c r="V334">
        <f t="shared" si="53"/>
        <v>1</v>
      </c>
      <c r="W334" s="25">
        <f t="shared" si="45"/>
        <v>0</v>
      </c>
      <c r="X334">
        <f t="shared" si="46"/>
        <v>1</v>
      </c>
    </row>
    <row r="335" spans="1:24" ht="15.75" x14ac:dyDescent="0.25">
      <c r="A335" t="str">
        <f t="shared" si="47"/>
        <v>Seth Jones - CLB - DD</v>
      </c>
      <c r="B335" t="str">
        <f t="shared" si="48"/>
        <v>Seth</v>
      </c>
      <c r="C335" t="str">
        <f t="shared" si="49"/>
        <v>Jones</v>
      </c>
      <c r="D335" s="13" t="s">
        <v>4860</v>
      </c>
      <c r="E335" s="22" t="s">
        <v>14</v>
      </c>
      <c r="F335" s="25">
        <v>0</v>
      </c>
      <c r="G335" s="25" t="s">
        <v>2345</v>
      </c>
      <c r="H335" s="25" t="s">
        <v>2569</v>
      </c>
      <c r="I335" s="9">
        <v>24</v>
      </c>
      <c r="J335" s="156">
        <f>VALUE(COUNTIF(Validation!$A$2:$H$100,A335))</f>
        <v>1</v>
      </c>
      <c r="K335" s="93">
        <f t="shared" si="50"/>
        <v>5400000</v>
      </c>
      <c r="L335" s="93">
        <f t="shared" si="51"/>
        <v>5400000</v>
      </c>
      <c r="M335" s="92">
        <v>5400000</v>
      </c>
      <c r="N335" s="92">
        <v>5400000</v>
      </c>
      <c r="O335" s="92">
        <v>5400000</v>
      </c>
      <c r="P335" s="92" t="s">
        <v>7</v>
      </c>
      <c r="Q335" s="92">
        <v>0</v>
      </c>
      <c r="R335" s="92">
        <v>0</v>
      </c>
      <c r="S335" s="92">
        <v>0</v>
      </c>
      <c r="T335" s="25">
        <f t="shared" si="52"/>
        <v>3</v>
      </c>
      <c r="V335">
        <f t="shared" si="53"/>
        <v>1</v>
      </c>
      <c r="W335" s="25">
        <f t="shared" si="45"/>
        <v>0</v>
      </c>
      <c r="X335">
        <f t="shared" si="46"/>
        <v>1</v>
      </c>
    </row>
    <row r="336" spans="1:24" ht="15.75" x14ac:dyDescent="0.25">
      <c r="A336" t="str">
        <f t="shared" si="47"/>
        <v>Alexander Wennberg - CLB - C</v>
      </c>
      <c r="B336" t="str">
        <f t="shared" si="48"/>
        <v>Alexander</v>
      </c>
      <c r="C336" t="str">
        <f t="shared" si="49"/>
        <v>Wennberg</v>
      </c>
      <c r="D336" s="13" t="s">
        <v>1567</v>
      </c>
      <c r="E336" s="22" t="s">
        <v>14</v>
      </c>
      <c r="F336" s="25">
        <v>0</v>
      </c>
      <c r="G336" s="25" t="s">
        <v>70</v>
      </c>
      <c r="H336" s="25" t="s">
        <v>2569</v>
      </c>
      <c r="I336" s="25">
        <v>24</v>
      </c>
      <c r="J336" s="156">
        <f>VALUE(COUNTIF(Validation!$A$2:$H$100,A336))</f>
        <v>0</v>
      </c>
      <c r="K336" s="93">
        <f t="shared" si="50"/>
        <v>4900000</v>
      </c>
      <c r="L336" s="93">
        <f t="shared" si="51"/>
        <v>4900000</v>
      </c>
      <c r="M336" s="92">
        <v>4900000</v>
      </c>
      <c r="N336" s="92">
        <v>4900000</v>
      </c>
      <c r="O336" s="92">
        <v>4900000</v>
      </c>
      <c r="P336" s="92">
        <v>4900000</v>
      </c>
      <c r="Q336" s="92" t="s">
        <v>7</v>
      </c>
      <c r="R336" s="92">
        <v>0</v>
      </c>
      <c r="S336" s="92">
        <v>0</v>
      </c>
      <c r="T336" s="25">
        <f t="shared" si="52"/>
        <v>4</v>
      </c>
      <c r="V336">
        <f t="shared" si="53"/>
        <v>1</v>
      </c>
      <c r="W336" s="25">
        <f t="shared" si="45"/>
        <v>0</v>
      </c>
      <c r="X336">
        <f t="shared" si="46"/>
        <v>1</v>
      </c>
    </row>
    <row r="337" spans="1:24" ht="15.75" x14ac:dyDescent="0.25">
      <c r="A337" t="str">
        <f t="shared" si="47"/>
        <v>Ryan Murray - CLB - DG</v>
      </c>
      <c r="B337" t="str">
        <f t="shared" si="48"/>
        <v>Ryan</v>
      </c>
      <c r="C337" t="str">
        <f t="shared" si="49"/>
        <v>Murray</v>
      </c>
      <c r="D337" s="13" t="s">
        <v>1575</v>
      </c>
      <c r="E337" s="22" t="s">
        <v>14</v>
      </c>
      <c r="F337" s="25">
        <v>0</v>
      </c>
      <c r="G337" s="25" t="s">
        <v>2346</v>
      </c>
      <c r="H337" s="25" t="s">
        <v>2569</v>
      </c>
      <c r="I337" s="9">
        <v>25</v>
      </c>
      <c r="J337" s="156">
        <f>VALUE(COUNTIF(Validation!$A$2:$H$100,A337))</f>
        <v>0</v>
      </c>
      <c r="K337" s="93">
        <f t="shared" si="50"/>
        <v>4600000</v>
      </c>
      <c r="L337" s="93">
        <f t="shared" si="51"/>
        <v>4600000</v>
      </c>
      <c r="M337" s="92">
        <v>4600000</v>
      </c>
      <c r="N337" s="92">
        <v>4600000</v>
      </c>
      <c r="O337" s="92" t="s">
        <v>7</v>
      </c>
      <c r="P337" s="92">
        <v>0</v>
      </c>
      <c r="Q337" s="92">
        <v>0</v>
      </c>
      <c r="R337" s="92">
        <v>0</v>
      </c>
      <c r="S337" s="92">
        <v>0</v>
      </c>
      <c r="T337" s="25">
        <f t="shared" si="52"/>
        <v>2</v>
      </c>
      <c r="V337">
        <f t="shared" si="53"/>
        <v>1</v>
      </c>
      <c r="W337" s="25">
        <f t="shared" si="45"/>
        <v>0</v>
      </c>
      <c r="X337">
        <f t="shared" si="46"/>
        <v>1</v>
      </c>
    </row>
    <row r="338" spans="1:24" ht="15.75" x14ac:dyDescent="0.25">
      <c r="A338" t="str">
        <f t="shared" si="47"/>
        <v>David Savard - CLB - DD</v>
      </c>
      <c r="B338" t="str">
        <f t="shared" si="48"/>
        <v>David</v>
      </c>
      <c r="C338" t="str">
        <f t="shared" si="49"/>
        <v>Savard</v>
      </c>
      <c r="D338" s="13" t="s">
        <v>1574</v>
      </c>
      <c r="E338" s="22" t="s">
        <v>14</v>
      </c>
      <c r="F338" s="25">
        <v>0</v>
      </c>
      <c r="G338" s="25" t="s">
        <v>2345</v>
      </c>
      <c r="H338" s="25" t="s">
        <v>2569</v>
      </c>
      <c r="I338" s="9">
        <v>28</v>
      </c>
      <c r="J338" s="156">
        <f>VALUE(COUNTIF(Validation!$A$2:$H$100,A338))</f>
        <v>0</v>
      </c>
      <c r="K338" s="93">
        <f t="shared" si="50"/>
        <v>4250000</v>
      </c>
      <c r="L338" s="93">
        <f t="shared" si="51"/>
        <v>4250000</v>
      </c>
      <c r="M338" s="92">
        <v>4250000</v>
      </c>
      <c r="N338" s="92">
        <v>4250000</v>
      </c>
      <c r="O338" s="92" t="s">
        <v>7</v>
      </c>
      <c r="P338" s="92">
        <v>0</v>
      </c>
      <c r="Q338" s="92">
        <v>0</v>
      </c>
      <c r="R338" s="92">
        <v>0</v>
      </c>
      <c r="S338" s="92">
        <v>0</v>
      </c>
      <c r="T338" s="25">
        <f t="shared" si="52"/>
        <v>2</v>
      </c>
      <c r="V338">
        <f t="shared" si="53"/>
        <v>1</v>
      </c>
      <c r="W338" s="25">
        <f t="shared" si="45"/>
        <v>0</v>
      </c>
      <c r="X338">
        <f t="shared" si="46"/>
        <v>1</v>
      </c>
    </row>
    <row r="339" spans="1:24" ht="15.75" x14ac:dyDescent="0.25">
      <c r="A339" t="str">
        <f t="shared" si="47"/>
        <v>Boone Jenner - CLB - C, AG</v>
      </c>
      <c r="B339" t="str">
        <f t="shared" si="48"/>
        <v>Boone</v>
      </c>
      <c r="C339" t="str">
        <f t="shared" si="49"/>
        <v>Jenner</v>
      </c>
      <c r="D339" s="13" t="s">
        <v>4859</v>
      </c>
      <c r="E339" s="22" t="s">
        <v>14</v>
      </c>
      <c r="F339" s="25">
        <v>0</v>
      </c>
      <c r="G339" s="158" t="s">
        <v>2353</v>
      </c>
      <c r="H339" s="158" t="s">
        <v>2569</v>
      </c>
      <c r="I339" s="158">
        <v>26</v>
      </c>
      <c r="J339" s="156">
        <f>VALUE(COUNTIF(Validation!$A$2:$H$100,A339))</f>
        <v>0</v>
      </c>
      <c r="K339" s="93">
        <f t="shared" si="50"/>
        <v>3750000</v>
      </c>
      <c r="L339" s="93">
        <f t="shared" si="51"/>
        <v>3750000</v>
      </c>
      <c r="M339" s="92">
        <v>3750000</v>
      </c>
      <c r="N339" s="92">
        <v>3750000</v>
      </c>
      <c r="O339" s="92">
        <v>3750000</v>
      </c>
      <c r="P339" s="92" t="s">
        <v>7</v>
      </c>
      <c r="Q339" s="92">
        <v>0</v>
      </c>
      <c r="R339" s="92">
        <v>0</v>
      </c>
      <c r="S339" s="92">
        <v>0</v>
      </c>
      <c r="T339" s="25">
        <f t="shared" si="52"/>
        <v>3</v>
      </c>
      <c r="V339">
        <f t="shared" si="53"/>
        <v>1</v>
      </c>
      <c r="W339" s="25">
        <f t="shared" si="45"/>
        <v>0</v>
      </c>
      <c r="X339">
        <f t="shared" si="46"/>
        <v>1</v>
      </c>
    </row>
    <row r="340" spans="1:24" ht="15.75" x14ac:dyDescent="0.25">
      <c r="A340" t="str">
        <f t="shared" si="47"/>
        <v>Pierre-Luc Dubois - CLB - C, AG</v>
      </c>
      <c r="B340" t="str">
        <f t="shared" si="48"/>
        <v>Pierre-Luc</v>
      </c>
      <c r="C340" t="str">
        <f t="shared" si="49"/>
        <v>Dubois</v>
      </c>
      <c r="D340" s="13" t="s">
        <v>1571</v>
      </c>
      <c r="E340" s="22" t="s">
        <v>14</v>
      </c>
      <c r="F340" s="25" t="s">
        <v>348</v>
      </c>
      <c r="G340" s="9" t="s">
        <v>2353</v>
      </c>
      <c r="H340" s="9" t="s">
        <v>2569</v>
      </c>
      <c r="I340" s="9">
        <v>21</v>
      </c>
      <c r="J340" s="156">
        <f>VALUE(COUNTIF(Validation!$A$2:$H$100,A340))</f>
        <v>1</v>
      </c>
      <c r="K340" s="93">
        <f t="shared" si="50"/>
        <v>3394166</v>
      </c>
      <c r="L340" s="93">
        <f t="shared" si="51"/>
        <v>0</v>
      </c>
      <c r="M340" s="92">
        <v>3394166</v>
      </c>
      <c r="N340" s="92" t="s">
        <v>8</v>
      </c>
      <c r="O340" s="92">
        <v>0</v>
      </c>
      <c r="P340" s="92">
        <v>0</v>
      </c>
      <c r="Q340" s="92">
        <v>0</v>
      </c>
      <c r="R340" s="92">
        <v>0</v>
      </c>
      <c r="S340" s="92">
        <v>0</v>
      </c>
      <c r="T340" s="25">
        <f t="shared" si="52"/>
        <v>1</v>
      </c>
      <c r="V340">
        <f t="shared" si="53"/>
        <v>1</v>
      </c>
      <c r="W340" s="25">
        <f t="shared" si="45"/>
        <v>1</v>
      </c>
      <c r="X340">
        <f t="shared" si="46"/>
        <v>0</v>
      </c>
    </row>
    <row r="341" spans="1:24" ht="15.75" x14ac:dyDescent="0.25">
      <c r="A341" t="str">
        <f t="shared" si="47"/>
        <v>Riley Nash - CLB - C, AD</v>
      </c>
      <c r="B341" t="str">
        <f t="shared" si="48"/>
        <v>Riley</v>
      </c>
      <c r="C341" t="str">
        <f t="shared" si="49"/>
        <v>Nash</v>
      </c>
      <c r="D341" s="13" t="s">
        <v>1568</v>
      </c>
      <c r="E341" s="22" t="s">
        <v>14</v>
      </c>
      <c r="F341" s="25">
        <v>0</v>
      </c>
      <c r="G341" s="25" t="s">
        <v>2349</v>
      </c>
      <c r="H341" s="25" t="s">
        <v>2569</v>
      </c>
      <c r="I341" s="25">
        <v>30</v>
      </c>
      <c r="J341" s="156">
        <f>VALUE(COUNTIF(Validation!$A$2:$H$100,A341))</f>
        <v>0</v>
      </c>
      <c r="K341" s="93">
        <f t="shared" si="50"/>
        <v>2750000</v>
      </c>
      <c r="L341" s="93">
        <f t="shared" si="51"/>
        <v>2750000</v>
      </c>
      <c r="M341" s="92">
        <v>2750000</v>
      </c>
      <c r="N341" s="92">
        <v>2750000</v>
      </c>
      <c r="O341" s="92" t="s">
        <v>7</v>
      </c>
      <c r="P341" s="92">
        <v>0</v>
      </c>
      <c r="Q341" s="92">
        <v>0</v>
      </c>
      <c r="R341" s="92">
        <v>0</v>
      </c>
      <c r="S341" s="92">
        <v>0</v>
      </c>
      <c r="T341" s="25">
        <f t="shared" si="52"/>
        <v>2</v>
      </c>
      <c r="V341">
        <f t="shared" si="53"/>
        <v>1</v>
      </c>
      <c r="W341" s="25">
        <f t="shared" si="45"/>
        <v>0</v>
      </c>
      <c r="X341">
        <f t="shared" si="46"/>
        <v>1</v>
      </c>
    </row>
    <row r="342" spans="1:24" ht="15.75" x14ac:dyDescent="0.25">
      <c r="A342" t="str">
        <f t="shared" si="47"/>
        <v>Markus Nutivaara - CLB - DD</v>
      </c>
      <c r="B342" t="str">
        <f t="shared" si="48"/>
        <v>Markus</v>
      </c>
      <c r="C342" t="str">
        <f t="shared" si="49"/>
        <v>Nutivaara</v>
      </c>
      <c r="D342" s="13" t="s">
        <v>1576</v>
      </c>
      <c r="E342" s="22" t="s">
        <v>14</v>
      </c>
      <c r="F342" s="25">
        <v>0</v>
      </c>
      <c r="G342" s="9" t="s">
        <v>2345</v>
      </c>
      <c r="H342" s="9" t="s">
        <v>2569</v>
      </c>
      <c r="I342" s="9">
        <v>25</v>
      </c>
      <c r="J342" s="156">
        <f>VALUE(COUNTIF(Validation!$A$2:$H$100,A342))</f>
        <v>1</v>
      </c>
      <c r="K342" s="93">
        <f t="shared" si="50"/>
        <v>2700000</v>
      </c>
      <c r="L342" s="93">
        <f t="shared" si="51"/>
        <v>2700000</v>
      </c>
      <c r="M342" s="92">
        <v>2700000</v>
      </c>
      <c r="N342" s="92">
        <v>2700000</v>
      </c>
      <c r="O342" s="92">
        <v>2700000</v>
      </c>
      <c r="P342" s="92" t="s">
        <v>7</v>
      </c>
      <c r="Q342" s="92">
        <v>0</v>
      </c>
      <c r="R342" s="92">
        <v>0</v>
      </c>
      <c r="S342" s="92">
        <v>0</v>
      </c>
      <c r="T342" s="25">
        <f t="shared" si="52"/>
        <v>3</v>
      </c>
      <c r="V342">
        <f t="shared" si="53"/>
        <v>1</v>
      </c>
      <c r="W342" s="25">
        <f t="shared" si="45"/>
        <v>0</v>
      </c>
      <c r="X342">
        <f t="shared" si="46"/>
        <v>1</v>
      </c>
    </row>
    <row r="343" spans="1:24" ht="15.75" x14ac:dyDescent="0.25">
      <c r="A343" t="str">
        <f t="shared" si="47"/>
        <v>Oliver Bjorkstrand - CLB - AD</v>
      </c>
      <c r="B343" t="str">
        <f t="shared" si="48"/>
        <v>Oliver</v>
      </c>
      <c r="C343" t="str">
        <f t="shared" si="49"/>
        <v>Bjorkstrand</v>
      </c>
      <c r="D343" s="13" t="s">
        <v>1569</v>
      </c>
      <c r="E343" s="22" t="s">
        <v>14</v>
      </c>
      <c r="F343" s="25">
        <v>0</v>
      </c>
      <c r="G343" s="25" t="s">
        <v>2339</v>
      </c>
      <c r="H343" s="25" t="s">
        <v>2569</v>
      </c>
      <c r="I343" s="9">
        <v>24</v>
      </c>
      <c r="J343" s="156">
        <f>VALUE(COUNTIF(Validation!$A$2:$H$100,A343))</f>
        <v>1</v>
      </c>
      <c r="K343" s="93">
        <f t="shared" si="50"/>
        <v>2500000</v>
      </c>
      <c r="L343" s="93">
        <f t="shared" si="51"/>
        <v>2500000</v>
      </c>
      <c r="M343" s="92">
        <v>2500000</v>
      </c>
      <c r="N343" s="92">
        <v>2500000</v>
      </c>
      <c r="O343" s="92" t="s">
        <v>8</v>
      </c>
      <c r="P343" s="92">
        <v>0</v>
      </c>
      <c r="Q343" s="92">
        <v>0</v>
      </c>
      <c r="R343" s="92">
        <v>0</v>
      </c>
      <c r="S343" s="92">
        <v>0</v>
      </c>
      <c r="T343" s="25">
        <f t="shared" si="52"/>
        <v>2</v>
      </c>
      <c r="V343">
        <f t="shared" si="53"/>
        <v>1</v>
      </c>
      <c r="W343" s="25">
        <f t="shared" si="45"/>
        <v>0</v>
      </c>
      <c r="X343">
        <f t="shared" si="46"/>
        <v>1</v>
      </c>
    </row>
    <row r="344" spans="1:24" ht="15.75" x14ac:dyDescent="0.25">
      <c r="A344" t="str">
        <f t="shared" si="47"/>
        <v>Josh Anderson - CLB - AD</v>
      </c>
      <c r="B344" t="str">
        <f t="shared" si="48"/>
        <v>Josh</v>
      </c>
      <c r="C344" t="str">
        <f t="shared" si="49"/>
        <v>Anderson</v>
      </c>
      <c r="D344" s="13" t="s">
        <v>1570</v>
      </c>
      <c r="E344" s="22" t="s">
        <v>14</v>
      </c>
      <c r="F344" s="25">
        <v>0</v>
      </c>
      <c r="G344" s="25" t="s">
        <v>2339</v>
      </c>
      <c r="H344" s="25" t="s">
        <v>2569</v>
      </c>
      <c r="I344" s="9">
        <v>25</v>
      </c>
      <c r="J344" s="156">
        <f>VALUE(COUNTIF(Validation!$A$2:$H$100,A344))</f>
        <v>0</v>
      </c>
      <c r="K344" s="93">
        <f t="shared" si="50"/>
        <v>1850000</v>
      </c>
      <c r="L344" s="93">
        <f t="shared" si="51"/>
        <v>0</v>
      </c>
      <c r="M344" s="92">
        <v>1850000</v>
      </c>
      <c r="N344" s="92" t="s">
        <v>8</v>
      </c>
      <c r="O344" s="92">
        <v>0</v>
      </c>
      <c r="P344" s="92">
        <v>0</v>
      </c>
      <c r="Q344" s="92">
        <v>0</v>
      </c>
      <c r="R344" s="92">
        <v>0</v>
      </c>
      <c r="S344" s="92">
        <v>0</v>
      </c>
      <c r="T344" s="25">
        <f t="shared" si="52"/>
        <v>1</v>
      </c>
      <c r="V344">
        <f t="shared" si="53"/>
        <v>2</v>
      </c>
      <c r="W344" s="25">
        <f t="shared" si="45"/>
        <v>0</v>
      </c>
      <c r="X344">
        <f t="shared" si="46"/>
        <v>0</v>
      </c>
    </row>
    <row r="345" spans="1:24" ht="15.75" x14ac:dyDescent="0.25">
      <c r="A345" t="str">
        <f t="shared" si="47"/>
        <v>Emil Bemstrom - CLB - C, AD</v>
      </c>
      <c r="B345" t="str">
        <f t="shared" si="48"/>
        <v>Emil</v>
      </c>
      <c r="C345" t="str">
        <f t="shared" si="49"/>
        <v>Bemstrom</v>
      </c>
      <c r="D345" s="13" t="s">
        <v>2732</v>
      </c>
      <c r="E345" s="22" t="s">
        <v>14</v>
      </c>
      <c r="F345" s="25" t="s">
        <v>331</v>
      </c>
      <c r="G345" s="9" t="s">
        <v>2349</v>
      </c>
      <c r="H345" s="9" t="s">
        <v>2581</v>
      </c>
      <c r="I345" s="9">
        <v>20</v>
      </c>
      <c r="J345" s="156">
        <f>VALUE(COUNTIF(Validation!$A$2:$H$100,A345))</f>
        <v>0</v>
      </c>
      <c r="K345" s="93">
        <f t="shared" si="50"/>
        <v>1633333</v>
      </c>
      <c r="L345" s="93">
        <f t="shared" si="51"/>
        <v>1633333</v>
      </c>
      <c r="M345" s="92">
        <v>1633333</v>
      </c>
      <c r="N345" s="92">
        <v>1633333</v>
      </c>
      <c r="O345" s="92">
        <v>1633333</v>
      </c>
      <c r="P345" s="92" t="s">
        <v>8</v>
      </c>
      <c r="Q345" s="92">
        <v>0</v>
      </c>
      <c r="R345" s="92">
        <v>0</v>
      </c>
      <c r="S345" s="92">
        <v>0</v>
      </c>
      <c r="T345" s="25">
        <f t="shared" si="52"/>
        <v>3</v>
      </c>
      <c r="V345">
        <f t="shared" si="53"/>
        <v>1</v>
      </c>
      <c r="W345" s="25">
        <f t="shared" si="45"/>
        <v>1</v>
      </c>
      <c r="X345">
        <f t="shared" si="46"/>
        <v>1</v>
      </c>
    </row>
    <row r="346" spans="1:24" ht="15.75" x14ac:dyDescent="0.25">
      <c r="A346" t="str">
        <f t="shared" si="47"/>
        <v>Scott Harrington - CLB - DG</v>
      </c>
      <c r="B346" t="str">
        <f t="shared" si="48"/>
        <v>Scott</v>
      </c>
      <c r="C346" t="str">
        <f t="shared" si="49"/>
        <v>Harrington</v>
      </c>
      <c r="D346" s="13" t="s">
        <v>1579</v>
      </c>
      <c r="E346" s="22" t="s">
        <v>14</v>
      </c>
      <c r="F346" s="25">
        <v>0</v>
      </c>
      <c r="G346" s="25" t="s">
        <v>2346</v>
      </c>
      <c r="H346" s="25" t="s">
        <v>2569</v>
      </c>
      <c r="I346" s="9">
        <v>26</v>
      </c>
      <c r="J346" s="156">
        <f>VALUE(COUNTIF(Validation!$A$2:$H$100,A346))</f>
        <v>0</v>
      </c>
      <c r="K346" s="93">
        <f t="shared" si="50"/>
        <v>1633333</v>
      </c>
      <c r="L346" s="93">
        <f t="shared" si="51"/>
        <v>1633333</v>
      </c>
      <c r="M346" s="92">
        <v>1633333</v>
      </c>
      <c r="N346" s="92">
        <v>1633333</v>
      </c>
      <c r="O346" s="92">
        <v>1633333</v>
      </c>
      <c r="P346" s="92" t="s">
        <v>7</v>
      </c>
      <c r="Q346" s="92">
        <v>0</v>
      </c>
      <c r="R346" s="92">
        <v>0</v>
      </c>
      <c r="S346" s="92">
        <v>0</v>
      </c>
      <c r="T346" s="25">
        <f t="shared" si="52"/>
        <v>3</v>
      </c>
      <c r="V346">
        <f t="shared" si="53"/>
        <v>1</v>
      </c>
      <c r="W346" s="25">
        <f t="shared" si="45"/>
        <v>0</v>
      </c>
      <c r="X346">
        <f t="shared" si="46"/>
        <v>1</v>
      </c>
    </row>
    <row r="347" spans="1:24" ht="15.75" x14ac:dyDescent="0.25">
      <c r="A347" t="str">
        <f t="shared" si="47"/>
        <v>Andrew Peeke - CLB - DD</v>
      </c>
      <c r="B347" t="str">
        <f t="shared" si="48"/>
        <v>Andrew</v>
      </c>
      <c r="C347" t="str">
        <f t="shared" si="49"/>
        <v>Peeke</v>
      </c>
      <c r="D347" s="13" t="s">
        <v>2535</v>
      </c>
      <c r="E347" s="22" t="s">
        <v>14</v>
      </c>
      <c r="F347" s="25" t="s">
        <v>331</v>
      </c>
      <c r="G347" s="25" t="s">
        <v>2345</v>
      </c>
      <c r="H347" s="9" t="s">
        <v>2581</v>
      </c>
      <c r="I347" s="25">
        <v>21</v>
      </c>
      <c r="J347" s="156">
        <f>VALUE(COUNTIF(Validation!$A$2:$H$100,A347))</f>
        <v>0</v>
      </c>
      <c r="K347" s="93">
        <f t="shared" si="50"/>
        <v>1491667</v>
      </c>
      <c r="L347" s="93">
        <f t="shared" si="51"/>
        <v>1491667</v>
      </c>
      <c r="M347" s="92">
        <v>1491667</v>
      </c>
      <c r="N347" s="92">
        <v>1491667</v>
      </c>
      <c r="O347" s="92" t="s">
        <v>4738</v>
      </c>
      <c r="P347" s="92">
        <v>0</v>
      </c>
      <c r="Q347" s="92">
        <v>0</v>
      </c>
      <c r="R347" s="92">
        <v>0</v>
      </c>
      <c r="S347" s="92">
        <v>0</v>
      </c>
      <c r="T347" s="25">
        <f t="shared" si="52"/>
        <v>2</v>
      </c>
      <c r="V347">
        <f t="shared" si="53"/>
        <v>1</v>
      </c>
      <c r="W347" s="25">
        <f t="shared" si="45"/>
        <v>1</v>
      </c>
      <c r="X347">
        <f t="shared" si="46"/>
        <v>1</v>
      </c>
    </row>
    <row r="348" spans="1:24" ht="15.75" x14ac:dyDescent="0.25">
      <c r="A348" t="str">
        <f t="shared" si="47"/>
        <v>Vladislav Gavrikov - CLB - D</v>
      </c>
      <c r="B348" t="str">
        <f t="shared" si="48"/>
        <v>Vladislav</v>
      </c>
      <c r="C348" t="str">
        <f t="shared" si="49"/>
        <v>Gavrikov</v>
      </c>
      <c r="D348" s="13" t="s">
        <v>2534</v>
      </c>
      <c r="E348" s="22" t="s">
        <v>14</v>
      </c>
      <c r="F348" s="25" t="s">
        <v>331</v>
      </c>
      <c r="G348" s="25" t="s">
        <v>79</v>
      </c>
      <c r="H348" s="25" t="s">
        <v>2581</v>
      </c>
      <c r="I348" s="25">
        <v>23</v>
      </c>
      <c r="J348" s="156">
        <f>VALUE(COUNTIF(Validation!$A$2:$H$100,A348))</f>
        <v>0</v>
      </c>
      <c r="K348" s="93">
        <f t="shared" si="50"/>
        <v>1350000</v>
      </c>
      <c r="L348" s="93" t="str">
        <f t="shared" si="51"/>
        <v xml:space="preserve">10.2(c) </v>
      </c>
      <c r="M348" s="92">
        <v>1350000</v>
      </c>
      <c r="N348" s="92" t="s">
        <v>4738</v>
      </c>
      <c r="O348" s="92">
        <v>0</v>
      </c>
      <c r="P348" s="92">
        <v>0</v>
      </c>
      <c r="Q348" s="92">
        <v>0</v>
      </c>
      <c r="R348" s="92">
        <v>0</v>
      </c>
      <c r="S348" s="92">
        <v>0</v>
      </c>
      <c r="T348" s="25">
        <f t="shared" si="52"/>
        <v>1</v>
      </c>
      <c r="V348">
        <f t="shared" si="53"/>
        <v>1</v>
      </c>
      <c r="W348" s="25">
        <f t="shared" si="45"/>
        <v>1</v>
      </c>
      <c r="X348">
        <f t="shared" si="46"/>
        <v>0</v>
      </c>
    </row>
    <row r="349" spans="1:24" ht="15.75" x14ac:dyDescent="0.25">
      <c r="A349" t="str">
        <f t="shared" si="47"/>
        <v>Liam Foudy - CLB - C</v>
      </c>
      <c r="B349" t="str">
        <f t="shared" si="48"/>
        <v>Liam</v>
      </c>
      <c r="C349" t="str">
        <f t="shared" si="49"/>
        <v>Foudy</v>
      </c>
      <c r="D349" s="13" t="s">
        <v>1583</v>
      </c>
      <c r="E349" s="22" t="s">
        <v>14</v>
      </c>
      <c r="F349" s="25" t="s">
        <v>331</v>
      </c>
      <c r="G349" s="158" t="s">
        <v>70</v>
      </c>
      <c r="H349" s="158" t="s">
        <v>2581</v>
      </c>
      <c r="I349" s="9">
        <v>19</v>
      </c>
      <c r="J349" s="156">
        <f>VALUE(COUNTIF(Validation!$A$2:$H$100,A349))</f>
        <v>1</v>
      </c>
      <c r="K349" s="93">
        <f t="shared" si="50"/>
        <v>1269167</v>
      </c>
      <c r="L349" s="93">
        <f t="shared" si="51"/>
        <v>1269167</v>
      </c>
      <c r="M349" s="92">
        <v>1269167</v>
      </c>
      <c r="N349" s="92">
        <v>1269167</v>
      </c>
      <c r="O349" s="92">
        <v>1269167</v>
      </c>
      <c r="P349" s="92" t="s">
        <v>8</v>
      </c>
      <c r="Q349" s="92">
        <v>0</v>
      </c>
      <c r="R349" s="92">
        <v>0</v>
      </c>
      <c r="S349" s="92">
        <v>0</v>
      </c>
      <c r="T349" s="25">
        <f t="shared" si="52"/>
        <v>3</v>
      </c>
      <c r="V349">
        <f t="shared" si="53"/>
        <v>1</v>
      </c>
      <c r="W349" s="25">
        <f t="shared" si="45"/>
        <v>1</v>
      </c>
      <c r="X349">
        <f t="shared" si="46"/>
        <v>1</v>
      </c>
    </row>
    <row r="350" spans="1:24" ht="15.75" x14ac:dyDescent="0.25">
      <c r="A350" t="str">
        <f t="shared" si="47"/>
        <v>Joonas Korpisalo - CLB - G</v>
      </c>
      <c r="B350" t="str">
        <f t="shared" si="48"/>
        <v>Joonas</v>
      </c>
      <c r="C350" t="str">
        <f t="shared" si="49"/>
        <v>Korpisalo</v>
      </c>
      <c r="D350" s="13" t="s">
        <v>1581</v>
      </c>
      <c r="E350" s="22" t="s">
        <v>14</v>
      </c>
      <c r="F350" s="25">
        <v>0</v>
      </c>
      <c r="G350" s="25" t="s">
        <v>121</v>
      </c>
      <c r="H350" s="25" t="s">
        <v>2569</v>
      </c>
      <c r="I350" s="9">
        <v>25</v>
      </c>
      <c r="J350" s="156">
        <f>VALUE(COUNTIF(Validation!$A$2:$H$100,A350))</f>
        <v>0</v>
      </c>
      <c r="K350" s="93">
        <f t="shared" si="50"/>
        <v>1150000</v>
      </c>
      <c r="L350" s="93">
        <f t="shared" si="51"/>
        <v>0</v>
      </c>
      <c r="M350" s="92">
        <v>1150000</v>
      </c>
      <c r="N350" s="92" t="s">
        <v>8</v>
      </c>
      <c r="O350" s="92">
        <v>0</v>
      </c>
      <c r="P350" s="92">
        <v>0</v>
      </c>
      <c r="Q350" s="92">
        <v>0</v>
      </c>
      <c r="R350" s="92">
        <v>0</v>
      </c>
      <c r="S350" s="92">
        <v>0</v>
      </c>
      <c r="T350" s="25">
        <f t="shared" si="52"/>
        <v>1</v>
      </c>
      <c r="V350">
        <f t="shared" si="53"/>
        <v>1</v>
      </c>
      <c r="W350" s="25">
        <f t="shared" si="45"/>
        <v>0</v>
      </c>
      <c r="X350">
        <f t="shared" si="46"/>
        <v>0</v>
      </c>
    </row>
    <row r="351" spans="1:24" ht="15.75" x14ac:dyDescent="0.25">
      <c r="A351" t="str">
        <f t="shared" si="47"/>
        <v>Matiss Kivlenieks - CLB - G</v>
      </c>
      <c r="B351" t="str">
        <f t="shared" si="48"/>
        <v>Matiss</v>
      </c>
      <c r="C351" t="str">
        <f t="shared" si="49"/>
        <v>Kivlenieks</v>
      </c>
      <c r="D351" s="13" t="s">
        <v>1584</v>
      </c>
      <c r="E351" s="22" t="s">
        <v>14</v>
      </c>
      <c r="F351" s="25" t="s">
        <v>331</v>
      </c>
      <c r="G351" s="25" t="s">
        <v>121</v>
      </c>
      <c r="H351" s="25" t="s">
        <v>2581</v>
      </c>
      <c r="I351" s="25">
        <v>23</v>
      </c>
      <c r="J351" s="156">
        <f>VALUE(COUNTIF(Validation!$A$2:$H$100,A351))</f>
        <v>0</v>
      </c>
      <c r="K351" s="93">
        <f t="shared" si="50"/>
        <v>1066667</v>
      </c>
      <c r="L351" s="93">
        <f t="shared" si="51"/>
        <v>0</v>
      </c>
      <c r="M351" s="92">
        <v>1066667</v>
      </c>
      <c r="N351" s="92" t="s">
        <v>8</v>
      </c>
      <c r="O351" s="92">
        <v>0</v>
      </c>
      <c r="P351" s="92">
        <v>0</v>
      </c>
      <c r="Q351" s="92">
        <v>0</v>
      </c>
      <c r="R351" s="92">
        <v>0</v>
      </c>
      <c r="S351" s="92">
        <v>0</v>
      </c>
      <c r="T351" s="25">
        <f t="shared" si="52"/>
        <v>1</v>
      </c>
      <c r="V351">
        <f t="shared" si="53"/>
        <v>1</v>
      </c>
      <c r="W351" s="25">
        <f t="shared" si="45"/>
        <v>1</v>
      </c>
      <c r="X351">
        <f t="shared" si="46"/>
        <v>0</v>
      </c>
    </row>
    <row r="352" spans="1:24" ht="15.75" x14ac:dyDescent="0.25">
      <c r="A352" t="str">
        <f t="shared" si="47"/>
        <v>Ryan Collins - CLB - DD</v>
      </c>
      <c r="B352" t="str">
        <f t="shared" si="48"/>
        <v>Ryan</v>
      </c>
      <c r="C352" t="str">
        <f t="shared" si="49"/>
        <v>Collins</v>
      </c>
      <c r="D352" s="13" t="s">
        <v>1587</v>
      </c>
      <c r="E352" s="22" t="s">
        <v>14</v>
      </c>
      <c r="F352" s="25" t="s">
        <v>331</v>
      </c>
      <c r="G352" s="25" t="s">
        <v>2345</v>
      </c>
      <c r="H352" s="25" t="s">
        <v>2581</v>
      </c>
      <c r="I352" s="25">
        <v>23</v>
      </c>
      <c r="J352" s="156">
        <f>VALUE(COUNTIF(Validation!$A$2:$H$100,A352))</f>
        <v>0</v>
      </c>
      <c r="K352" s="93">
        <f t="shared" si="50"/>
        <v>925000</v>
      </c>
      <c r="L352" s="93">
        <f t="shared" si="51"/>
        <v>0</v>
      </c>
      <c r="M352" s="92">
        <v>925000</v>
      </c>
      <c r="N352" s="92" t="s">
        <v>8</v>
      </c>
      <c r="O352" s="92">
        <v>0</v>
      </c>
      <c r="P352" s="92">
        <v>0</v>
      </c>
      <c r="Q352" s="92">
        <v>0</v>
      </c>
      <c r="R352" s="92">
        <v>0</v>
      </c>
      <c r="S352" s="92">
        <v>0</v>
      </c>
      <c r="T352" s="25">
        <f t="shared" si="52"/>
        <v>1</v>
      </c>
      <c r="V352">
        <f t="shared" si="53"/>
        <v>1</v>
      </c>
      <c r="W352" s="25">
        <f t="shared" si="45"/>
        <v>1</v>
      </c>
      <c r="X352">
        <f t="shared" si="46"/>
        <v>0</v>
      </c>
    </row>
    <row r="353" spans="1:24" ht="15.75" x14ac:dyDescent="0.25">
      <c r="A353" t="str">
        <f t="shared" si="47"/>
        <v>Trey Fix-Wolansky - CLB - AD</v>
      </c>
      <c r="B353" t="str">
        <f t="shared" si="48"/>
        <v>Trey</v>
      </c>
      <c r="C353" t="str">
        <f t="shared" si="49"/>
        <v>Fix-Wolansky</v>
      </c>
      <c r="D353" s="13" t="s">
        <v>2532</v>
      </c>
      <c r="E353" s="22" t="s">
        <v>14</v>
      </c>
      <c r="F353" s="25" t="s">
        <v>331</v>
      </c>
      <c r="G353" s="25" t="s">
        <v>2339</v>
      </c>
      <c r="H353" s="25" t="s">
        <v>2581</v>
      </c>
      <c r="I353" s="9">
        <v>20</v>
      </c>
      <c r="J353" s="156">
        <f>VALUE(COUNTIF(Validation!$A$2:$H$100,A353))</f>
        <v>0</v>
      </c>
      <c r="K353" s="93">
        <f t="shared" si="50"/>
        <v>925000</v>
      </c>
      <c r="L353" s="93">
        <f t="shared" si="51"/>
        <v>925000</v>
      </c>
      <c r="M353" s="92">
        <v>925000</v>
      </c>
      <c r="N353" s="92">
        <v>925000</v>
      </c>
      <c r="O353" s="92">
        <v>925000</v>
      </c>
      <c r="P353" s="92" t="s">
        <v>8</v>
      </c>
      <c r="Q353" s="92">
        <v>0</v>
      </c>
      <c r="R353" s="92">
        <v>0</v>
      </c>
      <c r="S353" s="92">
        <v>0</v>
      </c>
      <c r="T353" s="25">
        <f t="shared" si="52"/>
        <v>3</v>
      </c>
      <c r="V353">
        <f t="shared" si="53"/>
        <v>1</v>
      </c>
      <c r="W353" s="25">
        <f t="shared" si="45"/>
        <v>1</v>
      </c>
      <c r="X353">
        <f t="shared" si="46"/>
        <v>1</v>
      </c>
    </row>
    <row r="354" spans="1:24" ht="15.75" x14ac:dyDescent="0.25">
      <c r="A354" t="str">
        <f t="shared" si="47"/>
        <v>Maxime Fortier - CLB - AD, C</v>
      </c>
      <c r="B354" t="str">
        <f t="shared" si="48"/>
        <v>Maxime</v>
      </c>
      <c r="C354" t="str">
        <f t="shared" si="49"/>
        <v>Fortier</v>
      </c>
      <c r="D354" s="13" t="s">
        <v>1591</v>
      </c>
      <c r="E354" s="22" t="s">
        <v>14</v>
      </c>
      <c r="F354" s="25" t="s">
        <v>331</v>
      </c>
      <c r="G354" s="25" t="s">
        <v>2354</v>
      </c>
      <c r="H354" s="25" t="s">
        <v>2581</v>
      </c>
      <c r="I354" s="9">
        <v>21</v>
      </c>
      <c r="J354" s="156">
        <f>VALUE(COUNTIF(Validation!$A$2:$H$100,A354))</f>
        <v>0</v>
      </c>
      <c r="K354" s="93">
        <f t="shared" si="50"/>
        <v>925000</v>
      </c>
      <c r="L354" s="93">
        <f t="shared" si="51"/>
        <v>0</v>
      </c>
      <c r="M354" s="92">
        <v>925000</v>
      </c>
      <c r="N354" s="92" t="s">
        <v>8</v>
      </c>
      <c r="O354" s="92">
        <v>0</v>
      </c>
      <c r="P354" s="92">
        <v>0</v>
      </c>
      <c r="Q354" s="92">
        <v>0</v>
      </c>
      <c r="R354" s="92">
        <v>0</v>
      </c>
      <c r="S354" s="92">
        <v>0</v>
      </c>
      <c r="T354" s="25">
        <f t="shared" si="52"/>
        <v>1</v>
      </c>
      <c r="V354">
        <f t="shared" si="53"/>
        <v>1</v>
      </c>
      <c r="W354" s="25">
        <f t="shared" si="45"/>
        <v>1</v>
      </c>
      <c r="X354">
        <f t="shared" si="46"/>
        <v>0</v>
      </c>
    </row>
    <row r="355" spans="1:24" ht="15.75" x14ac:dyDescent="0.25">
      <c r="A355" t="str">
        <f t="shared" si="47"/>
        <v>Jakob Lilja - CLB - AG</v>
      </c>
      <c r="B355" t="str">
        <f t="shared" si="48"/>
        <v>Jakob</v>
      </c>
      <c r="C355" t="str">
        <f t="shared" si="49"/>
        <v>Lilja</v>
      </c>
      <c r="D355" s="13" t="s">
        <v>2533</v>
      </c>
      <c r="E355" s="22" t="s">
        <v>14</v>
      </c>
      <c r="F355" s="25" t="s">
        <v>331</v>
      </c>
      <c r="G355" s="25" t="s">
        <v>2341</v>
      </c>
      <c r="H355" s="25" t="s">
        <v>2581</v>
      </c>
      <c r="I355" s="9">
        <v>26</v>
      </c>
      <c r="J355" s="156">
        <f>VALUE(COUNTIF(Validation!$A$2:$H$100,A355))</f>
        <v>0</v>
      </c>
      <c r="K355" s="93">
        <f t="shared" si="50"/>
        <v>925000</v>
      </c>
      <c r="L355" s="93">
        <f t="shared" si="51"/>
        <v>0</v>
      </c>
      <c r="M355" s="92">
        <v>925000</v>
      </c>
      <c r="N355" s="92" t="s">
        <v>8</v>
      </c>
      <c r="O355" s="92">
        <v>0</v>
      </c>
      <c r="P355" s="92">
        <v>0</v>
      </c>
      <c r="Q355" s="94">
        <v>0</v>
      </c>
      <c r="R355" s="92">
        <v>0</v>
      </c>
      <c r="S355" s="92">
        <v>0</v>
      </c>
      <c r="T355" s="25">
        <f t="shared" si="52"/>
        <v>1</v>
      </c>
      <c r="V355">
        <f t="shared" si="53"/>
        <v>1</v>
      </c>
      <c r="W355" s="25">
        <f t="shared" si="45"/>
        <v>1</v>
      </c>
      <c r="X355">
        <f t="shared" si="46"/>
        <v>0</v>
      </c>
    </row>
    <row r="356" spans="1:24" ht="15.75" x14ac:dyDescent="0.25">
      <c r="A356" t="str">
        <f t="shared" si="47"/>
        <v>Kevin Stenlund - CLB - AD</v>
      </c>
      <c r="B356" t="str">
        <f t="shared" si="48"/>
        <v>Kevin</v>
      </c>
      <c r="C356" t="str">
        <f t="shared" si="49"/>
        <v>Stenlund</v>
      </c>
      <c r="D356" s="13" t="s">
        <v>1588</v>
      </c>
      <c r="E356" s="22" t="s">
        <v>14</v>
      </c>
      <c r="F356" s="25" t="s">
        <v>331</v>
      </c>
      <c r="G356" s="25" t="s">
        <v>2339</v>
      </c>
      <c r="H356" s="25" t="s">
        <v>2581</v>
      </c>
      <c r="I356" s="9">
        <v>22</v>
      </c>
      <c r="J356" s="156">
        <f>VALUE(COUNTIF(Validation!$A$2:$H$100,A356))</f>
        <v>0</v>
      </c>
      <c r="K356" s="93">
        <f t="shared" si="50"/>
        <v>925000</v>
      </c>
      <c r="L356" s="93">
        <f t="shared" si="51"/>
        <v>0</v>
      </c>
      <c r="M356" s="92">
        <v>925000</v>
      </c>
      <c r="N356" s="92" t="s">
        <v>8</v>
      </c>
      <c r="O356" s="92">
        <v>0</v>
      </c>
      <c r="P356" s="92">
        <v>0</v>
      </c>
      <c r="Q356" s="92">
        <v>0</v>
      </c>
      <c r="R356" s="92">
        <v>0</v>
      </c>
      <c r="S356" s="92">
        <v>0</v>
      </c>
      <c r="T356" s="25">
        <f t="shared" si="52"/>
        <v>1</v>
      </c>
      <c r="V356">
        <f t="shared" si="53"/>
        <v>1</v>
      </c>
      <c r="W356" s="25">
        <f t="shared" si="45"/>
        <v>1</v>
      </c>
      <c r="X356">
        <f t="shared" si="46"/>
        <v>0</v>
      </c>
    </row>
    <row r="357" spans="1:24" ht="15.75" x14ac:dyDescent="0.25">
      <c r="A357" t="str">
        <f t="shared" si="47"/>
        <v>Daniil Tarasov - CLB - G</v>
      </c>
      <c r="B357" t="str">
        <f t="shared" si="48"/>
        <v>Daniil</v>
      </c>
      <c r="C357" t="str">
        <f t="shared" si="49"/>
        <v>Tarasov</v>
      </c>
      <c r="D357" s="13" t="s">
        <v>2537</v>
      </c>
      <c r="E357" s="22" t="s">
        <v>14</v>
      </c>
      <c r="F357" s="25" t="s">
        <v>331</v>
      </c>
      <c r="G357" s="25" t="s">
        <v>121</v>
      </c>
      <c r="H357" s="25" t="s">
        <v>2581</v>
      </c>
      <c r="I357" s="25">
        <v>20</v>
      </c>
      <c r="J357" s="156">
        <f>VALUE(COUNTIF(Validation!$A$2:$H$100,A357))</f>
        <v>0</v>
      </c>
      <c r="K357" s="93">
        <f t="shared" si="50"/>
        <v>925000</v>
      </c>
      <c r="L357" s="93">
        <f t="shared" si="51"/>
        <v>925000</v>
      </c>
      <c r="M357" s="92">
        <v>925000</v>
      </c>
      <c r="N357" s="92">
        <v>925000</v>
      </c>
      <c r="O357" s="92">
        <v>925000</v>
      </c>
      <c r="P357" s="92" t="s">
        <v>8</v>
      </c>
      <c r="Q357" s="92">
        <v>0</v>
      </c>
      <c r="R357" s="92">
        <v>0</v>
      </c>
      <c r="S357" s="92">
        <v>0</v>
      </c>
      <c r="T357" s="25">
        <f t="shared" si="52"/>
        <v>3</v>
      </c>
      <c r="V357">
        <f t="shared" si="53"/>
        <v>1</v>
      </c>
      <c r="W357" s="25">
        <f t="shared" si="45"/>
        <v>1</v>
      </c>
      <c r="X357">
        <f t="shared" si="46"/>
        <v>1</v>
      </c>
    </row>
    <row r="358" spans="1:24" ht="15.75" x14ac:dyDescent="0.25">
      <c r="A358" t="str">
        <f t="shared" si="47"/>
        <v>Alexandre Texier - CLB - C</v>
      </c>
      <c r="B358" t="str">
        <f t="shared" si="48"/>
        <v>Alexandre</v>
      </c>
      <c r="C358" t="str">
        <f t="shared" si="49"/>
        <v>Texier</v>
      </c>
      <c r="D358" s="13" t="s">
        <v>1585</v>
      </c>
      <c r="E358" s="22" t="s">
        <v>14</v>
      </c>
      <c r="F358" s="25" t="s">
        <v>331</v>
      </c>
      <c r="G358" s="25" t="s">
        <v>70</v>
      </c>
      <c r="H358" s="25" t="s">
        <v>2581</v>
      </c>
      <c r="I358" s="9">
        <v>19</v>
      </c>
      <c r="J358" s="156">
        <f>VALUE(COUNTIF(Validation!$A$2:$H$100,A358))</f>
        <v>0</v>
      </c>
      <c r="K358" s="93">
        <f t="shared" si="50"/>
        <v>925000</v>
      </c>
      <c r="L358" s="93">
        <f t="shared" si="51"/>
        <v>925000</v>
      </c>
      <c r="M358" s="92">
        <v>925000</v>
      </c>
      <c r="N358" s="92">
        <v>925000</v>
      </c>
      <c r="O358" s="92" t="s">
        <v>8</v>
      </c>
      <c r="P358" s="92">
        <v>0</v>
      </c>
      <c r="Q358" s="92">
        <v>0</v>
      </c>
      <c r="R358" s="92">
        <v>0</v>
      </c>
      <c r="S358" s="92">
        <v>0</v>
      </c>
      <c r="T358" s="25">
        <f t="shared" si="52"/>
        <v>2</v>
      </c>
      <c r="V358">
        <f t="shared" si="53"/>
        <v>1</v>
      </c>
      <c r="W358" s="25">
        <f t="shared" si="45"/>
        <v>1</v>
      </c>
      <c r="X358">
        <f t="shared" si="46"/>
        <v>1</v>
      </c>
    </row>
    <row r="359" spans="1:24" ht="15.75" x14ac:dyDescent="0.25">
      <c r="A359" t="str">
        <f t="shared" si="47"/>
        <v>Veini Vehvilainen - CLB - G</v>
      </c>
      <c r="B359" t="str">
        <f t="shared" si="48"/>
        <v>Veini</v>
      </c>
      <c r="C359" t="str">
        <f t="shared" si="49"/>
        <v>Vehvilainen</v>
      </c>
      <c r="D359" s="13" t="s">
        <v>2538</v>
      </c>
      <c r="E359" s="22" t="s">
        <v>14</v>
      </c>
      <c r="F359" s="25" t="s">
        <v>331</v>
      </c>
      <c r="G359" s="25" t="s">
        <v>121</v>
      </c>
      <c r="H359" s="25" t="s">
        <v>2581</v>
      </c>
      <c r="I359" s="25">
        <v>22</v>
      </c>
      <c r="J359" s="156">
        <f>VALUE(COUNTIF(Validation!$A$2:$H$100,A359))</f>
        <v>0</v>
      </c>
      <c r="K359" s="93">
        <f t="shared" si="50"/>
        <v>925000</v>
      </c>
      <c r="L359" s="93">
        <f t="shared" si="51"/>
        <v>925000</v>
      </c>
      <c r="M359" s="92">
        <v>925000</v>
      </c>
      <c r="N359" s="92">
        <v>925000</v>
      </c>
      <c r="O359" s="92" t="s">
        <v>8</v>
      </c>
      <c r="P359" s="92">
        <v>0</v>
      </c>
      <c r="Q359" s="92">
        <v>0</v>
      </c>
      <c r="R359" s="92">
        <v>0</v>
      </c>
      <c r="S359" s="92">
        <v>0</v>
      </c>
      <c r="T359" s="25">
        <f t="shared" si="52"/>
        <v>2</v>
      </c>
      <c r="V359">
        <f t="shared" si="53"/>
        <v>1</v>
      </c>
      <c r="W359" s="25">
        <f t="shared" si="45"/>
        <v>1</v>
      </c>
      <c r="X359">
        <f t="shared" si="46"/>
        <v>1</v>
      </c>
    </row>
    <row r="360" spans="1:24" ht="15.75" x14ac:dyDescent="0.25">
      <c r="A360" t="str">
        <f t="shared" si="47"/>
        <v>Gabriel Carlsson - CLB - DG</v>
      </c>
      <c r="B360" t="str">
        <f t="shared" si="48"/>
        <v>Gabriel</v>
      </c>
      <c r="C360" t="str">
        <f t="shared" si="49"/>
        <v>Carlsson</v>
      </c>
      <c r="D360" s="13" t="s">
        <v>1586</v>
      </c>
      <c r="E360" s="22" t="s">
        <v>14</v>
      </c>
      <c r="F360" s="25" t="s">
        <v>331</v>
      </c>
      <c r="G360" s="25" t="s">
        <v>2346</v>
      </c>
      <c r="H360" s="25" t="s">
        <v>2581</v>
      </c>
      <c r="I360" s="25">
        <v>22</v>
      </c>
      <c r="J360" s="156">
        <f>VALUE(COUNTIF(Validation!$A$2:$H$100,A360))</f>
        <v>0</v>
      </c>
      <c r="K360" s="93">
        <f t="shared" si="50"/>
        <v>894166</v>
      </c>
      <c r="L360" s="93">
        <f t="shared" si="51"/>
        <v>0</v>
      </c>
      <c r="M360" s="92">
        <v>894166</v>
      </c>
      <c r="N360" s="92" t="s">
        <v>8</v>
      </c>
      <c r="O360" s="92">
        <v>0</v>
      </c>
      <c r="P360" s="92">
        <v>0</v>
      </c>
      <c r="Q360" s="92">
        <v>0</v>
      </c>
      <c r="R360" s="92">
        <v>0</v>
      </c>
      <c r="S360" s="92">
        <v>0</v>
      </c>
      <c r="T360" s="25">
        <f t="shared" si="52"/>
        <v>1</v>
      </c>
      <c r="V360">
        <f t="shared" si="53"/>
        <v>1</v>
      </c>
      <c r="W360" s="25">
        <f t="shared" si="45"/>
        <v>1</v>
      </c>
      <c r="X360">
        <f t="shared" si="46"/>
        <v>0</v>
      </c>
    </row>
    <row r="361" spans="1:24" ht="15.75" x14ac:dyDescent="0.25">
      <c r="A361" t="str">
        <f t="shared" si="47"/>
        <v>Ryan MacInnis - CLB - C</v>
      </c>
      <c r="B361" t="str">
        <f t="shared" si="48"/>
        <v>Ryan</v>
      </c>
      <c r="C361" t="str">
        <f t="shared" si="49"/>
        <v>MacInnis</v>
      </c>
      <c r="D361" s="13" t="s">
        <v>1589</v>
      </c>
      <c r="E361" s="22" t="s">
        <v>14</v>
      </c>
      <c r="F361" s="25">
        <v>0</v>
      </c>
      <c r="G361" s="25" t="s">
        <v>70</v>
      </c>
      <c r="H361" s="25" t="s">
        <v>2581</v>
      </c>
      <c r="I361" s="9">
        <v>23</v>
      </c>
      <c r="J361" s="156">
        <f>VALUE(COUNTIF(Validation!$A$2:$H$100,A361))</f>
        <v>0</v>
      </c>
      <c r="K361" s="93">
        <f t="shared" si="50"/>
        <v>874125</v>
      </c>
      <c r="L361" s="93">
        <f t="shared" si="51"/>
        <v>0</v>
      </c>
      <c r="M361" s="92">
        <v>874125</v>
      </c>
      <c r="N361" s="92" t="s">
        <v>8</v>
      </c>
      <c r="O361" s="92">
        <v>0</v>
      </c>
      <c r="P361" s="92">
        <v>0</v>
      </c>
      <c r="Q361" s="92">
        <v>0</v>
      </c>
      <c r="R361" s="92">
        <v>0</v>
      </c>
      <c r="S361" s="92">
        <v>0</v>
      </c>
      <c r="T361" s="25">
        <f t="shared" si="52"/>
        <v>1</v>
      </c>
      <c r="V361">
        <f t="shared" si="53"/>
        <v>1</v>
      </c>
      <c r="W361" s="25">
        <f t="shared" si="45"/>
        <v>0</v>
      </c>
      <c r="X361">
        <f t="shared" si="46"/>
        <v>0</v>
      </c>
    </row>
    <row r="362" spans="1:24" ht="15.75" x14ac:dyDescent="0.25">
      <c r="A362" t="str">
        <f t="shared" si="47"/>
        <v>Elvis Merzlikins - CLB - G</v>
      </c>
      <c r="B362" t="str">
        <f t="shared" si="48"/>
        <v>Elvis</v>
      </c>
      <c r="C362" t="str">
        <f t="shared" si="49"/>
        <v>Merzlikins</v>
      </c>
      <c r="D362" s="13" t="s">
        <v>2531</v>
      </c>
      <c r="E362" s="22" t="s">
        <v>14</v>
      </c>
      <c r="F362" s="25">
        <v>0</v>
      </c>
      <c r="G362" s="25" t="s">
        <v>121</v>
      </c>
      <c r="H362" s="25" t="s">
        <v>2569</v>
      </c>
      <c r="I362" s="9">
        <v>25</v>
      </c>
      <c r="J362" s="156">
        <f>VALUE(COUNTIF(Validation!$A$2:$H$100,A362))</f>
        <v>0</v>
      </c>
      <c r="K362" s="93">
        <f t="shared" si="50"/>
        <v>874125</v>
      </c>
      <c r="L362" s="93">
        <f t="shared" si="51"/>
        <v>0</v>
      </c>
      <c r="M362" s="92">
        <v>874125</v>
      </c>
      <c r="N362" s="92" t="s">
        <v>8</v>
      </c>
      <c r="O362" s="92">
        <v>0</v>
      </c>
      <c r="P362" s="92">
        <v>0</v>
      </c>
      <c r="Q362" s="92">
        <v>0</v>
      </c>
      <c r="R362" s="92">
        <v>0</v>
      </c>
      <c r="S362" s="92">
        <v>0</v>
      </c>
      <c r="T362" s="25">
        <f t="shared" si="52"/>
        <v>1</v>
      </c>
      <c r="V362">
        <f t="shared" si="53"/>
        <v>1</v>
      </c>
      <c r="W362" s="25">
        <f t="shared" si="45"/>
        <v>0</v>
      </c>
      <c r="X362">
        <f t="shared" si="46"/>
        <v>0</v>
      </c>
    </row>
    <row r="363" spans="1:24" ht="15.75" x14ac:dyDescent="0.25">
      <c r="A363" t="str">
        <f t="shared" si="47"/>
        <v>Sonny Milano - CLB - AG</v>
      </c>
      <c r="B363" t="str">
        <f t="shared" si="48"/>
        <v>Sonny</v>
      </c>
      <c r="C363" t="str">
        <f t="shared" si="49"/>
        <v>Milano</v>
      </c>
      <c r="D363" s="13" t="s">
        <v>1572</v>
      </c>
      <c r="E363" s="22" t="s">
        <v>14</v>
      </c>
      <c r="F363" s="25">
        <v>0</v>
      </c>
      <c r="G363" s="25" t="s">
        <v>2341</v>
      </c>
      <c r="H363" s="25" t="s">
        <v>2581</v>
      </c>
      <c r="I363" s="9">
        <v>23</v>
      </c>
      <c r="J363" s="156">
        <f>VALUE(COUNTIF(Validation!$A$2:$H$100,A363))</f>
        <v>0</v>
      </c>
      <c r="K363" s="93">
        <f t="shared" si="50"/>
        <v>874125</v>
      </c>
      <c r="L363" s="93">
        <f t="shared" si="51"/>
        <v>0</v>
      </c>
      <c r="M363" s="92">
        <v>874125</v>
      </c>
      <c r="N363" s="92" t="s">
        <v>8</v>
      </c>
      <c r="O363" s="92">
        <v>0</v>
      </c>
      <c r="P363" s="92">
        <v>0</v>
      </c>
      <c r="Q363" s="92">
        <v>0</v>
      </c>
      <c r="R363" s="92">
        <v>0</v>
      </c>
      <c r="S363" s="92">
        <v>0</v>
      </c>
      <c r="T363" s="25">
        <f t="shared" si="52"/>
        <v>1</v>
      </c>
      <c r="V363">
        <f t="shared" si="53"/>
        <v>1</v>
      </c>
      <c r="W363" s="25">
        <f t="shared" si="45"/>
        <v>0</v>
      </c>
      <c r="X363">
        <f t="shared" si="46"/>
        <v>0</v>
      </c>
    </row>
    <row r="364" spans="1:24" ht="15.75" x14ac:dyDescent="0.25">
      <c r="A364" t="str">
        <f t="shared" si="47"/>
        <v>Eric Robinson - CLB - AG</v>
      </c>
      <c r="B364" t="str">
        <f t="shared" si="48"/>
        <v>Eric</v>
      </c>
      <c r="C364" t="str">
        <f t="shared" si="49"/>
        <v>Robinson</v>
      </c>
      <c r="D364" s="13" t="s">
        <v>1582</v>
      </c>
      <c r="E364" s="22" t="s">
        <v>14</v>
      </c>
      <c r="F364" s="25">
        <v>0</v>
      </c>
      <c r="G364" s="9" t="s">
        <v>2341</v>
      </c>
      <c r="H364" s="9" t="s">
        <v>2569</v>
      </c>
      <c r="I364" s="9">
        <v>24</v>
      </c>
      <c r="J364" s="156">
        <f>VALUE(COUNTIF(Validation!$A$2:$H$100,A364))</f>
        <v>0</v>
      </c>
      <c r="K364" s="93">
        <f t="shared" si="50"/>
        <v>874125</v>
      </c>
      <c r="L364" s="93">
        <f t="shared" si="51"/>
        <v>0</v>
      </c>
      <c r="M364" s="92">
        <v>874125</v>
      </c>
      <c r="N364" s="92" t="s">
        <v>8</v>
      </c>
      <c r="O364" s="92">
        <v>0</v>
      </c>
      <c r="P364" s="92">
        <v>0</v>
      </c>
      <c r="Q364" s="92">
        <v>0</v>
      </c>
      <c r="R364" s="92">
        <v>0</v>
      </c>
      <c r="S364" s="92">
        <v>0</v>
      </c>
      <c r="T364" s="25">
        <f t="shared" si="52"/>
        <v>1</v>
      </c>
      <c r="V364">
        <f t="shared" si="53"/>
        <v>1</v>
      </c>
      <c r="W364" s="25">
        <f t="shared" si="45"/>
        <v>0</v>
      </c>
      <c r="X364">
        <f t="shared" si="46"/>
        <v>0</v>
      </c>
    </row>
    <row r="365" spans="1:24" ht="15.75" x14ac:dyDescent="0.25">
      <c r="A365" t="str">
        <f t="shared" si="47"/>
        <v>Paul Bittner - CLB - AG</v>
      </c>
      <c r="B365" t="str">
        <f t="shared" si="48"/>
        <v>Paul</v>
      </c>
      <c r="C365" t="str">
        <f t="shared" si="49"/>
        <v>Bittner</v>
      </c>
      <c r="D365" s="13" t="s">
        <v>1593</v>
      </c>
      <c r="E365" s="22" t="s">
        <v>14</v>
      </c>
      <c r="F365" s="25" t="s">
        <v>348</v>
      </c>
      <c r="G365" s="25" t="s">
        <v>2341</v>
      </c>
      <c r="H365" s="25" t="s">
        <v>2581</v>
      </c>
      <c r="I365" s="25">
        <v>22</v>
      </c>
      <c r="J365" s="156">
        <f>VALUE(COUNTIF(Validation!$A$2:$H$100,A365))</f>
        <v>0</v>
      </c>
      <c r="K365" s="93">
        <f t="shared" si="50"/>
        <v>863333</v>
      </c>
      <c r="L365" s="93">
        <f t="shared" si="51"/>
        <v>0</v>
      </c>
      <c r="M365" s="92">
        <v>863333</v>
      </c>
      <c r="N365" s="92" t="s">
        <v>8</v>
      </c>
      <c r="O365" s="92">
        <v>0</v>
      </c>
      <c r="P365" s="92">
        <v>0</v>
      </c>
      <c r="Q365" s="92">
        <v>0</v>
      </c>
      <c r="R365" s="92">
        <v>0</v>
      </c>
      <c r="S365" s="92">
        <v>0</v>
      </c>
      <c r="T365" s="25">
        <f t="shared" si="52"/>
        <v>1</v>
      </c>
      <c r="V365">
        <f t="shared" si="53"/>
        <v>1</v>
      </c>
      <c r="W365" s="25">
        <f t="shared" si="45"/>
        <v>1</v>
      </c>
      <c r="X365">
        <f t="shared" si="46"/>
        <v>0</v>
      </c>
    </row>
    <row r="366" spans="1:24" ht="15.75" x14ac:dyDescent="0.25">
      <c r="A366" t="str">
        <f t="shared" si="47"/>
        <v>Marko Dano - CLB - C, AG, AD</v>
      </c>
      <c r="B366" t="str">
        <f t="shared" si="48"/>
        <v>Marko</v>
      </c>
      <c r="C366" t="str">
        <f t="shared" si="49"/>
        <v>Dano</v>
      </c>
      <c r="D366" s="13" t="s">
        <v>2641</v>
      </c>
      <c r="E366" s="22" t="s">
        <v>14</v>
      </c>
      <c r="F366" s="25">
        <v>0</v>
      </c>
      <c r="G366" s="25" t="s">
        <v>2395</v>
      </c>
      <c r="H366" s="25" t="s">
        <v>2581</v>
      </c>
      <c r="I366" s="9">
        <v>24</v>
      </c>
      <c r="J366" s="156">
        <f>VALUE(COUNTIF(Validation!$A$2:$H$100,A366))</f>
        <v>0</v>
      </c>
      <c r="K366" s="93">
        <f t="shared" si="50"/>
        <v>800000</v>
      </c>
      <c r="L366" s="93">
        <f t="shared" si="51"/>
        <v>0</v>
      </c>
      <c r="M366" s="92">
        <v>800000</v>
      </c>
      <c r="N366" s="92" t="s">
        <v>8</v>
      </c>
      <c r="O366" s="92">
        <v>0</v>
      </c>
      <c r="P366" s="92">
        <v>0</v>
      </c>
      <c r="Q366" s="92">
        <v>0</v>
      </c>
      <c r="R366" s="92">
        <v>0</v>
      </c>
      <c r="S366" s="92">
        <v>0</v>
      </c>
      <c r="T366" s="25">
        <f t="shared" si="52"/>
        <v>1</v>
      </c>
      <c r="V366">
        <f t="shared" si="53"/>
        <v>1</v>
      </c>
      <c r="W366" s="25">
        <f t="shared" si="45"/>
        <v>0</v>
      </c>
      <c r="X366">
        <f t="shared" si="46"/>
        <v>0</v>
      </c>
    </row>
    <row r="367" spans="1:24" ht="15.75" x14ac:dyDescent="0.25">
      <c r="A367" t="str">
        <f t="shared" si="47"/>
        <v>Kole Sherwood - CLB - AD, C</v>
      </c>
      <c r="B367" t="str">
        <f t="shared" si="48"/>
        <v>Kole</v>
      </c>
      <c r="C367" t="str">
        <f t="shared" si="49"/>
        <v>Sherwood</v>
      </c>
      <c r="D367" s="13" t="s">
        <v>1599</v>
      </c>
      <c r="E367" s="22" t="s">
        <v>14</v>
      </c>
      <c r="F367" s="25" t="s">
        <v>331</v>
      </c>
      <c r="G367" s="9" t="s">
        <v>2354</v>
      </c>
      <c r="H367" s="9" t="s">
        <v>2581</v>
      </c>
      <c r="I367" s="9">
        <v>22</v>
      </c>
      <c r="J367" s="156">
        <f>VALUE(COUNTIF(Validation!$A$2:$H$100,A367))</f>
        <v>0</v>
      </c>
      <c r="K367" s="93">
        <f t="shared" si="50"/>
        <v>777777</v>
      </c>
      <c r="L367" s="93">
        <f t="shared" si="51"/>
        <v>0</v>
      </c>
      <c r="M367" s="92">
        <v>777777</v>
      </c>
      <c r="N367" s="92" t="s">
        <v>8</v>
      </c>
      <c r="O367" s="92">
        <v>0</v>
      </c>
      <c r="P367" s="92">
        <v>0</v>
      </c>
      <c r="Q367" s="92">
        <v>0</v>
      </c>
      <c r="R367" s="92">
        <v>0</v>
      </c>
      <c r="S367" s="92">
        <v>0</v>
      </c>
      <c r="T367" s="25">
        <f t="shared" si="52"/>
        <v>1</v>
      </c>
      <c r="V367">
        <f t="shared" si="53"/>
        <v>1</v>
      </c>
      <c r="W367" s="25">
        <f t="shared" si="45"/>
        <v>1</v>
      </c>
      <c r="X367">
        <f t="shared" si="46"/>
        <v>0</v>
      </c>
    </row>
    <row r="368" spans="1:24" ht="15.75" x14ac:dyDescent="0.25">
      <c r="A368" t="str">
        <f t="shared" si="47"/>
        <v>Zac Dalpe - CLB - C</v>
      </c>
      <c r="B368" t="str">
        <f t="shared" si="48"/>
        <v>Zac</v>
      </c>
      <c r="C368" t="str">
        <f t="shared" si="49"/>
        <v>Dalpe</v>
      </c>
      <c r="D368" s="13" t="s">
        <v>1596</v>
      </c>
      <c r="E368" s="22" t="s">
        <v>14</v>
      </c>
      <c r="F368" s="25">
        <v>0</v>
      </c>
      <c r="G368" s="25" t="s">
        <v>70</v>
      </c>
      <c r="H368" s="25" t="s">
        <v>2581</v>
      </c>
      <c r="I368" s="9">
        <v>29</v>
      </c>
      <c r="J368" s="156">
        <f>VALUE(COUNTIF(Validation!$A$2:$H$100,A368))</f>
        <v>0</v>
      </c>
      <c r="K368" s="93">
        <f t="shared" si="50"/>
        <v>750000</v>
      </c>
      <c r="L368" s="93">
        <f t="shared" si="51"/>
        <v>750000</v>
      </c>
      <c r="M368" s="92">
        <v>750000</v>
      </c>
      <c r="N368" s="92">
        <v>750000</v>
      </c>
      <c r="O368" s="92" t="s">
        <v>7</v>
      </c>
      <c r="P368" s="92">
        <v>0</v>
      </c>
      <c r="Q368" s="92">
        <v>0</v>
      </c>
      <c r="R368" s="92">
        <v>0</v>
      </c>
      <c r="S368" s="92">
        <v>0</v>
      </c>
      <c r="T368" s="25">
        <f t="shared" si="52"/>
        <v>2</v>
      </c>
      <c r="V368">
        <f t="shared" si="53"/>
        <v>1</v>
      </c>
      <c r="W368" s="25">
        <f t="shared" si="45"/>
        <v>0</v>
      </c>
      <c r="X368">
        <f t="shared" si="46"/>
        <v>1</v>
      </c>
    </row>
    <row r="369" spans="1:24" ht="15.75" x14ac:dyDescent="0.25">
      <c r="A369" t="str">
        <f t="shared" si="47"/>
        <v>Markus Hannikainen - CLB - AG</v>
      </c>
      <c r="B369" t="str">
        <f t="shared" si="48"/>
        <v>Markus</v>
      </c>
      <c r="C369" t="str">
        <f t="shared" si="49"/>
        <v>Hannikainen</v>
      </c>
      <c r="D369" s="13" t="s">
        <v>2759</v>
      </c>
      <c r="E369" s="22" t="s">
        <v>14</v>
      </c>
      <c r="F369" s="25">
        <v>0</v>
      </c>
      <c r="G369" s="25" t="s">
        <v>2341</v>
      </c>
      <c r="H369" s="25" t="s">
        <v>2569</v>
      </c>
      <c r="I369" s="9">
        <v>26</v>
      </c>
      <c r="J369" s="156">
        <f>VALUE(COUNTIF(Validation!$A$2:$H$100,A369))</f>
        <v>0</v>
      </c>
      <c r="K369" s="93">
        <f t="shared" si="50"/>
        <v>750000</v>
      </c>
      <c r="L369" s="93">
        <f t="shared" si="51"/>
        <v>0</v>
      </c>
      <c r="M369" s="92">
        <v>750000</v>
      </c>
      <c r="N369" s="92" t="s">
        <v>7</v>
      </c>
      <c r="O369" s="92">
        <v>0</v>
      </c>
      <c r="P369" s="92">
        <v>0</v>
      </c>
      <c r="Q369" s="92">
        <v>0</v>
      </c>
      <c r="R369" s="92">
        <v>0</v>
      </c>
      <c r="S369" s="92">
        <v>0</v>
      </c>
      <c r="T369" s="25">
        <f t="shared" si="52"/>
        <v>1</v>
      </c>
      <c r="V369">
        <f t="shared" si="53"/>
        <v>1</v>
      </c>
      <c r="W369" s="25">
        <f t="shared" si="45"/>
        <v>0</v>
      </c>
      <c r="X369">
        <f t="shared" si="46"/>
        <v>0</v>
      </c>
    </row>
    <row r="370" spans="1:24" ht="15.75" x14ac:dyDescent="0.25">
      <c r="A370" t="str">
        <f t="shared" si="47"/>
        <v>Dean Kukan - CLB - DG</v>
      </c>
      <c r="B370" t="str">
        <f t="shared" si="48"/>
        <v>Dean</v>
      </c>
      <c r="C370" t="str">
        <f t="shared" si="49"/>
        <v>Kukan</v>
      </c>
      <c r="D370" s="13" t="s">
        <v>1578</v>
      </c>
      <c r="E370" s="22" t="s">
        <v>14</v>
      </c>
      <c r="F370" s="25">
        <v>0</v>
      </c>
      <c r="G370" s="25" t="s">
        <v>2346</v>
      </c>
      <c r="H370" s="25" t="s">
        <v>2569</v>
      </c>
      <c r="I370" s="9">
        <v>26</v>
      </c>
      <c r="J370" s="156">
        <f>VALUE(COUNTIF(Validation!$A$2:$H$100,A370))</f>
        <v>0</v>
      </c>
      <c r="K370" s="93">
        <f t="shared" si="50"/>
        <v>725000</v>
      </c>
      <c r="L370" s="93">
        <f t="shared" si="51"/>
        <v>0</v>
      </c>
      <c r="M370" s="92">
        <v>725000</v>
      </c>
      <c r="N370" s="92" t="s">
        <v>8</v>
      </c>
      <c r="O370" s="92">
        <v>0</v>
      </c>
      <c r="P370" s="92">
        <v>0</v>
      </c>
      <c r="Q370" s="92">
        <v>0</v>
      </c>
      <c r="R370" s="92">
        <v>0</v>
      </c>
      <c r="S370" s="92">
        <v>0</v>
      </c>
      <c r="T370" s="25">
        <f t="shared" si="52"/>
        <v>1</v>
      </c>
      <c r="V370">
        <f t="shared" si="53"/>
        <v>1</v>
      </c>
      <c r="W370" s="25">
        <f t="shared" si="45"/>
        <v>0</v>
      </c>
      <c r="X370">
        <f t="shared" si="46"/>
        <v>0</v>
      </c>
    </row>
    <row r="371" spans="1:24" ht="15.75" x14ac:dyDescent="0.25">
      <c r="A371" t="str">
        <f t="shared" si="47"/>
        <v>Michael Prapavessis - CLB - DG</v>
      </c>
      <c r="B371" t="str">
        <f t="shared" si="48"/>
        <v>Michael</v>
      </c>
      <c r="C371" t="str">
        <f t="shared" si="49"/>
        <v>Prapavessis</v>
      </c>
      <c r="D371" s="13" t="s">
        <v>2536</v>
      </c>
      <c r="E371" s="22" t="s">
        <v>14</v>
      </c>
      <c r="F371" s="25" t="s">
        <v>331</v>
      </c>
      <c r="G371" s="25" t="s">
        <v>2346</v>
      </c>
      <c r="H371" s="25" t="s">
        <v>2581</v>
      </c>
      <c r="I371" s="25">
        <v>23</v>
      </c>
      <c r="J371" s="156">
        <f>VALUE(COUNTIF(Validation!$A$2:$H$100,A371))</f>
        <v>0</v>
      </c>
      <c r="K371" s="93">
        <f t="shared" si="50"/>
        <v>725000</v>
      </c>
      <c r="L371" s="93">
        <f t="shared" si="51"/>
        <v>0</v>
      </c>
      <c r="M371" s="92">
        <v>725000</v>
      </c>
      <c r="N371" s="92" t="s">
        <v>8</v>
      </c>
      <c r="O371" s="92">
        <v>0</v>
      </c>
      <c r="P371" s="92">
        <v>0</v>
      </c>
      <c r="Q371" s="92">
        <v>0</v>
      </c>
      <c r="R371" s="92">
        <v>0</v>
      </c>
      <c r="S371" s="92">
        <v>0</v>
      </c>
      <c r="T371" s="25">
        <f t="shared" si="52"/>
        <v>1</v>
      </c>
      <c r="V371">
        <f t="shared" si="53"/>
        <v>1</v>
      </c>
      <c r="W371" s="25">
        <f t="shared" si="45"/>
        <v>1</v>
      </c>
      <c r="X371">
        <f t="shared" si="46"/>
        <v>0</v>
      </c>
    </row>
    <row r="372" spans="1:24" ht="15.75" x14ac:dyDescent="0.25">
      <c r="A372" t="str">
        <f t="shared" si="47"/>
        <v>Calvin Thürkauf - CLB - C, AG</v>
      </c>
      <c r="B372" t="str">
        <f t="shared" si="48"/>
        <v>Calvin</v>
      </c>
      <c r="C372" t="str">
        <f t="shared" si="49"/>
        <v>Thürkauf</v>
      </c>
      <c r="D372" s="13" t="s">
        <v>1597</v>
      </c>
      <c r="E372" s="22" t="s">
        <v>14</v>
      </c>
      <c r="F372" s="25" t="s">
        <v>331</v>
      </c>
      <c r="G372" s="25" t="s">
        <v>2353</v>
      </c>
      <c r="H372" s="25" t="s">
        <v>2581</v>
      </c>
      <c r="I372" s="25">
        <v>22</v>
      </c>
      <c r="J372" s="156">
        <f>VALUE(COUNTIF(Validation!$A$2:$H$100,A372))</f>
        <v>0</v>
      </c>
      <c r="K372" s="93">
        <f t="shared" si="50"/>
        <v>714444</v>
      </c>
      <c r="L372" s="93">
        <f t="shared" si="51"/>
        <v>0</v>
      </c>
      <c r="M372" s="92">
        <v>714444</v>
      </c>
      <c r="N372" s="92" t="s">
        <v>8</v>
      </c>
      <c r="O372" s="92">
        <v>0</v>
      </c>
      <c r="P372" s="92">
        <v>0</v>
      </c>
      <c r="Q372" s="92">
        <v>0</v>
      </c>
      <c r="R372" s="92">
        <v>0</v>
      </c>
      <c r="S372" s="92">
        <v>0</v>
      </c>
      <c r="T372" s="25">
        <f t="shared" si="52"/>
        <v>1</v>
      </c>
      <c r="V372">
        <f t="shared" si="53"/>
        <v>1</v>
      </c>
      <c r="W372" s="25">
        <f t="shared" si="45"/>
        <v>1</v>
      </c>
      <c r="X372">
        <f t="shared" si="46"/>
        <v>0</v>
      </c>
    </row>
    <row r="373" spans="1:24" ht="15.75" x14ac:dyDescent="0.25">
      <c r="A373" t="str">
        <f t="shared" si="47"/>
        <v>Adam Clendening - CLB - DD</v>
      </c>
      <c r="B373" t="str">
        <f t="shared" si="48"/>
        <v>Adam</v>
      </c>
      <c r="C373" t="str">
        <f t="shared" si="49"/>
        <v>Clendening</v>
      </c>
      <c r="D373" s="13" t="s">
        <v>1598</v>
      </c>
      <c r="E373" s="22" t="s">
        <v>14</v>
      </c>
      <c r="F373" s="25">
        <v>0</v>
      </c>
      <c r="G373" s="25" t="s">
        <v>2345</v>
      </c>
      <c r="H373" s="158" t="s">
        <v>2569</v>
      </c>
      <c r="I373" s="9">
        <v>26</v>
      </c>
      <c r="J373" s="156">
        <f>VALUE(COUNTIF(Validation!$A$2:$H$100,A373))</f>
        <v>0</v>
      </c>
      <c r="K373" s="93">
        <f t="shared" si="50"/>
        <v>700000</v>
      </c>
      <c r="L373" s="93">
        <f t="shared" si="51"/>
        <v>700000</v>
      </c>
      <c r="M373" s="92">
        <v>700000</v>
      </c>
      <c r="N373" s="92">
        <v>700000</v>
      </c>
      <c r="O373" s="92" t="s">
        <v>7</v>
      </c>
      <c r="P373" s="92">
        <v>0</v>
      </c>
      <c r="Q373" s="92">
        <v>0</v>
      </c>
      <c r="R373" s="92">
        <v>0</v>
      </c>
      <c r="S373" s="92">
        <v>0</v>
      </c>
      <c r="T373" s="25">
        <f t="shared" si="52"/>
        <v>2</v>
      </c>
      <c r="V373">
        <f t="shared" si="53"/>
        <v>1</v>
      </c>
      <c r="W373" s="25">
        <f t="shared" si="45"/>
        <v>0</v>
      </c>
      <c r="X373">
        <f t="shared" si="46"/>
        <v>1</v>
      </c>
    </row>
    <row r="374" spans="1:24" ht="15.75" x14ac:dyDescent="0.25">
      <c r="A374" t="str">
        <f t="shared" si="47"/>
        <v>Justin Scott - CLB - AD, C</v>
      </c>
      <c r="B374" t="str">
        <f t="shared" si="48"/>
        <v>Justin</v>
      </c>
      <c r="C374" t="str">
        <f t="shared" si="49"/>
        <v>Scott</v>
      </c>
      <c r="D374" s="13" t="s">
        <v>1592</v>
      </c>
      <c r="E374" s="22" t="s">
        <v>14</v>
      </c>
      <c r="F374" s="25">
        <v>0</v>
      </c>
      <c r="G374" s="9" t="s">
        <v>2354</v>
      </c>
      <c r="H374" s="9" t="s">
        <v>2581</v>
      </c>
      <c r="I374" s="9">
        <v>24</v>
      </c>
      <c r="J374" s="156">
        <f>VALUE(COUNTIF(Validation!$A$2:$H$100,A374))</f>
        <v>0</v>
      </c>
      <c r="K374" s="93">
        <f t="shared" si="50"/>
        <v>700000</v>
      </c>
      <c r="L374" s="93">
        <f t="shared" si="51"/>
        <v>0</v>
      </c>
      <c r="M374" s="92">
        <v>700000</v>
      </c>
      <c r="N374" s="92" t="s">
        <v>8</v>
      </c>
      <c r="O374" s="92">
        <v>0</v>
      </c>
      <c r="P374" s="92">
        <v>0</v>
      </c>
      <c r="Q374" s="92">
        <v>0</v>
      </c>
      <c r="R374" s="92">
        <v>0</v>
      </c>
      <c r="S374" s="92">
        <v>0</v>
      </c>
      <c r="T374" s="25">
        <f t="shared" si="52"/>
        <v>1</v>
      </c>
      <c r="V374">
        <f t="shared" si="53"/>
        <v>1</v>
      </c>
      <c r="W374" s="25">
        <f t="shared" si="45"/>
        <v>0</v>
      </c>
      <c r="X374">
        <f t="shared" si="46"/>
        <v>0</v>
      </c>
    </row>
    <row r="375" spans="1:24" ht="15.75" x14ac:dyDescent="0.25">
      <c r="A375" t="str">
        <f t="shared" si="47"/>
        <v>Doyle Somerby - CLB - D</v>
      </c>
      <c r="B375" t="str">
        <f t="shared" si="48"/>
        <v>Doyle</v>
      </c>
      <c r="C375" t="str">
        <f t="shared" si="49"/>
        <v>Somerby</v>
      </c>
      <c r="D375" s="13" t="s">
        <v>1595</v>
      </c>
      <c r="E375" s="22" t="s">
        <v>14</v>
      </c>
      <c r="F375" s="25">
        <v>0</v>
      </c>
      <c r="G375" s="25" t="s">
        <v>79</v>
      </c>
      <c r="H375" s="25" t="s">
        <v>2581</v>
      </c>
      <c r="I375" s="25">
        <v>25</v>
      </c>
      <c r="J375" s="156">
        <f>VALUE(COUNTIF(Validation!$A$2:$H$100,A375))</f>
        <v>0</v>
      </c>
      <c r="K375" s="93">
        <f t="shared" si="50"/>
        <v>700000</v>
      </c>
      <c r="L375" s="93">
        <f t="shared" si="51"/>
        <v>0</v>
      </c>
      <c r="M375" s="92">
        <v>700000</v>
      </c>
      <c r="N375" s="92" t="s">
        <v>8</v>
      </c>
      <c r="O375" s="92">
        <v>0</v>
      </c>
      <c r="P375" s="92">
        <v>0</v>
      </c>
      <c r="Q375" s="92">
        <v>0</v>
      </c>
      <c r="R375" s="92">
        <v>0</v>
      </c>
      <c r="S375" s="92">
        <v>0</v>
      </c>
      <c r="T375" s="25">
        <f t="shared" si="52"/>
        <v>1</v>
      </c>
      <c r="V375">
        <f t="shared" si="53"/>
        <v>1</v>
      </c>
      <c r="W375" s="25">
        <f t="shared" si="45"/>
        <v>0</v>
      </c>
      <c r="X375">
        <f t="shared" si="46"/>
        <v>0</v>
      </c>
    </row>
    <row r="376" spans="1:24" ht="15.75" x14ac:dyDescent="0.25">
      <c r="A376" t="str">
        <f t="shared" si="47"/>
        <v>Nathan Gerbe - CLB - AG, AD</v>
      </c>
      <c r="B376" t="str">
        <f t="shared" si="48"/>
        <v>Nathan</v>
      </c>
      <c r="C376" t="str">
        <f t="shared" si="49"/>
        <v>Gerbe</v>
      </c>
      <c r="D376" s="13" t="s">
        <v>1600</v>
      </c>
      <c r="E376" s="22" t="s">
        <v>14</v>
      </c>
      <c r="F376" s="25">
        <v>0</v>
      </c>
      <c r="G376" s="25" t="s">
        <v>2343</v>
      </c>
      <c r="H376" s="9" t="s">
        <v>2581</v>
      </c>
      <c r="I376" s="25">
        <v>32</v>
      </c>
      <c r="J376" s="156">
        <f>VALUE(COUNTIF(Validation!$A$2:$H$100,A376))</f>
        <v>0</v>
      </c>
      <c r="K376" s="93">
        <f t="shared" si="50"/>
        <v>675000</v>
      </c>
      <c r="L376" s="93">
        <f t="shared" si="51"/>
        <v>0</v>
      </c>
      <c r="M376" s="92">
        <v>675000</v>
      </c>
      <c r="N376" s="92" t="s">
        <v>7</v>
      </c>
      <c r="O376" s="92">
        <v>0</v>
      </c>
      <c r="P376" s="92">
        <v>0</v>
      </c>
      <c r="Q376" s="92">
        <v>0</v>
      </c>
      <c r="R376" s="92">
        <v>0</v>
      </c>
      <c r="S376" s="92">
        <v>0</v>
      </c>
      <c r="T376" s="25">
        <f t="shared" si="52"/>
        <v>1</v>
      </c>
      <c r="V376">
        <f t="shared" si="53"/>
        <v>1</v>
      </c>
      <c r="W376" s="25">
        <f t="shared" si="45"/>
        <v>0</v>
      </c>
      <c r="X376">
        <f t="shared" si="46"/>
        <v>0</v>
      </c>
    </row>
    <row r="377" spans="1:24" ht="15.75" x14ac:dyDescent="0.25">
      <c r="A377" t="str">
        <f t="shared" si="47"/>
        <v>Dillon Simpson - CLB - DG</v>
      </c>
      <c r="B377" t="str">
        <f t="shared" si="48"/>
        <v>Dillon</v>
      </c>
      <c r="C377" t="str">
        <f t="shared" si="49"/>
        <v>Simpson</v>
      </c>
      <c r="D377" s="13" t="s">
        <v>1601</v>
      </c>
      <c r="E377" s="22" t="s">
        <v>14</v>
      </c>
      <c r="F377" s="25">
        <v>0</v>
      </c>
      <c r="G377" s="158" t="s">
        <v>2346</v>
      </c>
      <c r="H377" s="158" t="s">
        <v>2581</v>
      </c>
      <c r="I377" s="158">
        <v>26</v>
      </c>
      <c r="J377" s="156">
        <f>VALUE(COUNTIF(Validation!$A$2:$H$100,A377))</f>
        <v>0</v>
      </c>
      <c r="K377" s="93">
        <f t="shared" si="50"/>
        <v>675000</v>
      </c>
      <c r="L377" s="93">
        <f t="shared" si="51"/>
        <v>0</v>
      </c>
      <c r="M377" s="92">
        <v>675000</v>
      </c>
      <c r="N377" s="92" t="s">
        <v>7</v>
      </c>
      <c r="O377" s="92">
        <v>0</v>
      </c>
      <c r="P377" s="92">
        <v>0</v>
      </c>
      <c r="Q377" s="92">
        <v>0</v>
      </c>
      <c r="R377" s="92">
        <v>0</v>
      </c>
      <c r="S377" s="92">
        <v>0</v>
      </c>
      <c r="T377" s="25">
        <f t="shared" si="52"/>
        <v>1</v>
      </c>
      <c r="V377">
        <f t="shared" si="53"/>
        <v>1</v>
      </c>
      <c r="W377" s="25">
        <f t="shared" si="45"/>
        <v>0</v>
      </c>
      <c r="X377">
        <f t="shared" si="46"/>
        <v>0</v>
      </c>
    </row>
    <row r="378" spans="1:24" ht="15.75" x14ac:dyDescent="0.25">
      <c r="A378" t="str">
        <f t="shared" si="47"/>
        <v>Zachary Werenski - CLB - DG</v>
      </c>
      <c r="B378" t="str">
        <f t="shared" si="48"/>
        <v>Zachary</v>
      </c>
      <c r="C378" t="str">
        <f t="shared" si="49"/>
        <v>Werenski</v>
      </c>
      <c r="D378" s="13" t="s">
        <v>1577</v>
      </c>
      <c r="E378" s="22" t="s">
        <v>14</v>
      </c>
      <c r="F378" s="25">
        <v>0</v>
      </c>
      <c r="G378" s="25" t="s">
        <v>2346</v>
      </c>
      <c r="H378" s="25" t="s">
        <v>2569</v>
      </c>
      <c r="I378" s="9">
        <v>22</v>
      </c>
      <c r="J378" s="156">
        <f>VALUE(COUNTIF(Validation!$A$2:$H$100,A378))</f>
        <v>1</v>
      </c>
      <c r="K378" s="93">
        <f t="shared" si="50"/>
        <v>0</v>
      </c>
      <c r="L378" s="93">
        <f t="shared" si="51"/>
        <v>0</v>
      </c>
      <c r="M378" s="92" t="s">
        <v>8</v>
      </c>
      <c r="N378" s="92">
        <v>0</v>
      </c>
      <c r="O378" s="92">
        <v>0</v>
      </c>
      <c r="P378" s="92">
        <v>0</v>
      </c>
      <c r="Q378" s="92">
        <v>0</v>
      </c>
      <c r="R378" s="92">
        <v>0</v>
      </c>
      <c r="S378" s="92">
        <v>0</v>
      </c>
      <c r="T378" s="25">
        <f t="shared" si="52"/>
        <v>0</v>
      </c>
      <c r="V378">
        <f t="shared" si="53"/>
        <v>1</v>
      </c>
      <c r="W378" s="25">
        <f t="shared" si="45"/>
        <v>0</v>
      </c>
      <c r="X378">
        <f t="shared" si="46"/>
        <v>1</v>
      </c>
    </row>
    <row r="379" spans="1:24" ht="15.75" x14ac:dyDescent="0.25">
      <c r="A379" t="str">
        <f t="shared" si="47"/>
        <v>Nathan MacKinnon - COL - C, AD</v>
      </c>
      <c r="B379" t="str">
        <f t="shared" si="48"/>
        <v>Nathan</v>
      </c>
      <c r="C379" t="str">
        <f t="shared" si="49"/>
        <v>MacKinnon</v>
      </c>
      <c r="D379" s="13" t="s">
        <v>4854</v>
      </c>
      <c r="E379" s="22" t="s">
        <v>15</v>
      </c>
      <c r="F379" s="25">
        <v>0</v>
      </c>
      <c r="G379" s="9" t="s">
        <v>2349</v>
      </c>
      <c r="H379" s="9" t="s">
        <v>2569</v>
      </c>
      <c r="I379" s="9">
        <v>23</v>
      </c>
      <c r="J379" s="156">
        <f>VALUE(COUNTIF(Validation!$A$2:$H$100,A379))</f>
        <v>1</v>
      </c>
      <c r="K379" s="93">
        <f t="shared" si="50"/>
        <v>6300000</v>
      </c>
      <c r="L379" s="93">
        <f t="shared" si="51"/>
        <v>6300000</v>
      </c>
      <c r="M379" s="92">
        <v>6300000</v>
      </c>
      <c r="N379" s="92">
        <v>6300000</v>
      </c>
      <c r="O379" s="92">
        <v>6300000</v>
      </c>
      <c r="P379" s="92">
        <v>6300000</v>
      </c>
      <c r="Q379" s="92" t="s">
        <v>7</v>
      </c>
      <c r="R379" s="92">
        <v>0</v>
      </c>
      <c r="S379" s="92">
        <v>0</v>
      </c>
      <c r="T379" s="25">
        <f t="shared" si="52"/>
        <v>4</v>
      </c>
      <c r="V379">
        <f t="shared" si="53"/>
        <v>1</v>
      </c>
      <c r="W379" s="25">
        <f t="shared" si="45"/>
        <v>0</v>
      </c>
      <c r="X379">
        <f t="shared" si="46"/>
        <v>1</v>
      </c>
    </row>
    <row r="380" spans="1:24" ht="15.75" x14ac:dyDescent="0.25">
      <c r="A380" t="str">
        <f t="shared" si="47"/>
        <v>Erik Johnson - COL - DD</v>
      </c>
      <c r="B380" t="str">
        <f t="shared" si="48"/>
        <v>Erik</v>
      </c>
      <c r="C380" t="str">
        <f t="shared" si="49"/>
        <v>Johnson</v>
      </c>
      <c r="D380" s="13" t="s">
        <v>4856</v>
      </c>
      <c r="E380" s="22" t="s">
        <v>15</v>
      </c>
      <c r="F380" s="25" t="s">
        <v>316</v>
      </c>
      <c r="G380" s="25" t="s">
        <v>2345</v>
      </c>
      <c r="H380" s="25" t="s">
        <v>2569</v>
      </c>
      <c r="I380" s="25">
        <v>31</v>
      </c>
      <c r="J380" s="156">
        <f>VALUE(COUNTIF(Validation!$A$2:$H$100,A380))</f>
        <v>0</v>
      </c>
      <c r="K380" s="93">
        <f t="shared" si="50"/>
        <v>6000000</v>
      </c>
      <c r="L380" s="93">
        <f t="shared" si="51"/>
        <v>6000000</v>
      </c>
      <c r="M380" s="92">
        <v>6000000</v>
      </c>
      <c r="N380" s="92">
        <v>6000000</v>
      </c>
      <c r="O380" s="92">
        <v>6000000</v>
      </c>
      <c r="P380" s="92">
        <v>6000000</v>
      </c>
      <c r="Q380" s="92" t="s">
        <v>7</v>
      </c>
      <c r="R380" s="92">
        <v>0</v>
      </c>
      <c r="S380" s="92">
        <v>0</v>
      </c>
      <c r="T380" s="25">
        <f t="shared" si="52"/>
        <v>4</v>
      </c>
      <c r="V380">
        <f t="shared" si="53"/>
        <v>1</v>
      </c>
      <c r="W380" s="25">
        <f t="shared" si="45"/>
        <v>0</v>
      </c>
      <c r="X380">
        <f t="shared" si="46"/>
        <v>1</v>
      </c>
    </row>
    <row r="381" spans="1:24" ht="15.75" x14ac:dyDescent="0.25">
      <c r="A381" t="str">
        <f t="shared" si="47"/>
        <v>Gabriel Landeskog - COL - AG</v>
      </c>
      <c r="B381" t="str">
        <f t="shared" si="48"/>
        <v>Gabriel</v>
      </c>
      <c r="C381" t="str">
        <f t="shared" si="49"/>
        <v>Landeskog</v>
      </c>
      <c r="D381" s="13" t="s">
        <v>4855</v>
      </c>
      <c r="E381" s="22" t="s">
        <v>15</v>
      </c>
      <c r="F381" s="25" t="s">
        <v>326</v>
      </c>
      <c r="G381" s="25" t="s">
        <v>2341</v>
      </c>
      <c r="H381" s="25" t="s">
        <v>2569</v>
      </c>
      <c r="I381" s="25">
        <v>26</v>
      </c>
      <c r="J381" s="156">
        <f>VALUE(COUNTIF(Validation!$A$2:$H$100,A381))</f>
        <v>1</v>
      </c>
      <c r="K381" s="93">
        <f t="shared" si="50"/>
        <v>5571429</v>
      </c>
      <c r="L381" s="93">
        <f t="shared" si="51"/>
        <v>5571429</v>
      </c>
      <c r="M381" s="92">
        <v>5571429</v>
      </c>
      <c r="N381" s="92">
        <v>5571429</v>
      </c>
      <c r="O381" s="92" t="s">
        <v>7</v>
      </c>
      <c r="P381" s="92">
        <v>0</v>
      </c>
      <c r="Q381" s="92">
        <v>0</v>
      </c>
      <c r="R381" s="92">
        <v>0</v>
      </c>
      <c r="S381" s="92">
        <v>0</v>
      </c>
      <c r="T381" s="25">
        <f t="shared" si="52"/>
        <v>2</v>
      </c>
      <c r="V381">
        <f t="shared" si="53"/>
        <v>1</v>
      </c>
      <c r="W381" s="25">
        <f t="shared" si="45"/>
        <v>0</v>
      </c>
      <c r="X381">
        <f t="shared" si="46"/>
        <v>1</v>
      </c>
    </row>
    <row r="382" spans="1:24" ht="15.75" x14ac:dyDescent="0.25">
      <c r="A382" t="str">
        <f t="shared" si="47"/>
        <v>Nazem Kadri - COL - C</v>
      </c>
      <c r="B382" t="str">
        <f t="shared" si="48"/>
        <v>Nazem</v>
      </c>
      <c r="C382" t="str">
        <f t="shared" si="49"/>
        <v>Kadri</v>
      </c>
      <c r="D382" s="13" t="s">
        <v>1497</v>
      </c>
      <c r="E382" s="22" t="s">
        <v>15</v>
      </c>
      <c r="F382" s="25" t="s">
        <v>326</v>
      </c>
      <c r="G382" s="158" t="s">
        <v>70</v>
      </c>
      <c r="H382" s="158" t="s">
        <v>2569</v>
      </c>
      <c r="I382" s="158">
        <v>28</v>
      </c>
      <c r="J382" s="156">
        <f>VALUE(COUNTIF(Validation!$A$2:$H$100,A382))</f>
        <v>1</v>
      </c>
      <c r="K382" s="93">
        <f t="shared" si="50"/>
        <v>4500000</v>
      </c>
      <c r="L382" s="93">
        <f t="shared" si="51"/>
        <v>4500000</v>
      </c>
      <c r="M382" s="92">
        <v>4500000</v>
      </c>
      <c r="N382" s="92">
        <v>4500000</v>
      </c>
      <c r="O382" s="92">
        <v>4500000</v>
      </c>
      <c r="P382" s="92" t="s">
        <v>7</v>
      </c>
      <c r="Q382" s="92">
        <v>0</v>
      </c>
      <c r="R382" s="92">
        <v>0</v>
      </c>
      <c r="S382" s="94">
        <v>0</v>
      </c>
      <c r="T382" s="25">
        <f t="shared" si="52"/>
        <v>3</v>
      </c>
      <c r="V382">
        <f t="shared" si="53"/>
        <v>1</v>
      </c>
      <c r="W382" s="25">
        <f t="shared" si="45"/>
        <v>0</v>
      </c>
      <c r="X382">
        <f t="shared" si="46"/>
        <v>1</v>
      </c>
    </row>
    <row r="383" spans="1:24" ht="15.75" x14ac:dyDescent="0.25">
      <c r="A383" t="str">
        <f t="shared" si="47"/>
        <v>Ian Cole - COL - DG</v>
      </c>
      <c r="B383" t="str">
        <f t="shared" si="48"/>
        <v>Ian</v>
      </c>
      <c r="C383" t="str">
        <f t="shared" si="49"/>
        <v>Cole</v>
      </c>
      <c r="D383" s="13" t="s">
        <v>1836</v>
      </c>
      <c r="E383" s="22" t="s">
        <v>15</v>
      </c>
      <c r="F383" s="25">
        <v>0</v>
      </c>
      <c r="G383" s="25" t="s">
        <v>2346</v>
      </c>
      <c r="H383" s="25" t="s">
        <v>2569</v>
      </c>
      <c r="I383" s="25">
        <v>30</v>
      </c>
      <c r="J383" s="156">
        <f>VALUE(COUNTIF(Validation!$A$2:$H$100,A383))</f>
        <v>0</v>
      </c>
      <c r="K383" s="93">
        <f t="shared" si="50"/>
        <v>4250000</v>
      </c>
      <c r="L383" s="93">
        <f t="shared" si="51"/>
        <v>4250000</v>
      </c>
      <c r="M383" s="92">
        <v>4250000</v>
      </c>
      <c r="N383" s="92">
        <v>4250000</v>
      </c>
      <c r="O383" s="92" t="s">
        <v>7</v>
      </c>
      <c r="P383" s="92">
        <v>0</v>
      </c>
      <c r="Q383" s="92">
        <v>0</v>
      </c>
      <c r="R383" s="92">
        <v>0</v>
      </c>
      <c r="S383" s="92">
        <v>0</v>
      </c>
      <c r="T383" s="25">
        <f t="shared" si="52"/>
        <v>2</v>
      </c>
      <c r="V383">
        <f t="shared" si="53"/>
        <v>1</v>
      </c>
      <c r="W383" s="25">
        <f t="shared" si="45"/>
        <v>0</v>
      </c>
      <c r="X383">
        <f t="shared" si="46"/>
        <v>1</v>
      </c>
    </row>
    <row r="384" spans="1:24" ht="15.75" x14ac:dyDescent="0.25">
      <c r="A384" t="str">
        <f t="shared" si="47"/>
        <v>Joonas Donskoi - COL - AD</v>
      </c>
      <c r="B384" t="str">
        <f t="shared" si="48"/>
        <v>Joonas</v>
      </c>
      <c r="C384" t="str">
        <f t="shared" si="49"/>
        <v>Donskoi</v>
      </c>
      <c r="D384" s="13" t="s">
        <v>2208</v>
      </c>
      <c r="E384" s="22" t="s">
        <v>15</v>
      </c>
      <c r="F384" s="25">
        <v>0</v>
      </c>
      <c r="G384" s="25" t="s">
        <v>2339</v>
      </c>
      <c r="H384" s="25" t="s">
        <v>2569</v>
      </c>
      <c r="I384" s="25">
        <v>27</v>
      </c>
      <c r="J384" s="156">
        <f>VALUE(COUNTIF(Validation!$A$2:$H$100,A384))</f>
        <v>0</v>
      </c>
      <c r="K384" s="93">
        <f t="shared" si="50"/>
        <v>3900000</v>
      </c>
      <c r="L384" s="93">
        <f t="shared" si="51"/>
        <v>3900000</v>
      </c>
      <c r="M384" s="92">
        <v>3900000</v>
      </c>
      <c r="N384" s="92">
        <v>3900000</v>
      </c>
      <c r="O384" s="92">
        <v>3900000</v>
      </c>
      <c r="P384" s="92">
        <v>3900000</v>
      </c>
      <c r="Q384" s="92" t="s">
        <v>7</v>
      </c>
      <c r="R384" s="92">
        <v>0</v>
      </c>
      <c r="S384" s="92">
        <v>0</v>
      </c>
      <c r="T384" s="25">
        <f t="shared" si="52"/>
        <v>4</v>
      </c>
      <c r="V384">
        <f t="shared" si="53"/>
        <v>1</v>
      </c>
      <c r="W384" s="25">
        <f t="shared" si="45"/>
        <v>0</v>
      </c>
      <c r="X384">
        <f t="shared" si="46"/>
        <v>1</v>
      </c>
    </row>
    <row r="385" spans="1:24" ht="15.75" x14ac:dyDescent="0.25">
      <c r="A385" t="str">
        <f t="shared" si="47"/>
        <v>J.T. Compher - COL - AD, C</v>
      </c>
      <c r="B385" t="str">
        <f t="shared" si="48"/>
        <v>J.T.</v>
      </c>
      <c r="C385" t="str">
        <f t="shared" si="49"/>
        <v>Compher</v>
      </c>
      <c r="D385" s="13" t="s">
        <v>1832</v>
      </c>
      <c r="E385" s="22" t="s">
        <v>15</v>
      </c>
      <c r="F385" s="25">
        <v>0</v>
      </c>
      <c r="G385" s="158" t="s">
        <v>2354</v>
      </c>
      <c r="H385" s="158" t="s">
        <v>2569</v>
      </c>
      <c r="I385" s="158">
        <v>24</v>
      </c>
      <c r="J385" s="156">
        <f>VALUE(COUNTIF(Validation!$A$2:$H$100,A385))</f>
        <v>0</v>
      </c>
      <c r="K385" s="93">
        <f t="shared" si="50"/>
        <v>3500000</v>
      </c>
      <c r="L385" s="93">
        <f t="shared" si="51"/>
        <v>3500000</v>
      </c>
      <c r="M385" s="92">
        <v>3500000</v>
      </c>
      <c r="N385" s="92">
        <v>3500000</v>
      </c>
      <c r="O385" s="92">
        <v>3500000</v>
      </c>
      <c r="P385" s="92">
        <v>3500000</v>
      </c>
      <c r="Q385" s="92" t="s">
        <v>7</v>
      </c>
      <c r="R385" s="92">
        <v>0</v>
      </c>
      <c r="S385" s="92">
        <v>0</v>
      </c>
      <c r="T385" s="25">
        <f t="shared" si="52"/>
        <v>4</v>
      </c>
      <c r="V385">
        <f t="shared" si="53"/>
        <v>1</v>
      </c>
      <c r="W385" s="25">
        <f t="shared" si="45"/>
        <v>0</v>
      </c>
      <c r="X385">
        <f t="shared" si="46"/>
        <v>1</v>
      </c>
    </row>
    <row r="386" spans="1:24" ht="15.75" x14ac:dyDescent="0.25">
      <c r="A386" t="str">
        <f t="shared" si="47"/>
        <v>Bowen Byram - COL - DG</v>
      </c>
      <c r="B386" t="str">
        <f t="shared" si="48"/>
        <v>Bowen</v>
      </c>
      <c r="C386" t="str">
        <f t="shared" si="49"/>
        <v>Byram</v>
      </c>
      <c r="D386" s="13" t="s">
        <v>2642</v>
      </c>
      <c r="E386" s="22" t="s">
        <v>15</v>
      </c>
      <c r="F386" s="25" t="s">
        <v>333</v>
      </c>
      <c r="G386" s="25" t="s">
        <v>2346</v>
      </c>
      <c r="H386" s="25" t="s">
        <v>334</v>
      </c>
      <c r="I386" s="25">
        <v>18</v>
      </c>
      <c r="J386" s="156">
        <f>VALUE(COUNTIF(Validation!$A$2:$H$100,A386))</f>
        <v>0</v>
      </c>
      <c r="K386" s="93">
        <f t="shared" si="50"/>
        <v>3425000</v>
      </c>
      <c r="L386" s="93">
        <f t="shared" si="51"/>
        <v>3425000</v>
      </c>
      <c r="M386" s="92">
        <v>3425000</v>
      </c>
      <c r="N386" s="92">
        <v>3425000</v>
      </c>
      <c r="O386" s="92">
        <v>3425000</v>
      </c>
      <c r="P386" s="92" t="s">
        <v>8</v>
      </c>
      <c r="Q386" s="92">
        <v>0</v>
      </c>
      <c r="R386" s="92">
        <v>0</v>
      </c>
      <c r="S386" s="92">
        <v>0</v>
      </c>
      <c r="T386" s="25">
        <f t="shared" si="52"/>
        <v>3</v>
      </c>
      <c r="V386">
        <f t="shared" si="53"/>
        <v>1</v>
      </c>
      <c r="W386" s="25">
        <f t="shared" ref="W386:W449" si="54">IF(LEFT(F386,3)="ELC",1,0)</f>
        <v>1</v>
      </c>
      <c r="X386">
        <f t="shared" ref="X386:X449" si="55">IF(K386=L386,1,0)</f>
        <v>1</v>
      </c>
    </row>
    <row r="387" spans="1:24" ht="15.75" x14ac:dyDescent="0.25">
      <c r="A387" t="str">
        <f t="shared" ref="A387:A450" si="56">B387&amp;" "&amp;C387&amp;" - "&amp;E387&amp;" - "&amp;G387</f>
        <v>Philipp Grubauer - COL - G</v>
      </c>
      <c r="B387" t="str">
        <f t="shared" ref="B387:B450" si="57">RIGHT(D387,(LEN(D387)-1)-SEARCH(",",D387,1))</f>
        <v>Philipp</v>
      </c>
      <c r="C387" t="str">
        <f t="shared" ref="C387:C450" si="58">LEFT(D387,SEARCH(",",D387,1)-1)</f>
        <v>Grubauer</v>
      </c>
      <c r="D387" s="13" t="s">
        <v>1843</v>
      </c>
      <c r="E387" s="22" t="s">
        <v>15</v>
      </c>
      <c r="F387" s="25">
        <v>0</v>
      </c>
      <c r="G387" s="25" t="s">
        <v>121</v>
      </c>
      <c r="H387" s="158" t="s">
        <v>2569</v>
      </c>
      <c r="I387" s="25">
        <v>27</v>
      </c>
      <c r="J387" s="156">
        <f>VALUE(COUNTIF(Validation!$A$2:$H$100,A387))</f>
        <v>1</v>
      </c>
      <c r="K387" s="93">
        <f t="shared" ref="K387:K450" si="59">IF(OR(M387="RFA",M387="UFA",M387="",M387=0),0,M387)</f>
        <v>3333333</v>
      </c>
      <c r="L387" s="93">
        <f t="shared" ref="L387:L450" si="60">IF(OR(N387="RFA",N387="UFA",N387="",N387=0),0,N387)</f>
        <v>3333333</v>
      </c>
      <c r="M387" s="92">
        <v>3333333</v>
      </c>
      <c r="N387" s="92">
        <v>3333333</v>
      </c>
      <c r="O387" s="92" t="s">
        <v>7</v>
      </c>
      <c r="P387" s="92">
        <v>0</v>
      </c>
      <c r="Q387" s="92">
        <v>0</v>
      </c>
      <c r="R387" s="92">
        <v>0</v>
      </c>
      <c r="S387" s="92">
        <v>0</v>
      </c>
      <c r="T387" s="25">
        <f t="shared" ref="T387:T450" si="61">COUNTIF(M387:S387,"&gt;0")</f>
        <v>2</v>
      </c>
      <c r="V387">
        <f t="shared" ref="V387:V450" si="62">COUNTIF($D$3:$D$1478,D387)</f>
        <v>1</v>
      </c>
      <c r="W387" s="25">
        <f t="shared" si="54"/>
        <v>0</v>
      </c>
      <c r="X387">
        <f t="shared" si="55"/>
        <v>1</v>
      </c>
    </row>
    <row r="388" spans="1:24" ht="15.75" x14ac:dyDescent="0.25">
      <c r="A388" t="str">
        <f t="shared" si="56"/>
        <v>Andre Burakovsky - COL - AG, AD</v>
      </c>
      <c r="B388" t="str">
        <f t="shared" si="57"/>
        <v>Andre</v>
      </c>
      <c r="C388" t="str">
        <f t="shared" si="58"/>
        <v>Burakovsky</v>
      </c>
      <c r="D388" s="13" t="s">
        <v>2777</v>
      </c>
      <c r="E388" s="22" t="s">
        <v>15</v>
      </c>
      <c r="F388" s="25">
        <v>0</v>
      </c>
      <c r="G388" s="25" t="s">
        <v>2343</v>
      </c>
      <c r="H388" s="25" t="s">
        <v>2569</v>
      </c>
      <c r="I388" s="25">
        <v>24</v>
      </c>
      <c r="J388" s="156">
        <f>VALUE(COUNTIF(Validation!$A$2:$H$100,A388))</f>
        <v>0</v>
      </c>
      <c r="K388" s="93">
        <f t="shared" si="59"/>
        <v>3250000</v>
      </c>
      <c r="L388" s="93">
        <f t="shared" si="60"/>
        <v>0</v>
      </c>
      <c r="M388" s="92">
        <v>3250000</v>
      </c>
      <c r="N388" s="92" t="s">
        <v>8</v>
      </c>
      <c r="O388" s="92">
        <v>0</v>
      </c>
      <c r="P388" s="92">
        <v>0</v>
      </c>
      <c r="Q388" s="92">
        <v>0</v>
      </c>
      <c r="R388" s="92">
        <v>0</v>
      </c>
      <c r="S388" s="92">
        <v>0</v>
      </c>
      <c r="T388" s="25">
        <f t="shared" si="61"/>
        <v>1</v>
      </c>
      <c r="V388">
        <f t="shared" si="62"/>
        <v>1</v>
      </c>
      <c r="W388" s="25">
        <f t="shared" si="54"/>
        <v>0</v>
      </c>
      <c r="X388">
        <f t="shared" si="55"/>
        <v>0</v>
      </c>
    </row>
    <row r="389" spans="1:24" ht="15.75" x14ac:dyDescent="0.25">
      <c r="A389" t="str">
        <f t="shared" si="56"/>
        <v>Nikita Zadorov - COL - DG</v>
      </c>
      <c r="B389" t="str">
        <f t="shared" si="57"/>
        <v>Nikita</v>
      </c>
      <c r="C389" t="str">
        <f t="shared" si="58"/>
        <v>Zadorov</v>
      </c>
      <c r="D389" s="13" t="s">
        <v>1838</v>
      </c>
      <c r="E389" s="22" t="s">
        <v>15</v>
      </c>
      <c r="F389" s="25">
        <v>0</v>
      </c>
      <c r="G389" s="25" t="s">
        <v>2346</v>
      </c>
      <c r="H389" s="25" t="s">
        <v>2569</v>
      </c>
      <c r="I389" s="25">
        <v>24</v>
      </c>
      <c r="J389" s="156">
        <f>VALUE(COUNTIF(Validation!$A$2:$H$100,A389))</f>
        <v>0</v>
      </c>
      <c r="K389" s="93">
        <f t="shared" si="59"/>
        <v>3200000</v>
      </c>
      <c r="L389" s="93">
        <f t="shared" si="60"/>
        <v>0</v>
      </c>
      <c r="M389" s="92">
        <v>3200000</v>
      </c>
      <c r="N389" s="92" t="s">
        <v>8</v>
      </c>
      <c r="O389" s="92">
        <v>0</v>
      </c>
      <c r="P389" s="92">
        <v>0</v>
      </c>
      <c r="Q389" s="92">
        <v>0</v>
      </c>
      <c r="R389" s="92">
        <v>0</v>
      </c>
      <c r="S389" s="92">
        <v>0</v>
      </c>
      <c r="T389" s="25">
        <f t="shared" si="61"/>
        <v>1</v>
      </c>
      <c r="V389">
        <f t="shared" si="62"/>
        <v>1</v>
      </c>
      <c r="W389" s="25">
        <f t="shared" si="54"/>
        <v>0</v>
      </c>
      <c r="X389">
        <f t="shared" si="55"/>
        <v>0</v>
      </c>
    </row>
    <row r="390" spans="1:24" ht="15.75" x14ac:dyDescent="0.25">
      <c r="A390" t="str">
        <f t="shared" si="56"/>
        <v>Cale Makar - COL - DD</v>
      </c>
      <c r="B390" t="str">
        <f t="shared" si="57"/>
        <v>Cale</v>
      </c>
      <c r="C390" t="str">
        <f t="shared" si="58"/>
        <v>Makar</v>
      </c>
      <c r="D390" s="13" t="s">
        <v>2559</v>
      </c>
      <c r="E390" s="22" t="s">
        <v>15</v>
      </c>
      <c r="F390" s="25" t="s">
        <v>331</v>
      </c>
      <c r="G390" s="25" t="s">
        <v>2345</v>
      </c>
      <c r="H390" s="25" t="s">
        <v>2569</v>
      </c>
      <c r="I390" s="25">
        <v>20</v>
      </c>
      <c r="J390" s="156">
        <f>VALUE(COUNTIF(Validation!$A$2:$H$100,A390))</f>
        <v>1</v>
      </c>
      <c r="K390" s="93">
        <f t="shared" si="59"/>
        <v>2854166</v>
      </c>
      <c r="L390" s="93">
        <f t="shared" si="60"/>
        <v>2854166</v>
      </c>
      <c r="M390" s="92">
        <v>2854166</v>
      </c>
      <c r="N390" s="92">
        <v>2854166</v>
      </c>
      <c r="O390" s="92" t="s">
        <v>8</v>
      </c>
      <c r="P390" s="92">
        <v>0</v>
      </c>
      <c r="Q390" s="92">
        <v>0</v>
      </c>
      <c r="R390" s="92">
        <v>0</v>
      </c>
      <c r="S390" s="92">
        <v>0</v>
      </c>
      <c r="T390" s="25">
        <f t="shared" si="61"/>
        <v>2</v>
      </c>
      <c r="V390">
        <f t="shared" si="62"/>
        <v>1</v>
      </c>
      <c r="W390" s="25">
        <f t="shared" si="54"/>
        <v>1</v>
      </c>
      <c r="X390">
        <f t="shared" si="55"/>
        <v>1</v>
      </c>
    </row>
    <row r="391" spans="1:24" ht="15.75" x14ac:dyDescent="0.25">
      <c r="A391" t="str">
        <f t="shared" si="56"/>
        <v>Matt Calvert - COL - AG, AD</v>
      </c>
      <c r="B391" t="str">
        <f t="shared" si="57"/>
        <v>Matt</v>
      </c>
      <c r="C391" t="str">
        <f t="shared" si="58"/>
        <v>Calvert</v>
      </c>
      <c r="D391" s="13" t="s">
        <v>1828</v>
      </c>
      <c r="E391" s="23" t="s">
        <v>15</v>
      </c>
      <c r="F391" s="25">
        <v>0</v>
      </c>
      <c r="G391" s="25" t="s">
        <v>2343</v>
      </c>
      <c r="H391" s="25" t="s">
        <v>2569</v>
      </c>
      <c r="I391" s="25">
        <v>29</v>
      </c>
      <c r="J391" s="156">
        <f>VALUE(COUNTIF(Validation!$A$2:$H$100,A391))</f>
        <v>0</v>
      </c>
      <c r="K391" s="93">
        <f t="shared" si="59"/>
        <v>2850000</v>
      </c>
      <c r="L391" s="93">
        <f t="shared" si="60"/>
        <v>2850000</v>
      </c>
      <c r="M391" s="92">
        <v>2850000</v>
      </c>
      <c r="N391" s="92">
        <v>2850000</v>
      </c>
      <c r="O391" s="92" t="s">
        <v>7</v>
      </c>
      <c r="P391" s="92">
        <v>0</v>
      </c>
      <c r="Q391" s="92">
        <v>0</v>
      </c>
      <c r="R391" s="92">
        <v>0</v>
      </c>
      <c r="S391" s="92">
        <v>0</v>
      </c>
      <c r="T391" s="25">
        <f t="shared" si="61"/>
        <v>2</v>
      </c>
      <c r="V391">
        <f t="shared" si="62"/>
        <v>1</v>
      </c>
      <c r="W391" s="25">
        <f t="shared" si="54"/>
        <v>0</v>
      </c>
      <c r="X391">
        <f t="shared" si="55"/>
        <v>1</v>
      </c>
    </row>
    <row r="392" spans="1:24" ht="15.75" x14ac:dyDescent="0.25">
      <c r="A392" t="str">
        <f t="shared" si="56"/>
        <v>Colin Wilson - COL - C, AG</v>
      </c>
      <c r="B392" t="str">
        <f t="shared" si="57"/>
        <v>Colin</v>
      </c>
      <c r="C392" t="str">
        <f t="shared" si="58"/>
        <v>Wilson</v>
      </c>
      <c r="D392" s="13" t="s">
        <v>1827</v>
      </c>
      <c r="E392" s="22" t="s">
        <v>15</v>
      </c>
      <c r="F392" s="25">
        <v>0</v>
      </c>
      <c r="G392" s="25" t="s">
        <v>2353</v>
      </c>
      <c r="H392" s="25" t="s">
        <v>2569</v>
      </c>
      <c r="I392" s="25">
        <v>29</v>
      </c>
      <c r="J392" s="156">
        <f>VALUE(COUNTIF(Validation!$A$2:$H$100,A392))</f>
        <v>0</v>
      </c>
      <c r="K392" s="93">
        <f t="shared" si="59"/>
        <v>2600000</v>
      </c>
      <c r="L392" s="93">
        <f t="shared" si="60"/>
        <v>0</v>
      </c>
      <c r="M392" s="92">
        <v>2600000</v>
      </c>
      <c r="N392" s="92" t="s">
        <v>7</v>
      </c>
      <c r="O392" s="92">
        <v>0</v>
      </c>
      <c r="P392" s="92">
        <v>0</v>
      </c>
      <c r="Q392" s="92">
        <v>0</v>
      </c>
      <c r="R392" s="92">
        <v>0</v>
      </c>
      <c r="S392" s="92">
        <v>0</v>
      </c>
      <c r="T392" s="25">
        <f t="shared" si="61"/>
        <v>1</v>
      </c>
      <c r="V392">
        <f t="shared" si="62"/>
        <v>1</v>
      </c>
      <c r="W392" s="25">
        <f t="shared" si="54"/>
        <v>0</v>
      </c>
      <c r="X392">
        <f t="shared" si="55"/>
        <v>0</v>
      </c>
    </row>
    <row r="393" spans="1:24" ht="15.75" x14ac:dyDescent="0.25">
      <c r="A393" t="str">
        <f t="shared" si="56"/>
        <v>Matt Nieto - COL - AG, AD</v>
      </c>
      <c r="B393" t="str">
        <f t="shared" si="57"/>
        <v>Matt</v>
      </c>
      <c r="C393" t="str">
        <f t="shared" si="58"/>
        <v>Nieto</v>
      </c>
      <c r="D393" s="13" t="s">
        <v>1829</v>
      </c>
      <c r="E393" s="22" t="s">
        <v>15</v>
      </c>
      <c r="F393" s="25">
        <v>0</v>
      </c>
      <c r="G393" s="25" t="s">
        <v>2343</v>
      </c>
      <c r="H393" s="9" t="s">
        <v>2569</v>
      </c>
      <c r="I393" s="25">
        <v>26</v>
      </c>
      <c r="J393" s="156">
        <f>VALUE(COUNTIF(Validation!$A$2:$H$100,A393))</f>
        <v>0</v>
      </c>
      <c r="K393" s="93">
        <f t="shared" si="59"/>
        <v>1975000</v>
      </c>
      <c r="L393" s="93">
        <f t="shared" si="60"/>
        <v>0</v>
      </c>
      <c r="M393" s="92">
        <v>1975000</v>
      </c>
      <c r="N393" s="92" t="s">
        <v>7</v>
      </c>
      <c r="O393" s="92">
        <v>0</v>
      </c>
      <c r="P393" s="92">
        <v>0</v>
      </c>
      <c r="Q393" s="92">
        <v>0</v>
      </c>
      <c r="R393" s="92">
        <v>0</v>
      </c>
      <c r="S393" s="92">
        <v>0</v>
      </c>
      <c r="T393" s="25">
        <f t="shared" si="61"/>
        <v>1</v>
      </c>
      <c r="V393">
        <f t="shared" si="62"/>
        <v>1</v>
      </c>
      <c r="W393" s="25">
        <f t="shared" si="54"/>
        <v>0</v>
      </c>
      <c r="X393">
        <f t="shared" si="55"/>
        <v>0</v>
      </c>
    </row>
    <row r="394" spans="1:24" ht="15.75" x14ac:dyDescent="0.25">
      <c r="A394" t="str">
        <f t="shared" si="56"/>
        <v>Pierre-edouard Bellemare - COL - AG, C</v>
      </c>
      <c r="B394" t="str">
        <f t="shared" si="57"/>
        <v>Pierre-edouard</v>
      </c>
      <c r="C394" t="str">
        <f t="shared" si="58"/>
        <v>Bellemare</v>
      </c>
      <c r="D394" s="13" t="s">
        <v>2775</v>
      </c>
      <c r="E394" s="22" t="s">
        <v>15</v>
      </c>
      <c r="F394" s="25">
        <v>0</v>
      </c>
      <c r="G394" s="25" t="s">
        <v>2351</v>
      </c>
      <c r="H394" s="25" t="s">
        <v>2569</v>
      </c>
      <c r="I394" s="25">
        <v>34</v>
      </c>
      <c r="J394" s="156">
        <f>VALUE(COUNTIF(Validation!$A$2:$H$100,A394))</f>
        <v>0</v>
      </c>
      <c r="K394" s="93">
        <f t="shared" si="59"/>
        <v>1800000</v>
      </c>
      <c r="L394" s="93">
        <f t="shared" si="60"/>
        <v>1800000</v>
      </c>
      <c r="M394" s="92">
        <v>1800000</v>
      </c>
      <c r="N394" s="92">
        <v>1800000</v>
      </c>
      <c r="O394" s="92" t="s">
        <v>7</v>
      </c>
      <c r="P394" s="92">
        <v>0</v>
      </c>
      <c r="Q394" s="92">
        <v>0</v>
      </c>
      <c r="R394" s="92">
        <v>0</v>
      </c>
      <c r="S394" s="92">
        <v>0</v>
      </c>
      <c r="T394" s="25">
        <f t="shared" si="61"/>
        <v>2</v>
      </c>
      <c r="V394">
        <f t="shared" si="62"/>
        <v>1</v>
      </c>
      <c r="W394" s="25">
        <f t="shared" si="54"/>
        <v>0</v>
      </c>
      <c r="X394">
        <f t="shared" si="55"/>
        <v>1</v>
      </c>
    </row>
    <row r="395" spans="1:24" ht="15.75" x14ac:dyDescent="0.25">
      <c r="A395" t="str">
        <f t="shared" si="56"/>
        <v>Tyson Jost - COL - C, AG, AD</v>
      </c>
      <c r="B395" t="str">
        <f t="shared" si="57"/>
        <v>Tyson</v>
      </c>
      <c r="C395" t="str">
        <f t="shared" si="58"/>
        <v>Jost</v>
      </c>
      <c r="D395" s="13" t="s">
        <v>1834</v>
      </c>
      <c r="E395" s="22" t="s">
        <v>15</v>
      </c>
      <c r="F395" s="25" t="s">
        <v>331</v>
      </c>
      <c r="G395" s="9" t="s">
        <v>2395</v>
      </c>
      <c r="H395" s="9" t="s">
        <v>2569</v>
      </c>
      <c r="I395" s="9">
        <v>21</v>
      </c>
      <c r="J395" s="156">
        <f>VALUE(COUNTIF(Validation!$A$2:$H$100,A395))</f>
        <v>1</v>
      </c>
      <c r="K395" s="93">
        <f t="shared" si="59"/>
        <v>1673333</v>
      </c>
      <c r="L395" s="93">
        <f t="shared" si="60"/>
        <v>0</v>
      </c>
      <c r="M395" s="92">
        <v>1673333</v>
      </c>
      <c r="N395" s="92" t="s">
        <v>8</v>
      </c>
      <c r="O395" s="92">
        <v>0</v>
      </c>
      <c r="P395" s="92">
        <v>0</v>
      </c>
      <c r="Q395" s="92">
        <v>0</v>
      </c>
      <c r="R395" s="92">
        <v>0</v>
      </c>
      <c r="S395" s="92">
        <v>0</v>
      </c>
      <c r="T395" s="25">
        <f t="shared" si="61"/>
        <v>1</v>
      </c>
      <c r="V395">
        <f t="shared" si="62"/>
        <v>1</v>
      </c>
      <c r="W395" s="25">
        <f t="shared" si="54"/>
        <v>1</v>
      </c>
      <c r="X395">
        <f t="shared" si="55"/>
        <v>0</v>
      </c>
    </row>
    <row r="396" spans="1:24" ht="15.75" x14ac:dyDescent="0.25">
      <c r="A396" t="str">
        <f t="shared" si="56"/>
        <v>Mark Barberio - COL - DG</v>
      </c>
      <c r="B396" t="str">
        <f t="shared" si="57"/>
        <v>Mark</v>
      </c>
      <c r="C396" t="str">
        <f t="shared" si="58"/>
        <v>Barberio</v>
      </c>
      <c r="D396" s="13" t="s">
        <v>1839</v>
      </c>
      <c r="E396" s="22" t="s">
        <v>15</v>
      </c>
      <c r="F396" s="25">
        <v>0</v>
      </c>
      <c r="G396" s="25" t="s">
        <v>2346</v>
      </c>
      <c r="H396" s="25" t="s">
        <v>2569</v>
      </c>
      <c r="I396" s="25">
        <v>29</v>
      </c>
      <c r="J396" s="156">
        <f>VALUE(COUNTIF(Validation!$A$2:$H$100,A396))</f>
        <v>0</v>
      </c>
      <c r="K396" s="93">
        <f t="shared" si="59"/>
        <v>1450000</v>
      </c>
      <c r="L396" s="93">
        <f t="shared" si="60"/>
        <v>0</v>
      </c>
      <c r="M396" s="92">
        <v>1450000</v>
      </c>
      <c r="N396" s="92" t="s">
        <v>7</v>
      </c>
      <c r="O396" s="92">
        <v>0</v>
      </c>
      <c r="P396" s="92">
        <v>0</v>
      </c>
      <c r="Q396" s="92">
        <v>0</v>
      </c>
      <c r="R396" s="92">
        <v>0</v>
      </c>
      <c r="S396" s="92">
        <v>0</v>
      </c>
      <c r="T396" s="25">
        <f t="shared" si="61"/>
        <v>1</v>
      </c>
      <c r="V396">
        <f t="shared" si="62"/>
        <v>1</v>
      </c>
      <c r="W396" s="25">
        <f t="shared" si="54"/>
        <v>0</v>
      </c>
      <c r="X396">
        <f t="shared" si="55"/>
        <v>0</v>
      </c>
    </row>
    <row r="397" spans="1:24" ht="15.75" x14ac:dyDescent="0.25">
      <c r="A397" t="str">
        <f t="shared" si="56"/>
        <v>Kevin Connauton - COL - DG</v>
      </c>
      <c r="B397" t="str">
        <f t="shared" si="57"/>
        <v>Kevin</v>
      </c>
      <c r="C397" t="str">
        <f t="shared" si="58"/>
        <v>Connauton</v>
      </c>
      <c r="D397" s="13" t="s">
        <v>2073</v>
      </c>
      <c r="E397" s="22" t="s">
        <v>15</v>
      </c>
      <c r="F397" s="25">
        <v>0</v>
      </c>
      <c r="G397" s="9" t="s">
        <v>2346</v>
      </c>
      <c r="H397" s="9" t="s">
        <v>2569</v>
      </c>
      <c r="I397" s="9">
        <v>29</v>
      </c>
      <c r="J397" s="156">
        <f>VALUE(COUNTIF(Validation!$A$2:$H$100,A397))</f>
        <v>0</v>
      </c>
      <c r="K397" s="93">
        <f t="shared" si="59"/>
        <v>1375000</v>
      </c>
      <c r="L397" s="93">
        <f t="shared" si="60"/>
        <v>0</v>
      </c>
      <c r="M397" s="92">
        <v>1375000</v>
      </c>
      <c r="N397" s="92" t="s">
        <v>7</v>
      </c>
      <c r="O397" s="92">
        <v>0</v>
      </c>
      <c r="P397" s="92">
        <v>0</v>
      </c>
      <c r="Q397" s="92">
        <v>0</v>
      </c>
      <c r="R397" s="92">
        <v>0</v>
      </c>
      <c r="S397" s="92">
        <v>0</v>
      </c>
      <c r="T397" s="25">
        <f t="shared" si="61"/>
        <v>1</v>
      </c>
      <c r="V397">
        <f t="shared" si="62"/>
        <v>1</v>
      </c>
      <c r="W397" s="25">
        <f t="shared" si="54"/>
        <v>0</v>
      </c>
      <c r="X397">
        <f t="shared" si="55"/>
        <v>0</v>
      </c>
    </row>
    <row r="398" spans="1:24" ht="15.75" x14ac:dyDescent="0.25">
      <c r="A398" t="str">
        <f t="shared" si="56"/>
        <v>Martin Kaut - COL - C</v>
      </c>
      <c r="B398" t="str">
        <f t="shared" si="57"/>
        <v>Martin</v>
      </c>
      <c r="C398" t="str">
        <f t="shared" si="58"/>
        <v>Kaut</v>
      </c>
      <c r="D398" s="13" t="s">
        <v>1846</v>
      </c>
      <c r="E398" s="22" t="s">
        <v>15</v>
      </c>
      <c r="F398" s="25" t="s">
        <v>331</v>
      </c>
      <c r="G398" s="25" t="s">
        <v>70</v>
      </c>
      <c r="H398" s="25" t="s">
        <v>2581</v>
      </c>
      <c r="I398" s="25">
        <v>19</v>
      </c>
      <c r="J398" s="156">
        <f>VALUE(COUNTIF(Validation!$A$2:$H$100,A398))</f>
        <v>1</v>
      </c>
      <c r="K398" s="93">
        <f t="shared" si="59"/>
        <v>1319167</v>
      </c>
      <c r="L398" s="93">
        <f t="shared" si="60"/>
        <v>1319167</v>
      </c>
      <c r="M398" s="92">
        <v>1319167</v>
      </c>
      <c r="N398" s="92">
        <v>1319167</v>
      </c>
      <c r="O398" s="92">
        <v>1319167</v>
      </c>
      <c r="P398" s="92" t="s">
        <v>8</v>
      </c>
      <c r="Q398" s="92">
        <v>0</v>
      </c>
      <c r="R398" s="92">
        <v>0</v>
      </c>
      <c r="S398" s="92">
        <v>0</v>
      </c>
      <c r="T398" s="25">
        <f t="shared" si="61"/>
        <v>3</v>
      </c>
      <c r="V398">
        <f t="shared" si="62"/>
        <v>1</v>
      </c>
      <c r="W398" s="25">
        <f t="shared" si="54"/>
        <v>1</v>
      </c>
      <c r="X398">
        <f t="shared" si="55"/>
        <v>1</v>
      </c>
    </row>
    <row r="399" spans="1:24" ht="15.75" x14ac:dyDescent="0.25">
      <c r="A399" t="str">
        <f t="shared" si="56"/>
        <v>Josh Dickinson - COL - C</v>
      </c>
      <c r="B399" t="str">
        <f t="shared" si="57"/>
        <v>Josh</v>
      </c>
      <c r="C399" t="str">
        <f t="shared" si="58"/>
        <v>Dickinson</v>
      </c>
      <c r="D399" s="13" t="s">
        <v>1845</v>
      </c>
      <c r="E399" s="22" t="s">
        <v>15</v>
      </c>
      <c r="F399" s="25" t="s">
        <v>331</v>
      </c>
      <c r="G399" s="25" t="s">
        <v>70</v>
      </c>
      <c r="H399" s="25" t="s">
        <v>2581</v>
      </c>
      <c r="I399" s="25">
        <v>21</v>
      </c>
      <c r="J399" s="156">
        <f>VALUE(COUNTIF(Validation!$A$2:$H$100,A399))</f>
        <v>0</v>
      </c>
      <c r="K399" s="93">
        <f t="shared" si="59"/>
        <v>1137500</v>
      </c>
      <c r="L399" s="93">
        <f t="shared" si="60"/>
        <v>1137500</v>
      </c>
      <c r="M399" s="92">
        <v>1137500</v>
      </c>
      <c r="N399" s="92">
        <v>1137500</v>
      </c>
      <c r="O399" s="92" t="s">
        <v>8</v>
      </c>
      <c r="P399" s="92">
        <v>0</v>
      </c>
      <c r="Q399" s="92">
        <v>0</v>
      </c>
      <c r="R399" s="92">
        <v>0</v>
      </c>
      <c r="S399" s="92">
        <v>0</v>
      </c>
      <c r="T399" s="25">
        <f t="shared" si="61"/>
        <v>2</v>
      </c>
      <c r="V399">
        <f t="shared" si="62"/>
        <v>1</v>
      </c>
      <c r="W399" s="25">
        <f t="shared" si="54"/>
        <v>1</v>
      </c>
      <c r="X399">
        <f t="shared" si="55"/>
        <v>1</v>
      </c>
    </row>
    <row r="400" spans="1:24" ht="15.75" x14ac:dyDescent="0.25">
      <c r="A400" t="str">
        <f t="shared" si="56"/>
        <v>Logan O'Connor - COL - AD</v>
      </c>
      <c r="B400" t="str">
        <f t="shared" si="57"/>
        <v>Logan</v>
      </c>
      <c r="C400" t="str">
        <f t="shared" si="58"/>
        <v>O'Connor</v>
      </c>
      <c r="D400" s="13" t="s">
        <v>1848</v>
      </c>
      <c r="E400" s="22" t="s">
        <v>15</v>
      </c>
      <c r="F400" s="25" t="s">
        <v>331</v>
      </c>
      <c r="G400" s="25" t="s">
        <v>2339</v>
      </c>
      <c r="H400" s="25" t="s">
        <v>2581</v>
      </c>
      <c r="I400" s="25">
        <v>23</v>
      </c>
      <c r="J400" s="156">
        <f>VALUE(COUNTIF(Validation!$A$2:$H$100,A400))</f>
        <v>0</v>
      </c>
      <c r="K400" s="93">
        <f t="shared" si="59"/>
        <v>1137500</v>
      </c>
      <c r="L400" s="93">
        <f t="shared" si="60"/>
        <v>0</v>
      </c>
      <c r="M400" s="92">
        <v>1137500</v>
      </c>
      <c r="N400" s="92" t="s">
        <v>8</v>
      </c>
      <c r="O400" s="92">
        <v>0</v>
      </c>
      <c r="P400" s="92">
        <v>0</v>
      </c>
      <c r="Q400" s="92">
        <v>0</v>
      </c>
      <c r="R400" s="92">
        <v>0</v>
      </c>
      <c r="S400" s="92">
        <v>0</v>
      </c>
      <c r="T400" s="25">
        <f t="shared" si="61"/>
        <v>1</v>
      </c>
      <c r="V400">
        <f t="shared" si="62"/>
        <v>1</v>
      </c>
      <c r="W400" s="25">
        <f t="shared" si="54"/>
        <v>1</v>
      </c>
      <c r="X400">
        <f t="shared" si="55"/>
        <v>0</v>
      </c>
    </row>
    <row r="401" spans="1:24" ht="15.75" x14ac:dyDescent="0.25">
      <c r="A401" t="str">
        <f t="shared" si="56"/>
        <v>Shane Bowers - COL - C</v>
      </c>
      <c r="B401" t="str">
        <f t="shared" si="57"/>
        <v>Shane</v>
      </c>
      <c r="C401" t="str">
        <f t="shared" si="58"/>
        <v>Bowers</v>
      </c>
      <c r="D401" s="13" t="s">
        <v>2560</v>
      </c>
      <c r="E401" s="22" t="s">
        <v>15</v>
      </c>
      <c r="F401" s="25" t="s">
        <v>331</v>
      </c>
      <c r="G401" s="25" t="s">
        <v>70</v>
      </c>
      <c r="H401" s="25" t="s">
        <v>2581</v>
      </c>
      <c r="I401" s="25">
        <v>20</v>
      </c>
      <c r="J401" s="156">
        <f>VALUE(COUNTIF(Validation!$A$2:$H$100,A401))</f>
        <v>1</v>
      </c>
      <c r="K401" s="93">
        <f t="shared" si="59"/>
        <v>1075000</v>
      </c>
      <c r="L401" s="93">
        <f t="shared" si="60"/>
        <v>1075000</v>
      </c>
      <c r="M401" s="92">
        <v>1075000</v>
      </c>
      <c r="N401" s="92">
        <v>1075000</v>
      </c>
      <c r="O401" s="92">
        <v>1075000</v>
      </c>
      <c r="P401" s="92" t="s">
        <v>8</v>
      </c>
      <c r="Q401" s="92">
        <v>0</v>
      </c>
      <c r="R401" s="92">
        <v>0</v>
      </c>
      <c r="S401" s="92">
        <v>0</v>
      </c>
      <c r="T401" s="25">
        <f t="shared" si="61"/>
        <v>3</v>
      </c>
      <c r="V401">
        <f t="shared" si="62"/>
        <v>1</v>
      </c>
      <c r="W401" s="25">
        <f t="shared" si="54"/>
        <v>1</v>
      </c>
      <c r="X401">
        <f t="shared" si="55"/>
        <v>1</v>
      </c>
    </row>
    <row r="402" spans="1:24" ht="15.75" x14ac:dyDescent="0.25">
      <c r="A402" t="str">
        <f t="shared" si="56"/>
        <v>Pavel Francouz - COL - G</v>
      </c>
      <c r="B402" t="str">
        <f t="shared" si="57"/>
        <v>Pavel</v>
      </c>
      <c r="C402" t="str">
        <f t="shared" si="58"/>
        <v>Francouz</v>
      </c>
      <c r="D402" s="13" t="s">
        <v>1857</v>
      </c>
      <c r="E402" s="22" t="s">
        <v>15</v>
      </c>
      <c r="F402" s="25">
        <v>0</v>
      </c>
      <c r="G402" s="25" t="s">
        <v>121</v>
      </c>
      <c r="H402" s="158" t="s">
        <v>2569</v>
      </c>
      <c r="I402" s="25">
        <v>29</v>
      </c>
      <c r="J402" s="156">
        <f>VALUE(COUNTIF(Validation!$A$2:$H$100,A402))</f>
        <v>0</v>
      </c>
      <c r="K402" s="93">
        <f t="shared" si="59"/>
        <v>950000</v>
      </c>
      <c r="L402" s="93">
        <f t="shared" si="60"/>
        <v>0</v>
      </c>
      <c r="M402" s="92">
        <v>950000</v>
      </c>
      <c r="N402" s="92" t="s">
        <v>7</v>
      </c>
      <c r="O402" s="92">
        <v>0</v>
      </c>
      <c r="P402" s="92">
        <v>0</v>
      </c>
      <c r="Q402" s="92">
        <v>0</v>
      </c>
      <c r="R402" s="92">
        <v>0</v>
      </c>
      <c r="S402" s="92">
        <v>0</v>
      </c>
      <c r="T402" s="25">
        <f t="shared" si="61"/>
        <v>1</v>
      </c>
      <c r="V402">
        <f t="shared" si="62"/>
        <v>1</v>
      </c>
      <c r="W402" s="25">
        <f t="shared" si="54"/>
        <v>0</v>
      </c>
      <c r="X402">
        <f t="shared" si="55"/>
        <v>0</v>
      </c>
    </row>
    <row r="403" spans="1:24" ht="15.75" x14ac:dyDescent="0.25">
      <c r="A403" t="str">
        <f t="shared" si="56"/>
        <v>Samuel Girard - COL - DG</v>
      </c>
      <c r="B403" t="str">
        <f t="shared" si="57"/>
        <v>Samuel</v>
      </c>
      <c r="C403" t="str">
        <f t="shared" si="58"/>
        <v>Girard</v>
      </c>
      <c r="D403" s="13" t="s">
        <v>1840</v>
      </c>
      <c r="E403" s="22" t="s">
        <v>15</v>
      </c>
      <c r="F403" s="25" t="s">
        <v>348</v>
      </c>
      <c r="G403" s="25" t="s">
        <v>2346</v>
      </c>
      <c r="H403" s="25" t="s">
        <v>2569</v>
      </c>
      <c r="I403" s="25">
        <v>21</v>
      </c>
      <c r="J403" s="156">
        <f>VALUE(COUNTIF(Validation!$A$2:$H$100,A403))</f>
        <v>1</v>
      </c>
      <c r="K403" s="93">
        <f t="shared" si="59"/>
        <v>935833</v>
      </c>
      <c r="L403" s="93">
        <f t="shared" si="60"/>
        <v>5000000</v>
      </c>
      <c r="M403" s="92">
        <v>935833</v>
      </c>
      <c r="N403" s="92">
        <v>5000000</v>
      </c>
      <c r="O403" s="92">
        <v>5000000</v>
      </c>
      <c r="P403" s="92">
        <v>5000000</v>
      </c>
      <c r="Q403" s="92">
        <v>5000000</v>
      </c>
      <c r="R403" s="92">
        <v>5000000</v>
      </c>
      <c r="S403" s="92">
        <v>5000000</v>
      </c>
      <c r="T403" s="25">
        <f t="shared" si="61"/>
        <v>7</v>
      </c>
      <c r="V403">
        <f t="shared" si="62"/>
        <v>1</v>
      </c>
      <c r="W403" s="25">
        <f t="shared" si="54"/>
        <v>1</v>
      </c>
      <c r="X403">
        <f t="shared" si="55"/>
        <v>0</v>
      </c>
    </row>
    <row r="404" spans="1:24" ht="15.75" x14ac:dyDescent="0.25">
      <c r="A404" t="str">
        <f t="shared" si="56"/>
        <v>Nicolas Meloche - COL - D</v>
      </c>
      <c r="B404" t="str">
        <f t="shared" si="57"/>
        <v>Nicolas</v>
      </c>
      <c r="C404" t="str">
        <f t="shared" si="58"/>
        <v>Meloche</v>
      </c>
      <c r="D404" s="13" t="s">
        <v>1849</v>
      </c>
      <c r="E404" s="22" t="s">
        <v>15</v>
      </c>
      <c r="F404" s="25" t="s">
        <v>331</v>
      </c>
      <c r="G404" s="9" t="s">
        <v>79</v>
      </c>
      <c r="H404" s="9" t="s">
        <v>2581</v>
      </c>
      <c r="I404" s="9">
        <v>22</v>
      </c>
      <c r="J404" s="156">
        <f>VALUE(COUNTIF(Validation!$A$2:$H$100,A404))</f>
        <v>0</v>
      </c>
      <c r="K404" s="93">
        <f t="shared" si="59"/>
        <v>925000</v>
      </c>
      <c r="L404" s="93">
        <f t="shared" si="60"/>
        <v>0</v>
      </c>
      <c r="M404" s="92">
        <v>925000</v>
      </c>
      <c r="N404" s="92" t="s">
        <v>8</v>
      </c>
      <c r="O404" s="92">
        <v>0</v>
      </c>
      <c r="P404" s="92">
        <v>0</v>
      </c>
      <c r="Q404" s="92">
        <v>0</v>
      </c>
      <c r="R404" s="92">
        <v>0</v>
      </c>
      <c r="S404" s="92">
        <v>0</v>
      </c>
      <c r="T404" s="25">
        <f t="shared" si="61"/>
        <v>1</v>
      </c>
      <c r="V404">
        <f t="shared" si="62"/>
        <v>1</v>
      </c>
      <c r="W404" s="25">
        <f t="shared" si="54"/>
        <v>1</v>
      </c>
      <c r="X404">
        <f t="shared" si="55"/>
        <v>0</v>
      </c>
    </row>
    <row r="405" spans="1:24" ht="15.75" x14ac:dyDescent="0.25">
      <c r="A405" t="str">
        <f t="shared" si="56"/>
        <v>Igor Shvyryov - COL - C</v>
      </c>
      <c r="B405" t="str">
        <f t="shared" si="57"/>
        <v>Igor</v>
      </c>
      <c r="C405" t="str">
        <f t="shared" si="58"/>
        <v>Shvyryov</v>
      </c>
      <c r="D405" s="13" t="s">
        <v>1851</v>
      </c>
      <c r="E405" s="22" t="s">
        <v>15</v>
      </c>
      <c r="F405" s="25" t="s">
        <v>331</v>
      </c>
      <c r="G405" s="25" t="s">
        <v>70</v>
      </c>
      <c r="H405" s="25" t="s">
        <v>2581</v>
      </c>
      <c r="I405" s="25">
        <v>21</v>
      </c>
      <c r="J405" s="156">
        <f>VALUE(COUNTIF(Validation!$A$2:$H$100,A405))</f>
        <v>0</v>
      </c>
      <c r="K405" s="93">
        <f t="shared" si="59"/>
        <v>925000</v>
      </c>
      <c r="L405" s="93">
        <f t="shared" si="60"/>
        <v>925000</v>
      </c>
      <c r="M405" s="92">
        <v>925000</v>
      </c>
      <c r="N405" s="92">
        <v>925000</v>
      </c>
      <c r="O405" s="92" t="s">
        <v>8</v>
      </c>
      <c r="P405" s="92">
        <v>0</v>
      </c>
      <c r="Q405" s="92">
        <v>0</v>
      </c>
      <c r="R405" s="92">
        <v>0</v>
      </c>
      <c r="S405" s="92">
        <v>0</v>
      </c>
      <c r="T405" s="25">
        <f t="shared" si="61"/>
        <v>2</v>
      </c>
      <c r="V405">
        <f t="shared" si="62"/>
        <v>1</v>
      </c>
      <c r="W405" s="25">
        <f t="shared" si="54"/>
        <v>1</v>
      </c>
      <c r="X405">
        <f t="shared" si="55"/>
        <v>1</v>
      </c>
    </row>
    <row r="406" spans="1:24" ht="15.75" x14ac:dyDescent="0.25">
      <c r="A406" t="str">
        <f t="shared" si="56"/>
        <v>Conor Timmins - COL - DD</v>
      </c>
      <c r="B406" t="str">
        <f t="shared" si="57"/>
        <v>Conor</v>
      </c>
      <c r="C406" t="str">
        <f t="shared" si="58"/>
        <v>Timmins</v>
      </c>
      <c r="D406" s="13" t="s">
        <v>1844</v>
      </c>
      <c r="E406" s="22" t="s">
        <v>15</v>
      </c>
      <c r="F406" s="25" t="s">
        <v>331</v>
      </c>
      <c r="G406" s="158" t="s">
        <v>2345</v>
      </c>
      <c r="H406" s="158" t="s">
        <v>2581</v>
      </c>
      <c r="I406" s="158">
        <v>20</v>
      </c>
      <c r="J406" s="156">
        <f>VALUE(COUNTIF(Validation!$A$2:$H$100,A406))</f>
        <v>1</v>
      </c>
      <c r="K406" s="93">
        <f t="shared" si="59"/>
        <v>925000</v>
      </c>
      <c r="L406" s="93">
        <f t="shared" si="60"/>
        <v>925000</v>
      </c>
      <c r="M406" s="92">
        <v>925000</v>
      </c>
      <c r="N406" s="92">
        <v>925000</v>
      </c>
      <c r="O406" s="92" t="s">
        <v>8</v>
      </c>
      <c r="P406" s="92">
        <v>0</v>
      </c>
      <c r="Q406" s="94">
        <v>0</v>
      </c>
      <c r="R406" s="92">
        <v>0</v>
      </c>
      <c r="S406" s="92">
        <v>0</v>
      </c>
      <c r="T406" s="25">
        <f t="shared" si="61"/>
        <v>2</v>
      </c>
      <c r="V406">
        <f t="shared" si="62"/>
        <v>1</v>
      </c>
      <c r="W406" s="25">
        <f t="shared" si="54"/>
        <v>1</v>
      </c>
      <c r="X406">
        <f t="shared" si="55"/>
        <v>1</v>
      </c>
    </row>
    <row r="407" spans="1:24" ht="15.75" x14ac:dyDescent="0.25">
      <c r="A407" t="str">
        <f t="shared" si="56"/>
        <v>Adam Werner - COL - G</v>
      </c>
      <c r="B407" t="str">
        <f t="shared" si="57"/>
        <v>Adam</v>
      </c>
      <c r="C407" t="str">
        <f t="shared" si="58"/>
        <v>Werner</v>
      </c>
      <c r="D407" s="13" t="s">
        <v>2562</v>
      </c>
      <c r="E407" s="22" t="s">
        <v>15</v>
      </c>
      <c r="F407" s="25" t="s">
        <v>331</v>
      </c>
      <c r="G407" s="9" t="s">
        <v>121</v>
      </c>
      <c r="H407" s="9" t="s">
        <v>2581</v>
      </c>
      <c r="I407" s="9">
        <v>22</v>
      </c>
      <c r="J407" s="156">
        <f>VALUE(COUNTIF(Validation!$A$2:$H$100,A407))</f>
        <v>0</v>
      </c>
      <c r="K407" s="93">
        <f t="shared" si="59"/>
        <v>925000</v>
      </c>
      <c r="L407" s="93">
        <f t="shared" si="60"/>
        <v>925000</v>
      </c>
      <c r="M407" s="92">
        <v>925000</v>
      </c>
      <c r="N407" s="92">
        <v>925000</v>
      </c>
      <c r="O407" s="92" t="s">
        <v>8</v>
      </c>
      <c r="P407" s="92">
        <v>0</v>
      </c>
      <c r="Q407" s="92">
        <v>0</v>
      </c>
      <c r="R407" s="92">
        <v>0</v>
      </c>
      <c r="S407" s="92">
        <v>0</v>
      </c>
      <c r="T407" s="25">
        <f t="shared" si="61"/>
        <v>2</v>
      </c>
      <c r="V407">
        <f t="shared" si="62"/>
        <v>1</v>
      </c>
      <c r="W407" s="25">
        <f t="shared" si="54"/>
        <v>1</v>
      </c>
      <c r="X407">
        <f t="shared" si="55"/>
        <v>1</v>
      </c>
    </row>
    <row r="408" spans="1:24" ht="15.75" x14ac:dyDescent="0.25">
      <c r="A408" t="str">
        <f t="shared" si="56"/>
        <v>Valeri Nichushkin - COL - AG, AD</v>
      </c>
      <c r="B408" t="str">
        <f t="shared" si="57"/>
        <v>Valeri</v>
      </c>
      <c r="C408" t="str">
        <f t="shared" si="58"/>
        <v>Nichushkin</v>
      </c>
      <c r="D408" s="13" t="s">
        <v>4759</v>
      </c>
      <c r="E408" s="22" t="s">
        <v>15</v>
      </c>
      <c r="F408" s="25">
        <v>0</v>
      </c>
      <c r="G408" s="25" t="s">
        <v>2343</v>
      </c>
      <c r="H408" s="25" t="s">
        <v>2569</v>
      </c>
      <c r="I408" s="25">
        <v>24</v>
      </c>
      <c r="J408" s="156">
        <f>VALUE(COUNTIF(Validation!$A$2:$H$100,A408))</f>
        <v>0</v>
      </c>
      <c r="K408" s="93">
        <f t="shared" si="59"/>
        <v>850000</v>
      </c>
      <c r="L408" s="93">
        <f t="shared" si="60"/>
        <v>0</v>
      </c>
      <c r="M408" s="92">
        <v>850000</v>
      </c>
      <c r="N408" s="92" t="s">
        <v>8</v>
      </c>
      <c r="O408" s="92">
        <v>0</v>
      </c>
      <c r="P408" s="92">
        <v>0</v>
      </c>
      <c r="Q408" s="92">
        <v>0</v>
      </c>
      <c r="R408" s="92">
        <v>0</v>
      </c>
      <c r="S408" s="92">
        <v>0</v>
      </c>
      <c r="T408" s="25">
        <f t="shared" si="61"/>
        <v>1</v>
      </c>
      <c r="V408">
        <f t="shared" si="62"/>
        <v>1</v>
      </c>
      <c r="W408" s="25">
        <f t="shared" si="54"/>
        <v>0</v>
      </c>
      <c r="X408">
        <f t="shared" si="55"/>
        <v>0</v>
      </c>
    </row>
    <row r="409" spans="1:24" ht="15.75" x14ac:dyDescent="0.25">
      <c r="A409" t="str">
        <f t="shared" si="56"/>
        <v>Nicholas Henry - COL - AD</v>
      </c>
      <c r="B409" t="str">
        <f t="shared" si="57"/>
        <v>Nicholas</v>
      </c>
      <c r="C409" t="str">
        <f t="shared" si="58"/>
        <v>Henry</v>
      </c>
      <c r="D409" s="13" t="s">
        <v>2561</v>
      </c>
      <c r="E409" s="22" t="s">
        <v>15</v>
      </c>
      <c r="F409" s="25" t="s">
        <v>331</v>
      </c>
      <c r="G409" s="9" t="s">
        <v>2339</v>
      </c>
      <c r="H409" s="9" t="s">
        <v>2581</v>
      </c>
      <c r="I409" s="9">
        <v>20</v>
      </c>
      <c r="J409" s="156">
        <f>VALUE(COUNTIF(Validation!$A$2:$H$100,A409))</f>
        <v>0</v>
      </c>
      <c r="K409" s="93">
        <f t="shared" si="59"/>
        <v>826666</v>
      </c>
      <c r="L409" s="93">
        <f t="shared" si="60"/>
        <v>826666</v>
      </c>
      <c r="M409" s="92">
        <v>826666</v>
      </c>
      <c r="N409" s="92">
        <v>826666</v>
      </c>
      <c r="O409" s="92">
        <v>826666</v>
      </c>
      <c r="P409" s="92" t="s">
        <v>8</v>
      </c>
      <c r="Q409" s="92">
        <v>0</v>
      </c>
      <c r="R409" s="92">
        <v>0</v>
      </c>
      <c r="S409" s="92">
        <v>0</v>
      </c>
      <c r="T409" s="25">
        <f t="shared" si="61"/>
        <v>3</v>
      </c>
      <c r="V409">
        <f t="shared" si="62"/>
        <v>1</v>
      </c>
      <c r="W409" s="25">
        <f t="shared" si="54"/>
        <v>1</v>
      </c>
      <c r="X409">
        <f t="shared" si="55"/>
        <v>1</v>
      </c>
    </row>
    <row r="410" spans="1:24" ht="15.75" x14ac:dyDescent="0.25">
      <c r="A410" t="str">
        <f t="shared" si="56"/>
        <v>Josh Anderson - COL - DG</v>
      </c>
      <c r="B410" t="str">
        <f t="shared" si="57"/>
        <v>Josh</v>
      </c>
      <c r="C410" t="str">
        <f t="shared" si="58"/>
        <v>Anderson</v>
      </c>
      <c r="D410" s="13" t="s">
        <v>1570</v>
      </c>
      <c r="E410" s="22" t="s">
        <v>15</v>
      </c>
      <c r="F410" s="25" t="s">
        <v>331</v>
      </c>
      <c r="G410" s="158" t="s">
        <v>2346</v>
      </c>
      <c r="H410" s="158" t="s">
        <v>2581</v>
      </c>
      <c r="I410" s="158">
        <v>21</v>
      </c>
      <c r="J410" s="156">
        <f>VALUE(COUNTIF(Validation!$A$2:$H$100,A410))</f>
        <v>0</v>
      </c>
      <c r="K410" s="93">
        <f t="shared" si="59"/>
        <v>816666</v>
      </c>
      <c r="L410" s="93">
        <f t="shared" si="60"/>
        <v>816666</v>
      </c>
      <c r="M410" s="92">
        <v>816666</v>
      </c>
      <c r="N410" s="92">
        <v>816666</v>
      </c>
      <c r="O410" s="92" t="s">
        <v>8</v>
      </c>
      <c r="P410" s="92">
        <v>0</v>
      </c>
      <c r="Q410" s="92">
        <v>0</v>
      </c>
      <c r="R410" s="92">
        <v>0</v>
      </c>
      <c r="S410" s="92">
        <v>0</v>
      </c>
      <c r="T410" s="25">
        <f t="shared" si="61"/>
        <v>2</v>
      </c>
      <c r="V410">
        <f t="shared" si="62"/>
        <v>2</v>
      </c>
      <c r="W410" s="25">
        <f t="shared" si="54"/>
        <v>1</v>
      </c>
      <c r="X410">
        <f t="shared" si="55"/>
        <v>1</v>
      </c>
    </row>
    <row r="411" spans="1:24" ht="15.75" x14ac:dyDescent="0.25">
      <c r="A411" t="str">
        <f t="shared" si="56"/>
        <v>Vladislav Kamenev - COL - C</v>
      </c>
      <c r="B411" t="str">
        <f t="shared" si="57"/>
        <v>Vladislav</v>
      </c>
      <c r="C411" t="str">
        <f t="shared" si="58"/>
        <v>Kamenev</v>
      </c>
      <c r="D411" s="13" t="s">
        <v>1850</v>
      </c>
      <c r="E411" s="22" t="s">
        <v>15</v>
      </c>
      <c r="F411" s="25">
        <v>0</v>
      </c>
      <c r="G411" s="25" t="s">
        <v>70</v>
      </c>
      <c r="H411" s="25" t="s">
        <v>2569</v>
      </c>
      <c r="I411" s="25">
        <v>23</v>
      </c>
      <c r="J411" s="156">
        <f>VALUE(COUNTIF(Validation!$A$2:$H$100,A411))</f>
        <v>0</v>
      </c>
      <c r="K411" s="93">
        <f t="shared" si="59"/>
        <v>750000</v>
      </c>
      <c r="L411" s="93">
        <f t="shared" si="60"/>
        <v>0</v>
      </c>
      <c r="M411" s="92">
        <v>750000</v>
      </c>
      <c r="N411" s="92" t="s">
        <v>8</v>
      </c>
      <c r="O411" s="92">
        <v>0</v>
      </c>
      <c r="P411" s="92">
        <v>0</v>
      </c>
      <c r="Q411" s="92">
        <v>0</v>
      </c>
      <c r="R411" s="92">
        <v>0</v>
      </c>
      <c r="S411" s="92">
        <v>0</v>
      </c>
      <c r="T411" s="25">
        <f t="shared" si="61"/>
        <v>1</v>
      </c>
      <c r="V411">
        <f t="shared" si="62"/>
        <v>1</v>
      </c>
      <c r="W411" s="25">
        <f t="shared" si="54"/>
        <v>0</v>
      </c>
      <c r="X411">
        <f t="shared" si="55"/>
        <v>0</v>
      </c>
    </row>
    <row r="412" spans="1:24" ht="15.75" x14ac:dyDescent="0.25">
      <c r="A412" t="str">
        <f t="shared" si="56"/>
        <v>Jacob MacDonald - COL - DG</v>
      </c>
      <c r="B412" t="str">
        <f t="shared" si="57"/>
        <v>Jacob</v>
      </c>
      <c r="C412" t="str">
        <f t="shared" si="58"/>
        <v>MacDonald</v>
      </c>
      <c r="D412" s="13" t="s">
        <v>1382</v>
      </c>
      <c r="E412" s="22" t="s">
        <v>15</v>
      </c>
      <c r="F412" s="25">
        <v>0</v>
      </c>
      <c r="G412" s="25" t="s">
        <v>2346</v>
      </c>
      <c r="H412" s="25" t="s">
        <v>2581</v>
      </c>
      <c r="I412" s="25">
        <v>26</v>
      </c>
      <c r="J412" s="156">
        <f>VALUE(COUNTIF(Validation!$A$2:$H$100,A412))</f>
        <v>0</v>
      </c>
      <c r="K412" s="93">
        <f t="shared" si="59"/>
        <v>750000</v>
      </c>
      <c r="L412" s="93">
        <f t="shared" si="60"/>
        <v>0</v>
      </c>
      <c r="M412" s="92">
        <v>750000</v>
      </c>
      <c r="N412" s="92" t="s">
        <v>7</v>
      </c>
      <c r="O412" s="92">
        <v>0</v>
      </c>
      <c r="P412" s="92">
        <v>0</v>
      </c>
      <c r="Q412" s="92">
        <v>0</v>
      </c>
      <c r="R412" s="92">
        <v>0</v>
      </c>
      <c r="S412" s="92">
        <v>0</v>
      </c>
      <c r="T412" s="25">
        <f t="shared" si="61"/>
        <v>1</v>
      </c>
      <c r="V412">
        <f t="shared" si="62"/>
        <v>1</v>
      </c>
      <c r="W412" s="25">
        <f t="shared" si="54"/>
        <v>0</v>
      </c>
      <c r="X412">
        <f t="shared" si="55"/>
        <v>0</v>
      </c>
    </row>
    <row r="413" spans="1:24" ht="15.75" x14ac:dyDescent="0.25">
      <c r="A413" t="str">
        <f t="shared" si="56"/>
        <v>Calle Rosen - COL - DG</v>
      </c>
      <c r="B413" t="str">
        <f t="shared" si="57"/>
        <v>Calle</v>
      </c>
      <c r="C413" t="str">
        <f t="shared" si="58"/>
        <v>Rosen</v>
      </c>
      <c r="D413" s="13" t="s">
        <v>2790</v>
      </c>
      <c r="E413" s="22" t="s">
        <v>15</v>
      </c>
      <c r="F413" s="25">
        <v>0</v>
      </c>
      <c r="G413" s="25" t="s">
        <v>2346</v>
      </c>
      <c r="H413" s="25" t="s">
        <v>2581</v>
      </c>
      <c r="I413" s="25">
        <v>25</v>
      </c>
      <c r="J413" s="156">
        <f>VALUE(COUNTIF(Validation!$A$2:$H$100,A413))</f>
        <v>0</v>
      </c>
      <c r="K413" s="93">
        <f t="shared" si="59"/>
        <v>750000</v>
      </c>
      <c r="L413" s="93">
        <f t="shared" si="60"/>
        <v>750000</v>
      </c>
      <c r="M413" s="92">
        <v>750000</v>
      </c>
      <c r="N413" s="92">
        <v>750000</v>
      </c>
      <c r="O413" s="92" t="s">
        <v>7</v>
      </c>
      <c r="P413" s="92">
        <v>0</v>
      </c>
      <c r="Q413" s="92">
        <v>0</v>
      </c>
      <c r="R413" s="92">
        <v>0</v>
      </c>
      <c r="S413" s="92">
        <v>0</v>
      </c>
      <c r="T413" s="25">
        <f t="shared" si="61"/>
        <v>2</v>
      </c>
      <c r="V413">
        <f t="shared" si="62"/>
        <v>1</v>
      </c>
      <c r="W413" s="25">
        <f t="shared" si="54"/>
        <v>0</v>
      </c>
      <c r="X413">
        <f t="shared" si="55"/>
        <v>1</v>
      </c>
    </row>
    <row r="414" spans="1:24" ht="15.75" x14ac:dyDescent="0.25">
      <c r="A414" t="str">
        <f t="shared" si="56"/>
        <v>Anton Lindholm - COL - DG</v>
      </c>
      <c r="B414" t="str">
        <f t="shared" si="57"/>
        <v>Anton</v>
      </c>
      <c r="C414" t="str">
        <f t="shared" si="58"/>
        <v>Lindholm</v>
      </c>
      <c r="D414" s="13" t="s">
        <v>1841</v>
      </c>
      <c r="E414" s="22" t="s">
        <v>15</v>
      </c>
      <c r="F414" s="25">
        <v>0</v>
      </c>
      <c r="G414" s="25" t="s">
        <v>2346</v>
      </c>
      <c r="H414" s="25" t="s">
        <v>2581</v>
      </c>
      <c r="I414" s="25">
        <v>24</v>
      </c>
      <c r="J414" s="156">
        <f>VALUE(COUNTIF(Validation!$A$2:$H$100,A414))</f>
        <v>0</v>
      </c>
      <c r="K414" s="93">
        <f t="shared" si="59"/>
        <v>742500</v>
      </c>
      <c r="L414" s="93">
        <f t="shared" si="60"/>
        <v>742500</v>
      </c>
      <c r="M414" s="92">
        <v>742500</v>
      </c>
      <c r="N414" s="92">
        <v>742500</v>
      </c>
      <c r="O414" s="92" t="s">
        <v>8</v>
      </c>
      <c r="P414" s="92">
        <v>0</v>
      </c>
      <c r="Q414" s="92">
        <v>0</v>
      </c>
      <c r="R414" s="92">
        <v>0</v>
      </c>
      <c r="S414" s="92">
        <v>0</v>
      </c>
      <c r="T414" s="25">
        <f t="shared" si="61"/>
        <v>2</v>
      </c>
      <c r="V414">
        <f t="shared" si="62"/>
        <v>1</v>
      </c>
      <c r="W414" s="25">
        <f t="shared" si="54"/>
        <v>0</v>
      </c>
      <c r="X414">
        <f t="shared" si="55"/>
        <v>1</v>
      </c>
    </row>
    <row r="415" spans="1:24" ht="15.75" x14ac:dyDescent="0.25">
      <c r="A415" t="str">
        <f t="shared" si="56"/>
        <v>Travis Barron - COL - AG</v>
      </c>
      <c r="B415" t="str">
        <f t="shared" si="57"/>
        <v>Travis</v>
      </c>
      <c r="C415" t="str">
        <f t="shared" si="58"/>
        <v>Barron</v>
      </c>
      <c r="D415" s="13" t="s">
        <v>1853</v>
      </c>
      <c r="E415" s="22" t="s">
        <v>15</v>
      </c>
      <c r="F415" s="25" t="s">
        <v>331</v>
      </c>
      <c r="G415" s="9" t="s">
        <v>2341</v>
      </c>
      <c r="H415" s="9" t="s">
        <v>2581</v>
      </c>
      <c r="I415" s="9">
        <v>21</v>
      </c>
      <c r="J415" s="156">
        <f>VALUE(COUNTIF(Validation!$A$2:$H$100,A415))</f>
        <v>0</v>
      </c>
      <c r="K415" s="93">
        <f t="shared" si="59"/>
        <v>741666</v>
      </c>
      <c r="L415" s="93">
        <f t="shared" si="60"/>
        <v>741666</v>
      </c>
      <c r="M415" s="92">
        <v>741666</v>
      </c>
      <c r="N415" s="92">
        <v>741666</v>
      </c>
      <c r="O415" s="92" t="s">
        <v>8</v>
      </c>
      <c r="P415" s="92">
        <v>0</v>
      </c>
      <c r="Q415" s="92">
        <v>0</v>
      </c>
      <c r="R415" s="92">
        <v>0</v>
      </c>
      <c r="S415" s="92">
        <v>0</v>
      </c>
      <c r="T415" s="25">
        <f t="shared" si="61"/>
        <v>2</v>
      </c>
      <c r="V415">
        <f t="shared" si="62"/>
        <v>1</v>
      </c>
      <c r="W415" s="25">
        <f t="shared" si="54"/>
        <v>1</v>
      </c>
      <c r="X415">
        <f t="shared" si="55"/>
        <v>1</v>
      </c>
    </row>
    <row r="416" spans="1:24" ht="15.75" x14ac:dyDescent="0.25">
      <c r="A416" t="str">
        <f t="shared" si="56"/>
        <v>Sheldon Dries - COL - C</v>
      </c>
      <c r="B416" t="str">
        <f t="shared" si="57"/>
        <v>Sheldon</v>
      </c>
      <c r="C416" t="str">
        <f t="shared" si="58"/>
        <v>Dries</v>
      </c>
      <c r="D416" s="13" t="s">
        <v>1847</v>
      </c>
      <c r="E416" s="22" t="s">
        <v>15</v>
      </c>
      <c r="F416" s="25">
        <v>0</v>
      </c>
      <c r="G416" s="25" t="s">
        <v>70</v>
      </c>
      <c r="H416" s="25" t="s">
        <v>2581</v>
      </c>
      <c r="I416" s="25">
        <v>25</v>
      </c>
      <c r="J416" s="156">
        <f>VALUE(COUNTIF(Validation!$A$2:$H$100,A416))</f>
        <v>0</v>
      </c>
      <c r="K416" s="93">
        <f t="shared" si="59"/>
        <v>735000</v>
      </c>
      <c r="L416" s="93">
        <f t="shared" si="60"/>
        <v>0</v>
      </c>
      <c r="M416" s="92">
        <v>735000</v>
      </c>
      <c r="N416" s="92" t="s">
        <v>8</v>
      </c>
      <c r="O416" s="92">
        <v>0</v>
      </c>
      <c r="P416" s="92">
        <v>0</v>
      </c>
      <c r="Q416" s="92">
        <v>0</v>
      </c>
      <c r="R416" s="92">
        <v>0</v>
      </c>
      <c r="S416" s="92">
        <v>0</v>
      </c>
      <c r="T416" s="25">
        <f t="shared" si="61"/>
        <v>1</v>
      </c>
      <c r="V416">
        <f t="shared" si="62"/>
        <v>1</v>
      </c>
      <c r="W416" s="25">
        <f t="shared" si="54"/>
        <v>0</v>
      </c>
      <c r="X416">
        <f t="shared" si="55"/>
        <v>0</v>
      </c>
    </row>
    <row r="417" spans="1:24" ht="15.75" x14ac:dyDescent="0.25">
      <c r="A417" t="str">
        <f t="shared" si="56"/>
        <v>Ryan Graves - COL - DG</v>
      </c>
      <c r="B417" t="str">
        <f t="shared" si="57"/>
        <v>Ryan</v>
      </c>
      <c r="C417" t="str">
        <f t="shared" si="58"/>
        <v>Graves</v>
      </c>
      <c r="D417" s="13" t="s">
        <v>1860</v>
      </c>
      <c r="E417" s="22" t="s">
        <v>15</v>
      </c>
      <c r="F417" s="25">
        <v>0</v>
      </c>
      <c r="G417" s="25" t="s">
        <v>2346</v>
      </c>
      <c r="H417" s="25" t="s">
        <v>2569</v>
      </c>
      <c r="I417" s="25">
        <v>24</v>
      </c>
      <c r="J417" s="156">
        <f>VALUE(COUNTIF(Validation!$A$2:$H$100,A417))</f>
        <v>0</v>
      </c>
      <c r="K417" s="93">
        <f t="shared" si="59"/>
        <v>735000</v>
      </c>
      <c r="L417" s="93">
        <f t="shared" si="60"/>
        <v>0</v>
      </c>
      <c r="M417" s="92">
        <v>735000</v>
      </c>
      <c r="N417" s="92" t="s">
        <v>8</v>
      </c>
      <c r="O417" s="92">
        <v>0</v>
      </c>
      <c r="P417" s="92">
        <v>0</v>
      </c>
      <c r="Q417" s="92">
        <v>0</v>
      </c>
      <c r="R417" s="92">
        <v>0</v>
      </c>
      <c r="S417" s="92">
        <v>0</v>
      </c>
      <c r="T417" s="25">
        <f t="shared" si="61"/>
        <v>1</v>
      </c>
      <c r="V417">
        <f t="shared" si="62"/>
        <v>1</v>
      </c>
      <c r="W417" s="25">
        <f t="shared" si="54"/>
        <v>0</v>
      </c>
      <c r="X417">
        <f t="shared" si="55"/>
        <v>0</v>
      </c>
    </row>
    <row r="418" spans="1:24" ht="15.75" x14ac:dyDescent="0.25">
      <c r="A418" t="str">
        <f t="shared" si="56"/>
        <v>AJ Greer - COL - AG</v>
      </c>
      <c r="B418" t="str">
        <f t="shared" si="57"/>
        <v>AJ</v>
      </c>
      <c r="C418" t="str">
        <f t="shared" si="58"/>
        <v>Greer</v>
      </c>
      <c r="D418" s="13" t="s">
        <v>1854</v>
      </c>
      <c r="E418" s="22" t="s">
        <v>15</v>
      </c>
      <c r="F418" s="25">
        <v>0</v>
      </c>
      <c r="G418" s="25" t="s">
        <v>2341</v>
      </c>
      <c r="H418" s="25" t="s">
        <v>2581</v>
      </c>
      <c r="I418" s="25">
        <v>22</v>
      </c>
      <c r="J418" s="156">
        <f>VALUE(COUNTIF(Validation!$A$2:$H$100,A418))</f>
        <v>0</v>
      </c>
      <c r="K418" s="93">
        <f t="shared" si="59"/>
        <v>735000</v>
      </c>
      <c r="L418" s="93">
        <f t="shared" si="60"/>
        <v>0</v>
      </c>
      <c r="M418" s="92">
        <v>735000</v>
      </c>
      <c r="N418" s="92" t="s">
        <v>8</v>
      </c>
      <c r="O418" s="92">
        <v>0</v>
      </c>
      <c r="P418" s="92">
        <v>0</v>
      </c>
      <c r="Q418" s="92">
        <v>0</v>
      </c>
      <c r="R418" s="92">
        <v>0</v>
      </c>
      <c r="S418" s="92">
        <v>0</v>
      </c>
      <c r="T418" s="25">
        <f t="shared" si="61"/>
        <v>1</v>
      </c>
      <c r="V418">
        <f t="shared" si="62"/>
        <v>1</v>
      </c>
      <c r="W418" s="25">
        <f t="shared" si="54"/>
        <v>0</v>
      </c>
      <c r="X418">
        <f t="shared" si="55"/>
        <v>0</v>
      </c>
    </row>
    <row r="419" spans="1:24" ht="15.75" x14ac:dyDescent="0.25">
      <c r="A419" t="str">
        <f t="shared" si="56"/>
        <v>Mark Alt - COL - DD</v>
      </c>
      <c r="B419" t="str">
        <f t="shared" si="57"/>
        <v>Mark</v>
      </c>
      <c r="C419" t="str">
        <f t="shared" si="58"/>
        <v>Alt</v>
      </c>
      <c r="D419" s="13" t="s">
        <v>1855</v>
      </c>
      <c r="E419" s="22" t="s">
        <v>15</v>
      </c>
      <c r="F419" s="25">
        <v>0</v>
      </c>
      <c r="G419" s="25" t="s">
        <v>2345</v>
      </c>
      <c r="H419" s="9" t="s">
        <v>2581</v>
      </c>
      <c r="I419" s="25">
        <v>27</v>
      </c>
      <c r="J419" s="156">
        <f>VALUE(COUNTIF(Validation!$A$2:$H$100,A419))</f>
        <v>0</v>
      </c>
      <c r="K419" s="93">
        <f t="shared" si="59"/>
        <v>725000</v>
      </c>
      <c r="L419" s="93">
        <f t="shared" si="60"/>
        <v>0</v>
      </c>
      <c r="M419" s="92">
        <v>725000</v>
      </c>
      <c r="N419" s="92" t="s">
        <v>7</v>
      </c>
      <c r="O419" s="92">
        <v>0</v>
      </c>
      <c r="P419" s="92">
        <v>0</v>
      </c>
      <c r="Q419" s="92">
        <v>0</v>
      </c>
      <c r="R419" s="92">
        <v>0</v>
      </c>
      <c r="S419" s="92">
        <v>0</v>
      </c>
      <c r="T419" s="25">
        <f t="shared" si="61"/>
        <v>1</v>
      </c>
      <c r="V419">
        <f t="shared" si="62"/>
        <v>1</v>
      </c>
      <c r="W419" s="25">
        <f t="shared" si="54"/>
        <v>0</v>
      </c>
      <c r="X419">
        <f t="shared" si="55"/>
        <v>0</v>
      </c>
    </row>
    <row r="420" spans="1:24" ht="15.75" x14ac:dyDescent="0.25">
      <c r="A420" t="str">
        <f t="shared" si="56"/>
        <v>Ty Lewis - COL - AG</v>
      </c>
      <c r="B420" t="str">
        <f t="shared" si="57"/>
        <v>Ty</v>
      </c>
      <c r="C420" t="str">
        <f t="shared" si="58"/>
        <v>Lewis</v>
      </c>
      <c r="D420" s="13" t="s">
        <v>1856</v>
      </c>
      <c r="E420" s="22" t="s">
        <v>15</v>
      </c>
      <c r="F420" s="25" t="s">
        <v>331</v>
      </c>
      <c r="G420" s="25" t="s">
        <v>2341</v>
      </c>
      <c r="H420" s="25" t="s">
        <v>2581</v>
      </c>
      <c r="I420" s="25">
        <v>21</v>
      </c>
      <c r="J420" s="156">
        <f>VALUE(COUNTIF(Validation!$A$2:$H$100,A420))</f>
        <v>0</v>
      </c>
      <c r="K420" s="93">
        <f t="shared" si="59"/>
        <v>716666</v>
      </c>
      <c r="L420" s="93">
        <f t="shared" si="60"/>
        <v>716666</v>
      </c>
      <c r="M420" s="92">
        <v>716666</v>
      </c>
      <c r="N420" s="92">
        <v>716666</v>
      </c>
      <c r="O420" s="92" t="s">
        <v>8</v>
      </c>
      <c r="P420" s="92">
        <v>0</v>
      </c>
      <c r="Q420" s="92">
        <v>0</v>
      </c>
      <c r="R420" s="92">
        <v>0</v>
      </c>
      <c r="S420" s="92">
        <v>0</v>
      </c>
      <c r="T420" s="25">
        <f t="shared" si="61"/>
        <v>2</v>
      </c>
      <c r="V420">
        <f t="shared" si="62"/>
        <v>1</v>
      </c>
      <c r="W420" s="25">
        <f t="shared" si="54"/>
        <v>1</v>
      </c>
      <c r="X420">
        <f t="shared" si="55"/>
        <v>1</v>
      </c>
    </row>
    <row r="421" spans="1:24" ht="15.75" x14ac:dyDescent="0.25">
      <c r="A421" t="str">
        <f t="shared" si="56"/>
        <v>Jayson Megna - COL - AD</v>
      </c>
      <c r="B421" t="str">
        <f t="shared" si="57"/>
        <v>Jayson</v>
      </c>
      <c r="C421" t="str">
        <f t="shared" si="58"/>
        <v>Megna</v>
      </c>
      <c r="D421" s="13" t="s">
        <v>1794</v>
      </c>
      <c r="E421" s="22" t="s">
        <v>15</v>
      </c>
      <c r="F421" s="25">
        <v>0</v>
      </c>
      <c r="G421" s="158" t="s">
        <v>2339</v>
      </c>
      <c r="H421" s="158" t="s">
        <v>2581</v>
      </c>
      <c r="I421" s="158">
        <v>29</v>
      </c>
      <c r="J421" s="156">
        <f>VALUE(COUNTIF(Validation!$A$2:$H$100,A421))</f>
        <v>0</v>
      </c>
      <c r="K421" s="93">
        <f t="shared" si="59"/>
        <v>700000</v>
      </c>
      <c r="L421" s="93">
        <f t="shared" si="60"/>
        <v>0</v>
      </c>
      <c r="M421" s="92">
        <v>700000</v>
      </c>
      <c r="N421" s="92" t="s">
        <v>7</v>
      </c>
      <c r="O421" s="92">
        <v>0</v>
      </c>
      <c r="P421" s="92">
        <v>0</v>
      </c>
      <c r="Q421" s="92">
        <v>0</v>
      </c>
      <c r="R421" s="92">
        <v>0</v>
      </c>
      <c r="S421" s="92">
        <v>0</v>
      </c>
      <c r="T421" s="25">
        <f t="shared" si="61"/>
        <v>1</v>
      </c>
      <c r="V421">
        <f t="shared" si="62"/>
        <v>1</v>
      </c>
      <c r="W421" s="25">
        <f t="shared" si="54"/>
        <v>0</v>
      </c>
      <c r="X421">
        <f t="shared" si="55"/>
        <v>0</v>
      </c>
    </row>
    <row r="422" spans="1:24" ht="15.75" x14ac:dyDescent="0.25">
      <c r="A422" t="str">
        <f t="shared" si="56"/>
        <v>Daniel Renouf - COL - D</v>
      </c>
      <c r="B422" t="str">
        <f t="shared" si="57"/>
        <v>Daniel</v>
      </c>
      <c r="C422" t="str">
        <f t="shared" si="58"/>
        <v>Renouf</v>
      </c>
      <c r="D422" s="13" t="s">
        <v>1563</v>
      </c>
      <c r="E422" s="22" t="s">
        <v>15</v>
      </c>
      <c r="F422" s="25">
        <v>0</v>
      </c>
      <c r="G422" s="25" t="s">
        <v>79</v>
      </c>
      <c r="H422" s="25" t="s">
        <v>2581</v>
      </c>
      <c r="I422" s="25">
        <v>25</v>
      </c>
      <c r="J422" s="156">
        <f>VALUE(COUNTIF(Validation!$A$2:$H$100,A422))</f>
        <v>0</v>
      </c>
      <c r="K422" s="93">
        <f t="shared" si="59"/>
        <v>700000</v>
      </c>
      <c r="L422" s="93">
        <f t="shared" si="60"/>
        <v>700000</v>
      </c>
      <c r="M422" s="92">
        <v>700000</v>
      </c>
      <c r="N422" s="92">
        <v>700000</v>
      </c>
      <c r="O422" s="92" t="s">
        <v>7</v>
      </c>
      <c r="P422" s="92">
        <v>0</v>
      </c>
      <c r="Q422" s="92">
        <v>0</v>
      </c>
      <c r="R422" s="92">
        <v>0</v>
      </c>
      <c r="S422" s="92">
        <v>0</v>
      </c>
      <c r="T422" s="25">
        <f t="shared" si="61"/>
        <v>2</v>
      </c>
      <c r="V422">
        <f t="shared" si="62"/>
        <v>1</v>
      </c>
      <c r="W422" s="25">
        <f t="shared" si="54"/>
        <v>0</v>
      </c>
      <c r="X422">
        <f t="shared" si="55"/>
        <v>1</v>
      </c>
    </row>
    <row r="423" spans="1:24" ht="15.75" x14ac:dyDescent="0.25">
      <c r="A423" t="str">
        <f t="shared" si="56"/>
        <v>T.J. Tynan - COL - C</v>
      </c>
      <c r="B423" t="str">
        <f t="shared" si="57"/>
        <v>T.J.</v>
      </c>
      <c r="C423" t="str">
        <f t="shared" si="58"/>
        <v>Tynan</v>
      </c>
      <c r="D423" s="13" t="s">
        <v>2311</v>
      </c>
      <c r="E423" s="22" t="s">
        <v>15</v>
      </c>
      <c r="F423" s="25">
        <v>0</v>
      </c>
      <c r="G423" s="25" t="s">
        <v>70</v>
      </c>
      <c r="H423" s="25" t="s">
        <v>2581</v>
      </c>
      <c r="I423" s="25">
        <v>27</v>
      </c>
      <c r="J423" s="156">
        <f>VALUE(COUNTIF(Validation!$A$2:$H$100,A423))</f>
        <v>0</v>
      </c>
      <c r="K423" s="93">
        <f t="shared" si="59"/>
        <v>700000</v>
      </c>
      <c r="L423" s="93">
        <f t="shared" si="60"/>
        <v>0</v>
      </c>
      <c r="M423" s="92">
        <v>700000</v>
      </c>
      <c r="N423" s="92" t="s">
        <v>7</v>
      </c>
      <c r="O423" s="92">
        <v>0</v>
      </c>
      <c r="P423" s="92">
        <v>0</v>
      </c>
      <c r="Q423" s="92">
        <v>0</v>
      </c>
      <c r="R423" s="92">
        <v>0</v>
      </c>
      <c r="S423" s="92">
        <v>0</v>
      </c>
      <c r="T423" s="25">
        <f t="shared" si="61"/>
        <v>1</v>
      </c>
      <c r="V423">
        <f t="shared" si="62"/>
        <v>1</v>
      </c>
      <c r="W423" s="25">
        <f t="shared" si="54"/>
        <v>0</v>
      </c>
      <c r="X423">
        <f t="shared" si="55"/>
        <v>0</v>
      </c>
    </row>
    <row r="424" spans="1:24" ht="15.75" x14ac:dyDescent="0.25">
      <c r="A424" t="str">
        <f t="shared" si="56"/>
        <v>Mikko Rantanen - COL - AD</v>
      </c>
      <c r="B424" t="str">
        <f t="shared" si="57"/>
        <v>Mikko</v>
      </c>
      <c r="C424" t="str">
        <f t="shared" si="58"/>
        <v>Rantanen</v>
      </c>
      <c r="D424" s="13" t="s">
        <v>1833</v>
      </c>
      <c r="E424" s="22" t="s">
        <v>15</v>
      </c>
      <c r="F424" s="25">
        <v>0</v>
      </c>
      <c r="G424" s="25" t="s">
        <v>2339</v>
      </c>
      <c r="H424" s="25" t="s">
        <v>2569</v>
      </c>
      <c r="I424" s="25">
        <v>22</v>
      </c>
      <c r="J424" s="156">
        <f>VALUE(COUNTIF(Validation!$A$2:$H$100,A424))</f>
        <v>1</v>
      </c>
      <c r="K424" s="93">
        <f t="shared" si="59"/>
        <v>0</v>
      </c>
      <c r="L424" s="93">
        <f t="shared" si="60"/>
        <v>0</v>
      </c>
      <c r="M424" s="92" t="s">
        <v>8</v>
      </c>
      <c r="N424" s="92">
        <v>0</v>
      </c>
      <c r="O424" s="92">
        <v>0</v>
      </c>
      <c r="P424" s="92">
        <v>0</v>
      </c>
      <c r="Q424" s="92">
        <v>0</v>
      </c>
      <c r="R424" s="92">
        <v>0</v>
      </c>
      <c r="S424" s="92">
        <v>0</v>
      </c>
      <c r="T424" s="25">
        <f t="shared" si="61"/>
        <v>0</v>
      </c>
      <c r="V424">
        <f t="shared" si="62"/>
        <v>1</v>
      </c>
      <c r="W424" s="25">
        <f t="shared" si="54"/>
        <v>0</v>
      </c>
      <c r="X424">
        <f t="shared" si="55"/>
        <v>1</v>
      </c>
    </row>
    <row r="425" spans="1:24" ht="15.75" x14ac:dyDescent="0.25">
      <c r="A425" t="str">
        <f t="shared" si="56"/>
        <v>Tyler Seguin - DAL - C, AD</v>
      </c>
      <c r="B425" t="str">
        <f t="shared" si="57"/>
        <v>Tyler</v>
      </c>
      <c r="C425" t="str">
        <f t="shared" si="58"/>
        <v>Seguin</v>
      </c>
      <c r="D425" s="13" t="s">
        <v>4781</v>
      </c>
      <c r="E425" s="22" t="s">
        <v>16</v>
      </c>
      <c r="F425" s="25" t="s">
        <v>364</v>
      </c>
      <c r="G425" s="25" t="s">
        <v>2349</v>
      </c>
      <c r="H425" s="25" t="s">
        <v>2340</v>
      </c>
      <c r="I425" s="25">
        <v>27</v>
      </c>
      <c r="J425" s="156">
        <f>VALUE(COUNTIF(Validation!$A$2:$H$100,A425))</f>
        <v>1</v>
      </c>
      <c r="K425" s="93">
        <f t="shared" si="59"/>
        <v>9850000</v>
      </c>
      <c r="L425" s="93">
        <f t="shared" si="60"/>
        <v>9850000</v>
      </c>
      <c r="M425" s="92">
        <v>9850000</v>
      </c>
      <c r="N425" s="92">
        <v>9850000</v>
      </c>
      <c r="O425" s="92">
        <v>9850000</v>
      </c>
      <c r="P425" s="92">
        <v>9850000</v>
      </c>
      <c r="Q425" s="92">
        <v>9850000</v>
      </c>
      <c r="R425" s="92">
        <v>9850000</v>
      </c>
      <c r="S425" s="92">
        <v>9850000</v>
      </c>
      <c r="T425" s="25">
        <f t="shared" si="61"/>
        <v>7</v>
      </c>
      <c r="V425">
        <f t="shared" si="62"/>
        <v>1</v>
      </c>
      <c r="W425" s="25">
        <f t="shared" si="54"/>
        <v>0</v>
      </c>
      <c r="X425">
        <f t="shared" si="55"/>
        <v>1</v>
      </c>
    </row>
    <row r="426" spans="1:24" ht="15.75" x14ac:dyDescent="0.25">
      <c r="A426" t="str">
        <f t="shared" si="56"/>
        <v>Jamie Benn - DAL - AG</v>
      </c>
      <c r="B426" t="str">
        <f t="shared" si="57"/>
        <v>Jamie</v>
      </c>
      <c r="C426" t="str">
        <f t="shared" si="58"/>
        <v>Benn</v>
      </c>
      <c r="D426" s="13" t="s">
        <v>4782</v>
      </c>
      <c r="E426" s="22" t="s">
        <v>16</v>
      </c>
      <c r="F426" s="25" t="s">
        <v>364</v>
      </c>
      <c r="G426" s="25" t="s">
        <v>2341</v>
      </c>
      <c r="H426" s="25" t="s">
        <v>2340</v>
      </c>
      <c r="I426" s="25">
        <v>30</v>
      </c>
      <c r="J426" s="156">
        <f>VALUE(COUNTIF(Validation!$A$2:$H$100,A426))</f>
        <v>0</v>
      </c>
      <c r="K426" s="93">
        <f t="shared" si="59"/>
        <v>9500000</v>
      </c>
      <c r="L426" s="93">
        <f t="shared" si="60"/>
        <v>9500000</v>
      </c>
      <c r="M426" s="92">
        <v>9500000</v>
      </c>
      <c r="N426" s="92">
        <v>9500000</v>
      </c>
      <c r="O426" s="92">
        <v>9500000</v>
      </c>
      <c r="P426" s="92">
        <v>9500000</v>
      </c>
      <c r="Q426" s="92">
        <v>9500000</v>
      </c>
      <c r="R426" s="92">
        <v>9500000</v>
      </c>
      <c r="S426" s="92" t="s">
        <v>7</v>
      </c>
      <c r="T426" s="25">
        <f t="shared" si="61"/>
        <v>6</v>
      </c>
      <c r="V426">
        <f t="shared" si="62"/>
        <v>1</v>
      </c>
      <c r="W426" s="25">
        <f t="shared" si="54"/>
        <v>0</v>
      </c>
      <c r="X426">
        <f t="shared" si="55"/>
        <v>1</v>
      </c>
    </row>
    <row r="427" spans="1:24" ht="15.75" x14ac:dyDescent="0.25">
      <c r="A427" t="str">
        <f t="shared" si="56"/>
        <v>Joe Pavelski - DAL - AD, C</v>
      </c>
      <c r="B427" t="str">
        <f t="shared" si="57"/>
        <v>Joe</v>
      </c>
      <c r="C427" t="str">
        <f t="shared" si="58"/>
        <v>Pavelski</v>
      </c>
      <c r="D427" s="13" t="s">
        <v>2383</v>
      </c>
      <c r="E427" s="22" t="s">
        <v>16</v>
      </c>
      <c r="F427" s="25" t="s">
        <v>364</v>
      </c>
      <c r="G427" s="25" t="s">
        <v>2354</v>
      </c>
      <c r="H427" s="25" t="s">
        <v>2340</v>
      </c>
      <c r="I427" s="25">
        <v>35</v>
      </c>
      <c r="J427" s="156">
        <f>VALUE(COUNTIF(Validation!$A$2:$H$100,A427))</f>
        <v>0</v>
      </c>
      <c r="K427" s="93">
        <f t="shared" si="59"/>
        <v>7000000</v>
      </c>
      <c r="L427" s="93">
        <f t="shared" si="60"/>
        <v>7000000</v>
      </c>
      <c r="M427" s="92">
        <v>7000000</v>
      </c>
      <c r="N427" s="92">
        <v>7000000</v>
      </c>
      <c r="O427" s="92">
        <v>7000000</v>
      </c>
      <c r="P427" s="92" t="s">
        <v>7</v>
      </c>
      <c r="Q427" s="92">
        <v>0</v>
      </c>
      <c r="R427" s="92">
        <v>0</v>
      </c>
      <c r="S427" s="92">
        <v>0</v>
      </c>
      <c r="T427" s="25">
        <f t="shared" si="61"/>
        <v>3</v>
      </c>
      <c r="V427">
        <f t="shared" si="62"/>
        <v>1</v>
      </c>
      <c r="W427" s="25">
        <f t="shared" si="54"/>
        <v>0</v>
      </c>
      <c r="X427">
        <f t="shared" si="55"/>
        <v>1</v>
      </c>
    </row>
    <row r="428" spans="1:24" ht="15.75" x14ac:dyDescent="0.25">
      <c r="A428" t="str">
        <f t="shared" si="56"/>
        <v>Alexander Radulov - DAL - AD</v>
      </c>
      <c r="B428" t="str">
        <f t="shared" si="57"/>
        <v>Alexander</v>
      </c>
      <c r="C428" t="str">
        <f t="shared" si="58"/>
        <v>Radulov</v>
      </c>
      <c r="D428" s="13" t="s">
        <v>4783</v>
      </c>
      <c r="E428" s="22" t="s">
        <v>16</v>
      </c>
      <c r="F428" s="25" t="s">
        <v>364</v>
      </c>
      <c r="G428" s="25" t="s">
        <v>2339</v>
      </c>
      <c r="H428" s="25" t="s">
        <v>2340</v>
      </c>
      <c r="I428" s="25">
        <v>33</v>
      </c>
      <c r="J428" s="156">
        <f>VALUE(COUNTIF(Validation!$A$2:$H$100,A428))</f>
        <v>0</v>
      </c>
      <c r="K428" s="93">
        <f t="shared" si="59"/>
        <v>6250000</v>
      </c>
      <c r="L428" s="93">
        <f t="shared" si="60"/>
        <v>6250000</v>
      </c>
      <c r="M428" s="92">
        <v>6250000</v>
      </c>
      <c r="N428" s="92">
        <v>6250000</v>
      </c>
      <c r="O428" s="92">
        <v>6250000</v>
      </c>
      <c r="P428" s="92" t="s">
        <v>7</v>
      </c>
      <c r="Q428" s="92">
        <v>0</v>
      </c>
      <c r="R428" s="92">
        <v>0</v>
      </c>
      <c r="S428" s="92">
        <v>0</v>
      </c>
      <c r="T428" s="25">
        <f t="shared" si="61"/>
        <v>3</v>
      </c>
      <c r="V428">
        <f t="shared" si="62"/>
        <v>1</v>
      </c>
      <c r="W428" s="25">
        <f t="shared" si="54"/>
        <v>0</v>
      </c>
      <c r="X428">
        <f t="shared" si="55"/>
        <v>1</v>
      </c>
    </row>
    <row r="429" spans="1:24" ht="15.75" x14ac:dyDescent="0.25">
      <c r="A429" t="str">
        <f t="shared" si="56"/>
        <v>Esa Lindell - DAL - DG</v>
      </c>
      <c r="B429" t="str">
        <f t="shared" si="57"/>
        <v>Esa</v>
      </c>
      <c r="C429" t="str">
        <f t="shared" si="58"/>
        <v>Lindell</v>
      </c>
      <c r="D429" s="13" t="s">
        <v>1870</v>
      </c>
      <c r="E429" s="22" t="s">
        <v>16</v>
      </c>
      <c r="F429" s="25">
        <v>0</v>
      </c>
      <c r="G429" s="158" t="s">
        <v>2346</v>
      </c>
      <c r="H429" s="158" t="s">
        <v>2340</v>
      </c>
      <c r="I429" s="158">
        <v>25</v>
      </c>
      <c r="J429" s="156">
        <f>VALUE(COUNTIF(Validation!$A$2:$H$100,A429))</f>
        <v>1</v>
      </c>
      <c r="K429" s="93">
        <f t="shared" si="59"/>
        <v>5800000</v>
      </c>
      <c r="L429" s="93">
        <f t="shared" si="60"/>
        <v>5800000</v>
      </c>
      <c r="M429" s="92">
        <v>5800000</v>
      </c>
      <c r="N429" s="92">
        <v>5800000</v>
      </c>
      <c r="O429" s="92">
        <v>5800000</v>
      </c>
      <c r="P429" s="92">
        <v>5800000</v>
      </c>
      <c r="Q429" s="92">
        <v>5800000</v>
      </c>
      <c r="R429" s="92">
        <v>5800000</v>
      </c>
      <c r="S429" s="92" t="s">
        <v>7</v>
      </c>
      <c r="T429" s="25">
        <f t="shared" si="61"/>
        <v>6</v>
      </c>
      <c r="V429">
        <f t="shared" si="62"/>
        <v>1</v>
      </c>
      <c r="W429" s="25">
        <f t="shared" si="54"/>
        <v>0</v>
      </c>
      <c r="X429">
        <f t="shared" si="55"/>
        <v>1</v>
      </c>
    </row>
    <row r="430" spans="1:24" ht="15.75" x14ac:dyDescent="0.25">
      <c r="A430" t="str">
        <f t="shared" si="56"/>
        <v>Ben Bishop - DAL - G</v>
      </c>
      <c r="B430" t="str">
        <f t="shared" si="57"/>
        <v>Ben</v>
      </c>
      <c r="C430" t="str">
        <f t="shared" si="58"/>
        <v>Bishop</v>
      </c>
      <c r="D430" s="13" t="s">
        <v>1873</v>
      </c>
      <c r="E430" s="22" t="s">
        <v>16</v>
      </c>
      <c r="F430" s="25" t="s">
        <v>364</v>
      </c>
      <c r="G430" s="25" t="s">
        <v>121</v>
      </c>
      <c r="H430" s="25" t="s">
        <v>2340</v>
      </c>
      <c r="I430" s="25">
        <v>32</v>
      </c>
      <c r="J430" s="156">
        <f>VALUE(COUNTIF(Validation!$A$2:$H$100,A430))</f>
        <v>1</v>
      </c>
      <c r="K430" s="93">
        <f t="shared" si="59"/>
        <v>4916666</v>
      </c>
      <c r="L430" s="93">
        <f t="shared" si="60"/>
        <v>4916666</v>
      </c>
      <c r="M430" s="92">
        <v>4916666</v>
      </c>
      <c r="N430" s="92">
        <v>4916666</v>
      </c>
      <c r="O430" s="92">
        <v>4916666</v>
      </c>
      <c r="P430" s="92">
        <v>4916666</v>
      </c>
      <c r="Q430" s="92" t="s">
        <v>7</v>
      </c>
      <c r="R430" s="92">
        <v>0</v>
      </c>
      <c r="S430" s="92">
        <v>0</v>
      </c>
      <c r="T430" s="25">
        <f t="shared" si="61"/>
        <v>4</v>
      </c>
      <c r="V430">
        <f t="shared" si="62"/>
        <v>1</v>
      </c>
      <c r="W430" s="25">
        <f t="shared" si="54"/>
        <v>0</v>
      </c>
      <c r="X430">
        <f t="shared" si="55"/>
        <v>1</v>
      </c>
    </row>
    <row r="431" spans="1:24" ht="15.75" x14ac:dyDescent="0.25">
      <c r="A431" t="str">
        <f t="shared" si="56"/>
        <v>Martin Hanzal - DAL - C</v>
      </c>
      <c r="B431" t="str">
        <f t="shared" si="57"/>
        <v>Martin</v>
      </c>
      <c r="C431" t="str">
        <f t="shared" si="58"/>
        <v>Hanzal</v>
      </c>
      <c r="D431" s="13" t="s">
        <v>1862</v>
      </c>
      <c r="E431" s="22" t="s">
        <v>16</v>
      </c>
      <c r="F431" s="25" t="s">
        <v>326</v>
      </c>
      <c r="G431" s="9" t="s">
        <v>70</v>
      </c>
      <c r="H431" s="9" t="s">
        <v>2340</v>
      </c>
      <c r="I431" s="9">
        <v>32</v>
      </c>
      <c r="J431" s="156">
        <f>VALUE(COUNTIF(Validation!$A$2:$H$100,A431))</f>
        <v>0</v>
      </c>
      <c r="K431" s="93">
        <f t="shared" si="59"/>
        <v>4750000</v>
      </c>
      <c r="L431" s="93">
        <f t="shared" si="60"/>
        <v>0</v>
      </c>
      <c r="M431" s="92">
        <v>4750000</v>
      </c>
      <c r="N431" s="92" t="s">
        <v>7</v>
      </c>
      <c r="O431" s="92">
        <v>0</v>
      </c>
      <c r="P431" s="92">
        <v>0</v>
      </c>
      <c r="Q431" s="92">
        <v>0</v>
      </c>
      <c r="R431" s="92">
        <v>0</v>
      </c>
      <c r="S431" s="92">
        <v>0</v>
      </c>
      <c r="T431" s="25">
        <f t="shared" si="61"/>
        <v>1</v>
      </c>
      <c r="V431">
        <f t="shared" si="62"/>
        <v>1</v>
      </c>
      <c r="W431" s="25">
        <f t="shared" si="54"/>
        <v>0</v>
      </c>
      <c r="X431">
        <f t="shared" si="55"/>
        <v>0</v>
      </c>
    </row>
    <row r="432" spans="1:24" ht="15.75" x14ac:dyDescent="0.25">
      <c r="A432" t="str">
        <f t="shared" si="56"/>
        <v>John Klingberg - DAL - DD</v>
      </c>
      <c r="B432" t="str">
        <f t="shared" si="57"/>
        <v>John</v>
      </c>
      <c r="C432" t="str">
        <f t="shared" si="58"/>
        <v>Klingberg</v>
      </c>
      <c r="D432" s="13" t="s">
        <v>4784</v>
      </c>
      <c r="E432" s="22" t="s">
        <v>16</v>
      </c>
      <c r="F432" s="25">
        <v>0</v>
      </c>
      <c r="G432" s="25" t="s">
        <v>2345</v>
      </c>
      <c r="H432" s="25" t="s">
        <v>2340</v>
      </c>
      <c r="I432" s="25">
        <v>27</v>
      </c>
      <c r="J432" s="156">
        <f>VALUE(COUNTIF(Validation!$A$2:$H$100,A432))</f>
        <v>1</v>
      </c>
      <c r="K432" s="93">
        <f t="shared" si="59"/>
        <v>4250000</v>
      </c>
      <c r="L432" s="93">
        <f t="shared" si="60"/>
        <v>4250000</v>
      </c>
      <c r="M432" s="92">
        <v>4250000</v>
      </c>
      <c r="N432" s="92">
        <v>4250000</v>
      </c>
      <c r="O432" s="92">
        <v>4250000</v>
      </c>
      <c r="P432" s="92" t="s">
        <v>7</v>
      </c>
      <c r="Q432" s="92">
        <v>0</v>
      </c>
      <c r="R432" s="92">
        <v>0</v>
      </c>
      <c r="S432" s="92">
        <v>0</v>
      </c>
      <c r="T432" s="25">
        <f t="shared" si="61"/>
        <v>3</v>
      </c>
      <c r="V432">
        <f t="shared" si="62"/>
        <v>1</v>
      </c>
      <c r="W432" s="25">
        <f t="shared" si="54"/>
        <v>0</v>
      </c>
      <c r="X432">
        <f t="shared" si="55"/>
        <v>1</v>
      </c>
    </row>
    <row r="433" spans="1:24" ht="15.75" x14ac:dyDescent="0.25">
      <c r="A433" t="str">
        <f t="shared" si="56"/>
        <v>Miro Heiskanen - DAL - DG</v>
      </c>
      <c r="B433" t="str">
        <f t="shared" si="57"/>
        <v>Miro</v>
      </c>
      <c r="C433" t="str">
        <f t="shared" si="58"/>
        <v>Heiskanen</v>
      </c>
      <c r="D433" s="13" t="s">
        <v>1877</v>
      </c>
      <c r="E433" s="22" t="s">
        <v>16</v>
      </c>
      <c r="F433" s="25" t="s">
        <v>331</v>
      </c>
      <c r="G433" s="158" t="s">
        <v>2346</v>
      </c>
      <c r="H433" s="158" t="s">
        <v>2340</v>
      </c>
      <c r="I433" s="158">
        <v>20</v>
      </c>
      <c r="J433" s="156">
        <f>VALUE(COUNTIF(Validation!$A$2:$H$100,A433))</f>
        <v>1</v>
      </c>
      <c r="K433" s="93">
        <f t="shared" si="59"/>
        <v>3394166</v>
      </c>
      <c r="L433" s="93">
        <f t="shared" si="60"/>
        <v>3394166</v>
      </c>
      <c r="M433" s="92">
        <v>3394166</v>
      </c>
      <c r="N433" s="92">
        <v>3394166</v>
      </c>
      <c r="O433" s="92" t="s">
        <v>8</v>
      </c>
      <c r="P433" s="92">
        <v>0</v>
      </c>
      <c r="Q433" s="92">
        <v>0</v>
      </c>
      <c r="R433" s="92">
        <v>0</v>
      </c>
      <c r="S433" s="92">
        <v>0</v>
      </c>
      <c r="T433" s="25">
        <f t="shared" si="61"/>
        <v>2</v>
      </c>
      <c r="V433">
        <f t="shared" si="62"/>
        <v>1</v>
      </c>
      <c r="W433" s="25">
        <f t="shared" si="54"/>
        <v>1</v>
      </c>
      <c r="X433">
        <f t="shared" si="55"/>
        <v>1</v>
      </c>
    </row>
    <row r="434" spans="1:24" ht="15.75" x14ac:dyDescent="0.25">
      <c r="A434" t="str">
        <f t="shared" si="56"/>
        <v>Andrew Cogliano - DAL - AG, AD, C</v>
      </c>
      <c r="B434" t="str">
        <f t="shared" si="57"/>
        <v>Andrew</v>
      </c>
      <c r="C434" t="str">
        <f t="shared" si="58"/>
        <v>Cogliano</v>
      </c>
      <c r="D434" s="13" t="s">
        <v>2028</v>
      </c>
      <c r="E434" s="22" t="s">
        <v>16</v>
      </c>
      <c r="F434" s="25" t="s">
        <v>326</v>
      </c>
      <c r="G434" s="158" t="s">
        <v>2371</v>
      </c>
      <c r="H434" s="158" t="s">
        <v>2340</v>
      </c>
      <c r="I434" s="158">
        <v>32</v>
      </c>
      <c r="J434" s="156">
        <f>VALUE(COUNTIF(Validation!$A$2:$H$100,A434))</f>
        <v>0</v>
      </c>
      <c r="K434" s="93">
        <f t="shared" si="59"/>
        <v>3250000</v>
      </c>
      <c r="L434" s="93">
        <f t="shared" si="60"/>
        <v>3250000</v>
      </c>
      <c r="M434" s="92">
        <v>3250000</v>
      </c>
      <c r="N434" s="92">
        <v>3250000</v>
      </c>
      <c r="O434" s="92" t="s">
        <v>7</v>
      </c>
      <c r="P434" s="92">
        <v>0</v>
      </c>
      <c r="Q434" s="92">
        <v>0</v>
      </c>
      <c r="R434" s="92">
        <v>0</v>
      </c>
      <c r="S434" s="92">
        <v>0</v>
      </c>
      <c r="T434" s="25">
        <f t="shared" si="61"/>
        <v>2</v>
      </c>
      <c r="V434">
        <f t="shared" si="62"/>
        <v>1</v>
      </c>
      <c r="W434" s="25">
        <f t="shared" si="54"/>
        <v>0</v>
      </c>
      <c r="X434">
        <f t="shared" si="55"/>
        <v>1</v>
      </c>
    </row>
    <row r="435" spans="1:24" ht="15.75" x14ac:dyDescent="0.25">
      <c r="A435" t="str">
        <f t="shared" si="56"/>
        <v>Corey Perry - DAL - AD</v>
      </c>
      <c r="B435" t="str">
        <f t="shared" si="57"/>
        <v>Corey</v>
      </c>
      <c r="C435" t="str">
        <f t="shared" si="58"/>
        <v>Perry</v>
      </c>
      <c r="D435" s="13" t="s">
        <v>2384</v>
      </c>
      <c r="E435" s="22" t="s">
        <v>16</v>
      </c>
      <c r="F435" s="25" t="s">
        <v>318</v>
      </c>
      <c r="G435" s="25" t="s">
        <v>2339</v>
      </c>
      <c r="H435" s="25" t="s">
        <v>2340</v>
      </c>
      <c r="I435" s="25">
        <v>34</v>
      </c>
      <c r="J435" s="156">
        <f>VALUE(COUNTIF(Validation!$A$2:$H$100,A435))</f>
        <v>0</v>
      </c>
      <c r="K435" s="93">
        <f t="shared" si="59"/>
        <v>3250000</v>
      </c>
      <c r="L435" s="93">
        <f t="shared" si="60"/>
        <v>0</v>
      </c>
      <c r="M435" s="92">
        <v>3250000</v>
      </c>
      <c r="N435" s="92" t="s">
        <v>7</v>
      </c>
      <c r="O435" s="92">
        <v>0</v>
      </c>
      <c r="P435" s="92">
        <v>0</v>
      </c>
      <c r="Q435" s="92">
        <v>0</v>
      </c>
      <c r="R435" s="92">
        <v>0</v>
      </c>
      <c r="S435" s="92">
        <v>0</v>
      </c>
      <c r="T435" s="25">
        <f t="shared" si="61"/>
        <v>1</v>
      </c>
      <c r="V435">
        <f t="shared" si="62"/>
        <v>1</v>
      </c>
      <c r="W435" s="25">
        <f t="shared" si="54"/>
        <v>0</v>
      </c>
      <c r="X435">
        <f t="shared" si="55"/>
        <v>0</v>
      </c>
    </row>
    <row r="436" spans="1:24" ht="15.75" x14ac:dyDescent="0.25">
      <c r="A436" t="str">
        <f t="shared" si="56"/>
        <v>Anton Khudobin - DAL - G</v>
      </c>
      <c r="B436" t="str">
        <f t="shared" si="57"/>
        <v>Anton</v>
      </c>
      <c r="C436" t="str">
        <f t="shared" si="58"/>
        <v>Khudobin</v>
      </c>
      <c r="D436" s="13" t="s">
        <v>1874</v>
      </c>
      <c r="E436" s="22" t="s">
        <v>16</v>
      </c>
      <c r="F436" s="25">
        <v>0</v>
      </c>
      <c r="G436" s="9" t="s">
        <v>121</v>
      </c>
      <c r="H436" s="9" t="s">
        <v>2340</v>
      </c>
      <c r="I436" s="9">
        <v>33</v>
      </c>
      <c r="J436" s="156">
        <f>VALUE(COUNTIF(Validation!$A$2:$H$100,A436))</f>
        <v>0</v>
      </c>
      <c r="K436" s="93">
        <f t="shared" si="59"/>
        <v>2500000</v>
      </c>
      <c r="L436" s="93">
        <f t="shared" si="60"/>
        <v>0</v>
      </c>
      <c r="M436" s="92">
        <v>2500000</v>
      </c>
      <c r="N436" s="92" t="s">
        <v>7</v>
      </c>
      <c r="O436" s="92">
        <v>0</v>
      </c>
      <c r="P436" s="92">
        <v>0</v>
      </c>
      <c r="Q436" s="92">
        <v>0</v>
      </c>
      <c r="R436" s="92">
        <v>0</v>
      </c>
      <c r="S436" s="92">
        <v>0</v>
      </c>
      <c r="T436" s="25">
        <f t="shared" si="61"/>
        <v>1</v>
      </c>
      <c r="V436">
        <f t="shared" si="62"/>
        <v>1</v>
      </c>
      <c r="W436" s="25">
        <f t="shared" si="54"/>
        <v>0</v>
      </c>
      <c r="X436">
        <f t="shared" si="55"/>
        <v>0</v>
      </c>
    </row>
    <row r="437" spans="1:24" ht="15.75" x14ac:dyDescent="0.25">
      <c r="A437" t="str">
        <f t="shared" si="56"/>
        <v>Blake Comeau - DAL - AG, AD</v>
      </c>
      <c r="B437" t="str">
        <f t="shared" si="57"/>
        <v>Blake</v>
      </c>
      <c r="C437" t="str">
        <f t="shared" si="58"/>
        <v>Comeau</v>
      </c>
      <c r="D437" s="13" t="s">
        <v>1863</v>
      </c>
      <c r="E437" s="22" t="s">
        <v>16</v>
      </c>
      <c r="F437" s="25">
        <v>0</v>
      </c>
      <c r="G437" s="25" t="s">
        <v>2343</v>
      </c>
      <c r="H437" s="25" t="s">
        <v>2340</v>
      </c>
      <c r="I437" s="25">
        <v>33</v>
      </c>
      <c r="J437" s="156">
        <f>VALUE(COUNTIF(Validation!$A$2:$H$100,A437))</f>
        <v>0</v>
      </c>
      <c r="K437" s="93">
        <f t="shared" si="59"/>
        <v>2400000</v>
      </c>
      <c r="L437" s="93">
        <f t="shared" si="60"/>
        <v>2400000</v>
      </c>
      <c r="M437" s="92">
        <v>2400000</v>
      </c>
      <c r="N437" s="92">
        <v>2400000</v>
      </c>
      <c r="O437" s="92" t="s">
        <v>7</v>
      </c>
      <c r="P437" s="92">
        <v>0</v>
      </c>
      <c r="Q437" s="92">
        <v>0</v>
      </c>
      <c r="R437" s="92">
        <v>0</v>
      </c>
      <c r="S437" s="92">
        <v>0</v>
      </c>
      <c r="T437" s="25">
        <f t="shared" si="61"/>
        <v>2</v>
      </c>
      <c r="V437">
        <f t="shared" si="62"/>
        <v>1</v>
      </c>
      <c r="W437" s="25">
        <f t="shared" si="54"/>
        <v>0</v>
      </c>
      <c r="X437">
        <f t="shared" si="55"/>
        <v>1</v>
      </c>
    </row>
    <row r="438" spans="1:24" ht="15.75" x14ac:dyDescent="0.25">
      <c r="A438" t="str">
        <f t="shared" si="56"/>
        <v>Stephen Johns - DAL - DD</v>
      </c>
      <c r="B438" t="str">
        <f t="shared" si="57"/>
        <v>Stephen</v>
      </c>
      <c r="C438" t="str">
        <f t="shared" si="58"/>
        <v>Johns</v>
      </c>
      <c r="D438" s="13" t="s">
        <v>1869</v>
      </c>
      <c r="E438" s="22" t="s">
        <v>16</v>
      </c>
      <c r="F438" s="25">
        <v>0</v>
      </c>
      <c r="G438" s="25" t="s">
        <v>2345</v>
      </c>
      <c r="H438" s="25" t="s">
        <v>320</v>
      </c>
      <c r="I438" s="25">
        <v>27</v>
      </c>
      <c r="J438" s="156">
        <f>VALUE(COUNTIF(Validation!$A$2:$H$100,A438))</f>
        <v>0</v>
      </c>
      <c r="K438" s="93">
        <f t="shared" si="59"/>
        <v>2350000</v>
      </c>
      <c r="L438" s="93">
        <f t="shared" si="60"/>
        <v>2350000</v>
      </c>
      <c r="M438" s="92">
        <v>2350000</v>
      </c>
      <c r="N438" s="92">
        <v>2350000</v>
      </c>
      <c r="O438" s="92" t="s">
        <v>7</v>
      </c>
      <c r="P438" s="92">
        <v>0</v>
      </c>
      <c r="Q438" s="92">
        <v>0</v>
      </c>
      <c r="R438" s="92">
        <v>0</v>
      </c>
      <c r="S438" s="92">
        <v>0</v>
      </c>
      <c r="T438" s="25">
        <f t="shared" si="61"/>
        <v>2</v>
      </c>
      <c r="V438">
        <f t="shared" si="62"/>
        <v>1</v>
      </c>
      <c r="W438" s="25">
        <f t="shared" si="54"/>
        <v>0</v>
      </c>
      <c r="X438">
        <f t="shared" si="55"/>
        <v>1</v>
      </c>
    </row>
    <row r="439" spans="1:24" ht="15.75" x14ac:dyDescent="0.25">
      <c r="A439" t="str">
        <f t="shared" si="56"/>
        <v>Mattias Janmark - DAL - AG, C</v>
      </c>
      <c r="B439" t="str">
        <f t="shared" si="57"/>
        <v>Mattias</v>
      </c>
      <c r="C439" t="str">
        <f t="shared" si="58"/>
        <v>Janmark</v>
      </c>
      <c r="D439" s="13" t="s">
        <v>1865</v>
      </c>
      <c r="E439" s="22" t="s">
        <v>16</v>
      </c>
      <c r="F439" s="25">
        <v>0</v>
      </c>
      <c r="G439" s="25" t="s">
        <v>2351</v>
      </c>
      <c r="H439" s="25" t="s">
        <v>2340</v>
      </c>
      <c r="I439" s="25">
        <v>26</v>
      </c>
      <c r="J439" s="156">
        <f>VALUE(COUNTIF(Validation!$A$2:$H$100,A439))</f>
        <v>0</v>
      </c>
      <c r="K439" s="93">
        <f t="shared" si="59"/>
        <v>2300000</v>
      </c>
      <c r="L439" s="93">
        <f t="shared" si="60"/>
        <v>0</v>
      </c>
      <c r="M439" s="92">
        <v>2300000</v>
      </c>
      <c r="N439" s="92" t="s">
        <v>7</v>
      </c>
      <c r="O439" s="92">
        <v>0</v>
      </c>
      <c r="P439" s="92">
        <v>0</v>
      </c>
      <c r="Q439" s="92">
        <v>0</v>
      </c>
      <c r="R439" s="92">
        <v>0</v>
      </c>
      <c r="S439" s="92">
        <v>0</v>
      </c>
      <c r="T439" s="25">
        <f t="shared" si="61"/>
        <v>1</v>
      </c>
      <c r="V439">
        <f t="shared" si="62"/>
        <v>1</v>
      </c>
      <c r="W439" s="25">
        <f t="shared" si="54"/>
        <v>0</v>
      </c>
      <c r="X439">
        <f t="shared" si="55"/>
        <v>0</v>
      </c>
    </row>
    <row r="440" spans="1:24" ht="15.75" x14ac:dyDescent="0.25">
      <c r="A440" t="str">
        <f t="shared" si="56"/>
        <v>Radek Faksa - DAL - C</v>
      </c>
      <c r="B440" t="str">
        <f t="shared" si="57"/>
        <v>Radek</v>
      </c>
      <c r="C440" t="str">
        <f t="shared" si="58"/>
        <v>Faksa</v>
      </c>
      <c r="D440" s="13" t="s">
        <v>1866</v>
      </c>
      <c r="E440" s="22" t="s">
        <v>16</v>
      </c>
      <c r="F440" s="25">
        <v>0</v>
      </c>
      <c r="G440" s="25" t="s">
        <v>70</v>
      </c>
      <c r="H440" s="25" t="s">
        <v>2340</v>
      </c>
      <c r="I440" s="25">
        <v>25</v>
      </c>
      <c r="J440" s="156">
        <f>VALUE(COUNTIF(Validation!$A$2:$H$100,A440))</f>
        <v>0</v>
      </c>
      <c r="K440" s="93">
        <f t="shared" si="59"/>
        <v>2200000</v>
      </c>
      <c r="L440" s="93">
        <f t="shared" si="60"/>
        <v>0</v>
      </c>
      <c r="M440" s="92">
        <v>2200000</v>
      </c>
      <c r="N440" s="92" t="s">
        <v>8</v>
      </c>
      <c r="O440" s="92">
        <v>0</v>
      </c>
      <c r="P440" s="92">
        <v>0</v>
      </c>
      <c r="Q440" s="92">
        <v>0</v>
      </c>
      <c r="R440" s="92">
        <v>0</v>
      </c>
      <c r="S440" s="92">
        <v>0</v>
      </c>
      <c r="T440" s="25">
        <f t="shared" si="61"/>
        <v>1</v>
      </c>
      <c r="V440">
        <f t="shared" si="62"/>
        <v>1</v>
      </c>
      <c r="W440" s="25">
        <f t="shared" si="54"/>
        <v>0</v>
      </c>
      <c r="X440">
        <f t="shared" si="55"/>
        <v>0</v>
      </c>
    </row>
    <row r="441" spans="1:24" ht="15.75" x14ac:dyDescent="0.25">
      <c r="A441" t="str">
        <f t="shared" si="56"/>
        <v>Jamie Oleksiak - DAL - DG</v>
      </c>
      <c r="B441" t="str">
        <f t="shared" si="57"/>
        <v>Jamie</v>
      </c>
      <c r="C441" t="str">
        <f t="shared" si="58"/>
        <v>Oleksiak</v>
      </c>
      <c r="D441" s="13" t="s">
        <v>1742</v>
      </c>
      <c r="E441" s="22" t="s">
        <v>16</v>
      </c>
      <c r="F441" s="25">
        <v>0</v>
      </c>
      <c r="G441" s="25" t="s">
        <v>2346</v>
      </c>
      <c r="H441" s="25" t="s">
        <v>2340</v>
      </c>
      <c r="I441" s="25">
        <v>26</v>
      </c>
      <c r="J441" s="156">
        <f>VALUE(COUNTIF(Validation!$A$2:$H$100,A441))</f>
        <v>0</v>
      </c>
      <c r="K441" s="93">
        <f t="shared" si="59"/>
        <v>2137500</v>
      </c>
      <c r="L441" s="93">
        <f t="shared" si="60"/>
        <v>2137500</v>
      </c>
      <c r="M441" s="92">
        <v>2137500</v>
      </c>
      <c r="N441" s="92">
        <v>2137500</v>
      </c>
      <c r="O441" s="92" t="s">
        <v>7</v>
      </c>
      <c r="P441" s="92">
        <v>0</v>
      </c>
      <c r="Q441" s="92">
        <v>0</v>
      </c>
      <c r="R441" s="92">
        <v>0</v>
      </c>
      <c r="S441" s="92">
        <v>0</v>
      </c>
      <c r="T441" s="25">
        <f t="shared" si="61"/>
        <v>2</v>
      </c>
      <c r="V441">
        <f t="shared" si="62"/>
        <v>1</v>
      </c>
      <c r="W441" s="25">
        <f t="shared" si="54"/>
        <v>0</v>
      </c>
      <c r="X441">
        <f t="shared" si="55"/>
        <v>1</v>
      </c>
    </row>
    <row r="442" spans="1:24" ht="15.75" x14ac:dyDescent="0.25">
      <c r="A442" t="str">
        <f t="shared" si="56"/>
        <v>Andrej Sekera - DAL - DG</v>
      </c>
      <c r="B442" t="str">
        <f t="shared" si="57"/>
        <v>Andrej</v>
      </c>
      <c r="C442" t="str">
        <f t="shared" si="58"/>
        <v>Sekera</v>
      </c>
      <c r="D442" s="13" t="s">
        <v>2134</v>
      </c>
      <c r="E442" s="22" t="s">
        <v>16</v>
      </c>
      <c r="F442" s="25">
        <v>0</v>
      </c>
      <c r="G442" s="25" t="s">
        <v>2346</v>
      </c>
      <c r="H442" s="25" t="s">
        <v>2340</v>
      </c>
      <c r="I442" s="25">
        <v>33</v>
      </c>
      <c r="J442" s="156">
        <f>VALUE(COUNTIF(Validation!$A$2:$H$100,A442))</f>
        <v>0</v>
      </c>
      <c r="K442" s="93">
        <f t="shared" si="59"/>
        <v>2000000</v>
      </c>
      <c r="L442" s="93">
        <f t="shared" si="60"/>
        <v>0</v>
      </c>
      <c r="M442" s="92">
        <v>2000000</v>
      </c>
      <c r="N442" s="92" t="s">
        <v>7</v>
      </c>
      <c r="O442" s="92">
        <v>0</v>
      </c>
      <c r="P442" s="92">
        <v>0</v>
      </c>
      <c r="Q442" s="92">
        <v>0</v>
      </c>
      <c r="R442" s="92">
        <v>0</v>
      </c>
      <c r="S442" s="92">
        <v>0</v>
      </c>
      <c r="T442" s="25">
        <f t="shared" si="61"/>
        <v>1</v>
      </c>
      <c r="V442">
        <f t="shared" si="62"/>
        <v>1</v>
      </c>
      <c r="W442" s="25">
        <f t="shared" si="54"/>
        <v>0</v>
      </c>
      <c r="X442">
        <f t="shared" si="55"/>
        <v>0</v>
      </c>
    </row>
    <row r="443" spans="1:24" ht="15.75" x14ac:dyDescent="0.25">
      <c r="A443" t="str">
        <f t="shared" si="56"/>
        <v>Roman Polák - DAL - DD</v>
      </c>
      <c r="B443" t="str">
        <f t="shared" si="57"/>
        <v>Roman</v>
      </c>
      <c r="C443" t="str">
        <f t="shared" si="58"/>
        <v>Polák</v>
      </c>
      <c r="D443" s="13" t="s">
        <v>1871</v>
      </c>
      <c r="E443" s="22" t="s">
        <v>16</v>
      </c>
      <c r="F443" s="25">
        <v>0</v>
      </c>
      <c r="G443" s="25" t="s">
        <v>2345</v>
      </c>
      <c r="H443" s="25" t="s">
        <v>2340</v>
      </c>
      <c r="I443" s="25">
        <v>33</v>
      </c>
      <c r="J443" s="156">
        <f>VALUE(COUNTIF(Validation!$A$2:$H$100,A443))</f>
        <v>0</v>
      </c>
      <c r="K443" s="93">
        <f t="shared" si="59"/>
        <v>1750000</v>
      </c>
      <c r="L443" s="93">
        <f t="shared" si="60"/>
        <v>0</v>
      </c>
      <c r="M443" s="92">
        <v>1750000</v>
      </c>
      <c r="N443" s="92" t="s">
        <v>7</v>
      </c>
      <c r="O443" s="92">
        <v>0</v>
      </c>
      <c r="P443" s="92">
        <v>0</v>
      </c>
      <c r="Q443" s="92">
        <v>0</v>
      </c>
      <c r="R443" s="92">
        <v>0</v>
      </c>
      <c r="S443" s="92">
        <v>0</v>
      </c>
      <c r="T443" s="25">
        <f t="shared" si="61"/>
        <v>1</v>
      </c>
      <c r="V443">
        <f t="shared" si="62"/>
        <v>1</v>
      </c>
      <c r="W443" s="25">
        <f t="shared" si="54"/>
        <v>0</v>
      </c>
      <c r="X443">
        <f t="shared" si="55"/>
        <v>0</v>
      </c>
    </row>
    <row r="444" spans="1:24" ht="15.75" x14ac:dyDescent="0.25">
      <c r="A444" t="str">
        <f t="shared" si="56"/>
        <v>Denis Gurianov - DAL - AG</v>
      </c>
      <c r="B444" t="str">
        <f t="shared" si="57"/>
        <v>Denis</v>
      </c>
      <c r="C444" t="str">
        <f t="shared" si="58"/>
        <v>Gurianov</v>
      </c>
      <c r="D444" s="13" t="s">
        <v>1878</v>
      </c>
      <c r="E444" s="22" t="s">
        <v>16</v>
      </c>
      <c r="F444" s="25" t="s">
        <v>331</v>
      </c>
      <c r="G444" s="25" t="s">
        <v>2341</v>
      </c>
      <c r="H444" s="25" t="s">
        <v>2347</v>
      </c>
      <c r="I444" s="25">
        <v>22</v>
      </c>
      <c r="J444" s="156">
        <f>VALUE(COUNTIF(Validation!$A$2:$H$100,A444))</f>
        <v>0</v>
      </c>
      <c r="K444" s="93">
        <f t="shared" si="59"/>
        <v>1644166</v>
      </c>
      <c r="L444" s="93">
        <f t="shared" si="60"/>
        <v>0</v>
      </c>
      <c r="M444" s="92">
        <v>1644166</v>
      </c>
      <c r="N444" s="92" t="s">
        <v>8</v>
      </c>
      <c r="O444" s="92">
        <v>0</v>
      </c>
      <c r="P444" s="92">
        <v>0</v>
      </c>
      <c r="Q444" s="92">
        <v>0</v>
      </c>
      <c r="R444" s="92">
        <v>0</v>
      </c>
      <c r="S444" s="92">
        <v>0</v>
      </c>
      <c r="T444" s="25">
        <f t="shared" si="61"/>
        <v>1</v>
      </c>
      <c r="V444">
        <f t="shared" si="62"/>
        <v>1</v>
      </c>
      <c r="W444" s="25">
        <f t="shared" si="54"/>
        <v>1</v>
      </c>
      <c r="X444">
        <f t="shared" si="55"/>
        <v>0</v>
      </c>
    </row>
    <row r="445" spans="1:24" ht="15.75" x14ac:dyDescent="0.25">
      <c r="A445" t="str">
        <f t="shared" si="56"/>
        <v>Jason Dickinson - DAL - C</v>
      </c>
      <c r="B445" t="str">
        <f t="shared" si="57"/>
        <v>Jason</v>
      </c>
      <c r="C445" t="str">
        <f t="shared" si="58"/>
        <v>Dickinson</v>
      </c>
      <c r="D445" s="13" t="s">
        <v>1879</v>
      </c>
      <c r="E445" s="22" t="s">
        <v>16</v>
      </c>
      <c r="F445" s="25">
        <v>0</v>
      </c>
      <c r="G445" s="25" t="s">
        <v>70</v>
      </c>
      <c r="H445" s="25" t="s">
        <v>2340</v>
      </c>
      <c r="I445" s="25">
        <v>24</v>
      </c>
      <c r="J445" s="156">
        <f>VALUE(COUNTIF(Validation!$A$2:$H$100,A445))</f>
        <v>0</v>
      </c>
      <c r="K445" s="93">
        <f t="shared" si="59"/>
        <v>1500000</v>
      </c>
      <c r="L445" s="93">
        <f t="shared" si="60"/>
        <v>1500000</v>
      </c>
      <c r="M445" s="92">
        <v>1500000</v>
      </c>
      <c r="N445" s="92">
        <v>1500000</v>
      </c>
      <c r="O445" s="92" t="s">
        <v>8</v>
      </c>
      <c r="P445" s="92">
        <v>0</v>
      </c>
      <c r="Q445" s="92">
        <v>0</v>
      </c>
      <c r="R445" s="92">
        <v>0</v>
      </c>
      <c r="S445" s="92">
        <v>0</v>
      </c>
      <c r="T445" s="25">
        <f t="shared" si="61"/>
        <v>2</v>
      </c>
      <c r="V445">
        <f t="shared" si="62"/>
        <v>1</v>
      </c>
      <c r="W445" s="25">
        <f t="shared" si="54"/>
        <v>0</v>
      </c>
      <c r="X445">
        <f t="shared" si="55"/>
        <v>1</v>
      </c>
    </row>
    <row r="446" spans="1:24" ht="15.75" x14ac:dyDescent="0.25">
      <c r="A446" t="str">
        <f t="shared" si="56"/>
        <v>Ty Dellandrea - DAL - C</v>
      </c>
      <c r="B446" t="str">
        <f t="shared" si="57"/>
        <v>Ty</v>
      </c>
      <c r="C446" t="str">
        <f t="shared" si="58"/>
        <v>Dellandrea</v>
      </c>
      <c r="D446" s="13" t="s">
        <v>2390</v>
      </c>
      <c r="E446" s="22" t="s">
        <v>16</v>
      </c>
      <c r="F446" s="25" t="s">
        <v>333</v>
      </c>
      <c r="G446" s="9" t="s">
        <v>70</v>
      </c>
      <c r="H446" s="9" t="s">
        <v>334</v>
      </c>
      <c r="I446" s="9">
        <v>19</v>
      </c>
      <c r="J446" s="156">
        <f>VALUE(COUNTIF(Validation!$A$2:$H$100,A446))</f>
        <v>1</v>
      </c>
      <c r="K446" s="93">
        <f t="shared" si="59"/>
        <v>1431667</v>
      </c>
      <c r="L446" s="93">
        <f t="shared" si="60"/>
        <v>1431667</v>
      </c>
      <c r="M446" s="92">
        <v>1431667</v>
      </c>
      <c r="N446" s="92">
        <v>1431667</v>
      </c>
      <c r="O446" s="92">
        <v>1431667</v>
      </c>
      <c r="P446" s="92" t="s">
        <v>8</v>
      </c>
      <c r="Q446" s="92">
        <v>0</v>
      </c>
      <c r="R446" s="92">
        <v>0</v>
      </c>
      <c r="S446" s="92">
        <v>0</v>
      </c>
      <c r="T446" s="25">
        <f t="shared" si="61"/>
        <v>3</v>
      </c>
      <c r="V446">
        <f t="shared" si="62"/>
        <v>1</v>
      </c>
      <c r="W446" s="25">
        <f t="shared" si="54"/>
        <v>1</v>
      </c>
      <c r="X446">
        <f t="shared" si="55"/>
        <v>1</v>
      </c>
    </row>
    <row r="447" spans="1:24" ht="15.75" x14ac:dyDescent="0.25">
      <c r="A447" t="str">
        <f t="shared" si="56"/>
        <v>Jake Oettinger - DAL - G</v>
      </c>
      <c r="B447" t="str">
        <f t="shared" si="57"/>
        <v>Jake</v>
      </c>
      <c r="C447" t="str">
        <f t="shared" si="58"/>
        <v>Oettinger</v>
      </c>
      <c r="D447" s="13" t="s">
        <v>2394</v>
      </c>
      <c r="E447" s="22" t="s">
        <v>16</v>
      </c>
      <c r="F447" s="25" t="s">
        <v>331</v>
      </c>
      <c r="G447" s="25" t="s">
        <v>121</v>
      </c>
      <c r="H447" s="25" t="s">
        <v>2347</v>
      </c>
      <c r="I447" s="25">
        <v>20</v>
      </c>
      <c r="J447" s="156">
        <f>VALUE(COUNTIF(Validation!$A$2:$H$100,A447))</f>
        <v>0</v>
      </c>
      <c r="K447" s="93">
        <f t="shared" si="59"/>
        <v>1387500</v>
      </c>
      <c r="L447" s="93">
        <f t="shared" si="60"/>
        <v>1387500</v>
      </c>
      <c r="M447" s="92">
        <v>1387500</v>
      </c>
      <c r="N447" s="92">
        <v>1387500</v>
      </c>
      <c r="O447" s="92">
        <v>1387500</v>
      </c>
      <c r="P447" s="92" t="s">
        <v>8</v>
      </c>
      <c r="Q447" s="92">
        <v>0</v>
      </c>
      <c r="R447" s="92">
        <v>0</v>
      </c>
      <c r="S447" s="92">
        <v>0</v>
      </c>
      <c r="T447" s="25">
        <f t="shared" si="61"/>
        <v>3</v>
      </c>
      <c r="V447">
        <f t="shared" si="62"/>
        <v>1</v>
      </c>
      <c r="W447" s="25">
        <f t="shared" si="54"/>
        <v>1</v>
      </c>
      <c r="X447">
        <f t="shared" si="55"/>
        <v>1</v>
      </c>
    </row>
    <row r="448" spans="1:24" ht="15.75" x14ac:dyDescent="0.25">
      <c r="A448" t="str">
        <f t="shared" si="56"/>
        <v>Joseph Cecconi - DAL - D</v>
      </c>
      <c r="B448" t="str">
        <f t="shared" si="57"/>
        <v>Joseph</v>
      </c>
      <c r="C448" t="str">
        <f t="shared" si="58"/>
        <v>Cecconi</v>
      </c>
      <c r="D448" s="13" t="s">
        <v>2392</v>
      </c>
      <c r="E448" s="22" t="s">
        <v>16</v>
      </c>
      <c r="F448" s="25" t="s">
        <v>331</v>
      </c>
      <c r="G448" s="25" t="s">
        <v>79</v>
      </c>
      <c r="H448" s="25" t="s">
        <v>2347</v>
      </c>
      <c r="I448" s="25">
        <v>22</v>
      </c>
      <c r="J448" s="156">
        <f>VALUE(COUNTIF(Validation!$A$2:$H$100,A448))</f>
        <v>0</v>
      </c>
      <c r="K448" s="93">
        <f t="shared" si="59"/>
        <v>1293750</v>
      </c>
      <c r="L448" s="93">
        <f t="shared" si="60"/>
        <v>1293750</v>
      </c>
      <c r="M448" s="92">
        <v>1293750</v>
      </c>
      <c r="N448" s="92">
        <v>1293750</v>
      </c>
      <c r="O448" s="92" t="s">
        <v>8</v>
      </c>
      <c r="P448" s="92">
        <v>0</v>
      </c>
      <c r="Q448" s="92">
        <v>0</v>
      </c>
      <c r="R448" s="92">
        <v>0</v>
      </c>
      <c r="S448" s="92">
        <v>0</v>
      </c>
      <c r="T448" s="25">
        <f t="shared" si="61"/>
        <v>2</v>
      </c>
      <c r="V448">
        <f t="shared" si="62"/>
        <v>1</v>
      </c>
      <c r="W448" s="25">
        <f t="shared" si="54"/>
        <v>1</v>
      </c>
      <c r="X448">
        <f t="shared" si="55"/>
        <v>1</v>
      </c>
    </row>
    <row r="449" spans="1:24" ht="15.75" x14ac:dyDescent="0.25">
      <c r="A449" t="str">
        <f t="shared" si="56"/>
        <v>Riley Tufte - DAL - AG</v>
      </c>
      <c r="B449" t="str">
        <f t="shared" si="57"/>
        <v>Riley</v>
      </c>
      <c r="C449" t="str">
        <f t="shared" si="58"/>
        <v>Tufte</v>
      </c>
      <c r="D449" s="13" t="s">
        <v>2388</v>
      </c>
      <c r="E449" s="22" t="s">
        <v>16</v>
      </c>
      <c r="F449" s="25" t="s">
        <v>331</v>
      </c>
      <c r="G449" s="25" t="s">
        <v>2341</v>
      </c>
      <c r="H449" s="25" t="s">
        <v>2347</v>
      </c>
      <c r="I449" s="25">
        <v>21</v>
      </c>
      <c r="J449" s="156">
        <f>VALUE(COUNTIF(Validation!$A$2:$H$100,A449))</f>
        <v>1</v>
      </c>
      <c r="K449" s="93">
        <f t="shared" si="59"/>
        <v>995833</v>
      </c>
      <c r="L449" s="93">
        <f t="shared" si="60"/>
        <v>995833</v>
      </c>
      <c r="M449" s="92">
        <v>995833</v>
      </c>
      <c r="N449" s="92">
        <v>995833</v>
      </c>
      <c r="O449" s="92">
        <v>995833</v>
      </c>
      <c r="P449" s="92" t="s">
        <v>8</v>
      </c>
      <c r="Q449" s="92">
        <v>0</v>
      </c>
      <c r="R449" s="92">
        <v>0</v>
      </c>
      <c r="S449" s="92">
        <v>0</v>
      </c>
      <c r="T449" s="25">
        <f t="shared" si="61"/>
        <v>3</v>
      </c>
      <c r="V449">
        <f t="shared" si="62"/>
        <v>1</v>
      </c>
      <c r="W449" s="25">
        <f t="shared" si="54"/>
        <v>1</v>
      </c>
      <c r="X449">
        <f t="shared" si="55"/>
        <v>1</v>
      </c>
    </row>
    <row r="450" spans="1:24" ht="15.75" x14ac:dyDescent="0.25">
      <c r="A450" t="str">
        <f t="shared" si="56"/>
        <v>Tony Calderone - DAL - AD</v>
      </c>
      <c r="B450" t="str">
        <f t="shared" si="57"/>
        <v>Tony</v>
      </c>
      <c r="C450" t="str">
        <f t="shared" si="58"/>
        <v>Calderone</v>
      </c>
      <c r="D450" s="13" t="s">
        <v>1883</v>
      </c>
      <c r="E450" s="22" t="s">
        <v>16</v>
      </c>
      <c r="F450" s="25" t="s">
        <v>331</v>
      </c>
      <c r="G450" s="25" t="s">
        <v>2339</v>
      </c>
      <c r="H450" s="25" t="s">
        <v>2347</v>
      </c>
      <c r="I450" s="25">
        <v>24</v>
      </c>
      <c r="J450" s="156">
        <f>VALUE(COUNTIF(Validation!$A$2:$H$100,A450))</f>
        <v>0</v>
      </c>
      <c r="K450" s="93">
        <f t="shared" si="59"/>
        <v>925000</v>
      </c>
      <c r="L450" s="93">
        <f t="shared" si="60"/>
        <v>0</v>
      </c>
      <c r="M450" s="92">
        <v>925000</v>
      </c>
      <c r="N450" s="92" t="s">
        <v>8</v>
      </c>
      <c r="O450" s="92">
        <v>0</v>
      </c>
      <c r="P450" s="92">
        <v>0</v>
      </c>
      <c r="Q450" s="92">
        <v>0</v>
      </c>
      <c r="R450" s="92">
        <v>0</v>
      </c>
      <c r="S450" s="92">
        <v>0</v>
      </c>
      <c r="T450" s="25">
        <f t="shared" si="61"/>
        <v>1</v>
      </c>
      <c r="V450">
        <f t="shared" si="62"/>
        <v>1</v>
      </c>
      <c r="W450" s="25">
        <f t="shared" ref="W450:W513" si="63">IF(LEFT(F450,3)="ELC",1,0)</f>
        <v>1</v>
      </c>
      <c r="X450">
        <f t="shared" ref="X450:X513" si="64">IF(K450=L450,1,0)</f>
        <v>0</v>
      </c>
    </row>
    <row r="451" spans="1:24" ht="15.75" x14ac:dyDescent="0.25">
      <c r="A451" t="str">
        <f t="shared" ref="A451:A514" si="65">B451&amp;" "&amp;C451&amp;" - "&amp;E451&amp;" - "&amp;G451</f>
        <v>Emil Djuse - DAL - DG</v>
      </c>
      <c r="B451" t="str">
        <f t="shared" ref="B451:B514" si="66">RIGHT(D451,(LEN(D451)-1)-SEARCH(",",D451,1))</f>
        <v>Emil</v>
      </c>
      <c r="C451" t="str">
        <f t="shared" ref="C451:C514" si="67">LEFT(D451,SEARCH(",",D451,1)-1)</f>
        <v>Djuse</v>
      </c>
      <c r="D451" s="13" t="s">
        <v>2393</v>
      </c>
      <c r="E451" s="22" t="s">
        <v>16</v>
      </c>
      <c r="F451" s="25" t="s">
        <v>331</v>
      </c>
      <c r="G451" s="158" t="s">
        <v>2346</v>
      </c>
      <c r="H451" s="158" t="s">
        <v>2347</v>
      </c>
      <c r="I451" s="158">
        <v>25</v>
      </c>
      <c r="J451" s="156">
        <f>VALUE(COUNTIF(Validation!$A$2:$H$100,A451))</f>
        <v>0</v>
      </c>
      <c r="K451" s="93">
        <f t="shared" ref="K451:K514" si="68">IF(OR(M451="RFA",M451="UFA",M451="",M451=0),0,M451)</f>
        <v>925000</v>
      </c>
      <c r="L451" s="93">
        <f t="shared" ref="L451:L514" si="69">IF(OR(N451="RFA",N451="UFA",N451="",N451=0),0,N451)</f>
        <v>0</v>
      </c>
      <c r="M451" s="92">
        <v>925000</v>
      </c>
      <c r="N451" s="92" t="s">
        <v>8</v>
      </c>
      <c r="O451" s="92">
        <v>0</v>
      </c>
      <c r="P451" s="92">
        <v>0</v>
      </c>
      <c r="Q451" s="92">
        <v>0</v>
      </c>
      <c r="R451" s="92">
        <v>0</v>
      </c>
      <c r="S451" s="92">
        <v>0</v>
      </c>
      <c r="T451" s="25">
        <f t="shared" ref="T451:T514" si="70">COUNTIF(M451:S451,"&gt;0")</f>
        <v>1</v>
      </c>
      <c r="V451">
        <f t="shared" ref="V451:V514" si="71">COUNTIF($D$3:$D$1478,D451)</f>
        <v>1</v>
      </c>
      <c r="W451" s="25">
        <f t="shared" si="63"/>
        <v>1</v>
      </c>
      <c r="X451">
        <f t="shared" si="64"/>
        <v>0</v>
      </c>
    </row>
    <row r="452" spans="1:24" ht="15.75" x14ac:dyDescent="0.25">
      <c r="A452" t="str">
        <f t="shared" si="65"/>
        <v>Tye Felhaber - DAL - C</v>
      </c>
      <c r="B452" t="str">
        <f t="shared" si="66"/>
        <v>Tye</v>
      </c>
      <c r="C452" t="str">
        <f t="shared" si="67"/>
        <v>Felhaber</v>
      </c>
      <c r="D452" s="13" t="s">
        <v>2387</v>
      </c>
      <c r="E452" s="22" t="s">
        <v>16</v>
      </c>
      <c r="F452" s="25" t="s">
        <v>331</v>
      </c>
      <c r="G452" s="25" t="s">
        <v>70</v>
      </c>
      <c r="H452" s="25" t="s">
        <v>2347</v>
      </c>
      <c r="I452" s="25">
        <v>21</v>
      </c>
      <c r="J452" s="156">
        <f>VALUE(COUNTIF(Validation!$A$2:$H$100,A452))</f>
        <v>0</v>
      </c>
      <c r="K452" s="93">
        <f t="shared" si="68"/>
        <v>925000</v>
      </c>
      <c r="L452" s="93">
        <f t="shared" si="69"/>
        <v>925000</v>
      </c>
      <c r="M452" s="92">
        <v>925000</v>
      </c>
      <c r="N452" s="92">
        <v>925000</v>
      </c>
      <c r="O452" s="92">
        <v>925000</v>
      </c>
      <c r="P452" s="92" t="s">
        <v>8</v>
      </c>
      <c r="Q452" s="92">
        <v>0</v>
      </c>
      <c r="R452" s="92">
        <v>0</v>
      </c>
      <c r="S452" s="92">
        <v>0</v>
      </c>
      <c r="T452" s="25">
        <f t="shared" si="70"/>
        <v>3</v>
      </c>
      <c r="V452">
        <f t="shared" si="71"/>
        <v>1</v>
      </c>
      <c r="W452" s="25">
        <f t="shared" si="63"/>
        <v>1</v>
      </c>
      <c r="X452">
        <f t="shared" si="64"/>
        <v>1</v>
      </c>
    </row>
    <row r="453" spans="1:24" ht="15.75" x14ac:dyDescent="0.25">
      <c r="A453" t="str">
        <f t="shared" si="65"/>
        <v>Rhett Gardner - DAL - C, AG</v>
      </c>
      <c r="B453" t="str">
        <f t="shared" si="66"/>
        <v>Rhett</v>
      </c>
      <c r="C453" t="str">
        <f t="shared" si="67"/>
        <v>Gardner</v>
      </c>
      <c r="D453" s="13" t="s">
        <v>2386</v>
      </c>
      <c r="E453" s="22" t="s">
        <v>16</v>
      </c>
      <c r="F453" s="25" t="s">
        <v>331</v>
      </c>
      <c r="G453" s="25" t="s">
        <v>2353</v>
      </c>
      <c r="H453" s="25" t="s">
        <v>2347</v>
      </c>
      <c r="I453" s="25">
        <v>23</v>
      </c>
      <c r="J453" s="156">
        <f>VALUE(COUNTIF(Validation!$A$2:$H$100,A453))</f>
        <v>0</v>
      </c>
      <c r="K453" s="93">
        <f t="shared" si="68"/>
        <v>925000</v>
      </c>
      <c r="L453" s="93">
        <f t="shared" si="69"/>
        <v>925000</v>
      </c>
      <c r="M453" s="92">
        <v>925000</v>
      </c>
      <c r="N453" s="92">
        <v>925000</v>
      </c>
      <c r="O453" s="92" t="s">
        <v>8</v>
      </c>
      <c r="P453" s="92">
        <v>0</v>
      </c>
      <c r="Q453" s="92">
        <v>0</v>
      </c>
      <c r="R453" s="92">
        <v>0</v>
      </c>
      <c r="S453" s="92">
        <v>0</v>
      </c>
      <c r="T453" s="25">
        <f t="shared" si="70"/>
        <v>2</v>
      </c>
      <c r="V453">
        <f t="shared" si="71"/>
        <v>1</v>
      </c>
      <c r="W453" s="25">
        <f t="shared" si="63"/>
        <v>1</v>
      </c>
      <c r="X453">
        <f t="shared" si="64"/>
        <v>1</v>
      </c>
    </row>
    <row r="454" spans="1:24" ht="15.75" x14ac:dyDescent="0.25">
      <c r="A454" t="str">
        <f t="shared" si="65"/>
        <v>Roope Hintz - DAL - C, AG</v>
      </c>
      <c r="B454" t="str">
        <f t="shared" si="66"/>
        <v>Roope</v>
      </c>
      <c r="C454" t="str">
        <f t="shared" si="67"/>
        <v>Hintz</v>
      </c>
      <c r="D454" s="13" t="s">
        <v>1881</v>
      </c>
      <c r="E454" s="22" t="s">
        <v>16</v>
      </c>
      <c r="F454" s="25" t="s">
        <v>331</v>
      </c>
      <c r="G454" s="25" t="s">
        <v>2353</v>
      </c>
      <c r="H454" s="25" t="s">
        <v>2340</v>
      </c>
      <c r="I454" s="25">
        <v>22</v>
      </c>
      <c r="J454" s="156">
        <f>VALUE(COUNTIF(Validation!$A$2:$H$100,A454))</f>
        <v>0</v>
      </c>
      <c r="K454" s="93">
        <f t="shared" si="68"/>
        <v>925000</v>
      </c>
      <c r="L454" s="93">
        <f t="shared" si="69"/>
        <v>0</v>
      </c>
      <c r="M454" s="92">
        <v>925000</v>
      </c>
      <c r="N454" s="92" t="s">
        <v>8</v>
      </c>
      <c r="O454" s="92">
        <v>0</v>
      </c>
      <c r="P454" s="92">
        <v>0</v>
      </c>
      <c r="Q454" s="92">
        <v>0</v>
      </c>
      <c r="R454" s="92">
        <v>0</v>
      </c>
      <c r="S454" s="92">
        <v>0</v>
      </c>
      <c r="T454" s="25">
        <f t="shared" si="70"/>
        <v>1</v>
      </c>
      <c r="V454">
        <f t="shared" si="71"/>
        <v>1</v>
      </c>
      <c r="W454" s="25">
        <f t="shared" si="63"/>
        <v>1</v>
      </c>
      <c r="X454">
        <f t="shared" si="64"/>
        <v>0</v>
      </c>
    </row>
    <row r="455" spans="1:24" ht="15.75" x14ac:dyDescent="0.25">
      <c r="A455" t="str">
        <f t="shared" si="65"/>
        <v>Joel Kiviranta - DAL - AG, AD</v>
      </c>
      <c r="B455" t="str">
        <f t="shared" si="66"/>
        <v>Joel</v>
      </c>
      <c r="C455" t="str">
        <f t="shared" si="67"/>
        <v>Kiviranta</v>
      </c>
      <c r="D455" s="13" t="s">
        <v>2385</v>
      </c>
      <c r="E455" s="22" t="s">
        <v>16</v>
      </c>
      <c r="F455" s="25" t="s">
        <v>331</v>
      </c>
      <c r="G455" s="25" t="s">
        <v>2343</v>
      </c>
      <c r="H455" s="25" t="s">
        <v>2347</v>
      </c>
      <c r="I455" s="25">
        <v>23</v>
      </c>
      <c r="J455" s="156">
        <f>VALUE(COUNTIF(Validation!$A$2:$H$100,A455))</f>
        <v>0</v>
      </c>
      <c r="K455" s="93">
        <f t="shared" si="68"/>
        <v>925000</v>
      </c>
      <c r="L455" s="93">
        <f t="shared" si="69"/>
        <v>925000</v>
      </c>
      <c r="M455" s="92">
        <v>925000</v>
      </c>
      <c r="N455" s="92">
        <v>925000</v>
      </c>
      <c r="O455" s="92" t="s">
        <v>8</v>
      </c>
      <c r="P455" s="92">
        <v>0</v>
      </c>
      <c r="Q455" s="92">
        <v>0</v>
      </c>
      <c r="R455" s="92">
        <v>0</v>
      </c>
      <c r="S455" s="92">
        <v>0</v>
      </c>
      <c r="T455" s="25">
        <f t="shared" si="70"/>
        <v>2</v>
      </c>
      <c r="V455">
        <f t="shared" si="71"/>
        <v>1</v>
      </c>
      <c r="W455" s="25">
        <f t="shared" si="63"/>
        <v>1</v>
      </c>
      <c r="X455">
        <f t="shared" si="64"/>
        <v>1</v>
      </c>
    </row>
    <row r="456" spans="1:24" ht="15.75" x14ac:dyDescent="0.25">
      <c r="A456" t="str">
        <f t="shared" si="65"/>
        <v>Josh Melnick - DAL - AD</v>
      </c>
      <c r="B456" t="str">
        <f t="shared" si="66"/>
        <v>Josh</v>
      </c>
      <c r="C456" t="str">
        <f t="shared" si="67"/>
        <v>Melnick</v>
      </c>
      <c r="D456" s="13" t="s">
        <v>2389</v>
      </c>
      <c r="E456" s="22" t="s">
        <v>16</v>
      </c>
      <c r="F456" s="25" t="s">
        <v>331</v>
      </c>
      <c r="G456" s="9" t="s">
        <v>2339</v>
      </c>
      <c r="H456" s="9" t="s">
        <v>2347</v>
      </c>
      <c r="I456" s="9">
        <v>24</v>
      </c>
      <c r="J456" s="156">
        <f>VALUE(COUNTIF(Validation!$A$2:$H$100,A456))</f>
        <v>0</v>
      </c>
      <c r="K456" s="93">
        <f t="shared" si="68"/>
        <v>925000</v>
      </c>
      <c r="L456" s="93">
        <f t="shared" si="69"/>
        <v>0</v>
      </c>
      <c r="M456" s="92">
        <v>925000</v>
      </c>
      <c r="N456" s="92" t="s">
        <v>8</v>
      </c>
      <c r="O456" s="92">
        <v>0</v>
      </c>
      <c r="P456" s="92">
        <v>0</v>
      </c>
      <c r="Q456" s="92">
        <v>0</v>
      </c>
      <c r="R456" s="92">
        <v>0</v>
      </c>
      <c r="S456" s="92">
        <v>0</v>
      </c>
      <c r="T456" s="25">
        <f t="shared" si="70"/>
        <v>1</v>
      </c>
      <c r="V456">
        <f t="shared" si="71"/>
        <v>1</v>
      </c>
      <c r="W456" s="25">
        <f t="shared" si="63"/>
        <v>1</v>
      </c>
      <c r="X456">
        <f t="shared" si="64"/>
        <v>0</v>
      </c>
    </row>
    <row r="457" spans="1:24" ht="15.75" x14ac:dyDescent="0.25">
      <c r="A457" t="str">
        <f t="shared" si="65"/>
        <v>Colton Point - DAL - G</v>
      </c>
      <c r="B457" t="str">
        <f t="shared" si="66"/>
        <v>Colton</v>
      </c>
      <c r="C457" t="str">
        <f t="shared" si="67"/>
        <v>Point</v>
      </c>
      <c r="D457" s="13" t="s">
        <v>1876</v>
      </c>
      <c r="E457" s="22" t="s">
        <v>16</v>
      </c>
      <c r="F457" s="25" t="s">
        <v>331</v>
      </c>
      <c r="G457" s="158" t="s">
        <v>121</v>
      </c>
      <c r="H457" s="158" t="s">
        <v>2347</v>
      </c>
      <c r="I457" s="158">
        <v>21</v>
      </c>
      <c r="J457" s="156">
        <f>VALUE(COUNTIF(Validation!$A$2:$H$100,A457))</f>
        <v>0</v>
      </c>
      <c r="K457" s="93">
        <f t="shared" si="68"/>
        <v>925000</v>
      </c>
      <c r="L457" s="93">
        <f t="shared" si="69"/>
        <v>925000</v>
      </c>
      <c r="M457" s="92">
        <v>925000</v>
      </c>
      <c r="N457" s="92">
        <v>925000</v>
      </c>
      <c r="O457" s="92" t="s">
        <v>8</v>
      </c>
      <c r="P457" s="92">
        <v>0</v>
      </c>
      <c r="Q457" s="92">
        <v>0</v>
      </c>
      <c r="R457" s="92">
        <v>0</v>
      </c>
      <c r="S457" s="92">
        <v>0</v>
      </c>
      <c r="T457" s="25">
        <f t="shared" si="70"/>
        <v>2</v>
      </c>
      <c r="V457">
        <f t="shared" si="71"/>
        <v>1</v>
      </c>
      <c r="W457" s="25">
        <f t="shared" si="63"/>
        <v>1</v>
      </c>
      <c r="X457">
        <f t="shared" si="64"/>
        <v>1</v>
      </c>
    </row>
    <row r="458" spans="1:24" ht="15.75" x14ac:dyDescent="0.25">
      <c r="A458" t="str">
        <f t="shared" si="65"/>
        <v>Riley Damiani - DAL - C</v>
      </c>
      <c r="B458" t="str">
        <f t="shared" si="66"/>
        <v>Riley</v>
      </c>
      <c r="C458" t="str">
        <f t="shared" si="67"/>
        <v>Damiani</v>
      </c>
      <c r="D458" s="13" t="s">
        <v>2391</v>
      </c>
      <c r="E458" s="25" t="s">
        <v>16</v>
      </c>
      <c r="F458" s="25" t="s">
        <v>333</v>
      </c>
      <c r="G458" s="25" t="s">
        <v>70</v>
      </c>
      <c r="H458" s="25" t="s">
        <v>334</v>
      </c>
      <c r="I458" s="25">
        <v>19</v>
      </c>
      <c r="J458" s="156">
        <f>VALUE(COUNTIF(Validation!$A$2:$H$100,A458))</f>
        <v>0</v>
      </c>
      <c r="K458" s="93">
        <f t="shared" si="68"/>
        <v>901666</v>
      </c>
      <c r="L458" s="93">
        <f t="shared" si="69"/>
        <v>901666</v>
      </c>
      <c r="M458" s="92">
        <v>901666</v>
      </c>
      <c r="N458" s="92">
        <v>901666</v>
      </c>
      <c r="O458" s="92">
        <v>901666</v>
      </c>
      <c r="P458" s="92" t="s">
        <v>8</v>
      </c>
      <c r="Q458" s="92">
        <v>0</v>
      </c>
      <c r="R458" s="92">
        <v>0</v>
      </c>
      <c r="S458" s="92">
        <v>0</v>
      </c>
      <c r="T458" s="25">
        <f t="shared" si="70"/>
        <v>3</v>
      </c>
      <c r="V458">
        <f t="shared" si="71"/>
        <v>1</v>
      </c>
      <c r="W458" s="25">
        <f t="shared" si="63"/>
        <v>1</v>
      </c>
      <c r="X458">
        <f t="shared" si="64"/>
        <v>1</v>
      </c>
    </row>
    <row r="459" spans="1:24" ht="15.75" x14ac:dyDescent="0.25">
      <c r="A459" t="str">
        <f t="shared" si="65"/>
        <v>Jason Robertson - DAL - AG</v>
      </c>
      <c r="B459" t="str">
        <f t="shared" si="66"/>
        <v>Jason</v>
      </c>
      <c r="C459" t="str">
        <f t="shared" si="67"/>
        <v>Robertson</v>
      </c>
      <c r="D459" s="13" t="s">
        <v>1880</v>
      </c>
      <c r="E459" s="22" t="s">
        <v>16</v>
      </c>
      <c r="F459" s="25" t="s">
        <v>331</v>
      </c>
      <c r="G459" s="25" t="s">
        <v>2341</v>
      </c>
      <c r="H459" s="25" t="s">
        <v>2347</v>
      </c>
      <c r="I459" s="25">
        <v>20</v>
      </c>
      <c r="J459" s="156">
        <f>VALUE(COUNTIF(Validation!$A$2:$H$100,A459))</f>
        <v>1</v>
      </c>
      <c r="K459" s="93">
        <f t="shared" si="68"/>
        <v>894167</v>
      </c>
      <c r="L459" s="93">
        <f t="shared" si="69"/>
        <v>894167</v>
      </c>
      <c r="M459" s="92">
        <v>894167</v>
      </c>
      <c r="N459" s="92">
        <v>894167</v>
      </c>
      <c r="O459" s="92">
        <v>894167</v>
      </c>
      <c r="P459" s="92" t="s">
        <v>8</v>
      </c>
      <c r="Q459" s="92">
        <v>0</v>
      </c>
      <c r="R459" s="92">
        <v>0</v>
      </c>
      <c r="S459" s="92">
        <v>0</v>
      </c>
      <c r="T459" s="25">
        <f t="shared" si="70"/>
        <v>3</v>
      </c>
      <c r="V459">
        <f t="shared" si="71"/>
        <v>1</v>
      </c>
      <c r="W459" s="25">
        <f t="shared" si="63"/>
        <v>1</v>
      </c>
      <c r="X459">
        <f t="shared" si="64"/>
        <v>1</v>
      </c>
    </row>
    <row r="460" spans="1:24" ht="15.75" x14ac:dyDescent="0.25">
      <c r="A460" t="str">
        <f t="shared" si="65"/>
        <v>Adam Mascherin - DAL - C, AG</v>
      </c>
      <c r="B460" t="str">
        <f t="shared" si="66"/>
        <v>Adam</v>
      </c>
      <c r="C460" t="str">
        <f t="shared" si="67"/>
        <v>Mascherin</v>
      </c>
      <c r="D460" s="13" t="s">
        <v>1882</v>
      </c>
      <c r="E460" s="22" t="s">
        <v>16</v>
      </c>
      <c r="F460" s="25" t="s">
        <v>331</v>
      </c>
      <c r="G460" s="25" t="s">
        <v>2353</v>
      </c>
      <c r="H460" s="25" t="s">
        <v>2347</v>
      </c>
      <c r="I460" s="25">
        <v>21</v>
      </c>
      <c r="J460" s="156">
        <f>VALUE(COUNTIF(Validation!$A$2:$H$100,A460))</f>
        <v>0</v>
      </c>
      <c r="K460" s="93">
        <f t="shared" si="68"/>
        <v>880000</v>
      </c>
      <c r="L460" s="93">
        <f t="shared" si="69"/>
        <v>880000</v>
      </c>
      <c r="M460" s="92">
        <v>880000</v>
      </c>
      <c r="N460" s="92">
        <v>880000</v>
      </c>
      <c r="O460" s="92" t="s">
        <v>8</v>
      </c>
      <c r="P460" s="92">
        <v>0</v>
      </c>
      <c r="Q460" s="92">
        <v>0</v>
      </c>
      <c r="R460" s="92">
        <v>0</v>
      </c>
      <c r="S460" s="92">
        <v>0</v>
      </c>
      <c r="T460" s="25">
        <f t="shared" si="70"/>
        <v>2</v>
      </c>
      <c r="V460">
        <f t="shared" si="71"/>
        <v>1</v>
      </c>
      <c r="W460" s="25">
        <f t="shared" si="63"/>
        <v>1</v>
      </c>
      <c r="X460">
        <f t="shared" si="64"/>
        <v>1</v>
      </c>
    </row>
    <row r="461" spans="1:24" ht="15.75" x14ac:dyDescent="0.25">
      <c r="A461" t="str">
        <f t="shared" si="65"/>
        <v>Benjamin Gleason - DAL - DG</v>
      </c>
      <c r="B461" t="str">
        <f t="shared" si="66"/>
        <v>Benjamin</v>
      </c>
      <c r="C461" t="str">
        <f t="shared" si="67"/>
        <v>Gleason</v>
      </c>
      <c r="D461" s="13" t="s">
        <v>1884</v>
      </c>
      <c r="E461" s="22" t="s">
        <v>16</v>
      </c>
      <c r="F461" s="25" t="s">
        <v>331</v>
      </c>
      <c r="G461" s="25" t="s">
        <v>2346</v>
      </c>
      <c r="H461" s="25" t="s">
        <v>2347</v>
      </c>
      <c r="I461" s="25">
        <v>21</v>
      </c>
      <c r="J461" s="156">
        <f>VALUE(COUNTIF(Validation!$A$2:$H$100,A461))</f>
        <v>0</v>
      </c>
      <c r="K461" s="93">
        <f t="shared" si="68"/>
        <v>761666</v>
      </c>
      <c r="L461" s="93">
        <f t="shared" si="69"/>
        <v>761666</v>
      </c>
      <c r="M461" s="92">
        <v>761666</v>
      </c>
      <c r="N461" s="92">
        <v>761666</v>
      </c>
      <c r="O461" s="92" t="s">
        <v>8</v>
      </c>
      <c r="P461" s="92">
        <v>0</v>
      </c>
      <c r="Q461" s="92">
        <v>0</v>
      </c>
      <c r="R461" s="92">
        <v>0</v>
      </c>
      <c r="S461" s="92">
        <v>0</v>
      </c>
      <c r="T461" s="25">
        <f t="shared" si="70"/>
        <v>2</v>
      </c>
      <c r="V461">
        <f t="shared" si="71"/>
        <v>1</v>
      </c>
      <c r="W461" s="25">
        <f t="shared" si="63"/>
        <v>1</v>
      </c>
      <c r="X461">
        <f t="shared" si="64"/>
        <v>1</v>
      </c>
    </row>
    <row r="462" spans="1:24" ht="15.75" x14ac:dyDescent="0.25">
      <c r="A462" t="str">
        <f t="shared" si="65"/>
        <v>Justin Dowling - DAL - C</v>
      </c>
      <c r="B462" t="str">
        <f t="shared" si="66"/>
        <v>Justin</v>
      </c>
      <c r="C462" t="str">
        <f t="shared" si="67"/>
        <v>Dowling</v>
      </c>
      <c r="D462" s="13" t="s">
        <v>1893</v>
      </c>
      <c r="E462" s="22" t="s">
        <v>16</v>
      </c>
      <c r="F462" s="25">
        <v>0</v>
      </c>
      <c r="G462" s="25" t="s">
        <v>70</v>
      </c>
      <c r="H462" s="25" t="s">
        <v>2340</v>
      </c>
      <c r="I462" s="25">
        <v>28</v>
      </c>
      <c r="J462" s="156">
        <f>VALUE(COUNTIF(Validation!$A$2:$H$100,A462))</f>
        <v>0</v>
      </c>
      <c r="K462" s="93">
        <f t="shared" si="68"/>
        <v>750000</v>
      </c>
      <c r="L462" s="93">
        <f t="shared" si="69"/>
        <v>750000</v>
      </c>
      <c r="M462" s="92">
        <v>750000</v>
      </c>
      <c r="N462" s="92">
        <v>750000</v>
      </c>
      <c r="O462" s="92" t="s">
        <v>7</v>
      </c>
      <c r="P462" s="92">
        <v>0</v>
      </c>
      <c r="Q462" s="92">
        <v>0</v>
      </c>
      <c r="R462" s="92">
        <v>0</v>
      </c>
      <c r="S462" s="92">
        <v>0</v>
      </c>
      <c r="T462" s="25">
        <f t="shared" si="70"/>
        <v>2</v>
      </c>
      <c r="V462">
        <f t="shared" si="71"/>
        <v>1</v>
      </c>
      <c r="W462" s="25">
        <f t="shared" si="63"/>
        <v>0</v>
      </c>
      <c r="X462">
        <f t="shared" si="64"/>
        <v>1</v>
      </c>
    </row>
    <row r="463" spans="1:24" ht="15.75" x14ac:dyDescent="0.25">
      <c r="A463" t="str">
        <f t="shared" si="65"/>
        <v>John Nyberg - DAL - DG</v>
      </c>
      <c r="B463" t="str">
        <f t="shared" si="66"/>
        <v>John</v>
      </c>
      <c r="C463" t="str">
        <f t="shared" si="67"/>
        <v>Nyberg</v>
      </c>
      <c r="D463" s="13" t="s">
        <v>1885</v>
      </c>
      <c r="E463" s="22" t="s">
        <v>16</v>
      </c>
      <c r="F463" s="25" t="s">
        <v>331</v>
      </c>
      <c r="G463" s="25" t="s">
        <v>2346</v>
      </c>
      <c r="H463" s="25" t="s">
        <v>2347</v>
      </c>
      <c r="I463" s="25">
        <v>23</v>
      </c>
      <c r="J463" s="156">
        <f>VALUE(COUNTIF(Validation!$A$2:$H$100,A463))</f>
        <v>0</v>
      </c>
      <c r="K463" s="93">
        <f t="shared" si="68"/>
        <v>745000</v>
      </c>
      <c r="L463" s="93">
        <f t="shared" si="69"/>
        <v>0</v>
      </c>
      <c r="M463" s="92">
        <v>745000</v>
      </c>
      <c r="N463" s="92" t="s">
        <v>8</v>
      </c>
      <c r="O463" s="92">
        <v>0</v>
      </c>
      <c r="P463" s="92">
        <v>0</v>
      </c>
      <c r="Q463" s="92">
        <v>0</v>
      </c>
      <c r="R463" s="92">
        <v>0</v>
      </c>
      <c r="S463" s="92">
        <v>0</v>
      </c>
      <c r="T463" s="25">
        <f t="shared" si="70"/>
        <v>1</v>
      </c>
      <c r="V463">
        <f t="shared" si="71"/>
        <v>1</v>
      </c>
      <c r="W463" s="25">
        <f t="shared" si="63"/>
        <v>1</v>
      </c>
      <c r="X463">
        <f t="shared" si="64"/>
        <v>0</v>
      </c>
    </row>
    <row r="464" spans="1:24" ht="15.75" x14ac:dyDescent="0.25">
      <c r="A464" t="str">
        <f t="shared" si="65"/>
        <v>Nicholas Caamano - DAL - AD</v>
      </c>
      <c r="B464" t="str">
        <f t="shared" si="66"/>
        <v>Nicholas</v>
      </c>
      <c r="C464" t="str">
        <f t="shared" si="67"/>
        <v>Caamano</v>
      </c>
      <c r="D464" s="13" t="s">
        <v>1886</v>
      </c>
      <c r="E464" s="22" t="s">
        <v>16</v>
      </c>
      <c r="F464" s="25" t="s">
        <v>331</v>
      </c>
      <c r="G464" s="9" t="s">
        <v>2339</v>
      </c>
      <c r="H464" s="9" t="s">
        <v>2347</v>
      </c>
      <c r="I464" s="9">
        <v>20</v>
      </c>
      <c r="J464" s="156">
        <f>VALUE(COUNTIF(Validation!$A$2:$H$100,A464))</f>
        <v>0</v>
      </c>
      <c r="K464" s="93">
        <f t="shared" si="68"/>
        <v>738333</v>
      </c>
      <c r="L464" s="93">
        <f t="shared" si="69"/>
        <v>738333</v>
      </c>
      <c r="M464" s="92">
        <v>738333</v>
      </c>
      <c r="N464" s="92">
        <v>738333</v>
      </c>
      <c r="O464" s="92" t="s">
        <v>8</v>
      </c>
      <c r="P464" s="92">
        <v>0</v>
      </c>
      <c r="Q464" s="92">
        <v>0</v>
      </c>
      <c r="R464" s="92">
        <v>0</v>
      </c>
      <c r="S464" s="92">
        <v>0</v>
      </c>
      <c r="T464" s="25">
        <f t="shared" si="70"/>
        <v>2</v>
      </c>
      <c r="V464">
        <f t="shared" si="71"/>
        <v>1</v>
      </c>
      <c r="W464" s="25">
        <f t="shared" si="63"/>
        <v>1</v>
      </c>
      <c r="X464">
        <f t="shared" si="64"/>
        <v>1</v>
      </c>
    </row>
    <row r="465" spans="1:24" ht="15.75" x14ac:dyDescent="0.25">
      <c r="A465" t="str">
        <f t="shared" si="65"/>
        <v>Taylor Fedun - DAL - DD</v>
      </c>
      <c r="B465" t="str">
        <f t="shared" si="66"/>
        <v>Taylor</v>
      </c>
      <c r="C465" t="str">
        <f t="shared" si="67"/>
        <v>Fedun</v>
      </c>
      <c r="D465" s="13" t="s">
        <v>1329</v>
      </c>
      <c r="E465" s="22" t="s">
        <v>16</v>
      </c>
      <c r="F465" s="25">
        <v>0</v>
      </c>
      <c r="G465" s="25" t="s">
        <v>2345</v>
      </c>
      <c r="H465" s="25" t="s">
        <v>2340</v>
      </c>
      <c r="I465" s="25">
        <v>31</v>
      </c>
      <c r="J465" s="156">
        <f>VALUE(COUNTIF(Validation!$A$2:$H$100,A465))</f>
        <v>0</v>
      </c>
      <c r="K465" s="93">
        <f t="shared" si="68"/>
        <v>737500</v>
      </c>
      <c r="L465" s="93">
        <f t="shared" si="69"/>
        <v>737500</v>
      </c>
      <c r="M465" s="92">
        <v>737500</v>
      </c>
      <c r="N465" s="92">
        <v>737500</v>
      </c>
      <c r="O465" s="92" t="s">
        <v>7</v>
      </c>
      <c r="P465" s="92">
        <v>0</v>
      </c>
      <c r="Q465" s="92">
        <v>0</v>
      </c>
      <c r="R465" s="92">
        <v>0</v>
      </c>
      <c r="S465" s="92">
        <v>0</v>
      </c>
      <c r="T465" s="25">
        <f t="shared" si="70"/>
        <v>2</v>
      </c>
      <c r="V465">
        <f t="shared" si="71"/>
        <v>1</v>
      </c>
      <c r="W465" s="25">
        <f t="shared" si="63"/>
        <v>0</v>
      </c>
      <c r="X465">
        <f t="shared" si="64"/>
        <v>1</v>
      </c>
    </row>
    <row r="466" spans="1:24" ht="15.75" x14ac:dyDescent="0.25">
      <c r="A466" t="str">
        <f t="shared" si="65"/>
        <v>Tanner Kero - DAL - C</v>
      </c>
      <c r="B466" t="str">
        <f t="shared" si="66"/>
        <v>Tanner</v>
      </c>
      <c r="C466" t="str">
        <f t="shared" si="67"/>
        <v>Kero</v>
      </c>
      <c r="D466" s="13" t="s">
        <v>2269</v>
      </c>
      <c r="E466" s="22" t="s">
        <v>16</v>
      </c>
      <c r="F466" s="25">
        <v>0</v>
      </c>
      <c r="G466" s="9" t="s">
        <v>70</v>
      </c>
      <c r="H466" s="9" t="s">
        <v>2347</v>
      </c>
      <c r="I466" s="9">
        <v>27</v>
      </c>
      <c r="J466" s="156">
        <f>VALUE(COUNTIF(Validation!$A$2:$H$100,A466))</f>
        <v>0</v>
      </c>
      <c r="K466" s="93">
        <f t="shared" si="68"/>
        <v>737500</v>
      </c>
      <c r="L466" s="93">
        <f t="shared" si="69"/>
        <v>737500</v>
      </c>
      <c r="M466" s="92">
        <v>737500</v>
      </c>
      <c r="N466" s="92">
        <v>737500</v>
      </c>
      <c r="O466" s="92" t="s">
        <v>7</v>
      </c>
      <c r="P466" s="92">
        <v>0</v>
      </c>
      <c r="Q466" s="92">
        <v>0</v>
      </c>
      <c r="R466" s="92">
        <v>0</v>
      </c>
      <c r="S466" s="92">
        <v>0</v>
      </c>
      <c r="T466" s="25">
        <f t="shared" si="70"/>
        <v>2</v>
      </c>
      <c r="V466">
        <f t="shared" si="71"/>
        <v>1</v>
      </c>
      <c r="W466" s="25">
        <f t="shared" si="63"/>
        <v>0</v>
      </c>
      <c r="X466">
        <f t="shared" si="64"/>
        <v>1</v>
      </c>
    </row>
    <row r="467" spans="1:24" ht="15.75" x14ac:dyDescent="0.25">
      <c r="A467" t="str">
        <f t="shared" si="65"/>
        <v>Joel L'Esperance - DAL - C, AD</v>
      </c>
      <c r="B467" t="str">
        <f t="shared" si="66"/>
        <v>Joel</v>
      </c>
      <c r="C467" t="str">
        <f t="shared" si="67"/>
        <v>L'Esperance</v>
      </c>
      <c r="D467" s="157" t="s">
        <v>1888</v>
      </c>
      <c r="E467" s="22" t="s">
        <v>16</v>
      </c>
      <c r="F467" s="25" t="s">
        <v>331</v>
      </c>
      <c r="G467" s="25" t="s">
        <v>2349</v>
      </c>
      <c r="H467" s="25" t="s">
        <v>2347</v>
      </c>
      <c r="I467" s="25">
        <v>24</v>
      </c>
      <c r="J467" s="156">
        <f>VALUE(COUNTIF(Validation!$A$2:$H$100,A467))</f>
        <v>0</v>
      </c>
      <c r="K467" s="93">
        <f t="shared" si="68"/>
        <v>722500</v>
      </c>
      <c r="L467" s="93">
        <f t="shared" si="69"/>
        <v>0</v>
      </c>
      <c r="M467" s="92">
        <v>722500</v>
      </c>
      <c r="N467" s="92" t="s">
        <v>8</v>
      </c>
      <c r="O467" s="92">
        <v>0</v>
      </c>
      <c r="P467" s="92">
        <v>0</v>
      </c>
      <c r="Q467" s="92">
        <v>0</v>
      </c>
      <c r="R467" s="92">
        <v>0</v>
      </c>
      <c r="S467" s="92">
        <v>0</v>
      </c>
      <c r="T467" s="25">
        <f t="shared" si="70"/>
        <v>1</v>
      </c>
      <c r="V467">
        <f t="shared" si="71"/>
        <v>1</v>
      </c>
      <c r="W467" s="25">
        <f t="shared" si="63"/>
        <v>1</v>
      </c>
      <c r="X467">
        <f t="shared" si="64"/>
        <v>0</v>
      </c>
    </row>
    <row r="468" spans="1:24" ht="15.75" x14ac:dyDescent="0.25">
      <c r="A468" t="str">
        <f t="shared" si="65"/>
        <v>Ondrej Vala - DAL - DG</v>
      </c>
      <c r="B468" t="str">
        <f t="shared" si="66"/>
        <v>Ondrej</v>
      </c>
      <c r="C468" t="str">
        <f t="shared" si="67"/>
        <v>Vala</v>
      </c>
      <c r="D468" s="13" t="s">
        <v>1890</v>
      </c>
      <c r="E468" s="22" t="s">
        <v>16</v>
      </c>
      <c r="F468" s="25" t="s">
        <v>331</v>
      </c>
      <c r="G468" s="9" t="s">
        <v>2346</v>
      </c>
      <c r="H468" s="9" t="s">
        <v>2347</v>
      </c>
      <c r="I468" s="9">
        <v>21</v>
      </c>
      <c r="J468" s="156">
        <f>VALUE(COUNTIF(Validation!$A$2:$H$100,A468))</f>
        <v>0</v>
      </c>
      <c r="K468" s="93">
        <f t="shared" si="68"/>
        <v>701666</v>
      </c>
      <c r="L468" s="93">
        <f t="shared" si="69"/>
        <v>701666</v>
      </c>
      <c r="M468" s="92">
        <v>701666</v>
      </c>
      <c r="N468" s="92">
        <v>701666</v>
      </c>
      <c r="O468" s="92" t="s">
        <v>8</v>
      </c>
      <c r="P468" s="92">
        <v>0</v>
      </c>
      <c r="Q468" s="92">
        <v>0</v>
      </c>
      <c r="R468" s="92">
        <v>0</v>
      </c>
      <c r="S468" s="92">
        <v>0</v>
      </c>
      <c r="T468" s="25">
        <f t="shared" si="70"/>
        <v>2</v>
      </c>
      <c r="V468">
        <f t="shared" si="71"/>
        <v>1</v>
      </c>
      <c r="W468" s="25">
        <f t="shared" si="63"/>
        <v>1</v>
      </c>
      <c r="X468">
        <f t="shared" si="64"/>
        <v>1</v>
      </c>
    </row>
    <row r="469" spans="1:24" ht="15.75" x14ac:dyDescent="0.25">
      <c r="A469" t="str">
        <f t="shared" si="65"/>
        <v>Gavin Bayreuther - DAL - D</v>
      </c>
      <c r="B469" t="str">
        <f t="shared" si="66"/>
        <v>Gavin</v>
      </c>
      <c r="C469" t="str">
        <f t="shared" si="67"/>
        <v>Bayreuther</v>
      </c>
      <c r="D469" s="13" t="s">
        <v>1875</v>
      </c>
      <c r="E469" s="22" t="s">
        <v>16</v>
      </c>
      <c r="F469" s="25">
        <v>0</v>
      </c>
      <c r="G469" s="9" t="s">
        <v>79</v>
      </c>
      <c r="H469" s="9" t="s">
        <v>2347</v>
      </c>
      <c r="I469" s="9">
        <v>25</v>
      </c>
      <c r="J469" s="156">
        <f>VALUE(COUNTIF(Validation!$A$2:$H$100,A469))</f>
        <v>0</v>
      </c>
      <c r="K469" s="93">
        <f t="shared" si="68"/>
        <v>700000</v>
      </c>
      <c r="L469" s="93">
        <f t="shared" si="69"/>
        <v>0</v>
      </c>
      <c r="M469" s="92">
        <v>700000</v>
      </c>
      <c r="N469" s="92" t="s">
        <v>8</v>
      </c>
      <c r="O469" s="92">
        <v>0</v>
      </c>
      <c r="P469" s="92">
        <v>0</v>
      </c>
      <c r="Q469" s="92">
        <v>0</v>
      </c>
      <c r="R469" s="92">
        <v>0</v>
      </c>
      <c r="S469" s="92">
        <v>0</v>
      </c>
      <c r="T469" s="25">
        <f t="shared" si="70"/>
        <v>1</v>
      </c>
      <c r="V469">
        <f t="shared" si="71"/>
        <v>1</v>
      </c>
      <c r="W469" s="25">
        <f t="shared" si="63"/>
        <v>0</v>
      </c>
      <c r="X469">
        <f t="shared" si="64"/>
        <v>0</v>
      </c>
    </row>
    <row r="470" spans="1:24" ht="15.75" x14ac:dyDescent="0.25">
      <c r="A470" t="str">
        <f t="shared" si="65"/>
        <v>Landon Bow - DAL - G</v>
      </c>
      <c r="B470" t="str">
        <f t="shared" si="66"/>
        <v>Landon</v>
      </c>
      <c r="C470" t="str">
        <f t="shared" si="67"/>
        <v>Bow</v>
      </c>
      <c r="D470" s="13" t="s">
        <v>1891</v>
      </c>
      <c r="E470" s="22" t="s">
        <v>16</v>
      </c>
      <c r="F470" s="25">
        <v>0</v>
      </c>
      <c r="G470" s="25" t="s">
        <v>121</v>
      </c>
      <c r="H470" s="25" t="s">
        <v>2347</v>
      </c>
      <c r="I470" s="25">
        <v>24</v>
      </c>
      <c r="J470" s="156">
        <f>VALUE(COUNTIF(Validation!$A$2:$H$100,A470))</f>
        <v>0</v>
      </c>
      <c r="K470" s="93">
        <f t="shared" si="68"/>
        <v>700000</v>
      </c>
      <c r="L470" s="93">
        <f t="shared" si="69"/>
        <v>0</v>
      </c>
      <c r="M470" s="92">
        <v>700000</v>
      </c>
      <c r="N470" s="92" t="s">
        <v>8</v>
      </c>
      <c r="O470" s="92">
        <v>0</v>
      </c>
      <c r="P470" s="92">
        <v>0</v>
      </c>
      <c r="Q470" s="92">
        <v>0</v>
      </c>
      <c r="R470" s="92">
        <v>0</v>
      </c>
      <c r="S470" s="92">
        <v>0</v>
      </c>
      <c r="T470" s="25">
        <f t="shared" si="70"/>
        <v>1</v>
      </c>
      <c r="V470">
        <f t="shared" si="71"/>
        <v>1</v>
      </c>
      <c r="W470" s="25">
        <f t="shared" si="63"/>
        <v>0</v>
      </c>
      <c r="X470">
        <f t="shared" si="64"/>
        <v>0</v>
      </c>
    </row>
    <row r="471" spans="1:24" ht="15.75" x14ac:dyDescent="0.25">
      <c r="A471" t="str">
        <f t="shared" si="65"/>
        <v>Joel Hanley - DAL - DG</v>
      </c>
      <c r="B471" t="str">
        <f t="shared" si="66"/>
        <v>Joel</v>
      </c>
      <c r="C471" t="str">
        <f t="shared" si="67"/>
        <v>Hanley</v>
      </c>
      <c r="D471" s="13" t="s">
        <v>1895</v>
      </c>
      <c r="E471" s="22" t="s">
        <v>16</v>
      </c>
      <c r="F471" s="25">
        <v>0</v>
      </c>
      <c r="G471" s="25" t="s">
        <v>2346</v>
      </c>
      <c r="H471" s="25" t="s">
        <v>2347</v>
      </c>
      <c r="I471" s="25">
        <v>28</v>
      </c>
      <c r="J471" s="156">
        <f>VALUE(COUNTIF(Validation!$A$2:$H$100,A471))</f>
        <v>0</v>
      </c>
      <c r="K471" s="93">
        <f t="shared" si="68"/>
        <v>700000</v>
      </c>
      <c r="L471" s="93">
        <f t="shared" si="69"/>
        <v>700000</v>
      </c>
      <c r="M471" s="92">
        <v>700000</v>
      </c>
      <c r="N471" s="92">
        <v>700000</v>
      </c>
      <c r="O471" s="92" t="s">
        <v>7</v>
      </c>
      <c r="P471" s="92">
        <v>0</v>
      </c>
      <c r="Q471" s="92">
        <v>0</v>
      </c>
      <c r="R471" s="92">
        <v>0</v>
      </c>
      <c r="S471" s="92">
        <v>0</v>
      </c>
      <c r="T471" s="25">
        <f t="shared" si="70"/>
        <v>2</v>
      </c>
      <c r="V471">
        <f t="shared" si="71"/>
        <v>1</v>
      </c>
      <c r="W471" s="25">
        <f t="shared" si="63"/>
        <v>0</v>
      </c>
      <c r="X471">
        <f t="shared" si="64"/>
        <v>1</v>
      </c>
    </row>
    <row r="472" spans="1:24" ht="15.75" x14ac:dyDescent="0.25">
      <c r="A472" t="str">
        <f t="shared" si="65"/>
        <v>Dillon Heatherington - DAL - DG</v>
      </c>
      <c r="B472" t="str">
        <f t="shared" si="66"/>
        <v>Dillon</v>
      </c>
      <c r="C472" t="str">
        <f t="shared" si="67"/>
        <v>Heatherington</v>
      </c>
      <c r="D472" s="13" t="s">
        <v>1894</v>
      </c>
      <c r="E472" s="22" t="s">
        <v>16</v>
      </c>
      <c r="F472" s="25">
        <v>0</v>
      </c>
      <c r="G472" s="25" t="s">
        <v>2346</v>
      </c>
      <c r="H472" s="25" t="s">
        <v>2347</v>
      </c>
      <c r="I472" s="25">
        <v>24</v>
      </c>
      <c r="J472" s="156">
        <f>VALUE(COUNTIF(Validation!$A$2:$H$100,A472))</f>
        <v>0</v>
      </c>
      <c r="K472" s="93">
        <f t="shared" si="68"/>
        <v>700000</v>
      </c>
      <c r="L472" s="93">
        <f t="shared" si="69"/>
        <v>0</v>
      </c>
      <c r="M472" s="92">
        <v>700000</v>
      </c>
      <c r="N472" s="92" t="s">
        <v>8</v>
      </c>
      <c r="O472" s="92">
        <v>0</v>
      </c>
      <c r="P472" s="92">
        <v>0</v>
      </c>
      <c r="Q472" s="92">
        <v>0</v>
      </c>
      <c r="R472" s="92">
        <v>0</v>
      </c>
      <c r="S472" s="92">
        <v>0</v>
      </c>
      <c r="T472" s="25">
        <f t="shared" si="70"/>
        <v>1</v>
      </c>
      <c r="V472">
        <f t="shared" si="71"/>
        <v>1</v>
      </c>
      <c r="W472" s="25">
        <f t="shared" si="63"/>
        <v>0</v>
      </c>
      <c r="X472">
        <f t="shared" si="64"/>
        <v>0</v>
      </c>
    </row>
    <row r="473" spans="1:24" ht="15.75" x14ac:dyDescent="0.25">
      <c r="A473" t="str">
        <f t="shared" si="65"/>
        <v>Reece Scarlett - DAL - DD</v>
      </c>
      <c r="B473" t="str">
        <f t="shared" si="66"/>
        <v>Reece</v>
      </c>
      <c r="C473" t="str">
        <f t="shared" si="67"/>
        <v>Scarlett</v>
      </c>
      <c r="D473" s="13" t="s">
        <v>1896</v>
      </c>
      <c r="E473" s="22" t="s">
        <v>16</v>
      </c>
      <c r="F473" s="25">
        <v>0</v>
      </c>
      <c r="G473" s="25" t="s">
        <v>2345</v>
      </c>
      <c r="H473" s="25" t="s">
        <v>2347</v>
      </c>
      <c r="I473" s="25">
        <v>26</v>
      </c>
      <c r="J473" s="156">
        <f>VALUE(COUNTIF(Validation!$A$2:$H$100,A473))</f>
        <v>0</v>
      </c>
      <c r="K473" s="93">
        <f t="shared" si="68"/>
        <v>700000</v>
      </c>
      <c r="L473" s="93">
        <f t="shared" si="69"/>
        <v>0</v>
      </c>
      <c r="M473" s="92">
        <v>700000</v>
      </c>
      <c r="N473" s="92" t="s">
        <v>7</v>
      </c>
      <c r="O473" s="92">
        <v>0</v>
      </c>
      <c r="P473" s="92">
        <v>0</v>
      </c>
      <c r="Q473" s="92">
        <v>0</v>
      </c>
      <c r="R473" s="92">
        <v>0</v>
      </c>
      <c r="S473" s="92">
        <v>0</v>
      </c>
      <c r="T473" s="25">
        <f t="shared" si="70"/>
        <v>1</v>
      </c>
      <c r="V473">
        <f t="shared" si="71"/>
        <v>1</v>
      </c>
      <c r="W473" s="25">
        <f t="shared" si="63"/>
        <v>0</v>
      </c>
      <c r="X473">
        <f t="shared" si="64"/>
        <v>0</v>
      </c>
    </row>
    <row r="474" spans="1:24" ht="15.75" x14ac:dyDescent="0.25">
      <c r="A474" t="str">
        <f t="shared" si="65"/>
        <v>Michael Mersch - DAL - AG</v>
      </c>
      <c r="B474" t="str">
        <f t="shared" si="66"/>
        <v>Michael</v>
      </c>
      <c r="C474" t="str">
        <f t="shared" si="67"/>
        <v>Mersch</v>
      </c>
      <c r="D474" s="13" t="s">
        <v>1892</v>
      </c>
      <c r="E474" s="22" t="s">
        <v>16</v>
      </c>
      <c r="F474" s="25">
        <v>0</v>
      </c>
      <c r="G474" s="25" t="s">
        <v>2341</v>
      </c>
      <c r="H474" s="25" t="s">
        <v>2347</v>
      </c>
      <c r="I474" s="25">
        <v>26</v>
      </c>
      <c r="J474" s="156">
        <f>VALUE(COUNTIF(Validation!$A$2:$H$100,A474))</f>
        <v>0</v>
      </c>
      <c r="K474" s="93">
        <f t="shared" si="68"/>
        <v>675000</v>
      </c>
      <c r="L474" s="93">
        <f t="shared" si="69"/>
        <v>0</v>
      </c>
      <c r="M474" s="92">
        <v>675000</v>
      </c>
      <c r="N474" s="92" t="s">
        <v>7</v>
      </c>
      <c r="O474" s="92">
        <v>0</v>
      </c>
      <c r="P474" s="92">
        <v>0</v>
      </c>
      <c r="Q474" s="92">
        <v>0</v>
      </c>
      <c r="R474" s="92">
        <v>0</v>
      </c>
      <c r="S474" s="92">
        <v>0</v>
      </c>
      <c r="T474" s="25">
        <f t="shared" si="70"/>
        <v>1</v>
      </c>
      <c r="V474">
        <f t="shared" si="71"/>
        <v>1</v>
      </c>
      <c r="W474" s="25">
        <f t="shared" si="63"/>
        <v>0</v>
      </c>
      <c r="X474">
        <f t="shared" si="64"/>
        <v>0</v>
      </c>
    </row>
    <row r="475" spans="1:24" ht="15.75" x14ac:dyDescent="0.25">
      <c r="A475" t="str">
        <f t="shared" si="65"/>
        <v>Julius Honka - DAL - DD</v>
      </c>
      <c r="B475" t="str">
        <f t="shared" si="66"/>
        <v>Julius</v>
      </c>
      <c r="C475" t="str">
        <f t="shared" si="67"/>
        <v>Honka</v>
      </c>
      <c r="D475" s="13" t="s">
        <v>1872</v>
      </c>
      <c r="E475" s="22" t="s">
        <v>16</v>
      </c>
      <c r="F475" s="25">
        <v>0</v>
      </c>
      <c r="G475" s="25" t="s">
        <v>2345</v>
      </c>
      <c r="H475" s="25" t="s">
        <v>2340</v>
      </c>
      <c r="I475" s="9">
        <v>23</v>
      </c>
      <c r="J475" s="156">
        <f>VALUE(COUNTIF(Validation!$A$2:$H$100,A475))</f>
        <v>1</v>
      </c>
      <c r="K475" s="93">
        <f t="shared" si="68"/>
        <v>0</v>
      </c>
      <c r="L475" s="93">
        <f t="shared" si="69"/>
        <v>0</v>
      </c>
      <c r="M475" s="92" t="s">
        <v>8</v>
      </c>
      <c r="N475" s="92">
        <v>0</v>
      </c>
      <c r="O475" s="92">
        <v>0</v>
      </c>
      <c r="P475" s="92">
        <v>0</v>
      </c>
      <c r="Q475" s="92">
        <v>0</v>
      </c>
      <c r="R475" s="92">
        <v>0</v>
      </c>
      <c r="S475" s="92">
        <v>0</v>
      </c>
      <c r="T475" s="25">
        <f t="shared" si="70"/>
        <v>0</v>
      </c>
      <c r="V475">
        <f t="shared" si="71"/>
        <v>1</v>
      </c>
      <c r="W475" s="25">
        <f t="shared" si="63"/>
        <v>0</v>
      </c>
      <c r="X475">
        <f t="shared" si="64"/>
        <v>1</v>
      </c>
    </row>
    <row r="476" spans="1:24" ht="15.75" x14ac:dyDescent="0.25">
      <c r="A476" t="str">
        <f t="shared" si="65"/>
        <v>Dylan Larkin - DET - C, AG</v>
      </c>
      <c r="B476" t="str">
        <f t="shared" si="66"/>
        <v>Dylan</v>
      </c>
      <c r="C476" t="str">
        <f t="shared" si="67"/>
        <v>Larkin</v>
      </c>
      <c r="D476" s="13" t="s">
        <v>1331</v>
      </c>
      <c r="E476" s="22" t="s">
        <v>17</v>
      </c>
      <c r="F476" s="25">
        <v>0</v>
      </c>
      <c r="G476" s="9" t="s">
        <v>2353</v>
      </c>
      <c r="H476" s="9" t="s">
        <v>2569</v>
      </c>
      <c r="I476" s="9">
        <v>23</v>
      </c>
      <c r="J476" s="156">
        <f>VALUE(COUNTIF(Validation!$A$2:$H$100,A476))</f>
        <v>1</v>
      </c>
      <c r="K476" s="93">
        <f t="shared" si="68"/>
        <v>6100000</v>
      </c>
      <c r="L476" s="93">
        <f t="shared" si="69"/>
        <v>6100000</v>
      </c>
      <c r="M476" s="92">
        <v>6100000</v>
      </c>
      <c r="N476" s="92">
        <v>6100000</v>
      </c>
      <c r="O476" s="92">
        <v>6100000</v>
      </c>
      <c r="P476" s="92">
        <v>6100000</v>
      </c>
      <c r="Q476" s="92" t="s">
        <v>7</v>
      </c>
      <c r="R476" s="92">
        <v>0</v>
      </c>
      <c r="S476" s="92">
        <v>0</v>
      </c>
      <c r="T476" s="25">
        <f t="shared" si="70"/>
        <v>4</v>
      </c>
      <c r="V476">
        <f t="shared" si="71"/>
        <v>1</v>
      </c>
      <c r="W476" s="25">
        <f t="shared" si="63"/>
        <v>0</v>
      </c>
      <c r="X476">
        <f t="shared" si="64"/>
        <v>1</v>
      </c>
    </row>
    <row r="477" spans="1:24" ht="15.75" x14ac:dyDescent="0.25">
      <c r="A477" t="str">
        <f t="shared" si="65"/>
        <v>Mike Green - DET - DD</v>
      </c>
      <c r="B477" t="str">
        <f t="shared" si="66"/>
        <v>Mike</v>
      </c>
      <c r="C477" t="str">
        <f t="shared" si="67"/>
        <v>Green</v>
      </c>
      <c r="D477" s="13" t="s">
        <v>1341</v>
      </c>
      <c r="E477" s="22" t="s">
        <v>17</v>
      </c>
      <c r="F477" s="25" t="s">
        <v>326</v>
      </c>
      <c r="G477" s="158" t="s">
        <v>2345</v>
      </c>
      <c r="H477" s="158" t="s">
        <v>2569</v>
      </c>
      <c r="I477" s="158">
        <v>33</v>
      </c>
      <c r="J477" s="156">
        <f>VALUE(COUNTIF(Validation!$A$2:$H$100,A477))</f>
        <v>0</v>
      </c>
      <c r="K477" s="93">
        <f t="shared" si="68"/>
        <v>5375000</v>
      </c>
      <c r="L477" s="93">
        <f t="shared" si="69"/>
        <v>0</v>
      </c>
      <c r="M477" s="92">
        <v>5375000</v>
      </c>
      <c r="N477" s="92" t="s">
        <v>7</v>
      </c>
      <c r="O477" s="92">
        <v>0</v>
      </c>
      <c r="P477" s="92">
        <v>0</v>
      </c>
      <c r="Q477" s="92">
        <v>0</v>
      </c>
      <c r="R477" s="92">
        <v>0</v>
      </c>
      <c r="S477" s="94">
        <v>0</v>
      </c>
      <c r="T477" s="25">
        <f t="shared" si="70"/>
        <v>1</v>
      </c>
      <c r="V477">
        <f t="shared" si="71"/>
        <v>1</v>
      </c>
      <c r="W477" s="25">
        <f t="shared" si="63"/>
        <v>0</v>
      </c>
      <c r="X477">
        <f t="shared" si="64"/>
        <v>0</v>
      </c>
    </row>
    <row r="478" spans="1:24" ht="15.75" x14ac:dyDescent="0.25">
      <c r="A478" t="str">
        <f t="shared" si="65"/>
        <v>Frans Nielsen - DET - C</v>
      </c>
      <c r="B478" t="str">
        <f t="shared" si="66"/>
        <v>Frans</v>
      </c>
      <c r="C478" t="str">
        <f t="shared" si="67"/>
        <v>Nielsen</v>
      </c>
      <c r="D478" s="13" t="s">
        <v>1332</v>
      </c>
      <c r="E478" s="22" t="s">
        <v>17</v>
      </c>
      <c r="F478" s="25" t="s">
        <v>326</v>
      </c>
      <c r="G478" s="25" t="s">
        <v>70</v>
      </c>
      <c r="H478" s="25" t="s">
        <v>2569</v>
      </c>
      <c r="I478" s="25">
        <v>35</v>
      </c>
      <c r="J478" s="156">
        <f>VALUE(COUNTIF(Validation!$A$2:$H$100,A478))</f>
        <v>0</v>
      </c>
      <c r="K478" s="93">
        <f t="shared" si="68"/>
        <v>5250000</v>
      </c>
      <c r="L478" s="93">
        <f t="shared" si="69"/>
        <v>5250000</v>
      </c>
      <c r="M478" s="92">
        <v>5250000</v>
      </c>
      <c r="N478" s="92">
        <v>5250000</v>
      </c>
      <c r="O478" s="92">
        <v>5250000</v>
      </c>
      <c r="P478" s="92" t="s">
        <v>7</v>
      </c>
      <c r="Q478" s="92">
        <v>0</v>
      </c>
      <c r="R478" s="92">
        <v>0</v>
      </c>
      <c r="S478" s="92">
        <v>0</v>
      </c>
      <c r="T478" s="25">
        <f t="shared" si="70"/>
        <v>3</v>
      </c>
      <c r="V478">
        <f t="shared" si="71"/>
        <v>1</v>
      </c>
      <c r="W478" s="25">
        <f t="shared" si="63"/>
        <v>0</v>
      </c>
      <c r="X478">
        <f t="shared" si="64"/>
        <v>1</v>
      </c>
    </row>
    <row r="479" spans="1:24" ht="15.75" x14ac:dyDescent="0.25">
      <c r="A479" t="str">
        <f t="shared" si="65"/>
        <v>Jimmy Howard - DET - G</v>
      </c>
      <c r="B479" t="str">
        <f t="shared" si="66"/>
        <v>Jimmy</v>
      </c>
      <c r="C479" t="str">
        <f t="shared" si="67"/>
        <v>Howard</v>
      </c>
      <c r="D479" s="13" t="s">
        <v>1346</v>
      </c>
      <c r="E479" s="22" t="s">
        <v>17</v>
      </c>
      <c r="F479" s="25" t="s">
        <v>2601</v>
      </c>
      <c r="G479" s="25" t="s">
        <v>121</v>
      </c>
      <c r="H479" s="25" t="s">
        <v>2569</v>
      </c>
      <c r="I479" s="25">
        <v>35</v>
      </c>
      <c r="J479" s="156">
        <f>VALUE(COUNTIF(Validation!$A$2:$H$100,A479))</f>
        <v>0</v>
      </c>
      <c r="K479" s="93">
        <f t="shared" si="68"/>
        <v>5100000</v>
      </c>
      <c r="L479" s="93">
        <f t="shared" si="69"/>
        <v>0</v>
      </c>
      <c r="M479" s="92">
        <v>5100000</v>
      </c>
      <c r="N479" s="92" t="s">
        <v>7</v>
      </c>
      <c r="O479" s="92">
        <v>0</v>
      </c>
      <c r="P479" s="92">
        <v>0</v>
      </c>
      <c r="Q479" s="92">
        <v>0</v>
      </c>
      <c r="R479" s="92">
        <v>0</v>
      </c>
      <c r="S479" s="92">
        <v>0</v>
      </c>
      <c r="T479" s="25">
        <f t="shared" si="70"/>
        <v>1</v>
      </c>
      <c r="V479">
        <f t="shared" si="71"/>
        <v>1</v>
      </c>
      <c r="W479" s="25">
        <f t="shared" si="63"/>
        <v>0</v>
      </c>
      <c r="X479">
        <f t="shared" si="64"/>
        <v>0</v>
      </c>
    </row>
    <row r="480" spans="1:24" ht="15.75" x14ac:dyDescent="0.25">
      <c r="A480" t="str">
        <f t="shared" si="65"/>
        <v>Danny DeKeyser - DET - DG</v>
      </c>
      <c r="B480" t="str">
        <f t="shared" si="66"/>
        <v>Danny</v>
      </c>
      <c r="C480" t="str">
        <f t="shared" si="67"/>
        <v>DeKeyser</v>
      </c>
      <c r="D480" s="13" t="s">
        <v>1342</v>
      </c>
      <c r="E480" s="22" t="s">
        <v>17</v>
      </c>
      <c r="F480" s="25" t="s">
        <v>318</v>
      </c>
      <c r="G480" s="9" t="s">
        <v>2346</v>
      </c>
      <c r="H480" s="9" t="s">
        <v>2569</v>
      </c>
      <c r="I480" s="9">
        <v>29</v>
      </c>
      <c r="J480" s="156">
        <f>VALUE(COUNTIF(Validation!$A$2:$H$100,A480))</f>
        <v>0</v>
      </c>
      <c r="K480" s="93">
        <f t="shared" si="68"/>
        <v>5000000</v>
      </c>
      <c r="L480" s="93">
        <f t="shared" si="69"/>
        <v>5000000</v>
      </c>
      <c r="M480" s="92">
        <v>5000000</v>
      </c>
      <c r="N480" s="92">
        <v>5000000</v>
      </c>
      <c r="O480" s="92">
        <v>5000000</v>
      </c>
      <c r="P480" s="92" t="s">
        <v>7</v>
      </c>
      <c r="Q480" s="92">
        <v>0</v>
      </c>
      <c r="R480" s="92">
        <v>0</v>
      </c>
      <c r="S480" s="92">
        <v>0</v>
      </c>
      <c r="T480" s="25">
        <f t="shared" si="70"/>
        <v>3</v>
      </c>
      <c r="V480">
        <f t="shared" si="71"/>
        <v>1</v>
      </c>
      <c r="W480" s="25">
        <f t="shared" si="63"/>
        <v>0</v>
      </c>
      <c r="X480">
        <f t="shared" si="64"/>
        <v>1</v>
      </c>
    </row>
    <row r="481" spans="1:24" ht="15.75" x14ac:dyDescent="0.25">
      <c r="A481" t="str">
        <f t="shared" si="65"/>
        <v>Justin Abdelkader - DET - AG, AD</v>
      </c>
      <c r="B481" t="str">
        <f t="shared" si="66"/>
        <v>Justin</v>
      </c>
      <c r="C481" t="str">
        <f t="shared" si="67"/>
        <v>Abdelkader</v>
      </c>
      <c r="D481" s="13" t="s">
        <v>4812</v>
      </c>
      <c r="E481" s="22" t="s">
        <v>17</v>
      </c>
      <c r="F481" s="25" t="s">
        <v>318</v>
      </c>
      <c r="G481" s="25" t="s">
        <v>2343</v>
      </c>
      <c r="H481" s="25" t="s">
        <v>2569</v>
      </c>
      <c r="I481" s="25">
        <v>32</v>
      </c>
      <c r="J481" s="156">
        <f>VALUE(COUNTIF(Validation!$A$2:$H$100,A481))</f>
        <v>0</v>
      </c>
      <c r="K481" s="93">
        <f t="shared" si="68"/>
        <v>4250000</v>
      </c>
      <c r="L481" s="93">
        <f t="shared" si="69"/>
        <v>4250000</v>
      </c>
      <c r="M481" s="92">
        <v>4250000</v>
      </c>
      <c r="N481" s="92">
        <v>4250000</v>
      </c>
      <c r="O481" s="92">
        <v>4250000</v>
      </c>
      <c r="P481" s="92">
        <v>4250000</v>
      </c>
      <c r="Q481" s="92" t="s">
        <v>7</v>
      </c>
      <c r="R481" s="92">
        <v>0</v>
      </c>
      <c r="S481" s="92">
        <v>0</v>
      </c>
      <c r="T481" s="25">
        <f t="shared" si="70"/>
        <v>4</v>
      </c>
      <c r="V481">
        <f t="shared" si="71"/>
        <v>1</v>
      </c>
      <c r="W481" s="25">
        <f t="shared" si="63"/>
        <v>0</v>
      </c>
      <c r="X481">
        <f t="shared" si="64"/>
        <v>1</v>
      </c>
    </row>
    <row r="482" spans="1:24" ht="15.75" x14ac:dyDescent="0.25">
      <c r="A482" t="str">
        <f t="shared" si="65"/>
        <v>Jonathan Ericsson - DET - DG</v>
      </c>
      <c r="B482" t="str">
        <f t="shared" si="66"/>
        <v>Jonathan</v>
      </c>
      <c r="C482" t="str">
        <f t="shared" si="67"/>
        <v>Ericsson</v>
      </c>
      <c r="D482" s="13" t="s">
        <v>1343</v>
      </c>
      <c r="E482" s="22" t="s">
        <v>17</v>
      </c>
      <c r="F482" s="25" t="s">
        <v>326</v>
      </c>
      <c r="G482" s="25" t="s">
        <v>2346</v>
      </c>
      <c r="H482" s="25" t="s">
        <v>2569</v>
      </c>
      <c r="I482" s="25">
        <v>35</v>
      </c>
      <c r="J482" s="156">
        <f>VALUE(COUNTIF(Validation!$A$2:$H$100,A482))</f>
        <v>0</v>
      </c>
      <c r="K482" s="93">
        <f t="shared" si="68"/>
        <v>4250000</v>
      </c>
      <c r="L482" s="93">
        <f t="shared" si="69"/>
        <v>0</v>
      </c>
      <c r="M482" s="92">
        <v>4250000</v>
      </c>
      <c r="N482" s="92" t="s">
        <v>7</v>
      </c>
      <c r="O482" s="92">
        <v>0</v>
      </c>
      <c r="P482" s="92">
        <v>0</v>
      </c>
      <c r="Q482" s="92">
        <v>0</v>
      </c>
      <c r="R482" s="92">
        <v>0</v>
      </c>
      <c r="S482" s="92">
        <v>0</v>
      </c>
      <c r="T482" s="25">
        <f t="shared" si="70"/>
        <v>1</v>
      </c>
      <c r="V482">
        <f t="shared" si="71"/>
        <v>1</v>
      </c>
      <c r="W482" s="25">
        <f t="shared" si="63"/>
        <v>0</v>
      </c>
      <c r="X482">
        <f t="shared" si="64"/>
        <v>0</v>
      </c>
    </row>
    <row r="483" spans="1:24" ht="15.75" x14ac:dyDescent="0.25">
      <c r="A483" t="str">
        <f t="shared" si="65"/>
        <v>Darren Helm - DET - C, AG, AD</v>
      </c>
      <c r="B483" t="str">
        <f t="shared" si="66"/>
        <v>Darren</v>
      </c>
      <c r="C483" t="str">
        <f t="shared" si="67"/>
        <v>Helm</v>
      </c>
      <c r="D483" s="13" t="s">
        <v>1334</v>
      </c>
      <c r="E483" s="22" t="s">
        <v>17</v>
      </c>
      <c r="F483" s="25" t="s">
        <v>318</v>
      </c>
      <c r="G483" s="158" t="s">
        <v>2395</v>
      </c>
      <c r="H483" s="158" t="s">
        <v>2569</v>
      </c>
      <c r="I483" s="158">
        <v>32</v>
      </c>
      <c r="J483" s="156">
        <f>VALUE(COUNTIF(Validation!$A$2:$H$100,A483))</f>
        <v>0</v>
      </c>
      <c r="K483" s="93">
        <f t="shared" si="68"/>
        <v>3850000</v>
      </c>
      <c r="L483" s="93">
        <f t="shared" si="69"/>
        <v>3850000</v>
      </c>
      <c r="M483" s="92">
        <v>3850000</v>
      </c>
      <c r="N483" s="92">
        <v>3850000</v>
      </c>
      <c r="O483" s="92" t="s">
        <v>7</v>
      </c>
      <c r="P483" s="92">
        <v>0</v>
      </c>
      <c r="Q483" s="92">
        <v>0</v>
      </c>
      <c r="R483" s="92">
        <v>0</v>
      </c>
      <c r="S483" s="92">
        <v>0</v>
      </c>
      <c r="T483" s="25">
        <f t="shared" si="70"/>
        <v>2</v>
      </c>
      <c r="V483">
        <f t="shared" si="71"/>
        <v>1</v>
      </c>
      <c r="W483" s="25">
        <f t="shared" si="63"/>
        <v>0</v>
      </c>
      <c r="X483">
        <f t="shared" si="64"/>
        <v>1</v>
      </c>
    </row>
    <row r="484" spans="1:24" ht="15.75" x14ac:dyDescent="0.25">
      <c r="A484" t="str">
        <f t="shared" si="65"/>
        <v>Anthony Mantha - DET - AD, AG</v>
      </c>
      <c r="B484" t="str">
        <f t="shared" si="66"/>
        <v>Anthony</v>
      </c>
      <c r="C484" t="str">
        <f t="shared" si="67"/>
        <v>Mantha</v>
      </c>
      <c r="D484" s="13" t="s">
        <v>1335</v>
      </c>
      <c r="E484" s="22" t="s">
        <v>17</v>
      </c>
      <c r="F484" s="25">
        <v>0</v>
      </c>
      <c r="G484" s="158" t="s">
        <v>2342</v>
      </c>
      <c r="H484" s="158" t="s">
        <v>2569</v>
      </c>
      <c r="I484" s="158">
        <v>24</v>
      </c>
      <c r="J484" s="156">
        <f>VALUE(COUNTIF(Validation!$A$2:$H$100,A484))</f>
        <v>1</v>
      </c>
      <c r="K484" s="93">
        <f t="shared" si="68"/>
        <v>3300000</v>
      </c>
      <c r="L484" s="93">
        <f t="shared" si="69"/>
        <v>0</v>
      </c>
      <c r="M484" s="92">
        <v>3300000</v>
      </c>
      <c r="N484" s="92" t="s">
        <v>8</v>
      </c>
      <c r="O484" s="92">
        <v>0</v>
      </c>
      <c r="P484" s="92">
        <v>0</v>
      </c>
      <c r="Q484" s="92">
        <v>0</v>
      </c>
      <c r="R484" s="92">
        <v>0</v>
      </c>
      <c r="S484" s="92">
        <v>0</v>
      </c>
      <c r="T484" s="25">
        <f t="shared" si="70"/>
        <v>1</v>
      </c>
      <c r="V484">
        <f t="shared" si="71"/>
        <v>1</v>
      </c>
      <c r="W484" s="25">
        <f t="shared" si="63"/>
        <v>0</v>
      </c>
      <c r="X484">
        <f t="shared" si="64"/>
        <v>0</v>
      </c>
    </row>
    <row r="485" spans="1:24" ht="15.75" x14ac:dyDescent="0.25">
      <c r="A485" t="str">
        <f t="shared" si="65"/>
        <v>Trevor Daley - DET - DD</v>
      </c>
      <c r="B485" t="str">
        <f t="shared" si="66"/>
        <v>Trevor</v>
      </c>
      <c r="C485" t="str">
        <f t="shared" si="67"/>
        <v>Daley</v>
      </c>
      <c r="D485" s="13" t="s">
        <v>1344</v>
      </c>
      <c r="E485" s="22" t="s">
        <v>17</v>
      </c>
      <c r="F485" s="25" t="s">
        <v>326</v>
      </c>
      <c r="G485" s="25" t="s">
        <v>2345</v>
      </c>
      <c r="H485" s="25" t="s">
        <v>2569</v>
      </c>
      <c r="I485" s="25">
        <v>35</v>
      </c>
      <c r="J485" s="156">
        <f>VALUE(COUNTIF(Validation!$A$2:$H$100,A485))</f>
        <v>0</v>
      </c>
      <c r="K485" s="93">
        <f t="shared" si="68"/>
        <v>3166666</v>
      </c>
      <c r="L485" s="93">
        <f t="shared" si="69"/>
        <v>0</v>
      </c>
      <c r="M485" s="92">
        <v>3166666</v>
      </c>
      <c r="N485" s="92" t="s">
        <v>7</v>
      </c>
      <c r="O485" s="92">
        <v>0</v>
      </c>
      <c r="P485" s="92">
        <v>0</v>
      </c>
      <c r="Q485" s="92">
        <v>0</v>
      </c>
      <c r="R485" s="92">
        <v>0</v>
      </c>
      <c r="S485" s="92">
        <v>0</v>
      </c>
      <c r="T485" s="25">
        <f t="shared" si="70"/>
        <v>1</v>
      </c>
      <c r="V485">
        <f t="shared" si="71"/>
        <v>1</v>
      </c>
      <c r="W485" s="25">
        <f t="shared" si="63"/>
        <v>0</v>
      </c>
      <c r="X485">
        <f t="shared" si="64"/>
        <v>0</v>
      </c>
    </row>
    <row r="486" spans="1:24" ht="15.75" x14ac:dyDescent="0.25">
      <c r="A486" t="str">
        <f t="shared" si="65"/>
        <v>Andreas Athanasiou - DET - C, AG, AD</v>
      </c>
      <c r="B486" t="str">
        <f t="shared" si="66"/>
        <v>Andreas</v>
      </c>
      <c r="C486" t="str">
        <f t="shared" si="67"/>
        <v>Athanasiou</v>
      </c>
      <c r="D486" s="13" t="s">
        <v>1336</v>
      </c>
      <c r="E486" s="22" t="s">
        <v>17</v>
      </c>
      <c r="F486" s="25">
        <v>0</v>
      </c>
      <c r="G486" s="25" t="s">
        <v>2395</v>
      </c>
      <c r="H486" s="25" t="s">
        <v>2569</v>
      </c>
      <c r="I486" s="9">
        <v>25</v>
      </c>
      <c r="J486" s="156">
        <f>VALUE(COUNTIF(Validation!$A$2:$H$100,A486))</f>
        <v>1</v>
      </c>
      <c r="K486" s="93">
        <f t="shared" si="68"/>
        <v>3000000</v>
      </c>
      <c r="L486" s="93">
        <f t="shared" si="69"/>
        <v>0</v>
      </c>
      <c r="M486" s="92">
        <v>3000000</v>
      </c>
      <c r="N486" s="92" t="s">
        <v>8</v>
      </c>
      <c r="O486" s="92">
        <v>0</v>
      </c>
      <c r="P486" s="92">
        <v>0</v>
      </c>
      <c r="Q486" s="92">
        <v>0</v>
      </c>
      <c r="R486" s="92">
        <v>0</v>
      </c>
      <c r="S486" s="92">
        <v>0</v>
      </c>
      <c r="T486" s="25">
        <f t="shared" si="70"/>
        <v>1</v>
      </c>
      <c r="V486">
        <f t="shared" si="71"/>
        <v>1</v>
      </c>
      <c r="W486" s="25">
        <f t="shared" si="63"/>
        <v>0</v>
      </c>
      <c r="X486">
        <f t="shared" si="64"/>
        <v>0</v>
      </c>
    </row>
    <row r="487" spans="1:24" ht="15.75" x14ac:dyDescent="0.25">
      <c r="A487" t="str">
        <f t="shared" si="65"/>
        <v>Jonathan Bernier - DET - G</v>
      </c>
      <c r="B487" t="str">
        <f t="shared" si="66"/>
        <v>Jonathan</v>
      </c>
      <c r="C487" t="str">
        <f t="shared" si="67"/>
        <v>Bernier</v>
      </c>
      <c r="D487" s="13" t="s">
        <v>1347</v>
      </c>
      <c r="E487" s="22" t="s">
        <v>17</v>
      </c>
      <c r="F487" s="25">
        <v>0</v>
      </c>
      <c r="G487" s="25" t="s">
        <v>121</v>
      </c>
      <c r="H487" s="25" t="s">
        <v>2569</v>
      </c>
      <c r="I487" s="25">
        <v>31</v>
      </c>
      <c r="J487" s="156">
        <f>VALUE(COUNTIF(Validation!$A$2:$H$100,A487))</f>
        <v>0</v>
      </c>
      <c r="K487" s="93">
        <f t="shared" si="68"/>
        <v>3000000</v>
      </c>
      <c r="L487" s="93">
        <f t="shared" si="69"/>
        <v>3000000</v>
      </c>
      <c r="M487" s="92">
        <v>3000000</v>
      </c>
      <c r="N487" s="92">
        <v>3000000</v>
      </c>
      <c r="O487" s="92" t="s">
        <v>7</v>
      </c>
      <c r="P487" s="92">
        <v>0</v>
      </c>
      <c r="Q487" s="92">
        <v>0</v>
      </c>
      <c r="R487" s="92">
        <v>0</v>
      </c>
      <c r="S487" s="92">
        <v>0</v>
      </c>
      <c r="T487" s="25">
        <f t="shared" si="70"/>
        <v>2</v>
      </c>
      <c r="V487">
        <f t="shared" si="71"/>
        <v>1</v>
      </c>
      <c r="W487" s="25">
        <f t="shared" si="63"/>
        <v>0</v>
      </c>
      <c r="X487">
        <f t="shared" si="64"/>
        <v>1</v>
      </c>
    </row>
    <row r="488" spans="1:24" ht="15.75" x14ac:dyDescent="0.25">
      <c r="A488" t="str">
        <f t="shared" si="65"/>
        <v>Valtteri Filppula - DET - C, AG</v>
      </c>
      <c r="B488" t="str">
        <f t="shared" si="66"/>
        <v>Valtteri</v>
      </c>
      <c r="C488" t="str">
        <f t="shared" si="67"/>
        <v>Filppula</v>
      </c>
      <c r="D488" s="13" t="s">
        <v>1639</v>
      </c>
      <c r="E488" s="22" t="s">
        <v>17</v>
      </c>
      <c r="F488" s="25" t="s">
        <v>2575</v>
      </c>
      <c r="G488" s="9" t="s">
        <v>2353</v>
      </c>
      <c r="H488" s="9" t="s">
        <v>2569</v>
      </c>
      <c r="I488" s="9">
        <v>35</v>
      </c>
      <c r="J488" s="156">
        <f>VALUE(COUNTIF(Validation!$A$2:$H$100,A488))</f>
        <v>0</v>
      </c>
      <c r="K488" s="93">
        <f t="shared" si="68"/>
        <v>3000000</v>
      </c>
      <c r="L488" s="93">
        <f t="shared" si="69"/>
        <v>3000000</v>
      </c>
      <c r="M488" s="92">
        <v>3000000</v>
      </c>
      <c r="N488" s="92">
        <v>3000000</v>
      </c>
      <c r="O488" s="92" t="s">
        <v>7</v>
      </c>
      <c r="P488" s="92">
        <v>0</v>
      </c>
      <c r="Q488" s="92">
        <v>0</v>
      </c>
      <c r="R488" s="92">
        <v>0</v>
      </c>
      <c r="S488" s="92">
        <v>0</v>
      </c>
      <c r="T488" s="25">
        <f t="shared" si="70"/>
        <v>2</v>
      </c>
      <c r="V488">
        <f t="shared" si="71"/>
        <v>1</v>
      </c>
      <c r="W488" s="25">
        <f t="shared" si="63"/>
        <v>0</v>
      </c>
      <c r="X488">
        <f t="shared" si="64"/>
        <v>1</v>
      </c>
    </row>
    <row r="489" spans="1:24" ht="15.75" x14ac:dyDescent="0.25">
      <c r="A489" t="str">
        <f t="shared" si="65"/>
        <v>Patrik Nemeth - DET - DG</v>
      </c>
      <c r="B489" t="str">
        <f t="shared" si="66"/>
        <v>Patrik</v>
      </c>
      <c r="C489" t="str">
        <f t="shared" si="67"/>
        <v>Nemeth</v>
      </c>
      <c r="D489" s="13" t="s">
        <v>1837</v>
      </c>
      <c r="E489" s="22" t="s">
        <v>17</v>
      </c>
      <c r="F489" s="25">
        <v>0</v>
      </c>
      <c r="G489" s="9" t="s">
        <v>2346</v>
      </c>
      <c r="H489" s="9" t="s">
        <v>2569</v>
      </c>
      <c r="I489" s="9">
        <v>27</v>
      </c>
      <c r="J489" s="156">
        <f>VALUE(COUNTIF(Validation!$A$2:$H$100,A489))</f>
        <v>0</v>
      </c>
      <c r="K489" s="93">
        <f t="shared" si="68"/>
        <v>3000000</v>
      </c>
      <c r="L489" s="93">
        <f t="shared" si="69"/>
        <v>3000000</v>
      </c>
      <c r="M489" s="92">
        <v>3000000</v>
      </c>
      <c r="N489" s="92">
        <v>3000000</v>
      </c>
      <c r="O489" s="92" t="s">
        <v>7</v>
      </c>
      <c r="P489" s="92">
        <v>0</v>
      </c>
      <c r="Q489" s="92">
        <v>0</v>
      </c>
      <c r="R489" s="92">
        <v>0</v>
      </c>
      <c r="S489" s="92">
        <v>0</v>
      </c>
      <c r="T489" s="25">
        <f t="shared" si="70"/>
        <v>2</v>
      </c>
      <c r="V489">
        <f t="shared" si="71"/>
        <v>1</v>
      </c>
      <c r="W489" s="25">
        <f t="shared" si="63"/>
        <v>0</v>
      </c>
      <c r="X489">
        <f t="shared" si="64"/>
        <v>1</v>
      </c>
    </row>
    <row r="490" spans="1:24" ht="15.75" x14ac:dyDescent="0.25">
      <c r="A490" t="str">
        <f t="shared" si="65"/>
        <v>Luke Glendening - DET - C, AD, AG</v>
      </c>
      <c r="B490" t="str">
        <f t="shared" si="66"/>
        <v>Luke</v>
      </c>
      <c r="C490" t="str">
        <f t="shared" si="67"/>
        <v>Glendening</v>
      </c>
      <c r="D490" s="13" t="s">
        <v>1337</v>
      </c>
      <c r="E490" s="22" t="s">
        <v>17</v>
      </c>
      <c r="F490" s="25">
        <v>0</v>
      </c>
      <c r="G490" s="25" t="s">
        <v>4868</v>
      </c>
      <c r="H490" s="25" t="s">
        <v>2569</v>
      </c>
      <c r="I490" s="25">
        <v>30</v>
      </c>
      <c r="J490" s="156">
        <f>VALUE(COUNTIF(Validation!$A$2:$H$100,A490))</f>
        <v>0</v>
      </c>
      <c r="K490" s="93">
        <f t="shared" si="68"/>
        <v>1800000</v>
      </c>
      <c r="L490" s="93">
        <f t="shared" si="69"/>
        <v>1800000</v>
      </c>
      <c r="M490" s="92">
        <v>1800000</v>
      </c>
      <c r="N490" s="92">
        <v>1800000</v>
      </c>
      <c r="O490" s="92" t="s">
        <v>7</v>
      </c>
      <c r="P490" s="92">
        <v>0</v>
      </c>
      <c r="Q490" s="92">
        <v>0</v>
      </c>
      <c r="R490" s="92">
        <v>0</v>
      </c>
      <c r="S490" s="92">
        <v>0</v>
      </c>
      <c r="T490" s="25">
        <f t="shared" si="70"/>
        <v>2</v>
      </c>
      <c r="V490">
        <f t="shared" si="71"/>
        <v>1</v>
      </c>
      <c r="W490" s="25">
        <f t="shared" si="63"/>
        <v>0</v>
      </c>
      <c r="X490">
        <f t="shared" si="64"/>
        <v>1</v>
      </c>
    </row>
    <row r="491" spans="1:24" ht="15.75" x14ac:dyDescent="0.25">
      <c r="A491" t="str">
        <f t="shared" si="65"/>
        <v>Oliwer Kaski - DET - DD</v>
      </c>
      <c r="B491" t="str">
        <f t="shared" si="66"/>
        <v>Oliwer</v>
      </c>
      <c r="C491" t="str">
        <f t="shared" si="67"/>
        <v>Kaski</v>
      </c>
      <c r="D491" s="13" t="s">
        <v>2424</v>
      </c>
      <c r="E491" s="22" t="s">
        <v>17</v>
      </c>
      <c r="F491" s="25" t="s">
        <v>331</v>
      </c>
      <c r="G491" s="25" t="s">
        <v>2345</v>
      </c>
      <c r="H491" s="25" t="s">
        <v>2581</v>
      </c>
      <c r="I491" s="25">
        <v>23</v>
      </c>
      <c r="J491" s="156">
        <f>VALUE(COUNTIF(Validation!$A$2:$H$100,A491))</f>
        <v>0</v>
      </c>
      <c r="K491" s="93">
        <f t="shared" si="68"/>
        <v>1775000</v>
      </c>
      <c r="L491" s="93">
        <f t="shared" si="69"/>
        <v>0</v>
      </c>
      <c r="M491" s="92">
        <v>1775000</v>
      </c>
      <c r="N491" s="92" t="s">
        <v>8</v>
      </c>
      <c r="O491" s="92">
        <v>0</v>
      </c>
      <c r="P491" s="92">
        <v>0</v>
      </c>
      <c r="Q491" s="92">
        <v>0</v>
      </c>
      <c r="R491" s="92">
        <v>0</v>
      </c>
      <c r="S491" s="92">
        <v>0</v>
      </c>
      <c r="T491" s="25">
        <f t="shared" si="70"/>
        <v>1</v>
      </c>
      <c r="V491">
        <f t="shared" si="71"/>
        <v>1</v>
      </c>
      <c r="W491" s="25">
        <f t="shared" si="63"/>
        <v>1</v>
      </c>
      <c r="X491">
        <f t="shared" si="64"/>
        <v>0</v>
      </c>
    </row>
    <row r="492" spans="1:24" ht="15.75" x14ac:dyDescent="0.25">
      <c r="A492" t="str">
        <f t="shared" si="65"/>
        <v>Moritz Seider - DET - DD</v>
      </c>
      <c r="B492" t="str">
        <f t="shared" si="66"/>
        <v>Moritz</v>
      </c>
      <c r="C492" t="str">
        <f t="shared" si="67"/>
        <v>Seider</v>
      </c>
      <c r="D492" s="13" t="s">
        <v>2621</v>
      </c>
      <c r="E492" s="22" t="s">
        <v>17</v>
      </c>
      <c r="F492" s="25" t="s">
        <v>331</v>
      </c>
      <c r="G492" s="25" t="s">
        <v>2345</v>
      </c>
      <c r="H492" s="25" t="s">
        <v>2581</v>
      </c>
      <c r="I492" s="25">
        <v>18</v>
      </c>
      <c r="J492" s="156">
        <f>VALUE(COUNTIF(Validation!$A$2:$H$100,A492))</f>
        <v>0</v>
      </c>
      <c r="K492" s="93">
        <f t="shared" si="68"/>
        <v>1775000</v>
      </c>
      <c r="L492" s="93">
        <f t="shared" si="69"/>
        <v>1775000</v>
      </c>
      <c r="M492" s="92">
        <v>1775000</v>
      </c>
      <c r="N492" s="92">
        <v>1775000</v>
      </c>
      <c r="O492" s="92">
        <v>1775000</v>
      </c>
      <c r="P492" s="92" t="s">
        <v>8</v>
      </c>
      <c r="Q492" s="92">
        <v>0</v>
      </c>
      <c r="R492" s="92">
        <v>0</v>
      </c>
      <c r="S492" s="92">
        <v>0</v>
      </c>
      <c r="T492" s="25">
        <f t="shared" si="70"/>
        <v>3</v>
      </c>
      <c r="V492">
        <f t="shared" si="71"/>
        <v>1</v>
      </c>
      <c r="W492" s="25">
        <f t="shared" si="63"/>
        <v>1</v>
      </c>
      <c r="X492">
        <f t="shared" si="64"/>
        <v>1</v>
      </c>
    </row>
    <row r="493" spans="1:24" ht="15.75" x14ac:dyDescent="0.25">
      <c r="A493" t="str">
        <f t="shared" si="65"/>
        <v>Filip Zadina - DET - AG, AD</v>
      </c>
      <c r="B493" t="str">
        <f t="shared" si="66"/>
        <v>Filip</v>
      </c>
      <c r="C493" t="str">
        <f t="shared" si="67"/>
        <v>Zadina</v>
      </c>
      <c r="D493" s="13" t="s">
        <v>1350</v>
      </c>
      <c r="E493" s="22" t="s">
        <v>17</v>
      </c>
      <c r="F493" s="25" t="s">
        <v>331</v>
      </c>
      <c r="G493" s="25" t="s">
        <v>2343</v>
      </c>
      <c r="H493" s="25" t="s">
        <v>2581</v>
      </c>
      <c r="I493" s="9">
        <v>19</v>
      </c>
      <c r="J493" s="156">
        <f>VALUE(COUNTIF(Validation!$A$2:$H$100,A493))</f>
        <v>1</v>
      </c>
      <c r="K493" s="93">
        <f t="shared" si="68"/>
        <v>1744167</v>
      </c>
      <c r="L493" s="93">
        <f t="shared" si="69"/>
        <v>1744167</v>
      </c>
      <c r="M493" s="92">
        <v>1744167</v>
      </c>
      <c r="N493" s="92">
        <v>1744167</v>
      </c>
      <c r="O493" s="92">
        <v>1744167</v>
      </c>
      <c r="P493" s="92" t="s">
        <v>8</v>
      </c>
      <c r="Q493" s="92">
        <v>0</v>
      </c>
      <c r="R493" s="92">
        <v>0</v>
      </c>
      <c r="S493" s="92">
        <v>0</v>
      </c>
      <c r="T493" s="25">
        <f t="shared" si="70"/>
        <v>3</v>
      </c>
      <c r="V493">
        <f t="shared" si="71"/>
        <v>1</v>
      </c>
      <c r="W493" s="25">
        <f t="shared" si="63"/>
        <v>1</v>
      </c>
      <c r="X493">
        <f t="shared" si="64"/>
        <v>1</v>
      </c>
    </row>
    <row r="494" spans="1:24" ht="15.75" x14ac:dyDescent="0.25">
      <c r="A494" t="str">
        <f t="shared" si="65"/>
        <v>Michael Rasmussen - DET - AG, C, AD</v>
      </c>
      <c r="B494" t="str">
        <f t="shared" si="66"/>
        <v>Michael</v>
      </c>
      <c r="C494" t="str">
        <f t="shared" si="67"/>
        <v>Rasmussen</v>
      </c>
      <c r="D494" s="13" t="s">
        <v>1352</v>
      </c>
      <c r="E494" s="22" t="s">
        <v>17</v>
      </c>
      <c r="F494" s="25" t="s">
        <v>331</v>
      </c>
      <c r="G494" s="25" t="s">
        <v>2363</v>
      </c>
      <c r="H494" s="25" t="s">
        <v>2569</v>
      </c>
      <c r="I494" s="25">
        <v>20</v>
      </c>
      <c r="J494" s="156">
        <f>VALUE(COUNTIF(Validation!$A$2:$H$100,A494))</f>
        <v>1</v>
      </c>
      <c r="K494" s="93">
        <f t="shared" si="68"/>
        <v>1710833</v>
      </c>
      <c r="L494" s="93">
        <f t="shared" si="69"/>
        <v>1710833</v>
      </c>
      <c r="M494" s="92">
        <v>1710833</v>
      </c>
      <c r="N494" s="92">
        <v>1710833</v>
      </c>
      <c r="O494" s="92" t="s">
        <v>8</v>
      </c>
      <c r="P494" s="92">
        <v>0</v>
      </c>
      <c r="Q494" s="92">
        <v>0</v>
      </c>
      <c r="R494" s="92">
        <v>0</v>
      </c>
      <c r="S494" s="92">
        <v>0</v>
      </c>
      <c r="T494" s="25">
        <f t="shared" si="70"/>
        <v>2</v>
      </c>
      <c r="V494">
        <f t="shared" si="71"/>
        <v>1</v>
      </c>
      <c r="W494" s="25">
        <f t="shared" si="63"/>
        <v>1</v>
      </c>
      <c r="X494">
        <f t="shared" si="64"/>
        <v>1</v>
      </c>
    </row>
    <row r="495" spans="1:24" ht="15.75" x14ac:dyDescent="0.25">
      <c r="A495" t="str">
        <f t="shared" si="65"/>
        <v>David Pope - DET - AG</v>
      </c>
      <c r="B495" t="str">
        <f t="shared" si="66"/>
        <v>David</v>
      </c>
      <c r="C495" t="str">
        <f t="shared" si="67"/>
        <v>Pope</v>
      </c>
      <c r="D495" s="13" t="s">
        <v>1349</v>
      </c>
      <c r="E495" s="22" t="s">
        <v>17</v>
      </c>
      <c r="F495" s="25" t="s">
        <v>331</v>
      </c>
      <c r="G495" s="158" t="s">
        <v>2341</v>
      </c>
      <c r="H495" s="158" t="s">
        <v>2581</v>
      </c>
      <c r="I495" s="158">
        <v>24</v>
      </c>
      <c r="J495" s="156">
        <f>VALUE(COUNTIF(Validation!$A$2:$H$100,A495))</f>
        <v>0</v>
      </c>
      <c r="K495" s="93">
        <f t="shared" si="68"/>
        <v>1437500</v>
      </c>
      <c r="L495" s="93">
        <f t="shared" si="69"/>
        <v>0</v>
      </c>
      <c r="M495" s="92">
        <v>1437500</v>
      </c>
      <c r="N495" s="92" t="s">
        <v>8</v>
      </c>
      <c r="O495" s="92">
        <v>0</v>
      </c>
      <c r="P495" s="92">
        <v>0</v>
      </c>
      <c r="Q495" s="92">
        <v>0</v>
      </c>
      <c r="R495" s="92">
        <v>0</v>
      </c>
      <c r="S495" s="92">
        <v>0</v>
      </c>
      <c r="T495" s="25">
        <f t="shared" si="70"/>
        <v>1</v>
      </c>
      <c r="V495">
        <f t="shared" si="71"/>
        <v>1</v>
      </c>
      <c r="W495" s="25">
        <f t="shared" si="63"/>
        <v>1</v>
      </c>
      <c r="X495">
        <f t="shared" si="64"/>
        <v>0</v>
      </c>
    </row>
    <row r="496" spans="1:24" ht="15.75" x14ac:dyDescent="0.25">
      <c r="A496" t="str">
        <f t="shared" si="65"/>
        <v>Tyler Bertuzzi - DET - AG, AD</v>
      </c>
      <c r="B496" t="str">
        <f t="shared" si="66"/>
        <v>Tyler</v>
      </c>
      <c r="C496" t="str">
        <f t="shared" si="67"/>
        <v>Bertuzzi</v>
      </c>
      <c r="D496" s="13" t="s">
        <v>1338</v>
      </c>
      <c r="E496" s="22" t="s">
        <v>17</v>
      </c>
      <c r="F496" s="25">
        <v>0</v>
      </c>
      <c r="G496" s="25" t="s">
        <v>2343</v>
      </c>
      <c r="H496" s="25" t="s">
        <v>2569</v>
      </c>
      <c r="I496" s="25">
        <v>24</v>
      </c>
      <c r="J496" s="156">
        <f>VALUE(COUNTIF(Validation!$A$2:$H$100,A496))</f>
        <v>0</v>
      </c>
      <c r="K496" s="93">
        <f t="shared" si="68"/>
        <v>1400000</v>
      </c>
      <c r="L496" s="93">
        <f t="shared" si="69"/>
        <v>0</v>
      </c>
      <c r="M496" s="92">
        <v>1400000</v>
      </c>
      <c r="N496" s="92" t="s">
        <v>8</v>
      </c>
      <c r="O496" s="92">
        <v>0</v>
      </c>
      <c r="P496" s="92">
        <v>0</v>
      </c>
      <c r="Q496" s="92">
        <v>0</v>
      </c>
      <c r="R496" s="92">
        <v>0</v>
      </c>
      <c r="S496" s="92">
        <v>0</v>
      </c>
      <c r="T496" s="25">
        <f t="shared" si="70"/>
        <v>1</v>
      </c>
      <c r="V496">
        <f t="shared" si="71"/>
        <v>1</v>
      </c>
      <c r="W496" s="25">
        <f t="shared" si="63"/>
        <v>0</v>
      </c>
      <c r="X496">
        <f t="shared" si="64"/>
        <v>0</v>
      </c>
    </row>
    <row r="497" spans="1:24" ht="15.75" x14ac:dyDescent="0.25">
      <c r="A497" t="str">
        <f t="shared" si="65"/>
        <v>Taro Hirose - DET - AG</v>
      </c>
      <c r="B497" t="str">
        <f t="shared" si="66"/>
        <v>Taro</v>
      </c>
      <c r="C497" t="str">
        <f t="shared" si="67"/>
        <v>Hirose</v>
      </c>
      <c r="D497" s="13" t="s">
        <v>2420</v>
      </c>
      <c r="E497" s="22" t="s">
        <v>17</v>
      </c>
      <c r="F497" s="25" t="s">
        <v>331</v>
      </c>
      <c r="G497" s="25" t="s">
        <v>2341</v>
      </c>
      <c r="H497" s="25" t="s">
        <v>2581</v>
      </c>
      <c r="I497" s="25">
        <v>23</v>
      </c>
      <c r="J497" s="156">
        <f>VALUE(COUNTIF(Validation!$A$2:$H$100,A497))</f>
        <v>0</v>
      </c>
      <c r="K497" s="93">
        <f t="shared" si="68"/>
        <v>1350000</v>
      </c>
      <c r="L497" s="93">
        <f t="shared" si="69"/>
        <v>0</v>
      </c>
      <c r="M497" s="92">
        <v>1350000</v>
      </c>
      <c r="N497" s="92" t="s">
        <v>8</v>
      </c>
      <c r="O497" s="92">
        <v>0</v>
      </c>
      <c r="P497" s="92">
        <v>0</v>
      </c>
      <c r="Q497" s="92">
        <v>0</v>
      </c>
      <c r="R497" s="92">
        <v>0</v>
      </c>
      <c r="S497" s="92">
        <v>0</v>
      </c>
      <c r="T497" s="25">
        <f t="shared" si="70"/>
        <v>1</v>
      </c>
      <c r="V497">
        <f t="shared" si="71"/>
        <v>1</v>
      </c>
      <c r="W497" s="25">
        <f t="shared" si="63"/>
        <v>1</v>
      </c>
      <c r="X497">
        <f t="shared" si="64"/>
        <v>0</v>
      </c>
    </row>
    <row r="498" spans="1:24" ht="15.75" x14ac:dyDescent="0.25">
      <c r="A498" t="str">
        <f t="shared" si="65"/>
        <v>Ryan Kuffner - DET - AG</v>
      </c>
      <c r="B498" t="str">
        <f t="shared" si="66"/>
        <v>Ryan</v>
      </c>
      <c r="C498" t="str">
        <f t="shared" si="67"/>
        <v>Kuffner</v>
      </c>
      <c r="D498" s="13" t="s">
        <v>2419</v>
      </c>
      <c r="E498" s="22" t="s">
        <v>17</v>
      </c>
      <c r="F498" s="25" t="s">
        <v>331</v>
      </c>
      <c r="G498" s="25" t="s">
        <v>2341</v>
      </c>
      <c r="H498" s="25" t="s">
        <v>2581</v>
      </c>
      <c r="I498" s="25">
        <v>23</v>
      </c>
      <c r="J498" s="156">
        <f>VALUE(COUNTIF(Validation!$A$2:$H$100,A498))</f>
        <v>0</v>
      </c>
      <c r="K498" s="93">
        <f t="shared" si="68"/>
        <v>1350000</v>
      </c>
      <c r="L498" s="93">
        <f t="shared" si="69"/>
        <v>0</v>
      </c>
      <c r="M498" s="92">
        <v>1350000</v>
      </c>
      <c r="N498" s="92" t="s">
        <v>8</v>
      </c>
      <c r="O498" s="92">
        <v>0</v>
      </c>
      <c r="P498" s="92">
        <v>0</v>
      </c>
      <c r="Q498" s="92">
        <v>0</v>
      </c>
      <c r="R498" s="92">
        <v>0</v>
      </c>
      <c r="S498" s="92">
        <v>0</v>
      </c>
      <c r="T498" s="25">
        <f t="shared" si="70"/>
        <v>1</v>
      </c>
      <c r="V498">
        <f t="shared" si="71"/>
        <v>1</v>
      </c>
      <c r="W498" s="25">
        <f t="shared" si="63"/>
        <v>1</v>
      </c>
      <c r="X498">
        <f t="shared" si="64"/>
        <v>0</v>
      </c>
    </row>
    <row r="499" spans="1:24" ht="15.75" x14ac:dyDescent="0.25">
      <c r="A499" t="str">
        <f t="shared" si="65"/>
        <v>Joseph Veleno - DET - C</v>
      </c>
      <c r="B499" t="str">
        <f t="shared" si="66"/>
        <v>Joseph</v>
      </c>
      <c r="C499" t="str">
        <f t="shared" si="67"/>
        <v>Veleno</v>
      </c>
      <c r="D499" s="13" t="s">
        <v>2421</v>
      </c>
      <c r="E499" s="22" t="s">
        <v>17</v>
      </c>
      <c r="F499" s="25" t="s">
        <v>331</v>
      </c>
      <c r="G499" s="9" t="s">
        <v>70</v>
      </c>
      <c r="H499" s="9" t="s">
        <v>2581</v>
      </c>
      <c r="I499" s="9">
        <v>19</v>
      </c>
      <c r="J499" s="156">
        <f>VALUE(COUNTIF(Validation!$A$2:$H$100,A499))</f>
        <v>1</v>
      </c>
      <c r="K499" s="93">
        <f t="shared" si="68"/>
        <v>1243750</v>
      </c>
      <c r="L499" s="93">
        <f t="shared" si="69"/>
        <v>1243750</v>
      </c>
      <c r="M499" s="92">
        <v>1243750</v>
      </c>
      <c r="N499" s="92">
        <v>1243750</v>
      </c>
      <c r="O499" s="92">
        <v>1243750</v>
      </c>
      <c r="P499" s="92" t="s">
        <v>8</v>
      </c>
      <c r="Q499" s="92">
        <v>0</v>
      </c>
      <c r="R499" s="92">
        <v>0</v>
      </c>
      <c r="S499" s="92">
        <v>0</v>
      </c>
      <c r="T499" s="25">
        <f t="shared" si="70"/>
        <v>3</v>
      </c>
      <c r="V499">
        <f t="shared" si="71"/>
        <v>1</v>
      </c>
      <c r="W499" s="25">
        <f t="shared" si="63"/>
        <v>1</v>
      </c>
      <c r="X499">
        <f t="shared" si="64"/>
        <v>1</v>
      </c>
    </row>
    <row r="500" spans="1:24" ht="15.75" x14ac:dyDescent="0.25">
      <c r="A500" t="str">
        <f t="shared" si="65"/>
        <v>Filip Larsson - DET - G</v>
      </c>
      <c r="B500" t="str">
        <f t="shared" si="66"/>
        <v>Filip</v>
      </c>
      <c r="C500" t="str">
        <f t="shared" si="67"/>
        <v>Larsson</v>
      </c>
      <c r="D500" s="13" t="s">
        <v>2426</v>
      </c>
      <c r="E500" s="22" t="s">
        <v>17</v>
      </c>
      <c r="F500" s="25" t="s">
        <v>331</v>
      </c>
      <c r="G500" s="25" t="s">
        <v>121</v>
      </c>
      <c r="H500" s="25" t="s">
        <v>2581</v>
      </c>
      <c r="I500" s="25">
        <v>21</v>
      </c>
      <c r="J500" s="156">
        <f>VALUE(COUNTIF(Validation!$A$2:$H$100,A500))</f>
        <v>0</v>
      </c>
      <c r="K500" s="93">
        <f t="shared" si="68"/>
        <v>1100000</v>
      </c>
      <c r="L500" s="93">
        <f t="shared" si="69"/>
        <v>1100000</v>
      </c>
      <c r="M500" s="92">
        <v>1100000</v>
      </c>
      <c r="N500" s="92">
        <v>1100000</v>
      </c>
      <c r="O500" s="92">
        <v>1100000</v>
      </c>
      <c r="P500" s="92" t="s">
        <v>8</v>
      </c>
      <c r="Q500" s="92">
        <v>0</v>
      </c>
      <c r="R500" s="92">
        <v>0</v>
      </c>
      <c r="S500" s="92">
        <v>0</v>
      </c>
      <c r="T500" s="25">
        <f t="shared" si="70"/>
        <v>3</v>
      </c>
      <c r="V500">
        <f t="shared" si="71"/>
        <v>1</v>
      </c>
      <c r="W500" s="25">
        <f t="shared" si="63"/>
        <v>1</v>
      </c>
      <c r="X500">
        <f t="shared" si="64"/>
        <v>1</v>
      </c>
    </row>
    <row r="501" spans="1:24" ht="15.75" x14ac:dyDescent="0.25">
      <c r="A501" t="str">
        <f t="shared" si="65"/>
        <v>Evgeny Svechnikov - DET - AG</v>
      </c>
      <c r="B501" t="str">
        <f t="shared" si="66"/>
        <v>Evgeny</v>
      </c>
      <c r="C501" t="str">
        <f t="shared" si="67"/>
        <v>Svechnikov</v>
      </c>
      <c r="D501" s="13" t="s">
        <v>1353</v>
      </c>
      <c r="E501" s="22" t="s">
        <v>17</v>
      </c>
      <c r="F501" s="25" t="s">
        <v>331</v>
      </c>
      <c r="G501" s="25" t="s">
        <v>2341</v>
      </c>
      <c r="H501" s="25" t="s">
        <v>2569</v>
      </c>
      <c r="I501" s="25">
        <v>22</v>
      </c>
      <c r="J501" s="156">
        <f>VALUE(COUNTIF(Validation!$A$2:$H$100,A501))</f>
        <v>0</v>
      </c>
      <c r="K501" s="93">
        <f t="shared" si="68"/>
        <v>1075833</v>
      </c>
      <c r="L501" s="93">
        <f t="shared" si="69"/>
        <v>0</v>
      </c>
      <c r="M501" s="92">
        <v>1075833</v>
      </c>
      <c r="N501" s="92" t="s">
        <v>8</v>
      </c>
      <c r="O501" s="92">
        <v>0</v>
      </c>
      <c r="P501" s="92">
        <v>0</v>
      </c>
      <c r="Q501" s="92">
        <v>0</v>
      </c>
      <c r="R501" s="92">
        <v>0</v>
      </c>
      <c r="S501" s="92">
        <v>0</v>
      </c>
      <c r="T501" s="25">
        <f t="shared" si="70"/>
        <v>1</v>
      </c>
      <c r="V501">
        <f t="shared" si="71"/>
        <v>1</v>
      </c>
      <c r="W501" s="25">
        <f t="shared" si="63"/>
        <v>1</v>
      </c>
      <c r="X501">
        <f t="shared" si="64"/>
        <v>0</v>
      </c>
    </row>
    <row r="502" spans="1:24" ht="15.75" x14ac:dyDescent="0.25">
      <c r="A502" t="str">
        <f t="shared" si="65"/>
        <v>Adam Erne - DET - AG, AD</v>
      </c>
      <c r="B502" t="str">
        <f t="shared" si="66"/>
        <v>Adam</v>
      </c>
      <c r="C502" t="str">
        <f t="shared" si="67"/>
        <v>Erne</v>
      </c>
      <c r="D502" s="13" t="s">
        <v>1463</v>
      </c>
      <c r="E502" s="22" t="s">
        <v>17</v>
      </c>
      <c r="F502" s="25">
        <v>0</v>
      </c>
      <c r="G502" s="158" t="s">
        <v>2343</v>
      </c>
      <c r="H502" s="158" t="s">
        <v>2569</v>
      </c>
      <c r="I502" s="158">
        <v>24</v>
      </c>
      <c r="J502" s="156">
        <f>VALUE(COUNTIF(Validation!$A$2:$H$100,A502))</f>
        <v>0</v>
      </c>
      <c r="K502" s="93">
        <f t="shared" si="68"/>
        <v>1050000</v>
      </c>
      <c r="L502" s="93">
        <f t="shared" si="69"/>
        <v>0</v>
      </c>
      <c r="M502" s="92">
        <v>1050000</v>
      </c>
      <c r="N502" s="92" t="s">
        <v>8</v>
      </c>
      <c r="O502" s="92">
        <v>0</v>
      </c>
      <c r="P502" s="92">
        <v>0</v>
      </c>
      <c r="Q502" s="92">
        <v>0</v>
      </c>
      <c r="R502" s="92">
        <v>0</v>
      </c>
      <c r="S502" s="92">
        <v>0</v>
      </c>
      <c r="T502" s="25">
        <f t="shared" si="70"/>
        <v>1</v>
      </c>
      <c r="V502">
        <f t="shared" si="71"/>
        <v>1</v>
      </c>
      <c r="W502" s="25">
        <f t="shared" si="63"/>
        <v>0</v>
      </c>
      <c r="X502">
        <f t="shared" si="64"/>
        <v>0</v>
      </c>
    </row>
    <row r="503" spans="1:24" ht="15.75" x14ac:dyDescent="0.25">
      <c r="A503" t="str">
        <f t="shared" si="65"/>
        <v>Madison Bowey - DET - DD</v>
      </c>
      <c r="B503" t="str">
        <f t="shared" si="66"/>
        <v>Madison</v>
      </c>
      <c r="C503" t="str">
        <f t="shared" si="67"/>
        <v>Bowey</v>
      </c>
      <c r="D503" s="13" t="s">
        <v>1776</v>
      </c>
      <c r="E503" s="22" t="s">
        <v>17</v>
      </c>
      <c r="F503" s="25">
        <v>0</v>
      </c>
      <c r="G503" s="9" t="s">
        <v>2345</v>
      </c>
      <c r="H503" s="9" t="s">
        <v>2569</v>
      </c>
      <c r="I503" s="9">
        <v>24</v>
      </c>
      <c r="J503" s="156">
        <f>VALUE(COUNTIF(Validation!$A$2:$H$100,A503))</f>
        <v>1</v>
      </c>
      <c r="K503" s="93">
        <f t="shared" si="68"/>
        <v>1000000</v>
      </c>
      <c r="L503" s="93">
        <f t="shared" si="69"/>
        <v>0</v>
      </c>
      <c r="M503" s="92">
        <v>1000000</v>
      </c>
      <c r="N503" s="92" t="s">
        <v>8</v>
      </c>
      <c r="O503" s="92">
        <v>0</v>
      </c>
      <c r="P503" s="92">
        <v>0</v>
      </c>
      <c r="Q503" s="92">
        <v>0</v>
      </c>
      <c r="R503" s="92">
        <v>0</v>
      </c>
      <c r="S503" s="92">
        <v>0</v>
      </c>
      <c r="T503" s="25">
        <f t="shared" si="70"/>
        <v>1</v>
      </c>
      <c r="V503">
        <f t="shared" si="71"/>
        <v>1</v>
      </c>
      <c r="W503" s="25">
        <f t="shared" si="63"/>
        <v>0</v>
      </c>
      <c r="X503">
        <f t="shared" si="64"/>
        <v>0</v>
      </c>
    </row>
    <row r="504" spans="1:24" ht="15.75" x14ac:dyDescent="0.25">
      <c r="A504" t="str">
        <f t="shared" si="65"/>
        <v>Vili Saarijarvi - DET - DD</v>
      </c>
      <c r="B504" t="str">
        <f t="shared" si="66"/>
        <v>Vili</v>
      </c>
      <c r="C504" t="str">
        <f t="shared" si="67"/>
        <v>Saarijarvi</v>
      </c>
      <c r="D504" s="13" t="s">
        <v>2767</v>
      </c>
      <c r="E504" s="22" t="s">
        <v>17</v>
      </c>
      <c r="F504" s="25" t="s">
        <v>331</v>
      </c>
      <c r="G504" s="25" t="s">
        <v>2345</v>
      </c>
      <c r="H504" s="25" t="s">
        <v>2581</v>
      </c>
      <c r="I504" s="25">
        <v>22</v>
      </c>
      <c r="J504" s="156">
        <f>VALUE(COUNTIF(Validation!$A$2:$H$100,A504))</f>
        <v>0</v>
      </c>
      <c r="K504" s="93">
        <f t="shared" si="68"/>
        <v>930000</v>
      </c>
      <c r="L504" s="93">
        <f t="shared" si="69"/>
        <v>0</v>
      </c>
      <c r="M504" s="92">
        <v>930000</v>
      </c>
      <c r="N504" s="92" t="s">
        <v>8</v>
      </c>
      <c r="O504" s="92">
        <v>0</v>
      </c>
      <c r="P504" s="92">
        <v>0</v>
      </c>
      <c r="Q504" s="92">
        <v>0</v>
      </c>
      <c r="R504" s="92">
        <v>0</v>
      </c>
      <c r="S504" s="92">
        <v>0</v>
      </c>
      <c r="T504" s="25">
        <f t="shared" si="70"/>
        <v>1</v>
      </c>
      <c r="V504">
        <f t="shared" si="71"/>
        <v>1</v>
      </c>
      <c r="W504" s="25">
        <f t="shared" si="63"/>
        <v>1</v>
      </c>
      <c r="X504">
        <f t="shared" si="64"/>
        <v>0</v>
      </c>
    </row>
    <row r="505" spans="1:24" ht="15.75" x14ac:dyDescent="0.25">
      <c r="A505" t="str">
        <f t="shared" si="65"/>
        <v>Christoffer Ehn - DET - C, AG</v>
      </c>
      <c r="B505" t="str">
        <f t="shared" si="66"/>
        <v>Christoffer</v>
      </c>
      <c r="C505" t="str">
        <f t="shared" si="67"/>
        <v>Ehn</v>
      </c>
      <c r="D505" s="13" t="s">
        <v>1354</v>
      </c>
      <c r="E505" s="22" t="s">
        <v>17</v>
      </c>
      <c r="F505" s="25" t="s">
        <v>331</v>
      </c>
      <c r="G505" s="25" t="s">
        <v>2353</v>
      </c>
      <c r="H505" s="25" t="s">
        <v>2581</v>
      </c>
      <c r="I505" s="25">
        <v>23</v>
      </c>
      <c r="J505" s="156">
        <f>VALUE(COUNTIF(Validation!$A$2:$H$100,A505))</f>
        <v>0</v>
      </c>
      <c r="K505" s="93">
        <f t="shared" si="68"/>
        <v>925000</v>
      </c>
      <c r="L505" s="93">
        <f t="shared" si="69"/>
        <v>0</v>
      </c>
      <c r="M505" s="92">
        <v>925000</v>
      </c>
      <c r="N505" s="92" t="s">
        <v>8</v>
      </c>
      <c r="O505" s="92">
        <v>0</v>
      </c>
      <c r="P505" s="92">
        <v>0</v>
      </c>
      <c r="Q505" s="92">
        <v>0</v>
      </c>
      <c r="R505" s="92">
        <v>0</v>
      </c>
      <c r="S505" s="92">
        <v>0</v>
      </c>
      <c r="T505" s="25">
        <f t="shared" si="70"/>
        <v>1</v>
      </c>
      <c r="V505">
        <f t="shared" si="71"/>
        <v>1</v>
      </c>
      <c r="W505" s="25">
        <f t="shared" si="63"/>
        <v>1</v>
      </c>
      <c r="X505">
        <f t="shared" si="64"/>
        <v>0</v>
      </c>
    </row>
    <row r="506" spans="1:24" ht="15.75" x14ac:dyDescent="0.25">
      <c r="A506" t="str">
        <f t="shared" si="65"/>
        <v>Gustav Lindstrom - DET - DD</v>
      </c>
      <c r="B506" t="str">
        <f t="shared" si="66"/>
        <v>Gustav</v>
      </c>
      <c r="C506" t="str">
        <f t="shared" si="67"/>
        <v>Lindstrom</v>
      </c>
      <c r="D506" s="13" t="s">
        <v>2741</v>
      </c>
      <c r="E506" s="22" t="s">
        <v>17</v>
      </c>
      <c r="F506" s="25" t="s">
        <v>331</v>
      </c>
      <c r="G506" s="25" t="s">
        <v>2345</v>
      </c>
      <c r="H506" s="25" t="s">
        <v>2581</v>
      </c>
      <c r="I506" s="25">
        <v>20</v>
      </c>
      <c r="J506" s="156">
        <f>VALUE(COUNTIF(Validation!$A$2:$H$100,A506))</f>
        <v>0</v>
      </c>
      <c r="K506" s="93">
        <f t="shared" si="68"/>
        <v>925000</v>
      </c>
      <c r="L506" s="93">
        <f t="shared" si="69"/>
        <v>925000</v>
      </c>
      <c r="M506" s="92">
        <v>925000</v>
      </c>
      <c r="N506" s="92">
        <v>925000</v>
      </c>
      <c r="O506" s="92" t="s">
        <v>8</v>
      </c>
      <c r="P506" s="92">
        <v>0</v>
      </c>
      <c r="Q506" s="92">
        <v>0</v>
      </c>
      <c r="R506" s="92">
        <v>0</v>
      </c>
      <c r="S506" s="92">
        <v>0</v>
      </c>
      <c r="T506" s="25">
        <f t="shared" si="70"/>
        <v>2</v>
      </c>
      <c r="V506">
        <f t="shared" si="71"/>
        <v>1</v>
      </c>
      <c r="W506" s="25">
        <f t="shared" si="63"/>
        <v>1</v>
      </c>
      <c r="X506">
        <f t="shared" si="64"/>
        <v>1</v>
      </c>
    </row>
    <row r="507" spans="1:24" ht="15.75" x14ac:dyDescent="0.25">
      <c r="A507" t="str">
        <f t="shared" si="65"/>
        <v>Chase Pearson - DET - C</v>
      </c>
      <c r="B507" t="str">
        <f t="shared" si="66"/>
        <v>Chase</v>
      </c>
      <c r="C507" t="str">
        <f t="shared" si="67"/>
        <v>Pearson</v>
      </c>
      <c r="D507" s="13" t="s">
        <v>2422</v>
      </c>
      <c r="E507" s="22" t="s">
        <v>17</v>
      </c>
      <c r="F507" s="25" t="s">
        <v>331</v>
      </c>
      <c r="G507" s="158" t="s">
        <v>70</v>
      </c>
      <c r="H507" s="158" t="s">
        <v>2581</v>
      </c>
      <c r="I507" s="158">
        <v>22</v>
      </c>
      <c r="J507" s="156">
        <f>VALUE(COUNTIF(Validation!$A$2:$H$100,A507))</f>
        <v>0</v>
      </c>
      <c r="K507" s="93">
        <f t="shared" si="68"/>
        <v>925000</v>
      </c>
      <c r="L507" s="93">
        <f t="shared" si="69"/>
        <v>925000</v>
      </c>
      <c r="M507" s="92">
        <v>925000</v>
      </c>
      <c r="N507" s="92">
        <v>925000</v>
      </c>
      <c r="O507" s="92" t="s">
        <v>8</v>
      </c>
      <c r="P507" s="92">
        <v>0</v>
      </c>
      <c r="Q507" s="92">
        <v>0</v>
      </c>
      <c r="R507" s="92">
        <v>0</v>
      </c>
      <c r="S507" s="92">
        <v>0</v>
      </c>
      <c r="T507" s="25">
        <f t="shared" si="70"/>
        <v>2</v>
      </c>
      <c r="V507">
        <f t="shared" si="71"/>
        <v>1</v>
      </c>
      <c r="W507" s="25">
        <f t="shared" si="63"/>
        <v>1</v>
      </c>
      <c r="X507">
        <f t="shared" si="64"/>
        <v>1</v>
      </c>
    </row>
    <row r="508" spans="1:24" ht="15.75" x14ac:dyDescent="0.25">
      <c r="A508" t="str">
        <f t="shared" si="65"/>
        <v>Filip Hronek - DET - DD</v>
      </c>
      <c r="B508" t="str">
        <f t="shared" si="66"/>
        <v>Filip</v>
      </c>
      <c r="C508" t="str">
        <f t="shared" si="67"/>
        <v>Hronek</v>
      </c>
      <c r="D508" s="13" t="s">
        <v>1356</v>
      </c>
      <c r="E508" s="22" t="s">
        <v>17</v>
      </c>
      <c r="F508" s="25" t="s">
        <v>331</v>
      </c>
      <c r="G508" s="25" t="s">
        <v>2345</v>
      </c>
      <c r="H508" s="25" t="s">
        <v>2569</v>
      </c>
      <c r="I508" s="25">
        <v>21</v>
      </c>
      <c r="J508" s="156">
        <f>VALUE(COUNTIF(Validation!$A$2:$H$100,A508))</f>
        <v>0</v>
      </c>
      <c r="K508" s="93">
        <f t="shared" si="68"/>
        <v>913333</v>
      </c>
      <c r="L508" s="93">
        <f t="shared" si="69"/>
        <v>913333</v>
      </c>
      <c r="M508" s="92">
        <v>913333</v>
      </c>
      <c r="N508" s="92">
        <v>913333</v>
      </c>
      <c r="O508" s="92" t="s">
        <v>8</v>
      </c>
      <c r="P508" s="92">
        <v>0</v>
      </c>
      <c r="Q508" s="92">
        <v>0</v>
      </c>
      <c r="R508" s="92">
        <v>0</v>
      </c>
      <c r="S508" s="94">
        <v>0</v>
      </c>
      <c r="T508" s="25">
        <f t="shared" si="70"/>
        <v>2</v>
      </c>
      <c r="V508">
        <f t="shared" si="71"/>
        <v>1</v>
      </c>
      <c r="W508" s="25">
        <f t="shared" si="63"/>
        <v>1</v>
      </c>
      <c r="X508">
        <f t="shared" si="64"/>
        <v>1</v>
      </c>
    </row>
    <row r="509" spans="1:24" ht="15.75" x14ac:dyDescent="0.25">
      <c r="A509" t="str">
        <f t="shared" si="65"/>
        <v>Givani Smith - DET - AG</v>
      </c>
      <c r="B509" t="str">
        <f t="shared" si="66"/>
        <v>Givani</v>
      </c>
      <c r="C509" t="str">
        <f t="shared" si="67"/>
        <v>Smith</v>
      </c>
      <c r="D509" s="13" t="s">
        <v>1357</v>
      </c>
      <c r="E509" s="22" t="s">
        <v>17</v>
      </c>
      <c r="F509" s="25" t="s">
        <v>331</v>
      </c>
      <c r="G509" s="25" t="s">
        <v>2341</v>
      </c>
      <c r="H509" s="25" t="s">
        <v>2581</v>
      </c>
      <c r="I509" s="25">
        <v>21</v>
      </c>
      <c r="J509" s="156">
        <f>VALUE(COUNTIF(Validation!$A$2:$H$100,A509))</f>
        <v>0</v>
      </c>
      <c r="K509" s="93">
        <f t="shared" si="68"/>
        <v>913333</v>
      </c>
      <c r="L509" s="93">
        <f t="shared" si="69"/>
        <v>913333</v>
      </c>
      <c r="M509" s="92">
        <v>913333</v>
      </c>
      <c r="N509" s="92">
        <v>913333</v>
      </c>
      <c r="O509" s="92" t="s">
        <v>8</v>
      </c>
      <c r="P509" s="92">
        <v>0</v>
      </c>
      <c r="Q509" s="92">
        <v>0</v>
      </c>
      <c r="R509" s="92">
        <v>0</v>
      </c>
      <c r="S509" s="92">
        <v>0</v>
      </c>
      <c r="T509" s="25">
        <f t="shared" si="70"/>
        <v>2</v>
      </c>
      <c r="V509">
        <f t="shared" si="71"/>
        <v>1</v>
      </c>
      <c r="W509" s="25">
        <f t="shared" si="63"/>
        <v>1</v>
      </c>
      <c r="X509">
        <f t="shared" si="64"/>
        <v>1</v>
      </c>
    </row>
    <row r="510" spans="1:24" ht="15.75" x14ac:dyDescent="0.25">
      <c r="A510" t="str">
        <f t="shared" si="65"/>
        <v>Jared McIsaac - DET - DG</v>
      </c>
      <c r="B510" t="str">
        <f t="shared" si="66"/>
        <v>Jared</v>
      </c>
      <c r="C510" t="str">
        <f t="shared" si="67"/>
        <v>McIsaac</v>
      </c>
      <c r="D510" s="13" t="s">
        <v>2425</v>
      </c>
      <c r="E510" s="22" t="s">
        <v>17</v>
      </c>
      <c r="F510" s="25" t="s">
        <v>333</v>
      </c>
      <c r="G510" s="158" t="s">
        <v>2346</v>
      </c>
      <c r="H510" s="158" t="s">
        <v>334</v>
      </c>
      <c r="I510" s="158">
        <v>19</v>
      </c>
      <c r="J510" s="156">
        <f>VALUE(COUNTIF(Validation!$A$2:$H$100,A510))</f>
        <v>0</v>
      </c>
      <c r="K510" s="93">
        <f t="shared" si="68"/>
        <v>910833</v>
      </c>
      <c r="L510" s="93">
        <f t="shared" si="69"/>
        <v>910833</v>
      </c>
      <c r="M510" s="92">
        <v>910833</v>
      </c>
      <c r="N510" s="92">
        <v>910833</v>
      </c>
      <c r="O510" s="92">
        <v>910833</v>
      </c>
      <c r="P510" s="94" t="s">
        <v>8</v>
      </c>
      <c r="Q510" s="92">
        <v>0</v>
      </c>
      <c r="R510" s="92">
        <v>0</v>
      </c>
      <c r="S510" s="92">
        <v>0</v>
      </c>
      <c r="T510" s="25">
        <f t="shared" si="70"/>
        <v>3</v>
      </c>
      <c r="V510">
        <f t="shared" si="71"/>
        <v>1</v>
      </c>
      <c r="W510" s="25">
        <f t="shared" si="63"/>
        <v>1</v>
      </c>
      <c r="X510">
        <f t="shared" si="64"/>
        <v>1</v>
      </c>
    </row>
    <row r="511" spans="1:24" ht="15.75" x14ac:dyDescent="0.25">
      <c r="A511" t="str">
        <f t="shared" si="65"/>
        <v>Jacob DeLaRose - DET - C, AG</v>
      </c>
      <c r="B511" t="str">
        <f t="shared" si="66"/>
        <v>Jacob</v>
      </c>
      <c r="C511" t="str">
        <f t="shared" si="67"/>
        <v>DeLaRose</v>
      </c>
      <c r="D511" s="13" t="s">
        <v>4813</v>
      </c>
      <c r="E511" s="25" t="s">
        <v>17</v>
      </c>
      <c r="F511" s="25">
        <v>0</v>
      </c>
      <c r="G511" s="25" t="s">
        <v>2353</v>
      </c>
      <c r="H511" s="25" t="s">
        <v>2569</v>
      </c>
      <c r="I511" s="25">
        <v>24</v>
      </c>
      <c r="J511" s="156">
        <f>VALUE(COUNTIF(Validation!$A$2:$H$100,A511))</f>
        <v>0</v>
      </c>
      <c r="K511" s="93">
        <f t="shared" si="68"/>
        <v>900000</v>
      </c>
      <c r="L511" s="93">
        <f t="shared" si="69"/>
        <v>0</v>
      </c>
      <c r="M511" s="92">
        <v>900000</v>
      </c>
      <c r="N511" s="92" t="s">
        <v>8</v>
      </c>
      <c r="O511" s="92">
        <v>0</v>
      </c>
      <c r="P511" s="92">
        <v>0</v>
      </c>
      <c r="Q511" s="92">
        <v>0</v>
      </c>
      <c r="R511" s="92">
        <v>0</v>
      </c>
      <c r="S511" s="92">
        <v>0</v>
      </c>
      <c r="T511" s="25">
        <f t="shared" si="70"/>
        <v>1</v>
      </c>
      <c r="V511">
        <f t="shared" si="71"/>
        <v>1</v>
      </c>
      <c r="W511" s="25">
        <f t="shared" si="63"/>
        <v>0</v>
      </c>
      <c r="X511">
        <f t="shared" si="64"/>
        <v>0</v>
      </c>
    </row>
    <row r="512" spans="1:24" ht="15.75" x14ac:dyDescent="0.25">
      <c r="A512" t="str">
        <f t="shared" si="65"/>
        <v>Dennis Cholowski - DET - DG</v>
      </c>
      <c r="B512" t="str">
        <f t="shared" si="66"/>
        <v>Dennis</v>
      </c>
      <c r="C512" t="str">
        <f t="shared" si="67"/>
        <v>Cholowski</v>
      </c>
      <c r="D512" s="13" t="s">
        <v>1351</v>
      </c>
      <c r="E512" s="22" t="s">
        <v>17</v>
      </c>
      <c r="F512" s="25" t="s">
        <v>331</v>
      </c>
      <c r="G512" s="25" t="s">
        <v>2346</v>
      </c>
      <c r="H512" s="25" t="s">
        <v>2581</v>
      </c>
      <c r="I512" s="25">
        <v>21</v>
      </c>
      <c r="J512" s="156">
        <f>VALUE(COUNTIF(Validation!$A$2:$H$100,A512))</f>
        <v>1</v>
      </c>
      <c r="K512" s="93">
        <f t="shared" si="68"/>
        <v>894166</v>
      </c>
      <c r="L512" s="93">
        <f t="shared" si="69"/>
        <v>894166</v>
      </c>
      <c r="M512" s="92">
        <v>894166</v>
      </c>
      <c r="N512" s="92">
        <v>894166</v>
      </c>
      <c r="O512" s="92" t="s">
        <v>8</v>
      </c>
      <c r="P512" s="92">
        <v>0</v>
      </c>
      <c r="Q512" s="92">
        <v>0</v>
      </c>
      <c r="R512" s="92">
        <v>0</v>
      </c>
      <c r="S512" s="92">
        <v>0</v>
      </c>
      <c r="T512" s="25">
        <f t="shared" si="70"/>
        <v>2</v>
      </c>
      <c r="V512">
        <f t="shared" si="71"/>
        <v>1</v>
      </c>
      <c r="W512" s="25">
        <f t="shared" si="63"/>
        <v>1</v>
      </c>
      <c r="X512">
        <f t="shared" si="64"/>
        <v>1</v>
      </c>
    </row>
    <row r="513" spans="1:24" ht="15.75" x14ac:dyDescent="0.25">
      <c r="A513" t="str">
        <f t="shared" si="65"/>
        <v>Calvin Pickard - DET - G</v>
      </c>
      <c r="B513" t="str">
        <f t="shared" si="66"/>
        <v>Calvin</v>
      </c>
      <c r="C513" t="str">
        <f t="shared" si="67"/>
        <v>Pickard</v>
      </c>
      <c r="D513" s="13" t="s">
        <v>1523</v>
      </c>
      <c r="E513" s="22" t="s">
        <v>17</v>
      </c>
      <c r="F513" s="25">
        <v>0</v>
      </c>
      <c r="G513" s="9" t="s">
        <v>121</v>
      </c>
      <c r="H513" s="9" t="s">
        <v>2581</v>
      </c>
      <c r="I513" s="9">
        <v>27</v>
      </c>
      <c r="J513" s="156">
        <f>VALUE(COUNTIF(Validation!$A$2:$H$100,A513))</f>
        <v>0</v>
      </c>
      <c r="K513" s="93">
        <f t="shared" si="68"/>
        <v>750000</v>
      </c>
      <c r="L513" s="93">
        <f t="shared" si="69"/>
        <v>750000</v>
      </c>
      <c r="M513" s="92">
        <v>750000</v>
      </c>
      <c r="N513" s="92">
        <v>750000</v>
      </c>
      <c r="O513" s="92" t="s">
        <v>7</v>
      </c>
      <c r="P513" s="92">
        <v>0</v>
      </c>
      <c r="Q513" s="92">
        <v>0</v>
      </c>
      <c r="R513" s="92">
        <v>0</v>
      </c>
      <c r="S513" s="92">
        <v>0</v>
      </c>
      <c r="T513" s="25">
        <f t="shared" si="70"/>
        <v>2</v>
      </c>
      <c r="V513">
        <f t="shared" si="71"/>
        <v>1</v>
      </c>
      <c r="W513" s="25">
        <f t="shared" si="63"/>
        <v>0</v>
      </c>
      <c r="X513">
        <f t="shared" si="64"/>
        <v>1</v>
      </c>
    </row>
    <row r="514" spans="1:24" ht="15.75" x14ac:dyDescent="0.25">
      <c r="A514" t="str">
        <f t="shared" si="65"/>
        <v>Dominic Turgeon - DET - C</v>
      </c>
      <c r="B514" t="str">
        <f t="shared" si="66"/>
        <v>Dominic</v>
      </c>
      <c r="C514" t="str">
        <f t="shared" si="67"/>
        <v>Turgeon</v>
      </c>
      <c r="D514" s="13" t="s">
        <v>1358</v>
      </c>
      <c r="E514" s="22" t="s">
        <v>17</v>
      </c>
      <c r="F514" s="25">
        <v>0</v>
      </c>
      <c r="G514" s="25" t="s">
        <v>70</v>
      </c>
      <c r="H514" s="25" t="s">
        <v>2581</v>
      </c>
      <c r="I514" s="25">
        <v>23</v>
      </c>
      <c r="J514" s="156">
        <f>VALUE(COUNTIF(Validation!$A$2:$H$100,A514))</f>
        <v>0</v>
      </c>
      <c r="K514" s="93">
        <f t="shared" si="68"/>
        <v>750000</v>
      </c>
      <c r="L514" s="93">
        <f t="shared" si="69"/>
        <v>0</v>
      </c>
      <c r="M514" s="92">
        <v>750000</v>
      </c>
      <c r="N514" s="92" t="s">
        <v>8</v>
      </c>
      <c r="O514" s="92">
        <v>0</v>
      </c>
      <c r="P514" s="92">
        <v>0</v>
      </c>
      <c r="Q514" s="92">
        <v>0</v>
      </c>
      <c r="R514" s="92">
        <v>0</v>
      </c>
      <c r="S514" s="92">
        <v>0</v>
      </c>
      <c r="T514" s="25">
        <f t="shared" si="70"/>
        <v>1</v>
      </c>
      <c r="V514">
        <f t="shared" si="71"/>
        <v>1</v>
      </c>
      <c r="W514" s="25">
        <f t="shared" ref="W514:W577" si="72">IF(LEFT(F514,3)="ELC",1,0)</f>
        <v>0</v>
      </c>
      <c r="X514">
        <f t="shared" ref="X514:X577" si="73">IF(K514=L514,1,0)</f>
        <v>0</v>
      </c>
    </row>
    <row r="515" spans="1:24" ht="15.75" x14ac:dyDescent="0.25">
      <c r="A515" t="str">
        <f t="shared" ref="A515:A578" si="74">B515&amp;" "&amp;C515&amp;" - "&amp;E515&amp;" - "&amp;G515</f>
        <v>Kaden Fulcher - DET - G</v>
      </c>
      <c r="B515" t="str">
        <f t="shared" ref="B515:B578" si="75">RIGHT(D515,(LEN(D515)-1)-SEARCH(",",D515,1))</f>
        <v>Kaden</v>
      </c>
      <c r="C515" t="str">
        <f t="shared" ref="C515:C578" si="76">LEFT(D515,SEARCH(",",D515,1)-1)</f>
        <v>Fulcher</v>
      </c>
      <c r="D515" s="13" t="s">
        <v>1355</v>
      </c>
      <c r="E515" s="22" t="s">
        <v>17</v>
      </c>
      <c r="F515" s="25" t="s">
        <v>331</v>
      </c>
      <c r="G515" s="25" t="s">
        <v>121</v>
      </c>
      <c r="H515" s="25" t="s">
        <v>2581</v>
      </c>
      <c r="I515" s="25">
        <v>20</v>
      </c>
      <c r="J515" s="156">
        <f>VALUE(COUNTIF(Validation!$A$2:$H$100,A515))</f>
        <v>0</v>
      </c>
      <c r="K515" s="93">
        <f t="shared" ref="K515:K578" si="77">IF(OR(M515="RFA",M515="UFA",M515="",M515=0),0,M515)</f>
        <v>733333</v>
      </c>
      <c r="L515" s="93">
        <f t="shared" ref="L515:L578" si="78">IF(OR(N515="RFA",N515="UFA",N515="",N515=0),0,N515)</f>
        <v>733333</v>
      </c>
      <c r="M515" s="92">
        <v>733333</v>
      </c>
      <c r="N515" s="92">
        <v>733333</v>
      </c>
      <c r="O515" s="92">
        <v>733333</v>
      </c>
      <c r="P515" s="92" t="s">
        <v>8</v>
      </c>
      <c r="Q515" s="92">
        <v>0</v>
      </c>
      <c r="R515" s="92">
        <v>0</v>
      </c>
      <c r="S515" s="92">
        <v>0</v>
      </c>
      <c r="T515" s="25">
        <f t="shared" ref="T515:T578" si="79">COUNTIF(M515:S515,"&gt;0")</f>
        <v>3</v>
      </c>
      <c r="V515">
        <f t="shared" ref="V515:V578" si="80">COUNTIF($D$3:$D$1478,D515)</f>
        <v>1</v>
      </c>
      <c r="W515" s="25">
        <f t="shared" si="72"/>
        <v>1</v>
      </c>
      <c r="X515">
        <f t="shared" si="73"/>
        <v>1</v>
      </c>
    </row>
    <row r="516" spans="1:24" ht="15.75" x14ac:dyDescent="0.25">
      <c r="A516" t="str">
        <f t="shared" si="74"/>
        <v>Turner Elson - DET - AG</v>
      </c>
      <c r="B516" t="str">
        <f t="shared" si="75"/>
        <v>Turner</v>
      </c>
      <c r="C516" t="str">
        <f t="shared" si="76"/>
        <v>Elson</v>
      </c>
      <c r="D516" s="13" t="s">
        <v>2423</v>
      </c>
      <c r="E516" s="22" t="s">
        <v>17</v>
      </c>
      <c r="F516" s="25">
        <v>0</v>
      </c>
      <c r="G516" s="25" t="s">
        <v>2341</v>
      </c>
      <c r="H516" s="25" t="s">
        <v>2581</v>
      </c>
      <c r="I516" s="25">
        <v>26</v>
      </c>
      <c r="J516" s="156">
        <f>VALUE(COUNTIF(Validation!$A$2:$H$100,A516))</f>
        <v>0</v>
      </c>
      <c r="K516" s="93">
        <f t="shared" si="77"/>
        <v>700000</v>
      </c>
      <c r="L516" s="93">
        <f t="shared" si="78"/>
        <v>0</v>
      </c>
      <c r="M516" s="92">
        <v>700000</v>
      </c>
      <c r="N516" s="92" t="s">
        <v>7</v>
      </c>
      <c r="O516" s="92">
        <v>0</v>
      </c>
      <c r="P516" s="92">
        <v>0</v>
      </c>
      <c r="Q516" s="92">
        <v>0</v>
      </c>
      <c r="R516" s="92">
        <v>0</v>
      </c>
      <c r="S516" s="92">
        <v>0</v>
      </c>
      <c r="T516" s="25">
        <f t="shared" si="79"/>
        <v>1</v>
      </c>
      <c r="V516">
        <f t="shared" si="80"/>
        <v>1</v>
      </c>
      <c r="W516" s="25">
        <f t="shared" si="72"/>
        <v>0</v>
      </c>
      <c r="X516">
        <f t="shared" si="73"/>
        <v>0</v>
      </c>
    </row>
    <row r="517" spans="1:24" ht="15.75" x14ac:dyDescent="0.25">
      <c r="A517" t="str">
        <f t="shared" si="74"/>
        <v>Joe Hicketts - DET - DG</v>
      </c>
      <c r="B517" t="str">
        <f t="shared" si="75"/>
        <v>Joe</v>
      </c>
      <c r="C517" t="str">
        <f t="shared" si="76"/>
        <v>Hicketts</v>
      </c>
      <c r="D517" s="13" t="s">
        <v>1363</v>
      </c>
      <c r="E517" s="22" t="s">
        <v>17</v>
      </c>
      <c r="F517" s="25">
        <v>0</v>
      </c>
      <c r="G517" s="158" t="s">
        <v>2346</v>
      </c>
      <c r="H517" s="158" t="s">
        <v>2581</v>
      </c>
      <c r="I517" s="158">
        <v>23</v>
      </c>
      <c r="J517" s="156">
        <f>VALUE(COUNTIF(Validation!$A$2:$H$100,A517))</f>
        <v>0</v>
      </c>
      <c r="K517" s="93">
        <f t="shared" si="77"/>
        <v>700000</v>
      </c>
      <c r="L517" s="93">
        <f t="shared" si="78"/>
        <v>700000</v>
      </c>
      <c r="M517" s="92">
        <v>700000</v>
      </c>
      <c r="N517" s="92">
        <v>700000</v>
      </c>
      <c r="O517" s="92" t="s">
        <v>8</v>
      </c>
      <c r="P517" s="92">
        <v>0</v>
      </c>
      <c r="Q517" s="92">
        <v>0</v>
      </c>
      <c r="R517" s="92">
        <v>0</v>
      </c>
      <c r="S517" s="92">
        <v>0</v>
      </c>
      <c r="T517" s="25">
        <f t="shared" si="79"/>
        <v>2</v>
      </c>
      <c r="V517">
        <f t="shared" si="80"/>
        <v>1</v>
      </c>
      <c r="W517" s="25">
        <f t="shared" si="72"/>
        <v>0</v>
      </c>
      <c r="X517">
        <f t="shared" si="73"/>
        <v>1</v>
      </c>
    </row>
    <row r="518" spans="1:24" ht="15.75" x14ac:dyDescent="0.25">
      <c r="A518" t="str">
        <f t="shared" si="74"/>
        <v>Brian Lashoff - DET - DG</v>
      </c>
      <c r="B518" t="str">
        <f t="shared" si="75"/>
        <v>Brian</v>
      </c>
      <c r="C518" t="str">
        <f t="shared" si="76"/>
        <v>Lashoff</v>
      </c>
      <c r="D518" s="13" t="s">
        <v>1362</v>
      </c>
      <c r="E518" s="22" t="s">
        <v>17</v>
      </c>
      <c r="F518" s="25">
        <v>0</v>
      </c>
      <c r="G518" s="25" t="s">
        <v>2346</v>
      </c>
      <c r="H518" s="25" t="s">
        <v>2581</v>
      </c>
      <c r="I518" s="25">
        <v>29</v>
      </c>
      <c r="J518" s="156">
        <f>VALUE(COUNTIF(Validation!$A$2:$H$100,A518))</f>
        <v>0</v>
      </c>
      <c r="K518" s="93">
        <f t="shared" si="77"/>
        <v>700000</v>
      </c>
      <c r="L518" s="93">
        <f t="shared" si="78"/>
        <v>700000</v>
      </c>
      <c r="M518" s="92">
        <v>700000</v>
      </c>
      <c r="N518" s="92">
        <v>700000</v>
      </c>
      <c r="O518" s="92" t="s">
        <v>7</v>
      </c>
      <c r="P518" s="92">
        <v>0</v>
      </c>
      <c r="Q518" s="92">
        <v>0</v>
      </c>
      <c r="R518" s="92">
        <v>0</v>
      </c>
      <c r="S518" s="92">
        <v>0</v>
      </c>
      <c r="T518" s="25">
        <f t="shared" si="79"/>
        <v>2</v>
      </c>
      <c r="V518">
        <f t="shared" si="80"/>
        <v>1</v>
      </c>
      <c r="W518" s="25">
        <f t="shared" si="72"/>
        <v>0</v>
      </c>
      <c r="X518">
        <f t="shared" si="73"/>
        <v>1</v>
      </c>
    </row>
    <row r="519" spans="1:24" ht="15.75" x14ac:dyDescent="0.25">
      <c r="A519" t="str">
        <f t="shared" si="74"/>
        <v>Dylan McIlrath - DET - DD</v>
      </c>
      <c r="B519" t="str">
        <f t="shared" si="75"/>
        <v>Dylan</v>
      </c>
      <c r="C519" t="str">
        <f t="shared" si="76"/>
        <v>McIlrath</v>
      </c>
      <c r="D519" s="13" t="s">
        <v>1361</v>
      </c>
      <c r="E519" s="22" t="s">
        <v>17</v>
      </c>
      <c r="F519" s="25">
        <v>0</v>
      </c>
      <c r="G519" s="25" t="s">
        <v>2345</v>
      </c>
      <c r="H519" s="25" t="s">
        <v>2581</v>
      </c>
      <c r="I519" s="25">
        <v>27</v>
      </c>
      <c r="J519" s="156">
        <f>VALUE(COUNTIF(Validation!$A$2:$H$100,A519))</f>
        <v>0</v>
      </c>
      <c r="K519" s="93">
        <f t="shared" si="77"/>
        <v>700000</v>
      </c>
      <c r="L519" s="93">
        <f t="shared" si="78"/>
        <v>700000</v>
      </c>
      <c r="M519" s="92">
        <v>700000</v>
      </c>
      <c r="N519" s="92">
        <v>700000</v>
      </c>
      <c r="O519" s="92" t="s">
        <v>7</v>
      </c>
      <c r="P519" s="92">
        <v>0</v>
      </c>
      <c r="Q519" s="92">
        <v>0</v>
      </c>
      <c r="R519" s="92">
        <v>0</v>
      </c>
      <c r="S519" s="92">
        <v>0</v>
      </c>
      <c r="T519" s="25">
        <f t="shared" si="79"/>
        <v>2</v>
      </c>
      <c r="V519">
        <f t="shared" si="80"/>
        <v>1</v>
      </c>
      <c r="W519" s="25">
        <f t="shared" si="72"/>
        <v>0</v>
      </c>
      <c r="X519">
        <f t="shared" si="73"/>
        <v>1</v>
      </c>
    </row>
    <row r="520" spans="1:24" ht="15.75" x14ac:dyDescent="0.25">
      <c r="A520" t="str">
        <f t="shared" si="74"/>
        <v>Matt Puempel - DET - AG</v>
      </c>
      <c r="B520" t="str">
        <f t="shared" si="75"/>
        <v>Matt</v>
      </c>
      <c r="C520" t="str">
        <f t="shared" si="76"/>
        <v>Puempel</v>
      </c>
      <c r="D520" s="13" t="s">
        <v>1359</v>
      </c>
      <c r="E520" s="22" t="s">
        <v>17</v>
      </c>
      <c r="F520" s="25">
        <v>0</v>
      </c>
      <c r="G520" s="158" t="s">
        <v>2341</v>
      </c>
      <c r="H520" s="158" t="s">
        <v>2581</v>
      </c>
      <c r="I520" s="158">
        <v>26</v>
      </c>
      <c r="J520" s="156">
        <f>VALUE(COUNTIF(Validation!$A$2:$H$100,A520))</f>
        <v>0</v>
      </c>
      <c r="K520" s="93">
        <f t="shared" si="77"/>
        <v>675000</v>
      </c>
      <c r="L520" s="93">
        <f t="shared" si="78"/>
        <v>0</v>
      </c>
      <c r="M520" s="92">
        <v>675000</v>
      </c>
      <c r="N520" s="92" t="s">
        <v>7</v>
      </c>
      <c r="O520" s="92">
        <v>0</v>
      </c>
      <c r="P520" s="92">
        <v>0</v>
      </c>
      <c r="Q520" s="92">
        <v>0</v>
      </c>
      <c r="R520" s="92">
        <v>0</v>
      </c>
      <c r="S520" s="92">
        <v>0</v>
      </c>
      <c r="T520" s="25">
        <f t="shared" si="79"/>
        <v>1</v>
      </c>
      <c r="V520">
        <f t="shared" si="80"/>
        <v>1</v>
      </c>
      <c r="W520" s="25">
        <f t="shared" si="72"/>
        <v>0</v>
      </c>
      <c r="X520">
        <f t="shared" si="73"/>
        <v>0</v>
      </c>
    </row>
    <row r="521" spans="1:24" ht="15.75" x14ac:dyDescent="0.25">
      <c r="A521" t="str">
        <f t="shared" si="74"/>
        <v>Chris Terry - DET - AG, AD</v>
      </c>
      <c r="B521" t="str">
        <f t="shared" si="75"/>
        <v>Chris</v>
      </c>
      <c r="C521" t="str">
        <f t="shared" si="76"/>
        <v>Terry</v>
      </c>
      <c r="D521" s="13" t="s">
        <v>1360</v>
      </c>
      <c r="E521" s="22" t="s">
        <v>17</v>
      </c>
      <c r="F521" s="25">
        <v>0</v>
      </c>
      <c r="G521" s="25" t="s">
        <v>2343</v>
      </c>
      <c r="H521" s="25" t="s">
        <v>2581</v>
      </c>
      <c r="I521" s="25">
        <v>30</v>
      </c>
      <c r="J521" s="156">
        <f>VALUE(COUNTIF(Validation!$A$2:$H$100,A521))</f>
        <v>0</v>
      </c>
      <c r="K521" s="93">
        <f t="shared" si="77"/>
        <v>675000</v>
      </c>
      <c r="L521" s="93">
        <f t="shared" si="78"/>
        <v>0</v>
      </c>
      <c r="M521" s="92">
        <v>675000</v>
      </c>
      <c r="N521" s="92" t="s">
        <v>7</v>
      </c>
      <c r="O521" s="92">
        <v>0</v>
      </c>
      <c r="P521" s="92">
        <v>0</v>
      </c>
      <c r="Q521" s="92">
        <v>0</v>
      </c>
      <c r="R521" s="92">
        <v>0</v>
      </c>
      <c r="S521" s="92">
        <v>0</v>
      </c>
      <c r="T521" s="25">
        <f t="shared" si="79"/>
        <v>1</v>
      </c>
      <c r="V521">
        <f t="shared" si="80"/>
        <v>1</v>
      </c>
      <c r="W521" s="25">
        <f t="shared" si="72"/>
        <v>0</v>
      </c>
      <c r="X521">
        <f t="shared" si="73"/>
        <v>0</v>
      </c>
    </row>
    <row r="522" spans="1:24" ht="15.75" x14ac:dyDescent="0.25">
      <c r="A522" t="str">
        <f t="shared" si="74"/>
        <v>Connor McDavid - EDM - C</v>
      </c>
      <c r="B522" t="str">
        <f t="shared" si="75"/>
        <v>Connor</v>
      </c>
      <c r="C522" t="str">
        <f t="shared" si="76"/>
        <v>McDavid</v>
      </c>
      <c r="D522" s="13" t="s">
        <v>4799</v>
      </c>
      <c r="E522" s="22" t="s">
        <v>18</v>
      </c>
      <c r="F522" s="25">
        <v>0</v>
      </c>
      <c r="G522" s="25" t="s">
        <v>70</v>
      </c>
      <c r="H522" s="25" t="s">
        <v>2569</v>
      </c>
      <c r="I522" s="25">
        <v>22</v>
      </c>
      <c r="J522" s="156">
        <f>VALUE(COUNTIF(Validation!$A$2:$H$100,A522))</f>
        <v>1</v>
      </c>
      <c r="K522" s="93">
        <f t="shared" si="77"/>
        <v>12500000</v>
      </c>
      <c r="L522" s="93">
        <f t="shared" si="78"/>
        <v>12500000</v>
      </c>
      <c r="M522" s="92">
        <v>12500000</v>
      </c>
      <c r="N522" s="92">
        <v>12500000</v>
      </c>
      <c r="O522" s="92">
        <v>12500000</v>
      </c>
      <c r="P522" s="92">
        <v>12500000</v>
      </c>
      <c r="Q522" s="92">
        <v>12500000</v>
      </c>
      <c r="R522" s="92">
        <v>12500000</v>
      </c>
      <c r="S522" s="92">
        <v>12500000</v>
      </c>
      <c r="T522" s="25">
        <f t="shared" si="79"/>
        <v>7</v>
      </c>
      <c r="V522">
        <f t="shared" si="80"/>
        <v>1</v>
      </c>
      <c r="W522" s="25">
        <f t="shared" si="72"/>
        <v>0</v>
      </c>
      <c r="X522">
        <f t="shared" si="73"/>
        <v>1</v>
      </c>
    </row>
    <row r="523" spans="1:24" ht="15.75" x14ac:dyDescent="0.25">
      <c r="A523" t="str">
        <f t="shared" si="74"/>
        <v>Leon Draisaitl - EDM - C, AG, AD</v>
      </c>
      <c r="B523" t="str">
        <f t="shared" si="75"/>
        <v>Leon</v>
      </c>
      <c r="C523" t="str">
        <f t="shared" si="76"/>
        <v>Draisaitl</v>
      </c>
      <c r="D523" s="13" t="s">
        <v>2128</v>
      </c>
      <c r="E523" s="22" t="s">
        <v>18</v>
      </c>
      <c r="F523" s="25">
        <v>0</v>
      </c>
      <c r="G523" s="25" t="s">
        <v>2395</v>
      </c>
      <c r="H523" s="25" t="s">
        <v>2569</v>
      </c>
      <c r="I523" s="25">
        <v>23</v>
      </c>
      <c r="J523" s="156">
        <f>VALUE(COUNTIF(Validation!$A$2:$H$100,A523))</f>
        <v>1</v>
      </c>
      <c r="K523" s="93">
        <f t="shared" si="77"/>
        <v>8500000</v>
      </c>
      <c r="L523" s="93">
        <f t="shared" si="78"/>
        <v>8500000</v>
      </c>
      <c r="M523" s="92">
        <v>8500000</v>
      </c>
      <c r="N523" s="92">
        <v>8500000</v>
      </c>
      <c r="O523" s="92">
        <v>8500000</v>
      </c>
      <c r="P523" s="92">
        <v>8500000</v>
      </c>
      <c r="Q523" s="92">
        <v>8500000</v>
      </c>
      <c r="R523" s="92">
        <v>8500000</v>
      </c>
      <c r="S523" s="92" t="s">
        <v>7</v>
      </c>
      <c r="T523" s="25">
        <f t="shared" si="79"/>
        <v>6</v>
      </c>
      <c r="V523">
        <f t="shared" si="80"/>
        <v>1</v>
      </c>
      <c r="W523" s="25">
        <f t="shared" si="72"/>
        <v>0</v>
      </c>
      <c r="X523">
        <f t="shared" si="73"/>
        <v>1</v>
      </c>
    </row>
    <row r="524" spans="1:24" ht="15.75" x14ac:dyDescent="0.25">
      <c r="A524" t="str">
        <f t="shared" si="74"/>
        <v>Ryan Nugent-Hopkins - EDM - C, AG</v>
      </c>
      <c r="B524" t="str">
        <f t="shared" si="75"/>
        <v>Ryan</v>
      </c>
      <c r="C524" t="str">
        <f t="shared" si="76"/>
        <v>Nugent-Hopkins</v>
      </c>
      <c r="D524" s="13" t="s">
        <v>4800</v>
      </c>
      <c r="E524" s="22" t="s">
        <v>18</v>
      </c>
      <c r="F524" s="25">
        <v>0</v>
      </c>
      <c r="G524" s="25" t="s">
        <v>2353</v>
      </c>
      <c r="H524" s="25" t="s">
        <v>2569</v>
      </c>
      <c r="I524" s="25">
        <v>26</v>
      </c>
      <c r="J524" s="156">
        <f>VALUE(COUNTIF(Validation!$A$2:$H$100,A524))</f>
        <v>1</v>
      </c>
      <c r="K524" s="93">
        <f t="shared" si="77"/>
        <v>6000000</v>
      </c>
      <c r="L524" s="93">
        <f t="shared" si="78"/>
        <v>6000000</v>
      </c>
      <c r="M524" s="92">
        <v>6000000</v>
      </c>
      <c r="N524" s="92">
        <v>6000000</v>
      </c>
      <c r="O524" s="92" t="s">
        <v>7</v>
      </c>
      <c r="P524" s="92">
        <v>0</v>
      </c>
      <c r="Q524" s="92">
        <v>0</v>
      </c>
      <c r="R524" s="92">
        <v>0</v>
      </c>
      <c r="S524" s="92">
        <v>0</v>
      </c>
      <c r="T524" s="25">
        <f t="shared" si="79"/>
        <v>2</v>
      </c>
      <c r="V524">
        <f t="shared" si="80"/>
        <v>1</v>
      </c>
      <c r="W524" s="25">
        <f t="shared" si="72"/>
        <v>0</v>
      </c>
      <c r="X524">
        <f t="shared" si="73"/>
        <v>1</v>
      </c>
    </row>
    <row r="525" spans="1:24" ht="15.75" x14ac:dyDescent="0.25">
      <c r="A525" t="str">
        <f t="shared" si="74"/>
        <v>James Neal - EDM - AD, AG</v>
      </c>
      <c r="B525" t="str">
        <f t="shared" si="75"/>
        <v>James</v>
      </c>
      <c r="C525" t="str">
        <f t="shared" si="76"/>
        <v>Neal</v>
      </c>
      <c r="D525" s="13" t="s">
        <v>2100</v>
      </c>
      <c r="E525" s="22" t="s">
        <v>18</v>
      </c>
      <c r="F525" s="25">
        <v>0</v>
      </c>
      <c r="G525" s="25" t="s">
        <v>2342</v>
      </c>
      <c r="H525" s="25" t="s">
        <v>2569</v>
      </c>
      <c r="I525" s="25">
        <v>31</v>
      </c>
      <c r="J525" s="156">
        <f>VALUE(COUNTIF(Validation!$A$2:$H$100,A525))</f>
        <v>0</v>
      </c>
      <c r="K525" s="93">
        <f t="shared" si="77"/>
        <v>5750000</v>
      </c>
      <c r="L525" s="93">
        <f t="shared" si="78"/>
        <v>5750000</v>
      </c>
      <c r="M525" s="92">
        <v>5750000</v>
      </c>
      <c r="N525" s="92">
        <v>5750000</v>
      </c>
      <c r="O525" s="92">
        <v>5750000</v>
      </c>
      <c r="P525" s="92">
        <v>5750000</v>
      </c>
      <c r="Q525" s="92" t="s">
        <v>7</v>
      </c>
      <c r="R525" s="92">
        <v>0</v>
      </c>
      <c r="S525" s="92">
        <v>0</v>
      </c>
      <c r="T525" s="25">
        <f t="shared" si="79"/>
        <v>4</v>
      </c>
      <c r="V525">
        <f t="shared" si="80"/>
        <v>1</v>
      </c>
      <c r="W525" s="25">
        <f t="shared" si="72"/>
        <v>0</v>
      </c>
      <c r="X525">
        <f t="shared" si="73"/>
        <v>1</v>
      </c>
    </row>
    <row r="526" spans="1:24" ht="15.75" x14ac:dyDescent="0.25">
      <c r="A526" t="str">
        <f t="shared" si="74"/>
        <v>Mikko Koskinen - EDM - G</v>
      </c>
      <c r="B526" t="str">
        <f t="shared" si="75"/>
        <v>Mikko</v>
      </c>
      <c r="C526" t="str">
        <f t="shared" si="76"/>
        <v>Koskinen</v>
      </c>
      <c r="D526" s="13" t="s">
        <v>2141</v>
      </c>
      <c r="E526" s="22" t="s">
        <v>18</v>
      </c>
      <c r="F526" s="25" t="s">
        <v>326</v>
      </c>
      <c r="G526" s="25" t="s">
        <v>121</v>
      </c>
      <c r="H526" s="25" t="s">
        <v>2569</v>
      </c>
      <c r="I526" s="25">
        <v>31</v>
      </c>
      <c r="J526" s="156">
        <f>VALUE(COUNTIF(Validation!$A$2:$H$100,A526))</f>
        <v>0</v>
      </c>
      <c r="K526" s="93">
        <f t="shared" si="77"/>
        <v>4500000</v>
      </c>
      <c r="L526" s="93">
        <f t="shared" si="78"/>
        <v>4500000</v>
      </c>
      <c r="M526" s="92">
        <v>4500000</v>
      </c>
      <c r="N526" s="92">
        <v>4500000</v>
      </c>
      <c r="O526" s="92">
        <v>4500000</v>
      </c>
      <c r="P526" s="92" t="s">
        <v>7</v>
      </c>
      <c r="Q526" s="92">
        <v>0</v>
      </c>
      <c r="R526" s="92">
        <v>0</v>
      </c>
      <c r="S526" s="92">
        <v>0</v>
      </c>
      <c r="T526" s="25">
        <f t="shared" si="79"/>
        <v>3</v>
      </c>
      <c r="V526">
        <f t="shared" si="80"/>
        <v>1</v>
      </c>
      <c r="W526" s="25">
        <f t="shared" si="72"/>
        <v>0</v>
      </c>
      <c r="X526">
        <f t="shared" si="73"/>
        <v>1</v>
      </c>
    </row>
    <row r="527" spans="1:24" ht="15.75" x14ac:dyDescent="0.25">
      <c r="A527" t="str">
        <f t="shared" si="74"/>
        <v>Oscar Klefbom - EDM - DG</v>
      </c>
      <c r="B527" t="str">
        <f t="shared" si="75"/>
        <v>Oscar</v>
      </c>
      <c r="C527" t="str">
        <f t="shared" si="76"/>
        <v>Klefbom</v>
      </c>
      <c r="D527" s="13" t="s">
        <v>2135</v>
      </c>
      <c r="E527" s="22" t="s">
        <v>18</v>
      </c>
      <c r="F527" s="25">
        <v>0</v>
      </c>
      <c r="G527" s="9" t="s">
        <v>2346</v>
      </c>
      <c r="H527" s="9" t="s">
        <v>2569</v>
      </c>
      <c r="I527" s="9">
        <v>26</v>
      </c>
      <c r="J527" s="156">
        <f>VALUE(COUNTIF(Validation!$A$2:$H$100,A527))</f>
        <v>1</v>
      </c>
      <c r="K527" s="93">
        <f t="shared" si="77"/>
        <v>4167000</v>
      </c>
      <c r="L527" s="93">
        <f t="shared" si="78"/>
        <v>4167000</v>
      </c>
      <c r="M527" s="92">
        <v>4167000</v>
      </c>
      <c r="N527" s="92">
        <v>4167000</v>
      </c>
      <c r="O527" s="92">
        <v>4167000</v>
      </c>
      <c r="P527" s="92">
        <v>4167000</v>
      </c>
      <c r="Q527" s="92" t="s">
        <v>7</v>
      </c>
      <c r="R527" s="92">
        <v>0</v>
      </c>
      <c r="S527" s="92">
        <v>0</v>
      </c>
      <c r="T527" s="25">
        <f t="shared" si="79"/>
        <v>4</v>
      </c>
      <c r="V527">
        <f t="shared" si="80"/>
        <v>1</v>
      </c>
      <c r="W527" s="25">
        <f t="shared" si="72"/>
        <v>0</v>
      </c>
      <c r="X527">
        <f t="shared" si="73"/>
        <v>1</v>
      </c>
    </row>
    <row r="528" spans="1:24" ht="15.75" x14ac:dyDescent="0.25">
      <c r="A528" t="str">
        <f t="shared" si="74"/>
        <v>Adam Larsson - EDM - DD</v>
      </c>
      <c r="B528" t="str">
        <f t="shared" si="75"/>
        <v>Adam</v>
      </c>
      <c r="C528" t="str">
        <f t="shared" si="76"/>
        <v>Larsson</v>
      </c>
      <c r="D528" s="13" t="s">
        <v>4801</v>
      </c>
      <c r="E528" s="22" t="s">
        <v>18</v>
      </c>
      <c r="F528" s="25">
        <v>0</v>
      </c>
      <c r="G528" s="9" t="s">
        <v>2345</v>
      </c>
      <c r="H528" s="9" t="s">
        <v>2569</v>
      </c>
      <c r="I528" s="9">
        <v>26</v>
      </c>
      <c r="J528" s="156">
        <f>VALUE(COUNTIF(Validation!$A$2:$H$100,A528))</f>
        <v>0</v>
      </c>
      <c r="K528" s="93">
        <f t="shared" si="77"/>
        <v>4166666</v>
      </c>
      <c r="L528" s="93">
        <f t="shared" si="78"/>
        <v>4166666</v>
      </c>
      <c r="M528" s="92">
        <v>4166666</v>
      </c>
      <c r="N528" s="92">
        <v>4166666</v>
      </c>
      <c r="O528" s="92" t="s">
        <v>7</v>
      </c>
      <c r="P528" s="92">
        <v>0</v>
      </c>
      <c r="Q528" s="92">
        <v>0</v>
      </c>
      <c r="R528" s="92">
        <v>0</v>
      </c>
      <c r="S528" s="92">
        <v>0</v>
      </c>
      <c r="T528" s="25">
        <f t="shared" si="79"/>
        <v>2</v>
      </c>
      <c r="V528">
        <f t="shared" si="80"/>
        <v>1</v>
      </c>
      <c r="W528" s="25">
        <f t="shared" si="72"/>
        <v>0</v>
      </c>
      <c r="X528">
        <f t="shared" si="73"/>
        <v>1</v>
      </c>
    </row>
    <row r="529" spans="1:24" ht="15.75" x14ac:dyDescent="0.25">
      <c r="A529" t="str">
        <f t="shared" si="74"/>
        <v>Kris Russell - EDM - DD</v>
      </c>
      <c r="B529" t="str">
        <f t="shared" si="75"/>
        <v>Kris</v>
      </c>
      <c r="C529" t="str">
        <f t="shared" si="76"/>
        <v>Russell</v>
      </c>
      <c r="D529" s="13" t="s">
        <v>2136</v>
      </c>
      <c r="E529" s="22" t="s">
        <v>18</v>
      </c>
      <c r="F529" s="25" t="s">
        <v>316</v>
      </c>
      <c r="G529" s="25" t="s">
        <v>2345</v>
      </c>
      <c r="H529" s="25" t="s">
        <v>2569</v>
      </c>
      <c r="I529" s="25">
        <v>32</v>
      </c>
      <c r="J529" s="156">
        <f>VALUE(COUNTIF(Validation!$A$2:$H$100,A529))</f>
        <v>0</v>
      </c>
      <c r="K529" s="93">
        <f t="shared" si="77"/>
        <v>4000000</v>
      </c>
      <c r="L529" s="93">
        <f t="shared" si="78"/>
        <v>4000000</v>
      </c>
      <c r="M529" s="92">
        <v>4000000</v>
      </c>
      <c r="N529" s="92">
        <v>4000000</v>
      </c>
      <c r="O529" s="92" t="s">
        <v>7</v>
      </c>
      <c r="P529" s="92">
        <v>0</v>
      </c>
      <c r="Q529" s="92">
        <v>0</v>
      </c>
      <c r="R529" s="92">
        <v>0</v>
      </c>
      <c r="S529" s="92">
        <v>0</v>
      </c>
      <c r="T529" s="25">
        <f t="shared" si="79"/>
        <v>2</v>
      </c>
      <c r="V529">
        <f t="shared" si="80"/>
        <v>1</v>
      </c>
      <c r="W529" s="25">
        <f t="shared" si="72"/>
        <v>0</v>
      </c>
      <c r="X529">
        <f t="shared" si="73"/>
        <v>1</v>
      </c>
    </row>
    <row r="530" spans="1:24" ht="15.75" x14ac:dyDescent="0.25">
      <c r="A530" t="str">
        <f t="shared" si="74"/>
        <v>Mike Smith - EDM - G</v>
      </c>
      <c r="B530" t="str">
        <f t="shared" si="75"/>
        <v>Mike</v>
      </c>
      <c r="C530" t="str">
        <f t="shared" si="76"/>
        <v>Smith</v>
      </c>
      <c r="D530" s="13" t="s">
        <v>2078</v>
      </c>
      <c r="E530" s="22" t="s">
        <v>18</v>
      </c>
      <c r="F530" s="25" t="s">
        <v>2575</v>
      </c>
      <c r="G530" s="25" t="s">
        <v>121</v>
      </c>
      <c r="H530" s="25" t="s">
        <v>2569</v>
      </c>
      <c r="I530" s="25">
        <v>37</v>
      </c>
      <c r="J530" s="156">
        <f>VALUE(COUNTIF(Validation!$A$2:$H$100,A530))</f>
        <v>0</v>
      </c>
      <c r="K530" s="93">
        <f t="shared" si="77"/>
        <v>3750000</v>
      </c>
      <c r="L530" s="93">
        <f t="shared" si="78"/>
        <v>0</v>
      </c>
      <c r="M530" s="92">
        <v>3750000</v>
      </c>
      <c r="N530" s="92" t="s">
        <v>7</v>
      </c>
      <c r="O530" s="92">
        <v>0</v>
      </c>
      <c r="P530" s="92">
        <v>0</v>
      </c>
      <c r="Q530" s="92">
        <v>0</v>
      </c>
      <c r="R530" s="92">
        <v>0</v>
      </c>
      <c r="S530" s="92">
        <v>0</v>
      </c>
      <c r="T530" s="25">
        <f t="shared" si="79"/>
        <v>1</v>
      </c>
      <c r="V530">
        <f t="shared" si="80"/>
        <v>1</v>
      </c>
      <c r="W530" s="25">
        <f t="shared" si="72"/>
        <v>0</v>
      </c>
      <c r="X530">
        <f t="shared" si="73"/>
        <v>0</v>
      </c>
    </row>
    <row r="531" spans="1:24" ht="15.75" x14ac:dyDescent="0.25">
      <c r="A531" t="str">
        <f t="shared" si="74"/>
        <v>Darnell Nurse - EDM - DG</v>
      </c>
      <c r="B531" t="str">
        <f t="shared" si="75"/>
        <v>Darnell</v>
      </c>
      <c r="C531" t="str">
        <f t="shared" si="76"/>
        <v>Nurse</v>
      </c>
      <c r="D531" s="13" t="s">
        <v>2139</v>
      </c>
      <c r="E531" s="22" t="s">
        <v>18</v>
      </c>
      <c r="F531" s="25">
        <v>0</v>
      </c>
      <c r="G531" s="25" t="s">
        <v>2346</v>
      </c>
      <c r="H531" s="25" t="s">
        <v>2569</v>
      </c>
      <c r="I531" s="25">
        <v>24</v>
      </c>
      <c r="J531" s="156">
        <f>VALUE(COUNTIF(Validation!$A$2:$H$100,A531))</f>
        <v>1</v>
      </c>
      <c r="K531" s="93">
        <f t="shared" si="77"/>
        <v>3200000</v>
      </c>
      <c r="L531" s="93">
        <f t="shared" si="78"/>
        <v>0</v>
      </c>
      <c r="M531" s="92">
        <v>3200000</v>
      </c>
      <c r="N531" s="92" t="s">
        <v>8</v>
      </c>
      <c r="O531" s="92">
        <v>0</v>
      </c>
      <c r="P531" s="92">
        <v>0</v>
      </c>
      <c r="Q531" s="92">
        <v>0</v>
      </c>
      <c r="R531" s="92">
        <v>0</v>
      </c>
      <c r="S531" s="92">
        <v>0</v>
      </c>
      <c r="T531" s="25">
        <f t="shared" si="79"/>
        <v>1</v>
      </c>
      <c r="V531">
        <f t="shared" si="80"/>
        <v>1</v>
      </c>
      <c r="W531" s="25">
        <f t="shared" si="72"/>
        <v>0</v>
      </c>
      <c r="X531">
        <f t="shared" si="73"/>
        <v>0</v>
      </c>
    </row>
    <row r="532" spans="1:24" ht="15.75" x14ac:dyDescent="0.25">
      <c r="A532" t="str">
        <f t="shared" si="74"/>
        <v>Sam Gagner - EDM - C, AD</v>
      </c>
      <c r="B532" t="str">
        <f t="shared" si="75"/>
        <v>Sam</v>
      </c>
      <c r="C532" t="str">
        <f t="shared" si="76"/>
        <v>Gagner</v>
      </c>
      <c r="D532" s="13" t="s">
        <v>2242</v>
      </c>
      <c r="E532" s="22" t="s">
        <v>18</v>
      </c>
      <c r="F532" s="25">
        <v>0</v>
      </c>
      <c r="G532" s="9" t="s">
        <v>2349</v>
      </c>
      <c r="H532" s="9" t="s">
        <v>2569</v>
      </c>
      <c r="I532" s="9">
        <v>30</v>
      </c>
      <c r="J532" s="156">
        <f>VALUE(COUNTIF(Validation!$A$2:$H$100,A532))</f>
        <v>0</v>
      </c>
      <c r="K532" s="93">
        <f t="shared" si="77"/>
        <v>3150000</v>
      </c>
      <c r="L532" s="93">
        <f t="shared" si="78"/>
        <v>0</v>
      </c>
      <c r="M532" s="92">
        <v>3150000</v>
      </c>
      <c r="N532" s="92" t="s">
        <v>7</v>
      </c>
      <c r="O532" s="92">
        <v>0</v>
      </c>
      <c r="P532" s="92">
        <v>0</v>
      </c>
      <c r="Q532" s="92">
        <v>0</v>
      </c>
      <c r="R532" s="92">
        <v>0</v>
      </c>
      <c r="S532" s="92">
        <v>0</v>
      </c>
      <c r="T532" s="25">
        <f t="shared" si="79"/>
        <v>1</v>
      </c>
      <c r="V532">
        <f t="shared" si="80"/>
        <v>1</v>
      </c>
      <c r="W532" s="25">
        <f t="shared" si="72"/>
        <v>0</v>
      </c>
      <c r="X532">
        <f t="shared" si="73"/>
        <v>0</v>
      </c>
    </row>
    <row r="533" spans="1:24" ht="15.75" x14ac:dyDescent="0.25">
      <c r="A533" t="str">
        <f t="shared" si="74"/>
        <v>Brandon Manning - EDM - DG</v>
      </c>
      <c r="B533" t="str">
        <f t="shared" si="75"/>
        <v>Brandon</v>
      </c>
      <c r="C533" t="str">
        <f t="shared" si="76"/>
        <v>Manning</v>
      </c>
      <c r="D533" s="13" t="s">
        <v>1807</v>
      </c>
      <c r="E533" s="22" t="s">
        <v>18</v>
      </c>
      <c r="F533" s="25">
        <v>0</v>
      </c>
      <c r="G533" s="25" t="s">
        <v>2346</v>
      </c>
      <c r="H533" s="25" t="s">
        <v>2569</v>
      </c>
      <c r="I533" s="25">
        <v>29</v>
      </c>
      <c r="J533" s="156">
        <f>VALUE(COUNTIF(Validation!$A$2:$H$100,A533))</f>
        <v>0</v>
      </c>
      <c r="K533" s="93">
        <f t="shared" si="77"/>
        <v>2250000</v>
      </c>
      <c r="L533" s="93">
        <f t="shared" si="78"/>
        <v>0</v>
      </c>
      <c r="M533" s="92">
        <v>2250000</v>
      </c>
      <c r="N533" s="92" t="s">
        <v>7</v>
      </c>
      <c r="O533" s="92">
        <v>0</v>
      </c>
      <c r="P533" s="92">
        <v>0</v>
      </c>
      <c r="Q533" s="92">
        <v>0</v>
      </c>
      <c r="R533" s="92">
        <v>0</v>
      </c>
      <c r="S533" s="92">
        <v>0</v>
      </c>
      <c r="T533" s="25">
        <f t="shared" si="79"/>
        <v>1</v>
      </c>
      <c r="V533">
        <f t="shared" si="80"/>
        <v>1</v>
      </c>
      <c r="W533" s="25">
        <f t="shared" si="72"/>
        <v>0</v>
      </c>
      <c r="X533">
        <f t="shared" si="73"/>
        <v>0</v>
      </c>
    </row>
    <row r="534" spans="1:24" ht="15.75" x14ac:dyDescent="0.25">
      <c r="A534" t="str">
        <f t="shared" si="74"/>
        <v>Alex Chiasson - EDM - AD</v>
      </c>
      <c r="B534" t="str">
        <f t="shared" si="75"/>
        <v>Alex</v>
      </c>
      <c r="C534" t="str">
        <f t="shared" si="76"/>
        <v>Chiasson</v>
      </c>
      <c r="D534" s="13" t="s">
        <v>2396</v>
      </c>
      <c r="E534" s="22" t="s">
        <v>18</v>
      </c>
      <c r="F534" s="25">
        <v>0</v>
      </c>
      <c r="G534" s="25" t="s">
        <v>2339</v>
      </c>
      <c r="H534" s="25" t="s">
        <v>2569</v>
      </c>
      <c r="I534" s="25">
        <v>28</v>
      </c>
      <c r="J534" s="156">
        <f>VALUE(COUNTIF(Validation!$A$2:$H$100,A534))</f>
        <v>0</v>
      </c>
      <c r="K534" s="93">
        <f t="shared" si="77"/>
        <v>2150000</v>
      </c>
      <c r="L534" s="93">
        <f t="shared" si="78"/>
        <v>2150000</v>
      </c>
      <c r="M534" s="92">
        <v>2150000</v>
      </c>
      <c r="N534" s="92">
        <v>2150000</v>
      </c>
      <c r="O534" s="92" t="s">
        <v>7</v>
      </c>
      <c r="P534" s="92">
        <v>0</v>
      </c>
      <c r="Q534" s="92">
        <v>0</v>
      </c>
      <c r="R534" s="92">
        <v>0</v>
      </c>
      <c r="S534" s="92">
        <v>0</v>
      </c>
      <c r="T534" s="25">
        <f t="shared" si="79"/>
        <v>2</v>
      </c>
      <c r="V534">
        <f t="shared" si="80"/>
        <v>1</v>
      </c>
      <c r="W534" s="25">
        <f t="shared" si="72"/>
        <v>0</v>
      </c>
      <c r="X534">
        <f t="shared" si="73"/>
        <v>1</v>
      </c>
    </row>
    <row r="535" spans="1:24" ht="15.75" x14ac:dyDescent="0.25">
      <c r="A535" t="str">
        <f t="shared" si="74"/>
        <v>Zack Kassian - EDM - AD</v>
      </c>
      <c r="B535" t="str">
        <f t="shared" si="75"/>
        <v>Zack</v>
      </c>
      <c r="C535" t="str">
        <f t="shared" si="76"/>
        <v>Kassian</v>
      </c>
      <c r="D535" s="13" t="s">
        <v>2130</v>
      </c>
      <c r="E535" s="22" t="s">
        <v>18</v>
      </c>
      <c r="F535" s="25">
        <v>0</v>
      </c>
      <c r="G535" s="9" t="s">
        <v>2339</v>
      </c>
      <c r="H535" s="9" t="s">
        <v>2569</v>
      </c>
      <c r="I535" s="9">
        <v>28</v>
      </c>
      <c r="J535" s="156">
        <f>VALUE(COUNTIF(Validation!$A$2:$H$100,A535))</f>
        <v>0</v>
      </c>
      <c r="K535" s="93">
        <f t="shared" si="77"/>
        <v>1950000</v>
      </c>
      <c r="L535" s="93">
        <f t="shared" si="78"/>
        <v>0</v>
      </c>
      <c r="M535" s="92">
        <v>1950000</v>
      </c>
      <c r="N535" s="92" t="s">
        <v>7</v>
      </c>
      <c r="O535" s="92">
        <v>0</v>
      </c>
      <c r="P535" s="92">
        <v>0</v>
      </c>
      <c r="Q535" s="92">
        <v>0</v>
      </c>
      <c r="R535" s="92">
        <v>0</v>
      </c>
      <c r="S535" s="92">
        <v>0</v>
      </c>
      <c r="T535" s="25">
        <f t="shared" si="79"/>
        <v>1</v>
      </c>
      <c r="V535">
        <f t="shared" si="80"/>
        <v>1</v>
      </c>
      <c r="W535" s="25">
        <f t="shared" si="72"/>
        <v>0</v>
      </c>
      <c r="X535">
        <f t="shared" si="73"/>
        <v>0</v>
      </c>
    </row>
    <row r="536" spans="1:24" ht="15.75" x14ac:dyDescent="0.25">
      <c r="A536" t="str">
        <f t="shared" si="74"/>
        <v>Matthew Benning - EDM - DD</v>
      </c>
      <c r="B536" t="str">
        <f t="shared" si="75"/>
        <v>Matthew</v>
      </c>
      <c r="C536" t="str">
        <f t="shared" si="76"/>
        <v>Benning</v>
      </c>
      <c r="D536" s="13" t="s">
        <v>2137</v>
      </c>
      <c r="E536" s="22" t="s">
        <v>18</v>
      </c>
      <c r="F536" s="25">
        <v>0</v>
      </c>
      <c r="G536" s="25" t="s">
        <v>2345</v>
      </c>
      <c r="H536" s="25" t="s">
        <v>2569</v>
      </c>
      <c r="I536" s="25">
        <v>25</v>
      </c>
      <c r="J536" s="156">
        <f>VALUE(COUNTIF(Validation!$A$2:$H$100,A536))</f>
        <v>0</v>
      </c>
      <c r="K536" s="93">
        <f t="shared" si="77"/>
        <v>1900000</v>
      </c>
      <c r="L536" s="93">
        <f t="shared" si="78"/>
        <v>0</v>
      </c>
      <c r="M536" s="92">
        <v>1900000</v>
      </c>
      <c r="N536" s="92" t="s">
        <v>8</v>
      </c>
      <c r="O536" s="92">
        <v>0</v>
      </c>
      <c r="P536" s="92">
        <v>0</v>
      </c>
      <c r="Q536" s="92">
        <v>0</v>
      </c>
      <c r="R536" s="92">
        <v>0</v>
      </c>
      <c r="S536" s="92">
        <v>0</v>
      </c>
      <c r="T536" s="25">
        <f t="shared" si="79"/>
        <v>1</v>
      </c>
      <c r="V536">
        <f t="shared" si="80"/>
        <v>1</v>
      </c>
      <c r="W536" s="25">
        <f t="shared" si="72"/>
        <v>0</v>
      </c>
      <c r="X536">
        <f t="shared" si="73"/>
        <v>0</v>
      </c>
    </row>
    <row r="537" spans="1:24" ht="15.75" x14ac:dyDescent="0.25">
      <c r="A537" t="str">
        <f t="shared" si="74"/>
        <v>Philip Broberg - EDM - DG</v>
      </c>
      <c r="B537" t="str">
        <f t="shared" si="75"/>
        <v>Philip</v>
      </c>
      <c r="C537" t="str">
        <f t="shared" si="76"/>
        <v>Broberg</v>
      </c>
      <c r="D537" s="13" t="s">
        <v>2609</v>
      </c>
      <c r="E537" s="22" t="s">
        <v>18</v>
      </c>
      <c r="F537" s="25" t="s">
        <v>333</v>
      </c>
      <c r="G537" s="25" t="s">
        <v>2346</v>
      </c>
      <c r="H537" s="25" t="s">
        <v>4748</v>
      </c>
      <c r="I537" s="25">
        <v>18</v>
      </c>
      <c r="J537" s="156">
        <f>VALUE(COUNTIF(Validation!$A$2:$H$100,A537))</f>
        <v>0</v>
      </c>
      <c r="K537" s="93">
        <f t="shared" si="77"/>
        <v>1775000</v>
      </c>
      <c r="L537" s="93">
        <f t="shared" si="78"/>
        <v>1775000</v>
      </c>
      <c r="M537" s="92">
        <v>1775000</v>
      </c>
      <c r="N537" s="92">
        <v>1775000</v>
      </c>
      <c r="O537" s="92">
        <v>1775000</v>
      </c>
      <c r="P537" s="92" t="s">
        <v>8</v>
      </c>
      <c r="Q537" s="92">
        <v>0</v>
      </c>
      <c r="R537" s="92">
        <v>0</v>
      </c>
      <c r="S537" s="92">
        <v>0</v>
      </c>
      <c r="T537" s="25">
        <f t="shared" si="79"/>
        <v>3</v>
      </c>
      <c r="V537">
        <f t="shared" si="80"/>
        <v>1</v>
      </c>
      <c r="W537" s="25">
        <f t="shared" si="72"/>
        <v>1</v>
      </c>
      <c r="X537">
        <f t="shared" si="73"/>
        <v>1</v>
      </c>
    </row>
    <row r="538" spans="1:24" ht="15.75" x14ac:dyDescent="0.25">
      <c r="A538" t="str">
        <f t="shared" si="74"/>
        <v>Evan Bouchard - EDM - DD</v>
      </c>
      <c r="B538" t="str">
        <f t="shared" si="75"/>
        <v>Evan</v>
      </c>
      <c r="C538" t="str">
        <f t="shared" si="76"/>
        <v>Bouchard</v>
      </c>
      <c r="D538" s="13" t="s">
        <v>2144</v>
      </c>
      <c r="E538" s="22" t="s">
        <v>18</v>
      </c>
      <c r="F538" s="25" t="s">
        <v>331</v>
      </c>
      <c r="G538" s="25" t="s">
        <v>2345</v>
      </c>
      <c r="H538" s="25" t="s">
        <v>2581</v>
      </c>
      <c r="I538" s="25">
        <v>19</v>
      </c>
      <c r="J538" s="156">
        <f>VALUE(COUNTIF(Validation!$A$2:$H$100,A538))</f>
        <v>1</v>
      </c>
      <c r="K538" s="93">
        <f t="shared" si="77"/>
        <v>1627500</v>
      </c>
      <c r="L538" s="93">
        <f t="shared" si="78"/>
        <v>1627500</v>
      </c>
      <c r="M538" s="92">
        <v>1627500</v>
      </c>
      <c r="N538" s="92">
        <v>1627500</v>
      </c>
      <c r="O538" s="92">
        <v>1627500</v>
      </c>
      <c r="P538" s="92" t="s">
        <v>8</v>
      </c>
      <c r="Q538" s="92">
        <v>0</v>
      </c>
      <c r="R538" s="92">
        <v>0</v>
      </c>
      <c r="S538" s="92">
        <v>0</v>
      </c>
      <c r="T538" s="25">
        <f t="shared" si="79"/>
        <v>3</v>
      </c>
      <c r="V538">
        <f t="shared" si="80"/>
        <v>1</v>
      </c>
      <c r="W538" s="25">
        <f t="shared" si="72"/>
        <v>1</v>
      </c>
      <c r="X538">
        <f t="shared" si="73"/>
        <v>1</v>
      </c>
    </row>
    <row r="539" spans="1:24" ht="15.75" x14ac:dyDescent="0.25">
      <c r="A539" t="str">
        <f t="shared" si="74"/>
        <v>Gaetan Haas - EDM - C</v>
      </c>
      <c r="B539" t="str">
        <f t="shared" si="75"/>
        <v>Gaetan</v>
      </c>
      <c r="C539" t="str">
        <f t="shared" si="76"/>
        <v>Haas</v>
      </c>
      <c r="D539" s="13" t="s">
        <v>2753</v>
      </c>
      <c r="E539" s="22" t="s">
        <v>18</v>
      </c>
      <c r="F539" s="25" t="s">
        <v>331</v>
      </c>
      <c r="G539" s="9" t="s">
        <v>70</v>
      </c>
      <c r="H539" s="9" t="s">
        <v>2581</v>
      </c>
      <c r="I539" s="9">
        <v>27</v>
      </c>
      <c r="J539" s="156">
        <f>VALUE(COUNTIF(Validation!$A$2:$H$100,A539))</f>
        <v>0</v>
      </c>
      <c r="K539" s="93">
        <f t="shared" si="77"/>
        <v>1562500</v>
      </c>
      <c r="L539" s="93">
        <f t="shared" si="78"/>
        <v>0</v>
      </c>
      <c r="M539" s="92">
        <v>1562500</v>
      </c>
      <c r="N539" s="92" t="s">
        <v>7</v>
      </c>
      <c r="O539" s="92">
        <v>0</v>
      </c>
      <c r="P539" s="92">
        <v>0</v>
      </c>
      <c r="Q539" s="92">
        <v>0</v>
      </c>
      <c r="R539" s="92">
        <v>0</v>
      </c>
      <c r="S539" s="92">
        <v>0</v>
      </c>
      <c r="T539" s="25">
        <f t="shared" si="79"/>
        <v>1</v>
      </c>
      <c r="V539">
        <f t="shared" si="80"/>
        <v>1</v>
      </c>
      <c r="W539" s="25">
        <f t="shared" si="72"/>
        <v>1</v>
      </c>
      <c r="X539">
        <f t="shared" si="73"/>
        <v>0</v>
      </c>
    </row>
    <row r="540" spans="1:24" ht="15.75" x14ac:dyDescent="0.25">
      <c r="A540" t="str">
        <f t="shared" si="74"/>
        <v>Markus Granlund - EDM - AD, AG, C</v>
      </c>
      <c r="B540" t="str">
        <f t="shared" si="75"/>
        <v>Markus</v>
      </c>
      <c r="C540" t="str">
        <f t="shared" si="76"/>
        <v>Granlund</v>
      </c>
      <c r="D540" s="13" t="s">
        <v>2246</v>
      </c>
      <c r="E540" s="22" t="s">
        <v>18</v>
      </c>
      <c r="F540" s="25">
        <v>0</v>
      </c>
      <c r="G540" s="25" t="s">
        <v>4866</v>
      </c>
      <c r="H540" s="25" t="s">
        <v>2569</v>
      </c>
      <c r="I540" s="25">
        <v>26</v>
      </c>
      <c r="J540" s="156">
        <f>VALUE(COUNTIF(Validation!$A$2:$H$100,A540))</f>
        <v>0</v>
      </c>
      <c r="K540" s="93">
        <f t="shared" si="77"/>
        <v>1300000</v>
      </c>
      <c r="L540" s="93">
        <f t="shared" si="78"/>
        <v>0</v>
      </c>
      <c r="M540" s="92">
        <v>1300000</v>
      </c>
      <c r="N540" s="92" t="s">
        <v>7</v>
      </c>
      <c r="O540" s="92">
        <v>0</v>
      </c>
      <c r="P540" s="92">
        <v>0</v>
      </c>
      <c r="Q540" s="92">
        <v>0</v>
      </c>
      <c r="R540" s="92">
        <v>0</v>
      </c>
      <c r="S540" s="92">
        <v>0</v>
      </c>
      <c r="T540" s="25">
        <f t="shared" si="79"/>
        <v>1</v>
      </c>
      <c r="V540">
        <f t="shared" si="80"/>
        <v>1</v>
      </c>
      <c r="W540" s="25">
        <f t="shared" si="72"/>
        <v>0</v>
      </c>
      <c r="X540">
        <f t="shared" si="73"/>
        <v>0</v>
      </c>
    </row>
    <row r="541" spans="1:24" ht="15.75" x14ac:dyDescent="0.25">
      <c r="A541" t="str">
        <f t="shared" si="74"/>
        <v>Jujhar Khaira - EDM - C, AG</v>
      </c>
      <c r="B541" t="str">
        <f t="shared" si="75"/>
        <v>Jujhar</v>
      </c>
      <c r="C541" t="str">
        <f t="shared" si="76"/>
        <v>Khaira</v>
      </c>
      <c r="D541" s="13" t="s">
        <v>2133</v>
      </c>
      <c r="E541" s="22" t="s">
        <v>18</v>
      </c>
      <c r="F541" s="25">
        <v>0</v>
      </c>
      <c r="G541" s="158" t="s">
        <v>2353</v>
      </c>
      <c r="H541" s="158" t="s">
        <v>2569</v>
      </c>
      <c r="I541" s="158">
        <v>25</v>
      </c>
      <c r="J541" s="156">
        <f>VALUE(COUNTIF(Validation!$A$2:$H$100,A541))</f>
        <v>0</v>
      </c>
      <c r="K541" s="93">
        <f t="shared" si="77"/>
        <v>1200000</v>
      </c>
      <c r="L541" s="93">
        <f t="shared" si="78"/>
        <v>1200000</v>
      </c>
      <c r="M541" s="92">
        <v>1200000</v>
      </c>
      <c r="N541" s="92">
        <v>1200000</v>
      </c>
      <c r="O541" s="92" t="s">
        <v>8</v>
      </c>
      <c r="P541" s="92">
        <v>0</v>
      </c>
      <c r="Q541" s="92">
        <v>0</v>
      </c>
      <c r="R541" s="92">
        <v>0</v>
      </c>
      <c r="S541" s="92">
        <v>0</v>
      </c>
      <c r="T541" s="25">
        <f t="shared" si="79"/>
        <v>2</v>
      </c>
      <c r="V541">
        <f t="shared" si="80"/>
        <v>1</v>
      </c>
      <c r="W541" s="25">
        <f t="shared" si="72"/>
        <v>0</v>
      </c>
      <c r="X541">
        <f t="shared" si="73"/>
        <v>1</v>
      </c>
    </row>
    <row r="542" spans="1:24" ht="15.75" x14ac:dyDescent="0.25">
      <c r="A542" t="str">
        <f t="shared" si="74"/>
        <v>Kyle Brodziak - EDM - C</v>
      </c>
      <c r="B542" t="str">
        <f t="shared" si="75"/>
        <v>Kyle</v>
      </c>
      <c r="C542" t="str">
        <f t="shared" si="76"/>
        <v>Brodziak</v>
      </c>
      <c r="D542" s="13" t="s">
        <v>2132</v>
      </c>
      <c r="E542" s="22" t="s">
        <v>18</v>
      </c>
      <c r="F542" s="25">
        <v>0</v>
      </c>
      <c r="G542" s="25" t="s">
        <v>70</v>
      </c>
      <c r="H542" s="25" t="s">
        <v>2569</v>
      </c>
      <c r="I542" s="25">
        <v>35</v>
      </c>
      <c r="J542" s="156">
        <f>VALUE(COUNTIF(Validation!$A$2:$H$100,A542))</f>
        <v>0</v>
      </c>
      <c r="K542" s="93">
        <f t="shared" si="77"/>
        <v>1150000</v>
      </c>
      <c r="L542" s="93">
        <f t="shared" si="78"/>
        <v>0</v>
      </c>
      <c r="M542" s="92">
        <v>1150000</v>
      </c>
      <c r="N542" s="92" t="s">
        <v>7</v>
      </c>
      <c r="O542" s="92">
        <v>0</v>
      </c>
      <c r="P542" s="92">
        <v>0</v>
      </c>
      <c r="Q542" s="92">
        <v>0</v>
      </c>
      <c r="R542" s="92">
        <v>0</v>
      </c>
      <c r="S542" s="92">
        <v>0</v>
      </c>
      <c r="T542" s="25">
        <f t="shared" si="79"/>
        <v>1</v>
      </c>
      <c r="V542">
        <f t="shared" si="80"/>
        <v>1</v>
      </c>
      <c r="W542" s="25">
        <f t="shared" si="72"/>
        <v>0</v>
      </c>
      <c r="X542">
        <f t="shared" si="73"/>
        <v>0</v>
      </c>
    </row>
    <row r="543" spans="1:24" ht="15.75" x14ac:dyDescent="0.25">
      <c r="A543" t="str">
        <f t="shared" si="74"/>
        <v>Kailer Yamamoto - EDM - AD, C</v>
      </c>
      <c r="B543" t="str">
        <f t="shared" si="75"/>
        <v>Kailer</v>
      </c>
      <c r="C543" t="str">
        <f t="shared" si="76"/>
        <v>Yamamoto</v>
      </c>
      <c r="D543" s="13" t="s">
        <v>2145</v>
      </c>
      <c r="E543" s="22" t="s">
        <v>18</v>
      </c>
      <c r="F543" s="25" t="s">
        <v>331</v>
      </c>
      <c r="G543" s="25" t="s">
        <v>2354</v>
      </c>
      <c r="H543" s="25" t="s">
        <v>2581</v>
      </c>
      <c r="I543" s="25">
        <v>20</v>
      </c>
      <c r="J543" s="156">
        <f>VALUE(COUNTIF(Validation!$A$2:$H$100,A543))</f>
        <v>1</v>
      </c>
      <c r="K543" s="93">
        <f t="shared" si="77"/>
        <v>1124166</v>
      </c>
      <c r="L543" s="93">
        <f t="shared" si="78"/>
        <v>1124166</v>
      </c>
      <c r="M543" s="92">
        <v>1124166</v>
      </c>
      <c r="N543" s="92">
        <v>1124166</v>
      </c>
      <c r="O543" s="92" t="s">
        <v>8</v>
      </c>
      <c r="P543" s="92">
        <v>0</v>
      </c>
      <c r="Q543" s="92">
        <v>0</v>
      </c>
      <c r="R543" s="92">
        <v>0</v>
      </c>
      <c r="S543" s="92">
        <v>0</v>
      </c>
      <c r="T543" s="25">
        <f t="shared" si="79"/>
        <v>2</v>
      </c>
      <c r="V543">
        <f t="shared" si="80"/>
        <v>1</v>
      </c>
      <c r="W543" s="25">
        <f t="shared" si="72"/>
        <v>1</v>
      </c>
      <c r="X543">
        <f t="shared" si="73"/>
        <v>1</v>
      </c>
    </row>
    <row r="544" spans="1:24" ht="15.75" x14ac:dyDescent="0.25">
      <c r="A544" t="str">
        <f t="shared" si="74"/>
        <v>Josh Archibald - EDM - AD</v>
      </c>
      <c r="B544" t="str">
        <f t="shared" si="75"/>
        <v>Josh</v>
      </c>
      <c r="C544" t="str">
        <f t="shared" si="76"/>
        <v>Archibald</v>
      </c>
      <c r="D544" s="13" t="s">
        <v>2608</v>
      </c>
      <c r="E544" s="22" t="s">
        <v>18</v>
      </c>
      <c r="F544" s="25">
        <v>0</v>
      </c>
      <c r="G544" s="25" t="s">
        <v>2339</v>
      </c>
      <c r="H544" s="25" t="s">
        <v>2569</v>
      </c>
      <c r="I544" s="25">
        <v>26</v>
      </c>
      <c r="J544" s="156">
        <f>VALUE(COUNTIF(Validation!$A$2:$H$100,A544))</f>
        <v>0</v>
      </c>
      <c r="K544" s="93">
        <f t="shared" si="77"/>
        <v>1000000</v>
      </c>
      <c r="L544" s="93">
        <f t="shared" si="78"/>
        <v>0</v>
      </c>
      <c r="M544" s="92">
        <v>1000000</v>
      </c>
      <c r="N544" s="92" t="s">
        <v>7</v>
      </c>
      <c r="O544" s="92">
        <v>0</v>
      </c>
      <c r="P544" s="92">
        <v>0</v>
      </c>
      <c r="Q544" s="92">
        <v>0</v>
      </c>
      <c r="R544" s="92">
        <v>0</v>
      </c>
      <c r="S544" s="92">
        <v>0</v>
      </c>
      <c r="T544" s="25">
        <f t="shared" si="79"/>
        <v>1</v>
      </c>
      <c r="V544">
        <f t="shared" si="80"/>
        <v>1</v>
      </c>
      <c r="W544" s="25">
        <f t="shared" si="72"/>
        <v>0</v>
      </c>
      <c r="X544">
        <f t="shared" si="73"/>
        <v>0</v>
      </c>
    </row>
    <row r="545" spans="1:24" ht="15.75" x14ac:dyDescent="0.25">
      <c r="A545" t="str">
        <f t="shared" si="74"/>
        <v>Cooper Marody - EDM - C, AD</v>
      </c>
      <c r="B545" t="str">
        <f t="shared" si="75"/>
        <v>Cooper</v>
      </c>
      <c r="C545" t="str">
        <f t="shared" si="76"/>
        <v>Marody</v>
      </c>
      <c r="D545" s="13" t="s">
        <v>2143</v>
      </c>
      <c r="E545" s="22" t="s">
        <v>18</v>
      </c>
      <c r="F545" s="25" t="s">
        <v>331</v>
      </c>
      <c r="G545" s="25" t="s">
        <v>2349</v>
      </c>
      <c r="H545" s="25" t="s">
        <v>2581</v>
      </c>
      <c r="I545" s="25">
        <v>22</v>
      </c>
      <c r="J545" s="156">
        <f>VALUE(COUNTIF(Validation!$A$2:$H$100,A545))</f>
        <v>0</v>
      </c>
      <c r="K545" s="93">
        <f t="shared" si="77"/>
        <v>1000000</v>
      </c>
      <c r="L545" s="93">
        <f t="shared" si="78"/>
        <v>1000000</v>
      </c>
      <c r="M545" s="92">
        <v>1000000</v>
      </c>
      <c r="N545" s="92">
        <v>1000000</v>
      </c>
      <c r="O545" s="92" t="s">
        <v>8</v>
      </c>
      <c r="P545" s="92">
        <v>0</v>
      </c>
      <c r="Q545" s="92">
        <v>0</v>
      </c>
      <c r="R545" s="92">
        <v>0</v>
      </c>
      <c r="S545" s="92">
        <v>0</v>
      </c>
      <c r="T545" s="25">
        <f t="shared" si="79"/>
        <v>2</v>
      </c>
      <c r="V545">
        <f t="shared" si="80"/>
        <v>1</v>
      </c>
      <c r="W545" s="25">
        <f t="shared" si="72"/>
        <v>1</v>
      </c>
      <c r="X545">
        <f t="shared" si="73"/>
        <v>1</v>
      </c>
    </row>
    <row r="546" spans="1:24" ht="15.75" x14ac:dyDescent="0.25">
      <c r="A546" t="str">
        <f t="shared" si="74"/>
        <v>Joel Persson - EDM - DD</v>
      </c>
      <c r="B546" t="str">
        <f t="shared" si="75"/>
        <v>Joel</v>
      </c>
      <c r="C546" t="str">
        <f t="shared" si="76"/>
        <v>Persson</v>
      </c>
      <c r="D546" s="13" t="s">
        <v>2142</v>
      </c>
      <c r="E546" s="22" t="s">
        <v>18</v>
      </c>
      <c r="F546" s="25">
        <v>0</v>
      </c>
      <c r="G546" s="25" t="s">
        <v>2345</v>
      </c>
      <c r="H546" s="25" t="s">
        <v>2569</v>
      </c>
      <c r="I546" s="25">
        <v>25</v>
      </c>
      <c r="J546" s="156">
        <f>VALUE(COUNTIF(Validation!$A$2:$H$100,A546))</f>
        <v>0</v>
      </c>
      <c r="K546" s="93">
        <f t="shared" si="77"/>
        <v>1000000</v>
      </c>
      <c r="L546" s="93">
        <f t="shared" si="78"/>
        <v>0</v>
      </c>
      <c r="M546" s="92">
        <v>1000000</v>
      </c>
      <c r="N546" s="92" t="s">
        <v>8</v>
      </c>
      <c r="O546" s="92">
        <v>0</v>
      </c>
      <c r="P546" s="92">
        <v>0</v>
      </c>
      <c r="Q546" s="92">
        <v>0</v>
      </c>
      <c r="R546" s="92">
        <v>0</v>
      </c>
      <c r="S546" s="92">
        <v>0</v>
      </c>
      <c r="T546" s="25">
        <f t="shared" si="79"/>
        <v>1</v>
      </c>
      <c r="V546">
        <f t="shared" si="80"/>
        <v>1</v>
      </c>
      <c r="W546" s="25">
        <f t="shared" si="72"/>
        <v>0</v>
      </c>
      <c r="X546">
        <f t="shared" si="73"/>
        <v>0</v>
      </c>
    </row>
    <row r="547" spans="1:24" ht="15.75" x14ac:dyDescent="0.25">
      <c r="A547" t="str">
        <f t="shared" si="74"/>
        <v>Cameron Hebig - EDM - C</v>
      </c>
      <c r="B547" t="str">
        <f t="shared" si="75"/>
        <v>Cameron</v>
      </c>
      <c r="C547" t="str">
        <f t="shared" si="76"/>
        <v>Hebig</v>
      </c>
      <c r="D547" s="13" t="s">
        <v>2154</v>
      </c>
      <c r="E547" s="22" t="s">
        <v>18</v>
      </c>
      <c r="F547" s="25" t="s">
        <v>331</v>
      </c>
      <c r="G547" s="9" t="s">
        <v>70</v>
      </c>
      <c r="H547" s="9" t="s">
        <v>2581</v>
      </c>
      <c r="I547" s="9">
        <v>22</v>
      </c>
      <c r="J547" s="156">
        <f>VALUE(COUNTIF(Validation!$A$2:$H$100,A547))</f>
        <v>0</v>
      </c>
      <c r="K547" s="93">
        <f t="shared" si="77"/>
        <v>925000</v>
      </c>
      <c r="L547" s="93">
        <f t="shared" si="78"/>
        <v>0</v>
      </c>
      <c r="M547" s="92">
        <v>925000</v>
      </c>
      <c r="N547" s="92" t="s">
        <v>8</v>
      </c>
      <c r="O547" s="92">
        <v>0</v>
      </c>
      <c r="P547" s="92">
        <v>0</v>
      </c>
      <c r="Q547" s="92">
        <v>0</v>
      </c>
      <c r="R547" s="92">
        <v>0</v>
      </c>
      <c r="S547" s="92">
        <v>0</v>
      </c>
      <c r="T547" s="25">
        <f t="shared" si="79"/>
        <v>1</v>
      </c>
      <c r="V547">
        <f t="shared" si="80"/>
        <v>1</v>
      </c>
      <c r="W547" s="25">
        <f t="shared" si="72"/>
        <v>1</v>
      </c>
      <c r="X547">
        <f t="shared" si="73"/>
        <v>0</v>
      </c>
    </row>
    <row r="548" spans="1:24" ht="15.75" x14ac:dyDescent="0.25">
      <c r="A548" t="str">
        <f t="shared" si="74"/>
        <v>Ryan Mantha - EDM - DD</v>
      </c>
      <c r="B548" t="str">
        <f t="shared" si="75"/>
        <v>Ryan</v>
      </c>
      <c r="C548" t="str">
        <f t="shared" si="76"/>
        <v>Mantha</v>
      </c>
      <c r="D548" s="13" t="s">
        <v>2146</v>
      </c>
      <c r="E548" s="22" t="s">
        <v>18</v>
      </c>
      <c r="F548" s="25" t="s">
        <v>331</v>
      </c>
      <c r="G548" s="25" t="s">
        <v>2345</v>
      </c>
      <c r="H548" s="25" t="s">
        <v>2581</v>
      </c>
      <c r="I548" s="25">
        <v>23</v>
      </c>
      <c r="J548" s="156">
        <f>VALUE(COUNTIF(Validation!$A$2:$H$100,A548))</f>
        <v>0</v>
      </c>
      <c r="K548" s="93">
        <f t="shared" si="77"/>
        <v>925000</v>
      </c>
      <c r="L548" s="93">
        <f t="shared" si="78"/>
        <v>0</v>
      </c>
      <c r="M548" s="92">
        <v>925000</v>
      </c>
      <c r="N548" s="92" t="s">
        <v>8</v>
      </c>
      <c r="O548" s="92">
        <v>0</v>
      </c>
      <c r="P548" s="92">
        <v>0</v>
      </c>
      <c r="Q548" s="92">
        <v>0</v>
      </c>
      <c r="R548" s="92">
        <v>0</v>
      </c>
      <c r="S548" s="92">
        <v>0</v>
      </c>
      <c r="T548" s="25">
        <f t="shared" si="79"/>
        <v>1</v>
      </c>
      <c r="V548">
        <f t="shared" si="80"/>
        <v>1</v>
      </c>
      <c r="W548" s="25">
        <f t="shared" si="72"/>
        <v>1</v>
      </c>
      <c r="X548">
        <f t="shared" si="73"/>
        <v>0</v>
      </c>
    </row>
    <row r="549" spans="1:24" ht="15.75" x14ac:dyDescent="0.25">
      <c r="A549" t="str">
        <f t="shared" si="74"/>
        <v>Ryan McLeod - EDM - C</v>
      </c>
      <c r="B549" t="str">
        <f t="shared" si="75"/>
        <v>Ryan</v>
      </c>
      <c r="C549" t="str">
        <f t="shared" si="76"/>
        <v>McLeod</v>
      </c>
      <c r="D549" s="13" t="s">
        <v>2399</v>
      </c>
      <c r="E549" s="22" t="s">
        <v>18</v>
      </c>
      <c r="F549" s="25" t="s">
        <v>331</v>
      </c>
      <c r="G549" s="158" t="s">
        <v>70</v>
      </c>
      <c r="H549" s="158" t="s">
        <v>2581</v>
      </c>
      <c r="I549" s="158">
        <v>19</v>
      </c>
      <c r="J549" s="156">
        <f>VALUE(COUNTIF(Validation!$A$2:$H$100,A549))</f>
        <v>0</v>
      </c>
      <c r="K549" s="93">
        <f t="shared" si="77"/>
        <v>925000</v>
      </c>
      <c r="L549" s="93">
        <f t="shared" si="78"/>
        <v>925000</v>
      </c>
      <c r="M549" s="92">
        <v>925000</v>
      </c>
      <c r="N549" s="92">
        <v>925000</v>
      </c>
      <c r="O549" s="92">
        <v>925000</v>
      </c>
      <c r="P549" s="92" t="s">
        <v>8</v>
      </c>
      <c r="Q549" s="92">
        <v>0</v>
      </c>
      <c r="R549" s="92">
        <v>0</v>
      </c>
      <c r="S549" s="92">
        <v>0</v>
      </c>
      <c r="T549" s="25">
        <f t="shared" si="79"/>
        <v>3</v>
      </c>
      <c r="V549">
        <f t="shared" si="80"/>
        <v>1</v>
      </c>
      <c r="W549" s="25">
        <f t="shared" si="72"/>
        <v>1</v>
      </c>
      <c r="X549">
        <f t="shared" si="73"/>
        <v>1</v>
      </c>
    </row>
    <row r="550" spans="1:24" ht="15.75" x14ac:dyDescent="0.25">
      <c r="A550" t="str">
        <f t="shared" si="74"/>
        <v>Joakim Nygård - EDM - AG</v>
      </c>
      <c r="B550" t="str">
        <f t="shared" si="75"/>
        <v>Joakim</v>
      </c>
      <c r="C550" t="str">
        <f t="shared" si="76"/>
        <v>Nygård</v>
      </c>
      <c r="D550" s="13" t="s">
        <v>2397</v>
      </c>
      <c r="E550" s="22" t="s">
        <v>18</v>
      </c>
      <c r="F550" s="25" t="s">
        <v>331</v>
      </c>
      <c r="G550" s="158" t="s">
        <v>2341</v>
      </c>
      <c r="H550" s="158" t="s">
        <v>2569</v>
      </c>
      <c r="I550" s="158">
        <v>26</v>
      </c>
      <c r="J550" s="156">
        <f>VALUE(COUNTIF(Validation!$A$2:$H$100,A550))</f>
        <v>0</v>
      </c>
      <c r="K550" s="93">
        <f t="shared" si="77"/>
        <v>925000</v>
      </c>
      <c r="L550" s="93">
        <f t="shared" si="78"/>
        <v>0</v>
      </c>
      <c r="M550" s="92">
        <v>925000</v>
      </c>
      <c r="N550" s="92" t="s">
        <v>7</v>
      </c>
      <c r="O550" s="92">
        <v>0</v>
      </c>
      <c r="P550" s="92">
        <v>0</v>
      </c>
      <c r="Q550" s="92">
        <v>0</v>
      </c>
      <c r="R550" s="92">
        <v>0</v>
      </c>
      <c r="S550" s="92">
        <v>0</v>
      </c>
      <c r="T550" s="25">
        <f t="shared" si="79"/>
        <v>1</v>
      </c>
      <c r="V550">
        <f t="shared" si="80"/>
        <v>1</v>
      </c>
      <c r="W550" s="25">
        <f t="shared" si="72"/>
        <v>1</v>
      </c>
      <c r="X550">
        <f t="shared" si="73"/>
        <v>0</v>
      </c>
    </row>
    <row r="551" spans="1:24" ht="15.75" x14ac:dyDescent="0.25">
      <c r="A551" t="str">
        <f t="shared" si="74"/>
        <v>Olivier Rodrigue - EDM - G</v>
      </c>
      <c r="B551" t="str">
        <f t="shared" si="75"/>
        <v>Olivier</v>
      </c>
      <c r="C551" t="str">
        <f t="shared" si="76"/>
        <v>Rodrigue</v>
      </c>
      <c r="D551" s="13" t="s">
        <v>2401</v>
      </c>
      <c r="E551" s="22" t="s">
        <v>18</v>
      </c>
      <c r="F551" s="25" t="s">
        <v>333</v>
      </c>
      <c r="G551" s="25" t="s">
        <v>121</v>
      </c>
      <c r="H551" s="25" t="s">
        <v>334</v>
      </c>
      <c r="I551" s="25">
        <v>19</v>
      </c>
      <c r="J551" s="156">
        <f>VALUE(COUNTIF(Validation!$A$2:$H$100,A551))</f>
        <v>0</v>
      </c>
      <c r="K551" s="93">
        <f t="shared" si="77"/>
        <v>925000</v>
      </c>
      <c r="L551" s="93">
        <f t="shared" si="78"/>
        <v>925000</v>
      </c>
      <c r="M551" s="92">
        <v>925000</v>
      </c>
      <c r="N551" s="92">
        <v>925000</v>
      </c>
      <c r="O551" s="92">
        <v>925000</v>
      </c>
      <c r="P551" s="92" t="s">
        <v>8</v>
      </c>
      <c r="Q551" s="92">
        <v>0</v>
      </c>
      <c r="R551" s="92">
        <v>0</v>
      </c>
      <c r="S551" s="92">
        <v>0</v>
      </c>
      <c r="T551" s="25">
        <f t="shared" si="79"/>
        <v>3</v>
      </c>
      <c r="V551">
        <f t="shared" si="80"/>
        <v>1</v>
      </c>
      <c r="W551" s="25">
        <f t="shared" si="72"/>
        <v>1</v>
      </c>
      <c r="X551">
        <f t="shared" si="73"/>
        <v>1</v>
      </c>
    </row>
    <row r="552" spans="1:24" ht="15.75" x14ac:dyDescent="0.25">
      <c r="A552" t="str">
        <f t="shared" si="74"/>
        <v>Stuart Skinner - EDM - G</v>
      </c>
      <c r="B552" t="str">
        <f t="shared" si="75"/>
        <v>Stuart</v>
      </c>
      <c r="C552" t="str">
        <f t="shared" si="76"/>
        <v>Skinner</v>
      </c>
      <c r="D552" s="13" t="s">
        <v>2151</v>
      </c>
      <c r="E552" s="22" t="s">
        <v>18</v>
      </c>
      <c r="F552" s="25" t="s">
        <v>331</v>
      </c>
      <c r="G552" s="25" t="s">
        <v>121</v>
      </c>
      <c r="H552" s="25" t="s">
        <v>2581</v>
      </c>
      <c r="I552" s="25">
        <v>20</v>
      </c>
      <c r="J552" s="156">
        <f>VALUE(COUNTIF(Validation!$A$2:$H$100,A552))</f>
        <v>0</v>
      </c>
      <c r="K552" s="93">
        <f t="shared" si="77"/>
        <v>925000</v>
      </c>
      <c r="L552" s="93">
        <f t="shared" si="78"/>
        <v>925000</v>
      </c>
      <c r="M552" s="92">
        <v>925000</v>
      </c>
      <c r="N552" s="92">
        <v>925000</v>
      </c>
      <c r="O552" s="92" t="s">
        <v>8</v>
      </c>
      <c r="P552" s="92">
        <v>0</v>
      </c>
      <c r="Q552" s="92">
        <v>0</v>
      </c>
      <c r="R552" s="92">
        <v>0</v>
      </c>
      <c r="S552" s="92">
        <v>0</v>
      </c>
      <c r="T552" s="25">
        <f t="shared" si="79"/>
        <v>2</v>
      </c>
      <c r="V552">
        <f t="shared" si="80"/>
        <v>1</v>
      </c>
      <c r="W552" s="25">
        <f t="shared" si="72"/>
        <v>1</v>
      </c>
      <c r="X552">
        <f t="shared" si="73"/>
        <v>1</v>
      </c>
    </row>
    <row r="553" spans="1:24" ht="15.75" x14ac:dyDescent="0.25">
      <c r="A553" t="str">
        <f t="shared" si="74"/>
        <v>Nolan Vesey - EDM - AG</v>
      </c>
      <c r="B553" t="str">
        <f t="shared" si="75"/>
        <v>Nolan</v>
      </c>
      <c r="C553" t="str">
        <f t="shared" si="76"/>
        <v>Vesey</v>
      </c>
      <c r="D553" s="13" t="s">
        <v>2149</v>
      </c>
      <c r="E553" s="22" t="s">
        <v>18</v>
      </c>
      <c r="F553" s="25" t="s">
        <v>331</v>
      </c>
      <c r="G553" s="25" t="s">
        <v>2341</v>
      </c>
      <c r="H553" s="25" t="s">
        <v>2581</v>
      </c>
      <c r="I553" s="25">
        <v>24</v>
      </c>
      <c r="J553" s="156">
        <f>VALUE(COUNTIF(Validation!$A$2:$H$100,A553))</f>
        <v>0</v>
      </c>
      <c r="K553" s="93">
        <f t="shared" si="77"/>
        <v>925000</v>
      </c>
      <c r="L553" s="93">
        <f t="shared" si="78"/>
        <v>0</v>
      </c>
      <c r="M553" s="92">
        <v>925000</v>
      </c>
      <c r="N553" s="92" t="s">
        <v>8</v>
      </c>
      <c r="O553" s="92">
        <v>0</v>
      </c>
      <c r="P553" s="92">
        <v>0</v>
      </c>
      <c r="Q553" s="92">
        <v>0</v>
      </c>
      <c r="R553" s="92">
        <v>0</v>
      </c>
      <c r="S553" s="92">
        <v>0</v>
      </c>
      <c r="T553" s="25">
        <f t="shared" si="79"/>
        <v>1</v>
      </c>
      <c r="V553">
        <f t="shared" si="80"/>
        <v>1</v>
      </c>
      <c r="W553" s="25">
        <f t="shared" si="72"/>
        <v>1</v>
      </c>
      <c r="X553">
        <f t="shared" si="73"/>
        <v>0</v>
      </c>
    </row>
    <row r="554" spans="1:24" ht="15.75" x14ac:dyDescent="0.25">
      <c r="A554" t="str">
        <f t="shared" si="74"/>
        <v>Dylan Wells - EDM - G</v>
      </c>
      <c r="B554" t="str">
        <f t="shared" si="75"/>
        <v>Dylan</v>
      </c>
      <c r="C554" t="str">
        <f t="shared" si="76"/>
        <v>Wells</v>
      </c>
      <c r="D554" s="13" t="s">
        <v>2155</v>
      </c>
      <c r="E554" s="22" t="s">
        <v>18</v>
      </c>
      <c r="F554" s="25" t="s">
        <v>331</v>
      </c>
      <c r="G554" s="25" t="s">
        <v>121</v>
      </c>
      <c r="H554" s="25" t="s">
        <v>2581</v>
      </c>
      <c r="I554" s="9">
        <v>21</v>
      </c>
      <c r="J554" s="156">
        <f>VALUE(COUNTIF(Validation!$A$2:$H$100,A554))</f>
        <v>0</v>
      </c>
      <c r="K554" s="93">
        <f t="shared" si="77"/>
        <v>910833</v>
      </c>
      <c r="L554" s="93">
        <f t="shared" si="78"/>
        <v>910833</v>
      </c>
      <c r="M554" s="92">
        <v>910833</v>
      </c>
      <c r="N554" s="92">
        <v>910833</v>
      </c>
      <c r="O554" s="92" t="s">
        <v>8</v>
      </c>
      <c r="P554" s="92">
        <v>0</v>
      </c>
      <c r="Q554" s="92">
        <v>0</v>
      </c>
      <c r="R554" s="92">
        <v>0</v>
      </c>
      <c r="S554" s="92">
        <v>0</v>
      </c>
      <c r="T554" s="25">
        <f t="shared" si="79"/>
        <v>2</v>
      </c>
      <c r="V554">
        <f t="shared" si="80"/>
        <v>1</v>
      </c>
      <c r="W554" s="25">
        <f t="shared" si="72"/>
        <v>1</v>
      </c>
      <c r="X554">
        <f t="shared" si="73"/>
        <v>1</v>
      </c>
    </row>
    <row r="555" spans="1:24" ht="15.75" x14ac:dyDescent="0.25">
      <c r="A555" t="str">
        <f t="shared" si="74"/>
        <v>Kirill Maksimov - EDM - AD</v>
      </c>
      <c r="B555" t="str">
        <f t="shared" si="75"/>
        <v>Kirill</v>
      </c>
      <c r="C555" t="str">
        <f t="shared" si="76"/>
        <v>Maksimov</v>
      </c>
      <c r="D555" s="13" t="s">
        <v>2152</v>
      </c>
      <c r="E555" s="22" t="s">
        <v>18</v>
      </c>
      <c r="F555" s="25" t="s">
        <v>331</v>
      </c>
      <c r="G555" s="25" t="s">
        <v>2339</v>
      </c>
      <c r="H555" s="25" t="s">
        <v>2581</v>
      </c>
      <c r="I555" s="25">
        <v>20</v>
      </c>
      <c r="J555" s="156">
        <f>VALUE(COUNTIF(Validation!$A$2:$H$100,A555))</f>
        <v>0</v>
      </c>
      <c r="K555" s="93">
        <f t="shared" si="77"/>
        <v>879167</v>
      </c>
      <c r="L555" s="93">
        <f t="shared" si="78"/>
        <v>879167</v>
      </c>
      <c r="M555" s="92">
        <v>879167</v>
      </c>
      <c r="N555" s="92">
        <v>879167</v>
      </c>
      <c r="O555" s="92">
        <v>879167</v>
      </c>
      <c r="P555" s="92" t="s">
        <v>8</v>
      </c>
      <c r="Q555" s="92">
        <v>0</v>
      </c>
      <c r="R555" s="92">
        <v>0</v>
      </c>
      <c r="S555" s="92">
        <v>0</v>
      </c>
      <c r="T555" s="25">
        <f t="shared" si="79"/>
        <v>3</v>
      </c>
      <c r="V555">
        <f t="shared" si="80"/>
        <v>1</v>
      </c>
      <c r="W555" s="25">
        <f t="shared" si="72"/>
        <v>1</v>
      </c>
      <c r="X555">
        <f t="shared" si="73"/>
        <v>1</v>
      </c>
    </row>
    <row r="556" spans="1:24" ht="15.75" x14ac:dyDescent="0.25">
      <c r="A556" t="str">
        <f t="shared" si="74"/>
        <v>Ostap Safin - EDM - AD, AG</v>
      </c>
      <c r="B556" t="str">
        <f t="shared" si="75"/>
        <v>Ostap</v>
      </c>
      <c r="C556" t="str">
        <f t="shared" si="76"/>
        <v>Safin</v>
      </c>
      <c r="D556" s="13" t="s">
        <v>2153</v>
      </c>
      <c r="E556" s="22" t="s">
        <v>18</v>
      </c>
      <c r="F556" s="25" t="s">
        <v>331</v>
      </c>
      <c r="G556" s="25" t="s">
        <v>2342</v>
      </c>
      <c r="H556" s="25" t="s">
        <v>2581</v>
      </c>
      <c r="I556" s="25">
        <v>20</v>
      </c>
      <c r="J556" s="156">
        <f>VALUE(COUNTIF(Validation!$A$2:$H$100,A556))</f>
        <v>0</v>
      </c>
      <c r="K556" s="93">
        <f t="shared" si="77"/>
        <v>879167</v>
      </c>
      <c r="L556" s="93">
        <f t="shared" si="78"/>
        <v>879167</v>
      </c>
      <c r="M556" s="92">
        <v>879167</v>
      </c>
      <c r="N556" s="92">
        <v>879167</v>
      </c>
      <c r="O556" s="92">
        <v>879167</v>
      </c>
      <c r="P556" s="92" t="s">
        <v>8</v>
      </c>
      <c r="Q556" s="92">
        <v>0</v>
      </c>
      <c r="R556" s="92">
        <v>0</v>
      </c>
      <c r="S556" s="92">
        <v>0</v>
      </c>
      <c r="T556" s="25">
        <f t="shared" si="79"/>
        <v>3</v>
      </c>
      <c r="V556">
        <f t="shared" si="80"/>
        <v>1</v>
      </c>
      <c r="W556" s="25">
        <f t="shared" si="72"/>
        <v>1</v>
      </c>
      <c r="X556">
        <f t="shared" si="73"/>
        <v>1</v>
      </c>
    </row>
    <row r="557" spans="1:24" ht="15.75" x14ac:dyDescent="0.25">
      <c r="A557" t="str">
        <f t="shared" si="74"/>
        <v>Tyler Benson - EDM - AG</v>
      </c>
      <c r="B557" t="str">
        <f t="shared" si="75"/>
        <v>Tyler</v>
      </c>
      <c r="C557" t="str">
        <f t="shared" si="76"/>
        <v>Benson</v>
      </c>
      <c r="D557" s="13" t="s">
        <v>2150</v>
      </c>
      <c r="E557" s="22" t="s">
        <v>18</v>
      </c>
      <c r="F557" s="25" t="s">
        <v>331</v>
      </c>
      <c r="G557" s="25" t="s">
        <v>2341</v>
      </c>
      <c r="H557" s="25" t="s">
        <v>2581</v>
      </c>
      <c r="I557" s="25">
        <v>21</v>
      </c>
      <c r="J557" s="156">
        <f>VALUE(COUNTIF(Validation!$A$2:$H$100,A557))</f>
        <v>0</v>
      </c>
      <c r="K557" s="93">
        <f t="shared" si="77"/>
        <v>863333</v>
      </c>
      <c r="L557" s="93">
        <f t="shared" si="78"/>
        <v>863333</v>
      </c>
      <c r="M557" s="92">
        <v>863333</v>
      </c>
      <c r="N557" s="92">
        <v>863333</v>
      </c>
      <c r="O557" s="92" t="s">
        <v>8</v>
      </c>
      <c r="P557" s="92">
        <v>0</v>
      </c>
      <c r="Q557" s="92">
        <v>0</v>
      </c>
      <c r="R557" s="92">
        <v>0</v>
      </c>
      <c r="S557" s="92">
        <v>0</v>
      </c>
      <c r="T557" s="25">
        <f t="shared" si="79"/>
        <v>2</v>
      </c>
      <c r="V557">
        <f t="shared" si="80"/>
        <v>1</v>
      </c>
      <c r="W557" s="25">
        <f t="shared" si="72"/>
        <v>1</v>
      </c>
      <c r="X557">
        <f t="shared" si="73"/>
        <v>1</v>
      </c>
    </row>
    <row r="558" spans="1:24" ht="15.75" x14ac:dyDescent="0.25">
      <c r="A558" t="str">
        <f t="shared" si="74"/>
        <v>Dmitri Samorukov - EDM - DG</v>
      </c>
      <c r="B558" t="str">
        <f t="shared" si="75"/>
        <v>Dmitri</v>
      </c>
      <c r="C558" t="str">
        <f t="shared" si="76"/>
        <v>Samorukov</v>
      </c>
      <c r="D558" s="13" t="s">
        <v>2147</v>
      </c>
      <c r="E558" s="22" t="s">
        <v>18</v>
      </c>
      <c r="F558" s="25" t="s">
        <v>331</v>
      </c>
      <c r="G558" s="158" t="s">
        <v>2346</v>
      </c>
      <c r="H558" s="158" t="s">
        <v>2581</v>
      </c>
      <c r="I558" s="158">
        <v>20</v>
      </c>
      <c r="J558" s="156">
        <f>VALUE(COUNTIF(Validation!$A$2:$H$100,A558))</f>
        <v>0</v>
      </c>
      <c r="K558" s="93">
        <f t="shared" si="77"/>
        <v>863333</v>
      </c>
      <c r="L558" s="93">
        <f t="shared" si="78"/>
        <v>863333</v>
      </c>
      <c r="M558" s="92">
        <v>863333</v>
      </c>
      <c r="N558" s="92">
        <v>863333</v>
      </c>
      <c r="O558" s="92">
        <v>863333</v>
      </c>
      <c r="P558" s="92" t="s">
        <v>8</v>
      </c>
      <c r="Q558" s="92">
        <v>0</v>
      </c>
      <c r="R558" s="92">
        <v>0</v>
      </c>
      <c r="S558" s="92">
        <v>0</v>
      </c>
      <c r="T558" s="25">
        <f t="shared" si="79"/>
        <v>3</v>
      </c>
      <c r="V558">
        <f t="shared" si="80"/>
        <v>1</v>
      </c>
      <c r="W558" s="25">
        <f t="shared" si="72"/>
        <v>1</v>
      </c>
      <c r="X558">
        <f t="shared" si="73"/>
        <v>1</v>
      </c>
    </row>
    <row r="559" spans="1:24" ht="15.75" x14ac:dyDescent="0.25">
      <c r="A559" t="str">
        <f t="shared" si="74"/>
        <v>Caleb Jones - EDM - DG</v>
      </c>
      <c r="B559" t="str">
        <f t="shared" si="75"/>
        <v>Caleb</v>
      </c>
      <c r="C559" t="str">
        <f t="shared" si="76"/>
        <v>Jones</v>
      </c>
      <c r="D559" s="13" t="s">
        <v>2158</v>
      </c>
      <c r="E559" s="22" t="s">
        <v>18</v>
      </c>
      <c r="F559" s="25" t="s">
        <v>331</v>
      </c>
      <c r="G559" s="25" t="s">
        <v>2346</v>
      </c>
      <c r="H559" s="25" t="s">
        <v>2581</v>
      </c>
      <c r="I559" s="25">
        <v>22</v>
      </c>
      <c r="J559" s="156">
        <f>VALUE(COUNTIF(Validation!$A$2:$H$100,A559))</f>
        <v>0</v>
      </c>
      <c r="K559" s="93">
        <f t="shared" si="77"/>
        <v>815000</v>
      </c>
      <c r="L559" s="93">
        <f t="shared" si="78"/>
        <v>0</v>
      </c>
      <c r="M559" s="92">
        <v>815000</v>
      </c>
      <c r="N559" s="92" t="s">
        <v>8</v>
      </c>
      <c r="O559" s="92">
        <v>0</v>
      </c>
      <c r="P559" s="92">
        <v>0</v>
      </c>
      <c r="Q559" s="92">
        <v>0</v>
      </c>
      <c r="R559" s="92">
        <v>0</v>
      </c>
      <c r="S559" s="92">
        <v>0</v>
      </c>
      <c r="T559" s="25">
        <f t="shared" si="79"/>
        <v>1</v>
      </c>
      <c r="V559">
        <f t="shared" si="80"/>
        <v>1</v>
      </c>
      <c r="W559" s="25">
        <f t="shared" si="72"/>
        <v>1</v>
      </c>
      <c r="X559">
        <f t="shared" si="73"/>
        <v>0</v>
      </c>
    </row>
    <row r="560" spans="1:24" ht="15.75" x14ac:dyDescent="0.25">
      <c r="A560" t="str">
        <f t="shared" si="74"/>
        <v>Ethan Bear - EDM - DD</v>
      </c>
      <c r="B560" t="str">
        <f t="shared" si="75"/>
        <v>Ethan</v>
      </c>
      <c r="C560" t="str">
        <f t="shared" si="76"/>
        <v>Bear</v>
      </c>
      <c r="D560" s="13" t="s">
        <v>2159</v>
      </c>
      <c r="E560" s="22" t="s">
        <v>18</v>
      </c>
      <c r="F560" s="25" t="s">
        <v>331</v>
      </c>
      <c r="G560" s="25" t="s">
        <v>2345</v>
      </c>
      <c r="H560" s="25" t="s">
        <v>2581</v>
      </c>
      <c r="I560" s="25">
        <v>22</v>
      </c>
      <c r="J560" s="156">
        <f>VALUE(COUNTIF(Validation!$A$2:$H$100,A560))</f>
        <v>0</v>
      </c>
      <c r="K560" s="93">
        <f t="shared" si="77"/>
        <v>798333</v>
      </c>
      <c r="L560" s="93">
        <f t="shared" si="78"/>
        <v>0</v>
      </c>
      <c r="M560" s="92">
        <v>798333</v>
      </c>
      <c r="N560" s="92" t="s">
        <v>8</v>
      </c>
      <c r="O560" s="92">
        <v>0</v>
      </c>
      <c r="P560" s="92">
        <v>0</v>
      </c>
      <c r="Q560" s="92">
        <v>0</v>
      </c>
      <c r="R560" s="92">
        <v>0</v>
      </c>
      <c r="S560" s="92">
        <v>0</v>
      </c>
      <c r="T560" s="25">
        <f t="shared" si="79"/>
        <v>1</v>
      </c>
      <c r="V560">
        <f t="shared" si="80"/>
        <v>1</v>
      </c>
      <c r="W560" s="25">
        <f t="shared" si="72"/>
        <v>1</v>
      </c>
      <c r="X560">
        <f t="shared" si="73"/>
        <v>0</v>
      </c>
    </row>
    <row r="561" spans="1:24" ht="15.75" x14ac:dyDescent="0.25">
      <c r="A561" t="str">
        <f t="shared" si="74"/>
        <v>William Lagesson - EDM - DG</v>
      </c>
      <c r="B561" t="str">
        <f t="shared" si="75"/>
        <v>William</v>
      </c>
      <c r="C561" t="str">
        <f t="shared" si="76"/>
        <v>Lagesson</v>
      </c>
      <c r="D561" s="13" t="s">
        <v>2156</v>
      </c>
      <c r="E561" s="22" t="s">
        <v>18</v>
      </c>
      <c r="F561" s="25" t="s">
        <v>331</v>
      </c>
      <c r="G561" s="25" t="s">
        <v>2346</v>
      </c>
      <c r="H561" s="25" t="s">
        <v>2581</v>
      </c>
      <c r="I561" s="25">
        <v>23</v>
      </c>
      <c r="J561" s="156">
        <f>VALUE(COUNTIF(Validation!$A$2:$H$100,A561))</f>
        <v>0</v>
      </c>
      <c r="K561" s="93">
        <f t="shared" si="77"/>
        <v>758333</v>
      </c>
      <c r="L561" s="93">
        <f t="shared" si="78"/>
        <v>0</v>
      </c>
      <c r="M561" s="92">
        <v>758333</v>
      </c>
      <c r="N561" s="92" t="s">
        <v>8</v>
      </c>
      <c r="O561" s="92">
        <v>0</v>
      </c>
      <c r="P561" s="92">
        <v>0</v>
      </c>
      <c r="Q561" s="92">
        <v>0</v>
      </c>
      <c r="R561" s="92">
        <v>0</v>
      </c>
      <c r="S561" s="92">
        <v>0</v>
      </c>
      <c r="T561" s="25">
        <f t="shared" si="79"/>
        <v>1</v>
      </c>
      <c r="V561">
        <f t="shared" si="80"/>
        <v>1</v>
      </c>
      <c r="W561" s="25">
        <f t="shared" si="72"/>
        <v>1</v>
      </c>
      <c r="X561">
        <f t="shared" si="73"/>
        <v>0</v>
      </c>
    </row>
    <row r="562" spans="1:24" ht="15.75" x14ac:dyDescent="0.25">
      <c r="A562" t="str">
        <f t="shared" si="74"/>
        <v>Logan Day - EDM - D</v>
      </c>
      <c r="B562" t="str">
        <f t="shared" si="75"/>
        <v>Logan</v>
      </c>
      <c r="C562" t="str">
        <f t="shared" si="76"/>
        <v>Day</v>
      </c>
      <c r="D562" s="13" t="s">
        <v>2400</v>
      </c>
      <c r="E562" s="22" t="s">
        <v>18</v>
      </c>
      <c r="F562" s="25" t="s">
        <v>331</v>
      </c>
      <c r="G562" s="25" t="s">
        <v>79</v>
      </c>
      <c r="H562" s="25" t="s">
        <v>2581</v>
      </c>
      <c r="I562" s="25">
        <v>24</v>
      </c>
      <c r="J562" s="156">
        <f>VALUE(COUNTIF(Validation!$A$2:$H$100,A562))</f>
        <v>0</v>
      </c>
      <c r="K562" s="93">
        <f t="shared" si="77"/>
        <v>750000</v>
      </c>
      <c r="L562" s="93">
        <f t="shared" si="78"/>
        <v>0</v>
      </c>
      <c r="M562" s="92">
        <v>750000</v>
      </c>
      <c r="N562" s="92" t="s">
        <v>8</v>
      </c>
      <c r="O562" s="92">
        <v>0</v>
      </c>
      <c r="P562" s="92">
        <v>0</v>
      </c>
      <c r="Q562" s="92">
        <v>0</v>
      </c>
      <c r="R562" s="92">
        <v>0</v>
      </c>
      <c r="S562" s="92">
        <v>0</v>
      </c>
      <c r="T562" s="25">
        <f t="shared" si="79"/>
        <v>1</v>
      </c>
      <c r="V562">
        <f t="shared" si="80"/>
        <v>1</v>
      </c>
      <c r="W562" s="25">
        <f t="shared" si="72"/>
        <v>1</v>
      </c>
      <c r="X562">
        <f t="shared" si="73"/>
        <v>0</v>
      </c>
    </row>
    <row r="563" spans="1:24" ht="15.75" x14ac:dyDescent="0.25">
      <c r="A563" t="str">
        <f t="shared" si="74"/>
        <v>Tomas Jurco - EDM - AD, AG</v>
      </c>
      <c r="B563" t="str">
        <f t="shared" si="75"/>
        <v>Tomas</v>
      </c>
      <c r="C563" t="str">
        <f t="shared" si="76"/>
        <v>Jurco</v>
      </c>
      <c r="D563" s="13" t="s">
        <v>2398</v>
      </c>
      <c r="E563" s="22" t="s">
        <v>18</v>
      </c>
      <c r="F563" s="25">
        <v>0</v>
      </c>
      <c r="G563" s="25" t="s">
        <v>2342</v>
      </c>
      <c r="H563" s="25" t="s">
        <v>2569</v>
      </c>
      <c r="I563" s="25">
        <v>26</v>
      </c>
      <c r="J563" s="156">
        <f>VALUE(COUNTIF(Validation!$A$2:$H$100,A563))</f>
        <v>0</v>
      </c>
      <c r="K563" s="93">
        <f t="shared" si="77"/>
        <v>750000</v>
      </c>
      <c r="L563" s="93">
        <f t="shared" si="78"/>
        <v>0</v>
      </c>
      <c r="M563" s="92">
        <v>750000</v>
      </c>
      <c r="N563" s="92" t="s">
        <v>7</v>
      </c>
      <c r="O563" s="92">
        <v>0</v>
      </c>
      <c r="P563" s="92">
        <v>0</v>
      </c>
      <c r="Q563" s="92">
        <v>0</v>
      </c>
      <c r="R563" s="92">
        <v>0</v>
      </c>
      <c r="S563" s="92">
        <v>0</v>
      </c>
      <c r="T563" s="25">
        <f t="shared" si="79"/>
        <v>1</v>
      </c>
      <c r="V563">
        <f t="shared" si="80"/>
        <v>1</v>
      </c>
      <c r="W563" s="25">
        <f t="shared" si="72"/>
        <v>0</v>
      </c>
      <c r="X563">
        <f t="shared" si="73"/>
        <v>0</v>
      </c>
    </row>
    <row r="564" spans="1:24" ht="15.75" x14ac:dyDescent="0.25">
      <c r="A564" t="str">
        <f t="shared" si="74"/>
        <v>Joseph Gambardella - EDM - AG</v>
      </c>
      <c r="B564" t="str">
        <f t="shared" si="75"/>
        <v>Joseph</v>
      </c>
      <c r="C564" t="str">
        <f t="shared" si="76"/>
        <v>Gambardella</v>
      </c>
      <c r="D564" s="13" t="s">
        <v>2157</v>
      </c>
      <c r="E564" s="22" t="s">
        <v>18</v>
      </c>
      <c r="F564" s="25">
        <v>0</v>
      </c>
      <c r="G564" s="25" t="s">
        <v>2341</v>
      </c>
      <c r="H564" s="25" t="s">
        <v>2581</v>
      </c>
      <c r="I564" s="25">
        <v>25</v>
      </c>
      <c r="J564" s="156">
        <f>VALUE(COUNTIF(Validation!$A$2:$H$100,A564))</f>
        <v>0</v>
      </c>
      <c r="K564" s="93">
        <f t="shared" si="77"/>
        <v>700000</v>
      </c>
      <c r="L564" s="93">
        <f t="shared" si="78"/>
        <v>700000</v>
      </c>
      <c r="M564" s="92">
        <v>700000</v>
      </c>
      <c r="N564" s="92">
        <v>700000</v>
      </c>
      <c r="O564" s="92" t="s">
        <v>7</v>
      </c>
      <c r="P564" s="92">
        <v>0</v>
      </c>
      <c r="Q564" s="92">
        <v>0</v>
      </c>
      <c r="R564" s="92">
        <v>0</v>
      </c>
      <c r="S564" s="92">
        <v>0</v>
      </c>
      <c r="T564" s="25">
        <f t="shared" si="79"/>
        <v>2</v>
      </c>
      <c r="V564">
        <f t="shared" si="80"/>
        <v>1</v>
      </c>
      <c r="W564" s="25">
        <f t="shared" si="72"/>
        <v>0</v>
      </c>
      <c r="X564">
        <f t="shared" si="73"/>
        <v>1</v>
      </c>
    </row>
    <row r="565" spans="1:24" ht="15.75" x14ac:dyDescent="0.25">
      <c r="A565" t="str">
        <f t="shared" si="74"/>
        <v>Brad Malone - EDM - C, AG</v>
      </c>
      <c r="B565" t="str">
        <f t="shared" si="75"/>
        <v>Brad</v>
      </c>
      <c r="C565" t="str">
        <f t="shared" si="76"/>
        <v>Malone</v>
      </c>
      <c r="D565" s="13" t="s">
        <v>2163</v>
      </c>
      <c r="E565" s="22" t="s">
        <v>18</v>
      </c>
      <c r="F565" s="25">
        <v>0</v>
      </c>
      <c r="G565" s="25" t="s">
        <v>2353</v>
      </c>
      <c r="H565" s="25" t="s">
        <v>2581</v>
      </c>
      <c r="I565" s="25">
        <v>30</v>
      </c>
      <c r="J565" s="156">
        <f>VALUE(COUNTIF(Validation!$A$2:$H$100,A565))</f>
        <v>0</v>
      </c>
      <c r="K565" s="93">
        <f t="shared" si="77"/>
        <v>700000</v>
      </c>
      <c r="L565" s="93">
        <f t="shared" si="78"/>
        <v>0</v>
      </c>
      <c r="M565" s="92">
        <v>700000</v>
      </c>
      <c r="N565" s="92" t="s">
        <v>7</v>
      </c>
      <c r="O565" s="92">
        <v>0</v>
      </c>
      <c r="P565" s="92">
        <v>0</v>
      </c>
      <c r="Q565" s="92">
        <v>0</v>
      </c>
      <c r="R565" s="92">
        <v>0</v>
      </c>
      <c r="S565" s="92">
        <v>0</v>
      </c>
      <c r="T565" s="25">
        <f t="shared" si="79"/>
        <v>1</v>
      </c>
      <c r="V565">
        <f t="shared" si="80"/>
        <v>1</v>
      </c>
      <c r="W565" s="25">
        <f t="shared" si="72"/>
        <v>0</v>
      </c>
      <c r="X565">
        <f t="shared" si="73"/>
        <v>0</v>
      </c>
    </row>
    <row r="566" spans="1:24" ht="15.75" x14ac:dyDescent="0.25">
      <c r="A566" t="str">
        <f t="shared" si="74"/>
        <v>Patrick Russell - EDM - AD</v>
      </c>
      <c r="B566" t="str">
        <f t="shared" si="75"/>
        <v>Patrick</v>
      </c>
      <c r="C566" t="str">
        <f t="shared" si="76"/>
        <v>Russell</v>
      </c>
      <c r="D566" s="13" t="s">
        <v>2160</v>
      </c>
      <c r="E566" s="22" t="s">
        <v>18</v>
      </c>
      <c r="F566" s="25">
        <v>0</v>
      </c>
      <c r="G566" s="158" t="s">
        <v>2339</v>
      </c>
      <c r="H566" s="158" t="s">
        <v>2581</v>
      </c>
      <c r="I566" s="158">
        <v>26</v>
      </c>
      <c r="J566" s="156">
        <f>VALUE(COUNTIF(Validation!$A$2:$H$100,A566))</f>
        <v>0</v>
      </c>
      <c r="K566" s="93">
        <f t="shared" si="77"/>
        <v>700000</v>
      </c>
      <c r="L566" s="93">
        <f t="shared" si="78"/>
        <v>0</v>
      </c>
      <c r="M566" s="92">
        <v>700000</v>
      </c>
      <c r="N566" s="92" t="s">
        <v>7</v>
      </c>
      <c r="O566" s="92">
        <v>0</v>
      </c>
      <c r="P566" s="92">
        <v>0</v>
      </c>
      <c r="Q566" s="92">
        <v>0</v>
      </c>
      <c r="R566" s="92">
        <v>0</v>
      </c>
      <c r="S566" s="92">
        <v>0</v>
      </c>
      <c r="T566" s="25">
        <f t="shared" si="79"/>
        <v>1</v>
      </c>
      <c r="V566">
        <f t="shared" si="80"/>
        <v>1</v>
      </c>
      <c r="W566" s="25">
        <f t="shared" si="72"/>
        <v>0</v>
      </c>
      <c r="X566">
        <f t="shared" si="73"/>
        <v>0</v>
      </c>
    </row>
    <row r="567" spans="1:24" ht="15.75" x14ac:dyDescent="0.25">
      <c r="A567" t="str">
        <f t="shared" si="74"/>
        <v>Shane Starrett - EDM - G</v>
      </c>
      <c r="B567" t="str">
        <f t="shared" si="75"/>
        <v>Shane</v>
      </c>
      <c r="C567" t="str">
        <f t="shared" si="76"/>
        <v>Starrett</v>
      </c>
      <c r="D567" s="13" t="s">
        <v>2148</v>
      </c>
      <c r="E567" s="22" t="s">
        <v>18</v>
      </c>
      <c r="F567" s="25">
        <v>0</v>
      </c>
      <c r="G567" s="25" t="s">
        <v>121</v>
      </c>
      <c r="H567" s="25" t="s">
        <v>2581</v>
      </c>
      <c r="I567" s="25">
        <v>25</v>
      </c>
      <c r="J567" s="156">
        <f>VALUE(COUNTIF(Validation!$A$2:$H$100,A567))</f>
        <v>0</v>
      </c>
      <c r="K567" s="93">
        <f t="shared" si="77"/>
        <v>700000</v>
      </c>
      <c r="L567" s="93">
        <f t="shared" si="78"/>
        <v>0</v>
      </c>
      <c r="M567" s="92">
        <v>700000</v>
      </c>
      <c r="N567" s="92" t="s">
        <v>8</v>
      </c>
      <c r="O567" s="92">
        <v>0</v>
      </c>
      <c r="P567" s="92">
        <v>0</v>
      </c>
      <c r="Q567" s="92">
        <v>0</v>
      </c>
      <c r="R567" s="92">
        <v>0</v>
      </c>
      <c r="S567" s="92">
        <v>0</v>
      </c>
      <c r="T567" s="25">
        <f t="shared" si="79"/>
        <v>1</v>
      </c>
      <c r="V567">
        <f t="shared" si="80"/>
        <v>1</v>
      </c>
      <c r="W567" s="25">
        <f t="shared" si="72"/>
        <v>0</v>
      </c>
      <c r="X567">
        <f t="shared" si="73"/>
        <v>0</v>
      </c>
    </row>
    <row r="568" spans="1:24" ht="15.75" x14ac:dyDescent="0.25">
      <c r="A568" t="str">
        <f t="shared" si="74"/>
        <v>Josh Currie - EDM - AD, C</v>
      </c>
      <c r="B568" t="str">
        <f t="shared" si="75"/>
        <v>Josh</v>
      </c>
      <c r="C568" t="str">
        <f t="shared" si="76"/>
        <v>Currie</v>
      </c>
      <c r="D568" s="13" t="s">
        <v>2161</v>
      </c>
      <c r="E568" s="22" t="s">
        <v>18</v>
      </c>
      <c r="F568" s="25">
        <v>0</v>
      </c>
      <c r="G568" s="25" t="s">
        <v>2354</v>
      </c>
      <c r="H568" s="25" t="s">
        <v>2581</v>
      </c>
      <c r="I568" s="25">
        <v>26</v>
      </c>
      <c r="J568" s="156">
        <f>VALUE(COUNTIF(Validation!$A$2:$H$100,A568))</f>
        <v>0</v>
      </c>
      <c r="K568" s="93">
        <f t="shared" si="77"/>
        <v>687500</v>
      </c>
      <c r="L568" s="93">
        <f t="shared" si="78"/>
        <v>0</v>
      </c>
      <c r="M568" s="92">
        <v>687500</v>
      </c>
      <c r="N568" s="92" t="s">
        <v>7</v>
      </c>
      <c r="O568" s="92">
        <v>0</v>
      </c>
      <c r="P568" s="92">
        <v>0</v>
      </c>
      <c r="Q568" s="92">
        <v>0</v>
      </c>
      <c r="R568" s="92">
        <v>0</v>
      </c>
      <c r="S568" s="92">
        <v>0</v>
      </c>
      <c r="T568" s="25">
        <f t="shared" si="79"/>
        <v>1</v>
      </c>
      <c r="V568">
        <f t="shared" si="80"/>
        <v>1</v>
      </c>
      <c r="W568" s="25">
        <f t="shared" si="72"/>
        <v>0</v>
      </c>
      <c r="X568">
        <f t="shared" si="73"/>
        <v>0</v>
      </c>
    </row>
    <row r="569" spans="1:24" ht="15.75" x14ac:dyDescent="0.25">
      <c r="A569" t="str">
        <f t="shared" si="74"/>
        <v>Colby Cave - EDM - C</v>
      </c>
      <c r="B569" t="str">
        <f t="shared" si="75"/>
        <v>Colby</v>
      </c>
      <c r="C569" t="str">
        <f t="shared" si="76"/>
        <v>Cave</v>
      </c>
      <c r="D569" s="13" t="s">
        <v>1290</v>
      </c>
      <c r="E569" s="22" t="s">
        <v>18</v>
      </c>
      <c r="F569" s="25">
        <v>0</v>
      </c>
      <c r="G569" s="25" t="s">
        <v>70</v>
      </c>
      <c r="H569" s="25" t="s">
        <v>2569</v>
      </c>
      <c r="I569" s="25">
        <v>24</v>
      </c>
      <c r="J569" s="156">
        <f>VALUE(COUNTIF(Validation!$A$2:$H$100,A569))</f>
        <v>0</v>
      </c>
      <c r="K569" s="93">
        <f t="shared" si="77"/>
        <v>675000</v>
      </c>
      <c r="L569" s="93">
        <f t="shared" si="78"/>
        <v>0</v>
      </c>
      <c r="M569" s="92">
        <v>675000</v>
      </c>
      <c r="N569" s="92" t="s">
        <v>8</v>
      </c>
      <c r="O569" s="92">
        <v>0</v>
      </c>
      <c r="P569" s="92">
        <v>0</v>
      </c>
      <c r="Q569" s="92">
        <v>0</v>
      </c>
      <c r="R569" s="92">
        <v>0</v>
      </c>
      <c r="S569" s="92">
        <v>0</v>
      </c>
      <c r="T569" s="25">
        <f t="shared" si="79"/>
        <v>1</v>
      </c>
      <c r="V569">
        <f t="shared" si="80"/>
        <v>1</v>
      </c>
      <c r="W569" s="25">
        <f t="shared" si="72"/>
        <v>0</v>
      </c>
      <c r="X569">
        <f t="shared" si="73"/>
        <v>0</v>
      </c>
    </row>
    <row r="570" spans="1:24" ht="15.75" x14ac:dyDescent="0.25">
      <c r="A570" t="str">
        <f t="shared" si="74"/>
        <v>Keegan Lowe - EDM - DG</v>
      </c>
      <c r="B570" t="str">
        <f t="shared" si="75"/>
        <v>Keegan</v>
      </c>
      <c r="C570" t="str">
        <f t="shared" si="76"/>
        <v>Lowe</v>
      </c>
      <c r="D570" s="13" t="s">
        <v>2162</v>
      </c>
      <c r="E570" s="22" t="s">
        <v>18</v>
      </c>
      <c r="F570" s="25">
        <v>0</v>
      </c>
      <c r="G570" s="25" t="s">
        <v>2346</v>
      </c>
      <c r="H570" s="25" t="s">
        <v>2581</v>
      </c>
      <c r="I570" s="25">
        <v>26</v>
      </c>
      <c r="J570" s="156">
        <f>VALUE(COUNTIF(Validation!$A$2:$H$100,A570))</f>
        <v>0</v>
      </c>
      <c r="K570" s="93">
        <f t="shared" si="77"/>
        <v>675000</v>
      </c>
      <c r="L570" s="93">
        <f t="shared" si="78"/>
        <v>0</v>
      </c>
      <c r="M570" s="92">
        <v>675000</v>
      </c>
      <c r="N570" s="92" t="s">
        <v>7</v>
      </c>
      <c r="O570" s="92">
        <v>0</v>
      </c>
      <c r="P570" s="92">
        <v>0</v>
      </c>
      <c r="Q570" s="92">
        <v>0</v>
      </c>
      <c r="R570" s="92">
        <v>0</v>
      </c>
      <c r="S570" s="92">
        <v>0</v>
      </c>
      <c r="T570" s="25">
        <f t="shared" si="79"/>
        <v>1</v>
      </c>
      <c r="V570">
        <f t="shared" si="80"/>
        <v>1</v>
      </c>
      <c r="W570" s="25">
        <f t="shared" si="72"/>
        <v>0</v>
      </c>
      <c r="X570">
        <f t="shared" si="73"/>
        <v>0</v>
      </c>
    </row>
    <row r="571" spans="1:24" ht="15.75" x14ac:dyDescent="0.25">
      <c r="A571" t="str">
        <f t="shared" si="74"/>
        <v>Sergei Bobrovsky - FLO - G</v>
      </c>
      <c r="B571" t="str">
        <f t="shared" si="75"/>
        <v>Sergei</v>
      </c>
      <c r="C571" t="str">
        <f t="shared" si="76"/>
        <v>Bobrovsky</v>
      </c>
      <c r="D571" s="13" t="s">
        <v>1580</v>
      </c>
      <c r="E571" s="22" t="s">
        <v>2427</v>
      </c>
      <c r="F571" s="25" t="s">
        <v>364</v>
      </c>
      <c r="G571" s="25" t="s">
        <v>121</v>
      </c>
      <c r="H571" s="25" t="s">
        <v>2340</v>
      </c>
      <c r="I571" s="25">
        <v>30</v>
      </c>
      <c r="J571" s="156">
        <f>VALUE(COUNTIF(Validation!$A$2:$H$100,A571))</f>
        <v>1</v>
      </c>
      <c r="K571" s="93">
        <f t="shared" si="77"/>
        <v>10000000</v>
      </c>
      <c r="L571" s="93">
        <f t="shared" si="78"/>
        <v>10000000</v>
      </c>
      <c r="M571" s="92">
        <v>10000000</v>
      </c>
      <c r="N571" s="92">
        <v>10000000</v>
      </c>
      <c r="O571" s="92">
        <v>10000000</v>
      </c>
      <c r="P571" s="92">
        <v>10000000</v>
      </c>
      <c r="Q571" s="92">
        <v>10000000</v>
      </c>
      <c r="R571" s="92">
        <v>10000000</v>
      </c>
      <c r="S571" s="92">
        <v>10000000</v>
      </c>
      <c r="T571" s="25">
        <f t="shared" si="79"/>
        <v>7</v>
      </c>
      <c r="V571">
        <f t="shared" si="80"/>
        <v>1</v>
      </c>
      <c r="W571" s="25">
        <f t="shared" si="72"/>
        <v>0</v>
      </c>
      <c r="X571">
        <f t="shared" si="73"/>
        <v>1</v>
      </c>
    </row>
    <row r="572" spans="1:24" ht="15.75" x14ac:dyDescent="0.25">
      <c r="A572" t="str">
        <f t="shared" si="74"/>
        <v>Aaron Ekblad - FLO - DD</v>
      </c>
      <c r="B572" t="str">
        <f t="shared" si="75"/>
        <v>Aaron</v>
      </c>
      <c r="C572" t="str">
        <f t="shared" si="76"/>
        <v>Ekblad</v>
      </c>
      <c r="D572" s="13" t="s">
        <v>4779</v>
      </c>
      <c r="E572" s="22" t="s">
        <v>2427</v>
      </c>
      <c r="F572" s="25">
        <v>0</v>
      </c>
      <c r="G572" s="25" t="s">
        <v>2345</v>
      </c>
      <c r="H572" s="25" t="s">
        <v>2340</v>
      </c>
      <c r="I572" s="25">
        <v>23</v>
      </c>
      <c r="J572" s="156">
        <f>VALUE(COUNTIF(Validation!$A$2:$H$100,A572))</f>
        <v>0</v>
      </c>
      <c r="K572" s="93">
        <f t="shared" si="77"/>
        <v>7500000</v>
      </c>
      <c r="L572" s="93">
        <f t="shared" si="78"/>
        <v>7500000</v>
      </c>
      <c r="M572" s="92">
        <v>7500000</v>
      </c>
      <c r="N572" s="92">
        <v>7500000</v>
      </c>
      <c r="O572" s="92">
        <v>7500000</v>
      </c>
      <c r="P572" s="92">
        <v>7500000</v>
      </c>
      <c r="Q572" s="92">
        <v>7500000</v>
      </c>
      <c r="R572" s="92">
        <v>7500000</v>
      </c>
      <c r="S572" s="92" t="s">
        <v>7</v>
      </c>
      <c r="T572" s="25">
        <f t="shared" si="79"/>
        <v>6</v>
      </c>
      <c r="V572">
        <f t="shared" si="80"/>
        <v>1</v>
      </c>
      <c r="W572" s="25">
        <f t="shared" si="72"/>
        <v>0</v>
      </c>
      <c r="X572">
        <f t="shared" si="73"/>
        <v>1</v>
      </c>
    </row>
    <row r="573" spans="1:24" ht="15.75" x14ac:dyDescent="0.25">
      <c r="A573" t="str">
        <f t="shared" si="74"/>
        <v>Keith Yandle - FLO - DG</v>
      </c>
      <c r="B573" t="str">
        <f t="shared" si="75"/>
        <v>Keith</v>
      </c>
      <c r="C573" t="str">
        <f t="shared" si="76"/>
        <v>Yandle</v>
      </c>
      <c r="D573" s="13" t="s">
        <v>4780</v>
      </c>
      <c r="E573" s="22" t="s">
        <v>2427</v>
      </c>
      <c r="F573" s="25" t="s">
        <v>364</v>
      </c>
      <c r="G573" s="25" t="s">
        <v>2346</v>
      </c>
      <c r="H573" s="25" t="s">
        <v>2340</v>
      </c>
      <c r="I573" s="25">
        <v>32</v>
      </c>
      <c r="J573" s="156">
        <f>VALUE(COUNTIF(Validation!$A$2:$H$100,A573))</f>
        <v>1</v>
      </c>
      <c r="K573" s="93">
        <f t="shared" si="77"/>
        <v>6350000</v>
      </c>
      <c r="L573" s="93">
        <f t="shared" si="78"/>
        <v>6350000</v>
      </c>
      <c r="M573" s="92">
        <v>6350000</v>
      </c>
      <c r="N573" s="92">
        <v>6350000</v>
      </c>
      <c r="O573" s="92">
        <v>6350000</v>
      </c>
      <c r="P573" s="92">
        <v>6350000</v>
      </c>
      <c r="Q573" s="92" t="s">
        <v>7</v>
      </c>
      <c r="R573" s="92">
        <v>0</v>
      </c>
      <c r="S573" s="92">
        <v>0</v>
      </c>
      <c r="T573" s="25">
        <f t="shared" si="79"/>
        <v>4</v>
      </c>
      <c r="V573">
        <f t="shared" si="80"/>
        <v>1</v>
      </c>
      <c r="W573" s="25">
        <f t="shared" si="72"/>
        <v>0</v>
      </c>
      <c r="X573">
        <f t="shared" si="73"/>
        <v>1</v>
      </c>
    </row>
    <row r="574" spans="1:24" ht="15.75" x14ac:dyDescent="0.25">
      <c r="A574" t="str">
        <f t="shared" si="74"/>
        <v>Aleksander Barkov - FLO - C</v>
      </c>
      <c r="B574" t="str">
        <f t="shared" si="75"/>
        <v>Aleksander</v>
      </c>
      <c r="C574" t="str">
        <f t="shared" si="76"/>
        <v>Barkov</v>
      </c>
      <c r="D574" s="13" t="s">
        <v>4777</v>
      </c>
      <c r="E574" s="22" t="s">
        <v>2427</v>
      </c>
      <c r="F574" s="25">
        <v>0</v>
      </c>
      <c r="G574" s="25" t="s">
        <v>70</v>
      </c>
      <c r="H574" s="25" t="s">
        <v>2340</v>
      </c>
      <c r="I574" s="25">
        <v>23</v>
      </c>
      <c r="J574" s="156">
        <f>VALUE(COUNTIF(Validation!$A$2:$H$100,A574))</f>
        <v>1</v>
      </c>
      <c r="K574" s="93">
        <f t="shared" si="77"/>
        <v>5900000</v>
      </c>
      <c r="L574" s="93">
        <f t="shared" si="78"/>
        <v>5900000</v>
      </c>
      <c r="M574" s="92">
        <v>5900000</v>
      </c>
      <c r="N574" s="92">
        <v>5900000</v>
      </c>
      <c r="O574" s="92">
        <v>5900000</v>
      </c>
      <c r="P574" s="92" t="s">
        <v>7</v>
      </c>
      <c r="Q574" s="92">
        <v>0</v>
      </c>
      <c r="R574" s="92">
        <v>0</v>
      </c>
      <c r="S574" s="92">
        <v>0</v>
      </c>
      <c r="T574" s="25">
        <f t="shared" si="79"/>
        <v>3</v>
      </c>
      <c r="V574">
        <f t="shared" si="80"/>
        <v>1</v>
      </c>
      <c r="W574" s="25">
        <f t="shared" si="72"/>
        <v>0</v>
      </c>
      <c r="X574">
        <f t="shared" si="73"/>
        <v>1</v>
      </c>
    </row>
    <row r="575" spans="1:24" ht="15.75" x14ac:dyDescent="0.25">
      <c r="A575" t="str">
        <f t="shared" si="74"/>
        <v>Jonathan Huberdeau - FLO - AG, C</v>
      </c>
      <c r="B575" t="str">
        <f t="shared" si="75"/>
        <v>Jonathan</v>
      </c>
      <c r="C575" t="str">
        <f t="shared" si="76"/>
        <v>Huberdeau</v>
      </c>
      <c r="D575" s="13" t="s">
        <v>4776</v>
      </c>
      <c r="E575" s="22" t="s">
        <v>2427</v>
      </c>
      <c r="F575" s="25" t="s">
        <v>364</v>
      </c>
      <c r="G575" s="25" t="s">
        <v>2351</v>
      </c>
      <c r="H575" s="25" t="s">
        <v>2340</v>
      </c>
      <c r="I575" s="25">
        <v>26</v>
      </c>
      <c r="J575" s="156">
        <f>VALUE(COUNTIF(Validation!$A$2:$H$100,A575))</f>
        <v>1</v>
      </c>
      <c r="K575" s="93">
        <f t="shared" si="77"/>
        <v>5900000</v>
      </c>
      <c r="L575" s="93">
        <f t="shared" si="78"/>
        <v>5900000</v>
      </c>
      <c r="M575" s="92">
        <v>5900000</v>
      </c>
      <c r="N575" s="92">
        <v>5900000</v>
      </c>
      <c r="O575" s="92">
        <v>5900000</v>
      </c>
      <c r="P575" s="92">
        <v>5900000</v>
      </c>
      <c r="Q575" s="92" t="s">
        <v>7</v>
      </c>
      <c r="R575" s="92">
        <v>0</v>
      </c>
      <c r="S575" s="92">
        <v>0</v>
      </c>
      <c r="T575" s="25">
        <f t="shared" si="79"/>
        <v>4</v>
      </c>
      <c r="V575">
        <f t="shared" si="80"/>
        <v>1</v>
      </c>
      <c r="W575" s="25">
        <f t="shared" si="72"/>
        <v>0</v>
      </c>
      <c r="X575">
        <f t="shared" si="73"/>
        <v>1</v>
      </c>
    </row>
    <row r="576" spans="1:24" ht="15.75" x14ac:dyDescent="0.25">
      <c r="A576" t="str">
        <f t="shared" si="74"/>
        <v>Anton Strålman - FLO - DD</v>
      </c>
      <c r="B576" t="str">
        <f t="shared" si="75"/>
        <v>Anton</v>
      </c>
      <c r="C576" t="str">
        <f t="shared" si="76"/>
        <v>Strålman</v>
      </c>
      <c r="D576" s="13" t="s">
        <v>1469</v>
      </c>
      <c r="E576" s="22" t="s">
        <v>2427</v>
      </c>
      <c r="F576" s="25" t="s">
        <v>326</v>
      </c>
      <c r="G576" s="25" t="s">
        <v>2345</v>
      </c>
      <c r="H576" s="25" t="s">
        <v>2340</v>
      </c>
      <c r="I576" s="25">
        <v>33</v>
      </c>
      <c r="J576" s="156">
        <f>VALUE(COUNTIF(Validation!$A$2:$H$100,A576))</f>
        <v>0</v>
      </c>
      <c r="K576" s="93">
        <f t="shared" si="77"/>
        <v>5500000</v>
      </c>
      <c r="L576" s="93">
        <f t="shared" si="78"/>
        <v>5500000</v>
      </c>
      <c r="M576" s="92">
        <v>5500000</v>
      </c>
      <c r="N576" s="92">
        <v>5500000</v>
      </c>
      <c r="O576" s="92">
        <v>5500000</v>
      </c>
      <c r="P576" s="92" t="s">
        <v>7</v>
      </c>
      <c r="Q576" s="92">
        <v>0</v>
      </c>
      <c r="R576" s="92">
        <v>0</v>
      </c>
      <c r="S576" s="92">
        <v>0</v>
      </c>
      <c r="T576" s="25">
        <f t="shared" si="79"/>
        <v>3</v>
      </c>
      <c r="V576">
        <f t="shared" si="80"/>
        <v>1</v>
      </c>
      <c r="W576" s="25">
        <f t="shared" si="72"/>
        <v>0</v>
      </c>
      <c r="X576">
        <f t="shared" si="73"/>
        <v>1</v>
      </c>
    </row>
    <row r="577" spans="1:24" ht="15.75" x14ac:dyDescent="0.25">
      <c r="A577" t="str">
        <f t="shared" si="74"/>
        <v>Mike Hoffman - FLO - AD, AG</v>
      </c>
      <c r="B577" t="str">
        <f t="shared" si="75"/>
        <v>Mike</v>
      </c>
      <c r="C577" t="str">
        <f t="shared" si="76"/>
        <v>Hoffman</v>
      </c>
      <c r="D577" s="13" t="s">
        <v>1364</v>
      </c>
      <c r="E577" s="22" t="s">
        <v>2427</v>
      </c>
      <c r="F577" s="25" t="s">
        <v>326</v>
      </c>
      <c r="G577" s="25" t="s">
        <v>2342</v>
      </c>
      <c r="H577" s="25" t="s">
        <v>2340</v>
      </c>
      <c r="I577" s="25">
        <v>29</v>
      </c>
      <c r="J577" s="156">
        <f>VALUE(COUNTIF(Validation!$A$2:$H$100,A577))</f>
        <v>1</v>
      </c>
      <c r="K577" s="93">
        <f t="shared" si="77"/>
        <v>5187500</v>
      </c>
      <c r="L577" s="93">
        <f t="shared" si="78"/>
        <v>0</v>
      </c>
      <c r="M577" s="92">
        <v>5187500</v>
      </c>
      <c r="N577" s="92" t="s">
        <v>7</v>
      </c>
      <c r="O577" s="92">
        <v>0</v>
      </c>
      <c r="P577" s="92">
        <v>0</v>
      </c>
      <c r="Q577" s="92">
        <v>0</v>
      </c>
      <c r="R577" s="92">
        <v>0</v>
      </c>
      <c r="S577" s="92">
        <v>0</v>
      </c>
      <c r="T577" s="25">
        <f t="shared" si="79"/>
        <v>1</v>
      </c>
      <c r="V577">
        <f t="shared" si="80"/>
        <v>1</v>
      </c>
      <c r="W577" s="25">
        <f t="shared" si="72"/>
        <v>0</v>
      </c>
      <c r="X577">
        <f t="shared" si="73"/>
        <v>0</v>
      </c>
    </row>
    <row r="578" spans="1:24" ht="15.75" x14ac:dyDescent="0.25">
      <c r="A578" t="str">
        <f t="shared" si="74"/>
        <v>Michael Matheson - FLO - DG</v>
      </c>
      <c r="B578" t="str">
        <f t="shared" si="75"/>
        <v>Michael</v>
      </c>
      <c r="C578" t="str">
        <f t="shared" si="76"/>
        <v>Matheson</v>
      </c>
      <c r="D578" s="13" t="s">
        <v>1371</v>
      </c>
      <c r="E578" s="22" t="s">
        <v>2427</v>
      </c>
      <c r="F578" s="25">
        <v>0</v>
      </c>
      <c r="G578" s="25" t="s">
        <v>2346</v>
      </c>
      <c r="H578" s="25" t="s">
        <v>2340</v>
      </c>
      <c r="I578" s="25">
        <v>25</v>
      </c>
      <c r="J578" s="156">
        <f>VALUE(COUNTIF(Validation!$A$2:$H$100,A578))</f>
        <v>1</v>
      </c>
      <c r="K578" s="93">
        <f t="shared" si="77"/>
        <v>4875000</v>
      </c>
      <c r="L578" s="93">
        <f t="shared" si="78"/>
        <v>4875000</v>
      </c>
      <c r="M578" s="92">
        <v>4875000</v>
      </c>
      <c r="N578" s="92">
        <v>4875000</v>
      </c>
      <c r="O578" s="92">
        <v>4875000</v>
      </c>
      <c r="P578" s="92">
        <v>4875000</v>
      </c>
      <c r="Q578" s="92">
        <v>4875000</v>
      </c>
      <c r="R578" s="92">
        <v>4875000</v>
      </c>
      <c r="S578" s="92">
        <v>4875000</v>
      </c>
      <c r="T578" s="25">
        <f t="shared" si="79"/>
        <v>7</v>
      </c>
      <c r="V578">
        <f t="shared" si="80"/>
        <v>1</v>
      </c>
      <c r="W578" s="25">
        <f t="shared" ref="W578:W641" si="81">IF(LEFT(F578,3)="ELC",1,0)</f>
        <v>0</v>
      </c>
      <c r="X578">
        <f t="shared" ref="X578:X641" si="82">IF(K578=L578,1,0)</f>
        <v>1</v>
      </c>
    </row>
    <row r="579" spans="1:24" ht="15.75" x14ac:dyDescent="0.25">
      <c r="A579" t="str">
        <f t="shared" ref="A579:A642" si="83">B579&amp;" "&amp;C579&amp;" - "&amp;E579&amp;" - "&amp;G579</f>
        <v>Vincent Trocheck - FLO - C, AD</v>
      </c>
      <c r="B579" t="str">
        <f t="shared" ref="B579:B642" si="84">RIGHT(D579,(LEN(D579)-1)-SEARCH(",",D579,1))</f>
        <v>Vincent</v>
      </c>
      <c r="C579" t="str">
        <f t="shared" ref="C579:C642" si="85">LEFT(D579,SEARCH(",",D579,1)-1)</f>
        <v>Trocheck</v>
      </c>
      <c r="D579" s="13" t="s">
        <v>4778</v>
      </c>
      <c r="E579" s="22" t="s">
        <v>2427</v>
      </c>
      <c r="F579" s="25">
        <v>0</v>
      </c>
      <c r="G579" s="9" t="s">
        <v>2349</v>
      </c>
      <c r="H579" s="9" t="s">
        <v>2340</v>
      </c>
      <c r="I579" s="9">
        <v>26</v>
      </c>
      <c r="J579" s="156">
        <f>VALUE(COUNTIF(Validation!$A$2:$H$100,A579))</f>
        <v>1</v>
      </c>
      <c r="K579" s="93">
        <f t="shared" ref="K579:K642" si="86">IF(OR(M579="RFA",M579="UFA",M579="",M579=0),0,M579)</f>
        <v>4750000</v>
      </c>
      <c r="L579" s="93">
        <f t="shared" ref="L579:L642" si="87">IF(OR(N579="RFA",N579="UFA",N579="",N579=0),0,N579)</f>
        <v>4750000</v>
      </c>
      <c r="M579" s="92">
        <v>4750000</v>
      </c>
      <c r="N579" s="92">
        <v>4750000</v>
      </c>
      <c r="O579" s="92">
        <v>4750000</v>
      </c>
      <c r="P579" s="92" t="s">
        <v>7</v>
      </c>
      <c r="Q579" s="92">
        <v>0</v>
      </c>
      <c r="R579" s="92">
        <v>0</v>
      </c>
      <c r="S579" s="92">
        <v>0</v>
      </c>
      <c r="T579" s="25">
        <f t="shared" ref="T579:T642" si="88">COUNTIF(M579:S579,"&gt;0")</f>
        <v>3</v>
      </c>
      <c r="V579">
        <f t="shared" ref="V579:V642" si="89">COUNTIF($D$3:$D$1478,D579)</f>
        <v>1</v>
      </c>
      <c r="W579" s="25">
        <f t="shared" si="81"/>
        <v>0</v>
      </c>
      <c r="X579">
        <f t="shared" si="82"/>
        <v>1</v>
      </c>
    </row>
    <row r="580" spans="1:24" ht="15.75" x14ac:dyDescent="0.25">
      <c r="A580" t="str">
        <f t="shared" si="83"/>
        <v>Evgeni Dadonov - FLO - AD, AG</v>
      </c>
      <c r="B580" t="str">
        <f t="shared" si="84"/>
        <v>Evgeni</v>
      </c>
      <c r="C580" t="str">
        <f t="shared" si="85"/>
        <v>Dadonov</v>
      </c>
      <c r="D580" s="13" t="s">
        <v>1366</v>
      </c>
      <c r="E580" s="22" t="s">
        <v>2427</v>
      </c>
      <c r="F580" s="25" t="s">
        <v>316</v>
      </c>
      <c r="G580" s="9" t="s">
        <v>2342</v>
      </c>
      <c r="H580" s="9" t="s">
        <v>2340</v>
      </c>
      <c r="I580" s="9">
        <v>30</v>
      </c>
      <c r="J580" s="156">
        <f>VALUE(COUNTIF(Validation!$A$2:$H$100,A580))</f>
        <v>1</v>
      </c>
      <c r="K580" s="93">
        <f t="shared" si="86"/>
        <v>4000000</v>
      </c>
      <c r="L580" s="93">
        <f t="shared" si="87"/>
        <v>0</v>
      </c>
      <c r="M580" s="92">
        <v>4000000</v>
      </c>
      <c r="N580" s="92" t="s">
        <v>7</v>
      </c>
      <c r="O580" s="92">
        <v>0</v>
      </c>
      <c r="P580" s="92">
        <v>0</v>
      </c>
      <c r="Q580" s="92">
        <v>0</v>
      </c>
      <c r="R580" s="92">
        <v>0</v>
      </c>
      <c r="S580" s="92">
        <v>0</v>
      </c>
      <c r="T580" s="25">
        <f t="shared" si="88"/>
        <v>1</v>
      </c>
      <c r="V580">
        <f t="shared" si="89"/>
        <v>1</v>
      </c>
      <c r="W580" s="25">
        <f t="shared" si="81"/>
        <v>0</v>
      </c>
      <c r="X580">
        <f t="shared" si="82"/>
        <v>0</v>
      </c>
    </row>
    <row r="581" spans="1:24" ht="15.75" x14ac:dyDescent="0.25">
      <c r="A581" t="str">
        <f t="shared" si="83"/>
        <v>Brett Connolly - FLO - AD, AG</v>
      </c>
      <c r="B581" t="str">
        <f t="shared" si="84"/>
        <v>Brett</v>
      </c>
      <c r="C581" t="str">
        <f t="shared" si="85"/>
        <v>Connolly</v>
      </c>
      <c r="D581" s="13" t="s">
        <v>1766</v>
      </c>
      <c r="E581" s="22" t="s">
        <v>2427</v>
      </c>
      <c r="F581" s="25">
        <v>0</v>
      </c>
      <c r="G581" s="25" t="s">
        <v>2342</v>
      </c>
      <c r="H581" s="25" t="s">
        <v>2340</v>
      </c>
      <c r="I581" s="25">
        <v>27</v>
      </c>
      <c r="J581" s="156">
        <f>VALUE(COUNTIF(Validation!$A$2:$H$100,A581))</f>
        <v>0</v>
      </c>
      <c r="K581" s="93">
        <f t="shared" si="86"/>
        <v>3500000</v>
      </c>
      <c r="L581" s="93">
        <f t="shared" si="87"/>
        <v>3500000</v>
      </c>
      <c r="M581" s="92">
        <v>3500000</v>
      </c>
      <c r="N581" s="92">
        <v>3500000</v>
      </c>
      <c r="O581" s="92">
        <v>3500000</v>
      </c>
      <c r="P581" s="92">
        <v>3500000</v>
      </c>
      <c r="Q581" s="92" t="s">
        <v>7</v>
      </c>
      <c r="R581" s="92">
        <v>0</v>
      </c>
      <c r="S581" s="92">
        <v>0</v>
      </c>
      <c r="T581" s="25">
        <f t="shared" si="88"/>
        <v>4</v>
      </c>
      <c r="V581">
        <f t="shared" si="89"/>
        <v>1</v>
      </c>
      <c r="W581" s="25">
        <f t="shared" si="81"/>
        <v>0</v>
      </c>
      <c r="X581">
        <f t="shared" si="82"/>
        <v>1</v>
      </c>
    </row>
    <row r="582" spans="1:24" ht="15.75" x14ac:dyDescent="0.25">
      <c r="A582" t="str">
        <f t="shared" si="83"/>
        <v>Mark Pysyk - FLO - DD</v>
      </c>
      <c r="B582" t="str">
        <f t="shared" si="84"/>
        <v>Mark</v>
      </c>
      <c r="C582" t="str">
        <f t="shared" si="85"/>
        <v>Pysyk</v>
      </c>
      <c r="D582" s="13" t="s">
        <v>1372</v>
      </c>
      <c r="E582" s="22" t="s">
        <v>2427</v>
      </c>
      <c r="F582" s="25">
        <v>0</v>
      </c>
      <c r="G582" s="9" t="s">
        <v>2345</v>
      </c>
      <c r="H582" s="9" t="s">
        <v>2340</v>
      </c>
      <c r="I582" s="9">
        <v>27</v>
      </c>
      <c r="J582" s="156">
        <f>VALUE(COUNTIF(Validation!$A$2:$H$100,A582))</f>
        <v>0</v>
      </c>
      <c r="K582" s="93">
        <f t="shared" si="86"/>
        <v>2733333</v>
      </c>
      <c r="L582" s="93">
        <f t="shared" si="87"/>
        <v>0</v>
      </c>
      <c r="M582" s="92">
        <v>2733333</v>
      </c>
      <c r="N582" s="92" t="s">
        <v>7</v>
      </c>
      <c r="O582" s="92">
        <v>0</v>
      </c>
      <c r="P582" s="92">
        <v>0</v>
      </c>
      <c r="Q582" s="92">
        <v>0</v>
      </c>
      <c r="R582" s="92">
        <v>0</v>
      </c>
      <c r="S582" s="92">
        <v>0</v>
      </c>
      <c r="T582" s="25">
        <f t="shared" si="88"/>
        <v>1</v>
      </c>
      <c r="V582">
        <f t="shared" si="89"/>
        <v>1</v>
      </c>
      <c r="W582" s="25">
        <f t="shared" si="81"/>
        <v>0</v>
      </c>
      <c r="X582">
        <f t="shared" si="82"/>
        <v>0</v>
      </c>
    </row>
    <row r="583" spans="1:24" ht="15.75" x14ac:dyDescent="0.25">
      <c r="A583" t="str">
        <f t="shared" si="83"/>
        <v>Frank Vatrano - FLO - AD, AG</v>
      </c>
      <c r="B583" t="str">
        <f t="shared" si="84"/>
        <v>Frank</v>
      </c>
      <c r="C583" t="str">
        <f t="shared" si="85"/>
        <v>Vatrano</v>
      </c>
      <c r="D583" s="13" t="s">
        <v>1369</v>
      </c>
      <c r="E583" s="22" t="s">
        <v>2427</v>
      </c>
      <c r="F583" s="25">
        <v>0</v>
      </c>
      <c r="G583" s="9" t="s">
        <v>2342</v>
      </c>
      <c r="H583" s="9" t="s">
        <v>2340</v>
      </c>
      <c r="I583" s="9">
        <v>25</v>
      </c>
      <c r="J583" s="156">
        <f>VALUE(COUNTIF(Validation!$A$2:$H$100,A583))</f>
        <v>0</v>
      </c>
      <c r="K583" s="93">
        <f t="shared" si="86"/>
        <v>2533333</v>
      </c>
      <c r="L583" s="93">
        <f t="shared" si="87"/>
        <v>2533333</v>
      </c>
      <c r="M583" s="92">
        <v>2533333</v>
      </c>
      <c r="N583" s="92">
        <v>2533333</v>
      </c>
      <c r="O583" s="92">
        <v>2533333</v>
      </c>
      <c r="P583" s="92" t="s">
        <v>7</v>
      </c>
      <c r="Q583" s="92">
        <v>0</v>
      </c>
      <c r="R583" s="92">
        <v>0</v>
      </c>
      <c r="S583" s="92">
        <v>0</v>
      </c>
      <c r="T583" s="25">
        <f t="shared" si="88"/>
        <v>3</v>
      </c>
      <c r="V583">
        <f t="shared" si="89"/>
        <v>1</v>
      </c>
      <c r="W583" s="25">
        <f t="shared" si="81"/>
        <v>0</v>
      </c>
      <c r="X583">
        <f t="shared" si="82"/>
        <v>1</v>
      </c>
    </row>
    <row r="584" spans="1:24" ht="15.75" x14ac:dyDescent="0.25">
      <c r="A584" t="str">
        <f t="shared" si="83"/>
        <v>Aleksi Heponiemi - FLO - C</v>
      </c>
      <c r="B584" t="str">
        <f t="shared" si="84"/>
        <v>Aleksi</v>
      </c>
      <c r="C584" t="str">
        <f t="shared" si="85"/>
        <v>Heponiemi</v>
      </c>
      <c r="D584" s="13" t="s">
        <v>2428</v>
      </c>
      <c r="E584" s="22" t="s">
        <v>2427</v>
      </c>
      <c r="F584" s="25" t="s">
        <v>331</v>
      </c>
      <c r="G584" s="25" t="s">
        <v>70</v>
      </c>
      <c r="H584" s="25" t="s">
        <v>2347</v>
      </c>
      <c r="I584" s="25">
        <v>20</v>
      </c>
      <c r="J584" s="156">
        <f>VALUE(COUNTIF(Validation!$A$2:$H$100,A584))</f>
        <v>0</v>
      </c>
      <c r="K584" s="93">
        <f t="shared" si="86"/>
        <v>1775000</v>
      </c>
      <c r="L584" s="93">
        <f t="shared" si="87"/>
        <v>1775000</v>
      </c>
      <c r="M584" s="92">
        <v>1775000</v>
      </c>
      <c r="N584" s="92">
        <v>1775000</v>
      </c>
      <c r="O584" s="92">
        <v>1775000</v>
      </c>
      <c r="P584" s="92" t="s">
        <v>8</v>
      </c>
      <c r="Q584" s="92">
        <v>0</v>
      </c>
      <c r="R584" s="92">
        <v>0</v>
      </c>
      <c r="S584" s="92">
        <v>0</v>
      </c>
      <c r="T584" s="25">
        <f t="shared" si="88"/>
        <v>3</v>
      </c>
      <c r="V584">
        <f t="shared" si="89"/>
        <v>1</v>
      </c>
      <c r="W584" s="25">
        <f t="shared" si="81"/>
        <v>1</v>
      </c>
      <c r="X584">
        <f t="shared" si="82"/>
        <v>1</v>
      </c>
    </row>
    <row r="585" spans="1:24" ht="15.75" x14ac:dyDescent="0.25">
      <c r="A585" t="str">
        <f t="shared" si="83"/>
        <v>Noel Acciari - FLO - AD, C</v>
      </c>
      <c r="B585" t="str">
        <f t="shared" si="84"/>
        <v>Noel</v>
      </c>
      <c r="C585" t="str">
        <f t="shared" si="85"/>
        <v>Acciari</v>
      </c>
      <c r="D585" s="13" t="s">
        <v>1264</v>
      </c>
      <c r="E585" s="22" t="s">
        <v>2427</v>
      </c>
      <c r="F585" s="25" t="s">
        <v>326</v>
      </c>
      <c r="G585" s="25" t="s">
        <v>2354</v>
      </c>
      <c r="H585" s="25" t="s">
        <v>2340</v>
      </c>
      <c r="I585" s="25">
        <v>27</v>
      </c>
      <c r="J585" s="156">
        <f>VALUE(COUNTIF(Validation!$A$2:$H$100,A585))</f>
        <v>0</v>
      </c>
      <c r="K585" s="93">
        <f t="shared" si="86"/>
        <v>1666667</v>
      </c>
      <c r="L585" s="93">
        <f t="shared" si="87"/>
        <v>1666667</v>
      </c>
      <c r="M585" s="92">
        <v>1666667</v>
      </c>
      <c r="N585" s="92">
        <v>1666667</v>
      </c>
      <c r="O585" s="92">
        <v>1666667</v>
      </c>
      <c r="P585" s="92" t="s">
        <v>7</v>
      </c>
      <c r="Q585" s="92">
        <v>0</v>
      </c>
      <c r="R585" s="92">
        <v>0</v>
      </c>
      <c r="S585" s="92">
        <v>0</v>
      </c>
      <c r="T585" s="25">
        <f t="shared" si="88"/>
        <v>3</v>
      </c>
      <c r="V585">
        <f t="shared" si="89"/>
        <v>1</v>
      </c>
      <c r="W585" s="25">
        <f t="shared" si="81"/>
        <v>0</v>
      </c>
      <c r="X585">
        <f t="shared" si="82"/>
        <v>1</v>
      </c>
    </row>
    <row r="586" spans="1:24" ht="15.75" x14ac:dyDescent="0.25">
      <c r="A586" t="str">
        <f t="shared" si="83"/>
        <v>MacKenzie Weegar - FLO - DD</v>
      </c>
      <c r="B586" t="str">
        <f t="shared" si="84"/>
        <v>MacKenzie</v>
      </c>
      <c r="C586" t="str">
        <f t="shared" si="85"/>
        <v>Weegar</v>
      </c>
      <c r="D586" s="13" t="s">
        <v>1374</v>
      </c>
      <c r="E586" s="22" t="s">
        <v>2427</v>
      </c>
      <c r="F586" s="25">
        <v>0</v>
      </c>
      <c r="G586" s="25" t="s">
        <v>2345</v>
      </c>
      <c r="H586" s="25" t="s">
        <v>2340</v>
      </c>
      <c r="I586" s="25">
        <v>25</v>
      </c>
      <c r="J586" s="156">
        <f>VALUE(COUNTIF(Validation!$A$2:$H$100,A586))</f>
        <v>0</v>
      </c>
      <c r="K586" s="93">
        <f t="shared" si="86"/>
        <v>1600000</v>
      </c>
      <c r="L586" s="93">
        <f t="shared" si="87"/>
        <v>0</v>
      </c>
      <c r="M586" s="92">
        <v>1600000</v>
      </c>
      <c r="N586" s="92" t="s">
        <v>8</v>
      </c>
      <c r="O586" s="92">
        <v>0</v>
      </c>
      <c r="P586" s="92">
        <v>0</v>
      </c>
      <c r="Q586" s="92">
        <v>0</v>
      </c>
      <c r="R586" s="92">
        <v>0</v>
      </c>
      <c r="S586" s="92">
        <v>0</v>
      </c>
      <c r="T586" s="25">
        <f t="shared" si="88"/>
        <v>1</v>
      </c>
      <c r="V586">
        <f t="shared" si="89"/>
        <v>1</v>
      </c>
      <c r="W586" s="25">
        <f t="shared" si="81"/>
        <v>0</v>
      </c>
      <c r="X586">
        <f t="shared" si="82"/>
        <v>0</v>
      </c>
    </row>
    <row r="587" spans="1:24" ht="15.75" x14ac:dyDescent="0.25">
      <c r="A587" t="str">
        <f t="shared" si="83"/>
        <v>Owen Tippett - FLO - AD</v>
      </c>
      <c r="B587" t="str">
        <f t="shared" si="84"/>
        <v>Owen</v>
      </c>
      <c r="C587" t="str">
        <f t="shared" si="85"/>
        <v>Tippett</v>
      </c>
      <c r="D587" s="13" t="s">
        <v>1378</v>
      </c>
      <c r="E587" s="22" t="s">
        <v>2427</v>
      </c>
      <c r="F587" s="25" t="s">
        <v>331</v>
      </c>
      <c r="G587" s="25" t="s">
        <v>2339</v>
      </c>
      <c r="H587" s="25" t="s">
        <v>2347</v>
      </c>
      <c r="I587" s="25">
        <v>20</v>
      </c>
      <c r="J587" s="156">
        <f>VALUE(COUNTIF(Validation!$A$2:$H$100,A587))</f>
        <v>1</v>
      </c>
      <c r="K587" s="93">
        <f t="shared" si="86"/>
        <v>1596667</v>
      </c>
      <c r="L587" s="93">
        <f t="shared" si="87"/>
        <v>1596667</v>
      </c>
      <c r="M587" s="92">
        <v>1596667</v>
      </c>
      <c r="N587" s="92">
        <v>1596667</v>
      </c>
      <c r="O587" s="92">
        <v>1596667</v>
      </c>
      <c r="P587" s="92" t="s">
        <v>8</v>
      </c>
      <c r="Q587" s="92">
        <v>0</v>
      </c>
      <c r="R587" s="92">
        <v>0</v>
      </c>
      <c r="S587" s="92">
        <v>0</v>
      </c>
      <c r="T587" s="25">
        <f t="shared" si="88"/>
        <v>3</v>
      </c>
      <c r="V587">
        <f t="shared" si="89"/>
        <v>1</v>
      </c>
      <c r="W587" s="25">
        <f t="shared" si="81"/>
        <v>1</v>
      </c>
      <c r="X587">
        <f t="shared" si="82"/>
        <v>1</v>
      </c>
    </row>
    <row r="588" spans="1:24" ht="15.75" x14ac:dyDescent="0.25">
      <c r="A588" t="str">
        <f t="shared" si="83"/>
        <v>Henrik Borgstrom - FLO - C</v>
      </c>
      <c r="B588" t="str">
        <f t="shared" si="84"/>
        <v>Henrik</v>
      </c>
      <c r="C588" t="str">
        <f t="shared" si="85"/>
        <v>Borgstrom</v>
      </c>
      <c r="D588" s="13" t="s">
        <v>2735</v>
      </c>
      <c r="E588" s="22" t="s">
        <v>2427</v>
      </c>
      <c r="F588" s="25" t="s">
        <v>331</v>
      </c>
      <c r="G588" s="25" t="s">
        <v>70</v>
      </c>
      <c r="H588" s="25" t="s">
        <v>2340</v>
      </c>
      <c r="I588" s="25">
        <v>22</v>
      </c>
      <c r="J588" s="156">
        <f>VALUE(COUNTIF(Validation!$A$2:$H$100,A588))</f>
        <v>1</v>
      </c>
      <c r="K588" s="93">
        <f t="shared" si="86"/>
        <v>1491667</v>
      </c>
      <c r="L588" s="93" t="str">
        <f t="shared" si="87"/>
        <v xml:space="preserve">10.2(c) </v>
      </c>
      <c r="M588" s="92">
        <v>1491667</v>
      </c>
      <c r="N588" s="92" t="s">
        <v>4738</v>
      </c>
      <c r="O588" s="92">
        <v>0</v>
      </c>
      <c r="P588" s="92">
        <v>0</v>
      </c>
      <c r="Q588" s="92">
        <v>0</v>
      </c>
      <c r="R588" s="92">
        <v>0</v>
      </c>
      <c r="S588" s="92">
        <v>0</v>
      </c>
      <c r="T588" s="25">
        <f t="shared" si="88"/>
        <v>1</v>
      </c>
      <c r="V588">
        <f t="shared" si="89"/>
        <v>1</v>
      </c>
      <c r="W588" s="25">
        <f t="shared" si="81"/>
        <v>1</v>
      </c>
      <c r="X588">
        <f t="shared" si="82"/>
        <v>0</v>
      </c>
    </row>
    <row r="589" spans="1:24" ht="15.75" x14ac:dyDescent="0.25">
      <c r="A589" t="str">
        <f t="shared" si="83"/>
        <v>Brady Keeper - FLO - DD</v>
      </c>
      <c r="B589" t="str">
        <f t="shared" si="84"/>
        <v>Brady</v>
      </c>
      <c r="C589" t="str">
        <f t="shared" si="85"/>
        <v>Keeper</v>
      </c>
      <c r="D589" s="13" t="s">
        <v>2432</v>
      </c>
      <c r="E589" s="22" t="s">
        <v>2427</v>
      </c>
      <c r="F589" s="25" t="s">
        <v>331</v>
      </c>
      <c r="G589" s="25" t="s">
        <v>2345</v>
      </c>
      <c r="H589" s="25" t="s">
        <v>2347</v>
      </c>
      <c r="I589" s="25">
        <v>23</v>
      </c>
      <c r="J589" s="156">
        <f>VALUE(COUNTIF(Validation!$A$2:$H$100,A589))</f>
        <v>0</v>
      </c>
      <c r="K589" s="93">
        <f t="shared" si="86"/>
        <v>1350000</v>
      </c>
      <c r="L589" s="93" t="str">
        <f t="shared" si="87"/>
        <v xml:space="preserve">10.2(c) </v>
      </c>
      <c r="M589" s="92">
        <v>1350000</v>
      </c>
      <c r="N589" s="92" t="s">
        <v>4738</v>
      </c>
      <c r="O589" s="92">
        <v>0</v>
      </c>
      <c r="P589" s="92">
        <v>0</v>
      </c>
      <c r="Q589" s="92">
        <v>0</v>
      </c>
      <c r="R589" s="92">
        <v>0</v>
      </c>
      <c r="S589" s="92">
        <v>0</v>
      </c>
      <c r="T589" s="25">
        <f t="shared" si="88"/>
        <v>1</v>
      </c>
      <c r="V589">
        <f t="shared" si="89"/>
        <v>1</v>
      </c>
      <c r="W589" s="25">
        <f t="shared" si="81"/>
        <v>1</v>
      </c>
      <c r="X589">
        <f t="shared" si="82"/>
        <v>0</v>
      </c>
    </row>
    <row r="590" spans="1:24" ht="15.75" x14ac:dyDescent="0.25">
      <c r="A590" t="str">
        <f t="shared" si="83"/>
        <v>Colton Sceviour - FLO - AD</v>
      </c>
      <c r="B590" t="str">
        <f t="shared" si="84"/>
        <v>Colton</v>
      </c>
      <c r="C590" t="str">
        <f t="shared" si="85"/>
        <v>Sceviour</v>
      </c>
      <c r="D590" s="13" t="s">
        <v>1368</v>
      </c>
      <c r="E590" s="22" t="s">
        <v>2427</v>
      </c>
      <c r="F590" s="25">
        <v>0</v>
      </c>
      <c r="G590" s="25" t="s">
        <v>2339</v>
      </c>
      <c r="H590" s="25" t="s">
        <v>2340</v>
      </c>
      <c r="I590" s="25">
        <v>30</v>
      </c>
      <c r="J590" s="156">
        <f>VALUE(COUNTIF(Validation!$A$2:$H$100,A590))</f>
        <v>0</v>
      </c>
      <c r="K590" s="93">
        <f t="shared" si="86"/>
        <v>1200000</v>
      </c>
      <c r="L590" s="93">
        <f t="shared" si="87"/>
        <v>1200000</v>
      </c>
      <c r="M590" s="92">
        <v>1200000</v>
      </c>
      <c r="N590" s="92">
        <v>1200000</v>
      </c>
      <c r="O590" s="92" t="s">
        <v>7</v>
      </c>
      <c r="P590" s="92">
        <v>0</v>
      </c>
      <c r="Q590" s="92">
        <v>0</v>
      </c>
      <c r="R590" s="92">
        <v>0</v>
      </c>
      <c r="S590" s="92">
        <v>0</v>
      </c>
      <c r="T590" s="25">
        <f t="shared" si="88"/>
        <v>2</v>
      </c>
      <c r="V590">
        <f t="shared" si="89"/>
        <v>1</v>
      </c>
      <c r="W590" s="25">
        <f t="shared" si="81"/>
        <v>0</v>
      </c>
      <c r="X590">
        <f t="shared" si="82"/>
        <v>1</v>
      </c>
    </row>
    <row r="591" spans="1:24" ht="15.75" x14ac:dyDescent="0.25">
      <c r="A591" t="str">
        <f t="shared" si="83"/>
        <v>Rodrigo Abols - FLO - C</v>
      </c>
      <c r="B591" t="str">
        <f t="shared" si="84"/>
        <v>Rodrigo</v>
      </c>
      <c r="C591" t="str">
        <f t="shared" si="85"/>
        <v>Abols</v>
      </c>
      <c r="D591" s="13" t="s">
        <v>2430</v>
      </c>
      <c r="E591" s="22" t="s">
        <v>2427</v>
      </c>
      <c r="F591" s="25" t="s">
        <v>331</v>
      </c>
      <c r="G591" s="158" t="s">
        <v>70</v>
      </c>
      <c r="H591" s="158" t="s">
        <v>2347</v>
      </c>
      <c r="I591" s="158">
        <v>23</v>
      </c>
      <c r="J591" s="156">
        <f>VALUE(COUNTIF(Validation!$A$2:$H$100,A591))</f>
        <v>0</v>
      </c>
      <c r="K591" s="93">
        <f t="shared" si="86"/>
        <v>925000</v>
      </c>
      <c r="L591" s="93">
        <f t="shared" si="87"/>
        <v>925000</v>
      </c>
      <c r="M591" s="92">
        <v>925000</v>
      </c>
      <c r="N591" s="92">
        <v>925000</v>
      </c>
      <c r="O591" s="92" t="s">
        <v>8</v>
      </c>
      <c r="P591" s="92">
        <v>0</v>
      </c>
      <c r="Q591" s="92">
        <v>0</v>
      </c>
      <c r="R591" s="92">
        <v>0</v>
      </c>
      <c r="S591" s="92">
        <v>0</v>
      </c>
      <c r="T591" s="25">
        <f t="shared" si="88"/>
        <v>2</v>
      </c>
      <c r="V591">
        <f t="shared" si="89"/>
        <v>1</v>
      </c>
      <c r="W591" s="25">
        <f t="shared" si="81"/>
        <v>1</v>
      </c>
      <c r="X591">
        <f t="shared" si="82"/>
        <v>1</v>
      </c>
    </row>
    <row r="592" spans="1:24" ht="15.75" x14ac:dyDescent="0.25">
      <c r="A592" t="str">
        <f t="shared" si="83"/>
        <v>Patrick Bajkov - FLO - AD, AG</v>
      </c>
      <c r="B592" t="str">
        <f t="shared" si="84"/>
        <v>Patrick</v>
      </c>
      <c r="C592" t="str">
        <f t="shared" si="85"/>
        <v>Bajkov</v>
      </c>
      <c r="D592" s="13" t="s">
        <v>1380</v>
      </c>
      <c r="E592" s="22" t="s">
        <v>2427</v>
      </c>
      <c r="F592" s="25" t="s">
        <v>331</v>
      </c>
      <c r="G592" s="25" t="s">
        <v>2342</v>
      </c>
      <c r="H592" s="25" t="s">
        <v>2347</v>
      </c>
      <c r="I592" s="25">
        <v>21</v>
      </c>
      <c r="J592" s="156">
        <f>VALUE(COUNTIF(Validation!$A$2:$H$100,A592))</f>
        <v>0</v>
      </c>
      <c r="K592" s="93">
        <f t="shared" si="86"/>
        <v>925000</v>
      </c>
      <c r="L592" s="93">
        <f t="shared" si="87"/>
        <v>925000</v>
      </c>
      <c r="M592" s="92">
        <v>925000</v>
      </c>
      <c r="N592" s="92">
        <v>925000</v>
      </c>
      <c r="O592" s="92" t="s">
        <v>8</v>
      </c>
      <c r="P592" s="92">
        <v>0</v>
      </c>
      <c r="Q592" s="92">
        <v>0</v>
      </c>
      <c r="R592" s="92">
        <v>0</v>
      </c>
      <c r="S592" s="92">
        <v>0</v>
      </c>
      <c r="T592" s="25">
        <f t="shared" si="88"/>
        <v>2</v>
      </c>
      <c r="V592">
        <f t="shared" si="89"/>
        <v>1</v>
      </c>
      <c r="W592" s="25">
        <f t="shared" si="81"/>
        <v>1</v>
      </c>
      <c r="X592">
        <f t="shared" si="82"/>
        <v>1</v>
      </c>
    </row>
    <row r="593" spans="1:24" ht="15.75" x14ac:dyDescent="0.25">
      <c r="A593" t="str">
        <f t="shared" si="83"/>
        <v>Ryan Bednard - FLO - G</v>
      </c>
      <c r="B593" t="str">
        <f t="shared" si="84"/>
        <v>Ryan</v>
      </c>
      <c r="C593" t="str">
        <f t="shared" si="85"/>
        <v>Bednard</v>
      </c>
      <c r="D593" s="13" t="s">
        <v>2434</v>
      </c>
      <c r="E593" s="22" t="s">
        <v>2427</v>
      </c>
      <c r="F593" s="25" t="s">
        <v>331</v>
      </c>
      <c r="G593" s="25" t="s">
        <v>121</v>
      </c>
      <c r="H593" s="25" t="s">
        <v>2347</v>
      </c>
      <c r="I593" s="25">
        <v>22</v>
      </c>
      <c r="J593" s="156">
        <f>VALUE(COUNTIF(Validation!$A$2:$H$100,A593))</f>
        <v>0</v>
      </c>
      <c r="K593" s="93">
        <f t="shared" si="86"/>
        <v>925000</v>
      </c>
      <c r="L593" s="93">
        <f t="shared" si="87"/>
        <v>925000</v>
      </c>
      <c r="M593" s="92">
        <v>925000</v>
      </c>
      <c r="N593" s="92">
        <v>925000</v>
      </c>
      <c r="O593" s="92" t="s">
        <v>8</v>
      </c>
      <c r="P593" s="92">
        <v>0</v>
      </c>
      <c r="Q593" s="92">
        <v>0</v>
      </c>
      <c r="R593" s="92">
        <v>0</v>
      </c>
      <c r="S593" s="92">
        <v>0</v>
      </c>
      <c r="T593" s="25">
        <f t="shared" si="88"/>
        <v>2</v>
      </c>
      <c r="V593">
        <f t="shared" si="89"/>
        <v>1</v>
      </c>
      <c r="W593" s="25">
        <f t="shared" si="81"/>
        <v>1</v>
      </c>
      <c r="X593">
        <f t="shared" si="82"/>
        <v>1</v>
      </c>
    </row>
    <row r="594" spans="1:24" ht="15.75" x14ac:dyDescent="0.25">
      <c r="A594" t="str">
        <f t="shared" si="83"/>
        <v>Serron Noel - FLO - AD</v>
      </c>
      <c r="B594" t="str">
        <f t="shared" si="84"/>
        <v>Serron</v>
      </c>
      <c r="C594" t="str">
        <f t="shared" si="85"/>
        <v>Noel</v>
      </c>
      <c r="D594" s="13" t="s">
        <v>2429</v>
      </c>
      <c r="E594" s="22" t="s">
        <v>2427</v>
      </c>
      <c r="F594" s="25" t="s">
        <v>333</v>
      </c>
      <c r="G594" s="25" t="s">
        <v>2339</v>
      </c>
      <c r="H594" s="25" t="s">
        <v>334</v>
      </c>
      <c r="I594" s="25">
        <v>19</v>
      </c>
      <c r="J594" s="156">
        <f>VALUE(COUNTIF(Validation!$A$2:$H$100,A594))</f>
        <v>0</v>
      </c>
      <c r="K594" s="93">
        <f t="shared" si="86"/>
        <v>925000</v>
      </c>
      <c r="L594" s="93">
        <f t="shared" si="87"/>
        <v>925000</v>
      </c>
      <c r="M594" s="92">
        <v>925000</v>
      </c>
      <c r="N594" s="92">
        <v>925000</v>
      </c>
      <c r="O594" s="92">
        <v>925000</v>
      </c>
      <c r="P594" s="92" t="s">
        <v>8</v>
      </c>
      <c r="Q594" s="92">
        <v>0</v>
      </c>
      <c r="R594" s="92">
        <v>0</v>
      </c>
      <c r="S594" s="92">
        <v>0</v>
      </c>
      <c r="T594" s="25">
        <f t="shared" si="88"/>
        <v>3</v>
      </c>
      <c r="V594">
        <f t="shared" si="89"/>
        <v>1</v>
      </c>
      <c r="W594" s="25">
        <f t="shared" si="81"/>
        <v>1</v>
      </c>
      <c r="X594">
        <f t="shared" si="82"/>
        <v>1</v>
      </c>
    </row>
    <row r="595" spans="1:24" ht="15.75" x14ac:dyDescent="0.25">
      <c r="A595" t="str">
        <f t="shared" si="83"/>
        <v>Jonathan Ang - FLO - C</v>
      </c>
      <c r="B595" t="str">
        <f t="shared" si="84"/>
        <v>Jonathan</v>
      </c>
      <c r="C595" t="str">
        <f t="shared" si="85"/>
        <v>Ang</v>
      </c>
      <c r="D595" s="13" t="s">
        <v>1383</v>
      </c>
      <c r="E595" s="22" t="s">
        <v>2427</v>
      </c>
      <c r="F595" s="25" t="s">
        <v>331</v>
      </c>
      <c r="G595" s="25" t="s">
        <v>70</v>
      </c>
      <c r="H595" s="25" t="s">
        <v>2347</v>
      </c>
      <c r="I595" s="25">
        <v>21</v>
      </c>
      <c r="J595" s="156">
        <f>VALUE(COUNTIF(Validation!$A$2:$H$100,A595))</f>
        <v>0</v>
      </c>
      <c r="K595" s="93">
        <f t="shared" si="86"/>
        <v>910833</v>
      </c>
      <c r="L595" s="93">
        <f t="shared" si="87"/>
        <v>910833</v>
      </c>
      <c r="M595" s="92">
        <v>910833</v>
      </c>
      <c r="N595" s="92">
        <v>910833</v>
      </c>
      <c r="O595" s="92" t="s">
        <v>8</v>
      </c>
      <c r="P595" s="92">
        <v>0</v>
      </c>
      <c r="Q595" s="92">
        <v>0</v>
      </c>
      <c r="R595" s="92">
        <v>0</v>
      </c>
      <c r="S595" s="92">
        <v>0</v>
      </c>
      <c r="T595" s="25">
        <f t="shared" si="88"/>
        <v>2</v>
      </c>
      <c r="V595">
        <f t="shared" si="89"/>
        <v>1</v>
      </c>
      <c r="W595" s="25">
        <f t="shared" si="81"/>
        <v>1</v>
      </c>
      <c r="X595">
        <f t="shared" si="82"/>
        <v>1</v>
      </c>
    </row>
    <row r="596" spans="1:24" ht="15.75" x14ac:dyDescent="0.25">
      <c r="A596" t="str">
        <f t="shared" si="83"/>
        <v>Cliff Pu - FLO - AD</v>
      </c>
      <c r="B596" t="str">
        <f t="shared" si="84"/>
        <v>Cliff</v>
      </c>
      <c r="C596" t="str">
        <f t="shared" si="85"/>
        <v>Pu</v>
      </c>
      <c r="D596" s="13" t="s">
        <v>1553</v>
      </c>
      <c r="E596" s="22" t="s">
        <v>2427</v>
      </c>
      <c r="F596" s="25" t="s">
        <v>331</v>
      </c>
      <c r="G596" s="158" t="s">
        <v>2339</v>
      </c>
      <c r="H596" s="158" t="s">
        <v>2347</v>
      </c>
      <c r="I596" s="158">
        <v>21</v>
      </c>
      <c r="J596" s="156">
        <f>VALUE(COUNTIF(Validation!$A$2:$H$100,A596))</f>
        <v>0</v>
      </c>
      <c r="K596" s="93">
        <f t="shared" si="86"/>
        <v>910833</v>
      </c>
      <c r="L596" s="93">
        <f t="shared" si="87"/>
        <v>910833</v>
      </c>
      <c r="M596" s="92">
        <v>910833</v>
      </c>
      <c r="N596" s="92">
        <v>910833</v>
      </c>
      <c r="O596" s="92" t="s">
        <v>8</v>
      </c>
      <c r="P596" s="92">
        <v>0</v>
      </c>
      <c r="Q596" s="92">
        <v>0</v>
      </c>
      <c r="R596" s="92">
        <v>0</v>
      </c>
      <c r="S596" s="92">
        <v>0</v>
      </c>
      <c r="T596" s="25">
        <f t="shared" si="88"/>
        <v>2</v>
      </c>
      <c r="V596">
        <f t="shared" si="89"/>
        <v>1</v>
      </c>
      <c r="W596" s="25">
        <f t="shared" si="81"/>
        <v>1</v>
      </c>
      <c r="X596">
        <f t="shared" si="82"/>
        <v>1</v>
      </c>
    </row>
    <row r="597" spans="1:24" ht="15.75" x14ac:dyDescent="0.25">
      <c r="A597" t="str">
        <f t="shared" si="83"/>
        <v>Riley Stillman - FLO - DG</v>
      </c>
      <c r="B597" t="str">
        <f t="shared" si="84"/>
        <v>Riley</v>
      </c>
      <c r="C597" t="str">
        <f t="shared" si="85"/>
        <v>Stillman</v>
      </c>
      <c r="D597" s="13" t="s">
        <v>1381</v>
      </c>
      <c r="E597" s="22" t="s">
        <v>2427</v>
      </c>
      <c r="F597" s="25" t="s">
        <v>331</v>
      </c>
      <c r="G597" s="25" t="s">
        <v>2346</v>
      </c>
      <c r="H597" s="25" t="s">
        <v>2347</v>
      </c>
      <c r="I597" s="25">
        <v>21</v>
      </c>
      <c r="J597" s="156">
        <f>VALUE(COUNTIF(Validation!$A$2:$H$100,A597))</f>
        <v>0</v>
      </c>
      <c r="K597" s="93">
        <f t="shared" si="86"/>
        <v>900000</v>
      </c>
      <c r="L597" s="93">
        <f t="shared" si="87"/>
        <v>900000</v>
      </c>
      <c r="M597" s="92">
        <v>900000</v>
      </c>
      <c r="N597" s="92">
        <v>900000</v>
      </c>
      <c r="O597" s="92" t="s">
        <v>8</v>
      </c>
      <c r="P597" s="92">
        <v>0</v>
      </c>
      <c r="Q597" s="92">
        <v>0</v>
      </c>
      <c r="R597" s="92">
        <v>0</v>
      </c>
      <c r="S597" s="92">
        <v>0</v>
      </c>
      <c r="T597" s="25">
        <f t="shared" si="88"/>
        <v>2</v>
      </c>
      <c r="V597">
        <f t="shared" si="89"/>
        <v>1</v>
      </c>
      <c r="W597" s="25">
        <f t="shared" si="81"/>
        <v>1</v>
      </c>
      <c r="X597">
        <f t="shared" si="82"/>
        <v>1</v>
      </c>
    </row>
    <row r="598" spans="1:24" ht="15.75" x14ac:dyDescent="0.25">
      <c r="A598" t="str">
        <f t="shared" si="83"/>
        <v>Jayce Hawryluk - FLO - AG, C</v>
      </c>
      <c r="B598" t="str">
        <f t="shared" si="84"/>
        <v>Jayce</v>
      </c>
      <c r="C598" t="str">
        <f t="shared" si="85"/>
        <v>Hawryluk</v>
      </c>
      <c r="D598" s="13" t="s">
        <v>1377</v>
      </c>
      <c r="E598" s="22" t="s">
        <v>2427</v>
      </c>
      <c r="F598" s="25">
        <v>0</v>
      </c>
      <c r="G598" s="25" t="s">
        <v>2351</v>
      </c>
      <c r="H598" s="25" t="s">
        <v>2340</v>
      </c>
      <c r="I598" s="25">
        <v>23</v>
      </c>
      <c r="J598" s="156">
        <f>VALUE(COUNTIF(Validation!$A$2:$H$100,A598))</f>
        <v>0</v>
      </c>
      <c r="K598" s="93">
        <f t="shared" si="86"/>
        <v>874125</v>
      </c>
      <c r="L598" s="93">
        <f t="shared" si="87"/>
        <v>0</v>
      </c>
      <c r="M598" s="92">
        <v>874125</v>
      </c>
      <c r="N598" s="92" t="s">
        <v>8</v>
      </c>
      <c r="O598" s="92">
        <v>0</v>
      </c>
      <c r="P598" s="92">
        <v>0</v>
      </c>
      <c r="Q598" s="92">
        <v>0</v>
      </c>
      <c r="R598" s="92">
        <v>0</v>
      </c>
      <c r="S598" s="92">
        <v>0</v>
      </c>
      <c r="T598" s="25">
        <f t="shared" si="88"/>
        <v>1</v>
      </c>
      <c r="V598">
        <f t="shared" si="89"/>
        <v>1</v>
      </c>
      <c r="W598" s="25">
        <f t="shared" si="81"/>
        <v>0</v>
      </c>
      <c r="X598">
        <f t="shared" si="82"/>
        <v>0</v>
      </c>
    </row>
    <row r="599" spans="1:24" ht="15.75" x14ac:dyDescent="0.25">
      <c r="A599" t="str">
        <f t="shared" si="83"/>
        <v>Chris Driedger - FLO - G</v>
      </c>
      <c r="B599" t="str">
        <f t="shared" si="84"/>
        <v>Chris</v>
      </c>
      <c r="C599" t="str">
        <f t="shared" si="85"/>
        <v>Driedger</v>
      </c>
      <c r="D599" s="13" t="s">
        <v>2433</v>
      </c>
      <c r="E599" s="22" t="s">
        <v>2427</v>
      </c>
      <c r="F599" s="25">
        <v>0</v>
      </c>
      <c r="G599" s="25" t="s">
        <v>121</v>
      </c>
      <c r="H599" s="25" t="s">
        <v>2347</v>
      </c>
      <c r="I599" s="25">
        <v>25</v>
      </c>
      <c r="J599" s="156">
        <f>VALUE(COUNTIF(Validation!$A$2:$H$100,A599))</f>
        <v>0</v>
      </c>
      <c r="K599" s="93">
        <f t="shared" si="86"/>
        <v>850000</v>
      </c>
      <c r="L599" s="93">
        <f t="shared" si="87"/>
        <v>850000</v>
      </c>
      <c r="M599" s="92">
        <v>850000</v>
      </c>
      <c r="N599" s="92">
        <v>850000</v>
      </c>
      <c r="O599" s="92" t="s">
        <v>7</v>
      </c>
      <c r="P599" s="92">
        <v>0</v>
      </c>
      <c r="Q599" s="92">
        <v>0</v>
      </c>
      <c r="R599" s="92">
        <v>0</v>
      </c>
      <c r="S599" s="92">
        <v>0</v>
      </c>
      <c r="T599" s="25">
        <f t="shared" si="88"/>
        <v>2</v>
      </c>
      <c r="V599">
        <f t="shared" si="89"/>
        <v>1</v>
      </c>
      <c r="W599" s="25">
        <f t="shared" si="81"/>
        <v>0</v>
      </c>
      <c r="X599">
        <f t="shared" si="82"/>
        <v>1</v>
      </c>
    </row>
    <row r="600" spans="1:24" ht="15.75" x14ac:dyDescent="0.25">
      <c r="A600" t="str">
        <f t="shared" si="83"/>
        <v>Kevin Roy - FLO - C, AG</v>
      </c>
      <c r="B600" t="str">
        <f t="shared" si="84"/>
        <v>Kevin</v>
      </c>
      <c r="C600" t="str">
        <f t="shared" si="85"/>
        <v>Roy</v>
      </c>
      <c r="D600" s="13" t="s">
        <v>2606</v>
      </c>
      <c r="E600" s="22" t="s">
        <v>2427</v>
      </c>
      <c r="F600" s="25">
        <v>0</v>
      </c>
      <c r="G600" s="9" t="s">
        <v>2353</v>
      </c>
      <c r="H600" s="9" t="s">
        <v>2347</v>
      </c>
      <c r="I600" s="9">
        <v>26</v>
      </c>
      <c r="J600" s="156">
        <f>VALUE(COUNTIF(Validation!$A$2:$H$100,A600))</f>
        <v>0</v>
      </c>
      <c r="K600" s="93">
        <f t="shared" si="86"/>
        <v>850000</v>
      </c>
      <c r="L600" s="93">
        <f t="shared" si="87"/>
        <v>0</v>
      </c>
      <c r="M600" s="92">
        <v>850000</v>
      </c>
      <c r="N600" s="92" t="s">
        <v>7</v>
      </c>
      <c r="O600" s="92">
        <v>0</v>
      </c>
      <c r="P600" s="92">
        <v>0</v>
      </c>
      <c r="Q600" s="92">
        <v>0</v>
      </c>
      <c r="R600" s="92">
        <v>0</v>
      </c>
      <c r="S600" s="92">
        <v>0</v>
      </c>
      <c r="T600" s="25">
        <f t="shared" si="88"/>
        <v>1</v>
      </c>
      <c r="V600">
        <f t="shared" si="89"/>
        <v>1</v>
      </c>
      <c r="W600" s="25">
        <f t="shared" si="81"/>
        <v>0</v>
      </c>
      <c r="X600">
        <f t="shared" si="82"/>
        <v>0</v>
      </c>
    </row>
    <row r="601" spans="1:24" ht="15.75" x14ac:dyDescent="0.25">
      <c r="A601" t="str">
        <f t="shared" si="83"/>
        <v>Gustav Bouramman - FLO - DD</v>
      </c>
      <c r="B601" t="str">
        <f t="shared" si="84"/>
        <v>Gustav</v>
      </c>
      <c r="C601" t="str">
        <f t="shared" si="85"/>
        <v>Bouramman</v>
      </c>
      <c r="D601" s="13" t="s">
        <v>1921</v>
      </c>
      <c r="E601" s="22" t="s">
        <v>2427</v>
      </c>
      <c r="F601" s="25" t="s">
        <v>331</v>
      </c>
      <c r="G601" s="25" t="s">
        <v>2345</v>
      </c>
      <c r="H601" s="25" t="s">
        <v>2347</v>
      </c>
      <c r="I601" s="25">
        <v>22</v>
      </c>
      <c r="J601" s="156">
        <f>VALUE(COUNTIF(Validation!$A$2:$H$100,A601))</f>
        <v>0</v>
      </c>
      <c r="K601" s="93">
        <f t="shared" si="86"/>
        <v>806666</v>
      </c>
      <c r="L601" s="93">
        <f t="shared" si="87"/>
        <v>0</v>
      </c>
      <c r="M601" s="92">
        <v>806666</v>
      </c>
      <c r="N601" s="92" t="s">
        <v>8</v>
      </c>
      <c r="O601" s="92">
        <v>0</v>
      </c>
      <c r="P601" s="92">
        <v>0</v>
      </c>
      <c r="Q601" s="92">
        <v>0</v>
      </c>
      <c r="R601" s="92">
        <v>0</v>
      </c>
      <c r="S601" s="92">
        <v>0</v>
      </c>
      <c r="T601" s="25">
        <f t="shared" si="88"/>
        <v>1</v>
      </c>
      <c r="V601">
        <f t="shared" si="89"/>
        <v>1</v>
      </c>
      <c r="W601" s="25">
        <f t="shared" si="81"/>
        <v>1</v>
      </c>
      <c r="X601">
        <f t="shared" si="82"/>
        <v>0</v>
      </c>
    </row>
    <row r="602" spans="1:24" ht="15.75" x14ac:dyDescent="0.25">
      <c r="A602" t="str">
        <f t="shared" si="83"/>
        <v>Dominic Toninato - FLO - C</v>
      </c>
      <c r="B602" t="str">
        <f t="shared" si="84"/>
        <v>Dominic</v>
      </c>
      <c r="C602" t="str">
        <f t="shared" si="85"/>
        <v>Toninato</v>
      </c>
      <c r="D602" s="13" t="s">
        <v>1830</v>
      </c>
      <c r="E602" s="22" t="s">
        <v>2427</v>
      </c>
      <c r="F602" s="25">
        <v>0</v>
      </c>
      <c r="G602" s="25" t="s">
        <v>70</v>
      </c>
      <c r="H602" s="25" t="s">
        <v>2347</v>
      </c>
      <c r="I602" s="25">
        <v>25</v>
      </c>
      <c r="J602" s="156">
        <f>VALUE(COUNTIF(Validation!$A$2:$H$100,A602))</f>
        <v>0</v>
      </c>
      <c r="K602" s="93">
        <f t="shared" si="86"/>
        <v>775000</v>
      </c>
      <c r="L602" s="93">
        <f t="shared" si="87"/>
        <v>0</v>
      </c>
      <c r="M602" s="92">
        <v>775000</v>
      </c>
      <c r="N602" s="92" t="s">
        <v>8</v>
      </c>
      <c r="O602" s="92">
        <v>0</v>
      </c>
      <c r="P602" s="92">
        <v>0</v>
      </c>
      <c r="Q602" s="92">
        <v>0</v>
      </c>
      <c r="R602" s="92">
        <v>0</v>
      </c>
      <c r="S602" s="92">
        <v>0</v>
      </c>
      <c r="T602" s="25">
        <f t="shared" si="88"/>
        <v>1</v>
      </c>
      <c r="V602">
        <f t="shared" si="89"/>
        <v>1</v>
      </c>
      <c r="W602" s="25">
        <f t="shared" si="81"/>
        <v>0</v>
      </c>
      <c r="X602">
        <f t="shared" si="82"/>
        <v>0</v>
      </c>
    </row>
    <row r="603" spans="1:24" ht="15.75" x14ac:dyDescent="0.25">
      <c r="A603" t="str">
        <f t="shared" si="83"/>
        <v>Jake Massie - FLO - D</v>
      </c>
      <c r="B603" t="str">
        <f t="shared" si="84"/>
        <v>Jake</v>
      </c>
      <c r="C603" t="str">
        <f t="shared" si="85"/>
        <v>Massie</v>
      </c>
      <c r="D603" s="13" t="s">
        <v>2607</v>
      </c>
      <c r="E603" s="22" t="s">
        <v>2427</v>
      </c>
      <c r="F603" s="25" t="s">
        <v>331</v>
      </c>
      <c r="G603" s="25" t="s">
        <v>79</v>
      </c>
      <c r="H603" s="25" t="s">
        <v>2347</v>
      </c>
      <c r="I603" s="25">
        <v>22</v>
      </c>
      <c r="J603" s="156">
        <f>VALUE(COUNTIF(Validation!$A$2:$H$100,A603))</f>
        <v>0</v>
      </c>
      <c r="K603" s="93">
        <f t="shared" si="86"/>
        <v>770000</v>
      </c>
      <c r="L603" s="93">
        <f t="shared" si="87"/>
        <v>770000</v>
      </c>
      <c r="M603" s="92">
        <v>770000</v>
      </c>
      <c r="N603" s="92">
        <v>770000</v>
      </c>
      <c r="O603" s="92" t="s">
        <v>8</v>
      </c>
      <c r="P603" s="92">
        <v>0</v>
      </c>
      <c r="Q603" s="92">
        <v>0</v>
      </c>
      <c r="R603" s="92">
        <v>0</v>
      </c>
      <c r="S603" s="92">
        <v>0</v>
      </c>
      <c r="T603" s="25">
        <f t="shared" si="88"/>
        <v>2</v>
      </c>
      <c r="V603">
        <f t="shared" si="89"/>
        <v>1</v>
      </c>
      <c r="W603" s="25">
        <f t="shared" si="81"/>
        <v>1</v>
      </c>
      <c r="X603">
        <f t="shared" si="82"/>
        <v>1</v>
      </c>
    </row>
    <row r="604" spans="1:24" ht="15.75" x14ac:dyDescent="0.25">
      <c r="A604" t="str">
        <f t="shared" si="83"/>
        <v>Denis Malgin - FLO - AD, C</v>
      </c>
      <c r="B604" t="str">
        <f t="shared" si="84"/>
        <v>Denis</v>
      </c>
      <c r="C604" t="str">
        <f t="shared" si="85"/>
        <v>Malgin</v>
      </c>
      <c r="D604" s="13" t="s">
        <v>1370</v>
      </c>
      <c r="E604" s="22" t="s">
        <v>2427</v>
      </c>
      <c r="F604" s="25">
        <v>0</v>
      </c>
      <c r="G604" s="158" t="s">
        <v>2354</v>
      </c>
      <c r="H604" s="158" t="s">
        <v>2340</v>
      </c>
      <c r="I604" s="158">
        <v>22</v>
      </c>
      <c r="J604" s="156">
        <f>VALUE(COUNTIF(Validation!$A$2:$H$100,A604))</f>
        <v>0</v>
      </c>
      <c r="K604" s="93">
        <f t="shared" si="86"/>
        <v>750000</v>
      </c>
      <c r="L604" s="93">
        <f t="shared" si="87"/>
        <v>0</v>
      </c>
      <c r="M604" s="92">
        <v>750000</v>
      </c>
      <c r="N604" s="92" t="s">
        <v>8</v>
      </c>
      <c r="O604" s="92">
        <v>0</v>
      </c>
      <c r="P604" s="92">
        <v>0</v>
      </c>
      <c r="Q604" s="92">
        <v>0</v>
      </c>
      <c r="R604" s="92">
        <v>0</v>
      </c>
      <c r="S604" s="92">
        <v>0</v>
      </c>
      <c r="T604" s="25">
        <f t="shared" si="88"/>
        <v>1</v>
      </c>
      <c r="V604">
        <f t="shared" si="89"/>
        <v>1</v>
      </c>
      <c r="W604" s="25">
        <f t="shared" si="81"/>
        <v>0</v>
      </c>
      <c r="X604">
        <f t="shared" si="82"/>
        <v>0</v>
      </c>
    </row>
    <row r="605" spans="1:24" ht="15.75" x14ac:dyDescent="0.25">
      <c r="A605" t="str">
        <f t="shared" si="83"/>
        <v>Sebastian Repo - FLO - C, AD</v>
      </c>
      <c r="B605" t="str">
        <f t="shared" si="84"/>
        <v>Sebastian</v>
      </c>
      <c r="C605" t="str">
        <f t="shared" si="85"/>
        <v>Repo</v>
      </c>
      <c r="D605" s="13" t="s">
        <v>1384</v>
      </c>
      <c r="E605" s="22" t="s">
        <v>2427</v>
      </c>
      <c r="F605" s="25" t="s">
        <v>331</v>
      </c>
      <c r="G605" s="25" t="s">
        <v>2349</v>
      </c>
      <c r="H605" s="25" t="s">
        <v>2347</v>
      </c>
      <c r="I605" s="25">
        <v>23</v>
      </c>
      <c r="J605" s="156">
        <f>VALUE(COUNTIF(Validation!$A$2:$H$100,A605))</f>
        <v>0</v>
      </c>
      <c r="K605" s="93">
        <f t="shared" si="86"/>
        <v>740000</v>
      </c>
      <c r="L605" s="93">
        <f t="shared" si="87"/>
        <v>0</v>
      </c>
      <c r="M605" s="92">
        <v>740000</v>
      </c>
      <c r="N605" s="92" t="s">
        <v>8</v>
      </c>
      <c r="O605" s="92">
        <v>0</v>
      </c>
      <c r="P605" s="92">
        <v>0</v>
      </c>
      <c r="Q605" s="92">
        <v>0</v>
      </c>
      <c r="R605" s="92">
        <v>0</v>
      </c>
      <c r="S605" s="92">
        <v>0</v>
      </c>
      <c r="T605" s="25">
        <f t="shared" si="88"/>
        <v>1</v>
      </c>
      <c r="V605">
        <f t="shared" si="89"/>
        <v>1</v>
      </c>
      <c r="W605" s="25">
        <f t="shared" si="81"/>
        <v>1</v>
      </c>
      <c r="X605">
        <f t="shared" si="82"/>
        <v>0</v>
      </c>
    </row>
    <row r="606" spans="1:24" ht="15.75" x14ac:dyDescent="0.25">
      <c r="A606" t="str">
        <f t="shared" si="83"/>
        <v>Tommy Cross - FLO - DG</v>
      </c>
      <c r="B606" t="str">
        <f t="shared" si="84"/>
        <v>Tommy</v>
      </c>
      <c r="C606" t="str">
        <f t="shared" si="85"/>
        <v>Cross</v>
      </c>
      <c r="D606" s="13" t="s">
        <v>1602</v>
      </c>
      <c r="E606" s="22" t="s">
        <v>2427</v>
      </c>
      <c r="F606" s="25">
        <v>0</v>
      </c>
      <c r="G606" s="25" t="s">
        <v>2346</v>
      </c>
      <c r="H606" s="25" t="s">
        <v>2347</v>
      </c>
      <c r="I606" s="25">
        <v>29</v>
      </c>
      <c r="J606" s="156">
        <f>VALUE(COUNTIF(Validation!$A$2:$H$100,A606))</f>
        <v>0</v>
      </c>
      <c r="K606" s="93">
        <f t="shared" si="86"/>
        <v>725000</v>
      </c>
      <c r="L606" s="93">
        <f t="shared" si="87"/>
        <v>725000</v>
      </c>
      <c r="M606" s="92">
        <v>725000</v>
      </c>
      <c r="N606" s="92">
        <v>725000</v>
      </c>
      <c r="O606" s="92" t="s">
        <v>7</v>
      </c>
      <c r="P606" s="92">
        <v>0</v>
      </c>
      <c r="Q606" s="92">
        <v>0</v>
      </c>
      <c r="R606" s="92">
        <v>0</v>
      </c>
      <c r="S606" s="92">
        <v>0</v>
      </c>
      <c r="T606" s="25">
        <f t="shared" si="88"/>
        <v>2</v>
      </c>
      <c r="V606">
        <f t="shared" si="89"/>
        <v>1</v>
      </c>
      <c r="W606" s="25">
        <f t="shared" si="81"/>
        <v>0</v>
      </c>
      <c r="X606">
        <f t="shared" si="82"/>
        <v>1</v>
      </c>
    </row>
    <row r="607" spans="1:24" ht="15.75" x14ac:dyDescent="0.25">
      <c r="A607" t="str">
        <f t="shared" si="83"/>
        <v>Ethan Prow - FLO - DD</v>
      </c>
      <c r="B607" t="str">
        <f t="shared" si="84"/>
        <v>Ethan</v>
      </c>
      <c r="C607" t="str">
        <f t="shared" si="85"/>
        <v>Prow</v>
      </c>
      <c r="D607" s="13" t="s">
        <v>1759</v>
      </c>
      <c r="E607" s="22" t="s">
        <v>2427</v>
      </c>
      <c r="F607" s="25">
        <v>0</v>
      </c>
      <c r="G607" s="9" t="s">
        <v>2345</v>
      </c>
      <c r="H607" s="9" t="s">
        <v>2347</v>
      </c>
      <c r="I607" s="9">
        <v>26</v>
      </c>
      <c r="J607" s="156">
        <f>VALUE(COUNTIF(Validation!$A$2:$H$100,A607))</f>
        <v>0</v>
      </c>
      <c r="K607" s="93">
        <f t="shared" si="86"/>
        <v>725000</v>
      </c>
      <c r="L607" s="93">
        <f t="shared" si="87"/>
        <v>725000</v>
      </c>
      <c r="M607" s="92">
        <v>725000</v>
      </c>
      <c r="N607" s="92">
        <v>725000</v>
      </c>
      <c r="O607" s="92" t="s">
        <v>7</v>
      </c>
      <c r="P607" s="92">
        <v>0</v>
      </c>
      <c r="Q607" s="92">
        <v>0</v>
      </c>
      <c r="R607" s="92">
        <v>0</v>
      </c>
      <c r="S607" s="92">
        <v>0</v>
      </c>
      <c r="T607" s="25">
        <f t="shared" si="88"/>
        <v>2</v>
      </c>
      <c r="V607">
        <f t="shared" si="89"/>
        <v>1</v>
      </c>
      <c r="W607" s="25">
        <f t="shared" si="81"/>
        <v>0</v>
      </c>
      <c r="X607">
        <f t="shared" si="82"/>
        <v>1</v>
      </c>
    </row>
    <row r="608" spans="1:24" ht="15.75" x14ac:dyDescent="0.25">
      <c r="A608" t="str">
        <f t="shared" si="83"/>
        <v>Dryden Hunt - FLO - AG, AD</v>
      </c>
      <c r="B608" t="str">
        <f t="shared" si="84"/>
        <v>Dryden</v>
      </c>
      <c r="C608" t="str">
        <f t="shared" si="85"/>
        <v>Hunt</v>
      </c>
      <c r="D608" s="13" t="s">
        <v>1379</v>
      </c>
      <c r="E608" s="22" t="s">
        <v>2427</v>
      </c>
      <c r="F608" s="25">
        <v>0</v>
      </c>
      <c r="G608" s="25" t="s">
        <v>2343</v>
      </c>
      <c r="H608" s="25" t="s">
        <v>2347</v>
      </c>
      <c r="I608" s="25">
        <v>23</v>
      </c>
      <c r="J608" s="156">
        <f>VALUE(COUNTIF(Validation!$A$2:$H$100,A608))</f>
        <v>0</v>
      </c>
      <c r="K608" s="93">
        <f t="shared" si="86"/>
        <v>715000</v>
      </c>
      <c r="L608" s="93">
        <f t="shared" si="87"/>
        <v>0</v>
      </c>
      <c r="M608" s="92">
        <v>715000</v>
      </c>
      <c r="N608" s="92" t="s">
        <v>8</v>
      </c>
      <c r="O608" s="92">
        <v>0</v>
      </c>
      <c r="P608" s="92">
        <v>0</v>
      </c>
      <c r="Q608" s="92">
        <v>0</v>
      </c>
      <c r="R608" s="92">
        <v>0</v>
      </c>
      <c r="S608" s="92">
        <v>0</v>
      </c>
      <c r="T608" s="25">
        <f t="shared" si="88"/>
        <v>1</v>
      </c>
      <c r="V608">
        <f t="shared" si="89"/>
        <v>1</v>
      </c>
      <c r="W608" s="25">
        <f t="shared" si="81"/>
        <v>0</v>
      </c>
      <c r="X608">
        <f t="shared" si="82"/>
        <v>0</v>
      </c>
    </row>
    <row r="609" spans="1:24" ht="15.75" x14ac:dyDescent="0.25">
      <c r="A609" t="str">
        <f t="shared" si="83"/>
        <v>Thomas Schemitsch - FLO - DD</v>
      </c>
      <c r="B609" t="str">
        <f t="shared" si="84"/>
        <v>Thomas</v>
      </c>
      <c r="C609" t="str">
        <f t="shared" si="85"/>
        <v>Schemitsch</v>
      </c>
      <c r="D609" s="13" t="s">
        <v>1386</v>
      </c>
      <c r="E609" s="22" t="s">
        <v>2427</v>
      </c>
      <c r="F609" s="25">
        <v>0</v>
      </c>
      <c r="G609" s="25" t="s">
        <v>2345</v>
      </c>
      <c r="H609" s="25" t="s">
        <v>2347</v>
      </c>
      <c r="I609" s="25">
        <v>22</v>
      </c>
      <c r="J609" s="156">
        <f>VALUE(COUNTIF(Validation!$A$2:$H$100,A609))</f>
        <v>0</v>
      </c>
      <c r="K609" s="93">
        <f t="shared" si="86"/>
        <v>715000</v>
      </c>
      <c r="L609" s="93">
        <f t="shared" si="87"/>
        <v>0</v>
      </c>
      <c r="M609" s="92">
        <v>715000</v>
      </c>
      <c r="N609" s="92" t="s">
        <v>8</v>
      </c>
      <c r="O609" s="92">
        <v>0</v>
      </c>
      <c r="P609" s="92">
        <v>0</v>
      </c>
      <c r="Q609" s="92">
        <v>0</v>
      </c>
      <c r="R609" s="92">
        <v>0</v>
      </c>
      <c r="S609" s="92">
        <v>0</v>
      </c>
      <c r="T609" s="25">
        <f t="shared" si="88"/>
        <v>1</v>
      </c>
      <c r="V609">
        <f t="shared" si="89"/>
        <v>1</v>
      </c>
      <c r="W609" s="25">
        <f t="shared" si="81"/>
        <v>0</v>
      </c>
      <c r="X609">
        <f t="shared" si="82"/>
        <v>0</v>
      </c>
    </row>
    <row r="610" spans="1:24" ht="15.75" x14ac:dyDescent="0.25">
      <c r="A610" t="str">
        <f t="shared" si="83"/>
        <v>Samuel Montembeault - FLO - G</v>
      </c>
      <c r="B610" t="str">
        <f t="shared" si="84"/>
        <v>Samuel</v>
      </c>
      <c r="C610" t="str">
        <f t="shared" si="85"/>
        <v>Montembeault</v>
      </c>
      <c r="D610" s="13" t="s">
        <v>1385</v>
      </c>
      <c r="E610" s="22" t="s">
        <v>2427</v>
      </c>
      <c r="F610" s="25">
        <v>0</v>
      </c>
      <c r="G610" s="25" t="s">
        <v>121</v>
      </c>
      <c r="H610" s="25" t="s">
        <v>2340</v>
      </c>
      <c r="I610" s="25">
        <v>22</v>
      </c>
      <c r="J610" s="156">
        <f>VALUE(COUNTIF(Validation!$A$2:$H$100,A610))</f>
        <v>0</v>
      </c>
      <c r="K610" s="93">
        <f t="shared" si="86"/>
        <v>708750</v>
      </c>
      <c r="L610" s="93">
        <f t="shared" si="87"/>
        <v>0</v>
      </c>
      <c r="M610" s="92">
        <v>708750</v>
      </c>
      <c r="N610" s="92" t="s">
        <v>8</v>
      </c>
      <c r="O610" s="92">
        <v>0</v>
      </c>
      <c r="P610" s="92">
        <v>0</v>
      </c>
      <c r="Q610" s="92">
        <v>0</v>
      </c>
      <c r="R610" s="92">
        <v>0</v>
      </c>
      <c r="S610" s="92">
        <v>0</v>
      </c>
      <c r="T610" s="25">
        <f t="shared" si="88"/>
        <v>1</v>
      </c>
      <c r="V610">
        <f t="shared" si="89"/>
        <v>1</v>
      </c>
      <c r="W610" s="25">
        <f t="shared" si="81"/>
        <v>0</v>
      </c>
      <c r="X610">
        <f t="shared" si="82"/>
        <v>0</v>
      </c>
    </row>
    <row r="611" spans="1:24" ht="15.75" x14ac:dyDescent="0.25">
      <c r="A611" t="str">
        <f t="shared" si="83"/>
        <v>Philippe Desrosiers - FLO - G</v>
      </c>
      <c r="B611" t="str">
        <f t="shared" si="84"/>
        <v>Philippe</v>
      </c>
      <c r="C611" t="str">
        <f t="shared" si="85"/>
        <v>Desrosiers</v>
      </c>
      <c r="D611" s="13" t="s">
        <v>1889</v>
      </c>
      <c r="E611" s="22" t="s">
        <v>2427</v>
      </c>
      <c r="F611" s="25">
        <v>0</v>
      </c>
      <c r="G611" s="25" t="s">
        <v>121</v>
      </c>
      <c r="H611" s="25" t="s">
        <v>2347</v>
      </c>
      <c r="I611" s="25">
        <v>24</v>
      </c>
      <c r="J611" s="156">
        <f>VALUE(COUNTIF(Validation!$A$2:$H$100,A611))</f>
        <v>0</v>
      </c>
      <c r="K611" s="93">
        <f t="shared" si="86"/>
        <v>700000</v>
      </c>
      <c r="L611" s="93">
        <f t="shared" si="87"/>
        <v>0</v>
      </c>
      <c r="M611" s="92">
        <v>700000</v>
      </c>
      <c r="N611" s="92" t="s">
        <v>8</v>
      </c>
      <c r="O611" s="92">
        <v>0</v>
      </c>
      <c r="P611" s="92">
        <v>0</v>
      </c>
      <c r="Q611" s="92">
        <v>0</v>
      </c>
      <c r="R611" s="92">
        <v>0</v>
      </c>
      <c r="S611" s="92">
        <v>0</v>
      </c>
      <c r="T611" s="25">
        <f t="shared" si="88"/>
        <v>1</v>
      </c>
      <c r="V611">
        <f t="shared" si="89"/>
        <v>1</v>
      </c>
      <c r="W611" s="25">
        <f t="shared" si="81"/>
        <v>0</v>
      </c>
      <c r="X611">
        <f t="shared" si="82"/>
        <v>0</v>
      </c>
    </row>
    <row r="612" spans="1:24" ht="15.75" x14ac:dyDescent="0.25">
      <c r="A612" t="str">
        <f t="shared" si="83"/>
        <v>Anthony Greco - FLO - AD</v>
      </c>
      <c r="B612" t="str">
        <f t="shared" si="84"/>
        <v>Anthony</v>
      </c>
      <c r="C612" t="str">
        <f t="shared" si="85"/>
        <v>Greco</v>
      </c>
      <c r="D612" s="13" t="s">
        <v>1389</v>
      </c>
      <c r="E612" s="22" t="s">
        <v>2427</v>
      </c>
      <c r="F612" s="25">
        <v>0</v>
      </c>
      <c r="G612" s="25" t="s">
        <v>2339</v>
      </c>
      <c r="H612" s="25" t="s">
        <v>2347</v>
      </c>
      <c r="I612" s="25">
        <v>25</v>
      </c>
      <c r="J612" s="156">
        <f>VALUE(COUNTIF(Validation!$A$2:$H$100,A612))</f>
        <v>0</v>
      </c>
      <c r="K612" s="93">
        <f t="shared" si="86"/>
        <v>700000</v>
      </c>
      <c r="L612" s="93">
        <f t="shared" si="87"/>
        <v>0</v>
      </c>
      <c r="M612" s="92">
        <v>700000</v>
      </c>
      <c r="N612" s="92" t="s">
        <v>8</v>
      </c>
      <c r="O612" s="92">
        <v>0</v>
      </c>
      <c r="P612" s="92">
        <v>0</v>
      </c>
      <c r="Q612" s="92">
        <v>0</v>
      </c>
      <c r="R612" s="92">
        <v>0</v>
      </c>
      <c r="S612" s="92">
        <v>0</v>
      </c>
      <c r="T612" s="25">
        <f t="shared" si="88"/>
        <v>1</v>
      </c>
      <c r="V612">
        <f t="shared" si="89"/>
        <v>1</v>
      </c>
      <c r="W612" s="25">
        <f t="shared" si="81"/>
        <v>0</v>
      </c>
      <c r="X612">
        <f t="shared" si="82"/>
        <v>0</v>
      </c>
    </row>
    <row r="613" spans="1:24" ht="15.75" x14ac:dyDescent="0.25">
      <c r="A613" t="str">
        <f t="shared" si="83"/>
        <v>Joel Lowry - FLO - AG</v>
      </c>
      <c r="B613" t="str">
        <f t="shared" si="84"/>
        <v>Joel</v>
      </c>
      <c r="C613" t="str">
        <f t="shared" si="85"/>
        <v>Lowry</v>
      </c>
      <c r="D613" s="13" t="s">
        <v>2431</v>
      </c>
      <c r="E613" s="22" t="s">
        <v>2427</v>
      </c>
      <c r="F613" s="25">
        <v>0</v>
      </c>
      <c r="G613" s="25" t="s">
        <v>2341</v>
      </c>
      <c r="H613" s="25" t="s">
        <v>2347</v>
      </c>
      <c r="I613" s="25">
        <v>27</v>
      </c>
      <c r="J613" s="156">
        <f>VALUE(COUNTIF(Validation!$A$2:$H$100,A613))</f>
        <v>0</v>
      </c>
      <c r="K613" s="93">
        <f t="shared" si="86"/>
        <v>700000</v>
      </c>
      <c r="L613" s="93">
        <f t="shared" si="87"/>
        <v>0</v>
      </c>
      <c r="M613" s="92">
        <v>700000</v>
      </c>
      <c r="N613" s="92" t="s">
        <v>7</v>
      </c>
      <c r="O613" s="92">
        <v>0</v>
      </c>
      <c r="P613" s="92">
        <v>0</v>
      </c>
      <c r="Q613" s="92">
        <v>0</v>
      </c>
      <c r="R613" s="92">
        <v>0</v>
      </c>
      <c r="S613" s="92">
        <v>0</v>
      </c>
      <c r="T613" s="25">
        <f t="shared" si="88"/>
        <v>1</v>
      </c>
      <c r="V613">
        <f t="shared" si="89"/>
        <v>1</v>
      </c>
      <c r="W613" s="25">
        <f t="shared" si="81"/>
        <v>0</v>
      </c>
      <c r="X613">
        <f t="shared" si="82"/>
        <v>0</v>
      </c>
    </row>
    <row r="614" spans="1:24" ht="15.75" x14ac:dyDescent="0.25">
      <c r="A614" t="str">
        <f t="shared" si="83"/>
        <v>Ian McCoshen - FLO - DG</v>
      </c>
      <c r="B614" t="str">
        <f t="shared" si="84"/>
        <v>Ian</v>
      </c>
      <c r="C614" t="str">
        <f t="shared" si="85"/>
        <v>McCoshen</v>
      </c>
      <c r="D614" s="13" t="s">
        <v>1373</v>
      </c>
      <c r="E614" s="22" t="s">
        <v>2427</v>
      </c>
      <c r="F614" s="25">
        <v>0</v>
      </c>
      <c r="G614" s="9" t="s">
        <v>2346</v>
      </c>
      <c r="H614" s="9" t="s">
        <v>2340</v>
      </c>
      <c r="I614" s="9">
        <v>24</v>
      </c>
      <c r="J614" s="156">
        <f>VALUE(COUNTIF(Validation!$A$2:$H$100,A614))</f>
        <v>0</v>
      </c>
      <c r="K614" s="93">
        <f t="shared" si="86"/>
        <v>700000</v>
      </c>
      <c r="L614" s="93">
        <f t="shared" si="87"/>
        <v>0</v>
      </c>
      <c r="M614" s="92">
        <v>700000</v>
      </c>
      <c r="N614" s="92" t="s">
        <v>8</v>
      </c>
      <c r="O614" s="92">
        <v>0</v>
      </c>
      <c r="P614" s="92">
        <v>0</v>
      </c>
      <c r="Q614" s="92">
        <v>0</v>
      </c>
      <c r="R614" s="92">
        <v>0</v>
      </c>
      <c r="S614" s="92">
        <v>0</v>
      </c>
      <c r="T614" s="25">
        <f t="shared" si="88"/>
        <v>1</v>
      </c>
      <c r="V614">
        <f t="shared" si="89"/>
        <v>1</v>
      </c>
      <c r="W614" s="25">
        <f t="shared" si="81"/>
        <v>0</v>
      </c>
      <c r="X614">
        <f t="shared" si="82"/>
        <v>0</v>
      </c>
    </row>
    <row r="615" spans="1:24" ht="15.75" x14ac:dyDescent="0.25">
      <c r="A615" t="str">
        <f t="shared" si="83"/>
        <v>Joshua Brown - FLO - DD</v>
      </c>
      <c r="B615" t="str">
        <f t="shared" si="84"/>
        <v>Joshua</v>
      </c>
      <c r="C615" t="str">
        <f t="shared" si="85"/>
        <v>Brown</v>
      </c>
      <c r="D615" s="13" t="s">
        <v>1388</v>
      </c>
      <c r="E615" s="22" t="s">
        <v>2427</v>
      </c>
      <c r="F615" s="25">
        <v>0</v>
      </c>
      <c r="G615" s="25" t="s">
        <v>2345</v>
      </c>
      <c r="H615" s="25" t="s">
        <v>2340</v>
      </c>
      <c r="I615" s="25">
        <v>25</v>
      </c>
      <c r="J615" s="156">
        <f>VALUE(COUNTIF(Validation!$A$2:$H$100,A615))</f>
        <v>0</v>
      </c>
      <c r="K615" s="93">
        <f t="shared" si="86"/>
        <v>675000</v>
      </c>
      <c r="L615" s="93">
        <f t="shared" si="87"/>
        <v>0</v>
      </c>
      <c r="M615" s="92">
        <v>675000</v>
      </c>
      <c r="N615" s="92" t="s">
        <v>8</v>
      </c>
      <c r="O615" s="92">
        <v>0</v>
      </c>
      <c r="P615" s="92">
        <v>0</v>
      </c>
      <c r="Q615" s="92">
        <v>0</v>
      </c>
      <c r="R615" s="92">
        <v>0</v>
      </c>
      <c r="S615" s="92">
        <v>0</v>
      </c>
      <c r="T615" s="25">
        <f t="shared" si="88"/>
        <v>1</v>
      </c>
      <c r="V615">
        <f t="shared" si="89"/>
        <v>1</v>
      </c>
      <c r="W615" s="25">
        <f t="shared" si="81"/>
        <v>0</v>
      </c>
      <c r="X615">
        <f t="shared" si="82"/>
        <v>0</v>
      </c>
    </row>
    <row r="616" spans="1:24" ht="15.75" x14ac:dyDescent="0.25">
      <c r="A616" t="str">
        <f t="shared" si="83"/>
        <v>Paul Thompson - FLO - AD</v>
      </c>
      <c r="B616" t="str">
        <f t="shared" si="84"/>
        <v>Paul</v>
      </c>
      <c r="C616" t="str">
        <f t="shared" si="85"/>
        <v>Thompson</v>
      </c>
      <c r="D616" s="13" t="s">
        <v>1387</v>
      </c>
      <c r="E616" s="22" t="s">
        <v>2427</v>
      </c>
      <c r="F616" s="25">
        <v>0</v>
      </c>
      <c r="G616" s="158" t="s">
        <v>2339</v>
      </c>
      <c r="H616" s="158" t="s">
        <v>2347</v>
      </c>
      <c r="I616" s="158">
        <v>30</v>
      </c>
      <c r="J616" s="156">
        <f>VALUE(COUNTIF(Validation!$A$2:$H$100,A616))</f>
        <v>0</v>
      </c>
      <c r="K616" s="93">
        <f t="shared" si="86"/>
        <v>675000</v>
      </c>
      <c r="L616" s="93">
        <f t="shared" si="87"/>
        <v>0</v>
      </c>
      <c r="M616" s="92">
        <v>675000</v>
      </c>
      <c r="N616" s="92" t="s">
        <v>7</v>
      </c>
      <c r="O616" s="92">
        <v>0</v>
      </c>
      <c r="P616" s="92">
        <v>0</v>
      </c>
      <c r="Q616" s="92">
        <v>0</v>
      </c>
      <c r="R616" s="92">
        <v>0</v>
      </c>
      <c r="S616" s="92">
        <v>0</v>
      </c>
      <c r="T616" s="25">
        <f t="shared" si="88"/>
        <v>1</v>
      </c>
      <c r="V616">
        <f t="shared" si="89"/>
        <v>1</v>
      </c>
      <c r="W616" s="25">
        <f t="shared" si="81"/>
        <v>0</v>
      </c>
      <c r="X616">
        <f t="shared" si="82"/>
        <v>0</v>
      </c>
    </row>
    <row r="617" spans="1:24" ht="15.75" x14ac:dyDescent="0.25">
      <c r="A617" t="str">
        <f t="shared" si="83"/>
        <v>Drew Doughty - LAK - DD</v>
      </c>
      <c r="B617" t="str">
        <f t="shared" si="84"/>
        <v>Drew</v>
      </c>
      <c r="C617" t="str">
        <f t="shared" si="85"/>
        <v>Doughty</v>
      </c>
      <c r="D617" s="13" t="s">
        <v>4848</v>
      </c>
      <c r="E617" s="22" t="s">
        <v>20</v>
      </c>
      <c r="F617" s="25" t="s">
        <v>364</v>
      </c>
      <c r="G617" s="25" t="s">
        <v>2345</v>
      </c>
      <c r="H617" s="25" t="s">
        <v>2569</v>
      </c>
      <c r="I617" s="25">
        <v>29</v>
      </c>
      <c r="J617" s="156">
        <f>VALUE(COUNTIF(Validation!$A$2:$H$100,A617))</f>
        <v>0</v>
      </c>
      <c r="K617" s="93">
        <f t="shared" si="86"/>
        <v>11000000</v>
      </c>
      <c r="L617" s="93">
        <f t="shared" si="87"/>
        <v>11000000</v>
      </c>
      <c r="M617" s="92">
        <v>11000000</v>
      </c>
      <c r="N617" s="92">
        <v>11000000</v>
      </c>
      <c r="O617" s="92">
        <v>11000000</v>
      </c>
      <c r="P617" s="92">
        <v>11000000</v>
      </c>
      <c r="Q617" s="92">
        <v>11000000</v>
      </c>
      <c r="R617" s="92">
        <v>11000000</v>
      </c>
      <c r="S617" s="92">
        <v>11000000</v>
      </c>
      <c r="T617" s="25">
        <f t="shared" si="88"/>
        <v>7</v>
      </c>
      <c r="V617">
        <f t="shared" si="89"/>
        <v>1</v>
      </c>
      <c r="W617" s="25">
        <f t="shared" si="81"/>
        <v>0</v>
      </c>
      <c r="X617">
        <f t="shared" si="82"/>
        <v>1</v>
      </c>
    </row>
    <row r="618" spans="1:24" ht="15.75" x14ac:dyDescent="0.25">
      <c r="A618" t="str">
        <f t="shared" si="83"/>
        <v>Anze Kopitar - LAK - C</v>
      </c>
      <c r="B618" t="str">
        <f t="shared" si="84"/>
        <v>Anze</v>
      </c>
      <c r="C618" t="str">
        <f t="shared" si="85"/>
        <v>Kopitar</v>
      </c>
      <c r="D618" s="13" t="s">
        <v>4846</v>
      </c>
      <c r="E618" s="22" t="s">
        <v>20</v>
      </c>
      <c r="F618" s="25" t="s">
        <v>364</v>
      </c>
      <c r="G618" s="25" t="s">
        <v>70</v>
      </c>
      <c r="H618" s="25" t="s">
        <v>2569</v>
      </c>
      <c r="I618" s="25">
        <v>32</v>
      </c>
      <c r="J618" s="156">
        <f>VALUE(COUNTIF(Validation!$A$2:$H$100,A618))</f>
        <v>0</v>
      </c>
      <c r="K618" s="93">
        <f t="shared" si="86"/>
        <v>10000000</v>
      </c>
      <c r="L618" s="93">
        <f t="shared" si="87"/>
        <v>10000000</v>
      </c>
      <c r="M618" s="92">
        <v>10000000</v>
      </c>
      <c r="N618" s="92">
        <v>10000000</v>
      </c>
      <c r="O618" s="92">
        <v>10000000</v>
      </c>
      <c r="P618" s="92">
        <v>10000000</v>
      </c>
      <c r="Q618" s="92">
        <v>10000000</v>
      </c>
      <c r="R618" s="92" t="s">
        <v>7</v>
      </c>
      <c r="S618" s="92">
        <v>0</v>
      </c>
      <c r="T618" s="25">
        <f t="shared" si="88"/>
        <v>5</v>
      </c>
      <c r="V618">
        <f t="shared" si="89"/>
        <v>1</v>
      </c>
      <c r="W618" s="25">
        <f t="shared" si="81"/>
        <v>0</v>
      </c>
      <c r="X618">
        <f t="shared" si="82"/>
        <v>1</v>
      </c>
    </row>
    <row r="619" spans="1:24" ht="15.75" x14ac:dyDescent="0.25">
      <c r="A619" t="str">
        <f t="shared" si="83"/>
        <v>Ilya Kovalchuk - LAK - AG, AD</v>
      </c>
      <c r="B619" t="str">
        <f t="shared" si="84"/>
        <v>Ilya</v>
      </c>
      <c r="C619" t="str">
        <f t="shared" si="85"/>
        <v>Kovalchuk</v>
      </c>
      <c r="D619" s="13" t="s">
        <v>2164</v>
      </c>
      <c r="E619" s="22" t="s">
        <v>20</v>
      </c>
      <c r="F619" s="25" t="s">
        <v>4754</v>
      </c>
      <c r="G619" s="25" t="s">
        <v>2343</v>
      </c>
      <c r="H619" s="25" t="s">
        <v>2569</v>
      </c>
      <c r="I619" s="25">
        <v>36</v>
      </c>
      <c r="J619" s="156">
        <f>VALUE(COUNTIF(Validation!$A$2:$H$100,A619))</f>
        <v>0</v>
      </c>
      <c r="K619" s="93">
        <f t="shared" si="86"/>
        <v>6250000</v>
      </c>
      <c r="L619" s="93">
        <f t="shared" si="87"/>
        <v>6250000</v>
      </c>
      <c r="M619" s="92">
        <v>6250000</v>
      </c>
      <c r="N619" s="92">
        <v>6250000</v>
      </c>
      <c r="O619" s="92" t="s">
        <v>7</v>
      </c>
      <c r="P619" s="92">
        <v>0</v>
      </c>
      <c r="Q619" s="92">
        <v>0</v>
      </c>
      <c r="R619" s="92">
        <v>0</v>
      </c>
      <c r="S619" s="92">
        <v>0</v>
      </c>
      <c r="T619" s="25">
        <f t="shared" si="88"/>
        <v>2</v>
      </c>
      <c r="V619">
        <f t="shared" si="89"/>
        <v>1</v>
      </c>
      <c r="W619" s="25">
        <f t="shared" si="81"/>
        <v>0</v>
      </c>
      <c r="X619">
        <f t="shared" si="82"/>
        <v>1</v>
      </c>
    </row>
    <row r="620" spans="1:24" ht="15.75" x14ac:dyDescent="0.25">
      <c r="A620" t="str">
        <f t="shared" si="83"/>
        <v>Dustin Brown - LAK - AD, AG</v>
      </c>
      <c r="B620" t="str">
        <f t="shared" si="84"/>
        <v>Dustin</v>
      </c>
      <c r="C620" t="str">
        <f t="shared" si="85"/>
        <v>Brown</v>
      </c>
      <c r="D620" s="13" t="s">
        <v>2165</v>
      </c>
      <c r="E620" s="22" t="s">
        <v>20</v>
      </c>
      <c r="F620" s="25" t="s">
        <v>326</v>
      </c>
      <c r="G620" s="9" t="s">
        <v>2342</v>
      </c>
      <c r="H620" s="9" t="s">
        <v>2569</v>
      </c>
      <c r="I620" s="9">
        <v>34</v>
      </c>
      <c r="J620" s="156">
        <f>VALUE(COUNTIF(Validation!$A$2:$H$100,A620))</f>
        <v>0</v>
      </c>
      <c r="K620" s="93">
        <f t="shared" si="86"/>
        <v>5875000</v>
      </c>
      <c r="L620" s="93">
        <f t="shared" si="87"/>
        <v>5875000</v>
      </c>
      <c r="M620" s="92">
        <v>5875000</v>
      </c>
      <c r="N620" s="92">
        <v>5875000</v>
      </c>
      <c r="O620" s="92">
        <v>5875000</v>
      </c>
      <c r="P620" s="92" t="s">
        <v>7</v>
      </c>
      <c r="Q620" s="92">
        <v>0</v>
      </c>
      <c r="R620" s="92">
        <v>0</v>
      </c>
      <c r="S620" s="92">
        <v>0</v>
      </c>
      <c r="T620" s="25">
        <f t="shared" si="88"/>
        <v>3</v>
      </c>
      <c r="V620">
        <f t="shared" si="89"/>
        <v>1</v>
      </c>
      <c r="W620" s="25">
        <f t="shared" si="81"/>
        <v>0</v>
      </c>
      <c r="X620">
        <f t="shared" si="82"/>
        <v>1</v>
      </c>
    </row>
    <row r="621" spans="1:24" ht="15.75" x14ac:dyDescent="0.25">
      <c r="A621" t="str">
        <f t="shared" si="83"/>
        <v>Jonathan Quick - LAK - G</v>
      </c>
      <c r="B621" t="str">
        <f t="shared" si="84"/>
        <v>Jonathan</v>
      </c>
      <c r="C621" t="str">
        <f t="shared" si="85"/>
        <v>Quick</v>
      </c>
      <c r="D621" s="13" t="s">
        <v>2178</v>
      </c>
      <c r="E621" s="22" t="s">
        <v>20</v>
      </c>
      <c r="F621" s="25">
        <v>0</v>
      </c>
      <c r="G621" s="25" t="s">
        <v>121</v>
      </c>
      <c r="H621" s="25" t="s">
        <v>2569</v>
      </c>
      <c r="I621" s="25">
        <v>33</v>
      </c>
      <c r="J621" s="156">
        <f>VALUE(COUNTIF(Validation!$A$2:$H$100,A621))</f>
        <v>1</v>
      </c>
      <c r="K621" s="93">
        <f t="shared" si="86"/>
        <v>5800000</v>
      </c>
      <c r="L621" s="93">
        <f t="shared" si="87"/>
        <v>5800000</v>
      </c>
      <c r="M621" s="92">
        <v>5800000</v>
      </c>
      <c r="N621" s="92">
        <v>5800000</v>
      </c>
      <c r="O621" s="92">
        <v>5800000</v>
      </c>
      <c r="P621" s="92">
        <v>5800000</v>
      </c>
      <c r="Q621" s="92" t="s">
        <v>7</v>
      </c>
      <c r="R621" s="92">
        <v>0</v>
      </c>
      <c r="S621" s="92">
        <v>0</v>
      </c>
      <c r="T621" s="25">
        <f t="shared" si="88"/>
        <v>4</v>
      </c>
      <c r="V621">
        <f t="shared" si="89"/>
        <v>1</v>
      </c>
      <c r="W621" s="25">
        <f t="shared" si="81"/>
        <v>0</v>
      </c>
      <c r="X621">
        <f t="shared" si="82"/>
        <v>1</v>
      </c>
    </row>
    <row r="622" spans="1:24" ht="15.75" x14ac:dyDescent="0.25">
      <c r="A622" t="str">
        <f t="shared" si="83"/>
        <v>Jeff Carter - LAK - C, AD</v>
      </c>
      <c r="B622" t="str">
        <f t="shared" si="84"/>
        <v>Jeff</v>
      </c>
      <c r="C622" t="str">
        <f t="shared" si="85"/>
        <v>Carter</v>
      </c>
      <c r="D622" s="13" t="s">
        <v>4847</v>
      </c>
      <c r="E622" s="22" t="s">
        <v>20</v>
      </c>
      <c r="F622" s="25">
        <v>0</v>
      </c>
      <c r="G622" s="25" t="s">
        <v>2349</v>
      </c>
      <c r="H622" s="25" t="s">
        <v>2569</v>
      </c>
      <c r="I622" s="25">
        <v>34</v>
      </c>
      <c r="J622" s="156">
        <f>VALUE(COUNTIF(Validation!$A$2:$H$100,A622))</f>
        <v>0</v>
      </c>
      <c r="K622" s="93">
        <f t="shared" si="86"/>
        <v>5272727</v>
      </c>
      <c r="L622" s="93">
        <f t="shared" si="87"/>
        <v>5272727</v>
      </c>
      <c r="M622" s="92">
        <v>5272727</v>
      </c>
      <c r="N622" s="92">
        <v>5272727</v>
      </c>
      <c r="O622" s="92">
        <v>5272727</v>
      </c>
      <c r="P622" s="92" t="s">
        <v>7</v>
      </c>
      <c r="Q622" s="92">
        <v>0</v>
      </c>
      <c r="R622" s="92">
        <v>0</v>
      </c>
      <c r="S622" s="92">
        <v>0</v>
      </c>
      <c r="T622" s="25">
        <f t="shared" si="88"/>
        <v>3</v>
      </c>
      <c r="V622">
        <f t="shared" si="89"/>
        <v>1</v>
      </c>
      <c r="W622" s="25">
        <f t="shared" si="81"/>
        <v>0</v>
      </c>
      <c r="X622">
        <f t="shared" si="82"/>
        <v>1</v>
      </c>
    </row>
    <row r="623" spans="1:24" ht="15.75" x14ac:dyDescent="0.25">
      <c r="A623" t="str">
        <f t="shared" si="83"/>
        <v>Tyler Toffoli - LAK - AD, AG</v>
      </c>
      <c r="B623" t="str">
        <f t="shared" si="84"/>
        <v>Tyler</v>
      </c>
      <c r="C623" t="str">
        <f t="shared" si="85"/>
        <v>Toffoli</v>
      </c>
      <c r="D623" s="13" t="s">
        <v>2166</v>
      </c>
      <c r="E623" s="22" t="s">
        <v>20</v>
      </c>
      <c r="F623" s="25">
        <v>0</v>
      </c>
      <c r="G623" s="25" t="s">
        <v>2342</v>
      </c>
      <c r="H623" s="25" t="s">
        <v>2569</v>
      </c>
      <c r="I623" s="25">
        <v>27</v>
      </c>
      <c r="J623" s="156">
        <f>VALUE(COUNTIF(Validation!$A$2:$H$100,A623))</f>
        <v>0</v>
      </c>
      <c r="K623" s="93">
        <f t="shared" si="86"/>
        <v>4600000</v>
      </c>
      <c r="L623" s="93">
        <f t="shared" si="87"/>
        <v>0</v>
      </c>
      <c r="M623" s="92">
        <v>4600000</v>
      </c>
      <c r="N623" s="92" t="s">
        <v>7</v>
      </c>
      <c r="O623" s="92">
        <v>0</v>
      </c>
      <c r="P623" s="92">
        <v>0</v>
      </c>
      <c r="Q623" s="92">
        <v>0</v>
      </c>
      <c r="R623" s="92">
        <v>0</v>
      </c>
      <c r="S623" s="92">
        <v>0</v>
      </c>
      <c r="T623" s="25">
        <f t="shared" si="88"/>
        <v>1</v>
      </c>
      <c r="V623">
        <f t="shared" si="89"/>
        <v>1</v>
      </c>
      <c r="W623" s="25">
        <f t="shared" si="81"/>
        <v>0</v>
      </c>
      <c r="X623">
        <f t="shared" si="82"/>
        <v>0</v>
      </c>
    </row>
    <row r="624" spans="1:24" ht="15.75" x14ac:dyDescent="0.25">
      <c r="A624" t="str">
        <f t="shared" si="83"/>
        <v>Alec Martinez - LAK - DD</v>
      </c>
      <c r="B624" t="str">
        <f t="shared" si="84"/>
        <v>Alec</v>
      </c>
      <c r="C624" t="str">
        <f t="shared" si="85"/>
        <v>Martinez</v>
      </c>
      <c r="D624" s="13" t="s">
        <v>2174</v>
      </c>
      <c r="E624" s="22" t="s">
        <v>20</v>
      </c>
      <c r="F624" s="25">
        <v>0</v>
      </c>
      <c r="G624" s="25" t="s">
        <v>2345</v>
      </c>
      <c r="H624" s="25" t="s">
        <v>2569</v>
      </c>
      <c r="I624" s="25">
        <v>32</v>
      </c>
      <c r="J624" s="156">
        <f>VALUE(COUNTIF(Validation!$A$2:$H$100,A624))</f>
        <v>0</v>
      </c>
      <c r="K624" s="93">
        <f t="shared" si="86"/>
        <v>4000000</v>
      </c>
      <c r="L624" s="93">
        <f t="shared" si="87"/>
        <v>4000000</v>
      </c>
      <c r="M624" s="92">
        <v>4000000</v>
      </c>
      <c r="N624" s="92">
        <v>4000000</v>
      </c>
      <c r="O624" s="92" t="s">
        <v>7</v>
      </c>
      <c r="P624" s="92">
        <v>0</v>
      </c>
      <c r="Q624" s="92">
        <v>0</v>
      </c>
      <c r="R624" s="92">
        <v>0</v>
      </c>
      <c r="S624" s="92">
        <v>0</v>
      </c>
      <c r="T624" s="25">
        <f t="shared" si="88"/>
        <v>2</v>
      </c>
      <c r="V624">
        <f t="shared" si="89"/>
        <v>1</v>
      </c>
      <c r="W624" s="25">
        <f t="shared" si="81"/>
        <v>0</v>
      </c>
      <c r="X624">
        <f t="shared" si="82"/>
        <v>1</v>
      </c>
    </row>
    <row r="625" spans="1:24" ht="15.75" x14ac:dyDescent="0.25">
      <c r="A625" t="str">
        <f t="shared" si="83"/>
        <v>Derek Forbort - LAK - DG</v>
      </c>
      <c r="B625" t="str">
        <f t="shared" si="84"/>
        <v>Derek</v>
      </c>
      <c r="C625" t="str">
        <f t="shared" si="85"/>
        <v>Forbort</v>
      </c>
      <c r="D625" s="13" t="s">
        <v>2176</v>
      </c>
      <c r="E625" s="22" t="s">
        <v>20</v>
      </c>
      <c r="F625" s="25">
        <v>0</v>
      </c>
      <c r="G625" s="25" t="s">
        <v>2346</v>
      </c>
      <c r="H625" s="25" t="s">
        <v>2569</v>
      </c>
      <c r="I625" s="25">
        <v>27</v>
      </c>
      <c r="J625" s="156">
        <f>VALUE(COUNTIF(Validation!$A$2:$H$100,A625))</f>
        <v>0</v>
      </c>
      <c r="K625" s="93">
        <f t="shared" si="86"/>
        <v>2525000</v>
      </c>
      <c r="L625" s="93">
        <f t="shared" si="87"/>
        <v>0</v>
      </c>
      <c r="M625" s="92">
        <v>2525000</v>
      </c>
      <c r="N625" s="92" t="s">
        <v>7</v>
      </c>
      <c r="O625" s="92">
        <v>0</v>
      </c>
      <c r="P625" s="92">
        <v>0</v>
      </c>
      <c r="Q625" s="92">
        <v>0</v>
      </c>
      <c r="R625" s="92">
        <v>0</v>
      </c>
      <c r="S625" s="92">
        <v>0</v>
      </c>
      <c r="T625" s="25">
        <f t="shared" si="88"/>
        <v>1</v>
      </c>
      <c r="V625">
        <f t="shared" si="89"/>
        <v>1</v>
      </c>
      <c r="W625" s="25">
        <f t="shared" si="81"/>
        <v>0</v>
      </c>
      <c r="X625">
        <f t="shared" si="82"/>
        <v>0</v>
      </c>
    </row>
    <row r="626" spans="1:24" ht="15.75" x14ac:dyDescent="0.25">
      <c r="A626" t="str">
        <f t="shared" si="83"/>
        <v>Alex Iafallo - LAK - AG, C</v>
      </c>
      <c r="B626" t="str">
        <f t="shared" si="84"/>
        <v>Alex</v>
      </c>
      <c r="C626" t="str">
        <f t="shared" si="85"/>
        <v>Iafallo</v>
      </c>
      <c r="D626" s="13" t="s">
        <v>2172</v>
      </c>
      <c r="E626" s="22" t="s">
        <v>20</v>
      </c>
      <c r="F626" s="25">
        <v>0</v>
      </c>
      <c r="G626" s="9" t="s">
        <v>2351</v>
      </c>
      <c r="H626" s="9" t="s">
        <v>2569</v>
      </c>
      <c r="I626" s="9">
        <v>25</v>
      </c>
      <c r="J626" s="156">
        <f>VALUE(COUNTIF(Validation!$A$2:$H$100,A626))</f>
        <v>0</v>
      </c>
      <c r="K626" s="93">
        <f t="shared" si="86"/>
        <v>2425000</v>
      </c>
      <c r="L626" s="93">
        <f t="shared" si="87"/>
        <v>2425000</v>
      </c>
      <c r="M626" s="92">
        <v>2425000</v>
      </c>
      <c r="N626" s="92">
        <v>2425000</v>
      </c>
      <c r="O626" s="92" t="s">
        <v>7</v>
      </c>
      <c r="P626" s="92">
        <v>0</v>
      </c>
      <c r="Q626" s="92">
        <v>0</v>
      </c>
      <c r="R626" s="92">
        <v>0</v>
      </c>
      <c r="S626" s="92">
        <v>0</v>
      </c>
      <c r="T626" s="25">
        <f t="shared" si="88"/>
        <v>2</v>
      </c>
      <c r="V626">
        <f t="shared" si="89"/>
        <v>1</v>
      </c>
      <c r="W626" s="25">
        <f t="shared" si="81"/>
        <v>0</v>
      </c>
      <c r="X626">
        <f t="shared" si="82"/>
        <v>1</v>
      </c>
    </row>
    <row r="627" spans="1:24" ht="15.75" x14ac:dyDescent="0.25">
      <c r="A627" t="str">
        <f t="shared" si="83"/>
        <v>Trevor Lewis - LAK - C, AD, AG</v>
      </c>
      <c r="B627" t="str">
        <f t="shared" si="84"/>
        <v>Trevor</v>
      </c>
      <c r="C627" t="str">
        <f t="shared" si="85"/>
        <v>Lewis</v>
      </c>
      <c r="D627" s="13" t="s">
        <v>2168</v>
      </c>
      <c r="E627" s="22" t="s">
        <v>20</v>
      </c>
      <c r="F627" s="25">
        <v>0</v>
      </c>
      <c r="G627" s="25" t="s">
        <v>4868</v>
      </c>
      <c r="H627" s="25" t="s">
        <v>2569</v>
      </c>
      <c r="I627" s="25">
        <v>32</v>
      </c>
      <c r="J627" s="156">
        <f>VALUE(COUNTIF(Validation!$A$2:$H$100,A627))</f>
        <v>0</v>
      </c>
      <c r="K627" s="93">
        <f t="shared" si="86"/>
        <v>2000000</v>
      </c>
      <c r="L627" s="93">
        <f t="shared" si="87"/>
        <v>0</v>
      </c>
      <c r="M627" s="92">
        <v>2000000</v>
      </c>
      <c r="N627" s="92" t="s">
        <v>7</v>
      </c>
      <c r="O627" s="92">
        <v>0</v>
      </c>
      <c r="P627" s="92">
        <v>0</v>
      </c>
      <c r="Q627" s="92">
        <v>0</v>
      </c>
      <c r="R627" s="92">
        <v>0</v>
      </c>
      <c r="S627" s="92">
        <v>0</v>
      </c>
      <c r="T627" s="25">
        <f t="shared" si="88"/>
        <v>1</v>
      </c>
      <c r="V627">
        <f t="shared" si="89"/>
        <v>1</v>
      </c>
      <c r="W627" s="25">
        <f t="shared" si="81"/>
        <v>0</v>
      </c>
      <c r="X627">
        <f t="shared" si="82"/>
        <v>0</v>
      </c>
    </row>
    <row r="628" spans="1:24" ht="15.75" x14ac:dyDescent="0.25">
      <c r="A628" t="str">
        <f t="shared" si="83"/>
        <v>Michael Anderson - LAK - DG</v>
      </c>
      <c r="B628" t="str">
        <f t="shared" si="84"/>
        <v>Michael</v>
      </c>
      <c r="C628" t="str">
        <f t="shared" si="85"/>
        <v>Anderson</v>
      </c>
      <c r="D628" s="13" t="s">
        <v>2518</v>
      </c>
      <c r="E628" s="22" t="s">
        <v>20</v>
      </c>
      <c r="F628" s="25" t="s">
        <v>331</v>
      </c>
      <c r="G628" s="9" t="s">
        <v>2346</v>
      </c>
      <c r="H628" s="9" t="s">
        <v>2581</v>
      </c>
      <c r="I628" s="9">
        <v>20</v>
      </c>
      <c r="J628" s="156">
        <f>VALUE(COUNTIF(Validation!$A$2:$H$100,A628))</f>
        <v>0</v>
      </c>
      <c r="K628" s="93">
        <f t="shared" si="86"/>
        <v>1775000</v>
      </c>
      <c r="L628" s="93">
        <f t="shared" si="87"/>
        <v>1775000</v>
      </c>
      <c r="M628" s="92">
        <v>1775000</v>
      </c>
      <c r="N628" s="92">
        <v>1775000</v>
      </c>
      <c r="O628" s="92">
        <v>1775000</v>
      </c>
      <c r="P628" s="92" t="s">
        <v>8</v>
      </c>
      <c r="Q628" s="92">
        <v>0</v>
      </c>
      <c r="R628" s="92">
        <v>0</v>
      </c>
      <c r="S628" s="92">
        <v>0</v>
      </c>
      <c r="T628" s="25">
        <f t="shared" si="88"/>
        <v>3</v>
      </c>
      <c r="V628">
        <f t="shared" si="89"/>
        <v>1</v>
      </c>
      <c r="W628" s="25">
        <f t="shared" si="81"/>
        <v>1</v>
      </c>
      <c r="X628">
        <f t="shared" si="82"/>
        <v>1</v>
      </c>
    </row>
    <row r="629" spans="1:24" ht="15.75" x14ac:dyDescent="0.25">
      <c r="A629" t="str">
        <f t="shared" si="83"/>
        <v>Nikolai Prokhorkin - LAK - AG</v>
      </c>
      <c r="B629" t="str">
        <f t="shared" si="84"/>
        <v>Nikolai</v>
      </c>
      <c r="C629" t="str">
        <f t="shared" si="85"/>
        <v>Prokhorkin</v>
      </c>
      <c r="D629" s="13" t="s">
        <v>2516</v>
      </c>
      <c r="E629" s="22" t="s">
        <v>20</v>
      </c>
      <c r="F629" s="25" t="s">
        <v>331</v>
      </c>
      <c r="G629" s="25" t="s">
        <v>2341</v>
      </c>
      <c r="H629" s="25" t="s">
        <v>2581</v>
      </c>
      <c r="I629" s="25">
        <v>25</v>
      </c>
      <c r="J629" s="156">
        <f>VALUE(COUNTIF(Validation!$A$2:$H$100,A629))</f>
        <v>0</v>
      </c>
      <c r="K629" s="93">
        <f t="shared" si="86"/>
        <v>1775000</v>
      </c>
      <c r="L629" s="93">
        <f t="shared" si="87"/>
        <v>0</v>
      </c>
      <c r="M629" s="92">
        <v>1775000</v>
      </c>
      <c r="N629" s="92" t="s">
        <v>8</v>
      </c>
      <c r="O629" s="92">
        <v>0</v>
      </c>
      <c r="P629" s="92">
        <v>0</v>
      </c>
      <c r="Q629" s="92">
        <v>0</v>
      </c>
      <c r="R629" s="92">
        <v>0</v>
      </c>
      <c r="S629" s="92">
        <v>0</v>
      </c>
      <c r="T629" s="25">
        <f t="shared" si="88"/>
        <v>1</v>
      </c>
      <c r="V629">
        <f t="shared" si="89"/>
        <v>1</v>
      </c>
      <c r="W629" s="25">
        <f t="shared" si="81"/>
        <v>1</v>
      </c>
      <c r="X629">
        <f t="shared" si="82"/>
        <v>0</v>
      </c>
    </row>
    <row r="630" spans="1:24" ht="15.75" x14ac:dyDescent="0.25">
      <c r="A630" t="str">
        <f t="shared" si="83"/>
        <v>Gabriel Vilardi - LAK - C</v>
      </c>
      <c r="B630" t="str">
        <f t="shared" si="84"/>
        <v>Gabriel</v>
      </c>
      <c r="C630" t="str">
        <f t="shared" si="85"/>
        <v>Vilardi</v>
      </c>
      <c r="D630" s="13" t="s">
        <v>2182</v>
      </c>
      <c r="E630" s="22" t="s">
        <v>20</v>
      </c>
      <c r="F630" s="25" t="s">
        <v>331</v>
      </c>
      <c r="G630" s="25" t="s">
        <v>70</v>
      </c>
      <c r="H630" s="25" t="s">
        <v>2581</v>
      </c>
      <c r="I630" s="25">
        <v>20</v>
      </c>
      <c r="J630" s="156">
        <f>VALUE(COUNTIF(Validation!$A$2:$H$100,A630))</f>
        <v>1</v>
      </c>
      <c r="K630" s="93">
        <f t="shared" si="86"/>
        <v>1627500</v>
      </c>
      <c r="L630" s="93">
        <f t="shared" si="87"/>
        <v>1627500</v>
      </c>
      <c r="M630" s="92">
        <v>1627500</v>
      </c>
      <c r="N630" s="92">
        <v>1627500</v>
      </c>
      <c r="O630" s="92">
        <v>1627500</v>
      </c>
      <c r="P630" s="92" t="s">
        <v>8</v>
      </c>
      <c r="Q630" s="92">
        <v>0</v>
      </c>
      <c r="R630" s="92">
        <v>0</v>
      </c>
      <c r="S630" s="92">
        <v>0</v>
      </c>
      <c r="T630" s="25">
        <f t="shared" si="88"/>
        <v>3</v>
      </c>
      <c r="V630">
        <f t="shared" si="89"/>
        <v>1</v>
      </c>
      <c r="W630" s="25">
        <f t="shared" si="81"/>
        <v>1</v>
      </c>
      <c r="X630">
        <f t="shared" si="82"/>
        <v>1</v>
      </c>
    </row>
    <row r="631" spans="1:24" ht="15.75" x14ac:dyDescent="0.25">
      <c r="A631" t="str">
        <f t="shared" si="83"/>
        <v>Kyle Clifford - LAK - AG</v>
      </c>
      <c r="B631" t="str">
        <f t="shared" si="84"/>
        <v>Kyle</v>
      </c>
      <c r="C631" t="str">
        <f t="shared" si="85"/>
        <v>Clifford</v>
      </c>
      <c r="D631" s="13" t="s">
        <v>2170</v>
      </c>
      <c r="E631" s="22" t="s">
        <v>20</v>
      </c>
      <c r="F631" s="25">
        <v>0</v>
      </c>
      <c r="G631" s="25" t="s">
        <v>2341</v>
      </c>
      <c r="H631" s="25" t="s">
        <v>2569</v>
      </c>
      <c r="I631" s="25">
        <v>28</v>
      </c>
      <c r="J631" s="156">
        <f>VALUE(COUNTIF(Validation!$A$2:$H$100,A631))</f>
        <v>0</v>
      </c>
      <c r="K631" s="93">
        <f t="shared" si="86"/>
        <v>1600000</v>
      </c>
      <c r="L631" s="93">
        <f t="shared" si="87"/>
        <v>0</v>
      </c>
      <c r="M631" s="92">
        <v>1600000</v>
      </c>
      <c r="N631" s="92" t="s">
        <v>7</v>
      </c>
      <c r="O631" s="92">
        <v>0</v>
      </c>
      <c r="P631" s="92">
        <v>0</v>
      </c>
      <c r="Q631" s="92">
        <v>0</v>
      </c>
      <c r="R631" s="92">
        <v>0</v>
      </c>
      <c r="S631" s="92">
        <v>0</v>
      </c>
      <c r="T631" s="25">
        <f t="shared" si="88"/>
        <v>1</v>
      </c>
      <c r="V631">
        <f t="shared" si="89"/>
        <v>1</v>
      </c>
      <c r="W631" s="25">
        <f t="shared" si="81"/>
        <v>0</v>
      </c>
      <c r="X631">
        <f t="shared" si="82"/>
        <v>0</v>
      </c>
    </row>
    <row r="632" spans="1:24" ht="15.75" x14ac:dyDescent="0.25">
      <c r="A632" t="str">
        <f t="shared" si="83"/>
        <v>Blake Lizotte - LAK - C</v>
      </c>
      <c r="B632" t="str">
        <f t="shared" si="84"/>
        <v>Blake</v>
      </c>
      <c r="C632" t="str">
        <f t="shared" si="85"/>
        <v>Lizotte</v>
      </c>
      <c r="D632" s="13" t="s">
        <v>2515</v>
      </c>
      <c r="E632" s="22" t="s">
        <v>20</v>
      </c>
      <c r="F632" s="25" t="s">
        <v>331</v>
      </c>
      <c r="G632" s="25" t="s">
        <v>70</v>
      </c>
      <c r="H632" s="158" t="s">
        <v>2569</v>
      </c>
      <c r="I632" s="25">
        <v>21</v>
      </c>
      <c r="J632" s="156">
        <f>VALUE(COUNTIF(Validation!$A$2:$H$100,A632))</f>
        <v>0</v>
      </c>
      <c r="K632" s="93">
        <f t="shared" si="86"/>
        <v>1491667</v>
      </c>
      <c r="L632" s="93">
        <f t="shared" si="87"/>
        <v>1491667</v>
      </c>
      <c r="M632" s="92">
        <v>1491667</v>
      </c>
      <c r="N632" s="92">
        <v>1491667</v>
      </c>
      <c r="O632" s="92" t="s">
        <v>4738</v>
      </c>
      <c r="P632" s="92">
        <v>0</v>
      </c>
      <c r="Q632" s="92">
        <v>0</v>
      </c>
      <c r="R632" s="92">
        <v>0</v>
      </c>
      <c r="S632" s="92">
        <v>0</v>
      </c>
      <c r="T632" s="25">
        <f t="shared" si="88"/>
        <v>2</v>
      </c>
      <c r="V632">
        <f t="shared" si="89"/>
        <v>1</v>
      </c>
      <c r="W632" s="25">
        <f t="shared" si="81"/>
        <v>1</v>
      </c>
      <c r="X632">
        <f t="shared" si="82"/>
        <v>1</v>
      </c>
    </row>
    <row r="633" spans="1:24" ht="15.75" x14ac:dyDescent="0.25">
      <c r="A633" t="str">
        <f t="shared" si="83"/>
        <v>Tobias Bjornfot - LAK - DG</v>
      </c>
      <c r="B633" t="str">
        <f t="shared" si="84"/>
        <v>Tobias</v>
      </c>
      <c r="C633" t="str">
        <f t="shared" si="85"/>
        <v>Bjornfot</v>
      </c>
      <c r="D633" s="13" t="s">
        <v>2734</v>
      </c>
      <c r="E633" s="22" t="s">
        <v>20</v>
      </c>
      <c r="F633" s="25" t="s">
        <v>331</v>
      </c>
      <c r="G633" s="158" t="s">
        <v>2346</v>
      </c>
      <c r="H633" s="158" t="s">
        <v>2581</v>
      </c>
      <c r="I633" s="158">
        <v>18</v>
      </c>
      <c r="J633" s="156">
        <f>VALUE(COUNTIF(Validation!$A$2:$H$100,A633))</f>
        <v>0</v>
      </c>
      <c r="K633" s="93">
        <f t="shared" si="86"/>
        <v>1083333</v>
      </c>
      <c r="L633" s="93">
        <f t="shared" si="87"/>
        <v>1083333</v>
      </c>
      <c r="M633" s="92">
        <v>1083333</v>
      </c>
      <c r="N633" s="92">
        <v>1083333</v>
      </c>
      <c r="O633" s="92">
        <v>1083333</v>
      </c>
      <c r="P633" s="92" t="s">
        <v>8</v>
      </c>
      <c r="Q633" s="92">
        <v>0</v>
      </c>
      <c r="R633" s="92">
        <v>0</v>
      </c>
      <c r="S633" s="92">
        <v>0</v>
      </c>
      <c r="T633" s="25">
        <f t="shared" si="88"/>
        <v>3</v>
      </c>
      <c r="V633">
        <f t="shared" si="89"/>
        <v>1</v>
      </c>
      <c r="W633" s="25">
        <f t="shared" si="81"/>
        <v>1</v>
      </c>
      <c r="X633">
        <f t="shared" si="82"/>
        <v>1</v>
      </c>
    </row>
    <row r="634" spans="1:24" ht="15.75" x14ac:dyDescent="0.25">
      <c r="A634" t="str">
        <f t="shared" si="83"/>
        <v>Rasmus Kupari - LAK - C, AG, AD</v>
      </c>
      <c r="B634" t="str">
        <f t="shared" si="84"/>
        <v>Rasmus</v>
      </c>
      <c r="C634" t="str">
        <f t="shared" si="85"/>
        <v>Kupari</v>
      </c>
      <c r="D634" s="13" t="s">
        <v>2181</v>
      </c>
      <c r="E634" s="22" t="s">
        <v>20</v>
      </c>
      <c r="F634" s="25" t="s">
        <v>331</v>
      </c>
      <c r="G634" s="9" t="s">
        <v>2395</v>
      </c>
      <c r="H634" s="9" t="s">
        <v>2581</v>
      </c>
      <c r="I634" s="9">
        <v>19</v>
      </c>
      <c r="J634" s="156">
        <f>VALUE(COUNTIF(Validation!$A$2:$H$100,A634))</f>
        <v>1</v>
      </c>
      <c r="K634" s="93">
        <f t="shared" si="86"/>
        <v>1081667</v>
      </c>
      <c r="L634" s="93">
        <f t="shared" si="87"/>
        <v>1081667</v>
      </c>
      <c r="M634" s="92">
        <v>1081667</v>
      </c>
      <c r="N634" s="92">
        <v>1081667</v>
      </c>
      <c r="O634" s="92">
        <v>1081667</v>
      </c>
      <c r="P634" s="92" t="s">
        <v>8</v>
      </c>
      <c r="Q634" s="92">
        <v>0</v>
      </c>
      <c r="R634" s="92">
        <v>0</v>
      </c>
      <c r="S634" s="92">
        <v>0</v>
      </c>
      <c r="T634" s="25">
        <f t="shared" si="88"/>
        <v>3</v>
      </c>
      <c r="V634">
        <f t="shared" si="89"/>
        <v>1</v>
      </c>
      <c r="W634" s="25">
        <f t="shared" si="81"/>
        <v>1</v>
      </c>
      <c r="X634">
        <f t="shared" si="82"/>
        <v>1</v>
      </c>
    </row>
    <row r="635" spans="1:24" ht="15.75" x14ac:dyDescent="0.25">
      <c r="A635" t="str">
        <f t="shared" si="83"/>
        <v>Matt Villalta - LAK - G</v>
      </c>
      <c r="B635" t="str">
        <f t="shared" si="84"/>
        <v>Matt</v>
      </c>
      <c r="C635" t="str">
        <f t="shared" si="85"/>
        <v>Villalta</v>
      </c>
      <c r="D635" s="13" t="s">
        <v>2186</v>
      </c>
      <c r="E635" s="22" t="s">
        <v>20</v>
      </c>
      <c r="F635" s="25" t="s">
        <v>331</v>
      </c>
      <c r="G635" s="25" t="s">
        <v>121</v>
      </c>
      <c r="H635" s="25" t="s">
        <v>2581</v>
      </c>
      <c r="I635" s="25">
        <v>20</v>
      </c>
      <c r="J635" s="156">
        <f>VALUE(COUNTIF(Validation!$A$2:$H$100,A635))</f>
        <v>0</v>
      </c>
      <c r="K635" s="93">
        <f t="shared" si="86"/>
        <v>927500</v>
      </c>
      <c r="L635" s="93">
        <f t="shared" si="87"/>
        <v>927500</v>
      </c>
      <c r="M635" s="92">
        <v>927500</v>
      </c>
      <c r="N635" s="92">
        <v>927500</v>
      </c>
      <c r="O635" s="92">
        <v>927500</v>
      </c>
      <c r="P635" s="92" t="s">
        <v>8</v>
      </c>
      <c r="Q635" s="92">
        <v>0</v>
      </c>
      <c r="R635" s="92">
        <v>0</v>
      </c>
      <c r="S635" s="92">
        <v>0</v>
      </c>
      <c r="T635" s="25">
        <f t="shared" si="88"/>
        <v>3</v>
      </c>
      <c r="V635">
        <f t="shared" si="89"/>
        <v>1</v>
      </c>
      <c r="W635" s="25">
        <f t="shared" si="81"/>
        <v>1</v>
      </c>
      <c r="X635">
        <f t="shared" si="82"/>
        <v>1</v>
      </c>
    </row>
    <row r="636" spans="1:24" ht="15.75" x14ac:dyDescent="0.25">
      <c r="A636" t="str">
        <f t="shared" si="83"/>
        <v>Sean Durzi - LAK - DD</v>
      </c>
      <c r="B636" t="str">
        <f t="shared" si="84"/>
        <v>Sean</v>
      </c>
      <c r="C636" t="str">
        <f t="shared" si="85"/>
        <v>Durzi</v>
      </c>
      <c r="D636" s="13" t="s">
        <v>2519</v>
      </c>
      <c r="E636" s="22" t="s">
        <v>20</v>
      </c>
      <c r="F636" s="25" t="s">
        <v>331</v>
      </c>
      <c r="G636" s="25" t="s">
        <v>2345</v>
      </c>
      <c r="H636" s="25" t="s">
        <v>2581</v>
      </c>
      <c r="I636" s="25">
        <v>20</v>
      </c>
      <c r="J636" s="156">
        <f>VALUE(COUNTIF(Validation!$A$2:$H$100,A636))</f>
        <v>0</v>
      </c>
      <c r="K636" s="93">
        <f t="shared" si="86"/>
        <v>925000</v>
      </c>
      <c r="L636" s="93">
        <f t="shared" si="87"/>
        <v>925000</v>
      </c>
      <c r="M636" s="92">
        <v>925000</v>
      </c>
      <c r="N636" s="92">
        <v>925000</v>
      </c>
      <c r="O636" s="92">
        <v>925000</v>
      </c>
      <c r="P636" s="92" t="s">
        <v>8</v>
      </c>
      <c r="Q636" s="92">
        <v>0</v>
      </c>
      <c r="R636" s="92">
        <v>0</v>
      </c>
      <c r="S636" s="92">
        <v>0</v>
      </c>
      <c r="T636" s="25">
        <f t="shared" si="88"/>
        <v>3</v>
      </c>
      <c r="V636">
        <f t="shared" si="89"/>
        <v>1</v>
      </c>
      <c r="W636" s="25">
        <f t="shared" si="81"/>
        <v>1</v>
      </c>
      <c r="X636">
        <f t="shared" si="82"/>
        <v>1</v>
      </c>
    </row>
    <row r="637" spans="1:24" ht="15.75" x14ac:dyDescent="0.25">
      <c r="A637" t="str">
        <f t="shared" si="83"/>
        <v>Michael Eyssimont - LAK - C</v>
      </c>
      <c r="B637" t="str">
        <f t="shared" si="84"/>
        <v>Michael</v>
      </c>
      <c r="C637" t="str">
        <f t="shared" si="85"/>
        <v>Eyssimont</v>
      </c>
      <c r="D637" s="13" t="s">
        <v>2184</v>
      </c>
      <c r="E637" s="22" t="s">
        <v>20</v>
      </c>
      <c r="F637" s="25" t="s">
        <v>331</v>
      </c>
      <c r="G637" s="25" t="s">
        <v>70</v>
      </c>
      <c r="H637" s="25" t="s">
        <v>2581</v>
      </c>
      <c r="I637" s="158">
        <v>22</v>
      </c>
      <c r="J637" s="156">
        <f>VALUE(COUNTIF(Validation!$A$2:$H$100,A637))</f>
        <v>0</v>
      </c>
      <c r="K637" s="93">
        <f t="shared" si="86"/>
        <v>925000</v>
      </c>
      <c r="L637" s="93">
        <f t="shared" si="87"/>
        <v>0</v>
      </c>
      <c r="M637" s="92">
        <v>925000</v>
      </c>
      <c r="N637" s="92" t="s">
        <v>8</v>
      </c>
      <c r="O637" s="92">
        <v>0</v>
      </c>
      <c r="P637" s="92">
        <v>0</v>
      </c>
      <c r="Q637" s="92">
        <v>0</v>
      </c>
      <c r="R637" s="92">
        <v>0</v>
      </c>
      <c r="S637" s="92">
        <v>0</v>
      </c>
      <c r="T637" s="25">
        <f t="shared" si="88"/>
        <v>1</v>
      </c>
      <c r="V637">
        <f t="shared" si="89"/>
        <v>1</v>
      </c>
      <c r="W637" s="25">
        <f t="shared" si="81"/>
        <v>1</v>
      </c>
      <c r="X637">
        <f t="shared" si="82"/>
        <v>0</v>
      </c>
    </row>
    <row r="638" spans="1:24" ht="15.75" x14ac:dyDescent="0.25">
      <c r="A638" t="str">
        <f t="shared" si="83"/>
        <v>Samuel Fagemo - LAK - AG, AD</v>
      </c>
      <c r="B638" t="str">
        <f t="shared" si="84"/>
        <v>Samuel</v>
      </c>
      <c r="C638" t="str">
        <f t="shared" si="85"/>
        <v>Fagemo</v>
      </c>
      <c r="D638" s="13" t="s">
        <v>2636</v>
      </c>
      <c r="E638" s="22" t="s">
        <v>20</v>
      </c>
      <c r="F638" s="25" t="s">
        <v>331</v>
      </c>
      <c r="G638" s="25" t="s">
        <v>2343</v>
      </c>
      <c r="H638" s="25" t="s">
        <v>2581</v>
      </c>
      <c r="I638" s="25">
        <v>19</v>
      </c>
      <c r="J638" s="156">
        <f>VALUE(COUNTIF(Validation!$A$2:$H$100,A638))</f>
        <v>0</v>
      </c>
      <c r="K638" s="93">
        <f t="shared" si="86"/>
        <v>925000</v>
      </c>
      <c r="L638" s="93">
        <f t="shared" si="87"/>
        <v>925000</v>
      </c>
      <c r="M638" s="92">
        <v>925000</v>
      </c>
      <c r="N638" s="92">
        <v>925000</v>
      </c>
      <c r="O638" s="92">
        <v>925000</v>
      </c>
      <c r="P638" s="92" t="s">
        <v>8</v>
      </c>
      <c r="Q638" s="92">
        <v>0</v>
      </c>
      <c r="R638" s="92">
        <v>0</v>
      </c>
      <c r="S638" s="92">
        <v>0</v>
      </c>
      <c r="T638" s="25">
        <f t="shared" si="88"/>
        <v>3</v>
      </c>
      <c r="V638">
        <f t="shared" si="89"/>
        <v>1</v>
      </c>
      <c r="W638" s="25">
        <f t="shared" si="81"/>
        <v>1</v>
      </c>
      <c r="X638">
        <f t="shared" si="82"/>
        <v>1</v>
      </c>
    </row>
    <row r="639" spans="1:24" ht="15.75" x14ac:dyDescent="0.25">
      <c r="A639" t="str">
        <f t="shared" si="83"/>
        <v>Carl Grundstrom - LAK - AG</v>
      </c>
      <c r="B639" t="str">
        <f t="shared" si="84"/>
        <v>Carl</v>
      </c>
      <c r="C639" t="str">
        <f t="shared" si="85"/>
        <v>Grundstrom</v>
      </c>
      <c r="D639" s="13" t="s">
        <v>2737</v>
      </c>
      <c r="E639" s="22" t="s">
        <v>20</v>
      </c>
      <c r="F639" s="25" t="s">
        <v>331</v>
      </c>
      <c r="G639" s="9" t="s">
        <v>2341</v>
      </c>
      <c r="H639" s="9" t="s">
        <v>2569</v>
      </c>
      <c r="I639" s="9">
        <v>21</v>
      </c>
      <c r="J639" s="156">
        <f>VALUE(COUNTIF(Validation!$A$2:$H$100,A639))</f>
        <v>0</v>
      </c>
      <c r="K639" s="93">
        <f t="shared" si="86"/>
        <v>925000</v>
      </c>
      <c r="L639" s="93">
        <f t="shared" si="87"/>
        <v>0</v>
      </c>
      <c r="M639" s="92">
        <v>925000</v>
      </c>
      <c r="N639" s="92" t="s">
        <v>8</v>
      </c>
      <c r="O639" s="92">
        <v>0</v>
      </c>
      <c r="P639" s="92">
        <v>0</v>
      </c>
      <c r="Q639" s="92">
        <v>0</v>
      </c>
      <c r="R639" s="92">
        <v>0</v>
      </c>
      <c r="S639" s="92">
        <v>0</v>
      </c>
      <c r="T639" s="25">
        <f t="shared" si="88"/>
        <v>1</v>
      </c>
      <c r="V639">
        <f t="shared" si="89"/>
        <v>1</v>
      </c>
      <c r="W639" s="25">
        <f t="shared" si="81"/>
        <v>1</v>
      </c>
      <c r="X639">
        <f t="shared" si="82"/>
        <v>0</v>
      </c>
    </row>
    <row r="640" spans="1:24" ht="15.75" x14ac:dyDescent="0.25">
      <c r="A640" t="str">
        <f t="shared" si="83"/>
        <v>Austin Strand - LAK - DD</v>
      </c>
      <c r="B640" t="str">
        <f t="shared" si="84"/>
        <v>Austin</v>
      </c>
      <c r="C640" t="str">
        <f t="shared" si="85"/>
        <v>Strand</v>
      </c>
      <c r="D640" s="13" t="s">
        <v>2189</v>
      </c>
      <c r="E640" s="22" t="s">
        <v>20</v>
      </c>
      <c r="F640" s="25" t="s">
        <v>331</v>
      </c>
      <c r="G640" s="158" t="s">
        <v>2345</v>
      </c>
      <c r="H640" s="158" t="s">
        <v>2581</v>
      </c>
      <c r="I640" s="158">
        <v>22</v>
      </c>
      <c r="J640" s="156">
        <f>VALUE(COUNTIF(Validation!$A$2:$H$100,A640))</f>
        <v>0</v>
      </c>
      <c r="K640" s="93">
        <f t="shared" si="86"/>
        <v>925000</v>
      </c>
      <c r="L640" s="93">
        <f t="shared" si="87"/>
        <v>0</v>
      </c>
      <c r="M640" s="92">
        <v>925000</v>
      </c>
      <c r="N640" s="92" t="s">
        <v>8</v>
      </c>
      <c r="O640" s="92">
        <v>0</v>
      </c>
      <c r="P640" s="92">
        <v>0</v>
      </c>
      <c r="Q640" s="92">
        <v>0</v>
      </c>
      <c r="R640" s="92">
        <v>0</v>
      </c>
      <c r="S640" s="92">
        <v>0</v>
      </c>
      <c r="T640" s="25">
        <f t="shared" si="88"/>
        <v>1</v>
      </c>
      <c r="V640">
        <f t="shared" si="89"/>
        <v>1</v>
      </c>
      <c r="W640" s="25">
        <f t="shared" si="81"/>
        <v>1</v>
      </c>
      <c r="X640">
        <f t="shared" si="82"/>
        <v>0</v>
      </c>
    </row>
    <row r="641" spans="1:24" ht="15.75" x14ac:dyDescent="0.25">
      <c r="A641" t="str">
        <f t="shared" si="83"/>
        <v>Akil Thomas - LAK - C</v>
      </c>
      <c r="B641" t="str">
        <f t="shared" si="84"/>
        <v>Akil</v>
      </c>
      <c r="C641" t="str">
        <f t="shared" si="85"/>
        <v>Thomas</v>
      </c>
      <c r="D641" s="13" t="s">
        <v>2517</v>
      </c>
      <c r="E641" s="22" t="s">
        <v>20</v>
      </c>
      <c r="F641" s="25" t="s">
        <v>333</v>
      </c>
      <c r="G641" s="9" t="s">
        <v>70</v>
      </c>
      <c r="H641" s="9" t="s">
        <v>334</v>
      </c>
      <c r="I641" s="9">
        <v>19</v>
      </c>
      <c r="J641" s="156">
        <f>VALUE(COUNTIF(Validation!$A$2:$H$100,A641))</f>
        <v>1</v>
      </c>
      <c r="K641" s="93">
        <f t="shared" si="86"/>
        <v>925000</v>
      </c>
      <c r="L641" s="93">
        <f t="shared" si="87"/>
        <v>925000</v>
      </c>
      <c r="M641" s="92">
        <v>925000</v>
      </c>
      <c r="N641" s="92">
        <v>925000</v>
      </c>
      <c r="O641" s="92">
        <v>925000</v>
      </c>
      <c r="P641" s="92" t="s">
        <v>8</v>
      </c>
      <c r="Q641" s="92">
        <v>0</v>
      </c>
      <c r="R641" s="92">
        <v>0</v>
      </c>
      <c r="S641" s="92">
        <v>0</v>
      </c>
      <c r="T641" s="25">
        <f t="shared" si="88"/>
        <v>3</v>
      </c>
      <c r="V641">
        <f t="shared" si="89"/>
        <v>1</v>
      </c>
      <c r="W641" s="25">
        <f t="shared" si="81"/>
        <v>1</v>
      </c>
      <c r="X641">
        <f t="shared" si="82"/>
        <v>1</v>
      </c>
    </row>
    <row r="642" spans="1:24" ht="15.75" x14ac:dyDescent="0.25">
      <c r="A642" t="str">
        <f t="shared" si="83"/>
        <v>Austin Wagner - LAK - AD, AG</v>
      </c>
      <c r="B642" t="str">
        <f t="shared" si="84"/>
        <v>Austin</v>
      </c>
      <c r="C642" t="str">
        <f t="shared" si="85"/>
        <v>Wagner</v>
      </c>
      <c r="D642" s="13" t="s">
        <v>2188</v>
      </c>
      <c r="E642" s="22" t="s">
        <v>20</v>
      </c>
      <c r="F642" s="25" t="s">
        <v>331</v>
      </c>
      <c r="G642" s="9" t="s">
        <v>2342</v>
      </c>
      <c r="H642" s="9" t="s">
        <v>2569</v>
      </c>
      <c r="I642" s="9">
        <v>22</v>
      </c>
      <c r="J642" s="156">
        <f>VALUE(COUNTIF(Validation!$A$2:$H$100,A642))</f>
        <v>0</v>
      </c>
      <c r="K642" s="93">
        <f t="shared" si="86"/>
        <v>925000</v>
      </c>
      <c r="L642" s="93">
        <f t="shared" si="87"/>
        <v>0</v>
      </c>
      <c r="M642" s="92">
        <v>925000</v>
      </c>
      <c r="N642" s="92" t="s">
        <v>8</v>
      </c>
      <c r="O642" s="92">
        <v>0</v>
      </c>
      <c r="P642" s="92">
        <v>0</v>
      </c>
      <c r="Q642" s="92">
        <v>0</v>
      </c>
      <c r="R642" s="92">
        <v>0</v>
      </c>
      <c r="S642" s="92">
        <v>0</v>
      </c>
      <c r="T642" s="25">
        <f t="shared" si="88"/>
        <v>1</v>
      </c>
      <c r="V642">
        <f t="shared" si="89"/>
        <v>1</v>
      </c>
      <c r="W642" s="25">
        <f t="shared" ref="W642:W705" si="90">IF(LEFT(F642,3)="ELC",1,0)</f>
        <v>1</v>
      </c>
      <c r="X642">
        <f t="shared" ref="X642:X705" si="91">IF(K642=L642,1,0)</f>
        <v>0</v>
      </c>
    </row>
    <row r="643" spans="1:24" ht="15.75" x14ac:dyDescent="0.25">
      <c r="A643" t="str">
        <f t="shared" ref="A643:A706" si="92">B643&amp;" "&amp;C643&amp;" - "&amp;E643&amp;" - "&amp;G643</f>
        <v>Jaret Anderson-Dolan - LAK - C</v>
      </c>
      <c r="B643" t="str">
        <f t="shared" ref="B643:B706" si="93">RIGHT(D643,(LEN(D643)-1)-SEARCH(",",D643,1))</f>
        <v>Jaret</v>
      </c>
      <c r="C643" t="str">
        <f t="shared" ref="C643:C706" si="94">LEFT(D643,SEARCH(",",D643,1)-1)</f>
        <v>Anderson-Dolan</v>
      </c>
      <c r="D643" s="13" t="s">
        <v>2192</v>
      </c>
      <c r="E643" s="22" t="s">
        <v>20</v>
      </c>
      <c r="F643" s="25" t="s">
        <v>331</v>
      </c>
      <c r="G643" s="158" t="s">
        <v>70</v>
      </c>
      <c r="H643" s="158" t="s">
        <v>2581</v>
      </c>
      <c r="I643" s="158">
        <v>19</v>
      </c>
      <c r="J643" s="156">
        <f>VALUE(COUNTIF(Validation!$A$2:$H$100,A643))</f>
        <v>1</v>
      </c>
      <c r="K643" s="93">
        <f t="shared" ref="K643:K706" si="95">IF(OR(M643="RFA",M643="UFA",M643="",M643=0),0,M643)</f>
        <v>913333</v>
      </c>
      <c r="L643" s="93">
        <f t="shared" ref="L643:L706" si="96">IF(OR(N643="RFA",N643="UFA",N643="",N643=0),0,N643)</f>
        <v>913333</v>
      </c>
      <c r="M643" s="92">
        <v>913333</v>
      </c>
      <c r="N643" s="92">
        <v>913333</v>
      </c>
      <c r="O643" s="92">
        <v>913333</v>
      </c>
      <c r="P643" s="92" t="s">
        <v>8</v>
      </c>
      <c r="Q643" s="92">
        <v>0</v>
      </c>
      <c r="R643" s="92">
        <v>0</v>
      </c>
      <c r="S643" s="92">
        <v>0</v>
      </c>
      <c r="T643" s="25">
        <f t="shared" ref="T643:T706" si="97">COUNTIF(M643:S643,"&gt;0")</f>
        <v>3</v>
      </c>
      <c r="V643">
        <f t="shared" ref="V643:V706" si="98">COUNTIF($D$3:$D$1478,D643)</f>
        <v>1</v>
      </c>
      <c r="W643" s="25">
        <f t="shared" si="90"/>
        <v>1</v>
      </c>
      <c r="X643">
        <f t="shared" si="91"/>
        <v>1</v>
      </c>
    </row>
    <row r="644" spans="1:24" ht="15.75" x14ac:dyDescent="0.25">
      <c r="A644" t="str">
        <f t="shared" si="92"/>
        <v>Kale Clague - LAK - DG</v>
      </c>
      <c r="B644" t="str">
        <f t="shared" si="93"/>
        <v>Kale</v>
      </c>
      <c r="C644" t="str">
        <f t="shared" si="94"/>
        <v>Clague</v>
      </c>
      <c r="D644" s="13" t="s">
        <v>2187</v>
      </c>
      <c r="E644" s="22" t="s">
        <v>20</v>
      </c>
      <c r="F644" s="25" t="s">
        <v>331</v>
      </c>
      <c r="G644" s="25" t="s">
        <v>2346</v>
      </c>
      <c r="H644" s="25" t="s">
        <v>2581</v>
      </c>
      <c r="I644" s="25">
        <v>21</v>
      </c>
      <c r="J644" s="156">
        <f>VALUE(COUNTIF(Validation!$A$2:$H$100,A644))</f>
        <v>1</v>
      </c>
      <c r="K644" s="93">
        <f t="shared" si="95"/>
        <v>894166</v>
      </c>
      <c r="L644" s="93">
        <f t="shared" si="96"/>
        <v>894166</v>
      </c>
      <c r="M644" s="92">
        <v>894166</v>
      </c>
      <c r="N644" s="92">
        <v>894166</v>
      </c>
      <c r="O644" s="92" t="s">
        <v>8</v>
      </c>
      <c r="P644" s="92">
        <v>0</v>
      </c>
      <c r="Q644" s="92">
        <v>0</v>
      </c>
      <c r="R644" s="92">
        <v>0</v>
      </c>
      <c r="S644" s="92">
        <v>0</v>
      </c>
      <c r="T644" s="25">
        <f t="shared" si="97"/>
        <v>2</v>
      </c>
      <c r="V644">
        <f t="shared" si="98"/>
        <v>1</v>
      </c>
      <c r="W644" s="25">
        <f t="shared" si="90"/>
        <v>1</v>
      </c>
      <c r="X644">
        <f t="shared" si="91"/>
        <v>1</v>
      </c>
    </row>
    <row r="645" spans="1:24" ht="15.75" x14ac:dyDescent="0.25">
      <c r="A645" t="str">
        <f t="shared" si="92"/>
        <v>Sheldon Rempal - LAK - AG, AD</v>
      </c>
      <c r="B645" t="str">
        <f t="shared" si="93"/>
        <v>Sheldon</v>
      </c>
      <c r="C645" t="str">
        <f t="shared" si="94"/>
        <v>Rempal</v>
      </c>
      <c r="D645" s="13" t="s">
        <v>2171</v>
      </c>
      <c r="E645" s="22" t="s">
        <v>20</v>
      </c>
      <c r="F645" s="25">
        <v>0</v>
      </c>
      <c r="G645" s="25" t="s">
        <v>2343</v>
      </c>
      <c r="H645" s="25" t="s">
        <v>2581</v>
      </c>
      <c r="I645" s="25">
        <v>24</v>
      </c>
      <c r="J645" s="156">
        <f>VALUE(COUNTIF(Validation!$A$2:$H$100,A645))</f>
        <v>0</v>
      </c>
      <c r="K645" s="93">
        <f t="shared" si="95"/>
        <v>874125</v>
      </c>
      <c r="L645" s="93">
        <f t="shared" si="96"/>
        <v>0</v>
      </c>
      <c r="M645" s="92">
        <v>874125</v>
      </c>
      <c r="N645" s="92" t="s">
        <v>8</v>
      </c>
      <c r="O645" s="92">
        <v>0</v>
      </c>
      <c r="P645" s="92">
        <v>0</v>
      </c>
      <c r="Q645" s="92">
        <v>0</v>
      </c>
      <c r="R645" s="92">
        <v>0</v>
      </c>
      <c r="S645" s="92">
        <v>0</v>
      </c>
      <c r="T645" s="25">
        <f t="shared" si="97"/>
        <v>1</v>
      </c>
      <c r="V645">
        <f t="shared" si="98"/>
        <v>1</v>
      </c>
      <c r="W645" s="25">
        <f t="shared" si="90"/>
        <v>0</v>
      </c>
      <c r="X645">
        <f t="shared" si="91"/>
        <v>0</v>
      </c>
    </row>
    <row r="646" spans="1:24" ht="15.75" x14ac:dyDescent="0.25">
      <c r="A646" t="str">
        <f t="shared" si="92"/>
        <v>Cal Petersen - LAK - G</v>
      </c>
      <c r="B646" t="str">
        <f t="shared" si="93"/>
        <v>Cal</v>
      </c>
      <c r="C646" t="str">
        <f t="shared" si="94"/>
        <v>Petersen</v>
      </c>
      <c r="D646" s="13" t="s">
        <v>2180</v>
      </c>
      <c r="E646" s="22" t="s">
        <v>20</v>
      </c>
      <c r="F646" s="25">
        <v>0</v>
      </c>
      <c r="G646" s="158" t="s">
        <v>121</v>
      </c>
      <c r="H646" s="158" t="s">
        <v>2581</v>
      </c>
      <c r="I646" s="158">
        <v>24</v>
      </c>
      <c r="J646" s="156">
        <f>VALUE(COUNTIF(Validation!$A$2:$H$100,A646))</f>
        <v>0</v>
      </c>
      <c r="K646" s="93">
        <f t="shared" si="95"/>
        <v>858333</v>
      </c>
      <c r="L646" s="93">
        <f t="shared" si="96"/>
        <v>858333</v>
      </c>
      <c r="M646" s="92">
        <v>858333</v>
      </c>
      <c r="N646" s="92">
        <v>858333</v>
      </c>
      <c r="O646" s="92">
        <v>858333</v>
      </c>
      <c r="P646" s="92" t="s">
        <v>7</v>
      </c>
      <c r="Q646" s="92">
        <v>0</v>
      </c>
      <c r="R646" s="92">
        <v>0</v>
      </c>
      <c r="S646" s="92">
        <v>0</v>
      </c>
      <c r="T646" s="25">
        <f t="shared" si="97"/>
        <v>3</v>
      </c>
      <c r="V646">
        <f t="shared" si="98"/>
        <v>1</v>
      </c>
      <c r="W646" s="25">
        <f t="shared" si="90"/>
        <v>0</v>
      </c>
      <c r="X646">
        <f t="shared" si="91"/>
        <v>1</v>
      </c>
    </row>
    <row r="647" spans="1:24" ht="15.75" x14ac:dyDescent="0.25">
      <c r="A647" t="str">
        <f t="shared" si="92"/>
        <v>Paul LaDue - LAK - DD</v>
      </c>
      <c r="B647" t="str">
        <f t="shared" si="93"/>
        <v>Paul</v>
      </c>
      <c r="C647" t="str">
        <f t="shared" si="94"/>
        <v>LaDue</v>
      </c>
      <c r="D647" s="13" t="s">
        <v>2185</v>
      </c>
      <c r="E647" s="22" t="s">
        <v>20</v>
      </c>
      <c r="F647" s="25">
        <v>0</v>
      </c>
      <c r="G647" s="158" t="s">
        <v>2345</v>
      </c>
      <c r="H647" s="158" t="s">
        <v>2569</v>
      </c>
      <c r="I647" s="158">
        <v>26</v>
      </c>
      <c r="J647" s="156">
        <f>VALUE(COUNTIF(Validation!$A$2:$H$100,A647))</f>
        <v>0</v>
      </c>
      <c r="K647" s="93">
        <f t="shared" si="95"/>
        <v>825000</v>
      </c>
      <c r="L647" s="93">
        <f t="shared" si="96"/>
        <v>0</v>
      </c>
      <c r="M647" s="92">
        <v>825000</v>
      </c>
      <c r="N647" s="92" t="s">
        <v>7</v>
      </c>
      <c r="O647" s="92">
        <v>0</v>
      </c>
      <c r="P647" s="92">
        <v>0</v>
      </c>
      <c r="Q647" s="92">
        <v>0</v>
      </c>
      <c r="R647" s="92">
        <v>0</v>
      </c>
      <c r="S647" s="92">
        <v>0</v>
      </c>
      <c r="T647" s="25">
        <f t="shared" si="97"/>
        <v>1</v>
      </c>
      <c r="V647">
        <f t="shared" si="98"/>
        <v>1</v>
      </c>
      <c r="W647" s="25">
        <f t="shared" si="90"/>
        <v>0</v>
      </c>
      <c r="X647">
        <f t="shared" si="91"/>
        <v>0</v>
      </c>
    </row>
    <row r="648" spans="1:24" ht="15.75" x14ac:dyDescent="0.25">
      <c r="A648" t="str">
        <f t="shared" si="92"/>
        <v>Markus Phillips - LAK - DG</v>
      </c>
      <c r="B648" t="str">
        <f t="shared" si="93"/>
        <v>Markus</v>
      </c>
      <c r="C648" t="str">
        <f t="shared" si="94"/>
        <v>Phillips</v>
      </c>
      <c r="D648" s="13" t="s">
        <v>2520</v>
      </c>
      <c r="E648" s="22" t="s">
        <v>20</v>
      </c>
      <c r="F648" s="25" t="s">
        <v>331</v>
      </c>
      <c r="G648" s="25" t="s">
        <v>2346</v>
      </c>
      <c r="H648" s="25" t="s">
        <v>2581</v>
      </c>
      <c r="I648" s="25">
        <v>20</v>
      </c>
      <c r="J648" s="156">
        <f>VALUE(COUNTIF(Validation!$A$2:$H$100,A648))</f>
        <v>0</v>
      </c>
      <c r="K648" s="93">
        <f t="shared" si="95"/>
        <v>801667</v>
      </c>
      <c r="L648" s="93">
        <f t="shared" si="96"/>
        <v>801667</v>
      </c>
      <c r="M648" s="92">
        <v>801667</v>
      </c>
      <c r="N648" s="92">
        <v>801667</v>
      </c>
      <c r="O648" s="92">
        <v>801667</v>
      </c>
      <c r="P648" s="92" t="s">
        <v>8</v>
      </c>
      <c r="Q648" s="92">
        <v>0</v>
      </c>
      <c r="R648" s="92">
        <v>0</v>
      </c>
      <c r="S648" s="92">
        <v>0</v>
      </c>
      <c r="T648" s="25">
        <f t="shared" si="97"/>
        <v>3</v>
      </c>
      <c r="V648">
        <f t="shared" si="98"/>
        <v>1</v>
      </c>
      <c r="W648" s="25">
        <f t="shared" si="90"/>
        <v>1</v>
      </c>
      <c r="X648">
        <f t="shared" si="91"/>
        <v>1</v>
      </c>
    </row>
    <row r="649" spans="1:24" ht="15.75" x14ac:dyDescent="0.25">
      <c r="A649" t="str">
        <f t="shared" si="92"/>
        <v>Johan Sodergran - LAK - C</v>
      </c>
      <c r="B649" t="str">
        <f t="shared" si="93"/>
        <v>Johan</v>
      </c>
      <c r="C649" t="str">
        <f t="shared" si="94"/>
        <v>Sodergran</v>
      </c>
      <c r="D649" s="13" t="s">
        <v>2748</v>
      </c>
      <c r="E649" s="22" t="s">
        <v>20</v>
      </c>
      <c r="F649" s="25" t="s">
        <v>331</v>
      </c>
      <c r="G649" s="158" t="s">
        <v>70</v>
      </c>
      <c r="H649" s="158" t="s">
        <v>2581</v>
      </c>
      <c r="I649" s="158">
        <v>19</v>
      </c>
      <c r="J649" s="156">
        <f>VALUE(COUNTIF(Validation!$A$2:$H$100,A649))</f>
        <v>0</v>
      </c>
      <c r="K649" s="93">
        <f t="shared" si="95"/>
        <v>791667</v>
      </c>
      <c r="L649" s="93">
        <f t="shared" si="96"/>
        <v>791667</v>
      </c>
      <c r="M649" s="92">
        <v>791667</v>
      </c>
      <c r="N649" s="92">
        <v>791667</v>
      </c>
      <c r="O649" s="92">
        <v>791667</v>
      </c>
      <c r="P649" s="92" t="s">
        <v>8</v>
      </c>
      <c r="Q649" s="92">
        <v>0</v>
      </c>
      <c r="R649" s="92">
        <v>0</v>
      </c>
      <c r="S649" s="92">
        <v>0</v>
      </c>
      <c r="T649" s="25">
        <f t="shared" si="97"/>
        <v>3</v>
      </c>
      <c r="V649">
        <f t="shared" si="98"/>
        <v>1</v>
      </c>
      <c r="W649" s="25">
        <f t="shared" si="90"/>
        <v>1</v>
      </c>
      <c r="X649">
        <f t="shared" si="91"/>
        <v>1</v>
      </c>
    </row>
    <row r="650" spans="1:24" ht="15.75" x14ac:dyDescent="0.25">
      <c r="A650" t="str">
        <f t="shared" si="92"/>
        <v>Cole Kehler - LAK - G</v>
      </c>
      <c r="B650" t="str">
        <f t="shared" si="93"/>
        <v>Cole</v>
      </c>
      <c r="C650" t="str">
        <f t="shared" si="94"/>
        <v>Kehler</v>
      </c>
      <c r="D650" s="13" t="s">
        <v>2190</v>
      </c>
      <c r="E650" s="25" t="s">
        <v>20</v>
      </c>
      <c r="F650" s="25" t="s">
        <v>331</v>
      </c>
      <c r="G650" s="9" t="s">
        <v>121</v>
      </c>
      <c r="H650" s="9" t="s">
        <v>2581</v>
      </c>
      <c r="I650" s="9">
        <v>21</v>
      </c>
      <c r="J650" s="156">
        <f>VALUE(COUNTIF(Validation!$A$2:$H$100,A650))</f>
        <v>0</v>
      </c>
      <c r="K650" s="93">
        <f t="shared" si="95"/>
        <v>783333</v>
      </c>
      <c r="L650" s="93">
        <f t="shared" si="96"/>
        <v>0</v>
      </c>
      <c r="M650" s="92">
        <v>783333</v>
      </c>
      <c r="N650" s="92" t="s">
        <v>8</v>
      </c>
      <c r="O650" s="92">
        <v>0</v>
      </c>
      <c r="P650" s="92">
        <v>0</v>
      </c>
      <c r="Q650" s="92">
        <v>0</v>
      </c>
      <c r="R650" s="92">
        <v>0</v>
      </c>
      <c r="S650" s="92">
        <v>0</v>
      </c>
      <c r="T650" s="25">
        <f t="shared" si="97"/>
        <v>1</v>
      </c>
      <c r="V650">
        <f t="shared" si="98"/>
        <v>1</v>
      </c>
      <c r="W650" s="25">
        <f t="shared" si="90"/>
        <v>1</v>
      </c>
      <c r="X650">
        <f t="shared" si="91"/>
        <v>0</v>
      </c>
    </row>
    <row r="651" spans="1:24" ht="15.75" x14ac:dyDescent="0.25">
      <c r="A651" t="str">
        <f t="shared" si="92"/>
        <v>Sean Walker - LAK - DD</v>
      </c>
      <c r="B651" t="str">
        <f t="shared" si="93"/>
        <v>Sean</v>
      </c>
      <c r="C651" t="str">
        <f t="shared" si="94"/>
        <v>Walker</v>
      </c>
      <c r="D651" s="13" t="s">
        <v>2191</v>
      </c>
      <c r="E651" s="22" t="s">
        <v>20</v>
      </c>
      <c r="F651" s="25" t="s">
        <v>331</v>
      </c>
      <c r="G651" s="25" t="s">
        <v>2345</v>
      </c>
      <c r="H651" s="25" t="s">
        <v>2569</v>
      </c>
      <c r="I651" s="25">
        <v>24</v>
      </c>
      <c r="J651" s="156">
        <f>VALUE(COUNTIF(Validation!$A$2:$H$100,A651))</f>
        <v>0</v>
      </c>
      <c r="K651" s="93">
        <f t="shared" si="95"/>
        <v>745000</v>
      </c>
      <c r="L651" s="93">
        <f t="shared" si="96"/>
        <v>0</v>
      </c>
      <c r="M651" s="92">
        <v>745000</v>
      </c>
      <c r="N651" s="92" t="s">
        <v>8</v>
      </c>
      <c r="O651" s="92">
        <v>0</v>
      </c>
      <c r="P651" s="92">
        <v>0</v>
      </c>
      <c r="Q651" s="92">
        <v>0</v>
      </c>
      <c r="R651" s="92">
        <v>0</v>
      </c>
      <c r="S651" s="92">
        <v>0</v>
      </c>
      <c r="T651" s="25">
        <f t="shared" si="97"/>
        <v>1</v>
      </c>
      <c r="V651">
        <f t="shared" si="98"/>
        <v>1</v>
      </c>
      <c r="W651" s="25">
        <f t="shared" si="90"/>
        <v>1</v>
      </c>
      <c r="X651">
        <f t="shared" si="91"/>
        <v>0</v>
      </c>
    </row>
    <row r="652" spans="1:24" ht="15.75" x14ac:dyDescent="0.25">
      <c r="A652" t="str">
        <f t="shared" si="92"/>
        <v>Brad Morrison - LAK - C</v>
      </c>
      <c r="B652" t="str">
        <f t="shared" si="93"/>
        <v>Brad</v>
      </c>
      <c r="C652" t="str">
        <f t="shared" si="94"/>
        <v>Morrison</v>
      </c>
      <c r="D652" s="13" t="s">
        <v>2193</v>
      </c>
      <c r="E652" s="22" t="s">
        <v>20</v>
      </c>
      <c r="F652" s="25" t="s">
        <v>331</v>
      </c>
      <c r="G652" s="158" t="s">
        <v>70</v>
      </c>
      <c r="H652" s="158" t="s">
        <v>2581</v>
      </c>
      <c r="I652" s="158">
        <v>22</v>
      </c>
      <c r="J652" s="156">
        <f>VALUE(COUNTIF(Validation!$A$2:$H$100,A652))</f>
        <v>0</v>
      </c>
      <c r="K652" s="93">
        <f t="shared" si="95"/>
        <v>743333</v>
      </c>
      <c r="L652" s="93">
        <f t="shared" si="96"/>
        <v>743333</v>
      </c>
      <c r="M652" s="92">
        <v>743333</v>
      </c>
      <c r="N652" s="92">
        <v>743333</v>
      </c>
      <c r="O652" s="92" t="s">
        <v>8</v>
      </c>
      <c r="P652" s="92">
        <v>0</v>
      </c>
      <c r="Q652" s="92">
        <v>0</v>
      </c>
      <c r="R652" s="92">
        <v>0</v>
      </c>
      <c r="S652" s="92">
        <v>0</v>
      </c>
      <c r="T652" s="25">
        <f t="shared" si="97"/>
        <v>2</v>
      </c>
      <c r="V652">
        <f t="shared" si="98"/>
        <v>1</v>
      </c>
      <c r="W652" s="25">
        <f t="shared" si="90"/>
        <v>1</v>
      </c>
      <c r="X652">
        <f t="shared" si="91"/>
        <v>1</v>
      </c>
    </row>
    <row r="653" spans="1:24" ht="15.75" x14ac:dyDescent="0.25">
      <c r="A653" t="str">
        <f t="shared" si="92"/>
        <v>Chaz Reddekopp - LAK - DG</v>
      </c>
      <c r="B653" t="str">
        <f t="shared" si="93"/>
        <v>Chaz</v>
      </c>
      <c r="C653" t="str">
        <f t="shared" si="94"/>
        <v>Reddekopp</v>
      </c>
      <c r="D653" s="13" t="s">
        <v>2194</v>
      </c>
      <c r="E653" s="22" t="s">
        <v>20</v>
      </c>
      <c r="F653" s="25" t="s">
        <v>331</v>
      </c>
      <c r="G653" s="25" t="s">
        <v>2346</v>
      </c>
      <c r="H653" s="25" t="s">
        <v>2581</v>
      </c>
      <c r="I653" s="25">
        <v>22</v>
      </c>
      <c r="J653" s="156">
        <f>VALUE(COUNTIF(Validation!$A$2:$H$100,A653))</f>
        <v>0</v>
      </c>
      <c r="K653" s="93">
        <f t="shared" si="95"/>
        <v>733333</v>
      </c>
      <c r="L653" s="93">
        <f t="shared" si="96"/>
        <v>0</v>
      </c>
      <c r="M653" s="92">
        <v>733333</v>
      </c>
      <c r="N653" s="92" t="s">
        <v>8</v>
      </c>
      <c r="O653" s="92">
        <v>0</v>
      </c>
      <c r="P653" s="92">
        <v>0</v>
      </c>
      <c r="Q653" s="92">
        <v>0</v>
      </c>
      <c r="R653" s="92">
        <v>0</v>
      </c>
      <c r="S653" s="92">
        <v>0</v>
      </c>
      <c r="T653" s="25">
        <f t="shared" si="97"/>
        <v>1</v>
      </c>
      <c r="V653">
        <f t="shared" si="98"/>
        <v>1</v>
      </c>
      <c r="W653" s="25">
        <f t="shared" si="90"/>
        <v>1</v>
      </c>
      <c r="X653">
        <f t="shared" si="91"/>
        <v>0</v>
      </c>
    </row>
    <row r="654" spans="1:24" ht="15.75" x14ac:dyDescent="0.25">
      <c r="A654" t="str">
        <f t="shared" si="92"/>
        <v>Drake Rymsha - LAK - C</v>
      </c>
      <c r="B654" t="str">
        <f t="shared" si="93"/>
        <v>Drake</v>
      </c>
      <c r="C654" t="str">
        <f t="shared" si="94"/>
        <v>Rymsha</v>
      </c>
      <c r="D654" s="13" t="s">
        <v>2195</v>
      </c>
      <c r="E654" s="22" t="s">
        <v>20</v>
      </c>
      <c r="F654" s="25" t="s">
        <v>331</v>
      </c>
      <c r="G654" s="25" t="s">
        <v>70</v>
      </c>
      <c r="H654" s="25" t="s">
        <v>2581</v>
      </c>
      <c r="I654" s="25">
        <v>21</v>
      </c>
      <c r="J654" s="156">
        <f>VALUE(COUNTIF(Validation!$A$2:$H$100,A654))</f>
        <v>0</v>
      </c>
      <c r="K654" s="93">
        <f t="shared" si="95"/>
        <v>733333</v>
      </c>
      <c r="L654" s="93">
        <f t="shared" si="96"/>
        <v>733333</v>
      </c>
      <c r="M654" s="92">
        <v>733333</v>
      </c>
      <c r="N654" s="92">
        <v>733333</v>
      </c>
      <c r="O654" s="92" t="s">
        <v>8</v>
      </c>
      <c r="P654" s="92">
        <v>0</v>
      </c>
      <c r="Q654" s="92">
        <v>0</v>
      </c>
      <c r="R654" s="92">
        <v>0</v>
      </c>
      <c r="S654" s="92">
        <v>0</v>
      </c>
      <c r="T654" s="25">
        <f t="shared" si="97"/>
        <v>2</v>
      </c>
      <c r="V654">
        <f t="shared" si="98"/>
        <v>1</v>
      </c>
      <c r="W654" s="25">
        <f t="shared" si="90"/>
        <v>1</v>
      </c>
      <c r="X654">
        <f t="shared" si="91"/>
        <v>1</v>
      </c>
    </row>
    <row r="655" spans="1:24" ht="15.75" x14ac:dyDescent="0.25">
      <c r="A655" t="str">
        <f t="shared" si="92"/>
        <v>Joakim Ryan - LAK - DG</v>
      </c>
      <c r="B655" t="str">
        <f t="shared" si="93"/>
        <v>Joakim</v>
      </c>
      <c r="C655" t="str">
        <f t="shared" si="94"/>
        <v>Ryan</v>
      </c>
      <c r="D655" s="13" t="s">
        <v>2218</v>
      </c>
      <c r="E655" s="22" t="s">
        <v>20</v>
      </c>
      <c r="F655" s="25">
        <v>0</v>
      </c>
      <c r="G655" s="25" t="s">
        <v>2346</v>
      </c>
      <c r="H655" s="25" t="s">
        <v>2569</v>
      </c>
      <c r="I655" s="25">
        <v>26</v>
      </c>
      <c r="J655" s="156">
        <f>VALUE(COUNTIF(Validation!$A$2:$H$100,A655))</f>
        <v>0</v>
      </c>
      <c r="K655" s="93">
        <f t="shared" si="95"/>
        <v>725000</v>
      </c>
      <c r="L655" s="93">
        <f t="shared" si="96"/>
        <v>0</v>
      </c>
      <c r="M655" s="92">
        <v>725000</v>
      </c>
      <c r="N655" s="92" t="s">
        <v>7</v>
      </c>
      <c r="O655" s="92">
        <v>0</v>
      </c>
      <c r="P655" s="92">
        <v>0</v>
      </c>
      <c r="Q655" s="92">
        <v>0</v>
      </c>
      <c r="R655" s="92">
        <v>0</v>
      </c>
      <c r="S655" s="92">
        <v>0</v>
      </c>
      <c r="T655" s="25">
        <f t="shared" si="97"/>
        <v>1</v>
      </c>
      <c r="V655">
        <f t="shared" si="98"/>
        <v>1</v>
      </c>
      <c r="W655" s="25">
        <f t="shared" si="90"/>
        <v>0</v>
      </c>
      <c r="X655">
        <f t="shared" si="91"/>
        <v>0</v>
      </c>
    </row>
    <row r="656" spans="1:24" ht="15.75" x14ac:dyDescent="0.25">
      <c r="A656" t="str">
        <f t="shared" si="92"/>
        <v>Bokondji Imama - LAK - AG</v>
      </c>
      <c r="B656" t="str">
        <f t="shared" si="93"/>
        <v>Bokondji</v>
      </c>
      <c r="C656" t="str">
        <f t="shared" si="94"/>
        <v>Imama</v>
      </c>
      <c r="D656" s="13" t="s">
        <v>2197</v>
      </c>
      <c r="E656" s="22" t="s">
        <v>20</v>
      </c>
      <c r="F656" s="25" t="s">
        <v>331</v>
      </c>
      <c r="G656" s="9" t="s">
        <v>2341</v>
      </c>
      <c r="H656" s="9" t="s">
        <v>2581</v>
      </c>
      <c r="I656" s="9">
        <v>23</v>
      </c>
      <c r="J656" s="156">
        <f>VALUE(COUNTIF(Validation!$A$2:$H$100,A656))</f>
        <v>0</v>
      </c>
      <c r="K656" s="93">
        <f t="shared" si="95"/>
        <v>706667</v>
      </c>
      <c r="L656" s="93">
        <f t="shared" si="96"/>
        <v>0</v>
      </c>
      <c r="M656" s="92">
        <v>706667</v>
      </c>
      <c r="N656" s="92" t="s">
        <v>8</v>
      </c>
      <c r="O656" s="92">
        <v>0</v>
      </c>
      <c r="P656" s="92">
        <v>0</v>
      </c>
      <c r="Q656" s="92">
        <v>0</v>
      </c>
      <c r="R656" s="92">
        <v>0</v>
      </c>
      <c r="S656" s="92">
        <v>0</v>
      </c>
      <c r="T656" s="25">
        <f t="shared" si="97"/>
        <v>1</v>
      </c>
      <c r="V656">
        <f t="shared" si="98"/>
        <v>1</v>
      </c>
      <c r="W656" s="25">
        <f t="shared" si="90"/>
        <v>1</v>
      </c>
      <c r="X656">
        <f t="shared" si="91"/>
        <v>0</v>
      </c>
    </row>
    <row r="657" spans="1:24" ht="15.75" x14ac:dyDescent="0.25">
      <c r="A657" t="str">
        <f t="shared" si="92"/>
        <v>Jacob Moverare - LAK - DG</v>
      </c>
      <c r="B657" t="str">
        <f t="shared" si="93"/>
        <v>Jacob</v>
      </c>
      <c r="C657" t="str">
        <f t="shared" si="94"/>
        <v>Moverare</v>
      </c>
      <c r="D657" s="13" t="s">
        <v>2198</v>
      </c>
      <c r="E657" s="22" t="s">
        <v>20</v>
      </c>
      <c r="F657" s="25" t="s">
        <v>331</v>
      </c>
      <c r="G657" s="25" t="s">
        <v>2346</v>
      </c>
      <c r="H657" s="25" t="s">
        <v>4748</v>
      </c>
      <c r="I657" s="25">
        <v>20</v>
      </c>
      <c r="J657" s="156">
        <f>VALUE(COUNTIF(Validation!$A$2:$H$100,A657))</f>
        <v>0</v>
      </c>
      <c r="K657" s="93">
        <f t="shared" si="95"/>
        <v>705556</v>
      </c>
      <c r="L657" s="93">
        <f t="shared" si="96"/>
        <v>705556</v>
      </c>
      <c r="M657" s="92">
        <v>705556</v>
      </c>
      <c r="N657" s="92">
        <v>705556</v>
      </c>
      <c r="O657" s="92" t="s">
        <v>8</v>
      </c>
      <c r="P657" s="92">
        <v>0</v>
      </c>
      <c r="Q657" s="92">
        <v>0</v>
      </c>
      <c r="R657" s="92">
        <v>0</v>
      </c>
      <c r="S657" s="92">
        <v>0</v>
      </c>
      <c r="T657" s="25">
        <f t="shared" si="97"/>
        <v>2</v>
      </c>
      <c r="V657">
        <f t="shared" si="98"/>
        <v>1</v>
      </c>
      <c r="W657" s="25">
        <f t="shared" si="90"/>
        <v>1</v>
      </c>
      <c r="X657">
        <f t="shared" si="91"/>
        <v>1</v>
      </c>
    </row>
    <row r="658" spans="1:24" ht="15.75" x14ac:dyDescent="0.25">
      <c r="A658" t="str">
        <f t="shared" si="92"/>
        <v>Michael Amadio - LAK - C, AD</v>
      </c>
      <c r="B658" t="str">
        <f t="shared" si="93"/>
        <v>Michael</v>
      </c>
      <c r="C658" t="str">
        <f t="shared" si="94"/>
        <v>Amadio</v>
      </c>
      <c r="D658" s="13" t="s">
        <v>2196</v>
      </c>
      <c r="E658" s="22" t="s">
        <v>20</v>
      </c>
      <c r="F658" s="25">
        <v>0</v>
      </c>
      <c r="G658" s="9" t="s">
        <v>2349</v>
      </c>
      <c r="H658" s="9" t="s">
        <v>2581</v>
      </c>
      <c r="I658" s="9">
        <v>23</v>
      </c>
      <c r="J658" s="156">
        <f>VALUE(COUNTIF(Validation!$A$2:$H$100,A658))</f>
        <v>0</v>
      </c>
      <c r="K658" s="93">
        <f t="shared" si="95"/>
        <v>700000</v>
      </c>
      <c r="L658" s="93">
        <f t="shared" si="96"/>
        <v>700000</v>
      </c>
      <c r="M658" s="92">
        <v>700000</v>
      </c>
      <c r="N658" s="92">
        <v>700000</v>
      </c>
      <c r="O658" s="92" t="s">
        <v>8</v>
      </c>
      <c r="P658" s="92">
        <v>0</v>
      </c>
      <c r="Q658" s="92">
        <v>0</v>
      </c>
      <c r="R658" s="92">
        <v>0</v>
      </c>
      <c r="S658" s="92">
        <v>0</v>
      </c>
      <c r="T658" s="25">
        <f t="shared" si="97"/>
        <v>2</v>
      </c>
      <c r="V658">
        <f t="shared" si="98"/>
        <v>1</v>
      </c>
      <c r="W658" s="25">
        <f t="shared" si="90"/>
        <v>0</v>
      </c>
      <c r="X658">
        <f t="shared" si="91"/>
        <v>1</v>
      </c>
    </row>
    <row r="659" spans="1:24" ht="15.75" x14ac:dyDescent="0.25">
      <c r="A659" t="str">
        <f t="shared" si="92"/>
        <v>Daniel Brickley - LAK - DG</v>
      </c>
      <c r="B659" t="str">
        <f t="shared" si="93"/>
        <v>Daniel</v>
      </c>
      <c r="C659" t="str">
        <f t="shared" si="94"/>
        <v>Brickley</v>
      </c>
      <c r="D659" s="13" t="s">
        <v>2177</v>
      </c>
      <c r="E659" s="22" t="s">
        <v>20</v>
      </c>
      <c r="F659" s="25">
        <v>0</v>
      </c>
      <c r="G659" s="25" t="s">
        <v>2346</v>
      </c>
      <c r="H659" s="25" t="s">
        <v>2581</v>
      </c>
      <c r="I659" s="25">
        <v>24</v>
      </c>
      <c r="J659" s="156">
        <f>VALUE(COUNTIF(Validation!$A$2:$H$100,A659))</f>
        <v>0</v>
      </c>
      <c r="K659" s="93">
        <f t="shared" si="95"/>
        <v>700000</v>
      </c>
      <c r="L659" s="93">
        <f t="shared" si="96"/>
        <v>700000</v>
      </c>
      <c r="M659" s="92">
        <v>700000</v>
      </c>
      <c r="N659" s="92">
        <v>700000</v>
      </c>
      <c r="O659" s="92" t="s">
        <v>8</v>
      </c>
      <c r="P659" s="92">
        <v>0</v>
      </c>
      <c r="Q659" s="92">
        <v>0</v>
      </c>
      <c r="R659" s="92">
        <v>0</v>
      </c>
      <c r="S659" s="92">
        <v>0</v>
      </c>
      <c r="T659" s="25">
        <f t="shared" si="97"/>
        <v>2</v>
      </c>
      <c r="V659">
        <f t="shared" si="98"/>
        <v>1</v>
      </c>
      <c r="W659" s="25">
        <f t="shared" si="90"/>
        <v>0</v>
      </c>
      <c r="X659">
        <f t="shared" si="91"/>
        <v>1</v>
      </c>
    </row>
    <row r="660" spans="1:24" ht="15.75" x14ac:dyDescent="0.25">
      <c r="A660" t="str">
        <f t="shared" si="92"/>
        <v>Martin Frk - LAK - AD</v>
      </c>
      <c r="B660" t="str">
        <f t="shared" si="93"/>
        <v>Martin</v>
      </c>
      <c r="C660" t="str">
        <f t="shared" si="94"/>
        <v>Frk</v>
      </c>
      <c r="D660" s="13" t="s">
        <v>1339</v>
      </c>
      <c r="E660" s="22" t="s">
        <v>20</v>
      </c>
      <c r="F660" s="25">
        <v>0</v>
      </c>
      <c r="G660" s="25" t="s">
        <v>2339</v>
      </c>
      <c r="H660" s="25" t="s">
        <v>2581</v>
      </c>
      <c r="I660" s="25">
        <v>25</v>
      </c>
      <c r="J660" s="156">
        <f>VALUE(COUNTIF(Validation!$A$2:$H$100,A660))</f>
        <v>0</v>
      </c>
      <c r="K660" s="93">
        <f t="shared" si="95"/>
        <v>700000</v>
      </c>
      <c r="L660" s="93">
        <f t="shared" si="96"/>
        <v>0</v>
      </c>
      <c r="M660" s="92">
        <v>700000</v>
      </c>
      <c r="N660" s="92" t="s">
        <v>8</v>
      </c>
      <c r="O660" s="92">
        <v>0</v>
      </c>
      <c r="P660" s="92">
        <v>0</v>
      </c>
      <c r="Q660" s="92">
        <v>0</v>
      </c>
      <c r="R660" s="92">
        <v>0</v>
      </c>
      <c r="S660" s="92">
        <v>0</v>
      </c>
      <c r="T660" s="25">
        <f t="shared" si="97"/>
        <v>1</v>
      </c>
      <c r="V660">
        <f t="shared" si="98"/>
        <v>1</v>
      </c>
      <c r="W660" s="25">
        <f t="shared" si="90"/>
        <v>0</v>
      </c>
      <c r="X660">
        <f t="shared" si="91"/>
        <v>0</v>
      </c>
    </row>
    <row r="661" spans="1:24" ht="15.75" x14ac:dyDescent="0.25">
      <c r="A661" t="str">
        <f t="shared" si="92"/>
        <v>Mario Kempe - LAK - C, AG</v>
      </c>
      <c r="B661" t="str">
        <f t="shared" si="93"/>
        <v>Mario</v>
      </c>
      <c r="C661" t="str">
        <f t="shared" si="94"/>
        <v>Kempe</v>
      </c>
      <c r="D661" s="13" t="s">
        <v>2635</v>
      </c>
      <c r="E661" s="22" t="s">
        <v>20</v>
      </c>
      <c r="F661" s="25">
        <v>0</v>
      </c>
      <c r="G661" s="25" t="s">
        <v>2353</v>
      </c>
      <c r="H661" s="25" t="s">
        <v>2569</v>
      </c>
      <c r="I661" s="25">
        <v>30</v>
      </c>
      <c r="J661" s="156">
        <f>VALUE(COUNTIF(Validation!$A$2:$H$100,A661))</f>
        <v>0</v>
      </c>
      <c r="K661" s="93">
        <f t="shared" si="95"/>
        <v>700000</v>
      </c>
      <c r="L661" s="93">
        <f t="shared" si="96"/>
        <v>0</v>
      </c>
      <c r="M661" s="92">
        <v>700000</v>
      </c>
      <c r="N661" s="92" t="s">
        <v>7</v>
      </c>
      <c r="O661" s="92">
        <v>0</v>
      </c>
      <c r="P661" s="92">
        <v>0</v>
      </c>
      <c r="Q661" s="92">
        <v>0</v>
      </c>
      <c r="R661" s="92">
        <v>0</v>
      </c>
      <c r="S661" s="92">
        <v>0</v>
      </c>
      <c r="T661" s="25">
        <f t="shared" si="97"/>
        <v>1</v>
      </c>
      <c r="V661">
        <f t="shared" si="98"/>
        <v>1</v>
      </c>
      <c r="W661" s="25">
        <f t="shared" si="90"/>
        <v>0</v>
      </c>
      <c r="X661">
        <f t="shared" si="91"/>
        <v>0</v>
      </c>
    </row>
    <row r="662" spans="1:24" ht="15.75" x14ac:dyDescent="0.25">
      <c r="A662" t="str">
        <f t="shared" si="92"/>
        <v>Matt Roy - LAK - DD</v>
      </c>
      <c r="B662" t="str">
        <f t="shared" si="93"/>
        <v>Matt</v>
      </c>
      <c r="C662" t="str">
        <f t="shared" si="94"/>
        <v>Roy</v>
      </c>
      <c r="D662" s="13" t="s">
        <v>2183</v>
      </c>
      <c r="E662" s="22" t="s">
        <v>20</v>
      </c>
      <c r="F662" s="25">
        <v>0</v>
      </c>
      <c r="G662" s="158" t="s">
        <v>2345</v>
      </c>
      <c r="H662" s="158" t="s">
        <v>2569</v>
      </c>
      <c r="I662" s="158">
        <v>24</v>
      </c>
      <c r="J662" s="156">
        <f>VALUE(COUNTIF(Validation!$A$2:$H$100,A662))</f>
        <v>0</v>
      </c>
      <c r="K662" s="93">
        <f t="shared" si="95"/>
        <v>700000</v>
      </c>
      <c r="L662" s="93">
        <f t="shared" si="96"/>
        <v>700000</v>
      </c>
      <c r="M662" s="92">
        <v>700000</v>
      </c>
      <c r="N662" s="92">
        <v>700000</v>
      </c>
      <c r="O662" s="92" t="s">
        <v>8</v>
      </c>
      <c r="P662" s="92">
        <v>0</v>
      </c>
      <c r="Q662" s="92">
        <v>0</v>
      </c>
      <c r="R662" s="92">
        <v>0</v>
      </c>
      <c r="S662" s="92">
        <v>0</v>
      </c>
      <c r="T662" s="25">
        <f t="shared" si="97"/>
        <v>2</v>
      </c>
      <c r="V662">
        <f t="shared" si="98"/>
        <v>1</v>
      </c>
      <c r="W662" s="25">
        <f t="shared" si="90"/>
        <v>0</v>
      </c>
      <c r="X662">
        <f t="shared" si="91"/>
        <v>1</v>
      </c>
    </row>
    <row r="663" spans="1:24" ht="15.75" x14ac:dyDescent="0.25">
      <c r="A663" t="str">
        <f t="shared" si="92"/>
        <v>Matt Luff - LAK - AD</v>
      </c>
      <c r="B663" t="str">
        <f t="shared" si="93"/>
        <v>Matt</v>
      </c>
      <c r="C663" t="str">
        <f t="shared" si="94"/>
        <v>Luff</v>
      </c>
      <c r="D663" s="13" t="s">
        <v>2200</v>
      </c>
      <c r="E663" s="22" t="s">
        <v>20</v>
      </c>
      <c r="F663" s="25" t="s">
        <v>331</v>
      </c>
      <c r="G663" s="9" t="s">
        <v>2339</v>
      </c>
      <c r="H663" s="9" t="s">
        <v>2581</v>
      </c>
      <c r="I663" s="9">
        <v>22</v>
      </c>
      <c r="J663" s="156">
        <f>VALUE(COUNTIF(Validation!$A$2:$H$100,A663))</f>
        <v>0</v>
      </c>
      <c r="K663" s="93">
        <f t="shared" si="95"/>
        <v>677777</v>
      </c>
      <c r="L663" s="93">
        <f t="shared" si="96"/>
        <v>0</v>
      </c>
      <c r="M663" s="92">
        <v>677777</v>
      </c>
      <c r="N663" s="92" t="s">
        <v>8</v>
      </c>
      <c r="O663" s="92">
        <v>0</v>
      </c>
      <c r="P663" s="92">
        <v>0</v>
      </c>
      <c r="Q663" s="92">
        <v>0</v>
      </c>
      <c r="R663" s="92">
        <v>0</v>
      </c>
      <c r="S663" s="92">
        <v>0</v>
      </c>
      <c r="T663" s="25">
        <f t="shared" si="97"/>
        <v>1</v>
      </c>
      <c r="V663">
        <f t="shared" si="98"/>
        <v>1</v>
      </c>
      <c r="W663" s="25">
        <f t="shared" si="90"/>
        <v>1</v>
      </c>
      <c r="X663">
        <f t="shared" si="91"/>
        <v>0</v>
      </c>
    </row>
    <row r="664" spans="1:24" ht="15.75" x14ac:dyDescent="0.25">
      <c r="A664" t="str">
        <f t="shared" si="92"/>
        <v>Jack Campbell - LAK - G</v>
      </c>
      <c r="B664" t="str">
        <f t="shared" si="93"/>
        <v>Jack</v>
      </c>
      <c r="C664" t="str">
        <f t="shared" si="94"/>
        <v>Campbell</v>
      </c>
      <c r="D664" s="13" t="s">
        <v>2179</v>
      </c>
      <c r="E664" s="22" t="s">
        <v>20</v>
      </c>
      <c r="F664" s="25">
        <v>0</v>
      </c>
      <c r="G664" s="25" t="s">
        <v>121</v>
      </c>
      <c r="H664" s="25" t="s">
        <v>2569</v>
      </c>
      <c r="I664" s="25">
        <v>27</v>
      </c>
      <c r="J664" s="156">
        <f>VALUE(COUNTIF(Validation!$A$2:$H$100,A664))</f>
        <v>0</v>
      </c>
      <c r="K664" s="93">
        <f t="shared" si="95"/>
        <v>675000</v>
      </c>
      <c r="L664" s="93">
        <f t="shared" si="96"/>
        <v>0</v>
      </c>
      <c r="M664" s="92">
        <v>675000</v>
      </c>
      <c r="N664" s="92" t="s">
        <v>7</v>
      </c>
      <c r="O664" s="92">
        <v>0</v>
      </c>
      <c r="P664" s="92">
        <v>0</v>
      </c>
      <c r="Q664" s="92">
        <v>0</v>
      </c>
      <c r="R664" s="92">
        <v>0</v>
      </c>
      <c r="S664" s="92">
        <v>0</v>
      </c>
      <c r="T664" s="25">
        <f t="shared" si="97"/>
        <v>1</v>
      </c>
      <c r="V664">
        <f t="shared" si="98"/>
        <v>1</v>
      </c>
      <c r="W664" s="25">
        <f t="shared" si="90"/>
        <v>0</v>
      </c>
      <c r="X664">
        <f t="shared" si="91"/>
        <v>0</v>
      </c>
    </row>
    <row r="665" spans="1:24" ht="15.75" x14ac:dyDescent="0.25">
      <c r="A665" t="str">
        <f t="shared" si="92"/>
        <v>Kurtis MacDermid - LAK - DD</v>
      </c>
      <c r="B665" t="str">
        <f t="shared" si="93"/>
        <v>Kurtis</v>
      </c>
      <c r="C665" t="str">
        <f t="shared" si="94"/>
        <v>MacDermid</v>
      </c>
      <c r="D665" s="13" t="s">
        <v>2201</v>
      </c>
      <c r="E665" s="22" t="s">
        <v>20</v>
      </c>
      <c r="F665" s="25">
        <v>0</v>
      </c>
      <c r="G665" s="25" t="s">
        <v>2345</v>
      </c>
      <c r="H665" s="25" t="s">
        <v>2569</v>
      </c>
      <c r="I665" s="25">
        <v>25</v>
      </c>
      <c r="J665" s="156">
        <f>VALUE(COUNTIF(Validation!$A$2:$H$100,A665))</f>
        <v>0</v>
      </c>
      <c r="K665" s="93">
        <f t="shared" si="95"/>
        <v>675000</v>
      </c>
      <c r="L665" s="93">
        <f t="shared" si="96"/>
        <v>0</v>
      </c>
      <c r="M665" s="92">
        <v>675000</v>
      </c>
      <c r="N665" s="92" t="s">
        <v>8</v>
      </c>
      <c r="O665" s="92">
        <v>0</v>
      </c>
      <c r="P665" s="92">
        <v>0</v>
      </c>
      <c r="Q665" s="92">
        <v>0</v>
      </c>
      <c r="R665" s="92">
        <v>0</v>
      </c>
      <c r="S665" s="92">
        <v>0</v>
      </c>
      <c r="T665" s="25">
        <f t="shared" si="97"/>
        <v>1</v>
      </c>
      <c r="V665">
        <f t="shared" si="98"/>
        <v>1</v>
      </c>
      <c r="W665" s="25">
        <f t="shared" si="90"/>
        <v>0</v>
      </c>
      <c r="X665">
        <f t="shared" si="91"/>
        <v>0</v>
      </c>
    </row>
    <row r="666" spans="1:24" ht="15.75" x14ac:dyDescent="0.25">
      <c r="A666" t="e">
        <f t="shared" si="92"/>
        <v>#VALUE!</v>
      </c>
      <c r="B666" t="e">
        <f t="shared" si="93"/>
        <v>#VALUE!</v>
      </c>
      <c r="C666" t="e">
        <f t="shared" si="94"/>
        <v>#VALUE!</v>
      </c>
      <c r="D666" s="13" t="s">
        <v>4761</v>
      </c>
      <c r="E666" s="22" t="s">
        <v>20</v>
      </c>
      <c r="F666" s="25">
        <v>0</v>
      </c>
      <c r="G666" s="158">
        <v>0</v>
      </c>
      <c r="H666" s="158">
        <v>0</v>
      </c>
      <c r="I666" s="158">
        <v>0</v>
      </c>
      <c r="J666" s="156">
        <f>VALUE(COUNTIF(Validation!$A$2:$H$100,A666))</f>
        <v>0</v>
      </c>
      <c r="K666" s="93">
        <f t="shared" si="95"/>
        <v>0</v>
      </c>
      <c r="L666" s="93">
        <f t="shared" si="96"/>
        <v>0</v>
      </c>
      <c r="M666" s="92">
        <v>0</v>
      </c>
      <c r="N666" s="92">
        <v>0</v>
      </c>
      <c r="O666" s="92">
        <v>0</v>
      </c>
      <c r="P666" s="92">
        <v>0</v>
      </c>
      <c r="Q666" s="92">
        <v>0</v>
      </c>
      <c r="R666" s="92">
        <v>0</v>
      </c>
      <c r="S666" s="92">
        <v>0</v>
      </c>
      <c r="T666" s="25">
        <f t="shared" si="97"/>
        <v>0</v>
      </c>
      <c r="V666">
        <f t="shared" si="98"/>
        <v>2</v>
      </c>
      <c r="W666" s="25">
        <f t="shared" si="90"/>
        <v>0</v>
      </c>
      <c r="X666">
        <f t="shared" si="91"/>
        <v>1</v>
      </c>
    </row>
    <row r="667" spans="1:24" ht="15.75" x14ac:dyDescent="0.25">
      <c r="A667" t="str">
        <f t="shared" si="92"/>
        <v>Adrian Kempe - LAK - C, AG</v>
      </c>
      <c r="B667" t="str">
        <f t="shared" si="93"/>
        <v>Adrian</v>
      </c>
      <c r="C667" t="str">
        <f t="shared" si="94"/>
        <v>Kempe</v>
      </c>
      <c r="D667" s="13" t="s">
        <v>2173</v>
      </c>
      <c r="E667" s="22" t="s">
        <v>20</v>
      </c>
      <c r="F667" s="25">
        <v>0</v>
      </c>
      <c r="G667" s="9" t="s">
        <v>2353</v>
      </c>
      <c r="H667" s="9" t="s">
        <v>2569</v>
      </c>
      <c r="I667" s="9">
        <v>22</v>
      </c>
      <c r="J667" s="156">
        <f>VALUE(COUNTIF(Validation!$A$2:$H$100,A667))</f>
        <v>1</v>
      </c>
      <c r="K667" s="93">
        <f t="shared" si="95"/>
        <v>0</v>
      </c>
      <c r="L667" s="93">
        <f t="shared" si="96"/>
        <v>0</v>
      </c>
      <c r="M667" s="92" t="s">
        <v>8</v>
      </c>
      <c r="N667" s="92">
        <v>0</v>
      </c>
      <c r="O667" s="92">
        <v>0</v>
      </c>
      <c r="P667" s="92">
        <v>0</v>
      </c>
      <c r="Q667" s="92">
        <v>0</v>
      </c>
      <c r="R667" s="92">
        <v>0</v>
      </c>
      <c r="S667" s="92">
        <v>0</v>
      </c>
      <c r="T667" s="25">
        <f t="shared" si="97"/>
        <v>0</v>
      </c>
      <c r="V667">
        <f t="shared" si="98"/>
        <v>1</v>
      </c>
      <c r="W667" s="25">
        <f t="shared" si="90"/>
        <v>0</v>
      </c>
      <c r="X667">
        <f t="shared" si="91"/>
        <v>1</v>
      </c>
    </row>
    <row r="668" spans="1:24" ht="15.75" x14ac:dyDescent="0.25">
      <c r="A668" t="str">
        <f t="shared" si="92"/>
        <v>Zach Parise - MIN - AG</v>
      </c>
      <c r="B668" t="str">
        <f t="shared" si="93"/>
        <v>Zach</v>
      </c>
      <c r="C668" t="str">
        <f t="shared" si="94"/>
        <v>Parise</v>
      </c>
      <c r="D668" s="13" t="s">
        <v>4833</v>
      </c>
      <c r="E668" s="22" t="s">
        <v>21</v>
      </c>
      <c r="F668" s="25" t="s">
        <v>364</v>
      </c>
      <c r="G668" s="9" t="s">
        <v>2341</v>
      </c>
      <c r="H668" s="9" t="s">
        <v>2569</v>
      </c>
      <c r="I668" s="9">
        <v>35</v>
      </c>
      <c r="J668" s="156">
        <f>VALUE(COUNTIF(Validation!$A$2:$H$100,A668))</f>
        <v>0</v>
      </c>
      <c r="K668" s="93">
        <f t="shared" si="95"/>
        <v>7538461</v>
      </c>
      <c r="L668" s="93">
        <f t="shared" si="96"/>
        <v>7538461</v>
      </c>
      <c r="M668" s="92">
        <v>7538461</v>
      </c>
      <c r="N668" s="92">
        <v>7538461</v>
      </c>
      <c r="O668" s="92">
        <v>7538461</v>
      </c>
      <c r="P668" s="92">
        <v>7538461</v>
      </c>
      <c r="Q668" s="92">
        <v>7538461</v>
      </c>
      <c r="R668" s="92">
        <v>7538461</v>
      </c>
      <c r="S668" s="92" t="s">
        <v>7</v>
      </c>
      <c r="T668" s="25">
        <f t="shared" si="97"/>
        <v>6</v>
      </c>
      <c r="V668">
        <f t="shared" si="98"/>
        <v>1</v>
      </c>
      <c r="W668" s="25">
        <f t="shared" si="90"/>
        <v>0</v>
      </c>
      <c r="X668">
        <f t="shared" si="91"/>
        <v>1</v>
      </c>
    </row>
    <row r="669" spans="1:24" ht="15.75" x14ac:dyDescent="0.25">
      <c r="A669" t="str">
        <f t="shared" si="92"/>
        <v>Ryan Suter - MIN - DG</v>
      </c>
      <c r="B669" t="str">
        <f t="shared" si="93"/>
        <v>Ryan</v>
      </c>
      <c r="C669" t="str">
        <f t="shared" si="94"/>
        <v>Suter</v>
      </c>
      <c r="D669" s="13" t="s">
        <v>4836</v>
      </c>
      <c r="E669" s="22" t="s">
        <v>21</v>
      </c>
      <c r="F669" s="25" t="s">
        <v>364</v>
      </c>
      <c r="G669" s="25" t="s">
        <v>2346</v>
      </c>
      <c r="H669" s="25" t="s">
        <v>2569</v>
      </c>
      <c r="I669" s="25">
        <v>34</v>
      </c>
      <c r="J669" s="156">
        <f>VALUE(COUNTIF(Validation!$A$2:$H$100,A669))</f>
        <v>0</v>
      </c>
      <c r="K669" s="93">
        <f t="shared" si="95"/>
        <v>7538461</v>
      </c>
      <c r="L669" s="93">
        <f t="shared" si="96"/>
        <v>7538461</v>
      </c>
      <c r="M669" s="92">
        <v>7538461</v>
      </c>
      <c r="N669" s="92">
        <v>7538461</v>
      </c>
      <c r="O669" s="92">
        <v>7538461</v>
      </c>
      <c r="P669" s="92">
        <v>7538461</v>
      </c>
      <c r="Q669" s="92">
        <v>7538461</v>
      </c>
      <c r="R669" s="92">
        <v>7538461</v>
      </c>
      <c r="S669" s="92" t="s">
        <v>7</v>
      </c>
      <c r="T669" s="25">
        <f t="shared" si="97"/>
        <v>6</v>
      </c>
      <c r="V669">
        <f t="shared" si="98"/>
        <v>1</v>
      </c>
      <c r="W669" s="25">
        <f t="shared" si="90"/>
        <v>0</v>
      </c>
      <c r="X669">
        <f t="shared" si="91"/>
        <v>1</v>
      </c>
    </row>
    <row r="670" spans="1:24" ht="15.75" x14ac:dyDescent="0.25">
      <c r="A670" t="str">
        <f t="shared" si="92"/>
        <v>Matt Dumba - MIN - DD</v>
      </c>
      <c r="B670" t="str">
        <f t="shared" si="93"/>
        <v>Matt</v>
      </c>
      <c r="C670" t="str">
        <f t="shared" si="94"/>
        <v>Dumba</v>
      </c>
      <c r="D670" s="13" t="s">
        <v>1905</v>
      </c>
      <c r="E670" s="22" t="s">
        <v>21</v>
      </c>
      <c r="F670" s="25">
        <v>0</v>
      </c>
      <c r="G670" s="25" t="s">
        <v>2345</v>
      </c>
      <c r="H670" s="25" t="s">
        <v>2569</v>
      </c>
      <c r="I670" s="25">
        <v>25</v>
      </c>
      <c r="J670" s="156">
        <f>VALUE(COUNTIF(Validation!$A$2:$H$100,A670))</f>
        <v>1</v>
      </c>
      <c r="K670" s="93">
        <f t="shared" si="95"/>
        <v>6000000</v>
      </c>
      <c r="L670" s="93">
        <f t="shared" si="96"/>
        <v>6000000</v>
      </c>
      <c r="M670" s="92">
        <v>6000000</v>
      </c>
      <c r="N670" s="92">
        <v>6000000</v>
      </c>
      <c r="O670" s="92">
        <v>6000000</v>
      </c>
      <c r="P670" s="92">
        <v>6000000</v>
      </c>
      <c r="Q670" s="92" t="s">
        <v>7</v>
      </c>
      <c r="R670" s="92">
        <v>0</v>
      </c>
      <c r="S670" s="92">
        <v>0</v>
      </c>
      <c r="T670" s="25">
        <f t="shared" si="97"/>
        <v>4</v>
      </c>
      <c r="V670">
        <f t="shared" si="98"/>
        <v>1</v>
      </c>
      <c r="W670" s="25">
        <f t="shared" si="90"/>
        <v>0</v>
      </c>
      <c r="X670">
        <f t="shared" si="91"/>
        <v>1</v>
      </c>
    </row>
    <row r="671" spans="1:24" ht="15.75" x14ac:dyDescent="0.25">
      <c r="A671" t="str">
        <f t="shared" si="92"/>
        <v>Mats Zuccarello - MIN - AD</v>
      </c>
      <c r="B671" t="str">
        <f t="shared" si="93"/>
        <v>Mats</v>
      </c>
      <c r="C671" t="str">
        <f t="shared" si="94"/>
        <v>Zuccarello</v>
      </c>
      <c r="D671" s="13" t="s">
        <v>2506</v>
      </c>
      <c r="E671" s="22" t="s">
        <v>21</v>
      </c>
      <c r="F671" s="25" t="s">
        <v>364</v>
      </c>
      <c r="G671" s="25" t="s">
        <v>2339</v>
      </c>
      <c r="H671" s="25" t="s">
        <v>2569</v>
      </c>
      <c r="I671" s="25">
        <v>31</v>
      </c>
      <c r="J671" s="156">
        <f>VALUE(COUNTIF(Validation!$A$2:$H$100,A671))</f>
        <v>0</v>
      </c>
      <c r="K671" s="93">
        <f t="shared" si="95"/>
        <v>6000000</v>
      </c>
      <c r="L671" s="93">
        <f t="shared" si="96"/>
        <v>6000000</v>
      </c>
      <c r="M671" s="92">
        <v>6000000</v>
      </c>
      <c r="N671" s="92">
        <v>6000000</v>
      </c>
      <c r="O671" s="92">
        <v>6000000</v>
      </c>
      <c r="P671" s="92">
        <v>6000000</v>
      </c>
      <c r="Q671" s="92">
        <v>6000000</v>
      </c>
      <c r="R671" s="92" t="s">
        <v>7</v>
      </c>
      <c r="S671" s="92">
        <v>0</v>
      </c>
      <c r="T671" s="25">
        <f t="shared" si="97"/>
        <v>5</v>
      </c>
      <c r="V671">
        <f t="shared" si="98"/>
        <v>1</v>
      </c>
      <c r="W671" s="25">
        <f t="shared" si="90"/>
        <v>0</v>
      </c>
      <c r="X671">
        <f t="shared" si="91"/>
        <v>1</v>
      </c>
    </row>
    <row r="672" spans="1:24" ht="15.75" x14ac:dyDescent="0.25">
      <c r="A672" t="str">
        <f t="shared" si="92"/>
        <v>Mikko Koivu - MIN - C</v>
      </c>
      <c r="B672" t="str">
        <f t="shared" si="93"/>
        <v>Mikko</v>
      </c>
      <c r="C672" t="str">
        <f t="shared" si="94"/>
        <v>Koivu</v>
      </c>
      <c r="D672" s="13" t="s">
        <v>4834</v>
      </c>
      <c r="E672" s="22" t="s">
        <v>21</v>
      </c>
      <c r="F672" s="25" t="s">
        <v>4754</v>
      </c>
      <c r="G672" s="25" t="s">
        <v>70</v>
      </c>
      <c r="H672" s="25" t="s">
        <v>2569</v>
      </c>
      <c r="I672" s="25">
        <v>36</v>
      </c>
      <c r="J672" s="156">
        <f>VALUE(COUNTIF(Validation!$A$2:$H$100,A672))</f>
        <v>0</v>
      </c>
      <c r="K672" s="93">
        <f t="shared" si="95"/>
        <v>5500000</v>
      </c>
      <c r="L672" s="93">
        <f t="shared" si="96"/>
        <v>0</v>
      </c>
      <c r="M672" s="92">
        <v>5500000</v>
      </c>
      <c r="N672" s="92" t="s">
        <v>7</v>
      </c>
      <c r="O672" s="92">
        <v>0</v>
      </c>
      <c r="P672" s="92">
        <v>0</v>
      </c>
      <c r="Q672" s="92">
        <v>0</v>
      </c>
      <c r="R672" s="92">
        <v>0</v>
      </c>
      <c r="S672" s="92">
        <v>0</v>
      </c>
      <c r="T672" s="25">
        <f t="shared" si="97"/>
        <v>1</v>
      </c>
      <c r="V672">
        <f t="shared" si="98"/>
        <v>1</v>
      </c>
      <c r="W672" s="25">
        <f t="shared" si="90"/>
        <v>0</v>
      </c>
      <c r="X672">
        <f t="shared" si="91"/>
        <v>0</v>
      </c>
    </row>
    <row r="673" spans="1:24" ht="15.75" x14ac:dyDescent="0.25">
      <c r="A673" t="str">
        <f t="shared" si="92"/>
        <v>Jason Zucker - MIN - AG, AD</v>
      </c>
      <c r="B673" t="str">
        <f t="shared" si="93"/>
        <v>Jason</v>
      </c>
      <c r="C673" t="str">
        <f t="shared" si="94"/>
        <v>Zucker</v>
      </c>
      <c r="D673" s="13" t="s">
        <v>1898</v>
      </c>
      <c r="E673" s="22" t="s">
        <v>21</v>
      </c>
      <c r="F673" s="25" t="s">
        <v>326</v>
      </c>
      <c r="G673" s="25" t="s">
        <v>2343</v>
      </c>
      <c r="H673" s="25" t="s">
        <v>2569</v>
      </c>
      <c r="I673" s="25">
        <v>27</v>
      </c>
      <c r="J673" s="156">
        <f>VALUE(COUNTIF(Validation!$A$2:$H$100,A673))</f>
        <v>0</v>
      </c>
      <c r="K673" s="93">
        <f t="shared" si="95"/>
        <v>5500000</v>
      </c>
      <c r="L673" s="93">
        <f t="shared" si="96"/>
        <v>5500000</v>
      </c>
      <c r="M673" s="92">
        <v>5500000</v>
      </c>
      <c r="N673" s="92">
        <v>5500000</v>
      </c>
      <c r="O673" s="92">
        <v>5500000</v>
      </c>
      <c r="P673" s="92">
        <v>5500000</v>
      </c>
      <c r="Q673" s="92" t="s">
        <v>7</v>
      </c>
      <c r="R673" s="92">
        <v>0</v>
      </c>
      <c r="S673" s="92">
        <v>0</v>
      </c>
      <c r="T673" s="25">
        <f t="shared" si="97"/>
        <v>4</v>
      </c>
      <c r="V673">
        <f t="shared" si="98"/>
        <v>1</v>
      </c>
      <c r="W673" s="25">
        <f t="shared" si="90"/>
        <v>0</v>
      </c>
      <c r="X673">
        <f t="shared" si="91"/>
        <v>1</v>
      </c>
    </row>
    <row r="674" spans="1:24" ht="15.75" x14ac:dyDescent="0.25">
      <c r="A674" t="str">
        <f t="shared" si="92"/>
        <v>Jared Spurgeon - MIN - DD</v>
      </c>
      <c r="B674" t="str">
        <f t="shared" si="93"/>
        <v>Jared</v>
      </c>
      <c r="C674" t="str">
        <f t="shared" si="94"/>
        <v>Spurgeon</v>
      </c>
      <c r="D674" s="13" t="s">
        <v>1906</v>
      </c>
      <c r="E674" s="22" t="s">
        <v>21</v>
      </c>
      <c r="F674" s="25" t="s">
        <v>326</v>
      </c>
      <c r="G674" s="25" t="s">
        <v>2345</v>
      </c>
      <c r="H674" s="25" t="s">
        <v>2569</v>
      </c>
      <c r="I674" s="25">
        <v>29</v>
      </c>
      <c r="J674" s="156">
        <f>VALUE(COUNTIF(Validation!$A$2:$H$100,A674))</f>
        <v>1</v>
      </c>
      <c r="K674" s="93">
        <f t="shared" si="95"/>
        <v>5187500</v>
      </c>
      <c r="L674" s="93">
        <f t="shared" si="96"/>
        <v>0</v>
      </c>
      <c r="M674" s="92">
        <v>5187500</v>
      </c>
      <c r="N674" s="92" t="s">
        <v>7</v>
      </c>
      <c r="O674" s="92">
        <v>0</v>
      </c>
      <c r="P674" s="92">
        <v>0</v>
      </c>
      <c r="Q674" s="92">
        <v>0</v>
      </c>
      <c r="R674" s="92">
        <v>0</v>
      </c>
      <c r="S674" s="92">
        <v>0</v>
      </c>
      <c r="T674" s="25">
        <f t="shared" si="97"/>
        <v>1</v>
      </c>
      <c r="V674">
        <f t="shared" si="98"/>
        <v>1</v>
      </c>
      <c r="W674" s="25">
        <f t="shared" si="90"/>
        <v>0</v>
      </c>
      <c r="X674">
        <f t="shared" si="91"/>
        <v>0</v>
      </c>
    </row>
    <row r="675" spans="1:24" ht="15.75" x14ac:dyDescent="0.25">
      <c r="A675" t="str">
        <f t="shared" si="92"/>
        <v>Devan Dubnyk - MIN - G</v>
      </c>
      <c r="B675" t="str">
        <f t="shared" si="93"/>
        <v>Devan</v>
      </c>
      <c r="C675" t="str">
        <f t="shared" si="94"/>
        <v>Dubnyk</v>
      </c>
      <c r="D675" s="13" t="s">
        <v>1912</v>
      </c>
      <c r="E675" s="22" t="s">
        <v>21</v>
      </c>
      <c r="F675" s="25" t="s">
        <v>326</v>
      </c>
      <c r="G675" s="25" t="s">
        <v>121</v>
      </c>
      <c r="H675" s="25" t="s">
        <v>2569</v>
      </c>
      <c r="I675" s="25">
        <v>33</v>
      </c>
      <c r="J675" s="156">
        <f>VALUE(COUNTIF(Validation!$A$2:$H$100,A675))</f>
        <v>1</v>
      </c>
      <c r="K675" s="93">
        <f t="shared" si="95"/>
        <v>4333333</v>
      </c>
      <c r="L675" s="93">
        <f t="shared" si="96"/>
        <v>4333333</v>
      </c>
      <c r="M675" s="92">
        <v>4333333</v>
      </c>
      <c r="N675" s="92">
        <v>4333333</v>
      </c>
      <c r="O675" s="92" t="s">
        <v>7</v>
      </c>
      <c r="P675" s="92">
        <v>0</v>
      </c>
      <c r="Q675" s="92">
        <v>0</v>
      </c>
      <c r="R675" s="92">
        <v>0</v>
      </c>
      <c r="S675" s="92">
        <v>0</v>
      </c>
      <c r="T675" s="25">
        <f t="shared" si="97"/>
        <v>2</v>
      </c>
      <c r="V675">
        <f t="shared" si="98"/>
        <v>1</v>
      </c>
      <c r="W675" s="25">
        <f t="shared" si="90"/>
        <v>0</v>
      </c>
      <c r="X675">
        <f t="shared" si="91"/>
        <v>1</v>
      </c>
    </row>
    <row r="676" spans="1:24" ht="15.75" x14ac:dyDescent="0.25">
      <c r="A676" t="str">
        <f t="shared" si="92"/>
        <v>Jonas Brodin - MIN - DG</v>
      </c>
      <c r="B676" t="str">
        <f t="shared" si="93"/>
        <v>Jonas</v>
      </c>
      <c r="C676" t="str">
        <f t="shared" si="94"/>
        <v>Brodin</v>
      </c>
      <c r="D676" s="13" t="s">
        <v>1907</v>
      </c>
      <c r="E676" s="22" t="s">
        <v>21</v>
      </c>
      <c r="F676" s="25">
        <v>0</v>
      </c>
      <c r="G676" s="9" t="s">
        <v>2346</v>
      </c>
      <c r="H676" s="9" t="s">
        <v>2569</v>
      </c>
      <c r="I676" s="9">
        <v>26</v>
      </c>
      <c r="J676" s="156">
        <f>VALUE(COUNTIF(Validation!$A$2:$H$100,A676))</f>
        <v>0</v>
      </c>
      <c r="K676" s="93">
        <f t="shared" si="95"/>
        <v>4166667</v>
      </c>
      <c r="L676" s="93">
        <f t="shared" si="96"/>
        <v>4166667</v>
      </c>
      <c r="M676" s="92">
        <v>4166667</v>
      </c>
      <c r="N676" s="92">
        <v>4166667</v>
      </c>
      <c r="O676" s="92" t="s">
        <v>7</v>
      </c>
      <c r="P676" s="92">
        <v>0</v>
      </c>
      <c r="Q676" s="92">
        <v>0</v>
      </c>
      <c r="R676" s="92">
        <v>0</v>
      </c>
      <c r="S676" s="92">
        <v>0</v>
      </c>
      <c r="T676" s="25">
        <f t="shared" si="97"/>
        <v>2</v>
      </c>
      <c r="V676">
        <f t="shared" si="98"/>
        <v>1</v>
      </c>
      <c r="W676" s="25">
        <f t="shared" si="90"/>
        <v>0</v>
      </c>
      <c r="X676">
        <f t="shared" si="91"/>
        <v>1</v>
      </c>
    </row>
    <row r="677" spans="1:24" ht="15.75" x14ac:dyDescent="0.25">
      <c r="A677" t="str">
        <f t="shared" si="92"/>
        <v>Victor Rask - MIN - C</v>
      </c>
      <c r="B677" t="str">
        <f t="shared" si="93"/>
        <v>Victor</v>
      </c>
      <c r="C677" t="str">
        <f t="shared" si="94"/>
        <v>Rask</v>
      </c>
      <c r="D677" s="13" t="s">
        <v>1531</v>
      </c>
      <c r="E677" s="22" t="s">
        <v>21</v>
      </c>
      <c r="F677" s="25">
        <v>0</v>
      </c>
      <c r="G677" s="25" t="s">
        <v>70</v>
      </c>
      <c r="H677" s="25" t="s">
        <v>2569</v>
      </c>
      <c r="I677" s="25">
        <v>26</v>
      </c>
      <c r="J677" s="156">
        <f>VALUE(COUNTIF(Validation!$A$2:$H$100,A677))</f>
        <v>0</v>
      </c>
      <c r="K677" s="93">
        <f t="shared" si="95"/>
        <v>4000000</v>
      </c>
      <c r="L677" s="93">
        <f t="shared" si="96"/>
        <v>4000000</v>
      </c>
      <c r="M677" s="92">
        <v>4000000</v>
      </c>
      <c r="N677" s="92">
        <v>4000000</v>
      </c>
      <c r="O677" s="92">
        <v>4000000</v>
      </c>
      <c r="P677" s="92" t="s">
        <v>7</v>
      </c>
      <c r="Q677" s="92">
        <v>0</v>
      </c>
      <c r="R677" s="92">
        <v>0</v>
      </c>
      <c r="S677" s="92">
        <v>0</v>
      </c>
      <c r="T677" s="25">
        <f t="shared" si="97"/>
        <v>3</v>
      </c>
      <c r="V677">
        <f t="shared" si="98"/>
        <v>1</v>
      </c>
      <c r="W677" s="25">
        <f t="shared" si="90"/>
        <v>0</v>
      </c>
      <c r="X677">
        <f t="shared" si="91"/>
        <v>1</v>
      </c>
    </row>
    <row r="678" spans="1:24" ht="15.75" x14ac:dyDescent="0.25">
      <c r="A678" t="str">
        <f t="shared" si="92"/>
        <v>Eric Staal - MIN - C</v>
      </c>
      <c r="B678" t="str">
        <f t="shared" si="93"/>
        <v>Eric</v>
      </c>
      <c r="C678" t="str">
        <f t="shared" si="94"/>
        <v>Staal</v>
      </c>
      <c r="D678" s="13" t="s">
        <v>1900</v>
      </c>
      <c r="E678" s="22" t="s">
        <v>21</v>
      </c>
      <c r="F678" s="25">
        <v>0</v>
      </c>
      <c r="G678" s="9" t="s">
        <v>70</v>
      </c>
      <c r="H678" s="9" t="s">
        <v>2569</v>
      </c>
      <c r="I678" s="9">
        <v>34</v>
      </c>
      <c r="J678" s="156">
        <f>VALUE(COUNTIF(Validation!$A$2:$H$100,A678))</f>
        <v>1</v>
      </c>
      <c r="K678" s="93">
        <f t="shared" si="95"/>
        <v>3250000</v>
      </c>
      <c r="L678" s="93">
        <f t="shared" si="96"/>
        <v>3250000</v>
      </c>
      <c r="M678" s="92">
        <v>3250000</v>
      </c>
      <c r="N678" s="92">
        <v>3250000</v>
      </c>
      <c r="O678" s="92" t="s">
        <v>7</v>
      </c>
      <c r="P678" s="92">
        <v>0</v>
      </c>
      <c r="Q678" s="92">
        <v>0</v>
      </c>
      <c r="R678" s="92">
        <v>0</v>
      </c>
      <c r="S678" s="92">
        <v>0</v>
      </c>
      <c r="T678" s="25">
        <f t="shared" si="97"/>
        <v>2</v>
      </c>
      <c r="V678">
        <f t="shared" si="98"/>
        <v>1</v>
      </c>
      <c r="W678" s="25">
        <f t="shared" si="90"/>
        <v>0</v>
      </c>
      <c r="X678">
        <f t="shared" si="91"/>
        <v>1</v>
      </c>
    </row>
    <row r="679" spans="1:24" ht="15.75" x14ac:dyDescent="0.25">
      <c r="A679" t="str">
        <f t="shared" si="92"/>
        <v>Marcus Foligno - MIN - AG, AD</v>
      </c>
      <c r="B679" t="str">
        <f t="shared" si="93"/>
        <v>Marcus</v>
      </c>
      <c r="C679" t="str">
        <f t="shared" si="94"/>
        <v>Foligno</v>
      </c>
      <c r="D679" s="13" t="s">
        <v>1902</v>
      </c>
      <c r="E679" s="22" t="s">
        <v>21</v>
      </c>
      <c r="F679" s="25">
        <v>0</v>
      </c>
      <c r="G679" s="25" t="s">
        <v>2343</v>
      </c>
      <c r="H679" s="25" t="s">
        <v>2569</v>
      </c>
      <c r="I679" s="25">
        <v>28</v>
      </c>
      <c r="J679" s="156">
        <f>VALUE(COUNTIF(Validation!$A$2:$H$100,A679))</f>
        <v>0</v>
      </c>
      <c r="K679" s="93">
        <f t="shared" si="95"/>
        <v>2875000</v>
      </c>
      <c r="L679" s="93">
        <f t="shared" si="96"/>
        <v>2875000</v>
      </c>
      <c r="M679" s="92">
        <v>2875000</v>
      </c>
      <c r="N679" s="92">
        <v>2875000</v>
      </c>
      <c r="O679" s="92" t="s">
        <v>7</v>
      </c>
      <c r="P679" s="92">
        <v>0</v>
      </c>
      <c r="Q679" s="92">
        <v>0</v>
      </c>
      <c r="R679" s="92">
        <v>0</v>
      </c>
      <c r="S679" s="92">
        <v>0</v>
      </c>
      <c r="T679" s="25">
        <f t="shared" si="97"/>
        <v>2</v>
      </c>
      <c r="V679">
        <f t="shared" si="98"/>
        <v>1</v>
      </c>
      <c r="W679" s="25">
        <f t="shared" si="90"/>
        <v>0</v>
      </c>
      <c r="X679">
        <f t="shared" si="91"/>
        <v>1</v>
      </c>
    </row>
    <row r="680" spans="1:24" ht="15.75" x14ac:dyDescent="0.25">
      <c r="A680" t="str">
        <f t="shared" si="92"/>
        <v>Greg Pateryn - MIN - DD</v>
      </c>
      <c r="B680" t="str">
        <f t="shared" si="93"/>
        <v>Greg</v>
      </c>
      <c r="C680" t="str">
        <f t="shared" si="94"/>
        <v>Pateryn</v>
      </c>
      <c r="D680" s="13" t="s">
        <v>1908</v>
      </c>
      <c r="E680" s="22" t="s">
        <v>21</v>
      </c>
      <c r="F680" s="25">
        <v>0</v>
      </c>
      <c r="G680" s="25" t="s">
        <v>2345</v>
      </c>
      <c r="H680" s="25" t="s">
        <v>2569</v>
      </c>
      <c r="I680" s="25">
        <v>29</v>
      </c>
      <c r="J680" s="156">
        <f>VALUE(COUNTIF(Validation!$A$2:$H$100,A680))</f>
        <v>0</v>
      </c>
      <c r="K680" s="93">
        <f t="shared" si="95"/>
        <v>2250000</v>
      </c>
      <c r="L680" s="93">
        <f t="shared" si="96"/>
        <v>2250000</v>
      </c>
      <c r="M680" s="92">
        <v>2250000</v>
      </c>
      <c r="N680" s="92">
        <v>2250000</v>
      </c>
      <c r="O680" s="92" t="s">
        <v>7</v>
      </c>
      <c r="P680" s="92">
        <v>0</v>
      </c>
      <c r="Q680" s="92">
        <v>0</v>
      </c>
      <c r="R680" s="92">
        <v>0</v>
      </c>
      <c r="S680" s="92">
        <v>0</v>
      </c>
      <c r="T680" s="25">
        <f t="shared" si="97"/>
        <v>2</v>
      </c>
      <c r="V680">
        <f t="shared" si="98"/>
        <v>1</v>
      </c>
      <c r="W680" s="25">
        <f t="shared" si="90"/>
        <v>0</v>
      </c>
      <c r="X680">
        <f t="shared" si="91"/>
        <v>1</v>
      </c>
    </row>
    <row r="681" spans="1:24" ht="15.75" x14ac:dyDescent="0.25">
      <c r="A681" t="str">
        <f t="shared" si="92"/>
        <v>Ryan Donato - MIN - AD, AG, C</v>
      </c>
      <c r="B681" t="str">
        <f t="shared" si="93"/>
        <v>Ryan</v>
      </c>
      <c r="C681" t="str">
        <f t="shared" si="94"/>
        <v>Donato</v>
      </c>
      <c r="D681" s="13" t="s">
        <v>1261</v>
      </c>
      <c r="E681" s="22" t="s">
        <v>21</v>
      </c>
      <c r="F681" s="25">
        <v>0</v>
      </c>
      <c r="G681" s="25" t="s">
        <v>4866</v>
      </c>
      <c r="H681" s="25" t="s">
        <v>2569</v>
      </c>
      <c r="I681" s="25">
        <v>23</v>
      </c>
      <c r="J681" s="156">
        <f>VALUE(COUNTIF(Validation!$A$2:$H$100,A681))</f>
        <v>0</v>
      </c>
      <c r="K681" s="93">
        <f t="shared" si="95"/>
        <v>1900000</v>
      </c>
      <c r="L681" s="93">
        <f t="shared" si="96"/>
        <v>1900000</v>
      </c>
      <c r="M681" s="92">
        <v>1900000</v>
      </c>
      <c r="N681" s="92">
        <v>1900000</v>
      </c>
      <c r="O681" s="92" t="s">
        <v>8</v>
      </c>
      <c r="P681" s="92">
        <v>0</v>
      </c>
      <c r="Q681" s="92">
        <v>0</v>
      </c>
      <c r="R681" s="92">
        <v>0</v>
      </c>
      <c r="S681" s="92">
        <v>0</v>
      </c>
      <c r="T681" s="25">
        <f t="shared" si="97"/>
        <v>2</v>
      </c>
      <c r="V681">
        <f t="shared" si="98"/>
        <v>1</v>
      </c>
      <c r="W681" s="25">
        <f t="shared" si="90"/>
        <v>0</v>
      </c>
      <c r="X681">
        <f t="shared" si="91"/>
        <v>1</v>
      </c>
    </row>
    <row r="682" spans="1:24" ht="15.75" x14ac:dyDescent="0.25">
      <c r="A682" t="str">
        <f t="shared" si="92"/>
        <v>Ryan Hartman - MIN - AG, AD</v>
      </c>
      <c r="B682" t="str">
        <f t="shared" si="93"/>
        <v>Ryan</v>
      </c>
      <c r="C682" t="str">
        <f t="shared" si="94"/>
        <v>Hartman</v>
      </c>
      <c r="D682" s="13" t="s">
        <v>1934</v>
      </c>
      <c r="E682" s="22" t="s">
        <v>21</v>
      </c>
      <c r="F682" s="25">
        <v>0</v>
      </c>
      <c r="G682" s="25" t="s">
        <v>2343</v>
      </c>
      <c r="H682" s="25" t="s">
        <v>2569</v>
      </c>
      <c r="I682" s="25">
        <v>24</v>
      </c>
      <c r="J682" s="156">
        <f>VALUE(COUNTIF(Validation!$A$2:$H$100,A682))</f>
        <v>1</v>
      </c>
      <c r="K682" s="93">
        <f t="shared" si="95"/>
        <v>1900000</v>
      </c>
      <c r="L682" s="93">
        <f t="shared" si="96"/>
        <v>1900000</v>
      </c>
      <c r="M682" s="92">
        <v>1900000</v>
      </c>
      <c r="N682" s="92">
        <v>1900000</v>
      </c>
      <c r="O682" s="92" t="s">
        <v>8</v>
      </c>
      <c r="P682" s="92">
        <v>0</v>
      </c>
      <c r="Q682" s="92">
        <v>0</v>
      </c>
      <c r="R682" s="92">
        <v>0</v>
      </c>
      <c r="S682" s="92">
        <v>0</v>
      </c>
      <c r="T682" s="25">
        <f t="shared" si="97"/>
        <v>2</v>
      </c>
      <c r="V682">
        <f t="shared" si="98"/>
        <v>1</v>
      </c>
      <c r="W682" s="25">
        <f t="shared" si="90"/>
        <v>0</v>
      </c>
      <c r="X682">
        <f t="shared" si="91"/>
        <v>1</v>
      </c>
    </row>
    <row r="683" spans="1:24" ht="15.75" x14ac:dyDescent="0.25">
      <c r="A683" t="str">
        <f t="shared" si="92"/>
        <v>Joel ErikssonEk - MIN - C</v>
      </c>
      <c r="B683" t="str">
        <f t="shared" si="93"/>
        <v>Joel</v>
      </c>
      <c r="C683" t="str">
        <f t="shared" si="94"/>
        <v>ErikssonEk</v>
      </c>
      <c r="D683" s="13" t="s">
        <v>4835</v>
      </c>
      <c r="E683" s="22" t="s">
        <v>21</v>
      </c>
      <c r="F683" s="25">
        <v>0</v>
      </c>
      <c r="G683" s="25" t="s">
        <v>70</v>
      </c>
      <c r="H683" s="25" t="s">
        <v>2569</v>
      </c>
      <c r="I683" s="25">
        <v>22</v>
      </c>
      <c r="J683" s="156">
        <f>VALUE(COUNTIF(Validation!$A$2:$H$100,A683))</f>
        <v>1</v>
      </c>
      <c r="K683" s="93">
        <f t="shared" si="95"/>
        <v>1487500</v>
      </c>
      <c r="L683" s="93">
        <f t="shared" si="96"/>
        <v>1487500</v>
      </c>
      <c r="M683" s="92">
        <v>1487500</v>
      </c>
      <c r="N683" s="92">
        <v>1487500</v>
      </c>
      <c r="O683" s="92" t="s">
        <v>8</v>
      </c>
      <c r="P683" s="92">
        <v>0</v>
      </c>
      <c r="Q683" s="92">
        <v>0</v>
      </c>
      <c r="R683" s="92">
        <v>0</v>
      </c>
      <c r="S683" s="92">
        <v>0</v>
      </c>
      <c r="T683" s="25">
        <f t="shared" si="97"/>
        <v>2</v>
      </c>
      <c r="V683">
        <f t="shared" si="98"/>
        <v>1</v>
      </c>
      <c r="W683" s="25">
        <f t="shared" si="90"/>
        <v>0</v>
      </c>
      <c r="X683">
        <f t="shared" si="91"/>
        <v>1</v>
      </c>
    </row>
    <row r="684" spans="1:24" ht="15.75" x14ac:dyDescent="0.25">
      <c r="A684" t="str">
        <f t="shared" si="92"/>
        <v>Luke Kunin - MIN - AD, C</v>
      </c>
      <c r="B684" t="str">
        <f t="shared" si="93"/>
        <v>Luke</v>
      </c>
      <c r="C684" t="str">
        <f t="shared" si="94"/>
        <v>Kunin</v>
      </c>
      <c r="D684" s="13" t="s">
        <v>1915</v>
      </c>
      <c r="E684" s="22" t="s">
        <v>21</v>
      </c>
      <c r="F684" s="25" t="s">
        <v>331</v>
      </c>
      <c r="G684" s="25" t="s">
        <v>2354</v>
      </c>
      <c r="H684" s="25" t="s">
        <v>2581</v>
      </c>
      <c r="I684" s="25">
        <v>21</v>
      </c>
      <c r="J684" s="156">
        <f>VALUE(COUNTIF(Validation!$A$2:$H$100,A684))</f>
        <v>1</v>
      </c>
      <c r="K684" s="93">
        <f t="shared" si="95"/>
        <v>1425000</v>
      </c>
      <c r="L684" s="93">
        <f t="shared" si="96"/>
        <v>0</v>
      </c>
      <c r="M684" s="92">
        <v>1425000</v>
      </c>
      <c r="N684" s="92" t="s">
        <v>8</v>
      </c>
      <c r="O684" s="92">
        <v>0</v>
      </c>
      <c r="P684" s="92">
        <v>0</v>
      </c>
      <c r="Q684" s="92">
        <v>0</v>
      </c>
      <c r="R684" s="92">
        <v>0</v>
      </c>
      <c r="S684" s="92">
        <v>0</v>
      </c>
      <c r="T684" s="25">
        <f t="shared" si="97"/>
        <v>1</v>
      </c>
      <c r="V684">
        <f t="shared" si="98"/>
        <v>1</v>
      </c>
      <c r="W684" s="25">
        <f t="shared" si="90"/>
        <v>1</v>
      </c>
      <c r="X684">
        <f t="shared" si="91"/>
        <v>0</v>
      </c>
    </row>
    <row r="685" spans="1:24" ht="15.75" x14ac:dyDescent="0.25">
      <c r="A685" t="str">
        <f t="shared" si="92"/>
        <v>Mat Robson - MIN - G</v>
      </c>
      <c r="B685" t="str">
        <f t="shared" si="93"/>
        <v>Mat</v>
      </c>
      <c r="C685" t="str">
        <f t="shared" si="94"/>
        <v>Robson</v>
      </c>
      <c r="D685" s="13" t="s">
        <v>2514</v>
      </c>
      <c r="E685" s="22" t="s">
        <v>21</v>
      </c>
      <c r="F685" s="25" t="s">
        <v>331</v>
      </c>
      <c r="G685" s="25" t="s">
        <v>121</v>
      </c>
      <c r="H685" s="25" t="s">
        <v>2581</v>
      </c>
      <c r="I685" s="25">
        <v>23</v>
      </c>
      <c r="J685" s="156">
        <f>VALUE(COUNTIF(Validation!$A$2:$H$100,A685))</f>
        <v>0</v>
      </c>
      <c r="K685" s="93">
        <f t="shared" si="95"/>
        <v>1387500</v>
      </c>
      <c r="L685" s="93" t="str">
        <f t="shared" si="96"/>
        <v xml:space="preserve">10.2(c) </v>
      </c>
      <c r="M685" s="92">
        <v>1387500</v>
      </c>
      <c r="N685" s="92" t="s">
        <v>4738</v>
      </c>
      <c r="O685" s="92">
        <v>0</v>
      </c>
      <c r="P685" s="92">
        <v>0</v>
      </c>
      <c r="Q685" s="92">
        <v>0</v>
      </c>
      <c r="R685" s="92">
        <v>0</v>
      </c>
      <c r="S685" s="92">
        <v>0</v>
      </c>
      <c r="T685" s="25">
        <f t="shared" si="97"/>
        <v>1</v>
      </c>
      <c r="V685">
        <f t="shared" si="98"/>
        <v>1</v>
      </c>
      <c r="W685" s="25">
        <f t="shared" si="90"/>
        <v>1</v>
      </c>
      <c r="X685">
        <f t="shared" si="91"/>
        <v>0</v>
      </c>
    </row>
    <row r="686" spans="1:24" ht="15.75" x14ac:dyDescent="0.25">
      <c r="A686" t="str">
        <f t="shared" si="92"/>
        <v>Jordan Greenway - MIN - AG</v>
      </c>
      <c r="B686" t="str">
        <f t="shared" si="93"/>
        <v>Jordan</v>
      </c>
      <c r="C686" t="str">
        <f t="shared" si="94"/>
        <v>Greenway</v>
      </c>
      <c r="D686" s="13" t="s">
        <v>1903</v>
      </c>
      <c r="E686" s="22" t="s">
        <v>21</v>
      </c>
      <c r="F686" s="25" t="s">
        <v>331</v>
      </c>
      <c r="G686" s="25" t="s">
        <v>2341</v>
      </c>
      <c r="H686" s="25" t="s">
        <v>2581</v>
      </c>
      <c r="I686" s="25">
        <v>22</v>
      </c>
      <c r="J686" s="156">
        <f>VALUE(COUNTIF(Validation!$A$2:$H$100,A686))</f>
        <v>0</v>
      </c>
      <c r="K686" s="93">
        <f t="shared" si="95"/>
        <v>1225000</v>
      </c>
      <c r="L686" s="93">
        <f t="shared" si="96"/>
        <v>0</v>
      </c>
      <c r="M686" s="92">
        <v>1225000</v>
      </c>
      <c r="N686" s="92" t="s">
        <v>8</v>
      </c>
      <c r="O686" s="92">
        <v>0</v>
      </c>
      <c r="P686" s="92">
        <v>0</v>
      </c>
      <c r="Q686" s="92">
        <v>0</v>
      </c>
      <c r="R686" s="92">
        <v>0</v>
      </c>
      <c r="S686" s="92">
        <v>0</v>
      </c>
      <c r="T686" s="25">
        <f t="shared" si="97"/>
        <v>1</v>
      </c>
      <c r="V686">
        <f t="shared" si="98"/>
        <v>1</v>
      </c>
      <c r="W686" s="25">
        <f t="shared" si="90"/>
        <v>1</v>
      </c>
      <c r="X686">
        <f t="shared" si="91"/>
        <v>0</v>
      </c>
    </row>
    <row r="687" spans="1:24" ht="15.75" x14ac:dyDescent="0.25">
      <c r="A687" t="str">
        <f t="shared" si="92"/>
        <v>Connor Dewar - MIN - AG</v>
      </c>
      <c r="B687" t="str">
        <f t="shared" si="93"/>
        <v>Connor</v>
      </c>
      <c r="C687" t="str">
        <f t="shared" si="94"/>
        <v>Dewar</v>
      </c>
      <c r="D687" s="13" t="s">
        <v>2509</v>
      </c>
      <c r="E687" s="22" t="s">
        <v>21</v>
      </c>
      <c r="F687" s="25" t="s">
        <v>331</v>
      </c>
      <c r="G687" s="25" t="s">
        <v>2341</v>
      </c>
      <c r="H687" s="25" t="s">
        <v>2581</v>
      </c>
      <c r="I687" s="25">
        <v>20</v>
      </c>
      <c r="J687" s="156">
        <f>VALUE(COUNTIF(Validation!$A$2:$H$100,A687))</f>
        <v>0</v>
      </c>
      <c r="K687" s="93">
        <f t="shared" si="95"/>
        <v>925000</v>
      </c>
      <c r="L687" s="93">
        <f t="shared" si="96"/>
        <v>925000</v>
      </c>
      <c r="M687" s="92">
        <v>925000</v>
      </c>
      <c r="N687" s="92">
        <v>925000</v>
      </c>
      <c r="O687" s="92">
        <v>925000</v>
      </c>
      <c r="P687" s="92" t="s">
        <v>8</v>
      </c>
      <c r="Q687" s="92">
        <v>0</v>
      </c>
      <c r="R687" s="92">
        <v>0</v>
      </c>
      <c r="S687" s="92">
        <v>0</v>
      </c>
      <c r="T687" s="25">
        <f t="shared" si="97"/>
        <v>3</v>
      </c>
      <c r="V687">
        <f t="shared" si="98"/>
        <v>1</v>
      </c>
      <c r="W687" s="25">
        <f t="shared" si="90"/>
        <v>1</v>
      </c>
      <c r="X687">
        <f t="shared" si="91"/>
        <v>1</v>
      </c>
    </row>
    <row r="688" spans="1:24" ht="15.75" x14ac:dyDescent="0.25">
      <c r="A688" t="str">
        <f t="shared" si="92"/>
        <v>Brandon Duhaime - MIN - AD</v>
      </c>
      <c r="B688" t="str">
        <f t="shared" si="93"/>
        <v>Brandon</v>
      </c>
      <c r="C688" t="str">
        <f t="shared" si="94"/>
        <v>Duhaime</v>
      </c>
      <c r="D688" s="13" t="s">
        <v>2507</v>
      </c>
      <c r="E688" s="22" t="s">
        <v>21</v>
      </c>
      <c r="F688" s="25" t="s">
        <v>331</v>
      </c>
      <c r="G688" s="158" t="s">
        <v>2339</v>
      </c>
      <c r="H688" s="158" t="s">
        <v>2581</v>
      </c>
      <c r="I688" s="158">
        <v>22</v>
      </c>
      <c r="J688" s="156">
        <f>VALUE(COUNTIF(Validation!$A$2:$H$100,A688))</f>
        <v>0</v>
      </c>
      <c r="K688" s="93">
        <f t="shared" si="95"/>
        <v>925000</v>
      </c>
      <c r="L688" s="93">
        <f t="shared" si="96"/>
        <v>925000</v>
      </c>
      <c r="M688" s="92">
        <v>925000</v>
      </c>
      <c r="N688" s="92">
        <v>925000</v>
      </c>
      <c r="O688" s="92" t="s">
        <v>8</v>
      </c>
      <c r="P688" s="92">
        <v>0</v>
      </c>
      <c r="Q688" s="92">
        <v>0</v>
      </c>
      <c r="R688" s="92">
        <v>0</v>
      </c>
      <c r="S688" s="92">
        <v>0</v>
      </c>
      <c r="T688" s="25">
        <f t="shared" si="97"/>
        <v>2</v>
      </c>
      <c r="V688">
        <f t="shared" si="98"/>
        <v>1</v>
      </c>
      <c r="W688" s="25">
        <f t="shared" si="90"/>
        <v>1</v>
      </c>
      <c r="X688">
        <f t="shared" si="91"/>
        <v>1</v>
      </c>
    </row>
    <row r="689" spans="1:24" ht="15.75" x14ac:dyDescent="0.25">
      <c r="A689" t="str">
        <f t="shared" si="92"/>
        <v>Kaapo Kahkonen - MIN - G</v>
      </c>
      <c r="B689" t="str">
        <f t="shared" si="93"/>
        <v>Kaapo</v>
      </c>
      <c r="C689" t="str">
        <f t="shared" si="94"/>
        <v>Kahkonen</v>
      </c>
      <c r="D689" s="13" t="s">
        <v>2762</v>
      </c>
      <c r="E689" s="22" t="s">
        <v>21</v>
      </c>
      <c r="F689" s="25" t="s">
        <v>331</v>
      </c>
      <c r="G689" s="25" t="s">
        <v>121</v>
      </c>
      <c r="H689" s="25" t="s">
        <v>2581</v>
      </c>
      <c r="I689" s="25">
        <v>23</v>
      </c>
      <c r="J689" s="156">
        <f>VALUE(COUNTIF(Validation!$A$2:$H$100,A689))</f>
        <v>0</v>
      </c>
      <c r="K689" s="93">
        <f t="shared" si="95"/>
        <v>925000</v>
      </c>
      <c r="L689" s="93">
        <f t="shared" si="96"/>
        <v>0</v>
      </c>
      <c r="M689" s="92">
        <v>925000</v>
      </c>
      <c r="N689" s="92" t="s">
        <v>8</v>
      </c>
      <c r="O689" s="92">
        <v>0</v>
      </c>
      <c r="P689" s="92">
        <v>0</v>
      </c>
      <c r="Q689" s="92">
        <v>0</v>
      </c>
      <c r="R689" s="92">
        <v>0</v>
      </c>
      <c r="S689" s="92">
        <v>0</v>
      </c>
      <c r="T689" s="25">
        <f t="shared" si="97"/>
        <v>1</v>
      </c>
      <c r="V689">
        <f t="shared" si="98"/>
        <v>1</v>
      </c>
      <c r="W689" s="25">
        <f t="shared" si="90"/>
        <v>1</v>
      </c>
      <c r="X689">
        <f t="shared" si="91"/>
        <v>0</v>
      </c>
    </row>
    <row r="690" spans="1:24" ht="15.75" x14ac:dyDescent="0.25">
      <c r="A690" t="str">
        <f t="shared" si="92"/>
        <v>Alexander Khovanov - MIN - C</v>
      </c>
      <c r="B690" t="str">
        <f t="shared" si="93"/>
        <v>Alexander</v>
      </c>
      <c r="C690" t="str">
        <f t="shared" si="94"/>
        <v>Khovanov</v>
      </c>
      <c r="D690" s="13" t="s">
        <v>2508</v>
      </c>
      <c r="E690" s="22" t="s">
        <v>21</v>
      </c>
      <c r="F690" s="25" t="s">
        <v>331</v>
      </c>
      <c r="G690" s="25" t="s">
        <v>70</v>
      </c>
      <c r="H690" s="25" t="s">
        <v>2581</v>
      </c>
      <c r="I690" s="25">
        <v>19</v>
      </c>
      <c r="J690" s="156">
        <f>VALUE(COUNTIF(Validation!$A$2:$H$100,A690))</f>
        <v>0</v>
      </c>
      <c r="K690" s="93">
        <f t="shared" si="95"/>
        <v>925000</v>
      </c>
      <c r="L690" s="93">
        <f t="shared" si="96"/>
        <v>925000</v>
      </c>
      <c r="M690" s="92">
        <v>925000</v>
      </c>
      <c r="N690" s="92">
        <v>925000</v>
      </c>
      <c r="O690" s="92">
        <v>925000</v>
      </c>
      <c r="P690" s="92" t="s">
        <v>8</v>
      </c>
      <c r="Q690" s="92">
        <v>0</v>
      </c>
      <c r="R690" s="92">
        <v>0</v>
      </c>
      <c r="S690" s="92">
        <v>0</v>
      </c>
      <c r="T690" s="25">
        <f t="shared" si="97"/>
        <v>3</v>
      </c>
      <c r="V690">
        <f t="shared" si="98"/>
        <v>1</v>
      </c>
      <c r="W690" s="25">
        <f t="shared" si="90"/>
        <v>1</v>
      </c>
      <c r="X690">
        <f t="shared" si="91"/>
        <v>1</v>
      </c>
    </row>
    <row r="691" spans="1:24" ht="15.75" x14ac:dyDescent="0.25">
      <c r="A691" t="str">
        <f t="shared" si="92"/>
        <v>Mason Shaw - MIN - C</v>
      </c>
      <c r="B691" t="str">
        <f t="shared" si="93"/>
        <v>Mason</v>
      </c>
      <c r="C691" t="str">
        <f t="shared" si="94"/>
        <v>Shaw</v>
      </c>
      <c r="D691" s="13" t="s">
        <v>1918</v>
      </c>
      <c r="E691" s="22" t="s">
        <v>21</v>
      </c>
      <c r="F691" s="25" t="s">
        <v>331</v>
      </c>
      <c r="G691" s="25" t="s">
        <v>70</v>
      </c>
      <c r="H691" s="25" t="s">
        <v>2581</v>
      </c>
      <c r="I691" s="25">
        <v>20</v>
      </c>
      <c r="J691" s="156">
        <f>VALUE(COUNTIF(Validation!$A$2:$H$100,A691))</f>
        <v>0</v>
      </c>
      <c r="K691" s="93">
        <f t="shared" si="95"/>
        <v>925000</v>
      </c>
      <c r="L691" s="93">
        <f t="shared" si="96"/>
        <v>925000</v>
      </c>
      <c r="M691" s="92">
        <v>925000</v>
      </c>
      <c r="N691" s="92">
        <v>925000</v>
      </c>
      <c r="O691" s="92" t="s">
        <v>8</v>
      </c>
      <c r="P691" s="92">
        <v>0</v>
      </c>
      <c r="Q691" s="92">
        <v>0</v>
      </c>
      <c r="R691" s="92">
        <v>0</v>
      </c>
      <c r="S691" s="92">
        <v>0</v>
      </c>
      <c r="T691" s="25">
        <f t="shared" si="97"/>
        <v>2</v>
      </c>
      <c r="V691">
        <f t="shared" si="98"/>
        <v>1</v>
      </c>
      <c r="W691" s="25">
        <f t="shared" si="90"/>
        <v>1</v>
      </c>
      <c r="X691">
        <f t="shared" si="91"/>
        <v>1</v>
      </c>
    </row>
    <row r="692" spans="1:24" ht="15.75" x14ac:dyDescent="0.25">
      <c r="A692" t="str">
        <f t="shared" si="92"/>
        <v>Will Bitten - MIN - AD, C</v>
      </c>
      <c r="B692" t="str">
        <f t="shared" si="93"/>
        <v>Will</v>
      </c>
      <c r="C692" t="str">
        <f t="shared" si="94"/>
        <v>Bitten</v>
      </c>
      <c r="D692" s="13" t="s">
        <v>1412</v>
      </c>
      <c r="E692" s="22" t="s">
        <v>21</v>
      </c>
      <c r="F692" s="25" t="s">
        <v>331</v>
      </c>
      <c r="G692" s="9" t="s">
        <v>2354</v>
      </c>
      <c r="H692" s="9" t="s">
        <v>2581</v>
      </c>
      <c r="I692" s="9">
        <v>21</v>
      </c>
      <c r="J692" s="156">
        <f>VALUE(COUNTIF(Validation!$A$2:$H$100,A692))</f>
        <v>0</v>
      </c>
      <c r="K692" s="93">
        <f t="shared" si="95"/>
        <v>910000</v>
      </c>
      <c r="L692" s="93">
        <f t="shared" si="96"/>
        <v>910000</v>
      </c>
      <c r="M692" s="92">
        <v>910000</v>
      </c>
      <c r="N692" s="92">
        <v>910000</v>
      </c>
      <c r="O692" s="92" t="s">
        <v>8</v>
      </c>
      <c r="P692" s="92">
        <v>0</v>
      </c>
      <c r="Q692" s="92">
        <v>0</v>
      </c>
      <c r="R692" s="92">
        <v>0</v>
      </c>
      <c r="S692" s="92">
        <v>0</v>
      </c>
      <c r="T692" s="25">
        <f t="shared" si="97"/>
        <v>2</v>
      </c>
      <c r="V692">
        <f t="shared" si="98"/>
        <v>1</v>
      </c>
      <c r="W692" s="25">
        <f t="shared" si="90"/>
        <v>1</v>
      </c>
      <c r="X692">
        <f t="shared" si="91"/>
        <v>1</v>
      </c>
    </row>
    <row r="693" spans="1:24" ht="15.75" x14ac:dyDescent="0.25">
      <c r="A693" t="str">
        <f t="shared" si="92"/>
        <v>Nico Sturm - MIN - C</v>
      </c>
      <c r="B693" t="str">
        <f t="shared" si="93"/>
        <v>Nico</v>
      </c>
      <c r="C693" t="str">
        <f t="shared" si="94"/>
        <v>Sturm</v>
      </c>
      <c r="D693" s="13" t="s">
        <v>2512</v>
      </c>
      <c r="E693" s="22" t="s">
        <v>21</v>
      </c>
      <c r="F693" s="25">
        <v>0</v>
      </c>
      <c r="G693" s="9" t="s">
        <v>70</v>
      </c>
      <c r="H693" s="9" t="s">
        <v>2581</v>
      </c>
      <c r="I693" s="9">
        <v>24</v>
      </c>
      <c r="J693" s="156">
        <f>VALUE(COUNTIF(Validation!$A$2:$H$100,A693))</f>
        <v>0</v>
      </c>
      <c r="K693" s="93">
        <f t="shared" si="95"/>
        <v>874125</v>
      </c>
      <c r="L693" s="93">
        <f t="shared" si="96"/>
        <v>0</v>
      </c>
      <c r="M693" s="92">
        <v>874125</v>
      </c>
      <c r="N693" s="92" t="s">
        <v>8</v>
      </c>
      <c r="O693" s="92">
        <v>0</v>
      </c>
      <c r="P693" s="92">
        <v>0</v>
      </c>
      <c r="Q693" s="92">
        <v>0</v>
      </c>
      <c r="R693" s="92">
        <v>0</v>
      </c>
      <c r="S693" s="92">
        <v>0</v>
      </c>
      <c r="T693" s="25">
        <f t="shared" si="97"/>
        <v>1</v>
      </c>
      <c r="V693">
        <f t="shared" si="98"/>
        <v>1</v>
      </c>
      <c r="W693" s="25">
        <f t="shared" si="90"/>
        <v>0</v>
      </c>
      <c r="X693">
        <f t="shared" si="91"/>
        <v>0</v>
      </c>
    </row>
    <row r="694" spans="1:24" ht="15.75" x14ac:dyDescent="0.25">
      <c r="A694" t="str">
        <f t="shared" si="92"/>
        <v>Ivan Lodnia - MIN - AD</v>
      </c>
      <c r="B694" t="str">
        <f t="shared" si="93"/>
        <v>Ivan</v>
      </c>
      <c r="C694" t="str">
        <f t="shared" si="94"/>
        <v>Lodnia</v>
      </c>
      <c r="D694" s="13" t="s">
        <v>1919</v>
      </c>
      <c r="E694" s="22" t="s">
        <v>21</v>
      </c>
      <c r="F694" s="25" t="s">
        <v>331</v>
      </c>
      <c r="G694" s="25" t="s">
        <v>2339</v>
      </c>
      <c r="H694" s="25" t="s">
        <v>2581</v>
      </c>
      <c r="I694" s="25">
        <v>19</v>
      </c>
      <c r="J694" s="156">
        <f>VALUE(COUNTIF(Validation!$A$2:$H$100,A694))</f>
        <v>0</v>
      </c>
      <c r="K694" s="93">
        <f t="shared" si="95"/>
        <v>871667</v>
      </c>
      <c r="L694" s="93">
        <f t="shared" si="96"/>
        <v>871667</v>
      </c>
      <c r="M694" s="92">
        <v>871667</v>
      </c>
      <c r="N694" s="92">
        <v>871667</v>
      </c>
      <c r="O694" s="92">
        <v>871667</v>
      </c>
      <c r="P694" s="92" t="s">
        <v>8</v>
      </c>
      <c r="Q694" s="92">
        <v>0</v>
      </c>
      <c r="R694" s="92">
        <v>0</v>
      </c>
      <c r="S694" s="92">
        <v>0</v>
      </c>
      <c r="T694" s="25">
        <f t="shared" si="97"/>
        <v>3</v>
      </c>
      <c r="V694">
        <f t="shared" si="98"/>
        <v>1</v>
      </c>
      <c r="W694" s="25">
        <f t="shared" si="90"/>
        <v>1</v>
      </c>
      <c r="X694">
        <f t="shared" si="91"/>
        <v>1</v>
      </c>
    </row>
    <row r="695" spans="1:24" ht="15.75" x14ac:dyDescent="0.25">
      <c r="A695" t="str">
        <f t="shared" si="92"/>
        <v>Dmitry Sokolov - MIN - C</v>
      </c>
      <c r="B695" t="str">
        <f t="shared" si="93"/>
        <v>Dmitry</v>
      </c>
      <c r="C695" t="str">
        <f t="shared" si="94"/>
        <v>Sokolov</v>
      </c>
      <c r="D695" s="13" t="s">
        <v>1920</v>
      </c>
      <c r="E695" s="22" t="s">
        <v>21</v>
      </c>
      <c r="F695" s="25" t="s">
        <v>331</v>
      </c>
      <c r="G695" s="9" t="s">
        <v>70</v>
      </c>
      <c r="H695" s="9" t="s">
        <v>2581</v>
      </c>
      <c r="I695" s="9">
        <v>21</v>
      </c>
      <c r="J695" s="156">
        <f>VALUE(COUNTIF(Validation!$A$2:$H$100,A695))</f>
        <v>0</v>
      </c>
      <c r="K695" s="93">
        <f t="shared" si="95"/>
        <v>830000</v>
      </c>
      <c r="L695" s="93">
        <f t="shared" si="96"/>
        <v>830000</v>
      </c>
      <c r="M695" s="92">
        <v>830000</v>
      </c>
      <c r="N695" s="92">
        <v>830000</v>
      </c>
      <c r="O695" s="92" t="s">
        <v>8</v>
      </c>
      <c r="P695" s="92">
        <v>0</v>
      </c>
      <c r="Q695" s="92">
        <v>0</v>
      </c>
      <c r="R695" s="92">
        <v>0</v>
      </c>
      <c r="S695" s="92">
        <v>0</v>
      </c>
      <c r="T695" s="25">
        <f t="shared" si="97"/>
        <v>2</v>
      </c>
      <c r="V695">
        <f t="shared" si="98"/>
        <v>1</v>
      </c>
      <c r="W695" s="25">
        <f t="shared" si="90"/>
        <v>1</v>
      </c>
      <c r="X695">
        <f t="shared" si="91"/>
        <v>1</v>
      </c>
    </row>
    <row r="696" spans="1:24" ht="15.75" x14ac:dyDescent="0.25">
      <c r="A696" t="str">
        <f t="shared" si="92"/>
        <v>Fedor Gordeev - MIN - DG</v>
      </c>
      <c r="B696" t="str">
        <f t="shared" si="93"/>
        <v>Fedor</v>
      </c>
      <c r="C696" t="str">
        <f t="shared" si="94"/>
        <v>Gordeev</v>
      </c>
      <c r="D696" s="13" t="s">
        <v>2513</v>
      </c>
      <c r="E696" s="22" t="s">
        <v>21</v>
      </c>
      <c r="F696" s="25" t="s">
        <v>331</v>
      </c>
      <c r="G696" s="25" t="s">
        <v>2346</v>
      </c>
      <c r="H696" s="25" t="s">
        <v>2581</v>
      </c>
      <c r="I696" s="25">
        <v>20</v>
      </c>
      <c r="J696" s="156">
        <f>VALUE(COUNTIF(Validation!$A$2:$H$100,A696))</f>
        <v>0</v>
      </c>
      <c r="K696" s="93">
        <f t="shared" si="95"/>
        <v>791667</v>
      </c>
      <c r="L696" s="93">
        <f t="shared" si="96"/>
        <v>791667</v>
      </c>
      <c r="M696" s="92">
        <v>791667</v>
      </c>
      <c r="N696" s="92">
        <v>791667</v>
      </c>
      <c r="O696" s="92">
        <v>791667</v>
      </c>
      <c r="P696" s="92" t="s">
        <v>8</v>
      </c>
      <c r="Q696" s="92">
        <v>0</v>
      </c>
      <c r="R696" s="92">
        <v>0</v>
      </c>
      <c r="S696" s="92">
        <v>0</v>
      </c>
      <c r="T696" s="25">
        <f t="shared" si="97"/>
        <v>3</v>
      </c>
      <c r="V696">
        <f t="shared" si="98"/>
        <v>1</v>
      </c>
      <c r="W696" s="25">
        <f t="shared" si="90"/>
        <v>1</v>
      </c>
      <c r="X696">
        <f t="shared" si="91"/>
        <v>1</v>
      </c>
    </row>
    <row r="697" spans="1:24" ht="15.75" x14ac:dyDescent="0.25">
      <c r="A697" t="str">
        <f t="shared" si="92"/>
        <v>Alex Stalock - MIN - G</v>
      </c>
      <c r="B697" t="str">
        <f t="shared" si="93"/>
        <v>Alex</v>
      </c>
      <c r="C697" t="str">
        <f t="shared" si="94"/>
        <v>Stalock</v>
      </c>
      <c r="D697" s="13" t="s">
        <v>1913</v>
      </c>
      <c r="E697" s="22" t="s">
        <v>21</v>
      </c>
      <c r="F697" s="25">
        <v>0</v>
      </c>
      <c r="G697" s="25" t="s">
        <v>121</v>
      </c>
      <c r="H697" s="25" t="s">
        <v>2569</v>
      </c>
      <c r="I697" s="25">
        <v>32</v>
      </c>
      <c r="J697" s="156">
        <f>VALUE(COUNTIF(Validation!$A$2:$H$100,A697))</f>
        <v>0</v>
      </c>
      <c r="K697" s="93">
        <f t="shared" si="95"/>
        <v>785000</v>
      </c>
      <c r="L697" s="93">
        <f t="shared" si="96"/>
        <v>785000</v>
      </c>
      <c r="M697" s="92">
        <v>785000</v>
      </c>
      <c r="N697" s="92">
        <v>785000</v>
      </c>
      <c r="O697" s="92">
        <v>785000</v>
      </c>
      <c r="P697" s="92" t="s">
        <v>7</v>
      </c>
      <c r="Q697" s="92">
        <v>0</v>
      </c>
      <c r="R697" s="92">
        <v>0</v>
      </c>
      <c r="S697" s="92">
        <v>0</v>
      </c>
      <c r="T697" s="25">
        <f t="shared" si="97"/>
        <v>3</v>
      </c>
      <c r="V697">
        <f t="shared" si="98"/>
        <v>1</v>
      </c>
      <c r="W697" s="25">
        <f t="shared" si="90"/>
        <v>0</v>
      </c>
      <c r="X697">
        <f t="shared" si="91"/>
        <v>1</v>
      </c>
    </row>
    <row r="698" spans="1:24" ht="15.75" x14ac:dyDescent="0.25">
      <c r="A698" t="str">
        <f t="shared" si="92"/>
        <v>Carson Soucy - MIN - D</v>
      </c>
      <c r="B698" t="str">
        <f t="shared" si="93"/>
        <v>Carson</v>
      </c>
      <c r="C698" t="str">
        <f t="shared" si="94"/>
        <v>Soucy</v>
      </c>
      <c r="D698" s="13" t="s">
        <v>1914</v>
      </c>
      <c r="E698" s="22" t="s">
        <v>21</v>
      </c>
      <c r="F698" s="25">
        <v>0</v>
      </c>
      <c r="G698" s="25" t="s">
        <v>79</v>
      </c>
      <c r="H698" s="25" t="s">
        <v>2581</v>
      </c>
      <c r="I698" s="25">
        <v>25</v>
      </c>
      <c r="J698" s="156">
        <f>VALUE(COUNTIF(Validation!$A$2:$H$100,A698))</f>
        <v>0</v>
      </c>
      <c r="K698" s="93">
        <f t="shared" si="95"/>
        <v>750000</v>
      </c>
      <c r="L698" s="93">
        <f t="shared" si="96"/>
        <v>0</v>
      </c>
      <c r="M698" s="92">
        <v>750000</v>
      </c>
      <c r="N698" s="92" t="s">
        <v>8</v>
      </c>
      <c r="O698" s="92">
        <v>0</v>
      </c>
      <c r="P698" s="92">
        <v>0</v>
      </c>
      <c r="Q698" s="92">
        <v>0</v>
      </c>
      <c r="R698" s="92">
        <v>0</v>
      </c>
      <c r="S698" s="92">
        <v>0</v>
      </c>
      <c r="T698" s="25">
        <f t="shared" si="97"/>
        <v>1</v>
      </c>
      <c r="V698">
        <f t="shared" si="98"/>
        <v>1</v>
      </c>
      <c r="W698" s="25">
        <f t="shared" si="90"/>
        <v>0</v>
      </c>
      <c r="X698">
        <f t="shared" si="91"/>
        <v>0</v>
      </c>
    </row>
    <row r="699" spans="1:24" ht="15.75" x14ac:dyDescent="0.25">
      <c r="A699" t="str">
        <f t="shared" si="92"/>
        <v>Dereck Baribeau - MIN - G</v>
      </c>
      <c r="B699" t="str">
        <f t="shared" si="93"/>
        <v>Dereck</v>
      </c>
      <c r="C699" t="str">
        <f t="shared" si="94"/>
        <v>Baribeau</v>
      </c>
      <c r="D699" s="13" t="s">
        <v>2773</v>
      </c>
      <c r="E699" s="22" t="s">
        <v>21</v>
      </c>
      <c r="F699" s="25" t="s">
        <v>331</v>
      </c>
      <c r="G699" s="25" t="s">
        <v>121</v>
      </c>
      <c r="H699" s="25" t="s">
        <v>2581</v>
      </c>
      <c r="I699" s="25">
        <v>20</v>
      </c>
      <c r="J699" s="156">
        <f>VALUE(COUNTIF(Validation!$A$2:$H$100,A699))</f>
        <v>0</v>
      </c>
      <c r="K699" s="93">
        <f t="shared" si="95"/>
        <v>733333</v>
      </c>
      <c r="L699" s="93">
        <f t="shared" si="96"/>
        <v>733333</v>
      </c>
      <c r="M699" s="92">
        <v>733333</v>
      </c>
      <c r="N699" s="92">
        <v>733333</v>
      </c>
      <c r="O699" s="92">
        <v>733333</v>
      </c>
      <c r="P699" s="92" t="s">
        <v>8</v>
      </c>
      <c r="Q699" s="92">
        <v>0</v>
      </c>
      <c r="R699" s="92">
        <v>0</v>
      </c>
      <c r="S699" s="92">
        <v>0</v>
      </c>
      <c r="T699" s="25">
        <f t="shared" si="97"/>
        <v>3</v>
      </c>
      <c r="V699">
        <f t="shared" si="98"/>
        <v>1</v>
      </c>
      <c r="W699" s="25">
        <f t="shared" si="90"/>
        <v>1</v>
      </c>
      <c r="X699">
        <f t="shared" si="91"/>
        <v>1</v>
      </c>
    </row>
    <row r="700" spans="1:24" ht="15.75" x14ac:dyDescent="0.25">
      <c r="A700" t="str">
        <f t="shared" si="92"/>
        <v>Nick Seeler - MIN - DG</v>
      </c>
      <c r="B700" t="str">
        <f t="shared" si="93"/>
        <v>Nick</v>
      </c>
      <c r="C700" t="str">
        <f t="shared" si="94"/>
        <v>Seeler</v>
      </c>
      <c r="D700" s="13" t="s">
        <v>1909</v>
      </c>
      <c r="E700" s="22" t="s">
        <v>21</v>
      </c>
      <c r="F700" s="25">
        <v>0</v>
      </c>
      <c r="G700" s="25" t="s">
        <v>2346</v>
      </c>
      <c r="H700" s="25" t="s">
        <v>2569</v>
      </c>
      <c r="I700" s="25">
        <v>26</v>
      </c>
      <c r="J700" s="156">
        <f>VALUE(COUNTIF(Validation!$A$2:$H$100,A700))</f>
        <v>0</v>
      </c>
      <c r="K700" s="93">
        <f t="shared" si="95"/>
        <v>725000</v>
      </c>
      <c r="L700" s="93">
        <f t="shared" si="96"/>
        <v>725000</v>
      </c>
      <c r="M700" s="92">
        <v>725000</v>
      </c>
      <c r="N700" s="92">
        <v>725000</v>
      </c>
      <c r="O700" s="92" t="s">
        <v>7</v>
      </c>
      <c r="P700" s="92">
        <v>0</v>
      </c>
      <c r="Q700" s="92">
        <v>0</v>
      </c>
      <c r="R700" s="92">
        <v>0</v>
      </c>
      <c r="S700" s="92">
        <v>0</v>
      </c>
      <c r="T700" s="25">
        <f t="shared" si="97"/>
        <v>2</v>
      </c>
      <c r="V700">
        <f t="shared" si="98"/>
        <v>1</v>
      </c>
      <c r="W700" s="25">
        <f t="shared" si="90"/>
        <v>0</v>
      </c>
      <c r="X700">
        <f t="shared" si="91"/>
        <v>1</v>
      </c>
    </row>
    <row r="701" spans="1:24" ht="15.75" x14ac:dyDescent="0.25">
      <c r="A701" t="str">
        <f t="shared" si="92"/>
        <v>Brennan Menell - MIN - D</v>
      </c>
      <c r="B701" t="str">
        <f t="shared" si="93"/>
        <v>Brennan</v>
      </c>
      <c r="C701" t="str">
        <f t="shared" si="94"/>
        <v>Menell</v>
      </c>
      <c r="D701" s="13" t="s">
        <v>1922</v>
      </c>
      <c r="E701" s="22" t="s">
        <v>21</v>
      </c>
      <c r="F701" s="25" t="s">
        <v>331</v>
      </c>
      <c r="G701" s="25" t="s">
        <v>79</v>
      </c>
      <c r="H701" s="25" t="s">
        <v>2581</v>
      </c>
      <c r="I701" s="25">
        <v>22</v>
      </c>
      <c r="J701" s="156">
        <f>VALUE(COUNTIF(Validation!$A$2:$H$100,A701))</f>
        <v>0</v>
      </c>
      <c r="K701" s="93">
        <f t="shared" si="95"/>
        <v>716666</v>
      </c>
      <c r="L701" s="93">
        <f t="shared" si="96"/>
        <v>0</v>
      </c>
      <c r="M701" s="92">
        <v>716666</v>
      </c>
      <c r="N701" s="92" t="s">
        <v>8</v>
      </c>
      <c r="O701" s="92">
        <v>0</v>
      </c>
      <c r="P701" s="92">
        <v>0</v>
      </c>
      <c r="Q701" s="92">
        <v>0</v>
      </c>
      <c r="R701" s="92">
        <v>0</v>
      </c>
      <c r="S701" s="92">
        <v>0</v>
      </c>
      <c r="T701" s="25">
        <f t="shared" si="97"/>
        <v>1</v>
      </c>
      <c r="V701">
        <f t="shared" si="98"/>
        <v>1</v>
      </c>
      <c r="W701" s="25">
        <f t="shared" si="90"/>
        <v>1</v>
      </c>
      <c r="X701">
        <f t="shared" si="91"/>
        <v>0</v>
      </c>
    </row>
    <row r="702" spans="1:24" ht="15.75" x14ac:dyDescent="0.25">
      <c r="A702" t="str">
        <f t="shared" si="92"/>
        <v>Matt Bartkowski - MIN - DD</v>
      </c>
      <c r="B702" t="str">
        <f t="shared" si="93"/>
        <v>Matt</v>
      </c>
      <c r="C702" t="str">
        <f t="shared" si="94"/>
        <v>Bartkowski</v>
      </c>
      <c r="D702" s="13" t="s">
        <v>1926</v>
      </c>
      <c r="E702" s="22" t="s">
        <v>21</v>
      </c>
      <c r="F702" s="25">
        <v>0</v>
      </c>
      <c r="G702" s="158" t="s">
        <v>2345</v>
      </c>
      <c r="H702" s="158" t="s">
        <v>2581</v>
      </c>
      <c r="I702" s="158">
        <v>31</v>
      </c>
      <c r="J702" s="156">
        <f>VALUE(COUNTIF(Validation!$A$2:$H$100,A702))</f>
        <v>0</v>
      </c>
      <c r="K702" s="93">
        <f t="shared" si="95"/>
        <v>700000</v>
      </c>
      <c r="L702" s="93">
        <f t="shared" si="96"/>
        <v>0</v>
      </c>
      <c r="M702" s="92">
        <v>700000</v>
      </c>
      <c r="N702" s="92" t="s">
        <v>7</v>
      </c>
      <c r="O702" s="92">
        <v>0</v>
      </c>
      <c r="P702" s="92">
        <v>0</v>
      </c>
      <c r="Q702" s="92">
        <v>0</v>
      </c>
      <c r="R702" s="92">
        <v>0</v>
      </c>
      <c r="S702" s="92">
        <v>0</v>
      </c>
      <c r="T702" s="25">
        <f t="shared" si="97"/>
        <v>1</v>
      </c>
      <c r="V702">
        <f t="shared" si="98"/>
        <v>1</v>
      </c>
      <c r="W702" s="25">
        <f t="shared" si="90"/>
        <v>0</v>
      </c>
      <c r="X702">
        <f t="shared" si="91"/>
        <v>0</v>
      </c>
    </row>
    <row r="703" spans="1:24" ht="15.75" x14ac:dyDescent="0.25">
      <c r="A703" t="str">
        <f t="shared" si="92"/>
        <v>Gabriel Dumont - MIN - C</v>
      </c>
      <c r="B703" t="str">
        <f t="shared" si="93"/>
        <v>Gabriel</v>
      </c>
      <c r="C703" t="str">
        <f t="shared" si="94"/>
        <v>Dumont</v>
      </c>
      <c r="D703" s="13" t="s">
        <v>1494</v>
      </c>
      <c r="E703" s="22" t="s">
        <v>21</v>
      </c>
      <c r="F703" s="25">
        <v>0</v>
      </c>
      <c r="G703" s="158" t="s">
        <v>70</v>
      </c>
      <c r="H703" s="158" t="s">
        <v>2581</v>
      </c>
      <c r="I703" s="158">
        <v>28</v>
      </c>
      <c r="J703" s="156">
        <f>VALUE(COUNTIF(Validation!$A$2:$H$100,A703))</f>
        <v>0</v>
      </c>
      <c r="K703" s="93">
        <f t="shared" si="95"/>
        <v>700000</v>
      </c>
      <c r="L703" s="93">
        <f t="shared" si="96"/>
        <v>700000</v>
      </c>
      <c r="M703" s="92">
        <v>700000</v>
      </c>
      <c r="N703" s="92">
        <v>700000</v>
      </c>
      <c r="O703" s="92" t="s">
        <v>7</v>
      </c>
      <c r="P703" s="92">
        <v>0</v>
      </c>
      <c r="Q703" s="92">
        <v>0</v>
      </c>
      <c r="R703" s="92">
        <v>0</v>
      </c>
      <c r="S703" s="92">
        <v>0</v>
      </c>
      <c r="T703" s="25">
        <f t="shared" si="97"/>
        <v>2</v>
      </c>
      <c r="V703">
        <f t="shared" si="98"/>
        <v>1</v>
      </c>
      <c r="W703" s="25">
        <f t="shared" si="90"/>
        <v>0</v>
      </c>
      <c r="X703">
        <f t="shared" si="91"/>
        <v>1</v>
      </c>
    </row>
    <row r="704" spans="1:24" ht="15.75" x14ac:dyDescent="0.25">
      <c r="A704" t="str">
        <f t="shared" si="92"/>
        <v>Brad Hunt - MIN - DD</v>
      </c>
      <c r="B704" t="str">
        <f t="shared" si="93"/>
        <v>Brad</v>
      </c>
      <c r="C704" t="str">
        <f t="shared" si="94"/>
        <v>Hunt</v>
      </c>
      <c r="D704" s="13" t="s">
        <v>2292</v>
      </c>
      <c r="E704" s="22" t="s">
        <v>21</v>
      </c>
      <c r="F704" s="25">
        <v>0</v>
      </c>
      <c r="G704" s="25" t="s">
        <v>2345</v>
      </c>
      <c r="H704" s="25" t="s">
        <v>2569</v>
      </c>
      <c r="I704" s="25">
        <v>31</v>
      </c>
      <c r="J704" s="156">
        <f>VALUE(COUNTIF(Validation!$A$2:$H$100,A704))</f>
        <v>0</v>
      </c>
      <c r="K704" s="93">
        <f t="shared" si="95"/>
        <v>700000</v>
      </c>
      <c r="L704" s="93">
        <f t="shared" si="96"/>
        <v>700000</v>
      </c>
      <c r="M704" s="92">
        <v>700000</v>
      </c>
      <c r="N704" s="92">
        <v>700000</v>
      </c>
      <c r="O704" s="92" t="s">
        <v>7</v>
      </c>
      <c r="P704" s="92">
        <v>0</v>
      </c>
      <c r="Q704" s="92">
        <v>0</v>
      </c>
      <c r="R704" s="92">
        <v>0</v>
      </c>
      <c r="S704" s="92">
        <v>0</v>
      </c>
      <c r="T704" s="25">
        <f t="shared" si="97"/>
        <v>2</v>
      </c>
      <c r="V704">
        <f t="shared" si="98"/>
        <v>1</v>
      </c>
      <c r="W704" s="25">
        <f t="shared" si="90"/>
        <v>0</v>
      </c>
      <c r="X704">
        <f t="shared" si="91"/>
        <v>1</v>
      </c>
    </row>
    <row r="705" spans="1:24" ht="15.75" x14ac:dyDescent="0.25">
      <c r="A705" t="str">
        <f t="shared" si="92"/>
        <v>Luke Johnson - MIN - C</v>
      </c>
      <c r="B705" t="str">
        <f t="shared" si="93"/>
        <v>Luke</v>
      </c>
      <c r="C705" t="str">
        <f t="shared" si="94"/>
        <v>Johnson</v>
      </c>
      <c r="D705" s="13" t="s">
        <v>1825</v>
      </c>
      <c r="E705" s="22" t="s">
        <v>21</v>
      </c>
      <c r="F705" s="25">
        <v>0</v>
      </c>
      <c r="G705" s="25" t="s">
        <v>70</v>
      </c>
      <c r="H705" s="25" t="s">
        <v>2581</v>
      </c>
      <c r="I705" s="25">
        <v>24</v>
      </c>
      <c r="J705" s="156">
        <f>VALUE(COUNTIF(Validation!$A$2:$H$100,A705))</f>
        <v>0</v>
      </c>
      <c r="K705" s="93">
        <f t="shared" si="95"/>
        <v>700000</v>
      </c>
      <c r="L705" s="93">
        <f t="shared" si="96"/>
        <v>700000</v>
      </c>
      <c r="M705" s="92">
        <v>700000</v>
      </c>
      <c r="N705" s="92">
        <v>700000</v>
      </c>
      <c r="O705" s="92" t="s">
        <v>8</v>
      </c>
      <c r="P705" s="92">
        <v>0</v>
      </c>
      <c r="Q705" s="92">
        <v>0</v>
      </c>
      <c r="R705" s="92">
        <v>0</v>
      </c>
      <c r="S705" s="92">
        <v>0</v>
      </c>
      <c r="T705" s="25">
        <f t="shared" si="97"/>
        <v>2</v>
      </c>
      <c r="V705">
        <f t="shared" si="98"/>
        <v>1</v>
      </c>
      <c r="W705" s="25">
        <f t="shared" si="90"/>
        <v>0</v>
      </c>
      <c r="X705">
        <f t="shared" si="91"/>
        <v>1</v>
      </c>
    </row>
    <row r="706" spans="1:24" ht="15.75" x14ac:dyDescent="0.25">
      <c r="A706" t="str">
        <f t="shared" si="92"/>
        <v>Gerald Mayhew - MIN - C, AD</v>
      </c>
      <c r="B706" t="str">
        <f t="shared" si="93"/>
        <v>Gerald</v>
      </c>
      <c r="C706" t="str">
        <f t="shared" si="94"/>
        <v>Mayhew</v>
      </c>
      <c r="D706" s="13" t="s">
        <v>2510</v>
      </c>
      <c r="E706" s="22" t="s">
        <v>21</v>
      </c>
      <c r="F706" s="25">
        <v>0</v>
      </c>
      <c r="G706" s="25" t="s">
        <v>2349</v>
      </c>
      <c r="H706" s="25" t="s">
        <v>2581</v>
      </c>
      <c r="I706" s="25">
        <v>26</v>
      </c>
      <c r="J706" s="156">
        <f>VALUE(COUNTIF(Validation!$A$2:$H$100,A706))</f>
        <v>0</v>
      </c>
      <c r="K706" s="93">
        <f t="shared" si="95"/>
        <v>700000</v>
      </c>
      <c r="L706" s="93">
        <f t="shared" si="96"/>
        <v>700000</v>
      </c>
      <c r="M706" s="92">
        <v>700000</v>
      </c>
      <c r="N706" s="92">
        <v>700000</v>
      </c>
      <c r="O706" s="92" t="s">
        <v>7</v>
      </c>
      <c r="P706" s="92">
        <v>0</v>
      </c>
      <c r="Q706" s="92">
        <v>0</v>
      </c>
      <c r="R706" s="92">
        <v>0</v>
      </c>
      <c r="S706" s="92">
        <v>0</v>
      </c>
      <c r="T706" s="25">
        <f t="shared" si="97"/>
        <v>2</v>
      </c>
      <c r="V706">
        <f t="shared" si="98"/>
        <v>1</v>
      </c>
      <c r="W706" s="25">
        <f t="shared" ref="W706:W769" si="99">IF(LEFT(F706,3)="ELC",1,0)</f>
        <v>0</v>
      </c>
      <c r="X706">
        <f t="shared" ref="X706:X769" si="100">IF(K706=L706,1,0)</f>
        <v>1</v>
      </c>
    </row>
    <row r="707" spans="1:24" ht="15.75" x14ac:dyDescent="0.25">
      <c r="A707" t="str">
        <f t="shared" ref="A707:A770" si="101">B707&amp;" "&amp;C707&amp;" - "&amp;E707&amp;" - "&amp;G707</f>
        <v>Kyle Rau - MIN - AG, C</v>
      </c>
      <c r="B707" t="str">
        <f t="shared" ref="B707:B770" si="102">RIGHT(D707,(LEN(D707)-1)-SEARCH(",",D707,1))</f>
        <v>Kyle</v>
      </c>
      <c r="C707" t="str">
        <f t="shared" ref="C707:C770" si="103">LEFT(D707,SEARCH(",",D707,1)-1)</f>
        <v>Rau</v>
      </c>
      <c r="D707" s="13" t="s">
        <v>1923</v>
      </c>
      <c r="E707" s="22" t="s">
        <v>21</v>
      </c>
      <c r="F707" s="25">
        <v>0</v>
      </c>
      <c r="G707" s="25" t="s">
        <v>2351</v>
      </c>
      <c r="H707" s="25" t="s">
        <v>2581</v>
      </c>
      <c r="I707" s="25">
        <v>26</v>
      </c>
      <c r="J707" s="156">
        <f>VALUE(COUNTIF(Validation!$A$2:$H$100,A707))</f>
        <v>0</v>
      </c>
      <c r="K707" s="93">
        <f t="shared" ref="K707:K770" si="104">IF(OR(M707="RFA",M707="UFA",M707="",M707=0),0,M707)</f>
        <v>700000</v>
      </c>
      <c r="L707" s="93">
        <f t="shared" ref="L707:L770" si="105">IF(OR(N707="RFA",N707="UFA",N707="",N707=0),0,N707)</f>
        <v>0</v>
      </c>
      <c r="M707" s="92">
        <v>700000</v>
      </c>
      <c r="N707" s="92" t="s">
        <v>7</v>
      </c>
      <c r="O707" s="92">
        <v>0</v>
      </c>
      <c r="P707" s="92">
        <v>0</v>
      </c>
      <c r="Q707" s="92">
        <v>0</v>
      </c>
      <c r="R707" s="92">
        <v>0</v>
      </c>
      <c r="S707" s="92">
        <v>0</v>
      </c>
      <c r="T707" s="25">
        <f t="shared" ref="T707:T770" si="106">COUNTIF(M707:S707,"&gt;0")</f>
        <v>1</v>
      </c>
      <c r="V707">
        <f t="shared" ref="V707:V770" si="107">COUNTIF($D$3:$D$1478,D707)</f>
        <v>1</v>
      </c>
      <c r="W707" s="25">
        <f t="shared" si="99"/>
        <v>0</v>
      </c>
      <c r="X707">
        <f t="shared" si="100"/>
        <v>0</v>
      </c>
    </row>
    <row r="708" spans="1:24" ht="15.75" x14ac:dyDescent="0.25">
      <c r="A708" t="str">
        <f t="shared" si="101"/>
        <v>Hunter Warner - MIN - DD</v>
      </c>
      <c r="B708" t="str">
        <f t="shared" si="102"/>
        <v>Hunter</v>
      </c>
      <c r="C708" t="str">
        <f t="shared" si="103"/>
        <v>Warner</v>
      </c>
      <c r="D708" s="13" t="s">
        <v>1928</v>
      </c>
      <c r="E708" s="22" t="s">
        <v>21</v>
      </c>
      <c r="F708" s="25">
        <v>0</v>
      </c>
      <c r="G708" s="25" t="s">
        <v>2345</v>
      </c>
      <c r="H708" s="25" t="s">
        <v>2581</v>
      </c>
      <c r="I708" s="25">
        <v>23</v>
      </c>
      <c r="J708" s="156">
        <f>VALUE(COUNTIF(Validation!$A$2:$H$100,A708))</f>
        <v>0</v>
      </c>
      <c r="K708" s="93">
        <f t="shared" si="104"/>
        <v>700000</v>
      </c>
      <c r="L708" s="93">
        <f t="shared" si="105"/>
        <v>0</v>
      </c>
      <c r="M708" s="92">
        <v>700000</v>
      </c>
      <c r="N708" s="92" t="s">
        <v>8</v>
      </c>
      <c r="O708" s="92">
        <v>0</v>
      </c>
      <c r="P708" s="92">
        <v>0</v>
      </c>
      <c r="Q708" s="92">
        <v>0</v>
      </c>
      <c r="R708" s="92">
        <v>0</v>
      </c>
      <c r="S708" s="92">
        <v>0</v>
      </c>
      <c r="T708" s="25">
        <f t="shared" si="106"/>
        <v>1</v>
      </c>
      <c r="V708">
        <f t="shared" si="107"/>
        <v>1</v>
      </c>
      <c r="W708" s="25">
        <f t="shared" si="99"/>
        <v>0</v>
      </c>
      <c r="X708">
        <f t="shared" si="100"/>
        <v>0</v>
      </c>
    </row>
    <row r="709" spans="1:24" ht="15.75" x14ac:dyDescent="0.25">
      <c r="A709" t="str">
        <f t="shared" si="101"/>
        <v>Stepan Falkovsky - MIN - DG</v>
      </c>
      <c r="B709" t="str">
        <f t="shared" si="102"/>
        <v>Stepan</v>
      </c>
      <c r="C709" t="str">
        <f t="shared" si="103"/>
        <v>Falkovsky</v>
      </c>
      <c r="D709" s="13" t="s">
        <v>2199</v>
      </c>
      <c r="E709" s="22" t="s">
        <v>21</v>
      </c>
      <c r="F709" s="25" t="s">
        <v>331</v>
      </c>
      <c r="G709" s="9" t="s">
        <v>2346</v>
      </c>
      <c r="H709" s="9" t="s">
        <v>2581</v>
      </c>
      <c r="I709" s="9">
        <v>22</v>
      </c>
      <c r="J709" s="156">
        <f>VALUE(COUNTIF(Validation!$A$2:$H$100,A709))</f>
        <v>0</v>
      </c>
      <c r="K709" s="93">
        <f t="shared" si="104"/>
        <v>698333</v>
      </c>
      <c r="L709" s="93">
        <f t="shared" si="105"/>
        <v>0</v>
      </c>
      <c r="M709" s="92">
        <v>698333</v>
      </c>
      <c r="N709" s="92" t="s">
        <v>8</v>
      </c>
      <c r="O709" s="92">
        <v>0</v>
      </c>
      <c r="P709" s="92">
        <v>0</v>
      </c>
      <c r="Q709" s="92">
        <v>0</v>
      </c>
      <c r="R709" s="92">
        <v>0</v>
      </c>
      <c r="S709" s="92">
        <v>0</v>
      </c>
      <c r="T709" s="25">
        <f t="shared" si="106"/>
        <v>1</v>
      </c>
      <c r="V709">
        <f t="shared" si="107"/>
        <v>1</v>
      </c>
      <c r="W709" s="25">
        <f t="shared" si="99"/>
        <v>1</v>
      </c>
      <c r="X709">
        <f t="shared" si="100"/>
        <v>0</v>
      </c>
    </row>
    <row r="710" spans="1:24" ht="15.75" x14ac:dyDescent="0.25">
      <c r="A710" t="str">
        <f t="shared" si="101"/>
        <v>J.T. Brown - MIN - AD</v>
      </c>
      <c r="B710" t="str">
        <f t="shared" si="102"/>
        <v>J.T.</v>
      </c>
      <c r="C710" t="str">
        <f t="shared" si="103"/>
        <v>Brown</v>
      </c>
      <c r="D710" s="13" t="s">
        <v>1904</v>
      </c>
      <c r="E710" s="22" t="s">
        <v>21</v>
      </c>
      <c r="F710" s="25">
        <v>0</v>
      </c>
      <c r="G710" s="158" t="s">
        <v>2339</v>
      </c>
      <c r="H710" s="158" t="s">
        <v>2569</v>
      </c>
      <c r="I710" s="158">
        <v>29</v>
      </c>
      <c r="J710" s="156">
        <f>VALUE(COUNTIF(Validation!$A$2:$H$100,A710))</f>
        <v>0</v>
      </c>
      <c r="K710" s="93">
        <f t="shared" si="104"/>
        <v>687500</v>
      </c>
      <c r="L710" s="93">
        <f t="shared" si="105"/>
        <v>0</v>
      </c>
      <c r="M710" s="92">
        <v>687500</v>
      </c>
      <c r="N710" s="92" t="s">
        <v>7</v>
      </c>
      <c r="O710" s="92">
        <v>0</v>
      </c>
      <c r="P710" s="92">
        <v>0</v>
      </c>
      <c r="Q710" s="92">
        <v>0</v>
      </c>
      <c r="R710" s="92">
        <v>0</v>
      </c>
      <c r="S710" s="92">
        <v>0</v>
      </c>
      <c r="T710" s="25">
        <f t="shared" si="106"/>
        <v>1</v>
      </c>
      <c r="V710">
        <f t="shared" si="107"/>
        <v>1</v>
      </c>
      <c r="W710" s="25">
        <f t="shared" si="99"/>
        <v>0</v>
      </c>
      <c r="X710">
        <f t="shared" si="100"/>
        <v>0</v>
      </c>
    </row>
    <row r="711" spans="1:24" ht="15.75" x14ac:dyDescent="0.25">
      <c r="A711" t="str">
        <f t="shared" si="101"/>
        <v>Sam Anas - MIN - C</v>
      </c>
      <c r="B711" t="str">
        <f t="shared" si="102"/>
        <v>Sam</v>
      </c>
      <c r="C711" t="str">
        <f t="shared" si="103"/>
        <v>Anas</v>
      </c>
      <c r="D711" s="13" t="s">
        <v>1924</v>
      </c>
      <c r="E711" s="22" t="s">
        <v>21</v>
      </c>
      <c r="F711" s="25">
        <v>0</v>
      </c>
      <c r="G711" s="9" t="s">
        <v>70</v>
      </c>
      <c r="H711" s="9" t="s">
        <v>2581</v>
      </c>
      <c r="I711" s="9">
        <v>26</v>
      </c>
      <c r="J711" s="156">
        <f>VALUE(COUNTIF(Validation!$A$2:$H$100,A711))</f>
        <v>0</v>
      </c>
      <c r="K711" s="93">
        <f t="shared" si="104"/>
        <v>675000</v>
      </c>
      <c r="L711" s="93">
        <f t="shared" si="105"/>
        <v>0</v>
      </c>
      <c r="M711" s="92">
        <v>675000</v>
      </c>
      <c r="N711" s="92" t="s">
        <v>7</v>
      </c>
      <c r="O711" s="92">
        <v>0</v>
      </c>
      <c r="P711" s="92">
        <v>0</v>
      </c>
      <c r="Q711" s="92">
        <v>0</v>
      </c>
      <c r="R711" s="92">
        <v>0</v>
      </c>
      <c r="S711" s="92">
        <v>0</v>
      </c>
      <c r="T711" s="25">
        <f t="shared" si="106"/>
        <v>1</v>
      </c>
      <c r="V711">
        <f t="shared" si="107"/>
        <v>1</v>
      </c>
      <c r="W711" s="25">
        <f t="shared" si="99"/>
        <v>0</v>
      </c>
      <c r="X711">
        <f t="shared" si="100"/>
        <v>0</v>
      </c>
    </row>
    <row r="712" spans="1:24" ht="15.75" x14ac:dyDescent="0.25">
      <c r="A712" t="str">
        <f t="shared" si="101"/>
        <v>Colton Beck - MIN - AG</v>
      </c>
      <c r="B712" t="str">
        <f t="shared" si="102"/>
        <v>Colton</v>
      </c>
      <c r="C712" t="str">
        <f t="shared" si="103"/>
        <v>Beck</v>
      </c>
      <c r="D712" s="13" t="s">
        <v>2511</v>
      </c>
      <c r="E712" s="22" t="s">
        <v>21</v>
      </c>
      <c r="F712" s="25">
        <v>0</v>
      </c>
      <c r="G712" s="158" t="s">
        <v>2341</v>
      </c>
      <c r="H712" s="158" t="s">
        <v>2581</v>
      </c>
      <c r="I712" s="158">
        <v>29</v>
      </c>
      <c r="J712" s="156">
        <f>VALUE(COUNTIF(Validation!$A$2:$H$100,A712))</f>
        <v>0</v>
      </c>
      <c r="K712" s="93">
        <f t="shared" si="104"/>
        <v>675000</v>
      </c>
      <c r="L712" s="93">
        <f t="shared" si="105"/>
        <v>0</v>
      </c>
      <c r="M712" s="92">
        <v>675000</v>
      </c>
      <c r="N712" s="92" t="s">
        <v>7</v>
      </c>
      <c r="O712" s="92">
        <v>0</v>
      </c>
      <c r="P712" s="92">
        <v>0</v>
      </c>
      <c r="Q712" s="92">
        <v>0</v>
      </c>
      <c r="R712" s="92">
        <v>0</v>
      </c>
      <c r="S712" s="92">
        <v>0</v>
      </c>
      <c r="T712" s="25">
        <f t="shared" si="106"/>
        <v>1</v>
      </c>
      <c r="V712">
        <f t="shared" si="107"/>
        <v>1</v>
      </c>
      <c r="W712" s="25">
        <f t="shared" si="99"/>
        <v>0</v>
      </c>
      <c r="X712">
        <f t="shared" si="100"/>
        <v>0</v>
      </c>
    </row>
    <row r="713" spans="1:24" ht="15.75" x14ac:dyDescent="0.25">
      <c r="A713" t="str">
        <f t="shared" si="101"/>
        <v>Michael Liambas - MIN - AG</v>
      </c>
      <c r="B713" t="str">
        <f t="shared" si="102"/>
        <v>Michael</v>
      </c>
      <c r="C713" t="str">
        <f t="shared" si="103"/>
        <v>Liambas</v>
      </c>
      <c r="D713" s="13" t="s">
        <v>1925</v>
      </c>
      <c r="E713" s="22" t="s">
        <v>21</v>
      </c>
      <c r="F713" s="25">
        <v>0</v>
      </c>
      <c r="G713" s="158" t="s">
        <v>2341</v>
      </c>
      <c r="H713" s="158" t="s">
        <v>2581</v>
      </c>
      <c r="I713" s="158">
        <v>30</v>
      </c>
      <c r="J713" s="156">
        <f>VALUE(COUNTIF(Validation!$A$2:$H$100,A713))</f>
        <v>0</v>
      </c>
      <c r="K713" s="93">
        <f t="shared" si="104"/>
        <v>675000</v>
      </c>
      <c r="L713" s="93">
        <f t="shared" si="105"/>
        <v>0</v>
      </c>
      <c r="M713" s="92">
        <v>675000</v>
      </c>
      <c r="N713" s="92" t="s">
        <v>7</v>
      </c>
      <c r="O713" s="92">
        <v>0</v>
      </c>
      <c r="P713" s="92">
        <v>0</v>
      </c>
      <c r="Q713" s="92">
        <v>0</v>
      </c>
      <c r="R713" s="92">
        <v>0</v>
      </c>
      <c r="S713" s="92">
        <v>0</v>
      </c>
      <c r="T713" s="25">
        <f t="shared" si="106"/>
        <v>1</v>
      </c>
      <c r="V713">
        <f t="shared" si="107"/>
        <v>1</v>
      </c>
      <c r="W713" s="25">
        <f t="shared" si="99"/>
        <v>0</v>
      </c>
      <c r="X713">
        <f t="shared" si="100"/>
        <v>0</v>
      </c>
    </row>
    <row r="714" spans="1:24" ht="15.75" x14ac:dyDescent="0.25">
      <c r="A714" t="str">
        <f t="shared" si="101"/>
        <v>Louis Belpedio - MIN - DD</v>
      </c>
      <c r="B714" t="str">
        <f t="shared" si="102"/>
        <v>Louis</v>
      </c>
      <c r="C714" t="str">
        <f t="shared" si="103"/>
        <v>Belpedio</v>
      </c>
      <c r="D714" s="13" t="s">
        <v>1916</v>
      </c>
      <c r="E714" s="22" t="s">
        <v>21</v>
      </c>
      <c r="F714" s="25">
        <v>0</v>
      </c>
      <c r="G714" s="158" t="s">
        <v>2345</v>
      </c>
      <c r="H714" s="158" t="s">
        <v>2581</v>
      </c>
      <c r="I714" s="158">
        <v>23</v>
      </c>
      <c r="J714" s="156">
        <f>VALUE(COUNTIF(Validation!$A$2:$H$100,A714))</f>
        <v>0</v>
      </c>
      <c r="K714" s="93">
        <f t="shared" si="104"/>
        <v>0</v>
      </c>
      <c r="L714" s="93">
        <f t="shared" si="105"/>
        <v>0</v>
      </c>
      <c r="M714" s="92" t="s">
        <v>8</v>
      </c>
      <c r="N714" s="92">
        <v>0</v>
      </c>
      <c r="O714" s="92">
        <v>0</v>
      </c>
      <c r="P714" s="92">
        <v>0</v>
      </c>
      <c r="Q714" s="92">
        <v>0</v>
      </c>
      <c r="R714" s="92">
        <v>0</v>
      </c>
      <c r="S714" s="92">
        <v>0</v>
      </c>
      <c r="T714" s="25">
        <f t="shared" si="106"/>
        <v>0</v>
      </c>
      <c r="V714">
        <f t="shared" si="107"/>
        <v>1</v>
      </c>
      <c r="W714" s="25">
        <f t="shared" si="99"/>
        <v>0</v>
      </c>
      <c r="X714">
        <f t="shared" si="100"/>
        <v>1</v>
      </c>
    </row>
    <row r="715" spans="1:24" ht="15.75" x14ac:dyDescent="0.25">
      <c r="A715" t="str">
        <f t="shared" si="101"/>
        <v>Kevin Fiala - MIN - AG</v>
      </c>
      <c r="B715" t="str">
        <f t="shared" si="102"/>
        <v>Kevin</v>
      </c>
      <c r="C715" t="str">
        <f t="shared" si="103"/>
        <v>Fiala</v>
      </c>
      <c r="D715" s="13" t="s">
        <v>1935</v>
      </c>
      <c r="E715" s="22" t="s">
        <v>21</v>
      </c>
      <c r="F715" s="25">
        <v>0</v>
      </c>
      <c r="G715" s="25" t="s">
        <v>2341</v>
      </c>
      <c r="H715" s="25" t="s">
        <v>2569</v>
      </c>
      <c r="I715" s="25">
        <v>23</v>
      </c>
      <c r="J715" s="156">
        <f>VALUE(COUNTIF(Validation!$A$2:$H$100,A715))</f>
        <v>1</v>
      </c>
      <c r="K715" s="93">
        <f t="shared" si="104"/>
        <v>0</v>
      </c>
      <c r="L715" s="93">
        <f t="shared" si="105"/>
        <v>0</v>
      </c>
      <c r="M715" s="92" t="s">
        <v>8</v>
      </c>
      <c r="N715" s="92">
        <v>0</v>
      </c>
      <c r="O715" s="92">
        <v>0</v>
      </c>
      <c r="P715" s="92">
        <v>0</v>
      </c>
      <c r="Q715" s="92">
        <v>0</v>
      </c>
      <c r="R715" s="92">
        <v>0</v>
      </c>
      <c r="S715" s="92">
        <v>0</v>
      </c>
      <c r="T715" s="25">
        <f t="shared" si="106"/>
        <v>0</v>
      </c>
      <c r="V715">
        <f t="shared" si="107"/>
        <v>1</v>
      </c>
      <c r="W715" s="25">
        <f t="shared" si="99"/>
        <v>0</v>
      </c>
      <c r="X715">
        <f t="shared" si="100"/>
        <v>1</v>
      </c>
    </row>
    <row r="716" spans="1:24" ht="15.75" x14ac:dyDescent="0.25">
      <c r="A716" t="str">
        <f t="shared" si="101"/>
        <v>Carey Price - MTL - G</v>
      </c>
      <c r="B716" t="str">
        <f t="shared" si="102"/>
        <v>Carey</v>
      </c>
      <c r="C716" t="str">
        <f t="shared" si="103"/>
        <v>Price</v>
      </c>
      <c r="D716" s="13" t="s">
        <v>1406</v>
      </c>
      <c r="E716" s="22" t="s">
        <v>22</v>
      </c>
      <c r="F716" s="25" t="s">
        <v>364</v>
      </c>
      <c r="G716" s="25" t="s">
        <v>121</v>
      </c>
      <c r="H716" s="25" t="s">
        <v>2569</v>
      </c>
      <c r="I716" s="25">
        <v>32</v>
      </c>
      <c r="J716" s="156">
        <f>VALUE(COUNTIF(Validation!$A$2:$H$100,A716))</f>
        <v>0</v>
      </c>
      <c r="K716" s="93">
        <f t="shared" si="104"/>
        <v>10500000</v>
      </c>
      <c r="L716" s="93">
        <f t="shared" si="105"/>
        <v>10500000</v>
      </c>
      <c r="M716" s="92">
        <v>10500000</v>
      </c>
      <c r="N716" s="92">
        <v>10500000</v>
      </c>
      <c r="O716" s="92">
        <v>10500000</v>
      </c>
      <c r="P716" s="92">
        <v>10500000</v>
      </c>
      <c r="Q716" s="92">
        <v>10500000</v>
      </c>
      <c r="R716" s="92">
        <v>10500000</v>
      </c>
      <c r="S716" s="92">
        <v>10500000</v>
      </c>
      <c r="T716" s="25">
        <f t="shared" si="106"/>
        <v>7</v>
      </c>
      <c r="V716">
        <f t="shared" si="107"/>
        <v>1</v>
      </c>
      <c r="W716" s="25">
        <f t="shared" si="99"/>
        <v>0</v>
      </c>
      <c r="X716">
        <f t="shared" si="100"/>
        <v>1</v>
      </c>
    </row>
    <row r="717" spans="1:24" ht="15.75" x14ac:dyDescent="0.25">
      <c r="A717" t="str">
        <f t="shared" si="101"/>
        <v>Shea Weber - MTL - DD</v>
      </c>
      <c r="B717" t="str">
        <f t="shared" si="102"/>
        <v>Shea</v>
      </c>
      <c r="C717" t="str">
        <f t="shared" si="103"/>
        <v>Weber</v>
      </c>
      <c r="D717" s="13" t="s">
        <v>4811</v>
      </c>
      <c r="E717" s="22" t="s">
        <v>22</v>
      </c>
      <c r="F717" s="25">
        <v>0</v>
      </c>
      <c r="G717" s="25" t="s">
        <v>2345</v>
      </c>
      <c r="H717" s="25" t="s">
        <v>2569</v>
      </c>
      <c r="I717" s="25">
        <v>34</v>
      </c>
      <c r="J717" s="156">
        <f>VALUE(COUNTIF(Validation!$A$2:$H$100,A717))</f>
        <v>0</v>
      </c>
      <c r="K717" s="93">
        <f t="shared" si="104"/>
        <v>7857143</v>
      </c>
      <c r="L717" s="93">
        <f t="shared" si="105"/>
        <v>7857143</v>
      </c>
      <c r="M717" s="92">
        <v>7857143</v>
      </c>
      <c r="N717" s="92">
        <v>7857143</v>
      </c>
      <c r="O717" s="92">
        <v>7857143</v>
      </c>
      <c r="P717" s="92">
        <v>7857143</v>
      </c>
      <c r="Q717" s="92">
        <v>7857143</v>
      </c>
      <c r="R717" s="92">
        <v>7857143</v>
      </c>
      <c r="S717" s="92">
        <v>7857143</v>
      </c>
      <c r="T717" s="25">
        <f t="shared" si="106"/>
        <v>7</v>
      </c>
      <c r="V717">
        <f t="shared" si="107"/>
        <v>1</v>
      </c>
      <c r="W717" s="25">
        <f t="shared" si="99"/>
        <v>0</v>
      </c>
      <c r="X717">
        <f t="shared" si="100"/>
        <v>1</v>
      </c>
    </row>
    <row r="718" spans="1:24" ht="15.75" x14ac:dyDescent="0.25">
      <c r="A718" t="str">
        <f t="shared" si="101"/>
        <v>Jonathan Drouin - MTL - AG, AD, C</v>
      </c>
      <c r="B718" t="str">
        <f t="shared" si="102"/>
        <v>Jonathan</v>
      </c>
      <c r="C718" t="str">
        <f t="shared" si="103"/>
        <v>Drouin</v>
      </c>
      <c r="D718" s="13" t="s">
        <v>1390</v>
      </c>
      <c r="E718" s="22" t="s">
        <v>22</v>
      </c>
      <c r="F718" s="25">
        <v>0</v>
      </c>
      <c r="G718" s="25" t="s">
        <v>2371</v>
      </c>
      <c r="H718" s="25" t="s">
        <v>2569</v>
      </c>
      <c r="I718" s="25">
        <v>24</v>
      </c>
      <c r="J718" s="156">
        <f>VALUE(COUNTIF(Validation!$A$2:$H$100,A718))</f>
        <v>1</v>
      </c>
      <c r="K718" s="93">
        <f t="shared" si="104"/>
        <v>5500000</v>
      </c>
      <c r="L718" s="93">
        <f t="shared" si="105"/>
        <v>5500000</v>
      </c>
      <c r="M718" s="92">
        <v>5500000</v>
      </c>
      <c r="N718" s="92">
        <v>5500000</v>
      </c>
      <c r="O718" s="92">
        <v>5500000</v>
      </c>
      <c r="P718" s="92">
        <v>5500000</v>
      </c>
      <c r="Q718" s="92" t="s">
        <v>7</v>
      </c>
      <c r="R718" s="92">
        <v>0</v>
      </c>
      <c r="S718" s="92">
        <v>0</v>
      </c>
      <c r="T718" s="25">
        <f t="shared" si="106"/>
        <v>4</v>
      </c>
      <c r="V718">
        <f t="shared" si="107"/>
        <v>1</v>
      </c>
      <c r="W718" s="25">
        <f t="shared" si="99"/>
        <v>0</v>
      </c>
      <c r="X718">
        <f t="shared" si="100"/>
        <v>1</v>
      </c>
    </row>
    <row r="719" spans="1:24" ht="15.75" x14ac:dyDescent="0.25">
      <c r="A719" t="str">
        <f t="shared" si="101"/>
        <v>Jeff Petry - MTL - DD</v>
      </c>
      <c r="B719" t="str">
        <f t="shared" si="102"/>
        <v>Jeff</v>
      </c>
      <c r="C719" t="str">
        <f t="shared" si="103"/>
        <v>Petry</v>
      </c>
      <c r="D719" s="13" t="s">
        <v>1400</v>
      </c>
      <c r="E719" s="22" t="s">
        <v>22</v>
      </c>
      <c r="F719" s="25" t="s">
        <v>316</v>
      </c>
      <c r="G719" s="25" t="s">
        <v>2345</v>
      </c>
      <c r="H719" s="25" t="s">
        <v>2569</v>
      </c>
      <c r="I719" s="25">
        <v>31</v>
      </c>
      <c r="J719" s="156">
        <f>VALUE(COUNTIF(Validation!$A$2:$H$100,A719))</f>
        <v>0</v>
      </c>
      <c r="K719" s="93">
        <f t="shared" si="104"/>
        <v>5500000</v>
      </c>
      <c r="L719" s="93">
        <f t="shared" si="105"/>
        <v>5500000</v>
      </c>
      <c r="M719" s="92">
        <v>5500000</v>
      </c>
      <c r="N719" s="92">
        <v>5500000</v>
      </c>
      <c r="O719" s="92" t="s">
        <v>7</v>
      </c>
      <c r="P719" s="92">
        <v>0</v>
      </c>
      <c r="Q719" s="92">
        <v>0</v>
      </c>
      <c r="R719" s="92">
        <v>0</v>
      </c>
      <c r="S719" s="92">
        <v>0</v>
      </c>
      <c r="T719" s="25">
        <f t="shared" si="106"/>
        <v>2</v>
      </c>
      <c r="V719">
        <f t="shared" si="107"/>
        <v>1</v>
      </c>
      <c r="W719" s="25">
        <f t="shared" si="99"/>
        <v>0</v>
      </c>
      <c r="X719">
        <f t="shared" si="100"/>
        <v>1</v>
      </c>
    </row>
    <row r="720" spans="1:24" ht="15.75" x14ac:dyDescent="0.25">
      <c r="A720" t="str">
        <f t="shared" si="101"/>
        <v>Tomas Tatar - MTL - AG, AD</v>
      </c>
      <c r="B720" t="str">
        <f t="shared" si="102"/>
        <v>Tomas</v>
      </c>
      <c r="C720" t="str">
        <f t="shared" si="103"/>
        <v>Tatar</v>
      </c>
      <c r="D720" s="13" t="s">
        <v>1391</v>
      </c>
      <c r="E720" s="22" t="s">
        <v>22</v>
      </c>
      <c r="F720" s="25" t="s">
        <v>2578</v>
      </c>
      <c r="G720" s="25" t="s">
        <v>2343</v>
      </c>
      <c r="H720" s="25" t="s">
        <v>2569</v>
      </c>
      <c r="I720" s="25">
        <v>28</v>
      </c>
      <c r="J720" s="156">
        <f>VALUE(COUNTIF(Validation!$A$2:$H$100,A720))</f>
        <v>0</v>
      </c>
      <c r="K720" s="93">
        <f t="shared" si="104"/>
        <v>4800000</v>
      </c>
      <c r="L720" s="93">
        <f t="shared" si="105"/>
        <v>4800000</v>
      </c>
      <c r="M720" s="92">
        <v>4800000</v>
      </c>
      <c r="N720" s="92">
        <v>4800000</v>
      </c>
      <c r="O720" s="92" t="s">
        <v>7</v>
      </c>
      <c r="P720" s="92">
        <v>0</v>
      </c>
      <c r="Q720" s="92">
        <v>0</v>
      </c>
      <c r="R720" s="92">
        <v>0</v>
      </c>
      <c r="S720" s="92">
        <v>0</v>
      </c>
      <c r="T720" s="25">
        <f t="shared" si="106"/>
        <v>2</v>
      </c>
      <c r="V720">
        <f t="shared" si="107"/>
        <v>1</v>
      </c>
      <c r="W720" s="25">
        <f t="shared" si="99"/>
        <v>0</v>
      </c>
      <c r="X720">
        <f t="shared" si="100"/>
        <v>1</v>
      </c>
    </row>
    <row r="721" spans="1:24" ht="15.75" x14ac:dyDescent="0.25">
      <c r="A721" t="str">
        <f t="shared" si="101"/>
        <v>Karl Alzner - MTL - DG</v>
      </c>
      <c r="B721" t="str">
        <f t="shared" si="102"/>
        <v>Karl</v>
      </c>
      <c r="C721" t="str">
        <f t="shared" si="103"/>
        <v>Alzner</v>
      </c>
      <c r="D721" s="13" t="s">
        <v>1401</v>
      </c>
      <c r="E721" s="22" t="s">
        <v>22</v>
      </c>
      <c r="F721" s="25" t="s">
        <v>326</v>
      </c>
      <c r="G721" s="158" t="s">
        <v>2346</v>
      </c>
      <c r="H721" s="158" t="s">
        <v>2569</v>
      </c>
      <c r="I721" s="158">
        <v>30</v>
      </c>
      <c r="J721" s="156">
        <f>VALUE(COUNTIF(Validation!$A$2:$H$100,A721))</f>
        <v>0</v>
      </c>
      <c r="K721" s="93">
        <f t="shared" si="104"/>
        <v>4625000</v>
      </c>
      <c r="L721" s="93">
        <f t="shared" si="105"/>
        <v>4625000</v>
      </c>
      <c r="M721" s="92">
        <v>4625000</v>
      </c>
      <c r="N721" s="92">
        <v>4625000</v>
      </c>
      <c r="O721" s="92">
        <v>4625000</v>
      </c>
      <c r="P721" s="92" t="s">
        <v>7</v>
      </c>
      <c r="Q721" s="92">
        <v>0</v>
      </c>
      <c r="R721" s="92">
        <v>0</v>
      </c>
      <c r="S721" s="92">
        <v>0</v>
      </c>
      <c r="T721" s="25">
        <f t="shared" si="106"/>
        <v>3</v>
      </c>
      <c r="V721">
        <f t="shared" si="107"/>
        <v>1</v>
      </c>
      <c r="W721" s="25">
        <f t="shared" si="99"/>
        <v>0</v>
      </c>
      <c r="X721">
        <f t="shared" si="100"/>
        <v>1</v>
      </c>
    </row>
    <row r="722" spans="1:24" ht="15.75" x14ac:dyDescent="0.25">
      <c r="A722" t="str">
        <f t="shared" si="101"/>
        <v>Brendan Gallagher - MTL - AD</v>
      </c>
      <c r="B722" t="str">
        <f t="shared" si="102"/>
        <v>Brendan</v>
      </c>
      <c r="C722" t="str">
        <f t="shared" si="103"/>
        <v>Gallagher</v>
      </c>
      <c r="D722" s="13" t="s">
        <v>4809</v>
      </c>
      <c r="E722" s="22" t="s">
        <v>22</v>
      </c>
      <c r="F722" s="25">
        <v>0</v>
      </c>
      <c r="G722" s="25" t="s">
        <v>2339</v>
      </c>
      <c r="H722" s="25" t="s">
        <v>2569</v>
      </c>
      <c r="I722" s="25">
        <v>27</v>
      </c>
      <c r="J722" s="156">
        <f>VALUE(COUNTIF(Validation!$A$2:$H$100,A722))</f>
        <v>0</v>
      </c>
      <c r="K722" s="93">
        <f t="shared" si="104"/>
        <v>3750000</v>
      </c>
      <c r="L722" s="93">
        <f t="shared" si="105"/>
        <v>3750000</v>
      </c>
      <c r="M722" s="92">
        <v>3750000</v>
      </c>
      <c r="N722" s="92">
        <v>3750000</v>
      </c>
      <c r="O722" s="92" t="s">
        <v>7</v>
      </c>
      <c r="P722" s="92">
        <v>0</v>
      </c>
      <c r="Q722" s="92">
        <v>0</v>
      </c>
      <c r="R722" s="92">
        <v>0</v>
      </c>
      <c r="S722" s="92">
        <v>0</v>
      </c>
      <c r="T722" s="25">
        <f t="shared" si="106"/>
        <v>2</v>
      </c>
      <c r="V722">
        <f t="shared" si="107"/>
        <v>1</v>
      </c>
      <c r="W722" s="25">
        <f t="shared" si="99"/>
        <v>0</v>
      </c>
      <c r="X722">
        <f t="shared" si="100"/>
        <v>1</v>
      </c>
    </row>
    <row r="723" spans="1:24" ht="15.75" x14ac:dyDescent="0.25">
      <c r="A723" t="str">
        <f t="shared" si="101"/>
        <v>Ben Chiarot - MTL - DG</v>
      </c>
      <c r="B723" t="str">
        <f t="shared" si="102"/>
        <v>Ben</v>
      </c>
      <c r="C723" t="str">
        <f t="shared" si="103"/>
        <v>Chiarot</v>
      </c>
      <c r="D723" s="13" t="s">
        <v>2619</v>
      </c>
      <c r="E723" s="22" t="s">
        <v>22</v>
      </c>
      <c r="F723" s="25" t="s">
        <v>326</v>
      </c>
      <c r="G723" s="25" t="s">
        <v>2346</v>
      </c>
      <c r="H723" s="25" t="s">
        <v>2569</v>
      </c>
      <c r="I723" s="25">
        <v>28</v>
      </c>
      <c r="J723" s="156">
        <f>VALUE(COUNTIF(Validation!$A$2:$H$100,A723))</f>
        <v>0</v>
      </c>
      <c r="K723" s="93">
        <f t="shared" si="104"/>
        <v>3500000</v>
      </c>
      <c r="L723" s="93">
        <f t="shared" si="105"/>
        <v>3500000</v>
      </c>
      <c r="M723" s="92">
        <v>3500000</v>
      </c>
      <c r="N723" s="92">
        <v>3500000</v>
      </c>
      <c r="O723" s="92">
        <v>3500000</v>
      </c>
      <c r="P723" s="92" t="s">
        <v>7</v>
      </c>
      <c r="Q723" s="92">
        <v>0</v>
      </c>
      <c r="R723" s="92">
        <v>0</v>
      </c>
      <c r="S723" s="92">
        <v>0</v>
      </c>
      <c r="T723" s="25">
        <f t="shared" si="106"/>
        <v>3</v>
      </c>
      <c r="V723">
        <f t="shared" si="107"/>
        <v>1</v>
      </c>
      <c r="W723" s="25">
        <f t="shared" si="99"/>
        <v>0</v>
      </c>
      <c r="X723">
        <f t="shared" si="100"/>
        <v>1</v>
      </c>
    </row>
    <row r="724" spans="1:24" ht="15.75" x14ac:dyDescent="0.25">
      <c r="A724" t="str">
        <f t="shared" si="101"/>
        <v>Jesperi Kotkaniemi - MTL - C, AG</v>
      </c>
      <c r="B724" t="str">
        <f t="shared" si="102"/>
        <v>Jesperi</v>
      </c>
      <c r="C724" t="str">
        <f t="shared" si="103"/>
        <v>Kotkaniemi</v>
      </c>
      <c r="D724" s="13" t="s">
        <v>1408</v>
      </c>
      <c r="E724" s="22" t="s">
        <v>22</v>
      </c>
      <c r="F724" s="25" t="s">
        <v>331</v>
      </c>
      <c r="G724" s="158" t="s">
        <v>2353</v>
      </c>
      <c r="H724" s="158" t="s">
        <v>2569</v>
      </c>
      <c r="I724" s="158">
        <v>19</v>
      </c>
      <c r="J724" s="156">
        <f>VALUE(COUNTIF(Validation!$A$2:$H$100,A724))</f>
        <v>1</v>
      </c>
      <c r="K724" s="93">
        <f t="shared" si="104"/>
        <v>3425000</v>
      </c>
      <c r="L724" s="93">
        <f t="shared" si="105"/>
        <v>3425000</v>
      </c>
      <c r="M724" s="92">
        <v>3425000</v>
      </c>
      <c r="N724" s="92">
        <v>3425000</v>
      </c>
      <c r="O724" s="92" t="s">
        <v>8</v>
      </c>
      <c r="P724" s="92">
        <v>0</v>
      </c>
      <c r="Q724" s="92">
        <v>0</v>
      </c>
      <c r="R724" s="92">
        <v>0</v>
      </c>
      <c r="S724" s="92">
        <v>0</v>
      </c>
      <c r="T724" s="25">
        <f t="shared" si="106"/>
        <v>2</v>
      </c>
      <c r="V724">
        <f t="shared" si="107"/>
        <v>1</v>
      </c>
      <c r="W724" s="25">
        <f t="shared" si="99"/>
        <v>1</v>
      </c>
      <c r="X724">
        <f t="shared" si="100"/>
        <v>1</v>
      </c>
    </row>
    <row r="725" spans="1:24" ht="15.75" x14ac:dyDescent="0.25">
      <c r="A725" t="str">
        <f t="shared" si="101"/>
        <v>Paul Byron - MTL - AG, AD</v>
      </c>
      <c r="B725" t="str">
        <f t="shared" si="102"/>
        <v>Paul</v>
      </c>
      <c r="C725" t="str">
        <f t="shared" si="103"/>
        <v>Byron</v>
      </c>
      <c r="D725" s="13" t="s">
        <v>4810</v>
      </c>
      <c r="E725" s="22" t="s">
        <v>22</v>
      </c>
      <c r="F725" s="25">
        <v>0</v>
      </c>
      <c r="G725" s="158" t="s">
        <v>2343</v>
      </c>
      <c r="H725" s="158" t="s">
        <v>2569</v>
      </c>
      <c r="I725" s="158">
        <v>30</v>
      </c>
      <c r="J725" s="156">
        <f>VALUE(COUNTIF(Validation!$A$2:$H$100,A725))</f>
        <v>1</v>
      </c>
      <c r="K725" s="93">
        <f t="shared" si="104"/>
        <v>3400000</v>
      </c>
      <c r="L725" s="93">
        <f t="shared" si="105"/>
        <v>3400000</v>
      </c>
      <c r="M725" s="92">
        <v>3400000</v>
      </c>
      <c r="N725" s="92">
        <v>3400000</v>
      </c>
      <c r="O725" s="92">
        <v>3400000</v>
      </c>
      <c r="P725" s="92">
        <v>3400000</v>
      </c>
      <c r="Q725" s="92" t="s">
        <v>7</v>
      </c>
      <c r="R725" s="92">
        <v>0</v>
      </c>
      <c r="S725" s="92">
        <v>0</v>
      </c>
      <c r="T725" s="25">
        <f t="shared" si="106"/>
        <v>4</v>
      </c>
      <c r="V725">
        <f t="shared" si="107"/>
        <v>1</v>
      </c>
      <c r="W725" s="25">
        <f t="shared" si="99"/>
        <v>0</v>
      </c>
      <c r="X725">
        <f t="shared" si="100"/>
        <v>1</v>
      </c>
    </row>
    <row r="726" spans="1:24" ht="15.75" x14ac:dyDescent="0.25">
      <c r="A726" t="str">
        <f t="shared" si="101"/>
        <v>Max Domi - MTL - C, AG</v>
      </c>
      <c r="B726" t="str">
        <f t="shared" si="102"/>
        <v>Max</v>
      </c>
      <c r="C726" t="str">
        <f t="shared" si="103"/>
        <v>Domi</v>
      </c>
      <c r="D726" s="13" t="s">
        <v>1393</v>
      </c>
      <c r="E726" s="22" t="s">
        <v>22</v>
      </c>
      <c r="F726" s="25">
        <v>0</v>
      </c>
      <c r="G726" s="25" t="s">
        <v>2353</v>
      </c>
      <c r="H726" s="25" t="s">
        <v>2569</v>
      </c>
      <c r="I726" s="25">
        <v>24</v>
      </c>
      <c r="J726" s="156">
        <f>VALUE(COUNTIF(Validation!$A$2:$H$100,A726))</f>
        <v>1</v>
      </c>
      <c r="K726" s="93">
        <f t="shared" si="104"/>
        <v>3150000</v>
      </c>
      <c r="L726" s="93">
        <f t="shared" si="105"/>
        <v>0</v>
      </c>
      <c r="M726" s="92">
        <v>3150000</v>
      </c>
      <c r="N726" s="92" t="s">
        <v>8</v>
      </c>
      <c r="O726" s="92">
        <v>0</v>
      </c>
      <c r="P726" s="92">
        <v>0</v>
      </c>
      <c r="Q726" s="92">
        <v>0</v>
      </c>
      <c r="R726" s="92">
        <v>0</v>
      </c>
      <c r="S726" s="92">
        <v>0</v>
      </c>
      <c r="T726" s="25">
        <f t="shared" si="106"/>
        <v>1</v>
      </c>
      <c r="V726">
        <f t="shared" si="107"/>
        <v>1</v>
      </c>
      <c r="W726" s="25">
        <f t="shared" si="99"/>
        <v>0</v>
      </c>
      <c r="X726">
        <f t="shared" si="100"/>
        <v>0</v>
      </c>
    </row>
    <row r="727" spans="1:24" ht="15.75" x14ac:dyDescent="0.25">
      <c r="A727" t="str">
        <f t="shared" si="101"/>
        <v>Phillip Danault - MTL - C</v>
      </c>
      <c r="B727" t="str">
        <f t="shared" si="102"/>
        <v>Phillip</v>
      </c>
      <c r="C727" t="str">
        <f t="shared" si="103"/>
        <v>Danault</v>
      </c>
      <c r="D727" s="13" t="s">
        <v>1394</v>
      </c>
      <c r="E727" s="22" t="s">
        <v>22</v>
      </c>
      <c r="F727" s="25">
        <v>0</v>
      </c>
      <c r="G727" s="25" t="s">
        <v>70</v>
      </c>
      <c r="H727" s="25" t="s">
        <v>2569</v>
      </c>
      <c r="I727" s="25">
        <v>26</v>
      </c>
      <c r="J727" s="156">
        <f>VALUE(COUNTIF(Validation!$A$2:$H$100,A727))</f>
        <v>1</v>
      </c>
      <c r="K727" s="93">
        <f t="shared" si="104"/>
        <v>3083333</v>
      </c>
      <c r="L727" s="93">
        <f t="shared" si="105"/>
        <v>3083333</v>
      </c>
      <c r="M727" s="92">
        <v>3083333</v>
      </c>
      <c r="N727" s="92">
        <v>3083333</v>
      </c>
      <c r="O727" s="92" t="s">
        <v>7</v>
      </c>
      <c r="P727" s="92">
        <v>0</v>
      </c>
      <c r="Q727" s="92">
        <v>0</v>
      </c>
      <c r="R727" s="92">
        <v>0</v>
      </c>
      <c r="S727" s="92">
        <v>0</v>
      </c>
      <c r="T727" s="25">
        <f t="shared" si="106"/>
        <v>2</v>
      </c>
      <c r="V727">
        <f t="shared" si="107"/>
        <v>1</v>
      </c>
      <c r="W727" s="25">
        <f t="shared" si="99"/>
        <v>0</v>
      </c>
      <c r="X727">
        <f t="shared" si="100"/>
        <v>1</v>
      </c>
    </row>
    <row r="728" spans="1:24" ht="15.75" x14ac:dyDescent="0.25">
      <c r="A728" t="str">
        <f t="shared" si="101"/>
        <v>Joel Armia - MTL - AD</v>
      </c>
      <c r="B728" t="str">
        <f t="shared" si="102"/>
        <v>Joel</v>
      </c>
      <c r="C728" t="str">
        <f t="shared" si="103"/>
        <v>Armia</v>
      </c>
      <c r="D728" s="13" t="s">
        <v>1395</v>
      </c>
      <c r="E728" s="22" t="s">
        <v>22</v>
      </c>
      <c r="F728" s="25">
        <v>0</v>
      </c>
      <c r="G728" s="25" t="s">
        <v>2339</v>
      </c>
      <c r="H728" s="25" t="s">
        <v>2569</v>
      </c>
      <c r="I728" s="25">
        <v>26</v>
      </c>
      <c r="J728" s="156">
        <f>VALUE(COUNTIF(Validation!$A$2:$H$100,A728))</f>
        <v>0</v>
      </c>
      <c r="K728" s="93">
        <f t="shared" si="104"/>
        <v>2600000</v>
      </c>
      <c r="L728" s="93">
        <f t="shared" si="105"/>
        <v>2600000</v>
      </c>
      <c r="M728" s="92">
        <v>2600000</v>
      </c>
      <c r="N728" s="92">
        <v>2600000</v>
      </c>
      <c r="O728" s="92" t="s">
        <v>7</v>
      </c>
      <c r="P728" s="92">
        <v>0</v>
      </c>
      <c r="Q728" s="92">
        <v>0</v>
      </c>
      <c r="R728" s="92">
        <v>0</v>
      </c>
      <c r="S728" s="92">
        <v>0</v>
      </c>
      <c r="T728" s="25">
        <f t="shared" si="106"/>
        <v>2</v>
      </c>
      <c r="V728">
        <f t="shared" si="107"/>
        <v>1</v>
      </c>
      <c r="W728" s="25">
        <f t="shared" si="99"/>
        <v>0</v>
      </c>
      <c r="X728">
        <f t="shared" si="100"/>
        <v>1</v>
      </c>
    </row>
    <row r="729" spans="1:24" ht="15.75" x14ac:dyDescent="0.25">
      <c r="A729" t="str">
        <f t="shared" si="101"/>
        <v>Artturi Lehkonen - MTL - AG, AD</v>
      </c>
      <c r="B729" t="str">
        <f t="shared" si="102"/>
        <v>Artturi</v>
      </c>
      <c r="C729" t="str">
        <f t="shared" si="103"/>
        <v>Lehkonen</v>
      </c>
      <c r="D729" s="13" t="s">
        <v>1398</v>
      </c>
      <c r="E729" s="22" t="s">
        <v>22</v>
      </c>
      <c r="F729" s="25">
        <v>0</v>
      </c>
      <c r="G729" s="25" t="s">
        <v>2343</v>
      </c>
      <c r="H729" s="25" t="s">
        <v>2569</v>
      </c>
      <c r="I729" s="25">
        <v>24</v>
      </c>
      <c r="J729" s="156">
        <f>VALUE(COUNTIF(Validation!$A$2:$H$100,A729))</f>
        <v>1</v>
      </c>
      <c r="K729" s="93">
        <f t="shared" si="104"/>
        <v>2400000</v>
      </c>
      <c r="L729" s="93">
        <f t="shared" si="105"/>
        <v>2400000</v>
      </c>
      <c r="M729" s="92">
        <v>2400000</v>
      </c>
      <c r="N729" s="92">
        <v>2400000</v>
      </c>
      <c r="O729" s="92" t="s">
        <v>8</v>
      </c>
      <c r="P729" s="92">
        <v>0</v>
      </c>
      <c r="Q729" s="92">
        <v>0</v>
      </c>
      <c r="R729" s="92">
        <v>0</v>
      </c>
      <c r="S729" s="92">
        <v>0</v>
      </c>
      <c r="T729" s="25">
        <f t="shared" si="106"/>
        <v>2</v>
      </c>
      <c r="V729">
        <f t="shared" si="107"/>
        <v>1</v>
      </c>
      <c r="W729" s="25">
        <f t="shared" si="99"/>
        <v>0</v>
      </c>
      <c r="X729">
        <f t="shared" si="100"/>
        <v>1</v>
      </c>
    </row>
    <row r="730" spans="1:24" ht="15.75" x14ac:dyDescent="0.25">
      <c r="A730" t="str">
        <f t="shared" si="101"/>
        <v>Dale Weise - MTL - AD, AG</v>
      </c>
      <c r="B730" t="str">
        <f t="shared" si="102"/>
        <v>Dale</v>
      </c>
      <c r="C730" t="str">
        <f t="shared" si="103"/>
        <v>Weise</v>
      </c>
      <c r="D730" s="13" t="s">
        <v>1697</v>
      </c>
      <c r="E730" s="22" t="s">
        <v>22</v>
      </c>
      <c r="F730" s="25">
        <v>0</v>
      </c>
      <c r="G730" s="25" t="s">
        <v>2342</v>
      </c>
      <c r="H730" s="25" t="s">
        <v>2569</v>
      </c>
      <c r="I730" s="158">
        <v>31</v>
      </c>
      <c r="J730" s="156">
        <f>VALUE(COUNTIF(Validation!$A$2:$H$100,A730))</f>
        <v>0</v>
      </c>
      <c r="K730" s="93">
        <f t="shared" si="104"/>
        <v>2350000</v>
      </c>
      <c r="L730" s="93">
        <f t="shared" si="105"/>
        <v>0</v>
      </c>
      <c r="M730" s="92">
        <v>2350000</v>
      </c>
      <c r="N730" s="92" t="s">
        <v>7</v>
      </c>
      <c r="O730" s="92">
        <v>0</v>
      </c>
      <c r="P730" s="92">
        <v>0</v>
      </c>
      <c r="Q730" s="92">
        <v>0</v>
      </c>
      <c r="R730" s="92">
        <v>0</v>
      </c>
      <c r="S730" s="92">
        <v>0</v>
      </c>
      <c r="T730" s="25">
        <f t="shared" si="106"/>
        <v>1</v>
      </c>
      <c r="V730">
        <f t="shared" si="107"/>
        <v>1</v>
      </c>
      <c r="W730" s="25">
        <f t="shared" si="99"/>
        <v>0</v>
      </c>
      <c r="X730">
        <f t="shared" si="100"/>
        <v>0</v>
      </c>
    </row>
    <row r="731" spans="1:24" ht="15.75" x14ac:dyDescent="0.25">
      <c r="A731" t="str">
        <f t="shared" si="101"/>
        <v>Brett Kulak - MTL - DG</v>
      </c>
      <c r="B731" t="str">
        <f t="shared" si="102"/>
        <v>Brett</v>
      </c>
      <c r="C731" t="str">
        <f t="shared" si="103"/>
        <v>Kulak</v>
      </c>
      <c r="D731" s="13" t="s">
        <v>2112</v>
      </c>
      <c r="E731" s="22" t="s">
        <v>22</v>
      </c>
      <c r="F731" s="25">
        <v>0</v>
      </c>
      <c r="G731" s="158" t="s">
        <v>2346</v>
      </c>
      <c r="H731" s="158" t="s">
        <v>2569</v>
      </c>
      <c r="I731" s="158">
        <v>25</v>
      </c>
      <c r="J731" s="156">
        <f>VALUE(COUNTIF(Validation!$A$2:$H$100,A731))</f>
        <v>0</v>
      </c>
      <c r="K731" s="93">
        <f t="shared" si="104"/>
        <v>1850000</v>
      </c>
      <c r="L731" s="93">
        <f t="shared" si="105"/>
        <v>1850000</v>
      </c>
      <c r="M731" s="92">
        <v>1850000</v>
      </c>
      <c r="N731" s="92">
        <v>1850000</v>
      </c>
      <c r="O731" s="92">
        <v>1850000</v>
      </c>
      <c r="P731" s="92" t="s">
        <v>7</v>
      </c>
      <c r="Q731" s="92">
        <v>0</v>
      </c>
      <c r="R731" s="92">
        <v>0</v>
      </c>
      <c r="S731" s="92">
        <v>0</v>
      </c>
      <c r="T731" s="25">
        <f t="shared" si="106"/>
        <v>3</v>
      </c>
      <c r="V731">
        <f t="shared" si="107"/>
        <v>1</v>
      </c>
      <c r="W731" s="25">
        <f t="shared" si="99"/>
        <v>0</v>
      </c>
      <c r="X731">
        <f t="shared" si="100"/>
        <v>1</v>
      </c>
    </row>
    <row r="732" spans="1:24" ht="15.75" x14ac:dyDescent="0.25">
      <c r="A732" t="str">
        <f t="shared" si="101"/>
        <v>Keith Kinkaid - MTL - G</v>
      </c>
      <c r="B732" t="str">
        <f t="shared" si="102"/>
        <v>Keith</v>
      </c>
      <c r="C732" t="str">
        <f t="shared" si="103"/>
        <v>Kinkaid</v>
      </c>
      <c r="D732" s="13" t="s">
        <v>1617</v>
      </c>
      <c r="E732" s="22" t="s">
        <v>22</v>
      </c>
      <c r="F732" s="25">
        <v>0</v>
      </c>
      <c r="G732" s="25" t="s">
        <v>121</v>
      </c>
      <c r="H732" s="25" t="s">
        <v>2569</v>
      </c>
      <c r="I732" s="25">
        <v>30</v>
      </c>
      <c r="J732" s="156">
        <f>VALUE(COUNTIF(Validation!$A$2:$H$100,A732))</f>
        <v>0</v>
      </c>
      <c r="K732" s="93">
        <f t="shared" si="104"/>
        <v>1750000</v>
      </c>
      <c r="L732" s="93">
        <f t="shared" si="105"/>
        <v>0</v>
      </c>
      <c r="M732" s="92">
        <v>1750000</v>
      </c>
      <c r="N732" s="92" t="s">
        <v>7</v>
      </c>
      <c r="O732" s="92">
        <v>0</v>
      </c>
      <c r="P732" s="92">
        <v>0</v>
      </c>
      <c r="Q732" s="92">
        <v>0</v>
      </c>
      <c r="R732" s="92">
        <v>0</v>
      </c>
      <c r="S732" s="92">
        <v>0</v>
      </c>
      <c r="T732" s="25">
        <f t="shared" si="106"/>
        <v>1</v>
      </c>
      <c r="V732">
        <f t="shared" si="107"/>
        <v>1</v>
      </c>
      <c r="W732" s="25">
        <f t="shared" si="99"/>
        <v>0</v>
      </c>
      <c r="X732">
        <f t="shared" si="100"/>
        <v>0</v>
      </c>
    </row>
    <row r="733" spans="1:24" ht="15.75" x14ac:dyDescent="0.25">
      <c r="A733" t="str">
        <f t="shared" si="101"/>
        <v>Mike Reilly - MTL - DG</v>
      </c>
      <c r="B733" t="str">
        <f t="shared" si="102"/>
        <v>Mike</v>
      </c>
      <c r="C733" t="str">
        <f t="shared" si="103"/>
        <v>Reilly</v>
      </c>
      <c r="D733" s="13" t="s">
        <v>1405</v>
      </c>
      <c r="E733" s="22" t="s">
        <v>22</v>
      </c>
      <c r="F733" s="25">
        <v>0</v>
      </c>
      <c r="G733" s="25" t="s">
        <v>2346</v>
      </c>
      <c r="H733" s="25" t="s">
        <v>2569</v>
      </c>
      <c r="I733" s="25">
        <v>26</v>
      </c>
      <c r="J733" s="156">
        <f>VALUE(COUNTIF(Validation!$A$2:$H$100,A733))</f>
        <v>0</v>
      </c>
      <c r="K733" s="93">
        <f t="shared" si="104"/>
        <v>1500000</v>
      </c>
      <c r="L733" s="93">
        <f t="shared" si="105"/>
        <v>1500000</v>
      </c>
      <c r="M733" s="92">
        <v>1500000</v>
      </c>
      <c r="N733" s="92">
        <v>1500000</v>
      </c>
      <c r="O733" s="92" t="s">
        <v>7</v>
      </c>
      <c r="P733" s="92">
        <v>0</v>
      </c>
      <c r="Q733" s="92">
        <v>0</v>
      </c>
      <c r="R733" s="92">
        <v>0</v>
      </c>
      <c r="S733" s="92">
        <v>0</v>
      </c>
      <c r="T733" s="25">
        <f t="shared" si="106"/>
        <v>2</v>
      </c>
      <c r="V733">
        <f t="shared" si="107"/>
        <v>1</v>
      </c>
      <c r="W733" s="25">
        <f t="shared" si="99"/>
        <v>0</v>
      </c>
      <c r="X733">
        <f t="shared" si="100"/>
        <v>1</v>
      </c>
    </row>
    <row r="734" spans="1:24" ht="15.75" x14ac:dyDescent="0.25">
      <c r="A734" t="str">
        <f t="shared" si="101"/>
        <v>Ryan Poehling - MTL - C</v>
      </c>
      <c r="B734" t="str">
        <f t="shared" si="102"/>
        <v>Ryan</v>
      </c>
      <c r="C734" t="str">
        <f t="shared" si="103"/>
        <v>Poehling</v>
      </c>
      <c r="D734" s="13" t="s">
        <v>2496</v>
      </c>
      <c r="E734" s="22" t="s">
        <v>22</v>
      </c>
      <c r="F734" s="25" t="s">
        <v>331</v>
      </c>
      <c r="G734" s="9" t="s">
        <v>70</v>
      </c>
      <c r="H734" s="9" t="s">
        <v>2581</v>
      </c>
      <c r="I734" s="9">
        <v>20</v>
      </c>
      <c r="J734" s="156">
        <f>VALUE(COUNTIF(Validation!$A$2:$H$100,A734))</f>
        <v>0</v>
      </c>
      <c r="K734" s="93">
        <f t="shared" si="104"/>
        <v>1491667</v>
      </c>
      <c r="L734" s="93">
        <f t="shared" si="105"/>
        <v>1491667</v>
      </c>
      <c r="M734" s="92">
        <v>1491667</v>
      </c>
      <c r="N734" s="92">
        <v>1491667</v>
      </c>
      <c r="O734" s="92" t="s">
        <v>4738</v>
      </c>
      <c r="P734" s="92">
        <v>0</v>
      </c>
      <c r="Q734" s="92">
        <v>0</v>
      </c>
      <c r="R734" s="92">
        <v>0</v>
      </c>
      <c r="S734" s="92">
        <v>0</v>
      </c>
      <c r="T734" s="25">
        <f t="shared" si="106"/>
        <v>2</v>
      </c>
      <c r="V734">
        <f t="shared" si="107"/>
        <v>1</v>
      </c>
      <c r="W734" s="25">
        <f t="shared" si="99"/>
        <v>1</v>
      </c>
      <c r="X734">
        <f t="shared" si="100"/>
        <v>1</v>
      </c>
    </row>
    <row r="735" spans="1:24" ht="15.75" x14ac:dyDescent="0.25">
      <c r="A735" t="str">
        <f t="shared" si="101"/>
        <v>Jordan Weal - MTL - C, AD, AG</v>
      </c>
      <c r="B735" t="str">
        <f t="shared" si="102"/>
        <v>Jordan</v>
      </c>
      <c r="C735" t="str">
        <f t="shared" si="103"/>
        <v>Weal</v>
      </c>
      <c r="D735" s="13" t="s">
        <v>1699</v>
      </c>
      <c r="E735" s="22" t="s">
        <v>22</v>
      </c>
      <c r="F735" s="25">
        <v>0</v>
      </c>
      <c r="G735" s="25" t="s">
        <v>4868</v>
      </c>
      <c r="H735" s="25" t="s">
        <v>2569</v>
      </c>
      <c r="I735" s="25">
        <v>27</v>
      </c>
      <c r="J735" s="156">
        <f>VALUE(COUNTIF(Validation!$A$2:$H$100,A735))</f>
        <v>0</v>
      </c>
      <c r="K735" s="93">
        <f t="shared" si="104"/>
        <v>1400000</v>
      </c>
      <c r="L735" s="93">
        <f t="shared" si="105"/>
        <v>1400000</v>
      </c>
      <c r="M735" s="92">
        <v>1400000</v>
      </c>
      <c r="N735" s="92">
        <v>1400000</v>
      </c>
      <c r="O735" s="92" t="s">
        <v>7</v>
      </c>
      <c r="P735" s="92">
        <v>0</v>
      </c>
      <c r="Q735" s="92">
        <v>0</v>
      </c>
      <c r="R735" s="92">
        <v>0</v>
      </c>
      <c r="S735" s="92">
        <v>0</v>
      </c>
      <c r="T735" s="25">
        <f t="shared" si="106"/>
        <v>2</v>
      </c>
      <c r="V735">
        <f t="shared" si="107"/>
        <v>1</v>
      </c>
      <c r="W735" s="25">
        <f t="shared" si="99"/>
        <v>0</v>
      </c>
      <c r="X735">
        <f t="shared" si="100"/>
        <v>1</v>
      </c>
    </row>
    <row r="736" spans="1:24" ht="15.75" x14ac:dyDescent="0.25">
      <c r="A736" t="str">
        <f t="shared" si="101"/>
        <v>Jake Evans - MTL - C, AD</v>
      </c>
      <c r="B736" t="str">
        <f t="shared" si="102"/>
        <v>Jake</v>
      </c>
      <c r="C736" t="str">
        <f t="shared" si="103"/>
        <v>Evans</v>
      </c>
      <c r="D736" s="13" t="s">
        <v>1409</v>
      </c>
      <c r="E736" s="22" t="s">
        <v>22</v>
      </c>
      <c r="F736" s="25" t="s">
        <v>331</v>
      </c>
      <c r="G736" s="9" t="s">
        <v>2349</v>
      </c>
      <c r="H736" s="9" t="s">
        <v>2581</v>
      </c>
      <c r="I736" s="9">
        <v>23</v>
      </c>
      <c r="J736" s="156">
        <f>VALUE(COUNTIF(Validation!$A$2:$H$100,A736))</f>
        <v>0</v>
      </c>
      <c r="K736" s="93">
        <f t="shared" si="104"/>
        <v>1350000</v>
      </c>
      <c r="L736" s="93">
        <f t="shared" si="105"/>
        <v>0</v>
      </c>
      <c r="M736" s="92">
        <v>1350000</v>
      </c>
      <c r="N736" s="92" t="s">
        <v>8</v>
      </c>
      <c r="O736" s="92">
        <v>0</v>
      </c>
      <c r="P736" s="92">
        <v>0</v>
      </c>
      <c r="Q736" s="92">
        <v>0</v>
      </c>
      <c r="R736" s="92">
        <v>0</v>
      </c>
      <c r="S736" s="92">
        <v>0</v>
      </c>
      <c r="T736" s="25">
        <f t="shared" si="106"/>
        <v>1</v>
      </c>
      <c r="V736">
        <f t="shared" si="107"/>
        <v>1</v>
      </c>
      <c r="W736" s="25">
        <f t="shared" si="99"/>
        <v>1</v>
      </c>
      <c r="X736">
        <f t="shared" si="100"/>
        <v>0</v>
      </c>
    </row>
    <row r="737" spans="1:24" ht="15.75" x14ac:dyDescent="0.25">
      <c r="A737" t="str">
        <f t="shared" si="101"/>
        <v>Nick Suzuki - MTL - C</v>
      </c>
      <c r="B737" t="str">
        <f t="shared" si="102"/>
        <v>Nick</v>
      </c>
      <c r="C737" t="str">
        <f t="shared" si="103"/>
        <v>Suzuki</v>
      </c>
      <c r="D737" s="13" t="s">
        <v>1410</v>
      </c>
      <c r="E737" s="22" t="s">
        <v>22</v>
      </c>
      <c r="F737" s="25" t="s">
        <v>331</v>
      </c>
      <c r="G737" s="25" t="s">
        <v>70</v>
      </c>
      <c r="H737" s="25" t="s">
        <v>2581</v>
      </c>
      <c r="I737" s="25">
        <v>20</v>
      </c>
      <c r="J737" s="156">
        <f>VALUE(COUNTIF(Validation!$A$2:$H$100,A737))</f>
        <v>1</v>
      </c>
      <c r="K737" s="93">
        <f t="shared" si="104"/>
        <v>1325833</v>
      </c>
      <c r="L737" s="93">
        <f t="shared" si="105"/>
        <v>1325833</v>
      </c>
      <c r="M737" s="92">
        <v>1325833</v>
      </c>
      <c r="N737" s="92">
        <v>1325833</v>
      </c>
      <c r="O737" s="92">
        <v>1325833</v>
      </c>
      <c r="P737" s="92" t="s">
        <v>8</v>
      </c>
      <c r="Q737" s="92">
        <v>0</v>
      </c>
      <c r="R737" s="92">
        <v>0</v>
      </c>
      <c r="S737" s="92">
        <v>0</v>
      </c>
      <c r="T737" s="25">
        <f t="shared" si="106"/>
        <v>3</v>
      </c>
      <c r="V737">
        <f t="shared" si="107"/>
        <v>1</v>
      </c>
      <c r="W737" s="25">
        <f t="shared" si="99"/>
        <v>1</v>
      </c>
      <c r="X737">
        <f t="shared" si="100"/>
        <v>1</v>
      </c>
    </row>
    <row r="738" spans="1:24" ht="15.75" x14ac:dyDescent="0.25">
      <c r="A738" t="str">
        <f t="shared" si="101"/>
        <v>Matthew Peca - MTL - AG, C</v>
      </c>
      <c r="B738" t="str">
        <f t="shared" si="102"/>
        <v>Matthew</v>
      </c>
      <c r="C738" t="str">
        <f t="shared" si="103"/>
        <v>Peca</v>
      </c>
      <c r="D738" s="13" t="s">
        <v>1396</v>
      </c>
      <c r="E738" s="22" t="s">
        <v>22</v>
      </c>
      <c r="F738" s="25">
        <v>0</v>
      </c>
      <c r="G738" s="25" t="s">
        <v>2351</v>
      </c>
      <c r="H738" s="25" t="s">
        <v>2569</v>
      </c>
      <c r="I738" s="25">
        <v>26</v>
      </c>
      <c r="J738" s="156">
        <f>VALUE(COUNTIF(Validation!$A$2:$H$100,A738))</f>
        <v>0</v>
      </c>
      <c r="K738" s="93">
        <f t="shared" si="104"/>
        <v>1300000</v>
      </c>
      <c r="L738" s="93">
        <f t="shared" si="105"/>
        <v>0</v>
      </c>
      <c r="M738" s="92">
        <v>1300000</v>
      </c>
      <c r="N738" s="92" t="s">
        <v>7</v>
      </c>
      <c r="O738" s="92">
        <v>0</v>
      </c>
      <c r="P738" s="92">
        <v>0</v>
      </c>
      <c r="Q738" s="92">
        <v>0</v>
      </c>
      <c r="R738" s="92">
        <v>0</v>
      </c>
      <c r="S738" s="92">
        <v>0</v>
      </c>
      <c r="T738" s="25">
        <f t="shared" si="106"/>
        <v>1</v>
      </c>
      <c r="V738">
        <f t="shared" si="107"/>
        <v>1</v>
      </c>
      <c r="W738" s="25">
        <f t="shared" si="99"/>
        <v>0</v>
      </c>
      <c r="X738">
        <f t="shared" si="100"/>
        <v>0</v>
      </c>
    </row>
    <row r="739" spans="1:24" ht="15.75" x14ac:dyDescent="0.25">
      <c r="A739" t="str">
        <f t="shared" si="101"/>
        <v>Noah Juulsen - MTL - DD</v>
      </c>
      <c r="B739" t="str">
        <f t="shared" si="102"/>
        <v>Noah</v>
      </c>
      <c r="C739" t="str">
        <f t="shared" si="103"/>
        <v>Juulsen</v>
      </c>
      <c r="D739" s="13" t="s">
        <v>1403</v>
      </c>
      <c r="E739" s="22" t="s">
        <v>22</v>
      </c>
      <c r="F739" s="25" t="s">
        <v>331</v>
      </c>
      <c r="G739" s="158" t="s">
        <v>2345</v>
      </c>
      <c r="H739" s="158" t="s">
        <v>2581</v>
      </c>
      <c r="I739" s="158">
        <v>22</v>
      </c>
      <c r="J739" s="156">
        <f>VALUE(COUNTIF(Validation!$A$2:$H$100,A739))</f>
        <v>1</v>
      </c>
      <c r="K739" s="93">
        <f t="shared" si="104"/>
        <v>1063333</v>
      </c>
      <c r="L739" s="93">
        <f t="shared" si="105"/>
        <v>0</v>
      </c>
      <c r="M739" s="92">
        <v>1063333</v>
      </c>
      <c r="N739" s="92" t="s">
        <v>8</v>
      </c>
      <c r="O739" s="92">
        <v>0</v>
      </c>
      <c r="P739" s="92">
        <v>0</v>
      </c>
      <c r="Q739" s="92">
        <v>0</v>
      </c>
      <c r="R739" s="92">
        <v>0</v>
      </c>
      <c r="S739" s="92">
        <v>0</v>
      </c>
      <c r="T739" s="25">
        <f t="shared" si="106"/>
        <v>1</v>
      </c>
      <c r="V739">
        <f t="shared" si="107"/>
        <v>1</v>
      </c>
      <c r="W739" s="25">
        <f t="shared" si="99"/>
        <v>1</v>
      </c>
      <c r="X739">
        <f t="shared" si="100"/>
        <v>0</v>
      </c>
    </row>
    <row r="740" spans="1:24" ht="15.75" x14ac:dyDescent="0.25">
      <c r="A740" t="str">
        <f t="shared" si="101"/>
        <v>Nick Cousins - MTL - C, AG</v>
      </c>
      <c r="B740" t="str">
        <f t="shared" si="102"/>
        <v>Nick</v>
      </c>
      <c r="C740" t="str">
        <f t="shared" si="103"/>
        <v>Cousins</v>
      </c>
      <c r="D740" s="13" t="s">
        <v>2618</v>
      </c>
      <c r="E740" s="22" t="s">
        <v>22</v>
      </c>
      <c r="F740" s="25">
        <v>0</v>
      </c>
      <c r="G740" s="25" t="s">
        <v>2353</v>
      </c>
      <c r="H740" s="25" t="s">
        <v>2569</v>
      </c>
      <c r="I740" s="25">
        <v>26</v>
      </c>
      <c r="J740" s="156">
        <f>VALUE(COUNTIF(Validation!$A$2:$H$100,A740))</f>
        <v>0</v>
      </c>
      <c r="K740" s="93">
        <f t="shared" si="104"/>
        <v>1000000</v>
      </c>
      <c r="L740" s="93">
        <f t="shared" si="105"/>
        <v>0</v>
      </c>
      <c r="M740" s="92">
        <v>1000000</v>
      </c>
      <c r="N740" s="92" t="s">
        <v>8</v>
      </c>
      <c r="O740" s="92">
        <v>0</v>
      </c>
      <c r="P740" s="92">
        <v>0</v>
      </c>
      <c r="Q740" s="92">
        <v>0</v>
      </c>
      <c r="R740" s="92">
        <v>0</v>
      </c>
      <c r="S740" s="92">
        <v>0</v>
      </c>
      <c r="T740" s="25">
        <f t="shared" si="106"/>
        <v>1</v>
      </c>
      <c r="V740">
        <f t="shared" si="107"/>
        <v>1</v>
      </c>
      <c r="W740" s="25">
        <f t="shared" si="99"/>
        <v>0</v>
      </c>
      <c r="X740">
        <f t="shared" si="100"/>
        <v>0</v>
      </c>
    </row>
    <row r="741" spans="1:24" ht="15.75" x14ac:dyDescent="0.25">
      <c r="A741" t="str">
        <f t="shared" si="101"/>
        <v>Nate Thompson - MTL - C</v>
      </c>
      <c r="B741" t="str">
        <f t="shared" si="102"/>
        <v>Nate</v>
      </c>
      <c r="C741" t="str">
        <f t="shared" si="103"/>
        <v>Thompson</v>
      </c>
      <c r="D741" s="13" t="s">
        <v>2169</v>
      </c>
      <c r="E741" s="22" t="s">
        <v>22</v>
      </c>
      <c r="F741" s="25">
        <v>0</v>
      </c>
      <c r="G741" s="9" t="s">
        <v>70</v>
      </c>
      <c r="H741" s="9" t="s">
        <v>2569</v>
      </c>
      <c r="I741" s="9">
        <v>34</v>
      </c>
      <c r="J741" s="156">
        <f>VALUE(COUNTIF(Validation!$A$2:$H$100,A741))</f>
        <v>0</v>
      </c>
      <c r="K741" s="93">
        <f t="shared" si="104"/>
        <v>1000000</v>
      </c>
      <c r="L741" s="93">
        <f t="shared" si="105"/>
        <v>0</v>
      </c>
      <c r="M741" s="92">
        <v>1000000</v>
      </c>
      <c r="N741" s="92" t="s">
        <v>7</v>
      </c>
      <c r="O741" s="92">
        <v>0</v>
      </c>
      <c r="P741" s="92">
        <v>0</v>
      </c>
      <c r="Q741" s="92">
        <v>0</v>
      </c>
      <c r="R741" s="92">
        <v>0</v>
      </c>
      <c r="S741" s="92">
        <v>0</v>
      </c>
      <c r="T741" s="25">
        <f t="shared" si="106"/>
        <v>1</v>
      </c>
      <c r="V741">
        <f t="shared" si="107"/>
        <v>1</v>
      </c>
      <c r="W741" s="25">
        <f t="shared" si="99"/>
        <v>0</v>
      </c>
      <c r="X741">
        <f t="shared" si="100"/>
        <v>0</v>
      </c>
    </row>
    <row r="742" spans="1:24" ht="15.75" x14ac:dyDescent="0.25">
      <c r="A742" t="str">
        <f t="shared" si="101"/>
        <v>Cayden Primeau - MTL - G</v>
      </c>
      <c r="B742" t="str">
        <f t="shared" si="102"/>
        <v>Cayden</v>
      </c>
      <c r="C742" t="str">
        <f t="shared" si="103"/>
        <v>Primeau</v>
      </c>
      <c r="D742" s="13" t="s">
        <v>2501</v>
      </c>
      <c r="E742" s="22" t="s">
        <v>22</v>
      </c>
      <c r="F742" s="25" t="s">
        <v>331</v>
      </c>
      <c r="G742" s="158" t="s">
        <v>121</v>
      </c>
      <c r="H742" s="158" t="s">
        <v>2581</v>
      </c>
      <c r="I742" s="158">
        <v>20</v>
      </c>
      <c r="J742" s="156">
        <f>VALUE(COUNTIF(Validation!$A$2:$H$100,A742))</f>
        <v>0</v>
      </c>
      <c r="K742" s="93">
        <f t="shared" si="104"/>
        <v>966666</v>
      </c>
      <c r="L742" s="93">
        <f t="shared" si="105"/>
        <v>966666</v>
      </c>
      <c r="M742" s="92">
        <v>966666</v>
      </c>
      <c r="N742" s="92">
        <v>966666</v>
      </c>
      <c r="O742" s="92">
        <v>966666</v>
      </c>
      <c r="P742" s="92" t="s">
        <v>8</v>
      </c>
      <c r="Q742" s="92">
        <v>0</v>
      </c>
      <c r="R742" s="92">
        <v>0</v>
      </c>
      <c r="S742" s="92">
        <v>0</v>
      </c>
      <c r="T742" s="25">
        <f t="shared" si="106"/>
        <v>3</v>
      </c>
      <c r="V742">
        <f t="shared" si="107"/>
        <v>1</v>
      </c>
      <c r="W742" s="25">
        <f t="shared" si="99"/>
        <v>1</v>
      </c>
      <c r="X742">
        <f t="shared" si="100"/>
        <v>1</v>
      </c>
    </row>
    <row r="743" spans="1:24" ht="15.75" x14ac:dyDescent="0.25">
      <c r="A743" t="str">
        <f t="shared" si="101"/>
        <v>Otto Leskinen - MTL - DG</v>
      </c>
      <c r="B743" t="str">
        <f t="shared" si="102"/>
        <v>Otto</v>
      </c>
      <c r="C743" t="str">
        <f t="shared" si="103"/>
        <v>Leskinen</v>
      </c>
      <c r="D743" s="13" t="s">
        <v>2498</v>
      </c>
      <c r="E743" s="22" t="s">
        <v>22</v>
      </c>
      <c r="F743" s="25" t="s">
        <v>331</v>
      </c>
      <c r="G743" s="158" t="s">
        <v>2346</v>
      </c>
      <c r="H743" s="158" t="s">
        <v>2581</v>
      </c>
      <c r="I743" s="158">
        <v>22</v>
      </c>
      <c r="J743" s="156">
        <f>VALUE(COUNTIF(Validation!$A$2:$H$100,A743))</f>
        <v>0</v>
      </c>
      <c r="K743" s="93">
        <f t="shared" si="104"/>
        <v>925000</v>
      </c>
      <c r="L743" s="93">
        <f t="shared" si="105"/>
        <v>925000</v>
      </c>
      <c r="M743" s="92">
        <v>925000</v>
      </c>
      <c r="N743" s="92">
        <v>925000</v>
      </c>
      <c r="O743" s="92" t="s">
        <v>8</v>
      </c>
      <c r="P743" s="92">
        <v>0</v>
      </c>
      <c r="Q743" s="92">
        <v>0</v>
      </c>
      <c r="R743" s="92">
        <v>0</v>
      </c>
      <c r="S743" s="92">
        <v>0</v>
      </c>
      <c r="T743" s="25">
        <f t="shared" si="106"/>
        <v>2</v>
      </c>
      <c r="V743">
        <f t="shared" si="107"/>
        <v>1</v>
      </c>
      <c r="W743" s="25">
        <f t="shared" si="99"/>
        <v>1</v>
      </c>
      <c r="X743">
        <f t="shared" si="100"/>
        <v>1</v>
      </c>
    </row>
    <row r="744" spans="1:24" ht="15.75" x14ac:dyDescent="0.25">
      <c r="A744" t="str">
        <f t="shared" si="101"/>
        <v>David Sklenička - MTL - DG</v>
      </c>
      <c r="B744" t="str">
        <f t="shared" si="102"/>
        <v>David</v>
      </c>
      <c r="C744" t="str">
        <f t="shared" si="103"/>
        <v>Sklenička</v>
      </c>
      <c r="D744" s="13" t="s">
        <v>1407</v>
      </c>
      <c r="E744" s="22" t="s">
        <v>22</v>
      </c>
      <c r="F744" s="25" t="s">
        <v>331</v>
      </c>
      <c r="G744" s="25" t="s">
        <v>2346</v>
      </c>
      <c r="H744" s="25" t="s">
        <v>2581</v>
      </c>
      <c r="I744" s="25">
        <v>22</v>
      </c>
      <c r="J744" s="156">
        <f>VALUE(COUNTIF(Validation!$A$2:$H$100,A744))</f>
        <v>0</v>
      </c>
      <c r="K744" s="93">
        <f t="shared" si="104"/>
        <v>925000</v>
      </c>
      <c r="L744" s="93">
        <f t="shared" si="105"/>
        <v>0</v>
      </c>
      <c r="M744" s="92">
        <v>925000</v>
      </c>
      <c r="N744" s="92" t="s">
        <v>8</v>
      </c>
      <c r="O744" s="92">
        <v>0</v>
      </c>
      <c r="P744" s="92">
        <v>0</v>
      </c>
      <c r="Q744" s="92">
        <v>0</v>
      </c>
      <c r="R744" s="92">
        <v>0</v>
      </c>
      <c r="S744" s="92">
        <v>0</v>
      </c>
      <c r="T744" s="25">
        <f t="shared" si="106"/>
        <v>1</v>
      </c>
      <c r="V744">
        <f t="shared" si="107"/>
        <v>1</v>
      </c>
      <c r="W744" s="25">
        <f t="shared" si="99"/>
        <v>1</v>
      </c>
      <c r="X744">
        <f t="shared" si="100"/>
        <v>0</v>
      </c>
    </row>
    <row r="745" spans="1:24" ht="15.75" x14ac:dyDescent="0.25">
      <c r="A745" t="str">
        <f t="shared" si="101"/>
        <v>Lukas Vejdemo - MTL - C, AG, AD</v>
      </c>
      <c r="B745" t="str">
        <f t="shared" si="102"/>
        <v>Lukas</v>
      </c>
      <c r="C745" t="str">
        <f t="shared" si="103"/>
        <v>Vejdemo</v>
      </c>
      <c r="D745" s="13" t="s">
        <v>1413</v>
      </c>
      <c r="E745" s="22" t="s">
        <v>22</v>
      </c>
      <c r="F745" s="25" t="s">
        <v>331</v>
      </c>
      <c r="G745" s="25" t="s">
        <v>2395</v>
      </c>
      <c r="H745" s="25" t="s">
        <v>2581</v>
      </c>
      <c r="I745" s="25">
        <v>23</v>
      </c>
      <c r="J745" s="156">
        <f>VALUE(COUNTIF(Validation!$A$2:$H$100,A745))</f>
        <v>0</v>
      </c>
      <c r="K745" s="93">
        <f t="shared" si="104"/>
        <v>925000</v>
      </c>
      <c r="L745" s="93">
        <f t="shared" si="105"/>
        <v>0</v>
      </c>
      <c r="M745" s="92">
        <v>925000</v>
      </c>
      <c r="N745" s="92" t="s">
        <v>8</v>
      </c>
      <c r="O745" s="92">
        <v>0</v>
      </c>
      <c r="P745" s="92">
        <v>0</v>
      </c>
      <c r="Q745" s="92">
        <v>0</v>
      </c>
      <c r="R745" s="92">
        <v>0</v>
      </c>
      <c r="S745" s="92">
        <v>0</v>
      </c>
      <c r="T745" s="25">
        <f t="shared" si="106"/>
        <v>1</v>
      </c>
      <c r="V745">
        <f t="shared" si="107"/>
        <v>1</v>
      </c>
      <c r="W745" s="25">
        <f t="shared" si="99"/>
        <v>1</v>
      </c>
      <c r="X745">
        <f t="shared" si="100"/>
        <v>0</v>
      </c>
    </row>
    <row r="746" spans="1:24" ht="15.75" x14ac:dyDescent="0.25">
      <c r="A746" t="str">
        <f t="shared" si="101"/>
        <v>Josh Brook - MTL - DD</v>
      </c>
      <c r="B746" t="str">
        <f t="shared" si="102"/>
        <v>Josh</v>
      </c>
      <c r="C746" t="str">
        <f t="shared" si="103"/>
        <v>Brook</v>
      </c>
      <c r="D746" s="13" t="s">
        <v>2499</v>
      </c>
      <c r="E746" s="22" t="s">
        <v>22</v>
      </c>
      <c r="F746" s="25" t="s">
        <v>331</v>
      </c>
      <c r="G746" s="25" t="s">
        <v>2345</v>
      </c>
      <c r="H746" s="25" t="s">
        <v>2581</v>
      </c>
      <c r="I746" s="25">
        <v>20</v>
      </c>
      <c r="J746" s="156">
        <f>VALUE(COUNTIF(Validation!$A$2:$H$100,A746))</f>
        <v>0</v>
      </c>
      <c r="K746" s="93">
        <f t="shared" si="104"/>
        <v>910833</v>
      </c>
      <c r="L746" s="93">
        <f t="shared" si="105"/>
        <v>910833</v>
      </c>
      <c r="M746" s="92">
        <v>910833</v>
      </c>
      <c r="N746" s="92">
        <v>910833</v>
      </c>
      <c r="O746" s="92">
        <v>910833</v>
      </c>
      <c r="P746" s="92" t="s">
        <v>8</v>
      </c>
      <c r="Q746" s="92">
        <v>0</v>
      </c>
      <c r="R746" s="92">
        <v>0</v>
      </c>
      <c r="S746" s="92">
        <v>0</v>
      </c>
      <c r="T746" s="25">
        <f t="shared" si="106"/>
        <v>3</v>
      </c>
      <c r="V746">
        <f t="shared" si="107"/>
        <v>1</v>
      </c>
      <c r="W746" s="25">
        <f t="shared" si="99"/>
        <v>1</v>
      </c>
      <c r="X746">
        <f t="shared" si="100"/>
        <v>1</v>
      </c>
    </row>
    <row r="747" spans="1:24" ht="15.75" x14ac:dyDescent="0.25">
      <c r="A747" t="str">
        <f t="shared" si="101"/>
        <v>Cale Fleury - MTL - DD</v>
      </c>
      <c r="B747" t="str">
        <f t="shared" si="102"/>
        <v>Cale</v>
      </c>
      <c r="C747" t="str">
        <f t="shared" si="103"/>
        <v>Fleury</v>
      </c>
      <c r="D747" s="13" t="s">
        <v>2500</v>
      </c>
      <c r="E747" s="22" t="s">
        <v>22</v>
      </c>
      <c r="F747" s="25" t="s">
        <v>331</v>
      </c>
      <c r="G747" s="25" t="s">
        <v>2345</v>
      </c>
      <c r="H747" s="25" t="s">
        <v>2581</v>
      </c>
      <c r="I747" s="25">
        <v>20</v>
      </c>
      <c r="J747" s="156">
        <f>VALUE(COUNTIF(Validation!$A$2:$H$100,A747))</f>
        <v>0</v>
      </c>
      <c r="K747" s="93">
        <f t="shared" si="104"/>
        <v>883333</v>
      </c>
      <c r="L747" s="93">
        <f t="shared" si="105"/>
        <v>883333</v>
      </c>
      <c r="M747" s="92">
        <v>883333</v>
      </c>
      <c r="N747" s="92">
        <v>883333</v>
      </c>
      <c r="O747" s="92" t="s">
        <v>8</v>
      </c>
      <c r="P747" s="92">
        <v>0</v>
      </c>
      <c r="Q747" s="92">
        <v>0</v>
      </c>
      <c r="R747" s="92">
        <v>0</v>
      </c>
      <c r="S747" s="92">
        <v>0</v>
      </c>
      <c r="T747" s="25">
        <f t="shared" si="106"/>
        <v>2</v>
      </c>
      <c r="V747">
        <f t="shared" si="107"/>
        <v>1</v>
      </c>
      <c r="W747" s="25">
        <f t="shared" si="99"/>
        <v>1</v>
      </c>
      <c r="X747">
        <f t="shared" si="100"/>
        <v>1</v>
      </c>
    </row>
    <row r="748" spans="1:24" ht="15.75" x14ac:dyDescent="0.25">
      <c r="A748" t="str">
        <f t="shared" si="101"/>
        <v>Victor Mete - MTL - DG</v>
      </c>
      <c r="B748" t="str">
        <f t="shared" si="102"/>
        <v>Victor</v>
      </c>
      <c r="C748" t="str">
        <f t="shared" si="103"/>
        <v>Mete</v>
      </c>
      <c r="D748" s="13" t="s">
        <v>1404</v>
      </c>
      <c r="E748" s="25" t="s">
        <v>22</v>
      </c>
      <c r="F748" s="25" t="s">
        <v>331</v>
      </c>
      <c r="G748" s="25" t="s">
        <v>2346</v>
      </c>
      <c r="H748" s="25" t="s">
        <v>2569</v>
      </c>
      <c r="I748" s="25">
        <v>21</v>
      </c>
      <c r="J748" s="156">
        <f>VALUE(COUNTIF(Validation!$A$2:$H$100,A748))</f>
        <v>1</v>
      </c>
      <c r="K748" s="93">
        <f t="shared" si="104"/>
        <v>870000</v>
      </c>
      <c r="L748" s="93">
        <f t="shared" si="105"/>
        <v>0</v>
      </c>
      <c r="M748" s="92">
        <v>870000</v>
      </c>
      <c r="N748" s="92" t="s">
        <v>8</v>
      </c>
      <c r="O748" s="92">
        <v>0</v>
      </c>
      <c r="P748" s="92">
        <v>0</v>
      </c>
      <c r="Q748" s="92">
        <v>0</v>
      </c>
      <c r="R748" s="92">
        <v>0</v>
      </c>
      <c r="S748" s="92">
        <v>0</v>
      </c>
      <c r="T748" s="25">
        <f t="shared" si="106"/>
        <v>1</v>
      </c>
      <c r="V748">
        <f t="shared" si="107"/>
        <v>1</v>
      </c>
      <c r="W748" s="25">
        <f t="shared" si="99"/>
        <v>1</v>
      </c>
      <c r="X748">
        <f t="shared" si="100"/>
        <v>0</v>
      </c>
    </row>
    <row r="749" spans="1:24" ht="15.75" x14ac:dyDescent="0.25">
      <c r="A749" t="str">
        <f t="shared" si="101"/>
        <v>Christian Folin - MTL - DD</v>
      </c>
      <c r="B749" t="str">
        <f t="shared" si="102"/>
        <v>Christian</v>
      </c>
      <c r="C749" t="str">
        <f t="shared" si="103"/>
        <v>Folin</v>
      </c>
      <c r="D749" s="13" t="s">
        <v>1708</v>
      </c>
      <c r="E749" s="25" t="s">
        <v>22</v>
      </c>
      <c r="F749" s="25">
        <v>0</v>
      </c>
      <c r="G749" s="25" t="s">
        <v>2345</v>
      </c>
      <c r="H749" s="25" t="s">
        <v>2569</v>
      </c>
      <c r="I749" s="25">
        <v>28</v>
      </c>
      <c r="J749" s="156">
        <f>VALUE(COUNTIF(Validation!$A$2:$H$100,A749))</f>
        <v>0</v>
      </c>
      <c r="K749" s="93">
        <f t="shared" si="104"/>
        <v>800000</v>
      </c>
      <c r="L749" s="93">
        <f t="shared" si="105"/>
        <v>0</v>
      </c>
      <c r="M749" s="92">
        <v>800000</v>
      </c>
      <c r="N749" s="92" t="s">
        <v>7</v>
      </c>
      <c r="O749" s="92">
        <v>0</v>
      </c>
      <c r="P749" s="92">
        <v>0</v>
      </c>
      <c r="Q749" s="92">
        <v>0</v>
      </c>
      <c r="R749" s="92">
        <v>0</v>
      </c>
      <c r="S749" s="92">
        <v>0</v>
      </c>
      <c r="T749" s="25">
        <f t="shared" si="106"/>
        <v>1</v>
      </c>
      <c r="V749">
        <f t="shared" si="107"/>
        <v>1</v>
      </c>
      <c r="W749" s="25">
        <f t="shared" si="99"/>
        <v>0</v>
      </c>
      <c r="X749">
        <f t="shared" si="100"/>
        <v>0</v>
      </c>
    </row>
    <row r="750" spans="1:24" ht="15.75" x14ac:dyDescent="0.25">
      <c r="A750" t="str">
        <f t="shared" si="101"/>
        <v>Charles Hudon - MTL - AG, AD</v>
      </c>
      <c r="B750" t="str">
        <f t="shared" si="102"/>
        <v>Charles</v>
      </c>
      <c r="C750" t="str">
        <f t="shared" si="103"/>
        <v>Hudon</v>
      </c>
      <c r="D750" s="13" t="s">
        <v>1399</v>
      </c>
      <c r="E750" s="22" t="s">
        <v>22</v>
      </c>
      <c r="F750" s="25">
        <v>0</v>
      </c>
      <c r="G750" s="158" t="s">
        <v>2343</v>
      </c>
      <c r="H750" s="158" t="s">
        <v>2569</v>
      </c>
      <c r="I750" s="158">
        <v>25</v>
      </c>
      <c r="J750" s="156">
        <f>VALUE(COUNTIF(Validation!$A$2:$H$100,A750))</f>
        <v>0</v>
      </c>
      <c r="K750" s="93">
        <f t="shared" si="104"/>
        <v>800000</v>
      </c>
      <c r="L750" s="93">
        <f t="shared" si="105"/>
        <v>0</v>
      </c>
      <c r="M750" s="92">
        <v>800000</v>
      </c>
      <c r="N750" s="92" t="s">
        <v>8</v>
      </c>
      <c r="O750" s="92">
        <v>0</v>
      </c>
      <c r="P750" s="92">
        <v>0</v>
      </c>
      <c r="Q750" s="92">
        <v>0</v>
      </c>
      <c r="R750" s="92">
        <v>0</v>
      </c>
      <c r="S750" s="92">
        <v>0</v>
      </c>
      <c r="T750" s="25">
        <f t="shared" si="106"/>
        <v>1</v>
      </c>
      <c r="V750">
        <f t="shared" si="107"/>
        <v>1</v>
      </c>
      <c r="W750" s="25">
        <f t="shared" si="99"/>
        <v>0</v>
      </c>
      <c r="X750">
        <f t="shared" si="100"/>
        <v>0</v>
      </c>
    </row>
    <row r="751" spans="1:24" ht="15.75" x14ac:dyDescent="0.25">
      <c r="A751" t="str">
        <f t="shared" si="101"/>
        <v>Joel Teasdale - MTL - C</v>
      </c>
      <c r="B751" t="str">
        <f t="shared" si="102"/>
        <v>Joel</v>
      </c>
      <c r="C751" t="str">
        <f t="shared" si="103"/>
        <v>Teasdale</v>
      </c>
      <c r="D751" s="13" t="s">
        <v>2754</v>
      </c>
      <c r="E751" s="22" t="s">
        <v>22</v>
      </c>
      <c r="F751" s="25" t="s">
        <v>331</v>
      </c>
      <c r="G751" s="25" t="s">
        <v>70</v>
      </c>
      <c r="H751" s="25" t="s">
        <v>2581</v>
      </c>
      <c r="I751" s="158">
        <v>20</v>
      </c>
      <c r="J751" s="156">
        <f>VALUE(COUNTIF(Validation!$A$2:$H$100,A751))</f>
        <v>0</v>
      </c>
      <c r="K751" s="93">
        <f t="shared" si="104"/>
        <v>786667</v>
      </c>
      <c r="L751" s="93">
        <f t="shared" si="105"/>
        <v>786667</v>
      </c>
      <c r="M751" s="92">
        <v>786667</v>
      </c>
      <c r="N751" s="92">
        <v>786667</v>
      </c>
      <c r="O751" s="92">
        <v>786667</v>
      </c>
      <c r="P751" s="92" t="s">
        <v>8</v>
      </c>
      <c r="Q751" s="92">
        <v>0</v>
      </c>
      <c r="R751" s="92">
        <v>0</v>
      </c>
      <c r="S751" s="92">
        <v>0</v>
      </c>
      <c r="T751" s="25">
        <f t="shared" si="106"/>
        <v>3</v>
      </c>
      <c r="V751">
        <f t="shared" si="107"/>
        <v>1</v>
      </c>
      <c r="W751" s="25">
        <f t="shared" si="99"/>
        <v>1</v>
      </c>
      <c r="X751">
        <f t="shared" si="100"/>
        <v>1</v>
      </c>
    </row>
    <row r="752" spans="1:24" ht="15.75" x14ac:dyDescent="0.25">
      <c r="A752" t="str">
        <f t="shared" si="101"/>
        <v>Alexandre Alain - MTL - AD, C</v>
      </c>
      <c r="B752" t="str">
        <f t="shared" si="102"/>
        <v>Alexandre</v>
      </c>
      <c r="C752" t="str">
        <f t="shared" si="103"/>
        <v>Alain</v>
      </c>
      <c r="D752" s="13" t="s">
        <v>1415</v>
      </c>
      <c r="E752" s="22" t="s">
        <v>22</v>
      </c>
      <c r="F752" s="25" t="s">
        <v>331</v>
      </c>
      <c r="G752" s="25" t="s">
        <v>2354</v>
      </c>
      <c r="H752" s="25" t="s">
        <v>2581</v>
      </c>
      <c r="I752" s="25">
        <v>22</v>
      </c>
      <c r="J752" s="156">
        <f>VALUE(COUNTIF(Validation!$A$2:$H$100,A752))</f>
        <v>0</v>
      </c>
      <c r="K752" s="93">
        <f t="shared" si="104"/>
        <v>776666</v>
      </c>
      <c r="L752" s="93">
        <f t="shared" si="105"/>
        <v>776666</v>
      </c>
      <c r="M752" s="92">
        <v>776666</v>
      </c>
      <c r="N752" s="92">
        <v>776666</v>
      </c>
      <c r="O752" s="92" t="s">
        <v>8</v>
      </c>
      <c r="P752" s="92">
        <v>0</v>
      </c>
      <c r="Q752" s="92">
        <v>0</v>
      </c>
      <c r="R752" s="92">
        <v>0</v>
      </c>
      <c r="S752" s="92">
        <v>0</v>
      </c>
      <c r="T752" s="25">
        <f t="shared" si="106"/>
        <v>2</v>
      </c>
      <c r="V752">
        <f t="shared" si="107"/>
        <v>1</v>
      </c>
      <c r="W752" s="25">
        <f t="shared" si="99"/>
        <v>1</v>
      </c>
      <c r="X752">
        <f t="shared" si="100"/>
        <v>1</v>
      </c>
    </row>
    <row r="753" spans="1:24" ht="15.75" x14ac:dyDescent="0.25">
      <c r="A753" t="str">
        <f t="shared" si="101"/>
        <v>Hayden Verbeek - MTL - C</v>
      </c>
      <c r="B753" t="str">
        <f t="shared" si="102"/>
        <v>Hayden</v>
      </c>
      <c r="C753" t="str">
        <f t="shared" si="103"/>
        <v>Verbeek</v>
      </c>
      <c r="D753" s="13" t="s">
        <v>1414</v>
      </c>
      <c r="E753" s="22" t="s">
        <v>22</v>
      </c>
      <c r="F753" s="25" t="s">
        <v>331</v>
      </c>
      <c r="G753" s="25" t="s">
        <v>70</v>
      </c>
      <c r="H753" s="25" t="s">
        <v>2581</v>
      </c>
      <c r="I753" s="25">
        <v>21</v>
      </c>
      <c r="J753" s="156">
        <f>VALUE(COUNTIF(Validation!$A$2:$H$100,A753))</f>
        <v>0</v>
      </c>
      <c r="K753" s="93">
        <f t="shared" si="104"/>
        <v>776666</v>
      </c>
      <c r="L753" s="93">
        <f t="shared" si="105"/>
        <v>776666</v>
      </c>
      <c r="M753" s="92">
        <v>776666</v>
      </c>
      <c r="N753" s="92">
        <v>776666</v>
      </c>
      <c r="O753" s="92" t="s">
        <v>8</v>
      </c>
      <c r="P753" s="92">
        <v>0</v>
      </c>
      <c r="Q753" s="92">
        <v>0</v>
      </c>
      <c r="R753" s="92">
        <v>0</v>
      </c>
      <c r="S753" s="92">
        <v>0</v>
      </c>
      <c r="T753" s="25">
        <f t="shared" si="106"/>
        <v>2</v>
      </c>
      <c r="V753">
        <f t="shared" si="107"/>
        <v>1</v>
      </c>
      <c r="W753" s="25">
        <f t="shared" si="99"/>
        <v>1</v>
      </c>
      <c r="X753">
        <f t="shared" si="100"/>
        <v>1</v>
      </c>
    </row>
    <row r="754" spans="1:24" ht="15.75" x14ac:dyDescent="0.25">
      <c r="A754" t="str">
        <f t="shared" si="101"/>
        <v>Charlie Lindgren - MTL - G</v>
      </c>
      <c r="B754" t="str">
        <f t="shared" si="102"/>
        <v>Charlie</v>
      </c>
      <c r="C754" t="str">
        <f t="shared" si="103"/>
        <v>Lindgren</v>
      </c>
      <c r="D754" s="13" t="s">
        <v>1416</v>
      </c>
      <c r="E754" s="22" t="s">
        <v>22</v>
      </c>
      <c r="F754" s="25">
        <v>0</v>
      </c>
      <c r="G754" s="25" t="s">
        <v>121</v>
      </c>
      <c r="H754" s="25" t="s">
        <v>2581</v>
      </c>
      <c r="I754" s="25">
        <v>25</v>
      </c>
      <c r="J754" s="156">
        <f>VALUE(COUNTIF(Validation!$A$2:$H$100,A754))</f>
        <v>0</v>
      </c>
      <c r="K754" s="93">
        <f t="shared" si="104"/>
        <v>750000</v>
      </c>
      <c r="L754" s="93">
        <f t="shared" si="105"/>
        <v>750000</v>
      </c>
      <c r="M754" s="92">
        <v>750000</v>
      </c>
      <c r="N754" s="92">
        <v>750000</v>
      </c>
      <c r="O754" s="92" t="s">
        <v>7</v>
      </c>
      <c r="P754" s="92">
        <v>0</v>
      </c>
      <c r="Q754" s="92">
        <v>0</v>
      </c>
      <c r="R754" s="92">
        <v>0</v>
      </c>
      <c r="S754" s="92">
        <v>0</v>
      </c>
      <c r="T754" s="25">
        <f t="shared" si="106"/>
        <v>2</v>
      </c>
      <c r="V754">
        <f t="shared" si="107"/>
        <v>1</v>
      </c>
      <c r="W754" s="25">
        <f t="shared" si="99"/>
        <v>0</v>
      </c>
      <c r="X754">
        <f t="shared" si="100"/>
        <v>1</v>
      </c>
    </row>
    <row r="755" spans="1:24" ht="15.75" x14ac:dyDescent="0.25">
      <c r="A755" t="str">
        <f t="shared" si="101"/>
        <v>Michael Pezzetta - MTL - AG, C</v>
      </c>
      <c r="B755" t="str">
        <f t="shared" si="102"/>
        <v>Michael</v>
      </c>
      <c r="C755" t="str">
        <f t="shared" si="103"/>
        <v>Pezzetta</v>
      </c>
      <c r="D755" s="13" t="s">
        <v>1417</v>
      </c>
      <c r="E755" s="22" t="s">
        <v>22</v>
      </c>
      <c r="F755" s="25" t="s">
        <v>331</v>
      </c>
      <c r="G755" s="9" t="s">
        <v>2351</v>
      </c>
      <c r="H755" s="9" t="s">
        <v>2581</v>
      </c>
      <c r="I755" s="9">
        <v>21</v>
      </c>
      <c r="J755" s="156">
        <f>VALUE(COUNTIF(Validation!$A$2:$H$100,A755))</f>
        <v>0</v>
      </c>
      <c r="K755" s="93">
        <f t="shared" si="104"/>
        <v>743333</v>
      </c>
      <c r="L755" s="93">
        <f t="shared" si="105"/>
        <v>743333</v>
      </c>
      <c r="M755" s="92">
        <v>743333</v>
      </c>
      <c r="N755" s="92">
        <v>743333</v>
      </c>
      <c r="O755" s="92" t="s">
        <v>8</v>
      </c>
      <c r="P755" s="92">
        <v>0</v>
      </c>
      <c r="Q755" s="92">
        <v>0</v>
      </c>
      <c r="R755" s="92">
        <v>0</v>
      </c>
      <c r="S755" s="92">
        <v>0</v>
      </c>
      <c r="T755" s="25">
        <f t="shared" si="106"/>
        <v>2</v>
      </c>
      <c r="V755">
        <f t="shared" si="107"/>
        <v>1</v>
      </c>
      <c r="W755" s="25">
        <f t="shared" si="99"/>
        <v>1</v>
      </c>
      <c r="X755">
        <f t="shared" si="100"/>
        <v>1</v>
      </c>
    </row>
    <row r="756" spans="1:24" ht="15.75" x14ac:dyDescent="0.25">
      <c r="A756" t="str">
        <f t="shared" si="101"/>
        <v>Antoine Waked - MTL - AD</v>
      </c>
      <c r="B756" t="str">
        <f t="shared" si="102"/>
        <v>Antoine</v>
      </c>
      <c r="C756" t="str">
        <f t="shared" si="103"/>
        <v>Waked</v>
      </c>
      <c r="D756" s="13" t="s">
        <v>1418</v>
      </c>
      <c r="E756" s="22" t="s">
        <v>22</v>
      </c>
      <c r="F756" s="25" t="s">
        <v>331</v>
      </c>
      <c r="G756" s="9" t="s">
        <v>2339</v>
      </c>
      <c r="H756" s="9" t="s">
        <v>2581</v>
      </c>
      <c r="I756" s="9">
        <v>23</v>
      </c>
      <c r="J756" s="156">
        <f>VALUE(COUNTIF(Validation!$A$2:$H$100,A756))</f>
        <v>0</v>
      </c>
      <c r="K756" s="93">
        <f t="shared" si="104"/>
        <v>726667</v>
      </c>
      <c r="L756" s="93">
        <f t="shared" si="105"/>
        <v>0</v>
      </c>
      <c r="M756" s="92">
        <v>726667</v>
      </c>
      <c r="N756" s="92" t="s">
        <v>8</v>
      </c>
      <c r="O756" s="92">
        <v>0</v>
      </c>
      <c r="P756" s="92">
        <v>0</v>
      </c>
      <c r="Q756" s="92">
        <v>0</v>
      </c>
      <c r="R756" s="92">
        <v>0</v>
      </c>
      <c r="S756" s="92">
        <v>0</v>
      </c>
      <c r="T756" s="25">
        <f t="shared" si="106"/>
        <v>1</v>
      </c>
      <c r="V756">
        <f t="shared" si="107"/>
        <v>1</v>
      </c>
      <c r="W756" s="25">
        <f t="shared" si="99"/>
        <v>1</v>
      </c>
      <c r="X756">
        <f t="shared" si="100"/>
        <v>0</v>
      </c>
    </row>
    <row r="757" spans="1:24" ht="15.75" x14ac:dyDescent="0.25">
      <c r="A757" t="str">
        <f t="shared" si="101"/>
        <v>Michael McNiven - MTL - G</v>
      </c>
      <c r="B757" t="str">
        <f t="shared" si="102"/>
        <v>Michael</v>
      </c>
      <c r="C757" t="str">
        <f t="shared" si="103"/>
        <v>McNiven</v>
      </c>
      <c r="D757" s="13" t="s">
        <v>1421</v>
      </c>
      <c r="E757" s="22" t="s">
        <v>22</v>
      </c>
      <c r="F757" s="25" t="s">
        <v>331</v>
      </c>
      <c r="G757" s="9" t="s">
        <v>121</v>
      </c>
      <c r="H757" s="9" t="s">
        <v>2581</v>
      </c>
      <c r="I757" s="9">
        <v>22</v>
      </c>
      <c r="J757" s="156">
        <f>VALUE(COUNTIF(Validation!$A$2:$H$100,A757))</f>
        <v>0</v>
      </c>
      <c r="K757" s="93">
        <f t="shared" si="104"/>
        <v>718888</v>
      </c>
      <c r="L757" s="93">
        <f t="shared" si="105"/>
        <v>0</v>
      </c>
      <c r="M757" s="92">
        <v>718888</v>
      </c>
      <c r="N757" s="92" t="s">
        <v>8</v>
      </c>
      <c r="O757" s="92">
        <v>0</v>
      </c>
      <c r="P757" s="92">
        <v>0</v>
      </c>
      <c r="Q757" s="92">
        <v>0</v>
      </c>
      <c r="R757" s="92">
        <v>0</v>
      </c>
      <c r="S757" s="92">
        <v>0</v>
      </c>
      <c r="T757" s="25">
        <f t="shared" si="106"/>
        <v>1</v>
      </c>
      <c r="V757">
        <f t="shared" si="107"/>
        <v>1</v>
      </c>
      <c r="W757" s="25">
        <f t="shared" si="99"/>
        <v>1</v>
      </c>
      <c r="X757">
        <f t="shared" si="100"/>
        <v>0</v>
      </c>
    </row>
    <row r="758" spans="1:24" ht="15.75" x14ac:dyDescent="0.25">
      <c r="A758" t="str">
        <f t="shared" si="101"/>
        <v>Riley Barber - MTL - AD</v>
      </c>
      <c r="B758" t="str">
        <f t="shared" si="102"/>
        <v>Riley</v>
      </c>
      <c r="C758" t="str">
        <f t="shared" si="103"/>
        <v>Barber</v>
      </c>
      <c r="D758" s="13" t="s">
        <v>1797</v>
      </c>
      <c r="E758" s="22" t="s">
        <v>22</v>
      </c>
      <c r="F758" s="25">
        <v>0</v>
      </c>
      <c r="G758" s="9" t="s">
        <v>2339</v>
      </c>
      <c r="H758" s="9" t="s">
        <v>2581</v>
      </c>
      <c r="I758" s="9">
        <v>25</v>
      </c>
      <c r="J758" s="156">
        <f>VALUE(COUNTIF(Validation!$A$2:$H$100,A758))</f>
        <v>0</v>
      </c>
      <c r="K758" s="93">
        <f t="shared" si="104"/>
        <v>700000</v>
      </c>
      <c r="L758" s="93">
        <f t="shared" si="105"/>
        <v>0</v>
      </c>
      <c r="M758" s="92">
        <v>700000</v>
      </c>
      <c r="N758" s="92" t="s">
        <v>8</v>
      </c>
      <c r="O758" s="92">
        <v>0</v>
      </c>
      <c r="P758" s="92">
        <v>0</v>
      </c>
      <c r="Q758" s="92">
        <v>0</v>
      </c>
      <c r="R758" s="92">
        <v>0</v>
      </c>
      <c r="S758" s="92">
        <v>0</v>
      </c>
      <c r="T758" s="25">
        <f t="shared" si="106"/>
        <v>1</v>
      </c>
      <c r="V758">
        <f t="shared" si="107"/>
        <v>1</v>
      </c>
      <c r="W758" s="25">
        <f t="shared" si="99"/>
        <v>0</v>
      </c>
      <c r="X758">
        <f t="shared" si="100"/>
        <v>0</v>
      </c>
    </row>
    <row r="759" spans="1:24" ht="15.75" x14ac:dyDescent="0.25">
      <c r="A759" t="str">
        <f t="shared" si="101"/>
        <v>Alex Belzile - MTL - AD, C</v>
      </c>
      <c r="B759" t="str">
        <f t="shared" si="102"/>
        <v>Alex</v>
      </c>
      <c r="C759" t="str">
        <f t="shared" si="103"/>
        <v>Belzile</v>
      </c>
      <c r="D759" s="13" t="s">
        <v>2497</v>
      </c>
      <c r="E759" s="22" t="s">
        <v>22</v>
      </c>
      <c r="F759" s="25">
        <v>0</v>
      </c>
      <c r="G759" s="25" t="s">
        <v>2354</v>
      </c>
      <c r="H759" s="25" t="s">
        <v>2581</v>
      </c>
      <c r="I759" s="25">
        <v>27</v>
      </c>
      <c r="J759" s="156">
        <f>VALUE(COUNTIF(Validation!$A$2:$H$100,A759))</f>
        <v>0</v>
      </c>
      <c r="K759" s="93">
        <f t="shared" si="104"/>
        <v>700000</v>
      </c>
      <c r="L759" s="93">
        <f t="shared" si="105"/>
        <v>0</v>
      </c>
      <c r="M759" s="92">
        <v>700000</v>
      </c>
      <c r="N759" s="92" t="s">
        <v>7</v>
      </c>
      <c r="O759" s="92">
        <v>0</v>
      </c>
      <c r="P759" s="92">
        <v>0</v>
      </c>
      <c r="Q759" s="92">
        <v>0</v>
      </c>
      <c r="R759" s="92">
        <v>0</v>
      </c>
      <c r="S759" s="92">
        <v>0</v>
      </c>
      <c r="T759" s="25">
        <f t="shared" si="106"/>
        <v>1</v>
      </c>
      <c r="V759">
        <f t="shared" si="107"/>
        <v>1</v>
      </c>
      <c r="W759" s="25">
        <f t="shared" si="99"/>
        <v>0</v>
      </c>
      <c r="X759">
        <f t="shared" si="100"/>
        <v>0</v>
      </c>
    </row>
    <row r="760" spans="1:24" ht="15.75" x14ac:dyDescent="0.25">
      <c r="A760" t="str">
        <f t="shared" si="101"/>
        <v>Michael McCarron - MTL - AD, C</v>
      </c>
      <c r="B760" t="str">
        <f t="shared" si="102"/>
        <v>Michael</v>
      </c>
      <c r="C760" t="str">
        <f t="shared" si="103"/>
        <v>McCarron</v>
      </c>
      <c r="D760" s="13" t="s">
        <v>1411</v>
      </c>
      <c r="E760" s="22" t="s">
        <v>22</v>
      </c>
      <c r="F760" s="25">
        <v>0</v>
      </c>
      <c r="G760" s="9" t="s">
        <v>2354</v>
      </c>
      <c r="H760" s="9" t="s">
        <v>2581</v>
      </c>
      <c r="I760" s="9">
        <v>24</v>
      </c>
      <c r="J760" s="156">
        <f>VALUE(COUNTIF(Validation!$A$2:$H$100,A760))</f>
        <v>0</v>
      </c>
      <c r="K760" s="93">
        <f t="shared" si="104"/>
        <v>700000</v>
      </c>
      <c r="L760" s="93">
        <f t="shared" si="105"/>
        <v>0</v>
      </c>
      <c r="M760" s="92">
        <v>700000</v>
      </c>
      <c r="N760" s="92" t="s">
        <v>8</v>
      </c>
      <c r="O760" s="92">
        <v>0</v>
      </c>
      <c r="P760" s="92">
        <v>0</v>
      </c>
      <c r="Q760" s="92">
        <v>0</v>
      </c>
      <c r="R760" s="92">
        <v>0</v>
      </c>
      <c r="S760" s="92">
        <v>0</v>
      </c>
      <c r="T760" s="25">
        <f t="shared" si="106"/>
        <v>1</v>
      </c>
      <c r="V760">
        <f t="shared" si="107"/>
        <v>1</v>
      </c>
      <c r="W760" s="25">
        <f t="shared" si="99"/>
        <v>0</v>
      </c>
      <c r="X760">
        <f t="shared" si="100"/>
        <v>0</v>
      </c>
    </row>
    <row r="761" spans="1:24" ht="15.75" x14ac:dyDescent="0.25">
      <c r="A761" t="str">
        <f t="shared" si="101"/>
        <v>Gustav Olofsson - MTL - DG</v>
      </c>
      <c r="B761" t="str">
        <f t="shared" si="102"/>
        <v>Gustav</v>
      </c>
      <c r="C761" t="str">
        <f t="shared" si="103"/>
        <v>Olofsson</v>
      </c>
      <c r="D761" s="13" t="s">
        <v>1910</v>
      </c>
      <c r="E761" s="22" t="s">
        <v>22</v>
      </c>
      <c r="F761" s="25">
        <v>0</v>
      </c>
      <c r="G761" s="9" t="s">
        <v>2346</v>
      </c>
      <c r="H761" s="9" t="s">
        <v>2581</v>
      </c>
      <c r="I761" s="9">
        <v>24</v>
      </c>
      <c r="J761" s="156">
        <f>VALUE(COUNTIF(Validation!$A$2:$H$100,A761))</f>
        <v>0</v>
      </c>
      <c r="K761" s="93">
        <f t="shared" si="104"/>
        <v>700000</v>
      </c>
      <c r="L761" s="93">
        <f t="shared" si="105"/>
        <v>0</v>
      </c>
      <c r="M761" s="92">
        <v>700000</v>
      </c>
      <c r="N761" s="92" t="s">
        <v>8</v>
      </c>
      <c r="O761" s="92">
        <v>0</v>
      </c>
      <c r="P761" s="92">
        <v>0</v>
      </c>
      <c r="Q761" s="92">
        <v>0</v>
      </c>
      <c r="R761" s="92">
        <v>0</v>
      </c>
      <c r="S761" s="92">
        <v>0</v>
      </c>
      <c r="T761" s="25">
        <f t="shared" si="106"/>
        <v>1</v>
      </c>
      <c r="V761">
        <f t="shared" si="107"/>
        <v>1</v>
      </c>
      <c r="W761" s="25">
        <f t="shared" si="99"/>
        <v>0</v>
      </c>
      <c r="X761">
        <f t="shared" si="100"/>
        <v>0</v>
      </c>
    </row>
    <row r="762" spans="1:24" ht="15.75" x14ac:dyDescent="0.25">
      <c r="A762" t="str">
        <f t="shared" si="101"/>
        <v>Xavier Ouellet - MTL - DG</v>
      </c>
      <c r="B762" t="str">
        <f t="shared" si="102"/>
        <v>Xavier</v>
      </c>
      <c r="C762" t="str">
        <f t="shared" si="103"/>
        <v>Ouellet</v>
      </c>
      <c r="D762" s="13" t="s">
        <v>1348</v>
      </c>
      <c r="E762" s="22" t="s">
        <v>22</v>
      </c>
      <c r="F762" s="25">
        <v>0</v>
      </c>
      <c r="G762" s="25" t="s">
        <v>2346</v>
      </c>
      <c r="H762" s="25" t="s">
        <v>2581</v>
      </c>
      <c r="I762" s="25">
        <v>26</v>
      </c>
      <c r="J762" s="156">
        <f>VALUE(COUNTIF(Validation!$A$2:$H$100,A762))</f>
        <v>0</v>
      </c>
      <c r="K762" s="93">
        <f t="shared" si="104"/>
        <v>700000</v>
      </c>
      <c r="L762" s="93">
        <f t="shared" si="105"/>
        <v>0</v>
      </c>
      <c r="M762" s="92">
        <v>700000</v>
      </c>
      <c r="N762" s="92" t="s">
        <v>8</v>
      </c>
      <c r="O762" s="92">
        <v>0</v>
      </c>
      <c r="P762" s="92">
        <v>0</v>
      </c>
      <c r="Q762" s="92">
        <v>0</v>
      </c>
      <c r="R762" s="92">
        <v>0</v>
      </c>
      <c r="S762" s="92">
        <v>0</v>
      </c>
      <c r="T762" s="25">
        <f t="shared" si="106"/>
        <v>1</v>
      </c>
      <c r="V762">
        <f t="shared" si="107"/>
        <v>1</v>
      </c>
      <c r="W762" s="25">
        <f t="shared" si="99"/>
        <v>0</v>
      </c>
      <c r="X762">
        <f t="shared" si="100"/>
        <v>0</v>
      </c>
    </row>
    <row r="763" spans="1:24" ht="15.75" x14ac:dyDescent="0.25">
      <c r="A763" t="str">
        <f t="shared" si="101"/>
        <v>Philip Varone - MTL - C</v>
      </c>
      <c r="B763" t="str">
        <f t="shared" si="102"/>
        <v>Philip</v>
      </c>
      <c r="C763" t="str">
        <f t="shared" si="103"/>
        <v>Varone</v>
      </c>
      <c r="D763" s="13" t="s">
        <v>1732</v>
      </c>
      <c r="E763" s="22" t="s">
        <v>22</v>
      </c>
      <c r="F763" s="25">
        <v>0</v>
      </c>
      <c r="G763" s="9" t="s">
        <v>70</v>
      </c>
      <c r="H763" s="9" t="s">
        <v>2581</v>
      </c>
      <c r="I763" s="9">
        <v>28</v>
      </c>
      <c r="J763" s="156">
        <f>VALUE(COUNTIF(Validation!$A$2:$H$100,A763))</f>
        <v>0</v>
      </c>
      <c r="K763" s="93">
        <f t="shared" si="104"/>
        <v>700000</v>
      </c>
      <c r="L763" s="93">
        <f t="shared" si="105"/>
        <v>0</v>
      </c>
      <c r="M763" s="92">
        <v>700000</v>
      </c>
      <c r="N763" s="92" t="s">
        <v>7</v>
      </c>
      <c r="O763" s="92">
        <v>0</v>
      </c>
      <c r="P763" s="92">
        <v>0</v>
      </c>
      <c r="Q763" s="92">
        <v>0</v>
      </c>
      <c r="R763" s="92">
        <v>0</v>
      </c>
      <c r="S763" s="92">
        <v>0</v>
      </c>
      <c r="T763" s="25">
        <f t="shared" si="106"/>
        <v>1</v>
      </c>
      <c r="V763">
        <f t="shared" si="107"/>
        <v>1</v>
      </c>
      <c r="W763" s="25">
        <f t="shared" si="99"/>
        <v>0</v>
      </c>
      <c r="X763">
        <f t="shared" si="100"/>
        <v>0</v>
      </c>
    </row>
    <row r="764" spans="1:24" ht="15.75" x14ac:dyDescent="0.25">
      <c r="A764" t="str">
        <f t="shared" si="101"/>
        <v>Matt Duchene - NAS - C, AG</v>
      </c>
      <c r="B764" t="str">
        <f t="shared" si="102"/>
        <v>Matt</v>
      </c>
      <c r="C764" t="str">
        <f t="shared" si="103"/>
        <v>Duchene</v>
      </c>
      <c r="D764" s="13" t="s">
        <v>1427</v>
      </c>
      <c r="E764" s="22" t="s">
        <v>23</v>
      </c>
      <c r="F764" s="25">
        <v>0</v>
      </c>
      <c r="G764" s="25" t="s">
        <v>2353</v>
      </c>
      <c r="H764" s="25" t="s">
        <v>2569</v>
      </c>
      <c r="I764" s="25">
        <v>28</v>
      </c>
      <c r="J764" s="156">
        <f>VALUE(COUNTIF(Validation!$A$2:$H$100,A764))</f>
        <v>1</v>
      </c>
      <c r="K764" s="93">
        <f t="shared" si="104"/>
        <v>8000000</v>
      </c>
      <c r="L764" s="93">
        <f t="shared" si="105"/>
        <v>8000000</v>
      </c>
      <c r="M764" s="92">
        <v>8000000</v>
      </c>
      <c r="N764" s="92">
        <v>8000000</v>
      </c>
      <c r="O764" s="92">
        <v>8000000</v>
      </c>
      <c r="P764" s="92">
        <v>8000000</v>
      </c>
      <c r="Q764" s="92">
        <v>8000000</v>
      </c>
      <c r="R764" s="92">
        <v>8000000</v>
      </c>
      <c r="S764" s="92">
        <v>8000000</v>
      </c>
      <c r="T764" s="25">
        <f t="shared" si="106"/>
        <v>7</v>
      </c>
      <c r="V764">
        <f t="shared" si="107"/>
        <v>1</v>
      </c>
      <c r="W764" s="25">
        <f t="shared" si="99"/>
        <v>0</v>
      </c>
      <c r="X764">
        <f t="shared" si="100"/>
        <v>1</v>
      </c>
    </row>
    <row r="765" spans="1:24" ht="15.75" x14ac:dyDescent="0.25">
      <c r="A765" t="str">
        <f t="shared" si="101"/>
        <v>Ryan Johansen - NAS - C, AD</v>
      </c>
      <c r="B765" t="str">
        <f t="shared" si="102"/>
        <v>Ryan</v>
      </c>
      <c r="C765" t="str">
        <f t="shared" si="103"/>
        <v>Johansen</v>
      </c>
      <c r="D765" s="13" t="s">
        <v>4791</v>
      </c>
      <c r="E765" s="22" t="s">
        <v>23</v>
      </c>
      <c r="F765" s="25">
        <v>0</v>
      </c>
      <c r="G765" s="25" t="s">
        <v>2349</v>
      </c>
      <c r="H765" s="25" t="s">
        <v>2569</v>
      </c>
      <c r="I765" s="25">
        <v>27</v>
      </c>
      <c r="J765" s="156">
        <f>VALUE(COUNTIF(Validation!$A$2:$H$100,A765))</f>
        <v>0</v>
      </c>
      <c r="K765" s="93">
        <f t="shared" si="104"/>
        <v>8000000</v>
      </c>
      <c r="L765" s="93">
        <f t="shared" si="105"/>
        <v>8000000</v>
      </c>
      <c r="M765" s="92">
        <v>8000000</v>
      </c>
      <c r="N765" s="92">
        <v>8000000</v>
      </c>
      <c r="O765" s="92">
        <v>8000000</v>
      </c>
      <c r="P765" s="92">
        <v>8000000</v>
      </c>
      <c r="Q765" s="92">
        <v>8000000</v>
      </c>
      <c r="R765" s="92">
        <v>8000000</v>
      </c>
      <c r="S765" s="92" t="s">
        <v>7</v>
      </c>
      <c r="T765" s="25">
        <f t="shared" si="106"/>
        <v>6</v>
      </c>
      <c r="V765">
        <f t="shared" si="107"/>
        <v>1</v>
      </c>
      <c r="W765" s="25">
        <f t="shared" si="99"/>
        <v>0</v>
      </c>
      <c r="X765">
        <f t="shared" si="100"/>
        <v>1</v>
      </c>
    </row>
    <row r="766" spans="1:24" ht="15.75" x14ac:dyDescent="0.25">
      <c r="A766" t="str">
        <f t="shared" si="101"/>
        <v>Ryan Ellis - NAS - DD</v>
      </c>
      <c r="B766" t="str">
        <f t="shared" si="102"/>
        <v>Ryan</v>
      </c>
      <c r="C766" t="str">
        <f t="shared" si="103"/>
        <v>Ellis</v>
      </c>
      <c r="D766" s="13" t="s">
        <v>4793</v>
      </c>
      <c r="E766" s="22" t="s">
        <v>23</v>
      </c>
      <c r="F766" s="25">
        <v>0</v>
      </c>
      <c r="G766" s="25" t="s">
        <v>2345</v>
      </c>
      <c r="H766" s="25" t="s">
        <v>2569</v>
      </c>
      <c r="I766" s="25">
        <v>28</v>
      </c>
      <c r="J766" s="156">
        <f>VALUE(COUNTIF(Validation!$A$2:$H$100,A766))</f>
        <v>1</v>
      </c>
      <c r="K766" s="93">
        <f t="shared" si="104"/>
        <v>6250000</v>
      </c>
      <c r="L766" s="93">
        <f t="shared" si="105"/>
        <v>6250000</v>
      </c>
      <c r="M766" s="92">
        <v>6250000</v>
      </c>
      <c r="N766" s="92">
        <v>6250000</v>
      </c>
      <c r="O766" s="92">
        <v>6250000</v>
      </c>
      <c r="P766" s="92">
        <v>6250000</v>
      </c>
      <c r="Q766" s="92">
        <v>6250000</v>
      </c>
      <c r="R766" s="92">
        <v>6250000</v>
      </c>
      <c r="S766" s="92">
        <v>6250000</v>
      </c>
      <c r="T766" s="25">
        <f t="shared" si="106"/>
        <v>7</v>
      </c>
      <c r="V766">
        <f t="shared" si="107"/>
        <v>1</v>
      </c>
      <c r="W766" s="25">
        <f t="shared" si="99"/>
        <v>0</v>
      </c>
      <c r="X766">
        <f t="shared" si="100"/>
        <v>1</v>
      </c>
    </row>
    <row r="767" spans="1:24" ht="15.75" x14ac:dyDescent="0.25">
      <c r="A767" t="str">
        <f t="shared" si="101"/>
        <v>Filip Forsberg - NAS - AG</v>
      </c>
      <c r="B767" t="str">
        <f t="shared" si="102"/>
        <v>Filip</v>
      </c>
      <c r="C767" t="str">
        <f t="shared" si="103"/>
        <v>Forsberg</v>
      </c>
      <c r="D767" s="13" t="s">
        <v>4792</v>
      </c>
      <c r="E767" s="22" t="s">
        <v>23</v>
      </c>
      <c r="F767" s="25">
        <v>0</v>
      </c>
      <c r="G767" s="25" t="s">
        <v>2341</v>
      </c>
      <c r="H767" s="25" t="s">
        <v>2569</v>
      </c>
      <c r="I767" s="25">
        <v>25</v>
      </c>
      <c r="J767" s="156">
        <f>VALUE(COUNTIF(Validation!$A$2:$H$100,A767))</f>
        <v>1</v>
      </c>
      <c r="K767" s="93">
        <f t="shared" si="104"/>
        <v>6000000</v>
      </c>
      <c r="L767" s="93">
        <f t="shared" si="105"/>
        <v>6000000</v>
      </c>
      <c r="M767" s="92">
        <v>6000000</v>
      </c>
      <c r="N767" s="92">
        <v>6000000</v>
      </c>
      <c r="O767" s="92">
        <v>6000000</v>
      </c>
      <c r="P767" s="92" t="s">
        <v>7</v>
      </c>
      <c r="Q767" s="92">
        <v>0</v>
      </c>
      <c r="R767" s="92">
        <v>0</v>
      </c>
      <c r="S767" s="92">
        <v>0</v>
      </c>
      <c r="T767" s="25">
        <f t="shared" si="106"/>
        <v>3</v>
      </c>
      <c r="V767">
        <f t="shared" si="107"/>
        <v>1</v>
      </c>
      <c r="W767" s="25">
        <f t="shared" si="99"/>
        <v>0</v>
      </c>
      <c r="X767">
        <f t="shared" si="100"/>
        <v>1</v>
      </c>
    </row>
    <row r="768" spans="1:24" ht="15.75" x14ac:dyDescent="0.25">
      <c r="A768" t="str">
        <f t="shared" si="101"/>
        <v>Kyle Turris - NAS - C</v>
      </c>
      <c r="B768" t="str">
        <f t="shared" si="102"/>
        <v>Kyle</v>
      </c>
      <c r="C768" t="str">
        <f t="shared" si="103"/>
        <v>Turris</v>
      </c>
      <c r="D768" s="13" t="s">
        <v>1929</v>
      </c>
      <c r="E768" s="22" t="s">
        <v>23</v>
      </c>
      <c r="F768" s="25">
        <v>0</v>
      </c>
      <c r="G768" s="25" t="s">
        <v>70</v>
      </c>
      <c r="H768" s="25" t="s">
        <v>2569</v>
      </c>
      <c r="I768" s="25">
        <v>30</v>
      </c>
      <c r="J768" s="156">
        <f>VALUE(COUNTIF(Validation!$A$2:$H$100,A768))</f>
        <v>0</v>
      </c>
      <c r="K768" s="93">
        <f t="shared" si="104"/>
        <v>6000000</v>
      </c>
      <c r="L768" s="93">
        <f t="shared" si="105"/>
        <v>6000000</v>
      </c>
      <c r="M768" s="92">
        <v>6000000</v>
      </c>
      <c r="N768" s="92">
        <v>6000000</v>
      </c>
      <c r="O768" s="92">
        <v>6000000</v>
      </c>
      <c r="P768" s="92">
        <v>6000000</v>
      </c>
      <c r="Q768" s="92">
        <v>6000000</v>
      </c>
      <c r="R768" s="92" t="s">
        <v>7</v>
      </c>
      <c r="S768" s="92">
        <v>0</v>
      </c>
      <c r="T768" s="25">
        <f t="shared" si="106"/>
        <v>5</v>
      </c>
      <c r="V768">
        <f t="shared" si="107"/>
        <v>1</v>
      </c>
      <c r="W768" s="25">
        <f t="shared" si="99"/>
        <v>0</v>
      </c>
      <c r="X768">
        <f t="shared" si="100"/>
        <v>1</v>
      </c>
    </row>
    <row r="769" spans="1:24" ht="15.75" x14ac:dyDescent="0.25">
      <c r="A769" t="str">
        <f t="shared" si="101"/>
        <v>Mikael Granlund - NAS - C, AD</v>
      </c>
      <c r="B769" t="str">
        <f t="shared" si="102"/>
        <v>Mikael</v>
      </c>
      <c r="C769" t="str">
        <f t="shared" si="103"/>
        <v>Granlund</v>
      </c>
      <c r="D769" s="13" t="s">
        <v>1897</v>
      </c>
      <c r="E769" s="22" t="s">
        <v>23</v>
      </c>
      <c r="F769" s="25">
        <v>0</v>
      </c>
      <c r="G769" s="158" t="s">
        <v>2349</v>
      </c>
      <c r="H769" s="158" t="s">
        <v>2569</v>
      </c>
      <c r="I769" s="158">
        <v>27</v>
      </c>
      <c r="J769" s="156">
        <f>VALUE(COUNTIF(Validation!$A$2:$H$100,A769))</f>
        <v>1</v>
      </c>
      <c r="K769" s="93">
        <f t="shared" si="104"/>
        <v>5750000</v>
      </c>
      <c r="L769" s="93">
        <f t="shared" si="105"/>
        <v>0</v>
      </c>
      <c r="M769" s="92">
        <v>5750000</v>
      </c>
      <c r="N769" s="92" t="s">
        <v>7</v>
      </c>
      <c r="O769" s="92">
        <v>0</v>
      </c>
      <c r="P769" s="92">
        <v>0</v>
      </c>
      <c r="Q769" s="92">
        <v>0</v>
      </c>
      <c r="R769" s="92">
        <v>0</v>
      </c>
      <c r="S769" s="92">
        <v>0</v>
      </c>
      <c r="T769" s="25">
        <f t="shared" si="106"/>
        <v>1</v>
      </c>
      <c r="V769">
        <f t="shared" si="107"/>
        <v>1</v>
      </c>
      <c r="W769" s="25">
        <f t="shared" si="99"/>
        <v>0</v>
      </c>
      <c r="X769">
        <f t="shared" si="100"/>
        <v>0</v>
      </c>
    </row>
    <row r="770" spans="1:24" ht="15.75" x14ac:dyDescent="0.25">
      <c r="A770" t="str">
        <f t="shared" si="101"/>
        <v>Pekka Rinne - NAS - G</v>
      </c>
      <c r="B770" t="str">
        <f t="shared" si="102"/>
        <v>Pekka</v>
      </c>
      <c r="C770" t="str">
        <f t="shared" si="103"/>
        <v>Rinne</v>
      </c>
      <c r="D770" s="13" t="s">
        <v>1942</v>
      </c>
      <c r="E770" s="22" t="s">
        <v>23</v>
      </c>
      <c r="F770" s="25" t="s">
        <v>2603</v>
      </c>
      <c r="G770" s="25" t="s">
        <v>121</v>
      </c>
      <c r="H770" s="25" t="s">
        <v>2569</v>
      </c>
      <c r="I770" s="25">
        <v>36</v>
      </c>
      <c r="J770" s="156">
        <f>VALUE(COUNTIF(Validation!$A$2:$H$100,A770))</f>
        <v>1</v>
      </c>
      <c r="K770" s="93">
        <f t="shared" si="104"/>
        <v>5000000</v>
      </c>
      <c r="L770" s="93">
        <f t="shared" si="105"/>
        <v>5000000</v>
      </c>
      <c r="M770" s="92">
        <v>5000000</v>
      </c>
      <c r="N770" s="92">
        <v>5000000</v>
      </c>
      <c r="O770" s="92" t="s">
        <v>7</v>
      </c>
      <c r="P770" s="92">
        <v>0</v>
      </c>
      <c r="Q770" s="92">
        <v>0</v>
      </c>
      <c r="R770" s="92">
        <v>0</v>
      </c>
      <c r="S770" s="92">
        <v>0</v>
      </c>
      <c r="T770" s="25">
        <f t="shared" si="106"/>
        <v>2</v>
      </c>
      <c r="V770">
        <f t="shared" si="107"/>
        <v>1</v>
      </c>
      <c r="W770" s="25">
        <f t="shared" ref="W770:W833" si="108">IF(LEFT(F770,3)="ELC",1,0)</f>
        <v>0</v>
      </c>
      <c r="X770">
        <f t="shared" ref="X770:X833" si="109">IF(K770=L770,1,0)</f>
        <v>1</v>
      </c>
    </row>
    <row r="771" spans="1:24" ht="15.75" x14ac:dyDescent="0.25">
      <c r="A771" t="str">
        <f t="shared" ref="A771:A834" si="110">B771&amp;" "&amp;C771&amp;" - "&amp;E771&amp;" - "&amp;G771</f>
        <v>Viktor Arvidsson - NAS - AD, AG</v>
      </c>
      <c r="B771" t="str">
        <f t="shared" ref="B771:B834" si="111">RIGHT(D771,(LEN(D771)-1)-SEARCH(",",D771,1))</f>
        <v>Viktor</v>
      </c>
      <c r="C771" t="str">
        <f t="shared" ref="C771:C834" si="112">LEFT(D771,SEARCH(",",D771,1)-1)</f>
        <v>Arvidsson</v>
      </c>
      <c r="D771" s="13" t="s">
        <v>1931</v>
      </c>
      <c r="E771" s="22" t="s">
        <v>23</v>
      </c>
      <c r="F771" s="25">
        <v>0</v>
      </c>
      <c r="G771" s="25" t="s">
        <v>2342</v>
      </c>
      <c r="H771" s="25" t="s">
        <v>2569</v>
      </c>
      <c r="I771" s="25">
        <v>26</v>
      </c>
      <c r="J771" s="156">
        <f>VALUE(COUNTIF(Validation!$A$2:$H$100,A771))</f>
        <v>1</v>
      </c>
      <c r="K771" s="93">
        <f t="shared" ref="K771:K834" si="113">IF(OR(M771="RFA",M771="UFA",M771="",M771=0),0,M771)</f>
        <v>4250000</v>
      </c>
      <c r="L771" s="93">
        <f t="shared" ref="L771:L834" si="114">IF(OR(N771="RFA",N771="UFA",N771="",N771=0),0,N771)</f>
        <v>4250000</v>
      </c>
      <c r="M771" s="92">
        <v>4250000</v>
      </c>
      <c r="N771" s="92">
        <v>4250000</v>
      </c>
      <c r="O771" s="92">
        <v>4250000</v>
      </c>
      <c r="P771" s="92">
        <v>4250000</v>
      </c>
      <c r="Q771" s="92">
        <v>4250000</v>
      </c>
      <c r="R771" s="92" t="s">
        <v>7</v>
      </c>
      <c r="S771" s="92">
        <v>0</v>
      </c>
      <c r="T771" s="25">
        <f t="shared" ref="T771:T834" si="115">COUNTIF(M771:S771,"&gt;0")</f>
        <v>5</v>
      </c>
      <c r="V771">
        <f t="shared" ref="V771:V834" si="116">COUNTIF($D$3:$D$1478,D771)</f>
        <v>1</v>
      </c>
      <c r="W771" s="25">
        <f t="shared" si="108"/>
        <v>0</v>
      </c>
      <c r="X771">
        <f t="shared" si="109"/>
        <v>1</v>
      </c>
    </row>
    <row r="772" spans="1:24" ht="15.75" x14ac:dyDescent="0.25">
      <c r="A772" t="str">
        <f t="shared" si="110"/>
        <v>Craig Smith - NAS - AD, C</v>
      </c>
      <c r="B772" t="str">
        <f t="shared" si="111"/>
        <v>Craig</v>
      </c>
      <c r="C772" t="str">
        <f t="shared" si="112"/>
        <v>Smith</v>
      </c>
      <c r="D772" s="13" t="s">
        <v>1930</v>
      </c>
      <c r="E772" s="22" t="s">
        <v>23</v>
      </c>
      <c r="F772" s="25">
        <v>0</v>
      </c>
      <c r="G772" s="25" t="s">
        <v>2354</v>
      </c>
      <c r="H772" s="25" t="s">
        <v>2569</v>
      </c>
      <c r="I772" s="25">
        <v>29</v>
      </c>
      <c r="J772" s="156">
        <f>VALUE(COUNTIF(Validation!$A$2:$H$100,A772))</f>
        <v>0</v>
      </c>
      <c r="K772" s="93">
        <f t="shared" si="113"/>
        <v>4250000</v>
      </c>
      <c r="L772" s="93">
        <f t="shared" si="114"/>
        <v>0</v>
      </c>
      <c r="M772" s="92">
        <v>4250000</v>
      </c>
      <c r="N772" s="92" t="s">
        <v>7</v>
      </c>
      <c r="O772" s="92">
        <v>0</v>
      </c>
      <c r="P772" s="92">
        <v>0</v>
      </c>
      <c r="Q772" s="92">
        <v>0</v>
      </c>
      <c r="R772" s="92">
        <v>0</v>
      </c>
      <c r="S772" s="92">
        <v>0</v>
      </c>
      <c r="T772" s="25">
        <f t="shared" si="115"/>
        <v>1</v>
      </c>
      <c r="V772">
        <f t="shared" si="116"/>
        <v>1</v>
      </c>
      <c r="W772" s="25">
        <f t="shared" si="108"/>
        <v>0</v>
      </c>
      <c r="X772">
        <f t="shared" si="109"/>
        <v>0</v>
      </c>
    </row>
    <row r="773" spans="1:24" ht="15.75" x14ac:dyDescent="0.25">
      <c r="A773" t="str">
        <f t="shared" si="110"/>
        <v>Nick Bonino - NAS - C</v>
      </c>
      <c r="B773" t="str">
        <f t="shared" si="111"/>
        <v>Nick</v>
      </c>
      <c r="C773" t="str">
        <f t="shared" si="112"/>
        <v>Bonino</v>
      </c>
      <c r="D773" s="13" t="s">
        <v>1932</v>
      </c>
      <c r="E773" s="22" t="s">
        <v>23</v>
      </c>
      <c r="F773" s="25">
        <v>0</v>
      </c>
      <c r="G773" s="25" t="s">
        <v>70</v>
      </c>
      <c r="H773" s="25" t="s">
        <v>2569</v>
      </c>
      <c r="I773" s="25">
        <v>31</v>
      </c>
      <c r="J773" s="156">
        <f>VALUE(COUNTIF(Validation!$A$2:$H$100,A773))</f>
        <v>0</v>
      </c>
      <c r="K773" s="93">
        <f t="shared" si="113"/>
        <v>4100000</v>
      </c>
      <c r="L773" s="93">
        <f t="shared" si="114"/>
        <v>4100000</v>
      </c>
      <c r="M773" s="92">
        <v>4100000</v>
      </c>
      <c r="N773" s="92">
        <v>4100000</v>
      </c>
      <c r="O773" s="92" t="s">
        <v>7</v>
      </c>
      <c r="P773" s="92">
        <v>0</v>
      </c>
      <c r="Q773" s="92">
        <v>0</v>
      </c>
      <c r="R773" s="92">
        <v>0</v>
      </c>
      <c r="S773" s="92">
        <v>0</v>
      </c>
      <c r="T773" s="25">
        <f t="shared" si="115"/>
        <v>2</v>
      </c>
      <c r="V773">
        <f t="shared" si="116"/>
        <v>1</v>
      </c>
      <c r="W773" s="25">
        <f t="shared" si="108"/>
        <v>0</v>
      </c>
      <c r="X773">
        <f t="shared" si="109"/>
        <v>1</v>
      </c>
    </row>
    <row r="774" spans="1:24" ht="15.75" x14ac:dyDescent="0.25">
      <c r="A774" t="str">
        <f t="shared" si="110"/>
        <v>Roman Josi - NAS - DG</v>
      </c>
      <c r="B774" t="str">
        <f t="shared" si="111"/>
        <v>Roman</v>
      </c>
      <c r="C774" t="str">
        <f t="shared" si="112"/>
        <v>Josi</v>
      </c>
      <c r="D774" s="13" t="s">
        <v>4794</v>
      </c>
      <c r="E774" s="22" t="s">
        <v>23</v>
      </c>
      <c r="F774" s="25">
        <v>0</v>
      </c>
      <c r="G774" s="9" t="s">
        <v>2346</v>
      </c>
      <c r="H774" s="9" t="s">
        <v>2569</v>
      </c>
      <c r="I774" s="9">
        <v>29</v>
      </c>
      <c r="J774" s="156">
        <f>VALUE(COUNTIF(Validation!$A$2:$H$100,A774))</f>
        <v>1</v>
      </c>
      <c r="K774" s="93">
        <f t="shared" si="113"/>
        <v>4000000</v>
      </c>
      <c r="L774" s="93">
        <f t="shared" si="114"/>
        <v>0</v>
      </c>
      <c r="M774" s="92">
        <v>4000000</v>
      </c>
      <c r="N774" s="92" t="s">
        <v>7</v>
      </c>
      <c r="O774" s="92">
        <v>0</v>
      </c>
      <c r="P774" s="92">
        <v>0</v>
      </c>
      <c r="Q774" s="92">
        <v>0</v>
      </c>
      <c r="R774" s="92">
        <v>0</v>
      </c>
      <c r="S774" s="92">
        <v>0</v>
      </c>
      <c r="T774" s="25">
        <f t="shared" si="115"/>
        <v>1</v>
      </c>
      <c r="V774">
        <f t="shared" si="116"/>
        <v>1</v>
      </c>
      <c r="W774" s="25">
        <f t="shared" si="108"/>
        <v>0</v>
      </c>
      <c r="X774">
        <f t="shared" si="109"/>
        <v>0</v>
      </c>
    </row>
    <row r="775" spans="1:24" ht="15.75" x14ac:dyDescent="0.25">
      <c r="A775" t="str">
        <f t="shared" si="110"/>
        <v>Mattias Ekholm - NAS - DG</v>
      </c>
      <c r="B775" t="str">
        <f t="shared" si="111"/>
        <v>Mattias</v>
      </c>
      <c r="C775" t="str">
        <f t="shared" si="112"/>
        <v>Ekholm</v>
      </c>
      <c r="D775" s="13" t="s">
        <v>4795</v>
      </c>
      <c r="E775" s="22" t="s">
        <v>23</v>
      </c>
      <c r="F775" s="25">
        <v>0</v>
      </c>
      <c r="G775" s="158" t="s">
        <v>2346</v>
      </c>
      <c r="H775" s="158" t="s">
        <v>2569</v>
      </c>
      <c r="I775" s="158">
        <v>29</v>
      </c>
      <c r="J775" s="156">
        <f>VALUE(COUNTIF(Validation!$A$2:$H$100,A775))</f>
        <v>1</v>
      </c>
      <c r="K775" s="93">
        <f t="shared" si="113"/>
        <v>3750000</v>
      </c>
      <c r="L775" s="93">
        <f t="shared" si="114"/>
        <v>3750000</v>
      </c>
      <c r="M775" s="92">
        <v>3750000</v>
      </c>
      <c r="N775" s="92">
        <v>3750000</v>
      </c>
      <c r="O775" s="92">
        <v>3750000</v>
      </c>
      <c r="P775" s="92" t="s">
        <v>7</v>
      </c>
      <c r="Q775" s="92">
        <v>0</v>
      </c>
      <c r="R775" s="92">
        <v>0</v>
      </c>
      <c r="S775" s="92">
        <v>0</v>
      </c>
      <c r="T775" s="25">
        <f t="shared" si="115"/>
        <v>3</v>
      </c>
      <c r="V775">
        <f t="shared" si="116"/>
        <v>1</v>
      </c>
      <c r="W775" s="25">
        <f t="shared" si="108"/>
        <v>0</v>
      </c>
      <c r="X775">
        <f t="shared" si="109"/>
        <v>1</v>
      </c>
    </row>
    <row r="776" spans="1:24" ht="15.75" x14ac:dyDescent="0.25">
      <c r="A776" t="str">
        <f t="shared" si="110"/>
        <v>Eeli Tolvanen - NAS - AG</v>
      </c>
      <c r="B776" t="str">
        <f t="shared" si="111"/>
        <v>Eeli</v>
      </c>
      <c r="C776" t="str">
        <f t="shared" si="112"/>
        <v>Tolvanen</v>
      </c>
      <c r="D776" s="13" t="s">
        <v>1933</v>
      </c>
      <c r="E776" s="22" t="s">
        <v>23</v>
      </c>
      <c r="F776" s="25" t="s">
        <v>331</v>
      </c>
      <c r="G776" s="25" t="s">
        <v>2341</v>
      </c>
      <c r="H776" s="25" t="s">
        <v>2581</v>
      </c>
      <c r="I776" s="25">
        <v>20</v>
      </c>
      <c r="J776" s="156">
        <f>VALUE(COUNTIF(Validation!$A$2:$H$100,A776))</f>
        <v>1</v>
      </c>
      <c r="K776" s="93">
        <f t="shared" si="113"/>
        <v>3115000</v>
      </c>
      <c r="L776" s="93">
        <f t="shared" si="114"/>
        <v>3115000</v>
      </c>
      <c r="M776" s="92">
        <v>3115000</v>
      </c>
      <c r="N776" s="92">
        <v>3115000</v>
      </c>
      <c r="O776" s="92" t="s">
        <v>8</v>
      </c>
      <c r="P776" s="92">
        <v>0</v>
      </c>
      <c r="Q776" s="92">
        <v>0</v>
      </c>
      <c r="R776" s="92">
        <v>0</v>
      </c>
      <c r="S776" s="92">
        <v>0</v>
      </c>
      <c r="T776" s="25">
        <f t="shared" si="115"/>
        <v>2</v>
      </c>
      <c r="V776">
        <f t="shared" si="116"/>
        <v>1</v>
      </c>
      <c r="W776" s="25">
        <f t="shared" si="108"/>
        <v>1</v>
      </c>
      <c r="X776">
        <f t="shared" si="109"/>
        <v>1</v>
      </c>
    </row>
    <row r="777" spans="1:24" ht="15.75" x14ac:dyDescent="0.25">
      <c r="A777" t="str">
        <f t="shared" si="110"/>
        <v>Colton Sissons - NAS - AD, C</v>
      </c>
      <c r="B777" t="str">
        <f t="shared" si="111"/>
        <v>Colton</v>
      </c>
      <c r="C777" t="str">
        <f t="shared" si="112"/>
        <v>Sissons</v>
      </c>
      <c r="D777" s="13" t="s">
        <v>1936</v>
      </c>
      <c r="E777" s="22" t="s">
        <v>23</v>
      </c>
      <c r="F777" s="25">
        <v>0</v>
      </c>
      <c r="G777" s="25" t="s">
        <v>2354</v>
      </c>
      <c r="H777" s="25" t="s">
        <v>2569</v>
      </c>
      <c r="I777" s="25">
        <v>25</v>
      </c>
      <c r="J777" s="156">
        <f>VALUE(COUNTIF(Validation!$A$2:$H$100,A777))</f>
        <v>1</v>
      </c>
      <c r="K777" s="93">
        <f t="shared" si="113"/>
        <v>2857143</v>
      </c>
      <c r="L777" s="93">
        <f t="shared" si="114"/>
        <v>2857143</v>
      </c>
      <c r="M777" s="92">
        <v>2857143</v>
      </c>
      <c r="N777" s="92">
        <v>2857143</v>
      </c>
      <c r="O777" s="92">
        <v>2857143</v>
      </c>
      <c r="P777" s="92">
        <v>2857143</v>
      </c>
      <c r="Q777" s="92">
        <v>2857143</v>
      </c>
      <c r="R777" s="92">
        <v>2857143</v>
      </c>
      <c r="S777" s="92">
        <v>2857143</v>
      </c>
      <c r="T777" s="25">
        <f t="shared" si="115"/>
        <v>7</v>
      </c>
      <c r="V777">
        <f t="shared" si="116"/>
        <v>1</v>
      </c>
      <c r="W777" s="25">
        <f t="shared" si="108"/>
        <v>0</v>
      </c>
      <c r="X777">
        <f t="shared" si="109"/>
        <v>1</v>
      </c>
    </row>
    <row r="778" spans="1:24" ht="15.75" x14ac:dyDescent="0.25">
      <c r="A778" t="str">
        <f t="shared" si="110"/>
        <v>Calle Jarnkrok - NAS - AG, C</v>
      </c>
      <c r="B778" t="str">
        <f t="shared" si="111"/>
        <v>Calle</v>
      </c>
      <c r="C778" t="str">
        <f t="shared" si="112"/>
        <v>Jarnkrok</v>
      </c>
      <c r="D778" s="13" t="s">
        <v>2760</v>
      </c>
      <c r="E778" s="22" t="s">
        <v>23</v>
      </c>
      <c r="F778" s="25">
        <v>0</v>
      </c>
      <c r="G778" s="9" t="s">
        <v>2351</v>
      </c>
      <c r="H778" s="9" t="s">
        <v>2569</v>
      </c>
      <c r="I778" s="9">
        <v>27</v>
      </c>
      <c r="J778" s="156">
        <f>VALUE(COUNTIF(Validation!$A$2:$H$100,A778))</f>
        <v>0</v>
      </c>
      <c r="K778" s="93">
        <f t="shared" si="113"/>
        <v>2000000</v>
      </c>
      <c r="L778" s="93">
        <f t="shared" si="114"/>
        <v>2000000</v>
      </c>
      <c r="M778" s="92">
        <v>2000000</v>
      </c>
      <c r="N778" s="92">
        <v>2000000</v>
      </c>
      <c r="O778" s="92">
        <v>2000000</v>
      </c>
      <c r="P778" s="92" t="s">
        <v>7</v>
      </c>
      <c r="Q778" s="92">
        <v>0</v>
      </c>
      <c r="R778" s="92">
        <v>0</v>
      </c>
      <c r="S778" s="92">
        <v>0</v>
      </c>
      <c r="T778" s="25">
        <f t="shared" si="115"/>
        <v>3</v>
      </c>
      <c r="V778">
        <f t="shared" si="116"/>
        <v>1</v>
      </c>
      <c r="W778" s="25">
        <f t="shared" si="108"/>
        <v>0</v>
      </c>
      <c r="X778">
        <f t="shared" si="109"/>
        <v>1</v>
      </c>
    </row>
    <row r="779" spans="1:24" ht="15.75" x14ac:dyDescent="0.25">
      <c r="A779" t="str">
        <f t="shared" si="110"/>
        <v>Juuse Saros - NAS - G</v>
      </c>
      <c r="B779" t="str">
        <f t="shared" si="111"/>
        <v>Juuse</v>
      </c>
      <c r="C779" t="str">
        <f t="shared" si="112"/>
        <v>Saros</v>
      </c>
      <c r="D779" s="13" t="s">
        <v>1943</v>
      </c>
      <c r="E779" s="22" t="s">
        <v>23</v>
      </c>
      <c r="F779" s="25">
        <v>0</v>
      </c>
      <c r="G779" s="25" t="s">
        <v>121</v>
      </c>
      <c r="H779" s="25" t="s">
        <v>2569</v>
      </c>
      <c r="I779" s="158">
        <v>24</v>
      </c>
      <c r="J779" s="156">
        <f>VALUE(COUNTIF(Validation!$A$2:$H$100,A779))</f>
        <v>1</v>
      </c>
      <c r="K779" s="93">
        <f t="shared" si="113"/>
        <v>1500000</v>
      </c>
      <c r="L779" s="93">
        <f t="shared" si="114"/>
        <v>1500000</v>
      </c>
      <c r="M779" s="92">
        <v>1500000</v>
      </c>
      <c r="N779" s="92">
        <v>1500000</v>
      </c>
      <c r="O779" s="92" t="s">
        <v>8</v>
      </c>
      <c r="P779" s="92">
        <v>0</v>
      </c>
      <c r="Q779" s="92">
        <v>0</v>
      </c>
      <c r="R779" s="92">
        <v>0</v>
      </c>
      <c r="S779" s="92">
        <v>0</v>
      </c>
      <c r="T779" s="25">
        <f t="shared" si="115"/>
        <v>2</v>
      </c>
      <c r="V779">
        <f t="shared" si="116"/>
        <v>1</v>
      </c>
      <c r="W779" s="25">
        <f t="shared" si="108"/>
        <v>0</v>
      </c>
      <c r="X779">
        <f t="shared" si="109"/>
        <v>1</v>
      </c>
    </row>
    <row r="780" spans="1:24" ht="15.75" x14ac:dyDescent="0.25">
      <c r="A780" t="str">
        <f t="shared" si="110"/>
        <v>Dante Fabbro - NAS - DD</v>
      </c>
      <c r="B780" t="str">
        <f t="shared" si="111"/>
        <v>Dante</v>
      </c>
      <c r="C780" t="str">
        <f t="shared" si="112"/>
        <v>Fabbro</v>
      </c>
      <c r="D780" s="13" t="s">
        <v>2410</v>
      </c>
      <c r="E780" s="22" t="s">
        <v>23</v>
      </c>
      <c r="F780" s="25" t="s">
        <v>331</v>
      </c>
      <c r="G780" s="25" t="s">
        <v>2345</v>
      </c>
      <c r="H780" s="25" t="s">
        <v>2569</v>
      </c>
      <c r="I780" s="25">
        <v>21</v>
      </c>
      <c r="J780" s="156">
        <f>VALUE(COUNTIF(Validation!$A$2:$H$100,A780))</f>
        <v>1</v>
      </c>
      <c r="K780" s="93">
        <f t="shared" si="113"/>
        <v>1491666</v>
      </c>
      <c r="L780" s="93">
        <f t="shared" si="114"/>
        <v>1491666</v>
      </c>
      <c r="M780" s="92">
        <v>1491666</v>
      </c>
      <c r="N780" s="92">
        <v>1491666</v>
      </c>
      <c r="O780" s="92" t="s">
        <v>8</v>
      </c>
      <c r="P780" s="92">
        <v>0</v>
      </c>
      <c r="Q780" s="92">
        <v>0</v>
      </c>
      <c r="R780" s="92">
        <v>0</v>
      </c>
      <c r="S780" s="92">
        <v>0</v>
      </c>
      <c r="T780" s="25">
        <f t="shared" si="115"/>
        <v>2</v>
      </c>
      <c r="V780">
        <f t="shared" si="116"/>
        <v>1</v>
      </c>
      <c r="W780" s="25">
        <f t="shared" si="108"/>
        <v>1</v>
      </c>
      <c r="X780">
        <f t="shared" si="109"/>
        <v>1</v>
      </c>
    </row>
    <row r="781" spans="1:24" ht="15.75" x14ac:dyDescent="0.25">
      <c r="A781" t="str">
        <f t="shared" si="110"/>
        <v>Steven Santini - NAS - DD</v>
      </c>
      <c r="B781" t="str">
        <f t="shared" si="111"/>
        <v>Steven</v>
      </c>
      <c r="C781" t="str">
        <f t="shared" si="112"/>
        <v>Santini</v>
      </c>
      <c r="D781" s="13" t="s">
        <v>1613</v>
      </c>
      <c r="E781" s="22" t="s">
        <v>23</v>
      </c>
      <c r="F781" s="25">
        <v>0</v>
      </c>
      <c r="G781" s="158" t="s">
        <v>2345</v>
      </c>
      <c r="H781" s="158" t="s">
        <v>2569</v>
      </c>
      <c r="I781" s="158">
        <v>24</v>
      </c>
      <c r="J781" s="156">
        <f>VALUE(COUNTIF(Validation!$A$2:$H$100,A781))</f>
        <v>0</v>
      </c>
      <c r="K781" s="93">
        <f t="shared" si="113"/>
        <v>1416667</v>
      </c>
      <c r="L781" s="93">
        <f t="shared" si="114"/>
        <v>1416667</v>
      </c>
      <c r="M781" s="92">
        <v>1416667</v>
      </c>
      <c r="N781" s="92">
        <v>1416667</v>
      </c>
      <c r="O781" s="92" t="s">
        <v>8</v>
      </c>
      <c r="P781" s="92">
        <v>0</v>
      </c>
      <c r="Q781" s="92">
        <v>0</v>
      </c>
      <c r="R781" s="92">
        <v>0</v>
      </c>
      <c r="S781" s="92">
        <v>0</v>
      </c>
      <c r="T781" s="25">
        <f t="shared" si="115"/>
        <v>2</v>
      </c>
      <c r="V781">
        <f t="shared" si="116"/>
        <v>1</v>
      </c>
      <c r="W781" s="25">
        <f t="shared" si="108"/>
        <v>0</v>
      </c>
      <c r="X781">
        <f t="shared" si="109"/>
        <v>1</v>
      </c>
    </row>
    <row r="782" spans="1:24" ht="15.75" x14ac:dyDescent="0.25">
      <c r="A782" t="str">
        <f t="shared" si="110"/>
        <v>Jeremy Davies - NAS - D</v>
      </c>
      <c r="B782" t="str">
        <f t="shared" si="111"/>
        <v>Jeremy</v>
      </c>
      <c r="C782" t="str">
        <f t="shared" si="112"/>
        <v>Davies</v>
      </c>
      <c r="D782" s="13" t="s">
        <v>2415</v>
      </c>
      <c r="E782" s="22" t="s">
        <v>23</v>
      </c>
      <c r="F782" s="25" t="s">
        <v>331</v>
      </c>
      <c r="G782" s="25" t="s">
        <v>79</v>
      </c>
      <c r="H782" s="25" t="s">
        <v>2581</v>
      </c>
      <c r="I782" s="25">
        <v>22</v>
      </c>
      <c r="J782" s="156">
        <f>VALUE(COUNTIF(Validation!$A$2:$H$100,A782))</f>
        <v>0</v>
      </c>
      <c r="K782" s="93">
        <f t="shared" si="113"/>
        <v>1325000</v>
      </c>
      <c r="L782" s="93">
        <f t="shared" si="114"/>
        <v>1325000</v>
      </c>
      <c r="M782" s="92">
        <v>1325000</v>
      </c>
      <c r="N782" s="92">
        <v>1325000</v>
      </c>
      <c r="O782" s="92" t="s">
        <v>8</v>
      </c>
      <c r="P782" s="92">
        <v>0</v>
      </c>
      <c r="Q782" s="92">
        <v>0</v>
      </c>
      <c r="R782" s="92">
        <v>0</v>
      </c>
      <c r="S782" s="92">
        <v>0</v>
      </c>
      <c r="T782" s="25">
        <f t="shared" si="115"/>
        <v>2</v>
      </c>
      <c r="V782">
        <f t="shared" si="116"/>
        <v>1</v>
      </c>
      <c r="W782" s="25">
        <f t="shared" si="108"/>
        <v>1</v>
      </c>
      <c r="X782">
        <f t="shared" si="109"/>
        <v>1</v>
      </c>
    </row>
    <row r="783" spans="1:24" ht="15.75" x14ac:dyDescent="0.25">
      <c r="A783" t="str">
        <f t="shared" si="110"/>
        <v>Dan Hamhuis - NAS - DG</v>
      </c>
      <c r="B783" t="str">
        <f t="shared" si="111"/>
        <v>Dan</v>
      </c>
      <c r="C783" t="str">
        <f t="shared" si="112"/>
        <v>Hamhuis</v>
      </c>
      <c r="D783" s="13" t="s">
        <v>1938</v>
      </c>
      <c r="E783" s="22" t="s">
        <v>23</v>
      </c>
      <c r="F783" s="25" t="s">
        <v>2601</v>
      </c>
      <c r="G783" s="25" t="s">
        <v>2346</v>
      </c>
      <c r="H783" s="25" t="s">
        <v>2569</v>
      </c>
      <c r="I783" s="25">
        <v>36</v>
      </c>
      <c r="J783" s="156">
        <f>VALUE(COUNTIF(Validation!$A$2:$H$100,A783))</f>
        <v>0</v>
      </c>
      <c r="K783" s="93">
        <f t="shared" si="113"/>
        <v>1250000</v>
      </c>
      <c r="L783" s="93">
        <f t="shared" si="114"/>
        <v>0</v>
      </c>
      <c r="M783" s="92">
        <v>1250000</v>
      </c>
      <c r="N783" s="92" t="s">
        <v>7</v>
      </c>
      <c r="O783" s="92">
        <v>0</v>
      </c>
      <c r="P783" s="92">
        <v>0</v>
      </c>
      <c r="Q783" s="92">
        <v>0</v>
      </c>
      <c r="R783" s="92">
        <v>0</v>
      </c>
      <c r="S783" s="92">
        <v>0</v>
      </c>
      <c r="T783" s="25">
        <f t="shared" si="115"/>
        <v>1</v>
      </c>
      <c r="V783">
        <f t="shared" si="116"/>
        <v>1</v>
      </c>
      <c r="W783" s="25">
        <f t="shared" si="108"/>
        <v>0</v>
      </c>
      <c r="X783">
        <f t="shared" si="109"/>
        <v>0</v>
      </c>
    </row>
    <row r="784" spans="1:24" ht="15.75" x14ac:dyDescent="0.25">
      <c r="A784" t="str">
        <f t="shared" si="110"/>
        <v>Austin Watson - NAS - AD, AG</v>
      </c>
      <c r="B784" t="str">
        <f t="shared" si="111"/>
        <v>Austin</v>
      </c>
      <c r="C784" t="str">
        <f t="shared" si="112"/>
        <v>Watson</v>
      </c>
      <c r="D784" s="13" t="s">
        <v>1944</v>
      </c>
      <c r="E784" s="22" t="s">
        <v>23</v>
      </c>
      <c r="F784" s="25">
        <v>0</v>
      </c>
      <c r="G784" s="25" t="s">
        <v>2342</v>
      </c>
      <c r="H784" s="25" t="s">
        <v>2569</v>
      </c>
      <c r="I784" s="25">
        <v>27</v>
      </c>
      <c r="J784" s="156">
        <f>VALUE(COUNTIF(Validation!$A$2:$H$100,A784))</f>
        <v>0</v>
      </c>
      <c r="K784" s="93">
        <f t="shared" si="113"/>
        <v>1100000</v>
      </c>
      <c r="L784" s="93">
        <f t="shared" si="114"/>
        <v>0</v>
      </c>
      <c r="M784" s="92">
        <v>1100000</v>
      </c>
      <c r="N784" s="92" t="s">
        <v>7</v>
      </c>
      <c r="O784" s="92">
        <v>0</v>
      </c>
      <c r="P784" s="92">
        <v>0</v>
      </c>
      <c r="Q784" s="92">
        <v>0</v>
      </c>
      <c r="R784" s="92">
        <v>0</v>
      </c>
      <c r="S784" s="92">
        <v>0</v>
      </c>
      <c r="T784" s="25">
        <f t="shared" si="115"/>
        <v>1</v>
      </c>
      <c r="V784">
        <f t="shared" si="116"/>
        <v>1</v>
      </c>
      <c r="W784" s="25">
        <f t="shared" si="108"/>
        <v>0</v>
      </c>
      <c r="X784">
        <f t="shared" si="109"/>
        <v>0</v>
      </c>
    </row>
    <row r="785" spans="1:24" ht="15.75" x14ac:dyDescent="0.25">
      <c r="A785" t="str">
        <f t="shared" si="110"/>
        <v>Rocco Grimaldi - NAS - AD</v>
      </c>
      <c r="B785" t="str">
        <f t="shared" si="111"/>
        <v>Rocco</v>
      </c>
      <c r="C785" t="str">
        <f t="shared" si="112"/>
        <v>Grimaldi</v>
      </c>
      <c r="D785" s="13" t="s">
        <v>1953</v>
      </c>
      <c r="E785" s="22" t="s">
        <v>23</v>
      </c>
      <c r="F785" s="25">
        <v>0</v>
      </c>
      <c r="G785" s="25" t="s">
        <v>2339</v>
      </c>
      <c r="H785" s="158" t="s">
        <v>2569</v>
      </c>
      <c r="I785" s="25">
        <v>26</v>
      </c>
      <c r="J785" s="156">
        <f>VALUE(COUNTIF(Validation!$A$2:$H$100,A785))</f>
        <v>0</v>
      </c>
      <c r="K785" s="93">
        <f t="shared" si="113"/>
        <v>1000000</v>
      </c>
      <c r="L785" s="93">
        <f t="shared" si="114"/>
        <v>0</v>
      </c>
      <c r="M785" s="92">
        <v>1000000</v>
      </c>
      <c r="N785" s="92" t="s">
        <v>7</v>
      </c>
      <c r="O785" s="92">
        <v>0</v>
      </c>
      <c r="P785" s="92">
        <v>0</v>
      </c>
      <c r="Q785" s="92">
        <v>0</v>
      </c>
      <c r="R785" s="92">
        <v>0</v>
      </c>
      <c r="S785" s="92">
        <v>0</v>
      </c>
      <c r="T785" s="25">
        <f t="shared" si="115"/>
        <v>1</v>
      </c>
      <c r="V785">
        <f t="shared" si="116"/>
        <v>1</v>
      </c>
      <c r="W785" s="25">
        <f t="shared" si="108"/>
        <v>0</v>
      </c>
      <c r="X785">
        <f t="shared" si="109"/>
        <v>0</v>
      </c>
    </row>
    <row r="786" spans="1:24" ht="15.75" x14ac:dyDescent="0.25">
      <c r="A786" t="str">
        <f t="shared" si="110"/>
        <v>Lukas Craggs - NAS - AG</v>
      </c>
      <c r="B786" t="str">
        <f t="shared" si="111"/>
        <v>Lukas</v>
      </c>
      <c r="C786" t="str">
        <f t="shared" si="112"/>
        <v>Craggs</v>
      </c>
      <c r="D786" s="13" t="s">
        <v>2412</v>
      </c>
      <c r="E786" s="22" t="s">
        <v>23</v>
      </c>
      <c r="F786" s="25" t="s">
        <v>331</v>
      </c>
      <c r="G786" s="25" t="s">
        <v>2341</v>
      </c>
      <c r="H786" s="158" t="s">
        <v>2581</v>
      </c>
      <c r="I786" s="25">
        <v>23</v>
      </c>
      <c r="J786" s="156">
        <f>VALUE(COUNTIF(Validation!$A$2:$H$100,A786))</f>
        <v>0</v>
      </c>
      <c r="K786" s="93">
        <f t="shared" si="113"/>
        <v>925000</v>
      </c>
      <c r="L786" s="93">
        <f t="shared" si="114"/>
        <v>925000</v>
      </c>
      <c r="M786" s="92">
        <v>925000</v>
      </c>
      <c r="N786" s="92">
        <v>925000</v>
      </c>
      <c r="O786" s="92" t="s">
        <v>8</v>
      </c>
      <c r="P786" s="92">
        <v>0</v>
      </c>
      <c r="Q786" s="92">
        <v>0</v>
      </c>
      <c r="R786" s="92">
        <v>0</v>
      </c>
      <c r="S786" s="92">
        <v>0</v>
      </c>
      <c r="T786" s="25">
        <f t="shared" si="115"/>
        <v>2</v>
      </c>
      <c r="V786">
        <f t="shared" si="116"/>
        <v>1</v>
      </c>
      <c r="W786" s="25">
        <f t="shared" si="108"/>
        <v>1</v>
      </c>
      <c r="X786">
        <f t="shared" si="109"/>
        <v>1</v>
      </c>
    </row>
    <row r="787" spans="1:24" ht="15.75" x14ac:dyDescent="0.25">
      <c r="A787" t="str">
        <f t="shared" si="110"/>
        <v>Brandon Fortunato - NAS - DG</v>
      </c>
      <c r="B787" t="str">
        <f t="shared" si="111"/>
        <v>Brandon</v>
      </c>
      <c r="C787" t="str">
        <f t="shared" si="112"/>
        <v>Fortunato</v>
      </c>
      <c r="D787" s="13" t="s">
        <v>2416</v>
      </c>
      <c r="E787" s="22" t="s">
        <v>23</v>
      </c>
      <c r="F787" s="25" t="s">
        <v>331</v>
      </c>
      <c r="G787" s="25" t="s">
        <v>2346</v>
      </c>
      <c r="H787" s="25" t="s">
        <v>2581</v>
      </c>
      <c r="I787" s="25">
        <v>23</v>
      </c>
      <c r="J787" s="156">
        <f>VALUE(COUNTIF(Validation!$A$2:$H$100,A787))</f>
        <v>0</v>
      </c>
      <c r="K787" s="93">
        <f t="shared" si="113"/>
        <v>925000</v>
      </c>
      <c r="L787" s="93">
        <f t="shared" si="114"/>
        <v>925000</v>
      </c>
      <c r="M787" s="92">
        <v>925000</v>
      </c>
      <c r="N787" s="92">
        <v>925000</v>
      </c>
      <c r="O787" s="92" t="s">
        <v>8</v>
      </c>
      <c r="P787" s="92">
        <v>0</v>
      </c>
      <c r="Q787" s="92">
        <v>0</v>
      </c>
      <c r="R787" s="92">
        <v>0</v>
      </c>
      <c r="S787" s="92">
        <v>0</v>
      </c>
      <c r="T787" s="25">
        <f t="shared" si="115"/>
        <v>2</v>
      </c>
      <c r="V787">
        <f t="shared" si="116"/>
        <v>1</v>
      </c>
      <c r="W787" s="25">
        <f t="shared" si="108"/>
        <v>1</v>
      </c>
      <c r="X787">
        <f t="shared" si="109"/>
        <v>1</v>
      </c>
    </row>
    <row r="788" spans="1:24" ht="15.75" x14ac:dyDescent="0.25">
      <c r="A788" t="str">
        <f t="shared" si="110"/>
        <v>Connor Ingram - NAS - G</v>
      </c>
      <c r="B788" t="str">
        <f t="shared" si="111"/>
        <v>Connor</v>
      </c>
      <c r="C788" t="str">
        <f t="shared" si="112"/>
        <v>Ingram</v>
      </c>
      <c r="D788" s="13" t="s">
        <v>1485</v>
      </c>
      <c r="E788" s="22" t="s">
        <v>23</v>
      </c>
      <c r="F788" s="25" t="s">
        <v>331</v>
      </c>
      <c r="G788" s="25" t="s">
        <v>121</v>
      </c>
      <c r="H788" s="25" t="s">
        <v>2581</v>
      </c>
      <c r="I788" s="25">
        <v>22</v>
      </c>
      <c r="J788" s="156">
        <f>VALUE(COUNTIF(Validation!$A$2:$H$100,A788))</f>
        <v>0</v>
      </c>
      <c r="K788" s="93">
        <f t="shared" si="113"/>
        <v>925000</v>
      </c>
      <c r="L788" s="93">
        <f t="shared" si="114"/>
        <v>0</v>
      </c>
      <c r="M788" s="92">
        <v>925000</v>
      </c>
      <c r="N788" s="92" t="s">
        <v>8</v>
      </c>
      <c r="O788" s="92">
        <v>0</v>
      </c>
      <c r="P788" s="92">
        <v>0</v>
      </c>
      <c r="Q788" s="92">
        <v>0</v>
      </c>
      <c r="R788" s="92">
        <v>0</v>
      </c>
      <c r="S788" s="92">
        <v>0</v>
      </c>
      <c r="T788" s="25">
        <f t="shared" si="115"/>
        <v>1</v>
      </c>
      <c r="V788">
        <f t="shared" si="116"/>
        <v>1</v>
      </c>
      <c r="W788" s="25">
        <f t="shared" si="108"/>
        <v>1</v>
      </c>
      <c r="X788">
        <f t="shared" si="109"/>
        <v>0</v>
      </c>
    </row>
    <row r="789" spans="1:24" ht="15.75" x14ac:dyDescent="0.25">
      <c r="A789" t="str">
        <f t="shared" si="110"/>
        <v>Rem Pitlick - NAS - C</v>
      </c>
      <c r="B789" t="str">
        <f t="shared" si="111"/>
        <v>Rem</v>
      </c>
      <c r="C789" t="str">
        <f t="shared" si="112"/>
        <v>Pitlick</v>
      </c>
      <c r="D789" s="13" t="s">
        <v>2411</v>
      </c>
      <c r="E789" s="22" t="s">
        <v>23</v>
      </c>
      <c r="F789" s="25" t="s">
        <v>331</v>
      </c>
      <c r="G789" s="25" t="s">
        <v>70</v>
      </c>
      <c r="H789" s="25" t="s">
        <v>2581</v>
      </c>
      <c r="I789" s="25">
        <v>22</v>
      </c>
      <c r="J789" s="156">
        <f>VALUE(COUNTIF(Validation!$A$2:$H$100,A789))</f>
        <v>0</v>
      </c>
      <c r="K789" s="93">
        <f t="shared" si="113"/>
        <v>925000</v>
      </c>
      <c r="L789" s="93" t="str">
        <f t="shared" si="114"/>
        <v xml:space="preserve">10.2(c) </v>
      </c>
      <c r="M789" s="92">
        <v>925000</v>
      </c>
      <c r="N789" s="92" t="s">
        <v>4738</v>
      </c>
      <c r="O789" s="92">
        <v>0</v>
      </c>
      <c r="P789" s="92">
        <v>0</v>
      </c>
      <c r="Q789" s="92">
        <v>0</v>
      </c>
      <c r="R789" s="92">
        <v>0</v>
      </c>
      <c r="S789" s="92">
        <v>0</v>
      </c>
      <c r="T789" s="25">
        <f t="shared" si="115"/>
        <v>1</v>
      </c>
      <c r="V789">
        <f t="shared" si="116"/>
        <v>1</v>
      </c>
      <c r="W789" s="25">
        <f t="shared" si="108"/>
        <v>1</v>
      </c>
      <c r="X789">
        <f t="shared" si="109"/>
        <v>0</v>
      </c>
    </row>
    <row r="790" spans="1:24" ht="15.75" x14ac:dyDescent="0.25">
      <c r="A790" t="str">
        <f t="shared" si="110"/>
        <v>Niclas Westerholm - NAS - G</v>
      </c>
      <c r="B790" t="str">
        <f t="shared" si="111"/>
        <v>Niclas</v>
      </c>
      <c r="C790" t="str">
        <f t="shared" si="112"/>
        <v>Westerholm</v>
      </c>
      <c r="D790" s="13" t="s">
        <v>1945</v>
      </c>
      <c r="E790" s="22" t="s">
        <v>23</v>
      </c>
      <c r="F790" s="25" t="s">
        <v>331</v>
      </c>
      <c r="G790" s="9" t="s">
        <v>121</v>
      </c>
      <c r="H790" s="9" t="s">
        <v>2581</v>
      </c>
      <c r="I790" s="9">
        <v>22</v>
      </c>
      <c r="J790" s="156">
        <f>VALUE(COUNTIF(Validation!$A$2:$H$100,A790))</f>
        <v>0</v>
      </c>
      <c r="K790" s="93">
        <f t="shared" si="113"/>
        <v>925000</v>
      </c>
      <c r="L790" s="93">
        <f t="shared" si="114"/>
        <v>925000</v>
      </c>
      <c r="M790" s="92">
        <v>925000</v>
      </c>
      <c r="N790" s="92">
        <v>925000</v>
      </c>
      <c r="O790" s="92" t="s">
        <v>8</v>
      </c>
      <c r="P790" s="92">
        <v>0</v>
      </c>
      <c r="Q790" s="92">
        <v>0</v>
      </c>
      <c r="R790" s="92">
        <v>0</v>
      </c>
      <c r="S790" s="92">
        <v>0</v>
      </c>
      <c r="T790" s="25">
        <f t="shared" si="115"/>
        <v>2</v>
      </c>
      <c r="V790">
        <f t="shared" si="116"/>
        <v>1</v>
      </c>
      <c r="W790" s="25">
        <f t="shared" si="108"/>
        <v>1</v>
      </c>
      <c r="X790">
        <f t="shared" si="109"/>
        <v>1</v>
      </c>
    </row>
    <row r="791" spans="1:24" ht="15.75" x14ac:dyDescent="0.25">
      <c r="A791" t="str">
        <f t="shared" si="110"/>
        <v>Josh Wilkins - NAS - C</v>
      </c>
      <c r="B791" t="str">
        <f t="shared" si="111"/>
        <v>Josh</v>
      </c>
      <c r="C791" t="str">
        <f t="shared" si="112"/>
        <v>Wilkins</v>
      </c>
      <c r="D791" s="13" t="s">
        <v>2413</v>
      </c>
      <c r="E791" s="22" t="s">
        <v>23</v>
      </c>
      <c r="F791" s="25" t="s">
        <v>331</v>
      </c>
      <c r="G791" s="9" t="s">
        <v>70</v>
      </c>
      <c r="H791" s="9" t="s">
        <v>2581</v>
      </c>
      <c r="I791" s="9">
        <v>22</v>
      </c>
      <c r="J791" s="156">
        <f>VALUE(COUNTIF(Validation!$A$2:$H$100,A791))</f>
        <v>0</v>
      </c>
      <c r="K791" s="93">
        <f t="shared" si="113"/>
        <v>925000</v>
      </c>
      <c r="L791" s="93">
        <f t="shared" si="114"/>
        <v>925000</v>
      </c>
      <c r="M791" s="92">
        <v>925000</v>
      </c>
      <c r="N791" s="92">
        <v>925000</v>
      </c>
      <c r="O791" s="92" t="s">
        <v>8</v>
      </c>
      <c r="P791" s="92">
        <v>0</v>
      </c>
      <c r="Q791" s="92">
        <v>0</v>
      </c>
      <c r="R791" s="92">
        <v>0</v>
      </c>
      <c r="S791" s="92">
        <v>0</v>
      </c>
      <c r="T791" s="25">
        <f t="shared" si="115"/>
        <v>2</v>
      </c>
      <c r="V791">
        <f t="shared" si="116"/>
        <v>1</v>
      </c>
      <c r="W791" s="25">
        <f t="shared" si="108"/>
        <v>1</v>
      </c>
      <c r="X791">
        <f t="shared" si="109"/>
        <v>1</v>
      </c>
    </row>
    <row r="792" spans="1:24" ht="15.75" x14ac:dyDescent="0.25">
      <c r="A792" t="str">
        <f t="shared" si="110"/>
        <v>Frederic Allard - NAS - DD</v>
      </c>
      <c r="B792" t="str">
        <f t="shared" si="111"/>
        <v>Frederic</v>
      </c>
      <c r="C792" t="str">
        <f t="shared" si="112"/>
        <v>Allard</v>
      </c>
      <c r="D792" s="13" t="s">
        <v>2771</v>
      </c>
      <c r="E792" s="22" t="s">
        <v>23</v>
      </c>
      <c r="F792" s="25" t="s">
        <v>331</v>
      </c>
      <c r="G792" s="25" t="s">
        <v>2345</v>
      </c>
      <c r="H792" s="25" t="s">
        <v>2581</v>
      </c>
      <c r="I792" s="25">
        <v>21</v>
      </c>
      <c r="J792" s="156">
        <f>VALUE(COUNTIF(Validation!$A$2:$H$100,A792))</f>
        <v>0</v>
      </c>
      <c r="K792" s="93">
        <f t="shared" si="113"/>
        <v>921666</v>
      </c>
      <c r="L792" s="93">
        <f t="shared" si="114"/>
        <v>921666</v>
      </c>
      <c r="M792" s="92">
        <v>921666</v>
      </c>
      <c r="N792" s="92">
        <v>921666</v>
      </c>
      <c r="O792" s="92" t="s">
        <v>8</v>
      </c>
      <c r="P792" s="92">
        <v>0</v>
      </c>
      <c r="Q792" s="92">
        <v>0</v>
      </c>
      <c r="R792" s="92">
        <v>0</v>
      </c>
      <c r="S792" s="92">
        <v>0</v>
      </c>
      <c r="T792" s="25">
        <f t="shared" si="115"/>
        <v>2</v>
      </c>
      <c r="V792">
        <f t="shared" si="116"/>
        <v>1</v>
      </c>
      <c r="W792" s="25">
        <f t="shared" si="108"/>
        <v>1</v>
      </c>
      <c r="X792">
        <f t="shared" si="109"/>
        <v>1</v>
      </c>
    </row>
    <row r="793" spans="1:24" ht="15.75" x14ac:dyDescent="0.25">
      <c r="A793" t="str">
        <f t="shared" si="110"/>
        <v>Yakov Trenin - NAS - C</v>
      </c>
      <c r="B793" t="str">
        <f t="shared" si="111"/>
        <v>Yakov</v>
      </c>
      <c r="C793" t="str">
        <f t="shared" si="112"/>
        <v>Trenin</v>
      </c>
      <c r="D793" s="13" t="s">
        <v>1947</v>
      </c>
      <c r="E793" s="22" t="s">
        <v>23</v>
      </c>
      <c r="F793" s="25" t="s">
        <v>331</v>
      </c>
      <c r="G793" s="25" t="s">
        <v>70</v>
      </c>
      <c r="H793" s="25" t="s">
        <v>2581</v>
      </c>
      <c r="I793" s="25">
        <v>22</v>
      </c>
      <c r="J793" s="156">
        <f>VALUE(COUNTIF(Validation!$A$2:$H$100,A793))</f>
        <v>0</v>
      </c>
      <c r="K793" s="93">
        <f t="shared" si="113"/>
        <v>863333</v>
      </c>
      <c r="L793" s="93">
        <f t="shared" si="114"/>
        <v>0</v>
      </c>
      <c r="M793" s="92">
        <v>863333</v>
      </c>
      <c r="N793" s="92" t="s">
        <v>8</v>
      </c>
      <c r="O793" s="92">
        <v>0</v>
      </c>
      <c r="P793" s="92">
        <v>0</v>
      </c>
      <c r="Q793" s="92">
        <v>0</v>
      </c>
      <c r="R793" s="92">
        <v>0</v>
      </c>
      <c r="S793" s="92">
        <v>0</v>
      </c>
      <c r="T793" s="25">
        <f t="shared" si="115"/>
        <v>1</v>
      </c>
      <c r="V793">
        <f t="shared" si="116"/>
        <v>1</v>
      </c>
      <c r="W793" s="25">
        <f t="shared" si="108"/>
        <v>1</v>
      </c>
      <c r="X793">
        <f t="shared" si="109"/>
        <v>0</v>
      </c>
    </row>
    <row r="794" spans="1:24" ht="15.75" x14ac:dyDescent="0.25">
      <c r="A794" t="str">
        <f t="shared" si="110"/>
        <v>Zachary Magwood - NAS - C</v>
      </c>
      <c r="B794" t="str">
        <f t="shared" si="111"/>
        <v>Zachary</v>
      </c>
      <c r="C794" t="str">
        <f t="shared" si="112"/>
        <v>Magwood</v>
      </c>
      <c r="D794" s="13" t="s">
        <v>1946</v>
      </c>
      <c r="E794" s="22" t="s">
        <v>23</v>
      </c>
      <c r="F794" s="25" t="s">
        <v>331</v>
      </c>
      <c r="G794" s="158" t="s">
        <v>70</v>
      </c>
      <c r="H794" s="158" t="s">
        <v>2581</v>
      </c>
      <c r="I794" s="158">
        <v>21</v>
      </c>
      <c r="J794" s="156">
        <f>VALUE(COUNTIF(Validation!$A$2:$H$100,A794))</f>
        <v>0</v>
      </c>
      <c r="K794" s="93">
        <f t="shared" si="113"/>
        <v>753333</v>
      </c>
      <c r="L794" s="93">
        <f t="shared" si="114"/>
        <v>753333</v>
      </c>
      <c r="M794" s="92">
        <v>753333</v>
      </c>
      <c r="N794" s="92">
        <v>753333</v>
      </c>
      <c r="O794" s="92" t="s">
        <v>8</v>
      </c>
      <c r="P794" s="92">
        <v>0</v>
      </c>
      <c r="Q794" s="92">
        <v>0</v>
      </c>
      <c r="R794" s="92">
        <v>0</v>
      </c>
      <c r="S794" s="92">
        <v>0</v>
      </c>
      <c r="T794" s="25">
        <f t="shared" si="115"/>
        <v>2</v>
      </c>
      <c r="V794">
        <f t="shared" si="116"/>
        <v>1</v>
      </c>
      <c r="W794" s="25">
        <f t="shared" si="108"/>
        <v>1</v>
      </c>
      <c r="X794">
        <f t="shared" si="109"/>
        <v>1</v>
      </c>
    </row>
    <row r="795" spans="1:24" ht="15.75" x14ac:dyDescent="0.25">
      <c r="A795" t="str">
        <f t="shared" si="110"/>
        <v>Miikka Salomaki - NAS - AG, AD</v>
      </c>
      <c r="B795" t="str">
        <f t="shared" si="111"/>
        <v>Miikka</v>
      </c>
      <c r="C795" t="str">
        <f t="shared" si="112"/>
        <v>Salomaki</v>
      </c>
      <c r="D795" s="13" t="s">
        <v>2768</v>
      </c>
      <c r="E795" s="22" t="s">
        <v>23</v>
      </c>
      <c r="F795" s="25">
        <v>0</v>
      </c>
      <c r="G795" s="25" t="s">
        <v>2343</v>
      </c>
      <c r="H795" s="25" t="s">
        <v>2569</v>
      </c>
      <c r="I795" s="25">
        <v>26</v>
      </c>
      <c r="J795" s="156">
        <f>VALUE(COUNTIF(Validation!$A$2:$H$100,A795))</f>
        <v>0</v>
      </c>
      <c r="K795" s="93">
        <f t="shared" si="113"/>
        <v>750000</v>
      </c>
      <c r="L795" s="93">
        <f t="shared" si="114"/>
        <v>0</v>
      </c>
      <c r="M795" s="92">
        <v>750000</v>
      </c>
      <c r="N795" s="92" t="s">
        <v>7</v>
      </c>
      <c r="O795" s="92">
        <v>0</v>
      </c>
      <c r="P795" s="92">
        <v>0</v>
      </c>
      <c r="Q795" s="92">
        <v>0</v>
      </c>
      <c r="R795" s="92">
        <v>0</v>
      </c>
      <c r="S795" s="92">
        <v>0</v>
      </c>
      <c r="T795" s="25">
        <f t="shared" si="115"/>
        <v>1</v>
      </c>
      <c r="V795">
        <f t="shared" si="116"/>
        <v>1</v>
      </c>
      <c r="W795" s="25">
        <f t="shared" si="108"/>
        <v>0</v>
      </c>
      <c r="X795">
        <f t="shared" si="109"/>
        <v>0</v>
      </c>
    </row>
    <row r="796" spans="1:24" ht="15.75" x14ac:dyDescent="0.25">
      <c r="A796" t="str">
        <f t="shared" si="110"/>
        <v>Mathieu Olivier - NAS - AD</v>
      </c>
      <c r="B796" t="str">
        <f t="shared" si="111"/>
        <v>Mathieu</v>
      </c>
      <c r="C796" t="str">
        <f t="shared" si="112"/>
        <v>Olivier</v>
      </c>
      <c r="D796" s="13" t="s">
        <v>2414</v>
      </c>
      <c r="E796" s="22" t="s">
        <v>23</v>
      </c>
      <c r="F796" s="25" t="s">
        <v>331</v>
      </c>
      <c r="G796" s="25" t="s">
        <v>2339</v>
      </c>
      <c r="H796" s="25" t="s">
        <v>2581</v>
      </c>
      <c r="I796" s="25">
        <v>22</v>
      </c>
      <c r="J796" s="156">
        <f>VALUE(COUNTIF(Validation!$A$2:$H$100,A796))</f>
        <v>0</v>
      </c>
      <c r="K796" s="93">
        <f t="shared" si="113"/>
        <v>730000</v>
      </c>
      <c r="L796" s="93">
        <f t="shared" si="114"/>
        <v>730000</v>
      </c>
      <c r="M796" s="92">
        <v>730000</v>
      </c>
      <c r="N796" s="92">
        <v>730000</v>
      </c>
      <c r="O796" s="92" t="s">
        <v>8</v>
      </c>
      <c r="P796" s="92">
        <v>0</v>
      </c>
      <c r="Q796" s="92">
        <v>0</v>
      </c>
      <c r="R796" s="92">
        <v>0</v>
      </c>
      <c r="S796" s="92">
        <v>0</v>
      </c>
      <c r="T796" s="25">
        <f t="shared" si="115"/>
        <v>2</v>
      </c>
      <c r="V796">
        <f t="shared" si="116"/>
        <v>1</v>
      </c>
      <c r="W796" s="25">
        <f t="shared" si="108"/>
        <v>1</v>
      </c>
      <c r="X796">
        <f t="shared" si="109"/>
        <v>1</v>
      </c>
    </row>
    <row r="797" spans="1:24" ht="15.75" x14ac:dyDescent="0.25">
      <c r="A797" t="str">
        <f t="shared" si="110"/>
        <v>Tanner Jeannot - NAS - AG</v>
      </c>
      <c r="B797" t="str">
        <f t="shared" si="111"/>
        <v>Tanner</v>
      </c>
      <c r="C797" t="str">
        <f t="shared" si="112"/>
        <v>Jeannot</v>
      </c>
      <c r="D797" s="13" t="s">
        <v>1949</v>
      </c>
      <c r="E797" s="22" t="s">
        <v>23</v>
      </c>
      <c r="F797" s="25" t="s">
        <v>331</v>
      </c>
      <c r="G797" s="25" t="s">
        <v>2341</v>
      </c>
      <c r="H797" s="25" t="s">
        <v>2581</v>
      </c>
      <c r="I797" s="25">
        <v>22</v>
      </c>
      <c r="J797" s="156">
        <f>VALUE(COUNTIF(Validation!$A$2:$H$100,A797))</f>
        <v>0</v>
      </c>
      <c r="K797" s="93">
        <f t="shared" si="113"/>
        <v>713333</v>
      </c>
      <c r="L797" s="93">
        <f t="shared" si="114"/>
        <v>713333</v>
      </c>
      <c r="M797" s="92">
        <v>713333</v>
      </c>
      <c r="N797" s="92">
        <v>713333</v>
      </c>
      <c r="O797" s="92" t="s">
        <v>8</v>
      </c>
      <c r="P797" s="92">
        <v>0</v>
      </c>
      <c r="Q797" s="92">
        <v>0</v>
      </c>
      <c r="R797" s="92">
        <v>0</v>
      </c>
      <c r="S797" s="92">
        <v>0</v>
      </c>
      <c r="T797" s="25">
        <f t="shared" si="115"/>
        <v>2</v>
      </c>
      <c r="V797">
        <f t="shared" si="116"/>
        <v>1</v>
      </c>
      <c r="W797" s="25">
        <f t="shared" si="108"/>
        <v>1</v>
      </c>
      <c r="X797">
        <f t="shared" si="109"/>
        <v>1</v>
      </c>
    </row>
    <row r="798" spans="1:24" ht="15.75" x14ac:dyDescent="0.25">
      <c r="A798" t="str">
        <f t="shared" si="110"/>
        <v>Daniel Carr - NAS - AG</v>
      </c>
      <c r="B798" t="str">
        <f t="shared" si="111"/>
        <v>Daniel</v>
      </c>
      <c r="C798" t="str">
        <f t="shared" si="112"/>
        <v>Carr</v>
      </c>
      <c r="D798" s="13" t="s">
        <v>2303</v>
      </c>
      <c r="E798" s="22" t="s">
        <v>23</v>
      </c>
      <c r="F798" s="25">
        <v>0</v>
      </c>
      <c r="G798" s="25" t="s">
        <v>2341</v>
      </c>
      <c r="H798" s="25" t="s">
        <v>2581</v>
      </c>
      <c r="I798" s="25">
        <v>27</v>
      </c>
      <c r="J798" s="156">
        <f>VALUE(COUNTIF(Validation!$A$2:$H$100,A798))</f>
        <v>0</v>
      </c>
      <c r="K798" s="93">
        <f t="shared" si="113"/>
        <v>700000</v>
      </c>
      <c r="L798" s="93">
        <f t="shared" si="114"/>
        <v>0</v>
      </c>
      <c r="M798" s="92">
        <v>700000</v>
      </c>
      <c r="N798" s="92" t="s">
        <v>7</v>
      </c>
      <c r="O798" s="92">
        <v>0</v>
      </c>
      <c r="P798" s="92">
        <v>0</v>
      </c>
      <c r="Q798" s="92">
        <v>0</v>
      </c>
      <c r="R798" s="92">
        <v>0</v>
      </c>
      <c r="S798" s="92">
        <v>0</v>
      </c>
      <c r="T798" s="25">
        <f t="shared" si="115"/>
        <v>1</v>
      </c>
      <c r="V798">
        <f t="shared" si="116"/>
        <v>1</v>
      </c>
      <c r="W798" s="25">
        <f t="shared" si="108"/>
        <v>0</v>
      </c>
      <c r="X798">
        <f t="shared" si="109"/>
        <v>0</v>
      </c>
    </row>
    <row r="799" spans="1:24" ht="15.75" x14ac:dyDescent="0.25">
      <c r="A799" t="str">
        <f t="shared" si="110"/>
        <v>Laurent Dauphin - NAS - AD, C</v>
      </c>
      <c r="B799" t="str">
        <f t="shared" si="111"/>
        <v>Laurent</v>
      </c>
      <c r="C799" t="str">
        <f t="shared" si="112"/>
        <v>Dauphin</v>
      </c>
      <c r="D799" s="13" t="s">
        <v>2086</v>
      </c>
      <c r="E799" s="22" t="s">
        <v>23</v>
      </c>
      <c r="F799" s="25">
        <v>0</v>
      </c>
      <c r="G799" s="25" t="s">
        <v>2354</v>
      </c>
      <c r="H799" s="25" t="s">
        <v>2581</v>
      </c>
      <c r="I799" s="25">
        <v>24</v>
      </c>
      <c r="J799" s="156">
        <f>VALUE(COUNTIF(Validation!$A$2:$H$100,A799))</f>
        <v>0</v>
      </c>
      <c r="K799" s="93">
        <f t="shared" si="113"/>
        <v>700000</v>
      </c>
      <c r="L799" s="93">
        <f t="shared" si="114"/>
        <v>0</v>
      </c>
      <c r="M799" s="92">
        <v>700000</v>
      </c>
      <c r="N799" s="92" t="s">
        <v>8</v>
      </c>
      <c r="O799" s="92">
        <v>0</v>
      </c>
      <c r="P799" s="92">
        <v>0</v>
      </c>
      <c r="Q799" s="92">
        <v>0</v>
      </c>
      <c r="R799" s="92">
        <v>0</v>
      </c>
      <c r="S799" s="92">
        <v>0</v>
      </c>
      <c r="T799" s="25">
        <f t="shared" si="115"/>
        <v>1</v>
      </c>
      <c r="V799">
        <f t="shared" si="116"/>
        <v>1</v>
      </c>
      <c r="W799" s="25">
        <f t="shared" si="108"/>
        <v>0</v>
      </c>
      <c r="X799">
        <f t="shared" si="109"/>
        <v>0</v>
      </c>
    </row>
    <row r="800" spans="1:24" ht="15.75" x14ac:dyDescent="0.25">
      <c r="A800" t="str">
        <f t="shared" si="110"/>
        <v>Troy Grosenick - NAS - G</v>
      </c>
      <c r="B800" t="str">
        <f t="shared" si="111"/>
        <v>Troy</v>
      </c>
      <c r="C800" t="str">
        <f t="shared" si="112"/>
        <v>Grosenick</v>
      </c>
      <c r="D800" s="13" t="s">
        <v>1954</v>
      </c>
      <c r="E800" s="22" t="s">
        <v>23</v>
      </c>
      <c r="F800" s="25">
        <v>0</v>
      </c>
      <c r="G800" s="25" t="s">
        <v>121</v>
      </c>
      <c r="H800" s="25" t="s">
        <v>2581</v>
      </c>
      <c r="I800" s="25">
        <v>30</v>
      </c>
      <c r="J800" s="156">
        <f>VALUE(COUNTIF(Validation!$A$2:$H$100,A800))</f>
        <v>0</v>
      </c>
      <c r="K800" s="93">
        <f t="shared" si="113"/>
        <v>700000</v>
      </c>
      <c r="L800" s="93">
        <f t="shared" si="114"/>
        <v>0</v>
      </c>
      <c r="M800" s="92">
        <v>700000</v>
      </c>
      <c r="N800" s="92" t="s">
        <v>7</v>
      </c>
      <c r="O800" s="92">
        <v>0</v>
      </c>
      <c r="P800" s="92">
        <v>0</v>
      </c>
      <c r="Q800" s="92">
        <v>0</v>
      </c>
      <c r="R800" s="92">
        <v>0</v>
      </c>
      <c r="S800" s="92">
        <v>0</v>
      </c>
      <c r="T800" s="25">
        <f t="shared" si="115"/>
        <v>1</v>
      </c>
      <c r="V800">
        <f t="shared" si="116"/>
        <v>1</v>
      </c>
      <c r="W800" s="25">
        <f t="shared" si="108"/>
        <v>0</v>
      </c>
      <c r="X800">
        <f t="shared" si="109"/>
        <v>0</v>
      </c>
    </row>
    <row r="801" spans="1:24" ht="15.75" x14ac:dyDescent="0.25">
      <c r="A801" t="str">
        <f t="shared" si="110"/>
        <v>Jarred Tinordi - NAS - DG</v>
      </c>
      <c r="B801" t="str">
        <f t="shared" si="111"/>
        <v>Jarred</v>
      </c>
      <c r="C801" t="str">
        <f t="shared" si="112"/>
        <v>Tinordi</v>
      </c>
      <c r="D801" s="13" t="s">
        <v>1955</v>
      </c>
      <c r="E801" s="22" t="s">
        <v>23</v>
      </c>
      <c r="F801" s="25">
        <v>0</v>
      </c>
      <c r="G801" s="25" t="s">
        <v>2346</v>
      </c>
      <c r="H801" s="25" t="s">
        <v>2581</v>
      </c>
      <c r="I801" s="25">
        <v>27</v>
      </c>
      <c r="J801" s="156">
        <f>VALUE(COUNTIF(Validation!$A$2:$H$100,A801))</f>
        <v>0</v>
      </c>
      <c r="K801" s="93">
        <f t="shared" si="113"/>
        <v>700000</v>
      </c>
      <c r="L801" s="93">
        <f t="shared" si="114"/>
        <v>700000</v>
      </c>
      <c r="M801" s="92">
        <v>700000</v>
      </c>
      <c r="N801" s="92">
        <v>700000</v>
      </c>
      <c r="O801" s="92" t="s">
        <v>7</v>
      </c>
      <c r="P801" s="92">
        <v>0</v>
      </c>
      <c r="Q801" s="92">
        <v>0</v>
      </c>
      <c r="R801" s="92">
        <v>0</v>
      </c>
      <c r="S801" s="92">
        <v>0</v>
      </c>
      <c r="T801" s="25">
        <f t="shared" si="115"/>
        <v>2</v>
      </c>
      <c r="V801">
        <f t="shared" si="116"/>
        <v>1</v>
      </c>
      <c r="W801" s="25">
        <f t="shared" si="108"/>
        <v>0</v>
      </c>
      <c r="X801">
        <f t="shared" si="109"/>
        <v>1</v>
      </c>
    </row>
    <row r="802" spans="1:24" ht="15.75" x14ac:dyDescent="0.25">
      <c r="A802" t="str">
        <f t="shared" si="110"/>
        <v>Alexandre Carrier - NAS - D</v>
      </c>
      <c r="B802" t="str">
        <f t="shared" si="111"/>
        <v>Alexandre</v>
      </c>
      <c r="C802" t="str">
        <f t="shared" si="112"/>
        <v>Carrier</v>
      </c>
      <c r="D802" s="13" t="s">
        <v>1950</v>
      </c>
      <c r="E802" s="22" t="s">
        <v>23</v>
      </c>
      <c r="F802" s="25" t="s">
        <v>348</v>
      </c>
      <c r="G802" s="25" t="s">
        <v>79</v>
      </c>
      <c r="H802" s="25" t="s">
        <v>2581</v>
      </c>
      <c r="I802" s="158">
        <v>22</v>
      </c>
      <c r="J802" s="156">
        <f>VALUE(COUNTIF(Validation!$A$2:$H$100,A802))</f>
        <v>0</v>
      </c>
      <c r="K802" s="93">
        <f t="shared" si="113"/>
        <v>691666</v>
      </c>
      <c r="L802" s="93">
        <f t="shared" si="114"/>
        <v>0</v>
      </c>
      <c r="M802" s="92">
        <v>691666</v>
      </c>
      <c r="N802" s="92" t="s">
        <v>8</v>
      </c>
      <c r="O802" s="92">
        <v>0</v>
      </c>
      <c r="P802" s="92">
        <v>0</v>
      </c>
      <c r="Q802" s="92">
        <v>0</v>
      </c>
      <c r="R802" s="92">
        <v>0</v>
      </c>
      <c r="S802" s="92">
        <v>0</v>
      </c>
      <c r="T802" s="25">
        <f t="shared" si="115"/>
        <v>1</v>
      </c>
      <c r="V802">
        <f t="shared" si="116"/>
        <v>1</v>
      </c>
      <c r="W802" s="25">
        <f t="shared" si="108"/>
        <v>1</v>
      </c>
      <c r="X802">
        <f t="shared" si="109"/>
        <v>0</v>
      </c>
    </row>
    <row r="803" spans="1:24" ht="15.75" x14ac:dyDescent="0.25">
      <c r="A803" t="str">
        <f t="shared" si="110"/>
        <v>Anthony Richard - NAS - C</v>
      </c>
      <c r="B803" t="str">
        <f t="shared" si="111"/>
        <v>Anthony</v>
      </c>
      <c r="C803" t="str">
        <f t="shared" si="112"/>
        <v>Richard</v>
      </c>
      <c r="D803" s="13" t="s">
        <v>1951</v>
      </c>
      <c r="E803" s="22" t="s">
        <v>23</v>
      </c>
      <c r="F803" s="25" t="s">
        <v>348</v>
      </c>
      <c r="G803" s="25" t="s">
        <v>70</v>
      </c>
      <c r="H803" s="25" t="s">
        <v>2581</v>
      </c>
      <c r="I803" s="25">
        <v>22</v>
      </c>
      <c r="J803" s="156">
        <f>VALUE(COUNTIF(Validation!$A$2:$H$100,A803))</f>
        <v>0</v>
      </c>
      <c r="K803" s="93">
        <f t="shared" si="113"/>
        <v>691666</v>
      </c>
      <c r="L803" s="93">
        <f t="shared" si="114"/>
        <v>0</v>
      </c>
      <c r="M803" s="92">
        <v>691666</v>
      </c>
      <c r="N803" s="92" t="s">
        <v>8</v>
      </c>
      <c r="O803" s="92">
        <v>0</v>
      </c>
      <c r="P803" s="92">
        <v>0</v>
      </c>
      <c r="Q803" s="92">
        <v>0</v>
      </c>
      <c r="R803" s="92">
        <v>0</v>
      </c>
      <c r="S803" s="92">
        <v>0</v>
      </c>
      <c r="T803" s="25">
        <f t="shared" si="115"/>
        <v>1</v>
      </c>
      <c r="V803">
        <f t="shared" si="116"/>
        <v>1</v>
      </c>
      <c r="W803" s="25">
        <f t="shared" si="108"/>
        <v>1</v>
      </c>
      <c r="X803">
        <f t="shared" si="109"/>
        <v>0</v>
      </c>
    </row>
    <row r="804" spans="1:24" ht="15.75" x14ac:dyDescent="0.25">
      <c r="A804" t="str">
        <f t="shared" si="110"/>
        <v>Colin Blackwell - NAS - C</v>
      </c>
      <c r="B804" t="str">
        <f t="shared" si="111"/>
        <v>Colin</v>
      </c>
      <c r="C804" t="str">
        <f t="shared" si="112"/>
        <v>Blackwell</v>
      </c>
      <c r="D804" s="13" t="s">
        <v>1952</v>
      </c>
      <c r="E804" s="22" t="s">
        <v>23</v>
      </c>
      <c r="F804" s="25">
        <v>0</v>
      </c>
      <c r="G804" s="9" t="s">
        <v>70</v>
      </c>
      <c r="H804" s="9" t="s">
        <v>2581</v>
      </c>
      <c r="I804" s="9">
        <v>26</v>
      </c>
      <c r="J804" s="156">
        <f>VALUE(COUNTIF(Validation!$A$2:$H$100,A804))</f>
        <v>0</v>
      </c>
      <c r="K804" s="93">
        <f t="shared" si="113"/>
        <v>675000</v>
      </c>
      <c r="L804" s="93">
        <f t="shared" si="114"/>
        <v>0</v>
      </c>
      <c r="M804" s="92">
        <v>675000</v>
      </c>
      <c r="N804" s="92" t="s">
        <v>7</v>
      </c>
      <c r="O804" s="92">
        <v>0</v>
      </c>
      <c r="P804" s="92">
        <v>0</v>
      </c>
      <c r="Q804" s="92">
        <v>0</v>
      </c>
      <c r="R804" s="92">
        <v>0</v>
      </c>
      <c r="S804" s="92">
        <v>0</v>
      </c>
      <c r="T804" s="25">
        <f t="shared" si="115"/>
        <v>1</v>
      </c>
      <c r="V804">
        <f t="shared" si="116"/>
        <v>1</v>
      </c>
      <c r="W804" s="25">
        <f t="shared" si="108"/>
        <v>0</v>
      </c>
      <c r="X804">
        <f t="shared" si="109"/>
        <v>0</v>
      </c>
    </row>
    <row r="805" spans="1:24" ht="15.75" x14ac:dyDescent="0.25">
      <c r="A805" t="str">
        <f t="shared" si="110"/>
        <v>Matt Donovan - NAS - DG</v>
      </c>
      <c r="B805" t="str">
        <f t="shared" si="111"/>
        <v>Matt</v>
      </c>
      <c r="C805" t="str">
        <f t="shared" si="112"/>
        <v>Donovan</v>
      </c>
      <c r="D805" s="13" t="s">
        <v>2417</v>
      </c>
      <c r="E805" s="22" t="s">
        <v>23</v>
      </c>
      <c r="F805" s="25">
        <v>0</v>
      </c>
      <c r="G805" s="9" t="s">
        <v>2346</v>
      </c>
      <c r="H805" s="9" t="s">
        <v>2581</v>
      </c>
      <c r="I805" s="9">
        <v>29</v>
      </c>
      <c r="J805" s="156">
        <f>VALUE(COUNTIF(Validation!$A$2:$H$100,A805))</f>
        <v>0</v>
      </c>
      <c r="K805" s="93">
        <f t="shared" si="113"/>
        <v>675000</v>
      </c>
      <c r="L805" s="93">
        <f t="shared" si="114"/>
        <v>0</v>
      </c>
      <c r="M805" s="92">
        <v>675000</v>
      </c>
      <c r="N805" s="92" t="s">
        <v>7</v>
      </c>
      <c r="O805" s="92">
        <v>0</v>
      </c>
      <c r="P805" s="92">
        <v>0</v>
      </c>
      <c r="Q805" s="92">
        <v>0</v>
      </c>
      <c r="R805" s="92">
        <v>0</v>
      </c>
      <c r="S805" s="92">
        <v>0</v>
      </c>
      <c r="T805" s="25">
        <f t="shared" si="115"/>
        <v>1</v>
      </c>
      <c r="V805">
        <f t="shared" si="116"/>
        <v>1</v>
      </c>
      <c r="W805" s="25">
        <f t="shared" si="108"/>
        <v>0</v>
      </c>
      <c r="X805">
        <f t="shared" si="109"/>
        <v>0</v>
      </c>
    </row>
    <row r="806" spans="1:24" ht="15.75" x14ac:dyDescent="0.25">
      <c r="A806" t="str">
        <f t="shared" si="110"/>
        <v>Matt Irwin - NAS - DD</v>
      </c>
      <c r="B806" t="str">
        <f t="shared" si="111"/>
        <v>Matt</v>
      </c>
      <c r="C806" t="str">
        <f t="shared" si="112"/>
        <v>Irwin</v>
      </c>
      <c r="D806" s="13" t="s">
        <v>1940</v>
      </c>
      <c r="E806" s="22" t="s">
        <v>23</v>
      </c>
      <c r="F806" s="25">
        <v>0</v>
      </c>
      <c r="G806" s="25" t="s">
        <v>2345</v>
      </c>
      <c r="H806" s="25" t="s">
        <v>2569</v>
      </c>
      <c r="I806" s="25">
        <v>31</v>
      </c>
      <c r="J806" s="156">
        <f>VALUE(COUNTIF(Validation!$A$2:$H$100,A806))</f>
        <v>0</v>
      </c>
      <c r="K806" s="93">
        <f t="shared" si="113"/>
        <v>675000</v>
      </c>
      <c r="L806" s="93">
        <f t="shared" si="114"/>
        <v>0</v>
      </c>
      <c r="M806" s="92">
        <v>675000</v>
      </c>
      <c r="N806" s="92" t="s">
        <v>7</v>
      </c>
      <c r="O806" s="92">
        <v>0</v>
      </c>
      <c r="P806" s="92">
        <v>0</v>
      </c>
      <c r="Q806" s="92">
        <v>0</v>
      </c>
      <c r="R806" s="92">
        <v>0</v>
      </c>
      <c r="S806" s="92">
        <v>0</v>
      </c>
      <c r="T806" s="25">
        <f t="shared" si="115"/>
        <v>1</v>
      </c>
      <c r="V806">
        <f t="shared" si="116"/>
        <v>1</v>
      </c>
      <c r="W806" s="25">
        <f t="shared" si="108"/>
        <v>0</v>
      </c>
      <c r="X806">
        <f t="shared" si="109"/>
        <v>0</v>
      </c>
    </row>
    <row r="807" spans="1:24" ht="15.75" x14ac:dyDescent="0.25">
      <c r="A807" t="str">
        <f t="shared" si="110"/>
        <v>Yannick Weber - NAS - DD</v>
      </c>
      <c r="B807" t="str">
        <f t="shared" si="111"/>
        <v>Yannick</v>
      </c>
      <c r="C807" t="str">
        <f t="shared" si="112"/>
        <v>Weber</v>
      </c>
      <c r="D807" s="13" t="s">
        <v>1939</v>
      </c>
      <c r="E807" s="22" t="s">
        <v>23</v>
      </c>
      <c r="F807" s="25">
        <v>0</v>
      </c>
      <c r="G807" s="25" t="s">
        <v>2345</v>
      </c>
      <c r="H807" s="25" t="s">
        <v>2569</v>
      </c>
      <c r="I807" s="25">
        <v>30</v>
      </c>
      <c r="J807" s="156">
        <f>VALUE(COUNTIF(Validation!$A$2:$H$100,A807))</f>
        <v>0</v>
      </c>
      <c r="K807" s="93">
        <f t="shared" si="113"/>
        <v>675000</v>
      </c>
      <c r="L807" s="93">
        <f t="shared" si="114"/>
        <v>0</v>
      </c>
      <c r="M807" s="92">
        <v>675000</v>
      </c>
      <c r="N807" s="92" t="s">
        <v>7</v>
      </c>
      <c r="O807" s="92">
        <v>0</v>
      </c>
      <c r="P807" s="92">
        <v>0</v>
      </c>
      <c r="Q807" s="92">
        <v>0</v>
      </c>
      <c r="R807" s="92">
        <v>0</v>
      </c>
      <c r="S807" s="92">
        <v>0</v>
      </c>
      <c r="T807" s="25">
        <f t="shared" si="115"/>
        <v>1</v>
      </c>
      <c r="V807">
        <f t="shared" si="116"/>
        <v>1</v>
      </c>
      <c r="W807" s="25">
        <f t="shared" si="108"/>
        <v>0</v>
      </c>
      <c r="X807">
        <f t="shared" si="109"/>
        <v>0</v>
      </c>
    </row>
    <row r="808" spans="1:24" ht="15.75" x14ac:dyDescent="0.25">
      <c r="A808" t="str">
        <f t="shared" si="110"/>
        <v>Frederick Gaudreau - NAS - C</v>
      </c>
      <c r="B808" t="str">
        <f t="shared" si="111"/>
        <v>Frederick</v>
      </c>
      <c r="C808" t="str">
        <f t="shared" si="112"/>
        <v>Gaudreau</v>
      </c>
      <c r="D808" s="13" t="s">
        <v>2784</v>
      </c>
      <c r="E808" s="22" t="s">
        <v>23</v>
      </c>
      <c r="F808" s="25">
        <v>0</v>
      </c>
      <c r="G808" s="25" t="s">
        <v>70</v>
      </c>
      <c r="H808" s="25" t="s">
        <v>2569</v>
      </c>
      <c r="I808" s="25">
        <v>26</v>
      </c>
      <c r="J808" s="156">
        <f>VALUE(COUNTIF(Validation!$A$2:$H$100,A808))</f>
        <v>0</v>
      </c>
      <c r="K808" s="93">
        <f t="shared" si="113"/>
        <v>666666</v>
      </c>
      <c r="L808" s="93">
        <f t="shared" si="114"/>
        <v>0</v>
      </c>
      <c r="M808" s="92">
        <v>666666</v>
      </c>
      <c r="N808" s="92" t="s">
        <v>7</v>
      </c>
      <c r="O808" s="92">
        <v>0</v>
      </c>
      <c r="P808" s="92">
        <v>0</v>
      </c>
      <c r="Q808" s="92">
        <v>0</v>
      </c>
      <c r="R808" s="92">
        <v>0</v>
      </c>
      <c r="S808" s="92">
        <v>0</v>
      </c>
      <c r="T808" s="25">
        <f t="shared" si="115"/>
        <v>1</v>
      </c>
      <c r="V808">
        <f t="shared" si="116"/>
        <v>1</v>
      </c>
      <c r="W808" s="25">
        <f t="shared" si="108"/>
        <v>0</v>
      </c>
      <c r="X808">
        <f t="shared" si="109"/>
        <v>0</v>
      </c>
    </row>
    <row r="809" spans="1:24" ht="15.75" x14ac:dyDescent="0.25">
      <c r="A809" t="str">
        <f t="shared" si="110"/>
        <v>P.K. Subban - NJD - DD</v>
      </c>
      <c r="B809" t="str">
        <f t="shared" si="111"/>
        <v>P.K.</v>
      </c>
      <c r="C809" t="str">
        <f t="shared" si="112"/>
        <v>Subban</v>
      </c>
      <c r="D809" s="13" t="s">
        <v>1937</v>
      </c>
      <c r="E809" s="22" t="s">
        <v>24</v>
      </c>
      <c r="F809" s="25">
        <v>0</v>
      </c>
      <c r="G809" s="25" t="s">
        <v>2345</v>
      </c>
      <c r="H809" s="25" t="s">
        <v>2569</v>
      </c>
      <c r="I809" s="25">
        <v>30</v>
      </c>
      <c r="J809" s="156">
        <f>VALUE(COUNTIF(Validation!$A$2:$H$100,A809))</f>
        <v>0</v>
      </c>
      <c r="K809" s="93">
        <f t="shared" si="113"/>
        <v>9000000</v>
      </c>
      <c r="L809" s="93">
        <f t="shared" si="114"/>
        <v>9000000</v>
      </c>
      <c r="M809" s="92">
        <v>9000000</v>
      </c>
      <c r="N809" s="92">
        <v>9000000</v>
      </c>
      <c r="O809" s="92">
        <v>9000000</v>
      </c>
      <c r="P809" s="92" t="s">
        <v>7</v>
      </c>
      <c r="Q809" s="92">
        <v>0</v>
      </c>
      <c r="R809" s="92">
        <v>0</v>
      </c>
      <c r="S809" s="92">
        <v>0</v>
      </c>
      <c r="T809" s="25">
        <f t="shared" si="115"/>
        <v>3</v>
      </c>
      <c r="V809">
        <f t="shared" si="116"/>
        <v>1</v>
      </c>
      <c r="W809" s="25">
        <f t="shared" si="108"/>
        <v>0</v>
      </c>
      <c r="X809">
        <f t="shared" si="109"/>
        <v>1</v>
      </c>
    </row>
    <row r="810" spans="1:24" ht="15.75" x14ac:dyDescent="0.25">
      <c r="A810" t="str">
        <f t="shared" si="110"/>
        <v>Taylor Hall - NJD - AG, C</v>
      </c>
      <c r="B810" t="str">
        <f t="shared" si="111"/>
        <v>Taylor</v>
      </c>
      <c r="C810" t="str">
        <f t="shared" si="112"/>
        <v>Hall</v>
      </c>
      <c r="D810" s="13" t="s">
        <v>4843</v>
      </c>
      <c r="E810" s="22" t="s">
        <v>24</v>
      </c>
      <c r="F810" s="25">
        <v>0</v>
      </c>
      <c r="G810" s="25" t="s">
        <v>2351</v>
      </c>
      <c r="H810" s="25" t="s">
        <v>2569</v>
      </c>
      <c r="I810" s="25">
        <v>27</v>
      </c>
      <c r="J810" s="156">
        <f>VALUE(COUNTIF(Validation!$A$2:$H$100,A810))</f>
        <v>1</v>
      </c>
      <c r="K810" s="93">
        <f t="shared" si="113"/>
        <v>6000000</v>
      </c>
      <c r="L810" s="93">
        <f t="shared" si="114"/>
        <v>0</v>
      </c>
      <c r="M810" s="92">
        <v>6000000</v>
      </c>
      <c r="N810" s="92" t="s">
        <v>7</v>
      </c>
      <c r="O810" s="92">
        <v>0</v>
      </c>
      <c r="P810" s="92">
        <v>0</v>
      </c>
      <c r="Q810" s="92">
        <v>0</v>
      </c>
      <c r="R810" s="92">
        <v>0</v>
      </c>
      <c r="S810" s="92">
        <v>0</v>
      </c>
      <c r="T810" s="25">
        <f t="shared" si="115"/>
        <v>1</v>
      </c>
      <c r="V810">
        <f t="shared" si="116"/>
        <v>1</v>
      </c>
      <c r="W810" s="25">
        <f t="shared" si="108"/>
        <v>0</v>
      </c>
      <c r="X810">
        <f t="shared" si="109"/>
        <v>0</v>
      </c>
    </row>
    <row r="811" spans="1:24" ht="15.75" x14ac:dyDescent="0.25">
      <c r="A811" t="str">
        <f t="shared" si="110"/>
        <v>Cory Schneider - NJD - G</v>
      </c>
      <c r="B811" t="str">
        <f t="shared" si="111"/>
        <v>Cory</v>
      </c>
      <c r="C811" t="str">
        <f t="shared" si="112"/>
        <v>Schneider</v>
      </c>
      <c r="D811" s="13" t="s">
        <v>1616</v>
      </c>
      <c r="E811" s="22" t="s">
        <v>24</v>
      </c>
      <c r="F811" s="25" t="s">
        <v>318</v>
      </c>
      <c r="G811" s="25" t="s">
        <v>121</v>
      </c>
      <c r="H811" s="25" t="s">
        <v>2569</v>
      </c>
      <c r="I811" s="25">
        <v>33</v>
      </c>
      <c r="J811" s="156">
        <f>VALUE(COUNTIF(Validation!$A$2:$H$100,A811))</f>
        <v>0</v>
      </c>
      <c r="K811" s="93">
        <f t="shared" si="113"/>
        <v>6000000</v>
      </c>
      <c r="L811" s="93">
        <f t="shared" si="114"/>
        <v>6000000</v>
      </c>
      <c r="M811" s="92">
        <v>6000000</v>
      </c>
      <c r="N811" s="92">
        <v>6000000</v>
      </c>
      <c r="O811" s="92">
        <v>6000000</v>
      </c>
      <c r="P811" s="92" t="s">
        <v>7</v>
      </c>
      <c r="Q811" s="92">
        <v>0</v>
      </c>
      <c r="R811" s="92">
        <v>0</v>
      </c>
      <c r="S811" s="92">
        <v>0</v>
      </c>
      <c r="T811" s="25">
        <f t="shared" si="115"/>
        <v>3</v>
      </c>
      <c r="V811">
        <f t="shared" si="116"/>
        <v>1</v>
      </c>
      <c r="W811" s="25">
        <f t="shared" si="108"/>
        <v>0</v>
      </c>
      <c r="X811">
        <f t="shared" si="109"/>
        <v>1</v>
      </c>
    </row>
    <row r="812" spans="1:24" ht="15.75" x14ac:dyDescent="0.25">
      <c r="A812" t="str">
        <f t="shared" si="110"/>
        <v>Travis Zajac - NJD - C</v>
      </c>
      <c r="B812" t="str">
        <f t="shared" si="111"/>
        <v>Travis</v>
      </c>
      <c r="C812" t="str">
        <f t="shared" si="112"/>
        <v>Zajac</v>
      </c>
      <c r="D812" s="13" t="s">
        <v>4844</v>
      </c>
      <c r="E812" s="22" t="s">
        <v>24</v>
      </c>
      <c r="F812" s="25" t="s">
        <v>318</v>
      </c>
      <c r="G812" s="25" t="s">
        <v>70</v>
      </c>
      <c r="H812" s="25" t="s">
        <v>2569</v>
      </c>
      <c r="I812" s="25">
        <v>34</v>
      </c>
      <c r="J812" s="156">
        <f>VALUE(COUNTIF(Validation!$A$2:$H$100,A812))</f>
        <v>0</v>
      </c>
      <c r="K812" s="93">
        <f t="shared" si="113"/>
        <v>5750000</v>
      </c>
      <c r="L812" s="93">
        <f t="shared" si="114"/>
        <v>5750000</v>
      </c>
      <c r="M812" s="92">
        <v>5750000</v>
      </c>
      <c r="N812" s="92">
        <v>5750000</v>
      </c>
      <c r="O812" s="92" t="s">
        <v>7</v>
      </c>
      <c r="P812" s="92">
        <v>0</v>
      </c>
      <c r="Q812" s="92">
        <v>0</v>
      </c>
      <c r="R812" s="92">
        <v>0</v>
      </c>
      <c r="S812" s="92">
        <v>0</v>
      </c>
      <c r="T812" s="25">
        <f t="shared" si="115"/>
        <v>2</v>
      </c>
      <c r="V812">
        <f t="shared" si="116"/>
        <v>1</v>
      </c>
      <c r="W812" s="25">
        <f t="shared" si="108"/>
        <v>0</v>
      </c>
      <c r="X812">
        <f t="shared" si="109"/>
        <v>1</v>
      </c>
    </row>
    <row r="813" spans="1:24" ht="15.75" x14ac:dyDescent="0.25">
      <c r="A813" t="str">
        <f t="shared" si="110"/>
        <v>Andy Greene - NJD - DG</v>
      </c>
      <c r="B813" t="str">
        <f t="shared" si="111"/>
        <v>Andy</v>
      </c>
      <c r="C813" t="str">
        <f t="shared" si="112"/>
        <v>Greene</v>
      </c>
      <c r="D813" s="13" t="s">
        <v>4845</v>
      </c>
      <c r="E813" s="22" t="s">
        <v>24</v>
      </c>
      <c r="F813" s="25" t="s">
        <v>318</v>
      </c>
      <c r="G813" s="25" t="s">
        <v>2346</v>
      </c>
      <c r="H813" s="25" t="s">
        <v>2569</v>
      </c>
      <c r="I813" s="25">
        <v>36</v>
      </c>
      <c r="J813" s="156">
        <f>VALUE(COUNTIF(Validation!$A$2:$H$100,A813))</f>
        <v>0</v>
      </c>
      <c r="K813" s="93">
        <f t="shared" si="113"/>
        <v>5000000</v>
      </c>
      <c r="L813" s="93">
        <f t="shared" si="114"/>
        <v>0</v>
      </c>
      <c r="M813" s="92">
        <v>5000000</v>
      </c>
      <c r="N813" s="92" t="s">
        <v>7</v>
      </c>
      <c r="O813" s="92">
        <v>0</v>
      </c>
      <c r="P813" s="92">
        <v>0</v>
      </c>
      <c r="Q813" s="92">
        <v>0</v>
      </c>
      <c r="R813" s="92">
        <v>0</v>
      </c>
      <c r="S813" s="92">
        <v>0</v>
      </c>
      <c r="T813" s="25">
        <f t="shared" si="115"/>
        <v>1</v>
      </c>
      <c r="V813">
        <f t="shared" si="116"/>
        <v>1</v>
      </c>
      <c r="W813" s="25">
        <f t="shared" si="108"/>
        <v>0</v>
      </c>
      <c r="X813">
        <f t="shared" si="109"/>
        <v>0</v>
      </c>
    </row>
    <row r="814" spans="1:24" ht="15.75" x14ac:dyDescent="0.25">
      <c r="A814" t="str">
        <f t="shared" si="110"/>
        <v>Wayne Simmonds - NJD - AD, AG</v>
      </c>
      <c r="B814" t="str">
        <f t="shared" si="111"/>
        <v>Wayne</v>
      </c>
      <c r="C814" t="str">
        <f t="shared" si="112"/>
        <v>Simmonds</v>
      </c>
      <c r="D814" s="13" t="s">
        <v>2539</v>
      </c>
      <c r="E814" s="22" t="s">
        <v>24</v>
      </c>
      <c r="F814" s="25">
        <v>0</v>
      </c>
      <c r="G814" s="25" t="s">
        <v>2342</v>
      </c>
      <c r="H814" s="25" t="s">
        <v>2569</v>
      </c>
      <c r="I814" s="25">
        <v>31</v>
      </c>
      <c r="J814" s="156">
        <f>VALUE(COUNTIF(Validation!$A$2:$H$100,A814))</f>
        <v>0</v>
      </c>
      <c r="K814" s="93">
        <f t="shared" si="113"/>
        <v>5000000</v>
      </c>
      <c r="L814" s="93">
        <f t="shared" si="114"/>
        <v>0</v>
      </c>
      <c r="M814" s="92">
        <v>5000000</v>
      </c>
      <c r="N814" s="92" t="s">
        <v>7</v>
      </c>
      <c r="O814" s="92">
        <v>0</v>
      </c>
      <c r="P814" s="92">
        <v>0</v>
      </c>
      <c r="Q814" s="92">
        <v>0</v>
      </c>
      <c r="R814" s="92">
        <v>0</v>
      </c>
      <c r="S814" s="92">
        <v>0</v>
      </c>
      <c r="T814" s="25">
        <f t="shared" si="115"/>
        <v>1</v>
      </c>
      <c r="V814">
        <f t="shared" si="116"/>
        <v>1</v>
      </c>
      <c r="W814" s="25">
        <f t="shared" si="108"/>
        <v>0</v>
      </c>
      <c r="X814">
        <f t="shared" si="109"/>
        <v>0</v>
      </c>
    </row>
    <row r="815" spans="1:24" ht="15.75" x14ac:dyDescent="0.25">
      <c r="A815" t="str">
        <f t="shared" si="110"/>
        <v>Sami Vatanen - NJD - DG</v>
      </c>
      <c r="B815" t="str">
        <f t="shared" si="111"/>
        <v>Sami</v>
      </c>
      <c r="C815" t="str">
        <f t="shared" si="112"/>
        <v>Vatanen</v>
      </c>
      <c r="D815" s="13" t="s">
        <v>1611</v>
      </c>
      <c r="E815" s="22" t="s">
        <v>24</v>
      </c>
      <c r="F815" s="25">
        <v>0</v>
      </c>
      <c r="G815" s="25" t="s">
        <v>2346</v>
      </c>
      <c r="H815" s="25" t="s">
        <v>2569</v>
      </c>
      <c r="I815" s="25">
        <v>28</v>
      </c>
      <c r="J815" s="156">
        <f>VALUE(COUNTIF(Validation!$A$2:$H$100,A815))</f>
        <v>0</v>
      </c>
      <c r="K815" s="93">
        <f t="shared" si="113"/>
        <v>4875000</v>
      </c>
      <c r="L815" s="93">
        <f t="shared" si="114"/>
        <v>0</v>
      </c>
      <c r="M815" s="92">
        <v>4875000</v>
      </c>
      <c r="N815" s="92" t="s">
        <v>7</v>
      </c>
      <c r="O815" s="92">
        <v>0</v>
      </c>
      <c r="P815" s="92">
        <v>0</v>
      </c>
      <c r="Q815" s="92">
        <v>0</v>
      </c>
      <c r="R815" s="92">
        <v>0</v>
      </c>
      <c r="S815" s="92">
        <v>0</v>
      </c>
      <c r="T815" s="25">
        <f t="shared" si="115"/>
        <v>1</v>
      </c>
      <c r="V815">
        <f t="shared" si="116"/>
        <v>1</v>
      </c>
      <c r="W815" s="25">
        <f t="shared" si="108"/>
        <v>0</v>
      </c>
      <c r="X815">
        <f t="shared" si="109"/>
        <v>0</v>
      </c>
    </row>
    <row r="816" spans="1:24" ht="15.75" x14ac:dyDescent="0.25">
      <c r="A816" t="str">
        <f t="shared" si="110"/>
        <v>Kyle Palmieri - NJD - AD, AG</v>
      </c>
      <c r="B816" t="str">
        <f t="shared" si="111"/>
        <v>Kyle</v>
      </c>
      <c r="C816" t="str">
        <f t="shared" si="112"/>
        <v>Palmieri</v>
      </c>
      <c r="D816" s="13" t="s">
        <v>1603</v>
      </c>
      <c r="E816" s="25" t="s">
        <v>24</v>
      </c>
      <c r="F816" s="25" t="s">
        <v>326</v>
      </c>
      <c r="G816" s="158" t="s">
        <v>2342</v>
      </c>
      <c r="H816" s="158" t="s">
        <v>2569</v>
      </c>
      <c r="I816" s="158">
        <v>28</v>
      </c>
      <c r="J816" s="156">
        <f>VALUE(COUNTIF(Validation!$A$2:$H$100,A816))</f>
        <v>0</v>
      </c>
      <c r="K816" s="93">
        <f t="shared" si="113"/>
        <v>4650000</v>
      </c>
      <c r="L816" s="93">
        <f t="shared" si="114"/>
        <v>4650000</v>
      </c>
      <c r="M816" s="92">
        <v>4650000</v>
      </c>
      <c r="N816" s="92">
        <v>4650000</v>
      </c>
      <c r="O816" s="92" t="s">
        <v>7</v>
      </c>
      <c r="P816" s="92">
        <v>0</v>
      </c>
      <c r="Q816" s="92">
        <v>0</v>
      </c>
      <c r="R816" s="92">
        <v>0</v>
      </c>
      <c r="S816" s="92">
        <v>0</v>
      </c>
      <c r="T816" s="25">
        <f t="shared" si="115"/>
        <v>2</v>
      </c>
      <c r="V816">
        <f t="shared" si="116"/>
        <v>1</v>
      </c>
      <c r="W816" s="25">
        <f t="shared" si="108"/>
        <v>0</v>
      </c>
      <c r="X816">
        <f t="shared" si="109"/>
        <v>1</v>
      </c>
    </row>
    <row r="817" spans="1:24" ht="15.75" x14ac:dyDescent="0.25">
      <c r="A817" t="str">
        <f t="shared" si="110"/>
        <v>Nikita Gusev - NJD - AG</v>
      </c>
      <c r="B817" t="str">
        <f t="shared" si="111"/>
        <v>Nikita</v>
      </c>
      <c r="C817" t="str">
        <f t="shared" si="112"/>
        <v>Gusev</v>
      </c>
      <c r="D817" s="13" t="s">
        <v>2344</v>
      </c>
      <c r="E817" s="22" t="s">
        <v>24</v>
      </c>
      <c r="F817" s="25">
        <v>0</v>
      </c>
      <c r="G817" s="25" t="s">
        <v>2341</v>
      </c>
      <c r="H817" s="25" t="s">
        <v>2569</v>
      </c>
      <c r="I817" s="25">
        <v>27</v>
      </c>
      <c r="J817" s="156">
        <f>VALUE(COUNTIF(Validation!$A$2:$H$100,A817))</f>
        <v>0</v>
      </c>
      <c r="K817" s="93">
        <f t="shared" si="113"/>
        <v>4500000</v>
      </c>
      <c r="L817" s="93">
        <f t="shared" si="114"/>
        <v>4500000</v>
      </c>
      <c r="M817" s="92">
        <v>4500000</v>
      </c>
      <c r="N817" s="92">
        <v>4500000</v>
      </c>
      <c r="O817" s="92" t="s">
        <v>7</v>
      </c>
      <c r="P817" s="92">
        <v>0</v>
      </c>
      <c r="Q817" s="92">
        <v>0</v>
      </c>
      <c r="R817" s="92">
        <v>0</v>
      </c>
      <c r="S817" s="92">
        <v>0</v>
      </c>
      <c r="T817" s="25">
        <f t="shared" si="115"/>
        <v>2</v>
      </c>
      <c r="V817">
        <f t="shared" si="116"/>
        <v>1</v>
      </c>
      <c r="W817" s="25">
        <f t="shared" si="108"/>
        <v>0</v>
      </c>
      <c r="X817">
        <f t="shared" si="109"/>
        <v>1</v>
      </c>
    </row>
    <row r="818" spans="1:24" ht="15.75" x14ac:dyDescent="0.25">
      <c r="A818" t="str">
        <f t="shared" si="110"/>
        <v>Damon Severson - NJD - DD</v>
      </c>
      <c r="B818" t="str">
        <f t="shared" si="111"/>
        <v>Damon</v>
      </c>
      <c r="C818" t="str">
        <f t="shared" si="112"/>
        <v>Severson</v>
      </c>
      <c r="D818" s="13" t="s">
        <v>1612</v>
      </c>
      <c r="E818" s="22" t="s">
        <v>24</v>
      </c>
      <c r="F818" s="25">
        <v>0</v>
      </c>
      <c r="G818" s="25" t="s">
        <v>2345</v>
      </c>
      <c r="H818" s="25" t="s">
        <v>2569</v>
      </c>
      <c r="I818" s="25">
        <v>25</v>
      </c>
      <c r="J818" s="156">
        <f>VALUE(COUNTIF(Validation!$A$2:$H$100,A818))</f>
        <v>1</v>
      </c>
      <c r="K818" s="93">
        <f t="shared" si="113"/>
        <v>4166666</v>
      </c>
      <c r="L818" s="93">
        <f t="shared" si="114"/>
        <v>4166666</v>
      </c>
      <c r="M818" s="92">
        <v>4166666</v>
      </c>
      <c r="N818" s="92">
        <v>4166666</v>
      </c>
      <c r="O818" s="92">
        <v>4166666</v>
      </c>
      <c r="P818" s="92">
        <v>4166666</v>
      </c>
      <c r="Q818" s="92" t="s">
        <v>7</v>
      </c>
      <c r="R818" s="92">
        <v>0</v>
      </c>
      <c r="S818" s="92">
        <v>0</v>
      </c>
      <c r="T818" s="25">
        <f t="shared" si="115"/>
        <v>4</v>
      </c>
      <c r="V818">
        <f t="shared" si="116"/>
        <v>1</v>
      </c>
      <c r="W818" s="25">
        <f t="shared" si="108"/>
        <v>0</v>
      </c>
      <c r="X818">
        <f t="shared" si="109"/>
        <v>1</v>
      </c>
    </row>
    <row r="819" spans="1:24" ht="15.75" x14ac:dyDescent="0.25">
      <c r="A819" t="str">
        <f t="shared" si="110"/>
        <v>Nico Hischier - NJD - C</v>
      </c>
      <c r="B819" t="str">
        <f t="shared" si="111"/>
        <v>Nico</v>
      </c>
      <c r="C819" t="str">
        <f t="shared" si="112"/>
        <v>Hischier</v>
      </c>
      <c r="D819" s="13" t="s">
        <v>1605</v>
      </c>
      <c r="E819" s="22" t="s">
        <v>24</v>
      </c>
      <c r="F819" s="25" t="s">
        <v>331</v>
      </c>
      <c r="G819" s="25" t="s">
        <v>70</v>
      </c>
      <c r="H819" s="25" t="s">
        <v>2569</v>
      </c>
      <c r="I819" s="25">
        <v>20</v>
      </c>
      <c r="J819" s="156">
        <f>VALUE(COUNTIF(Validation!$A$2:$H$100,A819))</f>
        <v>1</v>
      </c>
      <c r="K819" s="93">
        <f t="shared" si="113"/>
        <v>3775000</v>
      </c>
      <c r="L819" s="93">
        <f t="shared" si="114"/>
        <v>0</v>
      </c>
      <c r="M819" s="92">
        <v>3775000</v>
      </c>
      <c r="N819" s="92" t="s">
        <v>8</v>
      </c>
      <c r="O819" s="92">
        <v>0</v>
      </c>
      <c r="P819" s="92">
        <v>0</v>
      </c>
      <c r="Q819" s="92">
        <v>0</v>
      </c>
      <c r="R819" s="92">
        <v>0</v>
      </c>
      <c r="S819" s="92">
        <v>0</v>
      </c>
      <c r="T819" s="25">
        <f t="shared" si="115"/>
        <v>1</v>
      </c>
      <c r="V819">
        <f t="shared" si="116"/>
        <v>1</v>
      </c>
      <c r="W819" s="25">
        <f t="shared" si="108"/>
        <v>1</v>
      </c>
      <c r="X819">
        <f t="shared" si="109"/>
        <v>0</v>
      </c>
    </row>
    <row r="820" spans="1:24" ht="15.75" x14ac:dyDescent="0.25">
      <c r="A820" t="str">
        <f t="shared" si="110"/>
        <v>Jack Hughes - NJD - C</v>
      </c>
      <c r="B820" t="str">
        <f t="shared" si="111"/>
        <v>Jack</v>
      </c>
      <c r="C820" t="str">
        <f t="shared" si="112"/>
        <v>Hughes</v>
      </c>
      <c r="D820" s="13" t="s">
        <v>2634</v>
      </c>
      <c r="E820" s="22" t="s">
        <v>24</v>
      </c>
      <c r="F820" s="25" t="s">
        <v>333</v>
      </c>
      <c r="G820" s="158" t="s">
        <v>70</v>
      </c>
      <c r="H820" s="158" t="s">
        <v>2569</v>
      </c>
      <c r="I820" s="158">
        <v>18</v>
      </c>
      <c r="J820" s="156">
        <f>VALUE(COUNTIF(Validation!$A$2:$H$100,A820))</f>
        <v>0</v>
      </c>
      <c r="K820" s="93">
        <f t="shared" si="113"/>
        <v>3775000</v>
      </c>
      <c r="L820" s="93">
        <f t="shared" si="114"/>
        <v>3775000</v>
      </c>
      <c r="M820" s="92">
        <v>3775000</v>
      </c>
      <c r="N820" s="92">
        <v>3775000</v>
      </c>
      <c r="O820" s="92">
        <v>3775000</v>
      </c>
      <c r="P820" s="92" t="s">
        <v>8</v>
      </c>
      <c r="Q820" s="92">
        <v>0</v>
      </c>
      <c r="R820" s="92">
        <v>0</v>
      </c>
      <c r="S820" s="92">
        <v>0</v>
      </c>
      <c r="T820" s="25">
        <f t="shared" si="115"/>
        <v>3</v>
      </c>
      <c r="V820">
        <f t="shared" si="116"/>
        <v>1</v>
      </c>
      <c r="W820" s="25">
        <f t="shared" si="108"/>
        <v>1</v>
      </c>
      <c r="X820">
        <f t="shared" si="109"/>
        <v>1</v>
      </c>
    </row>
    <row r="821" spans="1:24" ht="15.75" x14ac:dyDescent="0.25">
      <c r="A821" t="str">
        <f t="shared" si="110"/>
        <v>Will Butcher - NJD - DG</v>
      </c>
      <c r="B821" t="str">
        <f t="shared" si="111"/>
        <v>Will</v>
      </c>
      <c r="C821" t="str">
        <f t="shared" si="112"/>
        <v>Butcher</v>
      </c>
      <c r="D821" s="13" t="s">
        <v>1614</v>
      </c>
      <c r="E821" s="22" t="s">
        <v>24</v>
      </c>
      <c r="F821" s="25">
        <v>0</v>
      </c>
      <c r="G821" s="9" t="s">
        <v>2346</v>
      </c>
      <c r="H821" s="9" t="s">
        <v>2569</v>
      </c>
      <c r="I821" s="9">
        <v>24</v>
      </c>
      <c r="J821" s="156">
        <f>VALUE(COUNTIF(Validation!$A$2:$H$100,A821))</f>
        <v>1</v>
      </c>
      <c r="K821" s="93">
        <f t="shared" si="113"/>
        <v>3733333</v>
      </c>
      <c r="L821" s="93">
        <f t="shared" si="114"/>
        <v>3733333</v>
      </c>
      <c r="M821" s="92">
        <v>3733333</v>
      </c>
      <c r="N821" s="92">
        <v>3733333</v>
      </c>
      <c r="O821" s="92">
        <v>3733333</v>
      </c>
      <c r="P821" s="92" t="s">
        <v>7</v>
      </c>
      <c r="Q821" s="92">
        <v>0</v>
      </c>
      <c r="R821" s="92">
        <v>0</v>
      </c>
      <c r="S821" s="92">
        <v>0</v>
      </c>
      <c r="T821" s="25">
        <f t="shared" si="115"/>
        <v>3</v>
      </c>
      <c r="V821">
        <f t="shared" si="116"/>
        <v>1</v>
      </c>
      <c r="W821" s="25">
        <f t="shared" si="108"/>
        <v>0</v>
      </c>
      <c r="X821">
        <f t="shared" si="109"/>
        <v>1</v>
      </c>
    </row>
    <row r="822" spans="1:24" ht="15.75" x14ac:dyDescent="0.25">
      <c r="A822" t="str">
        <f t="shared" si="110"/>
        <v>Miles Wood - NJD - AG</v>
      </c>
      <c r="B822" t="str">
        <f t="shared" si="111"/>
        <v>Miles</v>
      </c>
      <c r="C822" t="str">
        <f t="shared" si="112"/>
        <v>Wood</v>
      </c>
      <c r="D822" s="13" t="s">
        <v>1610</v>
      </c>
      <c r="E822" s="22" t="s">
        <v>24</v>
      </c>
      <c r="F822" s="25">
        <v>0</v>
      </c>
      <c r="G822" s="25" t="s">
        <v>2341</v>
      </c>
      <c r="H822" s="25" t="s">
        <v>2569</v>
      </c>
      <c r="I822" s="25">
        <v>23</v>
      </c>
      <c r="J822" s="156">
        <f>VALUE(COUNTIF(Validation!$A$2:$H$100,A822))</f>
        <v>0</v>
      </c>
      <c r="K822" s="93">
        <f t="shared" si="113"/>
        <v>2750000</v>
      </c>
      <c r="L822" s="93">
        <f t="shared" si="114"/>
        <v>2750000</v>
      </c>
      <c r="M822" s="92">
        <v>2750000</v>
      </c>
      <c r="N822" s="92">
        <v>2750000</v>
      </c>
      <c r="O822" s="92">
        <v>2750000</v>
      </c>
      <c r="P822" s="92" t="s">
        <v>8</v>
      </c>
      <c r="Q822" s="92">
        <v>0</v>
      </c>
      <c r="R822" s="92">
        <v>0</v>
      </c>
      <c r="S822" s="92">
        <v>0</v>
      </c>
      <c r="T822" s="25">
        <f t="shared" si="115"/>
        <v>3</v>
      </c>
      <c r="V822">
        <f t="shared" si="116"/>
        <v>1</v>
      </c>
      <c r="W822" s="25">
        <f t="shared" si="108"/>
        <v>0</v>
      </c>
      <c r="X822">
        <f t="shared" si="109"/>
        <v>1</v>
      </c>
    </row>
    <row r="823" spans="1:24" ht="15.75" x14ac:dyDescent="0.25">
      <c r="A823" t="str">
        <f t="shared" si="110"/>
        <v>Blake Coleman - NJD - C, AG, AD</v>
      </c>
      <c r="B823" t="str">
        <f t="shared" si="111"/>
        <v>Blake</v>
      </c>
      <c r="C823" t="str">
        <f t="shared" si="112"/>
        <v>Coleman</v>
      </c>
      <c r="D823" s="13" t="s">
        <v>1604</v>
      </c>
      <c r="E823" s="22" t="s">
        <v>24</v>
      </c>
      <c r="F823" s="25">
        <v>0</v>
      </c>
      <c r="G823" s="25" t="s">
        <v>2395</v>
      </c>
      <c r="H823" s="25" t="s">
        <v>2569</v>
      </c>
      <c r="I823" s="25">
        <v>27</v>
      </c>
      <c r="J823" s="156">
        <f>VALUE(COUNTIF(Validation!$A$2:$H$100,A823))</f>
        <v>0</v>
      </c>
      <c r="K823" s="93">
        <f t="shared" si="113"/>
        <v>1800000</v>
      </c>
      <c r="L823" s="93">
        <f t="shared" si="114"/>
        <v>1800000</v>
      </c>
      <c r="M823" s="92">
        <v>1800000</v>
      </c>
      <c r="N823" s="92">
        <v>1800000</v>
      </c>
      <c r="O823" s="92" t="s">
        <v>7</v>
      </c>
      <c r="P823" s="92">
        <v>0</v>
      </c>
      <c r="Q823" s="92">
        <v>0</v>
      </c>
      <c r="R823" s="92">
        <v>0</v>
      </c>
      <c r="S823" s="92">
        <v>0</v>
      </c>
      <c r="T823" s="25">
        <f t="shared" si="115"/>
        <v>2</v>
      </c>
      <c r="V823">
        <f t="shared" si="116"/>
        <v>1</v>
      </c>
      <c r="W823" s="25">
        <f t="shared" si="108"/>
        <v>0</v>
      </c>
      <c r="X823">
        <f t="shared" si="109"/>
        <v>1</v>
      </c>
    </row>
    <row r="824" spans="1:24" ht="15.75" x14ac:dyDescent="0.25">
      <c r="A824" t="str">
        <f t="shared" si="110"/>
        <v>Connor Carrick - NJD - DD</v>
      </c>
      <c r="B824" t="str">
        <f t="shared" si="111"/>
        <v>Connor</v>
      </c>
      <c r="C824" t="str">
        <f t="shared" si="112"/>
        <v>Carrick</v>
      </c>
      <c r="D824" s="13" t="s">
        <v>1509</v>
      </c>
      <c r="E824" s="22" t="s">
        <v>24</v>
      </c>
      <c r="F824" s="25">
        <v>0</v>
      </c>
      <c r="G824" s="9" t="s">
        <v>2345</v>
      </c>
      <c r="H824" s="9" t="s">
        <v>2569</v>
      </c>
      <c r="I824" s="9">
        <v>25</v>
      </c>
      <c r="J824" s="156">
        <f>VALUE(COUNTIF(Validation!$A$2:$H$100,A824))</f>
        <v>0</v>
      </c>
      <c r="K824" s="93">
        <f t="shared" si="113"/>
        <v>1500000</v>
      </c>
      <c r="L824" s="93">
        <f t="shared" si="114"/>
        <v>1500000</v>
      </c>
      <c r="M824" s="92">
        <v>1500000</v>
      </c>
      <c r="N824" s="92">
        <v>1500000</v>
      </c>
      <c r="O824" s="92" t="s">
        <v>7</v>
      </c>
      <c r="P824" s="92">
        <v>0</v>
      </c>
      <c r="Q824" s="92">
        <v>0</v>
      </c>
      <c r="R824" s="92">
        <v>0</v>
      </c>
      <c r="S824" s="92">
        <v>0</v>
      </c>
      <c r="T824" s="25">
        <f t="shared" si="115"/>
        <v>2</v>
      </c>
      <c r="V824">
        <f t="shared" si="116"/>
        <v>1</v>
      </c>
      <c r="W824" s="25">
        <f t="shared" si="108"/>
        <v>0</v>
      </c>
      <c r="X824">
        <f t="shared" si="109"/>
        <v>1</v>
      </c>
    </row>
    <row r="825" spans="1:24" ht="15.75" x14ac:dyDescent="0.25">
      <c r="A825" t="str">
        <f t="shared" si="110"/>
        <v>Mirco Mueller - NJD - DG</v>
      </c>
      <c r="B825" t="str">
        <f t="shared" si="111"/>
        <v>Mirco</v>
      </c>
      <c r="C825" t="str">
        <f t="shared" si="112"/>
        <v>Mueller</v>
      </c>
      <c r="D825" s="13" t="s">
        <v>1615</v>
      </c>
      <c r="E825" s="22" t="s">
        <v>24</v>
      </c>
      <c r="F825" s="25">
        <v>0</v>
      </c>
      <c r="G825" s="25" t="s">
        <v>2346</v>
      </c>
      <c r="H825" s="25" t="s">
        <v>2569</v>
      </c>
      <c r="I825" s="25">
        <v>24</v>
      </c>
      <c r="J825" s="156">
        <f>VALUE(COUNTIF(Validation!$A$2:$H$100,A825))</f>
        <v>0</v>
      </c>
      <c r="K825" s="93">
        <f t="shared" si="113"/>
        <v>1400000</v>
      </c>
      <c r="L825" s="93">
        <f t="shared" si="114"/>
        <v>0</v>
      </c>
      <c r="M825" s="92">
        <v>1400000</v>
      </c>
      <c r="N825" s="92" t="s">
        <v>8</v>
      </c>
      <c r="O825" s="92">
        <v>0</v>
      </c>
      <c r="P825" s="92">
        <v>0</v>
      </c>
      <c r="Q825" s="92">
        <v>0</v>
      </c>
      <c r="R825" s="92">
        <v>0</v>
      </c>
      <c r="S825" s="92">
        <v>0</v>
      </c>
      <c r="T825" s="25">
        <f t="shared" si="115"/>
        <v>1</v>
      </c>
      <c r="V825">
        <f t="shared" si="116"/>
        <v>1</v>
      </c>
      <c r="W825" s="25">
        <f t="shared" si="108"/>
        <v>0</v>
      </c>
      <c r="X825">
        <f t="shared" si="109"/>
        <v>0</v>
      </c>
    </row>
    <row r="826" spans="1:24" ht="15.75" x14ac:dyDescent="0.25">
      <c r="A826" t="str">
        <f t="shared" si="110"/>
        <v>Michael Mcleod - NJD - C</v>
      </c>
      <c r="B826" t="str">
        <f t="shared" si="111"/>
        <v>Michael</v>
      </c>
      <c r="C826" t="str">
        <f t="shared" si="112"/>
        <v>Mcleod</v>
      </c>
      <c r="D826" s="13" t="s">
        <v>1619</v>
      </c>
      <c r="E826" s="22" t="s">
        <v>24</v>
      </c>
      <c r="F826" s="25" t="s">
        <v>331</v>
      </c>
      <c r="G826" s="25" t="s">
        <v>70</v>
      </c>
      <c r="H826" s="25" t="s">
        <v>2581</v>
      </c>
      <c r="I826" s="25">
        <v>21</v>
      </c>
      <c r="J826" s="156">
        <f>VALUE(COUNTIF(Validation!$A$2:$H$100,A826))</f>
        <v>1</v>
      </c>
      <c r="K826" s="93">
        <f t="shared" si="113"/>
        <v>1363333</v>
      </c>
      <c r="L826" s="93">
        <f t="shared" si="114"/>
        <v>1363333</v>
      </c>
      <c r="M826" s="92">
        <v>1363333</v>
      </c>
      <c r="N826" s="92">
        <v>1363333</v>
      </c>
      <c r="O826" s="92" t="s">
        <v>8</v>
      </c>
      <c r="P826" s="92">
        <v>0</v>
      </c>
      <c r="Q826" s="92">
        <v>0</v>
      </c>
      <c r="R826" s="92">
        <v>0</v>
      </c>
      <c r="S826" s="92">
        <v>0</v>
      </c>
      <c r="T826" s="25">
        <f t="shared" si="115"/>
        <v>2</v>
      </c>
      <c r="V826">
        <f t="shared" si="116"/>
        <v>1</v>
      </c>
      <c r="W826" s="25">
        <f t="shared" si="108"/>
        <v>1</v>
      </c>
      <c r="X826">
        <f t="shared" si="109"/>
        <v>1</v>
      </c>
    </row>
    <row r="827" spans="1:24" ht="15.75" x14ac:dyDescent="0.25">
      <c r="A827" t="str">
        <f t="shared" si="110"/>
        <v>Ty Smith - NJD - DG</v>
      </c>
      <c r="B827" t="str">
        <f t="shared" si="111"/>
        <v>Ty</v>
      </c>
      <c r="C827" t="str">
        <f t="shared" si="112"/>
        <v>Smith</v>
      </c>
      <c r="D827" s="13" t="s">
        <v>1618</v>
      </c>
      <c r="E827" s="22" t="s">
        <v>24</v>
      </c>
      <c r="F827" s="25" t="s">
        <v>333</v>
      </c>
      <c r="G827" s="25" t="s">
        <v>2346</v>
      </c>
      <c r="H827" s="25" t="s">
        <v>334</v>
      </c>
      <c r="I827" s="25">
        <v>19</v>
      </c>
      <c r="J827" s="156">
        <f>VALUE(COUNTIF(Validation!$A$2:$H$100,A827))</f>
        <v>1</v>
      </c>
      <c r="K827" s="93">
        <f t="shared" si="113"/>
        <v>1294167</v>
      </c>
      <c r="L827" s="93">
        <f t="shared" si="114"/>
        <v>1294167</v>
      </c>
      <c r="M827" s="92">
        <v>1294167</v>
      </c>
      <c r="N827" s="92">
        <v>1294167</v>
      </c>
      <c r="O827" s="92">
        <v>1294167</v>
      </c>
      <c r="P827" s="92" t="s">
        <v>8</v>
      </c>
      <c r="Q827" s="92">
        <v>0</v>
      </c>
      <c r="R827" s="92">
        <v>0</v>
      </c>
      <c r="S827" s="92">
        <v>0</v>
      </c>
      <c r="T827" s="25">
        <f t="shared" si="115"/>
        <v>3</v>
      </c>
      <c r="V827">
        <f t="shared" si="116"/>
        <v>1</v>
      </c>
      <c r="W827" s="25">
        <f t="shared" si="108"/>
        <v>1</v>
      </c>
      <c r="X827">
        <f t="shared" si="109"/>
        <v>1</v>
      </c>
    </row>
    <row r="828" spans="1:24" ht="15.75" x14ac:dyDescent="0.25">
      <c r="A828" t="str">
        <f t="shared" si="110"/>
        <v>Blake Speers - NJD - C</v>
      </c>
      <c r="B828" t="str">
        <f t="shared" si="111"/>
        <v>Blake</v>
      </c>
      <c r="C828" t="str">
        <f t="shared" si="112"/>
        <v>Speers</v>
      </c>
      <c r="D828" s="13" t="s">
        <v>1624</v>
      </c>
      <c r="E828" s="22" t="s">
        <v>24</v>
      </c>
      <c r="F828" s="25" t="s">
        <v>331</v>
      </c>
      <c r="G828" s="25" t="s">
        <v>70</v>
      </c>
      <c r="H828" s="25" t="s">
        <v>2581</v>
      </c>
      <c r="I828" s="25">
        <v>22</v>
      </c>
      <c r="J828" s="156">
        <f>VALUE(COUNTIF(Validation!$A$2:$H$100,A828))</f>
        <v>0</v>
      </c>
      <c r="K828" s="93">
        <f t="shared" si="113"/>
        <v>935833</v>
      </c>
      <c r="L828" s="93">
        <f t="shared" si="114"/>
        <v>0</v>
      </c>
      <c r="M828" s="92">
        <v>935833</v>
      </c>
      <c r="N828" s="92" t="s">
        <v>8</v>
      </c>
      <c r="O828" s="92">
        <v>0</v>
      </c>
      <c r="P828" s="92">
        <v>0</v>
      </c>
      <c r="Q828" s="92">
        <v>0</v>
      </c>
      <c r="R828" s="92">
        <v>0</v>
      </c>
      <c r="S828" s="92">
        <v>0</v>
      </c>
      <c r="T828" s="25">
        <f t="shared" si="115"/>
        <v>1</v>
      </c>
      <c r="V828">
        <f t="shared" si="116"/>
        <v>1</v>
      </c>
      <c r="W828" s="25">
        <f t="shared" si="108"/>
        <v>1</v>
      </c>
      <c r="X828">
        <f t="shared" si="109"/>
        <v>0</v>
      </c>
    </row>
    <row r="829" spans="1:24" ht="15.75" x14ac:dyDescent="0.25">
      <c r="A829" t="str">
        <f t="shared" si="110"/>
        <v>Colton White - NJD - D</v>
      </c>
      <c r="B829" t="str">
        <f t="shared" si="111"/>
        <v>Colton</v>
      </c>
      <c r="C829" t="str">
        <f t="shared" si="112"/>
        <v>White</v>
      </c>
      <c r="D829" s="13" t="s">
        <v>1625</v>
      </c>
      <c r="E829" s="22" t="s">
        <v>24</v>
      </c>
      <c r="F829" s="25" t="s">
        <v>331</v>
      </c>
      <c r="G829" s="25" t="s">
        <v>79</v>
      </c>
      <c r="H829" s="25" t="s">
        <v>2581</v>
      </c>
      <c r="I829" s="25">
        <v>22</v>
      </c>
      <c r="J829" s="156">
        <f>VALUE(COUNTIF(Validation!$A$2:$H$100,A829))</f>
        <v>0</v>
      </c>
      <c r="K829" s="93">
        <f t="shared" si="113"/>
        <v>935833</v>
      </c>
      <c r="L829" s="93">
        <f t="shared" si="114"/>
        <v>0</v>
      </c>
      <c r="M829" s="92">
        <v>935833</v>
      </c>
      <c r="N829" s="92" t="s">
        <v>8</v>
      </c>
      <c r="O829" s="92">
        <v>0</v>
      </c>
      <c r="P829" s="92">
        <v>0</v>
      </c>
      <c r="Q829" s="92">
        <v>0</v>
      </c>
      <c r="R829" s="92">
        <v>0</v>
      </c>
      <c r="S829" s="92">
        <v>0</v>
      </c>
      <c r="T829" s="25">
        <f t="shared" si="115"/>
        <v>1</v>
      </c>
      <c r="V829">
        <f t="shared" si="116"/>
        <v>1</v>
      </c>
      <c r="W829" s="25">
        <f t="shared" si="108"/>
        <v>1</v>
      </c>
      <c r="X829">
        <f t="shared" si="109"/>
        <v>0</v>
      </c>
    </row>
    <row r="830" spans="1:24" ht="15.75" x14ac:dyDescent="0.25">
      <c r="A830" t="str">
        <f t="shared" si="110"/>
        <v>Joseph Anderson - NJD - AD</v>
      </c>
      <c r="B830" t="str">
        <f t="shared" si="111"/>
        <v>Joseph</v>
      </c>
      <c r="C830" t="str">
        <f t="shared" si="112"/>
        <v>Anderson</v>
      </c>
      <c r="D830" s="13" t="s">
        <v>1606</v>
      </c>
      <c r="E830" s="22" t="s">
        <v>24</v>
      </c>
      <c r="F830" s="25" t="s">
        <v>331</v>
      </c>
      <c r="G830" s="25" t="s">
        <v>2339</v>
      </c>
      <c r="H830" s="25" t="s">
        <v>2581</v>
      </c>
      <c r="I830" s="25">
        <v>21</v>
      </c>
      <c r="J830" s="156">
        <f>VALUE(COUNTIF(Validation!$A$2:$H$100,A830))</f>
        <v>0</v>
      </c>
      <c r="K830" s="93">
        <f t="shared" si="113"/>
        <v>925000</v>
      </c>
      <c r="L830" s="93" t="str">
        <f t="shared" si="114"/>
        <v xml:space="preserve">10.2(c) </v>
      </c>
      <c r="M830" s="92">
        <v>925000</v>
      </c>
      <c r="N830" s="92" t="s">
        <v>4738</v>
      </c>
      <c r="O830" s="92">
        <v>0</v>
      </c>
      <c r="P830" s="92">
        <v>0</v>
      </c>
      <c r="Q830" s="92">
        <v>0</v>
      </c>
      <c r="R830" s="92">
        <v>0</v>
      </c>
      <c r="S830" s="92">
        <v>0</v>
      </c>
      <c r="T830" s="25">
        <f t="shared" si="115"/>
        <v>1</v>
      </c>
      <c r="V830">
        <f t="shared" si="116"/>
        <v>1</v>
      </c>
      <c r="W830" s="25">
        <f t="shared" si="108"/>
        <v>1</v>
      </c>
      <c r="X830">
        <f t="shared" si="109"/>
        <v>0</v>
      </c>
    </row>
    <row r="831" spans="1:24" ht="15.75" x14ac:dyDescent="0.25">
      <c r="A831" t="str">
        <f t="shared" si="110"/>
        <v>Jesper Boqvist - NJD - C, AG, AD</v>
      </c>
      <c r="B831" t="str">
        <f t="shared" si="111"/>
        <v>Jesper</v>
      </c>
      <c r="C831" t="str">
        <f t="shared" si="112"/>
        <v>Boqvist</v>
      </c>
      <c r="D831" s="13" t="s">
        <v>2540</v>
      </c>
      <c r="E831" s="22" t="s">
        <v>24</v>
      </c>
      <c r="F831" s="25" t="s">
        <v>331</v>
      </c>
      <c r="G831" s="25" t="s">
        <v>2395</v>
      </c>
      <c r="H831" s="25" t="s">
        <v>2581</v>
      </c>
      <c r="I831" s="25">
        <v>20</v>
      </c>
      <c r="J831" s="156">
        <f>VALUE(COUNTIF(Validation!$A$2:$H$100,A831))</f>
        <v>0</v>
      </c>
      <c r="K831" s="93">
        <f t="shared" si="113"/>
        <v>925000</v>
      </c>
      <c r="L831" s="93">
        <f t="shared" si="114"/>
        <v>925000</v>
      </c>
      <c r="M831" s="92">
        <v>925000</v>
      </c>
      <c r="N831" s="92">
        <v>925000</v>
      </c>
      <c r="O831" s="92">
        <v>925000</v>
      </c>
      <c r="P831" s="92" t="s">
        <v>8</v>
      </c>
      <c r="Q831" s="92">
        <v>0</v>
      </c>
      <c r="R831" s="92">
        <v>0</v>
      </c>
      <c r="S831" s="92">
        <v>0</v>
      </c>
      <c r="T831" s="25">
        <f t="shared" si="115"/>
        <v>3</v>
      </c>
      <c r="V831">
        <f t="shared" si="116"/>
        <v>1</v>
      </c>
      <c r="W831" s="25">
        <f t="shared" si="108"/>
        <v>1</v>
      </c>
      <c r="X831">
        <f t="shared" si="109"/>
        <v>1</v>
      </c>
    </row>
    <row r="832" spans="1:24" ht="15.75" x14ac:dyDescent="0.25">
      <c r="A832" t="str">
        <f t="shared" si="110"/>
        <v>Mikhail Maltsev - NJD - AG</v>
      </c>
      <c r="B832" t="str">
        <f t="shared" si="111"/>
        <v>Mikhail</v>
      </c>
      <c r="C832" t="str">
        <f t="shared" si="112"/>
        <v>Maltsev</v>
      </c>
      <c r="D832" s="13" t="s">
        <v>2542</v>
      </c>
      <c r="E832" s="22" t="s">
        <v>24</v>
      </c>
      <c r="F832" s="25" t="s">
        <v>331</v>
      </c>
      <c r="G832" s="25" t="s">
        <v>2341</v>
      </c>
      <c r="H832" s="25" t="s">
        <v>2581</v>
      </c>
      <c r="I832" s="25">
        <v>21</v>
      </c>
      <c r="J832" s="156">
        <f>VALUE(COUNTIF(Validation!$A$2:$H$100,A832))</f>
        <v>0</v>
      </c>
      <c r="K832" s="93">
        <f t="shared" si="113"/>
        <v>925000</v>
      </c>
      <c r="L832" s="93">
        <f t="shared" si="114"/>
        <v>925000</v>
      </c>
      <c r="M832" s="92">
        <v>925000</v>
      </c>
      <c r="N832" s="92">
        <v>925000</v>
      </c>
      <c r="O832" s="92">
        <v>925000</v>
      </c>
      <c r="P832" s="92" t="s">
        <v>8</v>
      </c>
      <c r="Q832" s="92">
        <v>0</v>
      </c>
      <c r="R832" s="92">
        <v>0</v>
      </c>
      <c r="S832" s="92">
        <v>0</v>
      </c>
      <c r="T832" s="25">
        <f t="shared" si="115"/>
        <v>3</v>
      </c>
      <c r="V832">
        <f t="shared" si="116"/>
        <v>1</v>
      </c>
      <c r="W832" s="25">
        <f t="shared" si="108"/>
        <v>1</v>
      </c>
      <c r="X832">
        <f t="shared" si="109"/>
        <v>1</v>
      </c>
    </row>
    <row r="833" spans="1:24" ht="15.75" x14ac:dyDescent="0.25">
      <c r="A833" t="str">
        <f t="shared" si="110"/>
        <v>Gilles Senn - NJD - G</v>
      </c>
      <c r="B833" t="str">
        <f t="shared" si="111"/>
        <v>Gilles</v>
      </c>
      <c r="C833" t="str">
        <f t="shared" si="112"/>
        <v>Senn</v>
      </c>
      <c r="D833" s="13" t="s">
        <v>2543</v>
      </c>
      <c r="E833" s="22" t="s">
        <v>24</v>
      </c>
      <c r="F833" s="25" t="s">
        <v>331</v>
      </c>
      <c r="G833" s="25" t="s">
        <v>121</v>
      </c>
      <c r="H833" s="25" t="s">
        <v>2581</v>
      </c>
      <c r="I833" s="25">
        <v>23</v>
      </c>
      <c r="J833" s="156">
        <f>VALUE(COUNTIF(Validation!$A$2:$H$100,A833))</f>
        <v>0</v>
      </c>
      <c r="K833" s="93">
        <f t="shared" si="113"/>
        <v>925000</v>
      </c>
      <c r="L833" s="93">
        <f t="shared" si="114"/>
        <v>925000</v>
      </c>
      <c r="M833" s="92">
        <v>925000</v>
      </c>
      <c r="N833" s="92">
        <v>925000</v>
      </c>
      <c r="O833" s="92" t="s">
        <v>8</v>
      </c>
      <c r="P833" s="92">
        <v>0</v>
      </c>
      <c r="Q833" s="92">
        <v>0</v>
      </c>
      <c r="R833" s="92">
        <v>0</v>
      </c>
      <c r="S833" s="92">
        <v>0</v>
      </c>
      <c r="T833" s="25">
        <f t="shared" si="115"/>
        <v>2</v>
      </c>
      <c r="V833">
        <f t="shared" si="116"/>
        <v>1</v>
      </c>
      <c r="W833" s="25">
        <f t="shared" si="108"/>
        <v>1</v>
      </c>
      <c r="X833">
        <f t="shared" si="109"/>
        <v>1</v>
      </c>
    </row>
    <row r="834" spans="1:24" ht="15.75" x14ac:dyDescent="0.25">
      <c r="A834" t="str">
        <f t="shared" si="110"/>
        <v>Yegor Sharangovich - NJD - C</v>
      </c>
      <c r="B834" t="str">
        <f t="shared" si="111"/>
        <v>Yegor</v>
      </c>
      <c r="C834" t="str">
        <f t="shared" si="112"/>
        <v>Sharangovich</v>
      </c>
      <c r="D834" s="13" t="s">
        <v>1621</v>
      </c>
      <c r="E834" s="22" t="s">
        <v>24</v>
      </c>
      <c r="F834" s="25" t="s">
        <v>331</v>
      </c>
      <c r="G834" s="25" t="s">
        <v>70</v>
      </c>
      <c r="H834" s="25" t="s">
        <v>2581</v>
      </c>
      <c r="I834" s="25">
        <v>21</v>
      </c>
      <c r="J834" s="156">
        <f>VALUE(COUNTIF(Validation!$A$2:$H$100,A834))</f>
        <v>0</v>
      </c>
      <c r="K834" s="93">
        <f t="shared" si="113"/>
        <v>925000</v>
      </c>
      <c r="L834" s="93">
        <f t="shared" si="114"/>
        <v>925000</v>
      </c>
      <c r="M834" s="92">
        <v>925000</v>
      </c>
      <c r="N834" s="92">
        <v>925000</v>
      </c>
      <c r="O834" s="92" t="s">
        <v>8</v>
      </c>
      <c r="P834" s="92">
        <v>0</v>
      </c>
      <c r="Q834" s="92">
        <v>0</v>
      </c>
      <c r="R834" s="92">
        <v>0</v>
      </c>
      <c r="S834" s="92">
        <v>0</v>
      </c>
      <c r="T834" s="25">
        <f t="shared" si="115"/>
        <v>2</v>
      </c>
      <c r="V834">
        <f t="shared" si="116"/>
        <v>1</v>
      </c>
      <c r="W834" s="25">
        <f t="shared" ref="W834:W897" si="117">IF(LEFT(F834,3)="ELC",1,0)</f>
        <v>1</v>
      </c>
      <c r="X834">
        <f t="shared" ref="X834:X897" si="118">IF(K834=L834,1,0)</f>
        <v>1</v>
      </c>
    </row>
    <row r="835" spans="1:24" ht="15.75" x14ac:dyDescent="0.25">
      <c r="A835" t="str">
        <f t="shared" ref="A835:A898" si="119">B835&amp;" "&amp;C835&amp;" - "&amp;E835&amp;" - "&amp;G835</f>
        <v>Marian Studenic - NJD - AD</v>
      </c>
      <c r="B835" t="str">
        <f t="shared" ref="B835:B898" si="120">RIGHT(D835,(LEN(D835)-1)-SEARCH(",",D835,1))</f>
        <v>Marian</v>
      </c>
      <c r="C835" t="str">
        <f t="shared" ref="C835:C898" si="121">LEFT(D835,SEARCH(",",D835,1)-1)</f>
        <v>Studenic</v>
      </c>
      <c r="D835" s="13" t="s">
        <v>1622</v>
      </c>
      <c r="E835" s="22" t="s">
        <v>24</v>
      </c>
      <c r="F835" s="25" t="s">
        <v>331</v>
      </c>
      <c r="G835" s="25" t="s">
        <v>2339</v>
      </c>
      <c r="H835" s="25" t="s">
        <v>2581</v>
      </c>
      <c r="I835" s="25">
        <v>20</v>
      </c>
      <c r="J835" s="156">
        <f>VALUE(COUNTIF(Validation!$A$2:$H$100,A835))</f>
        <v>0</v>
      </c>
      <c r="K835" s="93">
        <f t="shared" ref="K835:K898" si="122">IF(OR(M835="RFA",M835="UFA",M835="",M835=0),0,M835)</f>
        <v>925000</v>
      </c>
      <c r="L835" s="93">
        <f t="shared" ref="L835:L898" si="123">IF(OR(N835="RFA",N835="UFA",N835="",N835=0),0,N835)</f>
        <v>925000</v>
      </c>
      <c r="M835" s="92">
        <v>925000</v>
      </c>
      <c r="N835" s="92">
        <v>925000</v>
      </c>
      <c r="O835" s="92" t="s">
        <v>8</v>
      </c>
      <c r="P835" s="92">
        <v>0</v>
      </c>
      <c r="Q835" s="92">
        <v>0</v>
      </c>
      <c r="R835" s="92">
        <v>0</v>
      </c>
      <c r="S835" s="92">
        <v>0</v>
      </c>
      <c r="T835" s="25">
        <f t="shared" ref="T835:T898" si="124">COUNTIF(M835:S835,"&gt;0")</f>
        <v>2</v>
      </c>
      <c r="V835">
        <f t="shared" ref="V835:V898" si="125">COUNTIF($D$3:$D$1478,D835)</f>
        <v>1</v>
      </c>
      <c r="W835" s="25">
        <f t="shared" si="117"/>
        <v>1</v>
      </c>
      <c r="X835">
        <f t="shared" si="118"/>
        <v>1</v>
      </c>
    </row>
    <row r="836" spans="1:24" ht="15.75" x14ac:dyDescent="0.25">
      <c r="A836" t="str">
        <f t="shared" si="119"/>
        <v>Fabian Zetterlund - NJD - C, AD</v>
      </c>
      <c r="B836" t="str">
        <f t="shared" si="120"/>
        <v>Fabian</v>
      </c>
      <c r="C836" t="str">
        <f t="shared" si="121"/>
        <v>Zetterlund</v>
      </c>
      <c r="D836" s="13" t="s">
        <v>2541</v>
      </c>
      <c r="E836" s="22" t="s">
        <v>24</v>
      </c>
      <c r="F836" s="25" t="s">
        <v>331</v>
      </c>
      <c r="G836" s="25" t="s">
        <v>2349</v>
      </c>
      <c r="H836" s="25" t="s">
        <v>2581</v>
      </c>
      <c r="I836" s="25">
        <v>20</v>
      </c>
      <c r="J836" s="156">
        <f>VALUE(COUNTIF(Validation!$A$2:$H$100,A836))</f>
        <v>0</v>
      </c>
      <c r="K836" s="93">
        <f t="shared" si="122"/>
        <v>925000</v>
      </c>
      <c r="L836" s="93">
        <f t="shared" si="123"/>
        <v>925000</v>
      </c>
      <c r="M836" s="92">
        <v>925000</v>
      </c>
      <c r="N836" s="92">
        <v>925000</v>
      </c>
      <c r="O836" s="92">
        <v>925000</v>
      </c>
      <c r="P836" s="92" t="s">
        <v>8</v>
      </c>
      <c r="Q836" s="92">
        <v>0</v>
      </c>
      <c r="R836" s="92">
        <v>0</v>
      </c>
      <c r="S836" s="92">
        <v>0</v>
      </c>
      <c r="T836" s="25">
        <f t="shared" si="124"/>
        <v>3</v>
      </c>
      <c r="V836">
        <f t="shared" si="125"/>
        <v>1</v>
      </c>
      <c r="W836" s="25">
        <f t="shared" si="117"/>
        <v>1</v>
      </c>
      <c r="X836">
        <f t="shared" si="118"/>
        <v>1</v>
      </c>
    </row>
    <row r="837" spans="1:24" ht="15.75" x14ac:dyDescent="0.25">
      <c r="A837" t="str">
        <f t="shared" si="119"/>
        <v>Brandon Gignac - NJD - C</v>
      </c>
      <c r="B837" t="str">
        <f t="shared" si="120"/>
        <v>Brandon</v>
      </c>
      <c r="C837" t="str">
        <f t="shared" si="121"/>
        <v>Gignac</v>
      </c>
      <c r="D837" s="13" t="s">
        <v>1628</v>
      </c>
      <c r="E837" s="25" t="s">
        <v>24</v>
      </c>
      <c r="F837" s="25" t="s">
        <v>331</v>
      </c>
      <c r="G837" s="158" t="s">
        <v>70</v>
      </c>
      <c r="H837" s="158" t="s">
        <v>2581</v>
      </c>
      <c r="I837" s="158">
        <v>21</v>
      </c>
      <c r="J837" s="156">
        <f>VALUE(COUNTIF(Validation!$A$2:$H$100,A837))</f>
        <v>0</v>
      </c>
      <c r="K837" s="93">
        <f t="shared" si="122"/>
        <v>921666</v>
      </c>
      <c r="L837" s="93">
        <f t="shared" si="123"/>
        <v>921666</v>
      </c>
      <c r="M837" s="92">
        <v>921666</v>
      </c>
      <c r="N837" s="92">
        <v>921666</v>
      </c>
      <c r="O837" s="92" t="s">
        <v>8</v>
      </c>
      <c r="P837" s="92">
        <v>0</v>
      </c>
      <c r="Q837" s="92">
        <v>0</v>
      </c>
      <c r="R837" s="92">
        <v>0</v>
      </c>
      <c r="S837" s="92">
        <v>0</v>
      </c>
      <c r="T837" s="25">
        <f t="shared" si="124"/>
        <v>2</v>
      </c>
      <c r="V837">
        <f t="shared" si="125"/>
        <v>1</v>
      </c>
      <c r="W837" s="25">
        <f t="shared" si="117"/>
        <v>1</v>
      </c>
      <c r="X837">
        <f t="shared" si="118"/>
        <v>1</v>
      </c>
    </row>
    <row r="838" spans="1:24" ht="15.75" x14ac:dyDescent="0.25">
      <c r="A838" t="str">
        <f t="shared" si="119"/>
        <v>Mackenzie Blackwood - NJD - G</v>
      </c>
      <c r="B838" t="str">
        <f t="shared" si="120"/>
        <v>Mackenzie</v>
      </c>
      <c r="C838" t="str">
        <f t="shared" si="121"/>
        <v>Blackwood</v>
      </c>
      <c r="D838" s="13" t="s">
        <v>1631</v>
      </c>
      <c r="E838" s="22" t="s">
        <v>24</v>
      </c>
      <c r="F838" s="25" t="s">
        <v>331</v>
      </c>
      <c r="G838" s="9" t="s">
        <v>121</v>
      </c>
      <c r="H838" s="9" t="s">
        <v>2569</v>
      </c>
      <c r="I838" s="9">
        <v>22</v>
      </c>
      <c r="J838" s="156">
        <f>VALUE(COUNTIF(Validation!$A$2:$H$100,A838))</f>
        <v>0</v>
      </c>
      <c r="K838" s="93">
        <f t="shared" si="122"/>
        <v>913333</v>
      </c>
      <c r="L838" s="93">
        <f t="shared" si="123"/>
        <v>0</v>
      </c>
      <c r="M838" s="92">
        <v>913333</v>
      </c>
      <c r="N838" s="92" t="s">
        <v>8</v>
      </c>
      <c r="O838" s="92">
        <v>0</v>
      </c>
      <c r="P838" s="92">
        <v>0</v>
      </c>
      <c r="Q838" s="92">
        <v>0</v>
      </c>
      <c r="R838" s="92">
        <v>0</v>
      </c>
      <c r="S838" s="92">
        <v>0</v>
      </c>
      <c r="T838" s="25">
        <f t="shared" si="124"/>
        <v>1</v>
      </c>
      <c r="V838">
        <f t="shared" si="125"/>
        <v>1</v>
      </c>
      <c r="W838" s="25">
        <f t="shared" si="117"/>
        <v>1</v>
      </c>
      <c r="X838">
        <f t="shared" si="118"/>
        <v>0</v>
      </c>
    </row>
    <row r="839" spans="1:24" ht="15.75" x14ac:dyDescent="0.25">
      <c r="A839" t="str">
        <f t="shared" si="119"/>
        <v>Nathan Bastian - NJD - AD, C</v>
      </c>
      <c r="B839" t="str">
        <f t="shared" si="120"/>
        <v>Nathan</v>
      </c>
      <c r="C839" t="str">
        <f t="shared" si="121"/>
        <v>Bastian</v>
      </c>
      <c r="D839" s="13" t="s">
        <v>1627</v>
      </c>
      <c r="E839" s="22" t="s">
        <v>24</v>
      </c>
      <c r="F839" s="25" t="s">
        <v>331</v>
      </c>
      <c r="G839" s="25" t="s">
        <v>2354</v>
      </c>
      <c r="H839" s="25" t="s">
        <v>2581</v>
      </c>
      <c r="I839" s="25">
        <v>21</v>
      </c>
      <c r="J839" s="156">
        <f>VALUE(COUNTIF(Validation!$A$2:$H$100,A839))</f>
        <v>1</v>
      </c>
      <c r="K839" s="93">
        <f t="shared" si="122"/>
        <v>905000</v>
      </c>
      <c r="L839" s="93">
        <f t="shared" si="123"/>
        <v>905000</v>
      </c>
      <c r="M839" s="92">
        <v>905000</v>
      </c>
      <c r="N839" s="92">
        <v>905000</v>
      </c>
      <c r="O839" s="92" t="s">
        <v>8</v>
      </c>
      <c r="P839" s="92">
        <v>0</v>
      </c>
      <c r="Q839" s="92">
        <v>0</v>
      </c>
      <c r="R839" s="92">
        <v>0</v>
      </c>
      <c r="S839" s="92">
        <v>0</v>
      </c>
      <c r="T839" s="25">
        <f t="shared" si="124"/>
        <v>2</v>
      </c>
      <c r="V839">
        <f t="shared" si="125"/>
        <v>1</v>
      </c>
      <c r="W839" s="25">
        <f t="shared" si="117"/>
        <v>1</v>
      </c>
      <c r="X839">
        <f t="shared" si="118"/>
        <v>1</v>
      </c>
    </row>
    <row r="840" spans="1:24" ht="15.75" x14ac:dyDescent="0.25">
      <c r="A840" t="str">
        <f t="shared" si="119"/>
        <v>Jesper Bratt - NJD - AG, AD</v>
      </c>
      <c r="B840" t="str">
        <f t="shared" si="120"/>
        <v>Jesper</v>
      </c>
      <c r="C840" t="str">
        <f t="shared" si="121"/>
        <v>Bratt</v>
      </c>
      <c r="D840" s="13" t="s">
        <v>1608</v>
      </c>
      <c r="E840" s="22" t="s">
        <v>24</v>
      </c>
      <c r="F840" s="25" t="s">
        <v>331</v>
      </c>
      <c r="G840" s="9" t="s">
        <v>2343</v>
      </c>
      <c r="H840" s="9" t="s">
        <v>2569</v>
      </c>
      <c r="I840" s="9">
        <v>21</v>
      </c>
      <c r="J840" s="156">
        <f>VALUE(COUNTIF(Validation!$A$2:$H$100,A840))</f>
        <v>1</v>
      </c>
      <c r="K840" s="93">
        <f t="shared" si="122"/>
        <v>825000</v>
      </c>
      <c r="L840" s="93">
        <f t="shared" si="123"/>
        <v>0</v>
      </c>
      <c r="M840" s="92">
        <v>825000</v>
      </c>
      <c r="N840" s="92" t="s">
        <v>8</v>
      </c>
      <c r="O840" s="92">
        <v>0</v>
      </c>
      <c r="P840" s="92">
        <v>0</v>
      </c>
      <c r="Q840" s="92">
        <v>0</v>
      </c>
      <c r="R840" s="92">
        <v>0</v>
      </c>
      <c r="S840" s="92">
        <v>0</v>
      </c>
      <c r="T840" s="25">
        <f t="shared" si="124"/>
        <v>1</v>
      </c>
      <c r="V840">
        <f t="shared" si="125"/>
        <v>1</v>
      </c>
      <c r="W840" s="25">
        <f t="shared" si="117"/>
        <v>1</v>
      </c>
      <c r="X840">
        <f t="shared" si="118"/>
        <v>0</v>
      </c>
    </row>
    <row r="841" spans="1:24" ht="15.75" x14ac:dyDescent="0.25">
      <c r="A841" t="str">
        <f t="shared" si="119"/>
        <v>Brett Seney - NJD - C, AG</v>
      </c>
      <c r="B841" t="str">
        <f t="shared" si="120"/>
        <v>Brett</v>
      </c>
      <c r="C841" t="str">
        <f t="shared" si="121"/>
        <v>Seney</v>
      </c>
      <c r="D841" s="13" t="s">
        <v>1623</v>
      </c>
      <c r="E841" s="22" t="s">
        <v>24</v>
      </c>
      <c r="F841" s="25" t="s">
        <v>331</v>
      </c>
      <c r="G841" s="25" t="s">
        <v>2353</v>
      </c>
      <c r="H841" s="25" t="s">
        <v>2581</v>
      </c>
      <c r="I841" s="25">
        <v>23</v>
      </c>
      <c r="J841" s="156">
        <f>VALUE(COUNTIF(Validation!$A$2:$H$100,A841))</f>
        <v>0</v>
      </c>
      <c r="K841" s="93">
        <f t="shared" si="122"/>
        <v>825000</v>
      </c>
      <c r="L841" s="93">
        <f t="shared" si="123"/>
        <v>0</v>
      </c>
      <c r="M841" s="92">
        <v>825000</v>
      </c>
      <c r="N841" s="92" t="s">
        <v>8</v>
      </c>
      <c r="O841" s="92">
        <v>0</v>
      </c>
      <c r="P841" s="92">
        <v>0</v>
      </c>
      <c r="Q841" s="92">
        <v>0</v>
      </c>
      <c r="R841" s="92">
        <v>0</v>
      </c>
      <c r="S841" s="92">
        <v>0</v>
      </c>
      <c r="T841" s="25">
        <f t="shared" si="124"/>
        <v>1</v>
      </c>
      <c r="V841">
        <f t="shared" si="125"/>
        <v>1</v>
      </c>
      <c r="W841" s="25">
        <f t="shared" si="117"/>
        <v>1</v>
      </c>
      <c r="X841">
        <f t="shared" si="118"/>
        <v>0</v>
      </c>
    </row>
    <row r="842" spans="1:24" ht="15.75" x14ac:dyDescent="0.25">
      <c r="A842" t="str">
        <f t="shared" si="119"/>
        <v>John Hayden - NJD - C, AD</v>
      </c>
      <c r="B842" t="str">
        <f t="shared" si="120"/>
        <v>John</v>
      </c>
      <c r="C842" t="str">
        <f t="shared" si="121"/>
        <v>Hayden</v>
      </c>
      <c r="D842" s="13" t="s">
        <v>1804</v>
      </c>
      <c r="E842" s="22" t="s">
        <v>24</v>
      </c>
      <c r="F842" s="25">
        <v>0</v>
      </c>
      <c r="G842" s="25" t="s">
        <v>2349</v>
      </c>
      <c r="H842" s="25" t="s">
        <v>2569</v>
      </c>
      <c r="I842" s="25">
        <v>24</v>
      </c>
      <c r="J842" s="156">
        <f>VALUE(COUNTIF(Validation!$A$2:$H$100,A842))</f>
        <v>0</v>
      </c>
      <c r="K842" s="93">
        <f t="shared" si="122"/>
        <v>750000</v>
      </c>
      <c r="L842" s="93">
        <f t="shared" si="123"/>
        <v>0</v>
      </c>
      <c r="M842" s="92">
        <v>750000</v>
      </c>
      <c r="N842" s="92" t="s">
        <v>8</v>
      </c>
      <c r="O842" s="92">
        <v>0</v>
      </c>
      <c r="P842" s="92">
        <v>0</v>
      </c>
      <c r="Q842" s="92">
        <v>0</v>
      </c>
      <c r="R842" s="92">
        <v>0</v>
      </c>
      <c r="S842" s="92">
        <v>0</v>
      </c>
      <c r="T842" s="25">
        <f t="shared" si="124"/>
        <v>1</v>
      </c>
      <c r="V842">
        <f t="shared" si="125"/>
        <v>1</v>
      </c>
      <c r="W842" s="25">
        <f t="shared" si="117"/>
        <v>0</v>
      </c>
      <c r="X842">
        <f t="shared" si="118"/>
        <v>0</v>
      </c>
    </row>
    <row r="843" spans="1:24" ht="15.75" x14ac:dyDescent="0.25">
      <c r="A843" t="str">
        <f t="shared" si="119"/>
        <v>Ben Street - NJD - C</v>
      </c>
      <c r="B843" t="str">
        <f t="shared" si="120"/>
        <v>Ben</v>
      </c>
      <c r="C843" t="str">
        <f t="shared" si="121"/>
        <v>Street</v>
      </c>
      <c r="D843" s="13" t="s">
        <v>2051</v>
      </c>
      <c r="E843" s="22" t="s">
        <v>24</v>
      </c>
      <c r="F843" s="25">
        <v>0</v>
      </c>
      <c r="G843" s="25" t="s">
        <v>70</v>
      </c>
      <c r="H843" s="25" t="s">
        <v>2581</v>
      </c>
      <c r="I843" s="9">
        <v>32</v>
      </c>
      <c r="J843" s="156">
        <f>VALUE(COUNTIF(Validation!$A$2:$H$100,A843))</f>
        <v>0</v>
      </c>
      <c r="K843" s="93">
        <f t="shared" si="122"/>
        <v>750000</v>
      </c>
      <c r="L843" s="93">
        <f t="shared" si="123"/>
        <v>0</v>
      </c>
      <c r="M843" s="92">
        <v>750000</v>
      </c>
      <c r="N843" s="92" t="s">
        <v>7</v>
      </c>
      <c r="O843" s="92">
        <v>0</v>
      </c>
      <c r="P843" s="92">
        <v>0</v>
      </c>
      <c r="Q843" s="92">
        <v>0</v>
      </c>
      <c r="R843" s="92">
        <v>0</v>
      </c>
      <c r="S843" s="92">
        <v>0</v>
      </c>
      <c r="T843" s="25">
        <f t="shared" si="124"/>
        <v>1</v>
      </c>
      <c r="V843">
        <f t="shared" si="125"/>
        <v>1</v>
      </c>
      <c r="W843" s="25">
        <f t="shared" si="117"/>
        <v>0</v>
      </c>
      <c r="X843">
        <f t="shared" si="118"/>
        <v>0</v>
      </c>
    </row>
    <row r="844" spans="1:24" ht="15.75" x14ac:dyDescent="0.25">
      <c r="A844" t="str">
        <f t="shared" si="119"/>
        <v>Jeremy Groleau - NJD - DG</v>
      </c>
      <c r="B844" t="str">
        <f t="shared" si="120"/>
        <v>Jeremy</v>
      </c>
      <c r="C844" t="str">
        <f t="shared" si="121"/>
        <v>Groleau</v>
      </c>
      <c r="D844" s="13" t="s">
        <v>2786</v>
      </c>
      <c r="E844" s="22" t="s">
        <v>24</v>
      </c>
      <c r="F844" s="25" t="s">
        <v>333</v>
      </c>
      <c r="G844" s="25" t="s">
        <v>2346</v>
      </c>
      <c r="H844" s="25" t="s">
        <v>334</v>
      </c>
      <c r="I844" s="25">
        <v>19</v>
      </c>
      <c r="J844" s="156">
        <f>VALUE(COUNTIF(Validation!$A$2:$H$100,A844))</f>
        <v>0</v>
      </c>
      <c r="K844" s="93">
        <f t="shared" si="122"/>
        <v>743333</v>
      </c>
      <c r="L844" s="93">
        <f t="shared" si="123"/>
        <v>743333</v>
      </c>
      <c r="M844" s="92">
        <v>743333</v>
      </c>
      <c r="N844" s="92">
        <v>743333</v>
      </c>
      <c r="O844" s="92">
        <v>743333</v>
      </c>
      <c r="P844" s="92" t="s">
        <v>8</v>
      </c>
      <c r="Q844" s="92">
        <v>0</v>
      </c>
      <c r="R844" s="92">
        <v>0</v>
      </c>
      <c r="S844" s="92">
        <v>0</v>
      </c>
      <c r="T844" s="25">
        <f t="shared" si="124"/>
        <v>3</v>
      </c>
      <c r="V844">
        <f t="shared" si="125"/>
        <v>1</v>
      </c>
      <c r="W844" s="25">
        <f t="shared" si="117"/>
        <v>1</v>
      </c>
      <c r="X844">
        <f t="shared" si="118"/>
        <v>1</v>
      </c>
    </row>
    <row r="845" spans="1:24" ht="15.75" x14ac:dyDescent="0.25">
      <c r="A845" t="str">
        <f t="shared" si="119"/>
        <v>Evan Cormier - NJD - G</v>
      </c>
      <c r="B845" t="str">
        <f t="shared" si="120"/>
        <v>Evan</v>
      </c>
      <c r="C845" t="str">
        <f t="shared" si="121"/>
        <v>Cormier</v>
      </c>
      <c r="D845" s="13" t="s">
        <v>2544</v>
      </c>
      <c r="E845" s="22" t="s">
        <v>24</v>
      </c>
      <c r="F845" s="25" t="s">
        <v>331</v>
      </c>
      <c r="G845" s="25" t="s">
        <v>121</v>
      </c>
      <c r="H845" s="25" t="s">
        <v>2581</v>
      </c>
      <c r="I845" s="25">
        <v>21</v>
      </c>
      <c r="J845" s="156">
        <f>VALUE(COUNTIF(Validation!$A$2:$H$100,A845))</f>
        <v>0</v>
      </c>
      <c r="K845" s="93">
        <f t="shared" si="122"/>
        <v>718333</v>
      </c>
      <c r="L845" s="93">
        <f t="shared" si="123"/>
        <v>718333</v>
      </c>
      <c r="M845" s="92">
        <v>718333</v>
      </c>
      <c r="N845" s="92">
        <v>718333</v>
      </c>
      <c r="O845" s="92" t="s">
        <v>8</v>
      </c>
      <c r="P845" s="92">
        <v>0</v>
      </c>
      <c r="Q845" s="92">
        <v>0</v>
      </c>
      <c r="R845" s="92">
        <v>0</v>
      </c>
      <c r="S845" s="92">
        <v>0</v>
      </c>
      <c r="T845" s="25">
        <f t="shared" si="124"/>
        <v>2</v>
      </c>
      <c r="V845">
        <f t="shared" si="125"/>
        <v>1</v>
      </c>
      <c r="W845" s="25">
        <f t="shared" si="117"/>
        <v>1</v>
      </c>
      <c r="X845">
        <f t="shared" si="118"/>
        <v>1</v>
      </c>
    </row>
    <row r="846" spans="1:24" ht="15.75" x14ac:dyDescent="0.25">
      <c r="A846" t="str">
        <f t="shared" si="119"/>
        <v>Brandon Baddock - NJD - AG, C</v>
      </c>
      <c r="B846" t="str">
        <f t="shared" si="120"/>
        <v>Brandon</v>
      </c>
      <c r="C846" t="str">
        <f t="shared" si="121"/>
        <v>Baddock</v>
      </c>
      <c r="D846" s="13" t="s">
        <v>1634</v>
      </c>
      <c r="E846" s="22" t="s">
        <v>24</v>
      </c>
      <c r="F846" s="25">
        <v>0</v>
      </c>
      <c r="G846" s="25" t="s">
        <v>2351</v>
      </c>
      <c r="H846" s="25" t="s">
        <v>2581</v>
      </c>
      <c r="I846" s="25">
        <v>24</v>
      </c>
      <c r="J846" s="156">
        <f>VALUE(COUNTIF(Validation!$A$2:$H$100,A846))</f>
        <v>0</v>
      </c>
      <c r="K846" s="93">
        <f t="shared" si="122"/>
        <v>700000</v>
      </c>
      <c r="L846" s="93">
        <f t="shared" si="123"/>
        <v>0</v>
      </c>
      <c r="M846" s="92">
        <v>700000</v>
      </c>
      <c r="N846" s="92" t="s">
        <v>8</v>
      </c>
      <c r="O846" s="92">
        <v>0</v>
      </c>
      <c r="P846" s="92">
        <v>0</v>
      </c>
      <c r="Q846" s="92">
        <v>0</v>
      </c>
      <c r="R846" s="92">
        <v>0</v>
      </c>
      <c r="S846" s="92">
        <v>0</v>
      </c>
      <c r="T846" s="25">
        <f t="shared" si="124"/>
        <v>1</v>
      </c>
      <c r="V846">
        <f t="shared" si="125"/>
        <v>1</v>
      </c>
      <c r="W846" s="25">
        <f t="shared" si="117"/>
        <v>0</v>
      </c>
      <c r="X846">
        <f t="shared" si="118"/>
        <v>0</v>
      </c>
    </row>
    <row r="847" spans="1:24" ht="15.75" x14ac:dyDescent="0.25">
      <c r="A847" t="str">
        <f t="shared" si="119"/>
        <v>Josh Jacobs - NJD - D</v>
      </c>
      <c r="B847" t="str">
        <f t="shared" si="120"/>
        <v>Josh</v>
      </c>
      <c r="C847" t="str">
        <f t="shared" si="121"/>
        <v>Jacobs</v>
      </c>
      <c r="D847" s="13" t="s">
        <v>1626</v>
      </c>
      <c r="E847" s="22" t="s">
        <v>24</v>
      </c>
      <c r="F847" s="25">
        <v>0</v>
      </c>
      <c r="G847" s="25" t="s">
        <v>79</v>
      </c>
      <c r="H847" s="25" t="s">
        <v>2581</v>
      </c>
      <c r="I847" s="25">
        <v>23</v>
      </c>
      <c r="J847" s="156">
        <f>VALUE(COUNTIF(Validation!$A$2:$H$100,A847))</f>
        <v>0</v>
      </c>
      <c r="K847" s="93">
        <f t="shared" si="122"/>
        <v>700000</v>
      </c>
      <c r="L847" s="93">
        <f t="shared" si="123"/>
        <v>0</v>
      </c>
      <c r="M847" s="92">
        <v>700000</v>
      </c>
      <c r="N847" s="92" t="s">
        <v>8</v>
      </c>
      <c r="O847" s="92">
        <v>0</v>
      </c>
      <c r="P847" s="92">
        <v>0</v>
      </c>
      <c r="Q847" s="92">
        <v>0</v>
      </c>
      <c r="R847" s="92">
        <v>0</v>
      </c>
      <c r="S847" s="92">
        <v>0</v>
      </c>
      <c r="T847" s="25">
        <f t="shared" si="124"/>
        <v>1</v>
      </c>
      <c r="V847">
        <f t="shared" si="125"/>
        <v>1</v>
      </c>
      <c r="W847" s="25">
        <f t="shared" si="117"/>
        <v>0</v>
      </c>
      <c r="X847">
        <f t="shared" si="118"/>
        <v>0</v>
      </c>
    </row>
    <row r="848" spans="1:24" ht="15.75" x14ac:dyDescent="0.25">
      <c r="A848" t="str">
        <f t="shared" si="119"/>
        <v>Dakota Mermis - NJD - DD</v>
      </c>
      <c r="B848" t="str">
        <f t="shared" si="120"/>
        <v>Dakota</v>
      </c>
      <c r="C848" t="str">
        <f t="shared" si="121"/>
        <v>Mermis</v>
      </c>
      <c r="D848" s="13" t="s">
        <v>2093</v>
      </c>
      <c r="E848" s="22" t="s">
        <v>24</v>
      </c>
      <c r="F848" s="25">
        <v>0</v>
      </c>
      <c r="G848" s="25" t="s">
        <v>2345</v>
      </c>
      <c r="H848" s="25" t="s">
        <v>2581</v>
      </c>
      <c r="I848" s="25">
        <v>25</v>
      </c>
      <c r="J848" s="156">
        <f>VALUE(COUNTIF(Validation!$A$2:$H$100,A848))</f>
        <v>0</v>
      </c>
      <c r="K848" s="93">
        <f t="shared" si="122"/>
        <v>700000</v>
      </c>
      <c r="L848" s="93">
        <f t="shared" si="123"/>
        <v>0</v>
      </c>
      <c r="M848" s="92">
        <v>700000</v>
      </c>
      <c r="N848" s="92" t="s">
        <v>8</v>
      </c>
      <c r="O848" s="92">
        <v>0</v>
      </c>
      <c r="P848" s="92">
        <v>0</v>
      </c>
      <c r="Q848" s="92">
        <v>0</v>
      </c>
      <c r="R848" s="92">
        <v>0</v>
      </c>
      <c r="S848" s="92">
        <v>0</v>
      </c>
      <c r="T848" s="25">
        <f t="shared" si="124"/>
        <v>1</v>
      </c>
      <c r="V848">
        <f t="shared" si="125"/>
        <v>1</v>
      </c>
      <c r="W848" s="25">
        <f t="shared" si="117"/>
        <v>0</v>
      </c>
      <c r="X848">
        <f t="shared" si="118"/>
        <v>0</v>
      </c>
    </row>
    <row r="849" spans="1:24" ht="15.75" x14ac:dyDescent="0.25">
      <c r="A849" t="str">
        <f t="shared" si="119"/>
        <v>Kevin Rooney - NJD - AD, C</v>
      </c>
      <c r="B849" t="str">
        <f t="shared" si="120"/>
        <v>Kevin</v>
      </c>
      <c r="C849" t="str">
        <f t="shared" si="121"/>
        <v>Rooney</v>
      </c>
      <c r="D849" s="13" t="s">
        <v>1630</v>
      </c>
      <c r="E849" s="22" t="s">
        <v>24</v>
      </c>
      <c r="F849" s="25">
        <v>0</v>
      </c>
      <c r="G849" s="25" t="s">
        <v>2354</v>
      </c>
      <c r="H849" s="25" t="s">
        <v>2569</v>
      </c>
      <c r="I849" s="25">
        <v>26</v>
      </c>
      <c r="J849" s="156">
        <f>VALUE(COUNTIF(Validation!$A$2:$H$100,A849))</f>
        <v>0</v>
      </c>
      <c r="K849" s="93">
        <f t="shared" si="122"/>
        <v>700000</v>
      </c>
      <c r="L849" s="93">
        <f t="shared" si="123"/>
        <v>0</v>
      </c>
      <c r="M849" s="92">
        <v>700000</v>
      </c>
      <c r="N849" s="92" t="s">
        <v>7</v>
      </c>
      <c r="O849" s="92">
        <v>0</v>
      </c>
      <c r="P849" s="92">
        <v>0</v>
      </c>
      <c r="Q849" s="92">
        <v>0</v>
      </c>
      <c r="R849" s="92">
        <v>0</v>
      </c>
      <c r="S849" s="92">
        <v>0</v>
      </c>
      <c r="T849" s="25">
        <f t="shared" si="124"/>
        <v>1</v>
      </c>
      <c r="V849">
        <f t="shared" si="125"/>
        <v>1</v>
      </c>
      <c r="W849" s="25">
        <f t="shared" si="117"/>
        <v>0</v>
      </c>
      <c r="X849">
        <f t="shared" si="118"/>
        <v>0</v>
      </c>
    </row>
    <row r="850" spans="1:24" ht="15.75" x14ac:dyDescent="0.25">
      <c r="A850" t="str">
        <f t="shared" si="119"/>
        <v>Matt Tennyson - NJD - DD</v>
      </c>
      <c r="B850" t="str">
        <f t="shared" si="120"/>
        <v>Matt</v>
      </c>
      <c r="C850" t="str">
        <f t="shared" si="121"/>
        <v>Tennyson</v>
      </c>
      <c r="D850" s="13" t="s">
        <v>1330</v>
      </c>
      <c r="E850" s="22" t="s">
        <v>24</v>
      </c>
      <c r="F850" s="25">
        <v>0</v>
      </c>
      <c r="G850" s="25" t="s">
        <v>2345</v>
      </c>
      <c r="H850" s="25" t="s">
        <v>2581</v>
      </c>
      <c r="I850" s="25">
        <v>29</v>
      </c>
      <c r="J850" s="156">
        <f>VALUE(COUNTIF(Validation!$A$2:$H$100,A850))</f>
        <v>0</v>
      </c>
      <c r="K850" s="93">
        <f t="shared" si="122"/>
        <v>700000</v>
      </c>
      <c r="L850" s="93">
        <f t="shared" si="123"/>
        <v>700000</v>
      </c>
      <c r="M850" s="92">
        <v>700000</v>
      </c>
      <c r="N850" s="92">
        <v>700000</v>
      </c>
      <c r="O850" s="92" t="s">
        <v>7</v>
      </c>
      <c r="P850" s="92">
        <v>0</v>
      </c>
      <c r="Q850" s="92">
        <v>0</v>
      </c>
      <c r="R850" s="92">
        <v>0</v>
      </c>
      <c r="S850" s="92">
        <v>0</v>
      </c>
      <c r="T850" s="25">
        <f t="shared" si="124"/>
        <v>2</v>
      </c>
      <c r="V850">
        <f t="shared" si="125"/>
        <v>1</v>
      </c>
      <c r="W850" s="25">
        <f t="shared" si="117"/>
        <v>0</v>
      </c>
      <c r="X850">
        <f t="shared" si="118"/>
        <v>1</v>
      </c>
    </row>
    <row r="851" spans="1:24" ht="15.75" x14ac:dyDescent="0.25">
      <c r="A851" t="str">
        <f t="shared" si="119"/>
        <v>Colby Sissons - NJD - D</v>
      </c>
      <c r="B851" t="str">
        <f t="shared" si="120"/>
        <v>Colby</v>
      </c>
      <c r="C851" t="str">
        <f t="shared" si="121"/>
        <v>Sissons</v>
      </c>
      <c r="D851" s="13" t="s">
        <v>1632</v>
      </c>
      <c r="E851" s="22" t="s">
        <v>24</v>
      </c>
      <c r="F851" s="25" t="s">
        <v>331</v>
      </c>
      <c r="G851" s="25" t="s">
        <v>79</v>
      </c>
      <c r="H851" s="25" t="s">
        <v>2581</v>
      </c>
      <c r="I851" s="25">
        <v>21</v>
      </c>
      <c r="J851" s="156">
        <f>VALUE(COUNTIF(Validation!$A$2:$H$100,A851))</f>
        <v>0</v>
      </c>
      <c r="K851" s="93">
        <f t="shared" si="122"/>
        <v>696111</v>
      </c>
      <c r="L851" s="93">
        <f t="shared" si="123"/>
        <v>696111</v>
      </c>
      <c r="M851" s="92">
        <v>696111</v>
      </c>
      <c r="N851" s="92">
        <v>696111</v>
      </c>
      <c r="O851" s="92" t="s">
        <v>8</v>
      </c>
      <c r="P851" s="92">
        <v>0</v>
      </c>
      <c r="Q851" s="92">
        <v>0</v>
      </c>
      <c r="R851" s="92">
        <v>0</v>
      </c>
      <c r="S851" s="92">
        <v>0</v>
      </c>
      <c r="T851" s="25">
        <f t="shared" si="124"/>
        <v>2</v>
      </c>
      <c r="V851">
        <f t="shared" si="125"/>
        <v>1</v>
      </c>
      <c r="W851" s="25">
        <f t="shared" si="117"/>
        <v>1</v>
      </c>
      <c r="X851">
        <f t="shared" si="118"/>
        <v>1</v>
      </c>
    </row>
    <row r="852" spans="1:24" ht="15.75" x14ac:dyDescent="0.25">
      <c r="A852" t="str">
        <f t="shared" si="119"/>
        <v>Brian Strait - NJD - DG</v>
      </c>
      <c r="B852" t="str">
        <f t="shared" si="120"/>
        <v>Brian</v>
      </c>
      <c r="C852" t="str">
        <f t="shared" si="121"/>
        <v>Strait</v>
      </c>
      <c r="D852" s="13" t="s">
        <v>1633</v>
      </c>
      <c r="E852" s="22" t="s">
        <v>24</v>
      </c>
      <c r="F852" s="25">
        <v>0</v>
      </c>
      <c r="G852" s="158" t="s">
        <v>2346</v>
      </c>
      <c r="H852" s="158" t="s">
        <v>2581</v>
      </c>
      <c r="I852" s="158">
        <v>31</v>
      </c>
      <c r="J852" s="156">
        <f>VALUE(COUNTIF(Validation!$A$2:$H$100,A852))</f>
        <v>0</v>
      </c>
      <c r="K852" s="93">
        <f t="shared" si="122"/>
        <v>675000</v>
      </c>
      <c r="L852" s="93">
        <f t="shared" si="123"/>
        <v>0</v>
      </c>
      <c r="M852" s="92">
        <v>675000</v>
      </c>
      <c r="N852" s="92" t="s">
        <v>7</v>
      </c>
      <c r="O852" s="92">
        <v>0</v>
      </c>
      <c r="P852" s="92">
        <v>0</v>
      </c>
      <c r="Q852" s="92">
        <v>0</v>
      </c>
      <c r="R852" s="92">
        <v>0</v>
      </c>
      <c r="S852" s="92">
        <v>0</v>
      </c>
      <c r="T852" s="25">
        <f t="shared" si="124"/>
        <v>1</v>
      </c>
      <c r="V852">
        <f t="shared" si="125"/>
        <v>1</v>
      </c>
      <c r="W852" s="25">
        <f t="shared" si="117"/>
        <v>0</v>
      </c>
      <c r="X852">
        <f t="shared" si="118"/>
        <v>0</v>
      </c>
    </row>
    <row r="853" spans="1:24" ht="15.75" x14ac:dyDescent="0.25">
      <c r="A853" t="str">
        <f t="shared" si="119"/>
        <v>Pavel Zacha - NJD - C</v>
      </c>
      <c r="B853" t="str">
        <f t="shared" si="120"/>
        <v>Pavel</v>
      </c>
      <c r="C853" t="str">
        <f t="shared" si="121"/>
        <v>Zacha</v>
      </c>
      <c r="D853" s="13" t="s">
        <v>1607</v>
      </c>
      <c r="E853" s="22" t="s">
        <v>24</v>
      </c>
      <c r="F853" s="25">
        <v>0</v>
      </c>
      <c r="G853" s="9" t="s">
        <v>70</v>
      </c>
      <c r="H853" s="9" t="s">
        <v>2569</v>
      </c>
      <c r="I853" s="9">
        <v>22</v>
      </c>
      <c r="J853" s="156">
        <f>VALUE(COUNTIF(Validation!$A$2:$H$100,A853))</f>
        <v>1</v>
      </c>
      <c r="K853" s="93">
        <f t="shared" si="122"/>
        <v>0</v>
      </c>
      <c r="L853" s="93">
        <f t="shared" si="123"/>
        <v>0</v>
      </c>
      <c r="M853" s="92" t="s">
        <v>8</v>
      </c>
      <c r="N853" s="92">
        <v>0</v>
      </c>
      <c r="O853" s="92">
        <v>0</v>
      </c>
      <c r="P853" s="92">
        <v>0</v>
      </c>
      <c r="Q853" s="92">
        <v>0</v>
      </c>
      <c r="R853" s="92">
        <v>0</v>
      </c>
      <c r="S853" s="92">
        <v>0</v>
      </c>
      <c r="T853" s="25">
        <f t="shared" si="124"/>
        <v>0</v>
      </c>
      <c r="V853">
        <f t="shared" si="125"/>
        <v>1</v>
      </c>
      <c r="W853" s="25">
        <f t="shared" si="117"/>
        <v>0</v>
      </c>
      <c r="X853">
        <f t="shared" si="118"/>
        <v>1</v>
      </c>
    </row>
    <row r="854" spans="1:24" ht="15.75" x14ac:dyDescent="0.25">
      <c r="A854" t="str">
        <f t="shared" si="119"/>
        <v>Anders Lee - NYI - AG, C</v>
      </c>
      <c r="B854" t="str">
        <f t="shared" si="120"/>
        <v>Anders</v>
      </c>
      <c r="C854" t="str">
        <f t="shared" si="121"/>
        <v>Lee</v>
      </c>
      <c r="D854" s="13" t="s">
        <v>4814</v>
      </c>
      <c r="E854" s="22" t="s">
        <v>25</v>
      </c>
      <c r="F854" s="25" t="s">
        <v>318</v>
      </c>
      <c r="G854" s="25" t="s">
        <v>2351</v>
      </c>
      <c r="H854" s="25" t="s">
        <v>2569</v>
      </c>
      <c r="I854" s="25">
        <v>29</v>
      </c>
      <c r="J854" s="156">
        <f>VALUE(COUNTIF(Validation!$A$2:$H$100,A854))</f>
        <v>1</v>
      </c>
      <c r="K854" s="93">
        <f t="shared" si="122"/>
        <v>7000000</v>
      </c>
      <c r="L854" s="93">
        <f t="shared" si="123"/>
        <v>7000000</v>
      </c>
      <c r="M854" s="92">
        <v>7000000</v>
      </c>
      <c r="N854" s="92">
        <v>7000000</v>
      </c>
      <c r="O854" s="92">
        <v>7000000</v>
      </c>
      <c r="P854" s="92">
        <v>7000000</v>
      </c>
      <c r="Q854" s="92">
        <v>7000000</v>
      </c>
      <c r="R854" s="92">
        <v>7000000</v>
      </c>
      <c r="S854" s="92">
        <v>7000000</v>
      </c>
      <c r="T854" s="25">
        <f t="shared" si="124"/>
        <v>7</v>
      </c>
      <c r="V854">
        <f t="shared" si="125"/>
        <v>1</v>
      </c>
      <c r="W854" s="25">
        <f t="shared" si="117"/>
        <v>0</v>
      </c>
      <c r="X854">
        <f t="shared" si="118"/>
        <v>1</v>
      </c>
    </row>
    <row r="855" spans="1:24" ht="15.75" x14ac:dyDescent="0.25">
      <c r="A855" t="str">
        <f t="shared" si="119"/>
        <v>Johnny Boychuk - NYI - DD</v>
      </c>
      <c r="B855" t="str">
        <f t="shared" si="120"/>
        <v>Johnny</v>
      </c>
      <c r="C855" t="str">
        <f t="shared" si="121"/>
        <v>Boychuk</v>
      </c>
      <c r="D855" s="13" t="s">
        <v>1645</v>
      </c>
      <c r="E855" s="22" t="s">
        <v>25</v>
      </c>
      <c r="F855" s="25" t="s">
        <v>326</v>
      </c>
      <c r="G855" s="25" t="s">
        <v>2345</v>
      </c>
      <c r="H855" s="25" t="s">
        <v>2569</v>
      </c>
      <c r="I855" s="25">
        <v>35</v>
      </c>
      <c r="J855" s="156">
        <f>VALUE(COUNTIF(Validation!$A$2:$H$100,A855))</f>
        <v>0</v>
      </c>
      <c r="K855" s="93">
        <f t="shared" si="122"/>
        <v>6000000</v>
      </c>
      <c r="L855" s="93">
        <f t="shared" si="123"/>
        <v>6000000</v>
      </c>
      <c r="M855" s="92">
        <v>6000000</v>
      </c>
      <c r="N855" s="92">
        <v>6000000</v>
      </c>
      <c r="O855" s="92">
        <v>6000000</v>
      </c>
      <c r="P855" s="92" t="s">
        <v>7</v>
      </c>
      <c r="Q855" s="92">
        <v>0</v>
      </c>
      <c r="R855" s="92">
        <v>0</v>
      </c>
      <c r="S855" s="92">
        <v>0</v>
      </c>
      <c r="T855" s="25">
        <f t="shared" si="124"/>
        <v>3</v>
      </c>
      <c r="V855">
        <f t="shared" si="125"/>
        <v>1</v>
      </c>
      <c r="W855" s="25">
        <f t="shared" si="117"/>
        <v>0</v>
      </c>
      <c r="X855">
        <f t="shared" si="118"/>
        <v>1</v>
      </c>
    </row>
    <row r="856" spans="1:24" ht="15.75" x14ac:dyDescent="0.25">
      <c r="A856" t="str">
        <f t="shared" si="119"/>
        <v>Brock Nelson - NYI - C, AG</v>
      </c>
      <c r="B856" t="str">
        <f t="shared" si="120"/>
        <v>Brock</v>
      </c>
      <c r="C856" t="str">
        <f t="shared" si="121"/>
        <v>Nelson</v>
      </c>
      <c r="D856" s="13" t="s">
        <v>1636</v>
      </c>
      <c r="E856" s="22" t="s">
        <v>25</v>
      </c>
      <c r="F856" s="25" t="s">
        <v>318</v>
      </c>
      <c r="G856" s="25" t="s">
        <v>2353</v>
      </c>
      <c r="H856" s="25" t="s">
        <v>2569</v>
      </c>
      <c r="I856" s="25">
        <v>27</v>
      </c>
      <c r="J856" s="156">
        <f>VALUE(COUNTIF(Validation!$A$2:$H$100,A856))</f>
        <v>0</v>
      </c>
      <c r="K856" s="93">
        <f t="shared" si="122"/>
        <v>6000000</v>
      </c>
      <c r="L856" s="93">
        <f t="shared" si="123"/>
        <v>6000000</v>
      </c>
      <c r="M856" s="92">
        <v>6000000</v>
      </c>
      <c r="N856" s="92">
        <v>6000000</v>
      </c>
      <c r="O856" s="92">
        <v>6000000</v>
      </c>
      <c r="P856" s="92">
        <v>6000000</v>
      </c>
      <c r="Q856" s="92">
        <v>6000000</v>
      </c>
      <c r="R856" s="92">
        <v>6000000</v>
      </c>
      <c r="S856" s="92" t="s">
        <v>7</v>
      </c>
      <c r="T856" s="25">
        <f t="shared" si="124"/>
        <v>6</v>
      </c>
      <c r="V856">
        <f t="shared" si="125"/>
        <v>1</v>
      </c>
      <c r="W856" s="25">
        <f t="shared" si="117"/>
        <v>0</v>
      </c>
      <c r="X856">
        <f t="shared" si="118"/>
        <v>1</v>
      </c>
    </row>
    <row r="857" spans="1:24" ht="15.75" x14ac:dyDescent="0.25">
      <c r="A857" t="str">
        <f t="shared" si="119"/>
        <v>Jordan Eberle - NYI - AD</v>
      </c>
      <c r="B857" t="str">
        <f t="shared" si="120"/>
        <v>Jordan</v>
      </c>
      <c r="C857" t="str">
        <f t="shared" si="121"/>
        <v>Eberle</v>
      </c>
      <c r="D857" s="13" t="s">
        <v>2466</v>
      </c>
      <c r="E857" s="22" t="s">
        <v>25</v>
      </c>
      <c r="F857" s="25" t="s">
        <v>318</v>
      </c>
      <c r="G857" s="25" t="s">
        <v>2339</v>
      </c>
      <c r="H857" s="25" t="s">
        <v>2569</v>
      </c>
      <c r="I857" s="25">
        <v>29</v>
      </c>
      <c r="J857" s="156">
        <f>VALUE(COUNTIF(Validation!$A$2:$H$100,A857))</f>
        <v>0</v>
      </c>
      <c r="K857" s="93">
        <f t="shared" si="122"/>
        <v>5500000</v>
      </c>
      <c r="L857" s="93">
        <f t="shared" si="123"/>
        <v>5500000</v>
      </c>
      <c r="M857" s="92">
        <v>5500000</v>
      </c>
      <c r="N857" s="92">
        <v>5500000</v>
      </c>
      <c r="O857" s="92">
        <v>5500000</v>
      </c>
      <c r="P857" s="92">
        <v>5500000</v>
      </c>
      <c r="Q857" s="92">
        <v>5500000</v>
      </c>
      <c r="R857" s="92" t="s">
        <v>7</v>
      </c>
      <c r="S857" s="92">
        <v>0</v>
      </c>
      <c r="T857" s="25">
        <f t="shared" si="124"/>
        <v>5</v>
      </c>
      <c r="V857">
        <f t="shared" si="125"/>
        <v>1</v>
      </c>
      <c r="W857" s="25">
        <f t="shared" si="117"/>
        <v>0</v>
      </c>
      <c r="X857">
        <f t="shared" si="118"/>
        <v>1</v>
      </c>
    </row>
    <row r="858" spans="1:24" ht="15.75" x14ac:dyDescent="0.25">
      <c r="A858" t="str">
        <f t="shared" si="119"/>
        <v>Andrew Ladd - NYI - AG</v>
      </c>
      <c r="B858" t="str">
        <f t="shared" si="120"/>
        <v>Andrew</v>
      </c>
      <c r="C858" t="str">
        <f t="shared" si="121"/>
        <v>Ladd</v>
      </c>
      <c r="D858" s="13" t="s">
        <v>4815</v>
      </c>
      <c r="E858" s="22" t="s">
        <v>25</v>
      </c>
      <c r="F858" s="25" t="s">
        <v>318</v>
      </c>
      <c r="G858" s="158" t="s">
        <v>2341</v>
      </c>
      <c r="H858" s="158" t="s">
        <v>2569</v>
      </c>
      <c r="I858" s="158">
        <v>33</v>
      </c>
      <c r="J858" s="156">
        <f>VALUE(COUNTIF(Validation!$A$2:$H$100,A858))</f>
        <v>0</v>
      </c>
      <c r="K858" s="93">
        <f t="shared" si="122"/>
        <v>5500000</v>
      </c>
      <c r="L858" s="93">
        <f t="shared" si="123"/>
        <v>5500000</v>
      </c>
      <c r="M858" s="92">
        <v>5500000</v>
      </c>
      <c r="N858" s="92">
        <v>5500000</v>
      </c>
      <c r="O858" s="92">
        <v>5500000</v>
      </c>
      <c r="P858" s="92">
        <v>5500000</v>
      </c>
      <c r="Q858" s="92" t="s">
        <v>7</v>
      </c>
      <c r="R858" s="92">
        <v>0</v>
      </c>
      <c r="S858" s="92">
        <v>0</v>
      </c>
      <c r="T858" s="25">
        <f t="shared" si="124"/>
        <v>4</v>
      </c>
      <c r="V858">
        <f t="shared" si="125"/>
        <v>1</v>
      </c>
      <c r="W858" s="25">
        <f t="shared" si="117"/>
        <v>0</v>
      </c>
      <c r="X858">
        <f t="shared" si="118"/>
        <v>1</v>
      </c>
    </row>
    <row r="859" spans="1:24" ht="15.75" x14ac:dyDescent="0.25">
      <c r="A859" t="str">
        <f t="shared" si="119"/>
        <v>Nick Leddy - NYI - DG</v>
      </c>
      <c r="B859" t="str">
        <f t="shared" si="120"/>
        <v>Nick</v>
      </c>
      <c r="C859" t="str">
        <f t="shared" si="121"/>
        <v>Leddy</v>
      </c>
      <c r="D859" s="13" t="s">
        <v>1646</v>
      </c>
      <c r="E859" s="22" t="s">
        <v>25</v>
      </c>
      <c r="F859" s="25">
        <v>0</v>
      </c>
      <c r="G859" s="25" t="s">
        <v>2346</v>
      </c>
      <c r="H859" s="25" t="s">
        <v>2569</v>
      </c>
      <c r="I859" s="25">
        <v>28</v>
      </c>
      <c r="J859" s="156">
        <f>VALUE(COUNTIF(Validation!$A$2:$H$100,A859))</f>
        <v>0</v>
      </c>
      <c r="K859" s="93">
        <f t="shared" si="122"/>
        <v>5500000</v>
      </c>
      <c r="L859" s="93">
        <f t="shared" si="123"/>
        <v>5500000</v>
      </c>
      <c r="M859" s="92">
        <v>5500000</v>
      </c>
      <c r="N859" s="92">
        <v>5500000</v>
      </c>
      <c r="O859" s="92">
        <v>5500000</v>
      </c>
      <c r="P859" s="92" t="s">
        <v>7</v>
      </c>
      <c r="Q859" s="92">
        <v>0</v>
      </c>
      <c r="R859" s="92">
        <v>0</v>
      </c>
      <c r="S859" s="92">
        <v>0</v>
      </c>
      <c r="T859" s="25">
        <f t="shared" si="124"/>
        <v>3</v>
      </c>
      <c r="V859">
        <f t="shared" si="125"/>
        <v>1</v>
      </c>
      <c r="W859" s="25">
        <f t="shared" si="117"/>
        <v>0</v>
      </c>
      <c r="X859">
        <f t="shared" si="118"/>
        <v>1</v>
      </c>
    </row>
    <row r="860" spans="1:24" ht="15.75" x14ac:dyDescent="0.25">
      <c r="A860" t="str">
        <f t="shared" si="119"/>
        <v>Josh Bailey - NYI - AD, AG</v>
      </c>
      <c r="B860" t="str">
        <f t="shared" si="120"/>
        <v>Josh</v>
      </c>
      <c r="C860" t="str">
        <f t="shared" si="121"/>
        <v>Bailey</v>
      </c>
      <c r="D860" s="13" t="s">
        <v>4816</v>
      </c>
      <c r="E860" s="22" t="s">
        <v>25</v>
      </c>
      <c r="F860" s="25">
        <v>0</v>
      </c>
      <c r="G860" s="9" t="s">
        <v>2342</v>
      </c>
      <c r="H860" s="9" t="s">
        <v>2569</v>
      </c>
      <c r="I860" s="9">
        <v>29</v>
      </c>
      <c r="J860" s="156">
        <f>VALUE(COUNTIF(Validation!$A$2:$H$100,A860))</f>
        <v>0</v>
      </c>
      <c r="K860" s="93">
        <f t="shared" si="122"/>
        <v>5000000</v>
      </c>
      <c r="L860" s="93">
        <f t="shared" si="123"/>
        <v>5000000</v>
      </c>
      <c r="M860" s="92">
        <v>5000000</v>
      </c>
      <c r="N860" s="92">
        <v>5000000</v>
      </c>
      <c r="O860" s="92">
        <v>5000000</v>
      </c>
      <c r="P860" s="92">
        <v>5000000</v>
      </c>
      <c r="Q860" s="92">
        <v>5000000</v>
      </c>
      <c r="R860" s="92" t="s">
        <v>7</v>
      </c>
      <c r="S860" s="92">
        <v>0</v>
      </c>
      <c r="T860" s="25">
        <f t="shared" si="124"/>
        <v>5</v>
      </c>
      <c r="V860">
        <f t="shared" si="125"/>
        <v>1</v>
      </c>
      <c r="W860" s="25">
        <f t="shared" si="117"/>
        <v>0</v>
      </c>
      <c r="X860">
        <f t="shared" si="118"/>
        <v>1</v>
      </c>
    </row>
    <row r="861" spans="1:24" ht="15.75" x14ac:dyDescent="0.25">
      <c r="A861" t="str">
        <f t="shared" si="119"/>
        <v>Semyon Varlamov - NYI - G</v>
      </c>
      <c r="B861" t="str">
        <f t="shared" si="120"/>
        <v>Semyon</v>
      </c>
      <c r="C861" t="str">
        <f t="shared" si="121"/>
        <v>Varlamov</v>
      </c>
      <c r="D861" s="13" t="s">
        <v>1842</v>
      </c>
      <c r="E861" s="22" t="s">
        <v>25</v>
      </c>
      <c r="F861" s="25" t="s">
        <v>318</v>
      </c>
      <c r="G861" s="9" t="s">
        <v>121</v>
      </c>
      <c r="H861" s="9" t="s">
        <v>2569</v>
      </c>
      <c r="I861" s="9">
        <v>31</v>
      </c>
      <c r="J861" s="156">
        <f>VALUE(COUNTIF(Validation!$A$2:$H$100,A861))</f>
        <v>0</v>
      </c>
      <c r="K861" s="93">
        <f t="shared" si="122"/>
        <v>5000000</v>
      </c>
      <c r="L861" s="93">
        <f t="shared" si="123"/>
        <v>5000000</v>
      </c>
      <c r="M861" s="92">
        <v>5000000</v>
      </c>
      <c r="N861" s="92">
        <v>5000000</v>
      </c>
      <c r="O861" s="92">
        <v>5000000</v>
      </c>
      <c r="P861" s="92">
        <v>5000000</v>
      </c>
      <c r="Q861" s="92" t="s">
        <v>7</v>
      </c>
      <c r="R861" s="92">
        <v>0</v>
      </c>
      <c r="S861" s="92">
        <v>0</v>
      </c>
      <c r="T861" s="25">
        <f t="shared" si="124"/>
        <v>4</v>
      </c>
      <c r="V861">
        <f t="shared" si="125"/>
        <v>1</v>
      </c>
      <c r="W861" s="25">
        <f t="shared" si="117"/>
        <v>0</v>
      </c>
      <c r="X861">
        <f t="shared" si="118"/>
        <v>1</v>
      </c>
    </row>
    <row r="862" spans="1:24" ht="15.75" x14ac:dyDescent="0.25">
      <c r="A862" t="str">
        <f t="shared" si="119"/>
        <v>Cal Clutterbuck - NYI - AD</v>
      </c>
      <c r="B862" t="str">
        <f t="shared" si="120"/>
        <v>Cal</v>
      </c>
      <c r="C862" t="str">
        <f t="shared" si="121"/>
        <v>Clutterbuck</v>
      </c>
      <c r="D862" s="13" t="s">
        <v>4817</v>
      </c>
      <c r="E862" s="22" t="s">
        <v>25</v>
      </c>
      <c r="F862" s="25">
        <v>0</v>
      </c>
      <c r="G862" s="25" t="s">
        <v>2339</v>
      </c>
      <c r="H862" s="25" t="s">
        <v>2569</v>
      </c>
      <c r="I862" s="25">
        <v>31</v>
      </c>
      <c r="J862" s="156">
        <f>VALUE(COUNTIF(Validation!$A$2:$H$100,A862))</f>
        <v>0</v>
      </c>
      <c r="K862" s="93">
        <f t="shared" si="122"/>
        <v>3500000</v>
      </c>
      <c r="L862" s="93">
        <f t="shared" si="123"/>
        <v>3500000</v>
      </c>
      <c r="M862" s="92">
        <v>3500000</v>
      </c>
      <c r="N862" s="92">
        <v>3500000</v>
      </c>
      <c r="O862" s="92">
        <v>3500000</v>
      </c>
      <c r="P862" s="92" t="s">
        <v>7</v>
      </c>
      <c r="Q862" s="92">
        <v>0</v>
      </c>
      <c r="R862" s="92">
        <v>0</v>
      </c>
      <c r="S862" s="92">
        <v>0</v>
      </c>
      <c r="T862" s="25">
        <f t="shared" si="124"/>
        <v>3</v>
      </c>
      <c r="V862">
        <f t="shared" si="125"/>
        <v>1</v>
      </c>
      <c r="W862" s="25">
        <f t="shared" si="117"/>
        <v>0</v>
      </c>
      <c r="X862">
        <f t="shared" si="118"/>
        <v>1</v>
      </c>
    </row>
    <row r="863" spans="1:24" ht="15.75" x14ac:dyDescent="0.25">
      <c r="A863" t="str">
        <f t="shared" si="119"/>
        <v>Casey Cizikas - NYI - C</v>
      </c>
      <c r="B863" t="str">
        <f t="shared" si="120"/>
        <v>Casey</v>
      </c>
      <c r="C863" t="str">
        <f t="shared" si="121"/>
        <v>Cizikas</v>
      </c>
      <c r="D863" s="13" t="s">
        <v>1637</v>
      </c>
      <c r="E863" s="22" t="s">
        <v>25</v>
      </c>
      <c r="F863" s="25">
        <v>0</v>
      </c>
      <c r="G863" s="25" t="s">
        <v>70</v>
      </c>
      <c r="H863" s="25" t="s">
        <v>2569</v>
      </c>
      <c r="I863" s="25">
        <v>28</v>
      </c>
      <c r="J863" s="156">
        <f>VALUE(COUNTIF(Validation!$A$2:$H$100,A863))</f>
        <v>0</v>
      </c>
      <c r="K863" s="93">
        <f t="shared" si="122"/>
        <v>3350000</v>
      </c>
      <c r="L863" s="93">
        <f t="shared" si="123"/>
        <v>3350000</v>
      </c>
      <c r="M863" s="92">
        <v>3350000</v>
      </c>
      <c r="N863" s="92">
        <v>3350000</v>
      </c>
      <c r="O863" s="92" t="s">
        <v>7</v>
      </c>
      <c r="P863" s="92">
        <v>0</v>
      </c>
      <c r="Q863" s="92">
        <v>0</v>
      </c>
      <c r="R863" s="92">
        <v>0</v>
      </c>
      <c r="S863" s="92">
        <v>0</v>
      </c>
      <c r="T863" s="25">
        <f t="shared" si="124"/>
        <v>2</v>
      </c>
      <c r="V863">
        <f t="shared" si="125"/>
        <v>1</v>
      </c>
      <c r="W863" s="25">
        <f t="shared" si="117"/>
        <v>0</v>
      </c>
      <c r="X863">
        <f t="shared" si="118"/>
        <v>1</v>
      </c>
    </row>
    <row r="864" spans="1:24" ht="15.75" x14ac:dyDescent="0.25">
      <c r="A864" t="str">
        <f t="shared" si="119"/>
        <v>Thomas Greiss - NYI - G</v>
      </c>
      <c r="B864" t="str">
        <f t="shared" si="120"/>
        <v>Thomas</v>
      </c>
      <c r="C864" t="str">
        <f t="shared" si="121"/>
        <v>Greiss</v>
      </c>
      <c r="D864" s="13" t="s">
        <v>1651</v>
      </c>
      <c r="E864" s="22" t="s">
        <v>25</v>
      </c>
      <c r="F864" s="25">
        <v>0</v>
      </c>
      <c r="G864" s="25" t="s">
        <v>121</v>
      </c>
      <c r="H864" s="25" t="s">
        <v>2569</v>
      </c>
      <c r="I864" s="25">
        <v>33</v>
      </c>
      <c r="J864" s="156">
        <f>VALUE(COUNTIF(Validation!$A$2:$H$100,A864))</f>
        <v>0</v>
      </c>
      <c r="K864" s="93">
        <f t="shared" si="122"/>
        <v>3333333</v>
      </c>
      <c r="L864" s="93">
        <f t="shared" si="123"/>
        <v>0</v>
      </c>
      <c r="M864" s="92">
        <v>3333333</v>
      </c>
      <c r="N864" s="92" t="s">
        <v>7</v>
      </c>
      <c r="O864" s="92">
        <v>0</v>
      </c>
      <c r="P864" s="92">
        <v>0</v>
      </c>
      <c r="Q864" s="92">
        <v>0</v>
      </c>
      <c r="R864" s="92">
        <v>0</v>
      </c>
      <c r="S864" s="92">
        <v>0</v>
      </c>
      <c r="T864" s="25">
        <f t="shared" si="124"/>
        <v>1</v>
      </c>
      <c r="V864">
        <f t="shared" si="125"/>
        <v>1</v>
      </c>
      <c r="W864" s="25">
        <f t="shared" si="117"/>
        <v>0</v>
      </c>
      <c r="X864">
        <f t="shared" si="118"/>
        <v>0</v>
      </c>
    </row>
    <row r="865" spans="1:24" ht="15.75" x14ac:dyDescent="0.25">
      <c r="A865" t="str">
        <f t="shared" si="119"/>
        <v>Leo Komarov - NYI - AD, AG, C</v>
      </c>
      <c r="B865" t="str">
        <f t="shared" si="120"/>
        <v>Leo</v>
      </c>
      <c r="C865" t="str">
        <f t="shared" si="121"/>
        <v>Komarov</v>
      </c>
      <c r="D865" s="13" t="s">
        <v>1638</v>
      </c>
      <c r="E865" s="22" t="s">
        <v>25</v>
      </c>
      <c r="F865" s="25" t="s">
        <v>326</v>
      </c>
      <c r="G865" s="25" t="s">
        <v>4866</v>
      </c>
      <c r="H865" s="25" t="s">
        <v>2569</v>
      </c>
      <c r="I865" s="25">
        <v>32</v>
      </c>
      <c r="J865" s="156">
        <f>VALUE(COUNTIF(Validation!$A$2:$H$100,A865))</f>
        <v>0</v>
      </c>
      <c r="K865" s="93">
        <f t="shared" si="122"/>
        <v>3000000</v>
      </c>
      <c r="L865" s="93">
        <f t="shared" si="123"/>
        <v>3000000</v>
      </c>
      <c r="M865" s="92">
        <v>3000000</v>
      </c>
      <c r="N865" s="92">
        <v>3000000</v>
      </c>
      <c r="O865" s="92">
        <v>3000000</v>
      </c>
      <c r="P865" s="92" t="s">
        <v>7</v>
      </c>
      <c r="Q865" s="92">
        <v>0</v>
      </c>
      <c r="R865" s="92">
        <v>0</v>
      </c>
      <c r="S865" s="92">
        <v>0</v>
      </c>
      <c r="T865" s="25">
        <f t="shared" si="124"/>
        <v>3</v>
      </c>
      <c r="V865">
        <f t="shared" si="125"/>
        <v>1</v>
      </c>
      <c r="W865" s="25">
        <f t="shared" si="117"/>
        <v>0</v>
      </c>
      <c r="X865">
        <f t="shared" si="118"/>
        <v>1</v>
      </c>
    </row>
    <row r="866" spans="1:24" ht="15.75" x14ac:dyDescent="0.25">
      <c r="A866" t="str">
        <f t="shared" si="119"/>
        <v>Thomas Hickey - NYI - DG</v>
      </c>
      <c r="B866" t="str">
        <f t="shared" si="120"/>
        <v>Thomas</v>
      </c>
      <c r="C866" t="str">
        <f t="shared" si="121"/>
        <v>Hickey</v>
      </c>
      <c r="D866" s="13" t="s">
        <v>1647</v>
      </c>
      <c r="E866" s="22" t="s">
        <v>25</v>
      </c>
      <c r="F866" s="25">
        <v>0</v>
      </c>
      <c r="G866" s="25" t="s">
        <v>2346</v>
      </c>
      <c r="H866" s="25" t="s">
        <v>2569</v>
      </c>
      <c r="I866" s="158">
        <v>30</v>
      </c>
      <c r="J866" s="156">
        <f>VALUE(COUNTIF(Validation!$A$2:$H$100,A866))</f>
        <v>0</v>
      </c>
      <c r="K866" s="93">
        <f t="shared" si="122"/>
        <v>2500000</v>
      </c>
      <c r="L866" s="93">
        <f t="shared" si="123"/>
        <v>2500000</v>
      </c>
      <c r="M866" s="92">
        <v>2500000</v>
      </c>
      <c r="N866" s="92">
        <v>2500000</v>
      </c>
      <c r="O866" s="92">
        <v>2500000</v>
      </c>
      <c r="P866" s="92" t="s">
        <v>7</v>
      </c>
      <c r="Q866" s="92">
        <v>0</v>
      </c>
      <c r="R866" s="92">
        <v>0</v>
      </c>
      <c r="S866" s="92">
        <v>0</v>
      </c>
      <c r="T866" s="25">
        <f t="shared" si="124"/>
        <v>3</v>
      </c>
      <c r="V866">
        <f t="shared" si="125"/>
        <v>1</v>
      </c>
      <c r="W866" s="25">
        <f t="shared" si="117"/>
        <v>0</v>
      </c>
      <c r="X866">
        <f t="shared" si="118"/>
        <v>1</v>
      </c>
    </row>
    <row r="867" spans="1:24" ht="15.75" x14ac:dyDescent="0.25">
      <c r="A867" t="str">
        <f t="shared" si="119"/>
        <v>Matt Martin - NYI - AG, AD</v>
      </c>
      <c r="B867" t="str">
        <f t="shared" si="120"/>
        <v>Matt</v>
      </c>
      <c r="C867" t="str">
        <f t="shared" si="121"/>
        <v>Martin</v>
      </c>
      <c r="D867" s="13" t="s">
        <v>1640</v>
      </c>
      <c r="E867" s="22" t="s">
        <v>25</v>
      </c>
      <c r="F867" s="25">
        <v>0</v>
      </c>
      <c r="G867" s="25" t="s">
        <v>2343</v>
      </c>
      <c r="H867" s="25" t="s">
        <v>2569</v>
      </c>
      <c r="I867" s="9">
        <v>30</v>
      </c>
      <c r="J867" s="156">
        <f>VALUE(COUNTIF(Validation!$A$2:$H$100,A867))</f>
        <v>0</v>
      </c>
      <c r="K867" s="93">
        <f t="shared" si="122"/>
        <v>2500000</v>
      </c>
      <c r="L867" s="93">
        <f t="shared" si="123"/>
        <v>0</v>
      </c>
      <c r="M867" s="92">
        <v>2500000</v>
      </c>
      <c r="N867" s="92" t="s">
        <v>7</v>
      </c>
      <c r="O867" s="92">
        <v>0</v>
      </c>
      <c r="P867" s="92">
        <v>0</v>
      </c>
      <c r="Q867" s="92">
        <v>0</v>
      </c>
      <c r="R867" s="92">
        <v>0</v>
      </c>
      <c r="S867" s="92">
        <v>0</v>
      </c>
      <c r="T867" s="25">
        <f t="shared" si="124"/>
        <v>1</v>
      </c>
      <c r="V867">
        <f t="shared" si="125"/>
        <v>1</v>
      </c>
      <c r="W867" s="25">
        <f t="shared" si="117"/>
        <v>0</v>
      </c>
      <c r="X867">
        <f t="shared" si="118"/>
        <v>0</v>
      </c>
    </row>
    <row r="868" spans="1:24" ht="15.75" x14ac:dyDescent="0.25">
      <c r="A868" t="str">
        <f t="shared" si="119"/>
        <v>Anthony Beauvillier - NYI - AG</v>
      </c>
      <c r="B868" t="str">
        <f t="shared" si="120"/>
        <v>Anthony</v>
      </c>
      <c r="C868" t="str">
        <f t="shared" si="121"/>
        <v>Beauvillier</v>
      </c>
      <c r="D868" s="13" t="s">
        <v>1642</v>
      </c>
      <c r="E868" s="22" t="s">
        <v>25</v>
      </c>
      <c r="F868" s="25">
        <v>0</v>
      </c>
      <c r="G868" s="25" t="s">
        <v>2341</v>
      </c>
      <c r="H868" s="25" t="s">
        <v>2569</v>
      </c>
      <c r="I868" s="25">
        <v>22</v>
      </c>
      <c r="J868" s="156">
        <f>VALUE(COUNTIF(Validation!$A$2:$H$100,A868))</f>
        <v>1</v>
      </c>
      <c r="K868" s="93">
        <f t="shared" si="122"/>
        <v>2100000</v>
      </c>
      <c r="L868" s="93">
        <f t="shared" si="123"/>
        <v>2100000</v>
      </c>
      <c r="M868" s="92">
        <v>2100000</v>
      </c>
      <c r="N868" s="92">
        <v>2100000</v>
      </c>
      <c r="O868" s="92" t="s">
        <v>8</v>
      </c>
      <c r="P868" s="92">
        <v>0</v>
      </c>
      <c r="Q868" s="92">
        <v>0</v>
      </c>
      <c r="R868" s="92">
        <v>0</v>
      </c>
      <c r="S868" s="92">
        <v>0</v>
      </c>
      <c r="T868" s="25">
        <f t="shared" si="124"/>
        <v>2</v>
      </c>
      <c r="V868">
        <f t="shared" si="125"/>
        <v>1</v>
      </c>
      <c r="W868" s="25">
        <f t="shared" si="117"/>
        <v>0</v>
      </c>
      <c r="X868">
        <f t="shared" si="118"/>
        <v>1</v>
      </c>
    </row>
    <row r="869" spans="1:24" ht="15.75" x14ac:dyDescent="0.25">
      <c r="A869" t="str">
        <f t="shared" si="119"/>
        <v>Ryan Pulock - NYI - DD</v>
      </c>
      <c r="B869" t="str">
        <f t="shared" si="120"/>
        <v>Ryan</v>
      </c>
      <c r="C869" t="str">
        <f t="shared" si="121"/>
        <v>Pulock</v>
      </c>
      <c r="D869" s="13" t="s">
        <v>1648</v>
      </c>
      <c r="E869" s="22" t="s">
        <v>25</v>
      </c>
      <c r="F869" s="25">
        <v>0</v>
      </c>
      <c r="G869" s="25" t="s">
        <v>2345</v>
      </c>
      <c r="H869" s="25" t="s">
        <v>2569</v>
      </c>
      <c r="I869" s="25">
        <v>24</v>
      </c>
      <c r="J869" s="156">
        <f>VALUE(COUNTIF(Validation!$A$2:$H$100,A869))</f>
        <v>1</v>
      </c>
      <c r="K869" s="93">
        <f t="shared" si="122"/>
        <v>2000000</v>
      </c>
      <c r="L869" s="93">
        <f t="shared" si="123"/>
        <v>0</v>
      </c>
      <c r="M869" s="92">
        <v>2000000</v>
      </c>
      <c r="N869" s="92" t="s">
        <v>8</v>
      </c>
      <c r="O869" s="92">
        <v>0</v>
      </c>
      <c r="P869" s="92">
        <v>0</v>
      </c>
      <c r="Q869" s="92">
        <v>0</v>
      </c>
      <c r="R869" s="92">
        <v>0</v>
      </c>
      <c r="S869" s="92">
        <v>0</v>
      </c>
      <c r="T869" s="25">
        <f t="shared" si="124"/>
        <v>1</v>
      </c>
      <c r="V869">
        <f t="shared" si="125"/>
        <v>1</v>
      </c>
      <c r="W869" s="25">
        <f t="shared" si="117"/>
        <v>0</v>
      </c>
      <c r="X869">
        <f t="shared" si="118"/>
        <v>0</v>
      </c>
    </row>
    <row r="870" spans="1:24" ht="15.75" x14ac:dyDescent="0.25">
      <c r="A870" t="str">
        <f t="shared" si="119"/>
        <v>Adam Pelech - NYI - DG</v>
      </c>
      <c r="B870" t="str">
        <f t="shared" si="120"/>
        <v>Adam</v>
      </c>
      <c r="C870" t="str">
        <f t="shared" si="121"/>
        <v>Pelech</v>
      </c>
      <c r="D870" s="13" t="s">
        <v>1649</v>
      </c>
      <c r="E870" s="22" t="s">
        <v>25</v>
      </c>
      <c r="F870" s="25">
        <v>0</v>
      </c>
      <c r="G870" s="9" t="s">
        <v>2346</v>
      </c>
      <c r="H870" s="9" t="s">
        <v>2569</v>
      </c>
      <c r="I870" s="9">
        <v>25</v>
      </c>
      <c r="J870" s="156">
        <f>VALUE(COUNTIF(Validation!$A$2:$H$100,A870))</f>
        <v>0</v>
      </c>
      <c r="K870" s="93">
        <f t="shared" si="122"/>
        <v>1600000</v>
      </c>
      <c r="L870" s="93">
        <f t="shared" si="123"/>
        <v>1600000</v>
      </c>
      <c r="M870" s="92">
        <v>1600000</v>
      </c>
      <c r="N870" s="92">
        <v>1600000</v>
      </c>
      <c r="O870" s="92" t="s">
        <v>8</v>
      </c>
      <c r="P870" s="92">
        <v>0</v>
      </c>
      <c r="Q870" s="92">
        <v>0</v>
      </c>
      <c r="R870" s="92">
        <v>0</v>
      </c>
      <c r="S870" s="92">
        <v>0</v>
      </c>
      <c r="T870" s="25">
        <f t="shared" si="124"/>
        <v>2</v>
      </c>
      <c r="V870">
        <f t="shared" si="125"/>
        <v>1</v>
      </c>
      <c r="W870" s="25">
        <f t="shared" si="117"/>
        <v>0</v>
      </c>
      <c r="X870">
        <f t="shared" si="118"/>
        <v>1</v>
      </c>
    </row>
    <row r="871" spans="1:24" ht="15.75" x14ac:dyDescent="0.25">
      <c r="A871" t="str">
        <f t="shared" si="119"/>
        <v>Oliver Wahlstrom - NYI - C, AD</v>
      </c>
      <c r="B871" t="str">
        <f t="shared" si="120"/>
        <v>Oliver</v>
      </c>
      <c r="C871" t="str">
        <f t="shared" si="121"/>
        <v>Wahlstrom</v>
      </c>
      <c r="D871" s="13" t="s">
        <v>2467</v>
      </c>
      <c r="E871" s="22" t="s">
        <v>25</v>
      </c>
      <c r="F871" s="25" t="s">
        <v>331</v>
      </c>
      <c r="G871" s="25" t="s">
        <v>2349</v>
      </c>
      <c r="H871" s="25" t="s">
        <v>2581</v>
      </c>
      <c r="I871" s="25">
        <v>19</v>
      </c>
      <c r="J871" s="156">
        <f>VALUE(COUNTIF(Validation!$A$2:$H$100,A871))</f>
        <v>1</v>
      </c>
      <c r="K871" s="93">
        <f t="shared" si="122"/>
        <v>1462500</v>
      </c>
      <c r="L871" s="93">
        <f t="shared" si="123"/>
        <v>1462500</v>
      </c>
      <c r="M871" s="92">
        <v>1462500</v>
      </c>
      <c r="N871" s="92">
        <v>1462500</v>
      </c>
      <c r="O871" s="92">
        <v>1462500</v>
      </c>
      <c r="P871" s="92" t="s">
        <v>8</v>
      </c>
      <c r="Q871" s="92">
        <v>0</v>
      </c>
      <c r="R871" s="92">
        <v>0</v>
      </c>
      <c r="S871" s="92">
        <v>0</v>
      </c>
      <c r="T871" s="25">
        <f t="shared" si="124"/>
        <v>3</v>
      </c>
      <c r="V871">
        <f t="shared" si="125"/>
        <v>1</v>
      </c>
      <c r="W871" s="25">
        <f t="shared" si="117"/>
        <v>1</v>
      </c>
      <c r="X871">
        <f t="shared" si="118"/>
        <v>1</v>
      </c>
    </row>
    <row r="872" spans="1:24" ht="15.75" x14ac:dyDescent="0.25">
      <c r="A872" t="str">
        <f t="shared" si="119"/>
        <v>Scott Mayfield - NYI - DD</v>
      </c>
      <c r="B872" t="str">
        <f t="shared" si="120"/>
        <v>Scott</v>
      </c>
      <c r="C872" t="str">
        <f t="shared" si="121"/>
        <v>Mayfield</v>
      </c>
      <c r="D872" s="13" t="s">
        <v>1650</v>
      </c>
      <c r="E872" s="22" t="s">
        <v>25</v>
      </c>
      <c r="F872" s="25">
        <v>0</v>
      </c>
      <c r="G872" s="25" t="s">
        <v>2345</v>
      </c>
      <c r="H872" s="25" t="s">
        <v>2569</v>
      </c>
      <c r="I872" s="25">
        <v>26</v>
      </c>
      <c r="J872" s="156">
        <f>VALUE(COUNTIF(Validation!$A$2:$H$100,A872))</f>
        <v>0</v>
      </c>
      <c r="K872" s="93">
        <f t="shared" si="122"/>
        <v>1450000</v>
      </c>
      <c r="L872" s="93">
        <f t="shared" si="123"/>
        <v>1450000</v>
      </c>
      <c r="M872" s="92">
        <v>1450000</v>
      </c>
      <c r="N872" s="92">
        <v>1450000</v>
      </c>
      <c r="O872" s="92">
        <v>1450000</v>
      </c>
      <c r="P872" s="92">
        <v>1450000</v>
      </c>
      <c r="Q872" s="92" t="s">
        <v>7</v>
      </c>
      <c r="R872" s="92">
        <v>0</v>
      </c>
      <c r="S872" s="92">
        <v>0</v>
      </c>
      <c r="T872" s="25">
        <f t="shared" si="124"/>
        <v>4</v>
      </c>
      <c r="V872">
        <f t="shared" si="125"/>
        <v>1</v>
      </c>
      <c r="W872" s="25">
        <f t="shared" si="117"/>
        <v>0</v>
      </c>
      <c r="X872">
        <f t="shared" si="118"/>
        <v>1</v>
      </c>
    </row>
    <row r="873" spans="1:24" ht="15.75" x14ac:dyDescent="0.25">
      <c r="A873" t="str">
        <f t="shared" si="119"/>
        <v>Noah Dobson - NYI - DD</v>
      </c>
      <c r="B873" t="str">
        <f t="shared" si="120"/>
        <v>Noah</v>
      </c>
      <c r="C873" t="str">
        <f t="shared" si="121"/>
        <v>Dobson</v>
      </c>
      <c r="D873" s="13" t="s">
        <v>1653</v>
      </c>
      <c r="E873" s="22" t="s">
        <v>25</v>
      </c>
      <c r="F873" s="25" t="s">
        <v>333</v>
      </c>
      <c r="G873" s="25" t="s">
        <v>2345</v>
      </c>
      <c r="H873" s="25" t="s">
        <v>334</v>
      </c>
      <c r="I873" s="25">
        <v>19</v>
      </c>
      <c r="J873" s="156">
        <f>VALUE(COUNTIF(Validation!$A$2:$H$100,A873))</f>
        <v>1</v>
      </c>
      <c r="K873" s="93">
        <f t="shared" si="122"/>
        <v>1431667</v>
      </c>
      <c r="L873" s="93">
        <f t="shared" si="123"/>
        <v>1431667</v>
      </c>
      <c r="M873" s="92">
        <v>1431667</v>
      </c>
      <c r="N873" s="92">
        <v>1431667</v>
      </c>
      <c r="O873" s="92">
        <v>1431667</v>
      </c>
      <c r="P873" s="92" t="s">
        <v>8</v>
      </c>
      <c r="Q873" s="92">
        <v>0</v>
      </c>
      <c r="R873" s="92">
        <v>0</v>
      </c>
      <c r="S873" s="92">
        <v>0</v>
      </c>
      <c r="T873" s="25">
        <f t="shared" si="124"/>
        <v>3</v>
      </c>
      <c r="V873">
        <f t="shared" si="125"/>
        <v>1</v>
      </c>
      <c r="W873" s="25">
        <f t="shared" si="117"/>
        <v>1</v>
      </c>
      <c r="X873">
        <f t="shared" si="118"/>
        <v>1</v>
      </c>
    </row>
    <row r="874" spans="1:24" ht="15.75" x14ac:dyDescent="0.25">
      <c r="A874" t="str">
        <f t="shared" si="119"/>
        <v>Mathew Barzal - NYI - C</v>
      </c>
      <c r="B874" t="str">
        <f t="shared" si="120"/>
        <v>Mathew</v>
      </c>
      <c r="C874" t="str">
        <f t="shared" si="121"/>
        <v>Barzal</v>
      </c>
      <c r="D874" s="13" t="s">
        <v>1643</v>
      </c>
      <c r="E874" s="22" t="s">
        <v>25</v>
      </c>
      <c r="F874" s="25" t="s">
        <v>348</v>
      </c>
      <c r="G874" s="25" t="s">
        <v>70</v>
      </c>
      <c r="H874" s="25" t="s">
        <v>2569</v>
      </c>
      <c r="I874" s="25">
        <v>22</v>
      </c>
      <c r="J874" s="156">
        <f>VALUE(COUNTIF(Validation!$A$2:$H$100,A874))</f>
        <v>1</v>
      </c>
      <c r="K874" s="93">
        <f t="shared" si="122"/>
        <v>1263333</v>
      </c>
      <c r="L874" s="93">
        <f t="shared" si="123"/>
        <v>0</v>
      </c>
      <c r="M874" s="92">
        <v>1263333</v>
      </c>
      <c r="N874" s="92" t="s">
        <v>8</v>
      </c>
      <c r="O874" s="92">
        <v>0</v>
      </c>
      <c r="P874" s="92">
        <v>0</v>
      </c>
      <c r="Q874" s="92">
        <v>0</v>
      </c>
      <c r="R874" s="92">
        <v>0</v>
      </c>
      <c r="S874" s="92">
        <v>0</v>
      </c>
      <c r="T874" s="25">
        <f t="shared" si="124"/>
        <v>1</v>
      </c>
      <c r="V874">
        <f t="shared" si="125"/>
        <v>1</v>
      </c>
      <c r="W874" s="25">
        <f t="shared" si="117"/>
        <v>1</v>
      </c>
      <c r="X874">
        <f t="shared" si="118"/>
        <v>0</v>
      </c>
    </row>
    <row r="875" spans="1:24" ht="15.75" x14ac:dyDescent="0.25">
      <c r="A875" t="str">
        <f t="shared" si="119"/>
        <v>Derick Brassard - NYI - C</v>
      </c>
      <c r="B875" t="str">
        <f t="shared" si="120"/>
        <v>Derick</v>
      </c>
      <c r="C875" t="str">
        <f t="shared" si="121"/>
        <v>Brassard</v>
      </c>
      <c r="D875" s="13" t="s">
        <v>4752</v>
      </c>
      <c r="E875" s="22" t="s">
        <v>25</v>
      </c>
      <c r="F875" s="25">
        <v>0</v>
      </c>
      <c r="G875" s="9" t="s">
        <v>70</v>
      </c>
      <c r="H875" s="9" t="s">
        <v>2569</v>
      </c>
      <c r="I875" s="9">
        <v>31</v>
      </c>
      <c r="J875" s="156">
        <f>VALUE(COUNTIF(Validation!$A$2:$H$100,A875))</f>
        <v>0</v>
      </c>
      <c r="K875" s="93">
        <f t="shared" si="122"/>
        <v>1200000</v>
      </c>
      <c r="L875" s="93">
        <f t="shared" si="123"/>
        <v>0</v>
      </c>
      <c r="M875" s="92">
        <v>1200000</v>
      </c>
      <c r="N875" s="92" t="s">
        <v>7</v>
      </c>
      <c r="O875" s="92">
        <v>0</v>
      </c>
      <c r="P875" s="92">
        <v>0</v>
      </c>
      <c r="Q875" s="92">
        <v>0</v>
      </c>
      <c r="R875" s="92">
        <v>0</v>
      </c>
      <c r="S875" s="92">
        <v>0</v>
      </c>
      <c r="T875" s="25">
        <f t="shared" si="124"/>
        <v>1</v>
      </c>
      <c r="V875">
        <f t="shared" si="125"/>
        <v>1</v>
      </c>
      <c r="W875" s="25">
        <f t="shared" si="117"/>
        <v>0</v>
      </c>
      <c r="X875">
        <f t="shared" si="118"/>
        <v>0</v>
      </c>
    </row>
    <row r="876" spans="1:24" ht="15.75" x14ac:dyDescent="0.25">
      <c r="A876" t="str">
        <f t="shared" si="119"/>
        <v>Kieffer Bellows - NYI - C, AG</v>
      </c>
      <c r="B876" t="str">
        <f t="shared" si="120"/>
        <v>Kieffer</v>
      </c>
      <c r="C876" t="str">
        <f t="shared" si="121"/>
        <v>Bellows</v>
      </c>
      <c r="D876" s="13" t="s">
        <v>1654</v>
      </c>
      <c r="E876" s="22" t="s">
        <v>25</v>
      </c>
      <c r="F876" s="25" t="s">
        <v>331</v>
      </c>
      <c r="G876" s="25" t="s">
        <v>2353</v>
      </c>
      <c r="H876" s="25" t="s">
        <v>2581</v>
      </c>
      <c r="I876" s="25">
        <v>21</v>
      </c>
      <c r="J876" s="156">
        <f>VALUE(COUNTIF(Validation!$A$2:$H$100,A876))</f>
        <v>1</v>
      </c>
      <c r="K876" s="93">
        <f t="shared" si="122"/>
        <v>1106666</v>
      </c>
      <c r="L876" s="93">
        <f t="shared" si="123"/>
        <v>1106666</v>
      </c>
      <c r="M876" s="92">
        <v>1106666</v>
      </c>
      <c r="N876" s="92">
        <v>1106666</v>
      </c>
      <c r="O876" s="92" t="s">
        <v>8</v>
      </c>
      <c r="P876" s="92">
        <v>0</v>
      </c>
      <c r="Q876" s="92">
        <v>0</v>
      </c>
      <c r="R876" s="92">
        <v>0</v>
      </c>
      <c r="S876" s="92">
        <v>0</v>
      </c>
      <c r="T876" s="25">
        <f t="shared" si="124"/>
        <v>2</v>
      </c>
      <c r="V876">
        <f t="shared" si="125"/>
        <v>1</v>
      </c>
      <c r="W876" s="25">
        <f t="shared" si="117"/>
        <v>1</v>
      </c>
      <c r="X876">
        <f t="shared" si="118"/>
        <v>1</v>
      </c>
    </row>
    <row r="877" spans="1:24" ht="15.75" x14ac:dyDescent="0.25">
      <c r="A877" t="str">
        <f t="shared" si="119"/>
        <v>Ross Johnston - NYI - AG</v>
      </c>
      <c r="B877" t="str">
        <f t="shared" si="120"/>
        <v>Ross</v>
      </c>
      <c r="C877" t="str">
        <f t="shared" si="121"/>
        <v>Johnston</v>
      </c>
      <c r="D877" s="13" t="s">
        <v>1641</v>
      </c>
      <c r="E877" s="22" t="s">
        <v>25</v>
      </c>
      <c r="F877" s="25">
        <v>0</v>
      </c>
      <c r="G877" s="25" t="s">
        <v>2341</v>
      </c>
      <c r="H877" s="25" t="s">
        <v>2569</v>
      </c>
      <c r="I877" s="25">
        <v>25</v>
      </c>
      <c r="J877" s="156">
        <f>VALUE(COUNTIF(Validation!$A$2:$H$100,A877))</f>
        <v>0</v>
      </c>
      <c r="K877" s="93">
        <f t="shared" si="122"/>
        <v>1000000</v>
      </c>
      <c r="L877" s="93">
        <f t="shared" si="123"/>
        <v>1000000</v>
      </c>
      <c r="M877" s="92">
        <v>1000000</v>
      </c>
      <c r="N877" s="92">
        <v>1000000</v>
      </c>
      <c r="O877" s="92">
        <v>1000000</v>
      </c>
      <c r="P877" s="92" t="s">
        <v>7</v>
      </c>
      <c r="Q877" s="92">
        <v>0</v>
      </c>
      <c r="R877" s="92">
        <v>0</v>
      </c>
      <c r="S877" s="92">
        <v>0</v>
      </c>
      <c r="T877" s="25">
        <f t="shared" si="124"/>
        <v>3</v>
      </c>
      <c r="V877">
        <f t="shared" si="125"/>
        <v>1</v>
      </c>
      <c r="W877" s="25">
        <f t="shared" si="117"/>
        <v>0</v>
      </c>
      <c r="X877">
        <f t="shared" si="118"/>
        <v>1</v>
      </c>
    </row>
    <row r="878" spans="1:24" ht="15.75" x14ac:dyDescent="0.25">
      <c r="A878" t="str">
        <f t="shared" si="119"/>
        <v>Mitch VandeSompel - NYI - D</v>
      </c>
      <c r="B878" t="str">
        <f t="shared" si="120"/>
        <v>Mitch</v>
      </c>
      <c r="C878" t="str">
        <f t="shared" si="121"/>
        <v>VandeSompel</v>
      </c>
      <c r="D878" s="13" t="s">
        <v>4820</v>
      </c>
      <c r="E878" s="22" t="s">
        <v>25</v>
      </c>
      <c r="F878" s="25" t="s">
        <v>331</v>
      </c>
      <c r="G878" s="25" t="s">
        <v>79</v>
      </c>
      <c r="H878" s="25" t="s">
        <v>2581</v>
      </c>
      <c r="I878" s="25">
        <v>22</v>
      </c>
      <c r="J878" s="156">
        <f>VALUE(COUNTIF(Validation!$A$2:$H$100,A878))</f>
        <v>0</v>
      </c>
      <c r="K878" s="93">
        <f t="shared" si="122"/>
        <v>935833</v>
      </c>
      <c r="L878" s="93">
        <f t="shared" si="123"/>
        <v>0</v>
      </c>
      <c r="M878" s="92">
        <v>935833</v>
      </c>
      <c r="N878" s="92" t="s">
        <v>8</v>
      </c>
      <c r="O878" s="92">
        <v>0</v>
      </c>
      <c r="P878" s="92">
        <v>0</v>
      </c>
      <c r="Q878" s="92">
        <v>0</v>
      </c>
      <c r="R878" s="92">
        <v>0</v>
      </c>
      <c r="S878" s="92">
        <v>0</v>
      </c>
      <c r="T878" s="25">
        <f t="shared" si="124"/>
        <v>1</v>
      </c>
      <c r="V878">
        <f t="shared" si="125"/>
        <v>1</v>
      </c>
      <c r="W878" s="25">
        <f t="shared" si="117"/>
        <v>1</v>
      </c>
      <c r="X878">
        <f t="shared" si="118"/>
        <v>0</v>
      </c>
    </row>
    <row r="879" spans="1:24" ht="15.75" x14ac:dyDescent="0.25">
      <c r="A879" t="str">
        <f t="shared" si="119"/>
        <v>Jakub Skarek - NYI - G</v>
      </c>
      <c r="B879" t="str">
        <f t="shared" si="120"/>
        <v>Jakub</v>
      </c>
      <c r="C879" t="str">
        <f t="shared" si="121"/>
        <v>Skarek</v>
      </c>
      <c r="D879" s="13" t="s">
        <v>1657</v>
      </c>
      <c r="E879" s="22" t="s">
        <v>25</v>
      </c>
      <c r="F879" s="25" t="s">
        <v>333</v>
      </c>
      <c r="G879" s="25" t="s">
        <v>121</v>
      </c>
      <c r="H879" s="25" t="s">
        <v>334</v>
      </c>
      <c r="I879" s="25">
        <v>19</v>
      </c>
      <c r="J879" s="156">
        <f>VALUE(COUNTIF(Validation!$A$2:$H$100,A879))</f>
        <v>0</v>
      </c>
      <c r="K879" s="93">
        <f t="shared" si="122"/>
        <v>927500</v>
      </c>
      <c r="L879" s="93">
        <f t="shared" si="123"/>
        <v>927500</v>
      </c>
      <c r="M879" s="92">
        <v>927500</v>
      </c>
      <c r="N879" s="92">
        <v>927500</v>
      </c>
      <c r="O879" s="92">
        <v>927500</v>
      </c>
      <c r="P879" s="92" t="s">
        <v>8</v>
      </c>
      <c r="Q879" s="92">
        <v>0</v>
      </c>
      <c r="R879" s="92">
        <v>0</v>
      </c>
      <c r="S879" s="92">
        <v>0</v>
      </c>
      <c r="T879" s="25">
        <f t="shared" si="124"/>
        <v>3</v>
      </c>
      <c r="V879">
        <f t="shared" si="125"/>
        <v>1</v>
      </c>
      <c r="W879" s="25">
        <f t="shared" si="117"/>
        <v>1</v>
      </c>
      <c r="X879">
        <f t="shared" si="118"/>
        <v>1</v>
      </c>
    </row>
    <row r="880" spans="1:24" ht="15.75" x14ac:dyDescent="0.25">
      <c r="A880" t="str">
        <f t="shared" si="119"/>
        <v>Sebastian Aho - NYI - D</v>
      </c>
      <c r="B880" t="str">
        <f t="shared" si="120"/>
        <v>Sebastian</v>
      </c>
      <c r="C880" t="str">
        <f t="shared" si="121"/>
        <v>Aho</v>
      </c>
      <c r="D880" s="13" t="s">
        <v>1533</v>
      </c>
      <c r="E880" s="25" t="s">
        <v>25</v>
      </c>
      <c r="F880" s="25" t="s">
        <v>331</v>
      </c>
      <c r="G880" s="25" t="s">
        <v>79</v>
      </c>
      <c r="H880" s="25" t="s">
        <v>2581</v>
      </c>
      <c r="I880" s="25">
        <v>23</v>
      </c>
      <c r="J880" s="156">
        <f>VALUE(COUNTIF(Validation!$A$2:$H$100,A880))</f>
        <v>0</v>
      </c>
      <c r="K880" s="93">
        <f t="shared" si="122"/>
        <v>925000</v>
      </c>
      <c r="L880" s="93">
        <f t="shared" si="123"/>
        <v>0</v>
      </c>
      <c r="M880" s="92">
        <v>925000</v>
      </c>
      <c r="N880" s="92" t="s">
        <v>8</v>
      </c>
      <c r="O880" s="92">
        <v>0</v>
      </c>
      <c r="P880" s="92">
        <v>0</v>
      </c>
      <c r="Q880" s="92">
        <v>0</v>
      </c>
      <c r="R880" s="92">
        <v>0</v>
      </c>
      <c r="S880" s="92">
        <v>0</v>
      </c>
      <c r="T880" s="25">
        <f t="shared" si="124"/>
        <v>1</v>
      </c>
      <c r="V880">
        <f t="shared" si="125"/>
        <v>2</v>
      </c>
      <c r="W880" s="25">
        <f t="shared" si="117"/>
        <v>1</v>
      </c>
      <c r="X880">
        <f t="shared" si="118"/>
        <v>0</v>
      </c>
    </row>
    <row r="881" spans="1:24" ht="15.75" x14ac:dyDescent="0.25">
      <c r="A881" t="str">
        <f t="shared" si="119"/>
        <v>Bobo Carpenter - NYI - AG, C</v>
      </c>
      <c r="B881" t="str">
        <f t="shared" si="120"/>
        <v>Bobo</v>
      </c>
      <c r="C881" t="str">
        <f t="shared" si="121"/>
        <v>Carpenter</v>
      </c>
      <c r="D881" s="13" t="s">
        <v>2468</v>
      </c>
      <c r="E881" s="22" t="s">
        <v>25</v>
      </c>
      <c r="F881" s="25" t="s">
        <v>331</v>
      </c>
      <c r="G881" s="25" t="s">
        <v>2351</v>
      </c>
      <c r="H881" s="158" t="s">
        <v>2581</v>
      </c>
      <c r="I881" s="25">
        <v>23</v>
      </c>
      <c r="J881" s="156">
        <f>VALUE(COUNTIF(Validation!$A$2:$H$100,A881))</f>
        <v>0</v>
      </c>
      <c r="K881" s="93">
        <f t="shared" si="122"/>
        <v>925000</v>
      </c>
      <c r="L881" s="93">
        <f t="shared" si="123"/>
        <v>925000</v>
      </c>
      <c r="M881" s="92">
        <v>925000</v>
      </c>
      <c r="N881" s="92">
        <v>925000</v>
      </c>
      <c r="O881" s="92" t="s">
        <v>8</v>
      </c>
      <c r="P881" s="92">
        <v>0</v>
      </c>
      <c r="Q881" s="92">
        <v>0</v>
      </c>
      <c r="R881" s="92">
        <v>0</v>
      </c>
      <c r="S881" s="92">
        <v>0</v>
      </c>
      <c r="T881" s="25">
        <f t="shared" si="124"/>
        <v>2</v>
      </c>
      <c r="V881">
        <f t="shared" si="125"/>
        <v>1</v>
      </c>
      <c r="W881" s="25">
        <f t="shared" si="117"/>
        <v>1</v>
      </c>
      <c r="X881">
        <f t="shared" si="118"/>
        <v>1</v>
      </c>
    </row>
    <row r="882" spans="1:24" ht="15.75" x14ac:dyDescent="0.25">
      <c r="A882" t="str">
        <f t="shared" si="119"/>
        <v>Simon Holmstrom - NYI - AD</v>
      </c>
      <c r="B882" t="str">
        <f t="shared" si="120"/>
        <v>Simon</v>
      </c>
      <c r="C882" t="str">
        <f t="shared" si="121"/>
        <v>Holmstrom</v>
      </c>
      <c r="D882" s="13" t="s">
        <v>2739</v>
      </c>
      <c r="E882" s="22" t="s">
        <v>25</v>
      </c>
      <c r="F882" s="25" t="s">
        <v>331</v>
      </c>
      <c r="G882" s="25" t="s">
        <v>2339</v>
      </c>
      <c r="H882" s="25" t="s">
        <v>2581</v>
      </c>
      <c r="I882" s="25">
        <v>18</v>
      </c>
      <c r="J882" s="156">
        <f>VALUE(COUNTIF(Validation!$A$2:$H$100,A882))</f>
        <v>0</v>
      </c>
      <c r="K882" s="93">
        <f t="shared" si="122"/>
        <v>925000</v>
      </c>
      <c r="L882" s="93">
        <f t="shared" si="123"/>
        <v>925000</v>
      </c>
      <c r="M882" s="92">
        <v>925000</v>
      </c>
      <c r="N882" s="92">
        <v>925000</v>
      </c>
      <c r="O882" s="92">
        <v>925000</v>
      </c>
      <c r="P882" s="92" t="s">
        <v>8</v>
      </c>
      <c r="Q882" s="92">
        <v>0</v>
      </c>
      <c r="R882" s="92">
        <v>0</v>
      </c>
      <c r="S882" s="92">
        <v>0</v>
      </c>
      <c r="T882" s="25">
        <f t="shared" si="124"/>
        <v>3</v>
      </c>
      <c r="V882">
        <f t="shared" si="125"/>
        <v>1</v>
      </c>
      <c r="W882" s="25">
        <f t="shared" si="117"/>
        <v>1</v>
      </c>
      <c r="X882">
        <f t="shared" si="118"/>
        <v>1</v>
      </c>
    </row>
    <row r="883" spans="1:24" ht="15.75" x14ac:dyDescent="0.25">
      <c r="A883" t="str">
        <f t="shared" si="119"/>
        <v>Grant Hutton - NYI - DD</v>
      </c>
      <c r="B883" t="str">
        <f t="shared" si="120"/>
        <v>Grant</v>
      </c>
      <c r="C883" t="str">
        <f t="shared" si="121"/>
        <v>Hutton</v>
      </c>
      <c r="D883" s="13" t="s">
        <v>2471</v>
      </c>
      <c r="E883" s="22" t="s">
        <v>25</v>
      </c>
      <c r="F883" s="25" t="s">
        <v>331</v>
      </c>
      <c r="G883" s="25" t="s">
        <v>2345</v>
      </c>
      <c r="H883" s="25" t="s">
        <v>2581</v>
      </c>
      <c r="I883" s="25">
        <v>24</v>
      </c>
      <c r="J883" s="156">
        <f>VALUE(COUNTIF(Validation!$A$2:$H$100,A883))</f>
        <v>0</v>
      </c>
      <c r="K883" s="93">
        <f t="shared" si="122"/>
        <v>925000</v>
      </c>
      <c r="L883" s="93">
        <f t="shared" si="123"/>
        <v>0</v>
      </c>
      <c r="M883" s="92">
        <v>925000</v>
      </c>
      <c r="N883" s="92" t="s">
        <v>8</v>
      </c>
      <c r="O883" s="92">
        <v>0</v>
      </c>
      <c r="P883" s="92">
        <v>0</v>
      </c>
      <c r="Q883" s="92">
        <v>0</v>
      </c>
      <c r="R883" s="92">
        <v>0</v>
      </c>
      <c r="S883" s="92">
        <v>0</v>
      </c>
      <c r="T883" s="25">
        <f t="shared" si="124"/>
        <v>1</v>
      </c>
      <c r="V883">
        <f t="shared" si="125"/>
        <v>1</v>
      </c>
      <c r="W883" s="25">
        <f t="shared" si="117"/>
        <v>1</v>
      </c>
      <c r="X883">
        <f t="shared" si="118"/>
        <v>0</v>
      </c>
    </row>
    <row r="884" spans="1:24" ht="15.75" x14ac:dyDescent="0.25">
      <c r="A884" t="str">
        <f t="shared" si="119"/>
        <v>Otto Koivula - NYI - AG, AD</v>
      </c>
      <c r="B884" t="str">
        <f t="shared" si="120"/>
        <v>Otto</v>
      </c>
      <c r="C884" t="str">
        <f t="shared" si="121"/>
        <v>Koivula</v>
      </c>
      <c r="D884" s="13" t="s">
        <v>1656</v>
      </c>
      <c r="E884" s="22" t="s">
        <v>25</v>
      </c>
      <c r="F884" s="25" t="s">
        <v>331</v>
      </c>
      <c r="G884" s="25" t="s">
        <v>2343</v>
      </c>
      <c r="H884" s="25" t="s">
        <v>2581</v>
      </c>
      <c r="I884" s="9">
        <v>20</v>
      </c>
      <c r="J884" s="156">
        <f>VALUE(COUNTIF(Validation!$A$2:$H$100,A884))</f>
        <v>0</v>
      </c>
      <c r="K884" s="93">
        <f t="shared" si="122"/>
        <v>925000</v>
      </c>
      <c r="L884" s="93">
        <f t="shared" si="123"/>
        <v>925000</v>
      </c>
      <c r="M884" s="92">
        <v>925000</v>
      </c>
      <c r="N884" s="92">
        <v>925000</v>
      </c>
      <c r="O884" s="92" t="s">
        <v>8</v>
      </c>
      <c r="P884" s="92">
        <v>0</v>
      </c>
      <c r="Q884" s="92">
        <v>0</v>
      </c>
      <c r="R884" s="92">
        <v>0</v>
      </c>
      <c r="S884" s="92">
        <v>0</v>
      </c>
      <c r="T884" s="25">
        <f t="shared" si="124"/>
        <v>2</v>
      </c>
      <c r="V884">
        <f t="shared" si="125"/>
        <v>1</v>
      </c>
      <c r="W884" s="25">
        <f t="shared" si="117"/>
        <v>1</v>
      </c>
      <c r="X884">
        <f t="shared" si="118"/>
        <v>1</v>
      </c>
    </row>
    <row r="885" spans="1:24" ht="15.75" x14ac:dyDescent="0.25">
      <c r="A885" t="str">
        <f t="shared" si="119"/>
        <v>David Quenneville - NYI - DD</v>
      </c>
      <c r="B885" t="str">
        <f t="shared" si="120"/>
        <v>David</v>
      </c>
      <c r="C885" t="str">
        <f t="shared" si="121"/>
        <v>Quenneville</v>
      </c>
      <c r="D885" s="13" t="s">
        <v>1658</v>
      </c>
      <c r="E885" s="22" t="s">
        <v>25</v>
      </c>
      <c r="F885" s="25" t="s">
        <v>331</v>
      </c>
      <c r="G885" s="25" t="s">
        <v>2345</v>
      </c>
      <c r="H885" s="25" t="s">
        <v>2581</v>
      </c>
      <c r="I885" s="25">
        <v>21</v>
      </c>
      <c r="J885" s="156">
        <f>VALUE(COUNTIF(Validation!$A$2:$H$100,A885))</f>
        <v>0</v>
      </c>
      <c r="K885" s="93">
        <f t="shared" si="122"/>
        <v>925000</v>
      </c>
      <c r="L885" s="93">
        <f t="shared" si="123"/>
        <v>925000</v>
      </c>
      <c r="M885" s="92">
        <v>925000</v>
      </c>
      <c r="N885" s="92">
        <v>925000</v>
      </c>
      <c r="O885" s="92" t="s">
        <v>8</v>
      </c>
      <c r="P885" s="92">
        <v>0</v>
      </c>
      <c r="Q885" s="92">
        <v>0</v>
      </c>
      <c r="R885" s="92">
        <v>0</v>
      </c>
      <c r="S885" s="92">
        <v>0</v>
      </c>
      <c r="T885" s="25">
        <f t="shared" si="124"/>
        <v>2</v>
      </c>
      <c r="V885">
        <f t="shared" si="125"/>
        <v>1</v>
      </c>
      <c r="W885" s="25">
        <f t="shared" si="117"/>
        <v>1</v>
      </c>
      <c r="X885">
        <f t="shared" si="118"/>
        <v>1</v>
      </c>
    </row>
    <row r="886" spans="1:24" ht="15.75" x14ac:dyDescent="0.25">
      <c r="A886" t="str">
        <f t="shared" si="119"/>
        <v>Linus Soderstrom - NYI - G</v>
      </c>
      <c r="B886" t="str">
        <f t="shared" si="120"/>
        <v>Linus</v>
      </c>
      <c r="C886" t="str">
        <f t="shared" si="121"/>
        <v>Soderstrom</v>
      </c>
      <c r="D886" s="13" t="s">
        <v>2750</v>
      </c>
      <c r="E886" s="22" t="s">
        <v>25</v>
      </c>
      <c r="F886" s="25" t="s">
        <v>331</v>
      </c>
      <c r="G886" s="25" t="s">
        <v>121</v>
      </c>
      <c r="H886" s="25" t="s">
        <v>2581</v>
      </c>
      <c r="I886" s="25">
        <v>23</v>
      </c>
      <c r="J886" s="156">
        <f>VALUE(COUNTIF(Validation!$A$2:$H$100,A886))</f>
        <v>0</v>
      </c>
      <c r="K886" s="93">
        <f t="shared" si="122"/>
        <v>925000</v>
      </c>
      <c r="L886" s="93">
        <f t="shared" si="123"/>
        <v>0</v>
      </c>
      <c r="M886" s="92">
        <v>925000</v>
      </c>
      <c r="N886" s="92" t="s">
        <v>8</v>
      </c>
      <c r="O886" s="92">
        <v>0</v>
      </c>
      <c r="P886" s="92">
        <v>0</v>
      </c>
      <c r="Q886" s="92">
        <v>0</v>
      </c>
      <c r="R886" s="92">
        <v>0</v>
      </c>
      <c r="S886" s="92">
        <v>0</v>
      </c>
      <c r="T886" s="25">
        <f t="shared" si="124"/>
        <v>1</v>
      </c>
      <c r="V886">
        <f t="shared" si="125"/>
        <v>1</v>
      </c>
      <c r="W886" s="25">
        <f t="shared" si="117"/>
        <v>1</v>
      </c>
      <c r="X886">
        <f t="shared" si="118"/>
        <v>0</v>
      </c>
    </row>
    <row r="887" spans="1:24" ht="15.75" x14ac:dyDescent="0.25">
      <c r="A887" t="str">
        <f t="shared" si="119"/>
        <v>Bode Wilde - NYI - DD</v>
      </c>
      <c r="B887" t="str">
        <f t="shared" si="120"/>
        <v>Bode</v>
      </c>
      <c r="C887" t="str">
        <f t="shared" si="121"/>
        <v>Wilde</v>
      </c>
      <c r="D887" s="13" t="s">
        <v>2472</v>
      </c>
      <c r="E887" s="22" t="s">
        <v>25</v>
      </c>
      <c r="F887" s="25" t="s">
        <v>333</v>
      </c>
      <c r="G887" s="25" t="s">
        <v>2345</v>
      </c>
      <c r="H887" s="25" t="s">
        <v>334</v>
      </c>
      <c r="I887" s="25">
        <v>19</v>
      </c>
      <c r="J887" s="156">
        <f>VALUE(COUNTIF(Validation!$A$2:$H$100,A887))</f>
        <v>1</v>
      </c>
      <c r="K887" s="93">
        <f t="shared" si="122"/>
        <v>910833</v>
      </c>
      <c r="L887" s="93">
        <f t="shared" si="123"/>
        <v>910833</v>
      </c>
      <c r="M887" s="92">
        <v>910833</v>
      </c>
      <c r="N887" s="92">
        <v>910833</v>
      </c>
      <c r="O887" s="92">
        <v>910833</v>
      </c>
      <c r="P887" s="92" t="s">
        <v>8</v>
      </c>
      <c r="Q887" s="92">
        <v>0</v>
      </c>
      <c r="R887" s="92">
        <v>0</v>
      </c>
      <c r="S887" s="92">
        <v>0</v>
      </c>
      <c r="T887" s="25">
        <f t="shared" si="124"/>
        <v>3</v>
      </c>
      <c r="V887">
        <f t="shared" si="125"/>
        <v>1</v>
      </c>
      <c r="W887" s="25">
        <f t="shared" si="117"/>
        <v>1</v>
      </c>
      <c r="X887">
        <f t="shared" si="118"/>
        <v>1</v>
      </c>
    </row>
    <row r="888" spans="1:24" ht="15.75" x14ac:dyDescent="0.25">
      <c r="A888" t="str">
        <f t="shared" si="119"/>
        <v>Joshua Ho-Sang - NYI - AD, C</v>
      </c>
      <c r="B888" t="str">
        <f t="shared" si="120"/>
        <v>Joshua</v>
      </c>
      <c r="C888" t="str">
        <f t="shared" si="121"/>
        <v>Ho-Sang</v>
      </c>
      <c r="D888" s="13" t="s">
        <v>1655</v>
      </c>
      <c r="E888" s="22" t="s">
        <v>25</v>
      </c>
      <c r="F888" s="25">
        <v>0</v>
      </c>
      <c r="G888" s="25" t="s">
        <v>2354</v>
      </c>
      <c r="H888" s="25" t="s">
        <v>2581</v>
      </c>
      <c r="I888" s="25">
        <v>23</v>
      </c>
      <c r="J888" s="156">
        <f>VALUE(COUNTIF(Validation!$A$2:$H$100,A888))</f>
        <v>1</v>
      </c>
      <c r="K888" s="93">
        <f t="shared" si="122"/>
        <v>874125</v>
      </c>
      <c r="L888" s="93">
        <f t="shared" si="123"/>
        <v>0</v>
      </c>
      <c r="M888" s="92">
        <v>874125</v>
      </c>
      <c r="N888" s="92" t="s">
        <v>8</v>
      </c>
      <c r="O888" s="92">
        <v>0</v>
      </c>
      <c r="P888" s="92">
        <v>0</v>
      </c>
      <c r="Q888" s="92">
        <v>0</v>
      </c>
      <c r="R888" s="92">
        <v>0</v>
      </c>
      <c r="S888" s="92">
        <v>0</v>
      </c>
      <c r="T888" s="25">
        <f t="shared" si="124"/>
        <v>1</v>
      </c>
      <c r="V888">
        <f t="shared" si="125"/>
        <v>1</v>
      </c>
      <c r="W888" s="25">
        <f t="shared" si="117"/>
        <v>0</v>
      </c>
      <c r="X888">
        <f t="shared" si="118"/>
        <v>0</v>
      </c>
    </row>
    <row r="889" spans="1:24" ht="15.75" x14ac:dyDescent="0.25">
      <c r="A889" t="str">
        <f t="shared" si="119"/>
        <v>Parker Wotherspoon - NYI - D</v>
      </c>
      <c r="B889" t="str">
        <f t="shared" si="120"/>
        <v>Parker</v>
      </c>
      <c r="C889" t="str">
        <f t="shared" si="121"/>
        <v>Wotherspoon</v>
      </c>
      <c r="D889" s="13" t="s">
        <v>1659</v>
      </c>
      <c r="E889" s="22" t="s">
        <v>25</v>
      </c>
      <c r="F889" s="25" t="s">
        <v>331</v>
      </c>
      <c r="G889" s="25" t="s">
        <v>79</v>
      </c>
      <c r="H889" s="25" t="s">
        <v>2581</v>
      </c>
      <c r="I889" s="25">
        <v>22</v>
      </c>
      <c r="J889" s="156">
        <f>VALUE(COUNTIF(Validation!$A$2:$H$100,A889))</f>
        <v>0</v>
      </c>
      <c r="K889" s="93">
        <f t="shared" si="122"/>
        <v>854722</v>
      </c>
      <c r="L889" s="93">
        <f t="shared" si="123"/>
        <v>0</v>
      </c>
      <c r="M889" s="92">
        <v>854722</v>
      </c>
      <c r="N889" s="92" t="s">
        <v>8</v>
      </c>
      <c r="O889" s="92">
        <v>0</v>
      </c>
      <c r="P889" s="92">
        <v>0</v>
      </c>
      <c r="Q889" s="92">
        <v>0</v>
      </c>
      <c r="R889" s="92">
        <v>0</v>
      </c>
      <c r="S889" s="92">
        <v>0</v>
      </c>
      <c r="T889" s="25">
        <f t="shared" si="124"/>
        <v>1</v>
      </c>
      <c r="V889">
        <f t="shared" si="125"/>
        <v>1</v>
      </c>
      <c r="W889" s="25">
        <f t="shared" si="117"/>
        <v>1</v>
      </c>
      <c r="X889">
        <f t="shared" si="118"/>
        <v>0</v>
      </c>
    </row>
    <row r="890" spans="1:24" ht="15.75" x14ac:dyDescent="0.25">
      <c r="A890" t="str">
        <f t="shared" si="119"/>
        <v>Tom Kühnhackl - NYI - AD</v>
      </c>
      <c r="B890" t="str">
        <f t="shared" si="120"/>
        <v>Tom</v>
      </c>
      <c r="C890" t="str">
        <f t="shared" si="121"/>
        <v>Kühnhackl</v>
      </c>
      <c r="D890" s="13" t="s">
        <v>1644</v>
      </c>
      <c r="E890" s="25" t="s">
        <v>25</v>
      </c>
      <c r="F890" s="25">
        <v>0</v>
      </c>
      <c r="G890" s="25" t="s">
        <v>2339</v>
      </c>
      <c r="H890" s="25" t="s">
        <v>2569</v>
      </c>
      <c r="I890" s="25">
        <v>27</v>
      </c>
      <c r="J890" s="156">
        <f>VALUE(COUNTIF(Validation!$A$2:$H$100,A890))</f>
        <v>0</v>
      </c>
      <c r="K890" s="93">
        <f t="shared" si="122"/>
        <v>850000</v>
      </c>
      <c r="L890" s="93">
        <f t="shared" si="123"/>
        <v>0</v>
      </c>
      <c r="M890" s="92">
        <v>850000</v>
      </c>
      <c r="N890" s="92" t="s">
        <v>7</v>
      </c>
      <c r="O890" s="92">
        <v>0</v>
      </c>
      <c r="P890" s="92">
        <v>0</v>
      </c>
      <c r="Q890" s="92">
        <v>0</v>
      </c>
      <c r="R890" s="92">
        <v>0</v>
      </c>
      <c r="S890" s="92">
        <v>0</v>
      </c>
      <c r="T890" s="25">
        <f t="shared" si="124"/>
        <v>1</v>
      </c>
      <c r="V890">
        <f t="shared" si="125"/>
        <v>1</v>
      </c>
      <c r="W890" s="25">
        <f t="shared" si="117"/>
        <v>0</v>
      </c>
      <c r="X890">
        <f t="shared" si="118"/>
        <v>0</v>
      </c>
    </row>
    <row r="891" spans="1:24" ht="15.75" x14ac:dyDescent="0.25">
      <c r="A891" t="str">
        <f t="shared" si="119"/>
        <v>Mason Jobst - NYI - C</v>
      </c>
      <c r="B891" t="str">
        <f t="shared" si="120"/>
        <v>Mason</v>
      </c>
      <c r="C891" t="str">
        <f t="shared" si="121"/>
        <v>Jobst</v>
      </c>
      <c r="D891" s="13" t="s">
        <v>2469</v>
      </c>
      <c r="E891" s="22" t="s">
        <v>25</v>
      </c>
      <c r="F891" s="25">
        <v>0</v>
      </c>
      <c r="G891" s="25" t="s">
        <v>70</v>
      </c>
      <c r="H891" s="25" t="s">
        <v>2581</v>
      </c>
      <c r="I891" s="25">
        <v>25</v>
      </c>
      <c r="J891" s="156">
        <f>VALUE(COUNTIF(Validation!$A$2:$H$100,A891))</f>
        <v>0</v>
      </c>
      <c r="K891" s="93">
        <f t="shared" si="122"/>
        <v>792500</v>
      </c>
      <c r="L891" s="93">
        <f t="shared" si="123"/>
        <v>792500</v>
      </c>
      <c r="M891" s="92">
        <v>792500</v>
      </c>
      <c r="N891" s="92">
        <v>792500</v>
      </c>
      <c r="O891" s="92" t="s">
        <v>7</v>
      </c>
      <c r="P891" s="92">
        <v>0</v>
      </c>
      <c r="Q891" s="92">
        <v>0</v>
      </c>
      <c r="R891" s="92">
        <v>0</v>
      </c>
      <c r="S891" s="92">
        <v>0</v>
      </c>
      <c r="T891" s="25">
        <f t="shared" si="124"/>
        <v>2</v>
      </c>
      <c r="V891">
        <f t="shared" si="125"/>
        <v>1</v>
      </c>
      <c r="W891" s="25">
        <f t="shared" si="117"/>
        <v>0</v>
      </c>
      <c r="X891">
        <f t="shared" si="118"/>
        <v>1</v>
      </c>
    </row>
    <row r="892" spans="1:24" ht="15.75" x14ac:dyDescent="0.25">
      <c r="A892" t="str">
        <f t="shared" si="119"/>
        <v>Arnaud Durandeau - NYI - AG</v>
      </c>
      <c r="B892" t="str">
        <f t="shared" si="120"/>
        <v>Arnaud</v>
      </c>
      <c r="C892" t="str">
        <f t="shared" si="121"/>
        <v>Durandeau</v>
      </c>
      <c r="D892" s="13" t="s">
        <v>2470</v>
      </c>
      <c r="E892" s="22" t="s">
        <v>25</v>
      </c>
      <c r="F892" s="25" t="s">
        <v>331</v>
      </c>
      <c r="G892" s="25" t="s">
        <v>2341</v>
      </c>
      <c r="H892" s="25" t="s">
        <v>2581</v>
      </c>
      <c r="I892" s="25">
        <v>20</v>
      </c>
      <c r="J892" s="156">
        <f>VALUE(COUNTIF(Validation!$A$2:$H$100,A892))</f>
        <v>0</v>
      </c>
      <c r="K892" s="93">
        <f t="shared" si="122"/>
        <v>756667</v>
      </c>
      <c r="L892" s="93">
        <f t="shared" si="123"/>
        <v>756667</v>
      </c>
      <c r="M892" s="92">
        <v>756667</v>
      </c>
      <c r="N892" s="92">
        <v>756667</v>
      </c>
      <c r="O892" s="92">
        <v>756667</v>
      </c>
      <c r="P892" s="92" t="s">
        <v>8</v>
      </c>
      <c r="Q892" s="92">
        <v>0</v>
      </c>
      <c r="R892" s="92">
        <v>0</v>
      </c>
      <c r="S892" s="92">
        <v>0</v>
      </c>
      <c r="T892" s="25">
        <f t="shared" si="124"/>
        <v>3</v>
      </c>
      <c r="V892">
        <f t="shared" si="125"/>
        <v>1</v>
      </c>
      <c r="W892" s="25">
        <f t="shared" si="117"/>
        <v>1</v>
      </c>
      <c r="X892">
        <f t="shared" si="118"/>
        <v>1</v>
      </c>
    </row>
    <row r="893" spans="1:24" ht="15.75" x14ac:dyDescent="0.25">
      <c r="A893" t="str">
        <f t="shared" si="119"/>
        <v>Scott Eansor - NYI - C</v>
      </c>
      <c r="B893" t="str">
        <f t="shared" si="120"/>
        <v>Scott</v>
      </c>
      <c r="C893" t="str">
        <f t="shared" si="121"/>
        <v>Eansor</v>
      </c>
      <c r="D893" s="13" t="s">
        <v>1660</v>
      </c>
      <c r="E893" s="22" t="s">
        <v>25</v>
      </c>
      <c r="F893" s="25" t="s">
        <v>331</v>
      </c>
      <c r="G893" s="158" t="s">
        <v>70</v>
      </c>
      <c r="H893" s="158" t="s">
        <v>2581</v>
      </c>
      <c r="I893" s="158">
        <v>23</v>
      </c>
      <c r="J893" s="156">
        <f>VALUE(COUNTIF(Validation!$A$2:$H$100,A893))</f>
        <v>0</v>
      </c>
      <c r="K893" s="93">
        <f t="shared" si="122"/>
        <v>720000</v>
      </c>
      <c r="L893" s="93">
        <f t="shared" si="123"/>
        <v>0</v>
      </c>
      <c r="M893" s="92">
        <v>720000</v>
      </c>
      <c r="N893" s="92" t="s">
        <v>8</v>
      </c>
      <c r="O893" s="92">
        <v>0</v>
      </c>
      <c r="P893" s="92">
        <v>0</v>
      </c>
      <c r="Q893" s="92">
        <v>0</v>
      </c>
      <c r="R893" s="92">
        <v>0</v>
      </c>
      <c r="S893" s="92">
        <v>0</v>
      </c>
      <c r="T893" s="25">
        <f t="shared" si="124"/>
        <v>1</v>
      </c>
      <c r="V893">
        <f t="shared" si="125"/>
        <v>1</v>
      </c>
      <c r="W893" s="25">
        <f t="shared" si="117"/>
        <v>1</v>
      </c>
      <c r="X893">
        <f t="shared" si="118"/>
        <v>0</v>
      </c>
    </row>
    <row r="894" spans="1:24" ht="15.75" x14ac:dyDescent="0.25">
      <c r="A894" t="str">
        <f t="shared" si="119"/>
        <v>Cole Bardreau - NYI - C</v>
      </c>
      <c r="B894" t="str">
        <f t="shared" si="120"/>
        <v>Cole</v>
      </c>
      <c r="C894" t="str">
        <f t="shared" si="121"/>
        <v>Bardreau</v>
      </c>
      <c r="D894" s="13" t="s">
        <v>1731</v>
      </c>
      <c r="E894" s="22" t="s">
        <v>25</v>
      </c>
      <c r="F894" s="25">
        <v>0</v>
      </c>
      <c r="G894" s="25" t="s">
        <v>70</v>
      </c>
      <c r="H894" s="25" t="s">
        <v>2581</v>
      </c>
      <c r="I894" s="25">
        <v>26</v>
      </c>
      <c r="J894" s="156">
        <f>VALUE(COUNTIF(Validation!$A$2:$H$100,A894))</f>
        <v>0</v>
      </c>
      <c r="K894" s="93">
        <f t="shared" si="122"/>
        <v>700000</v>
      </c>
      <c r="L894" s="93">
        <f t="shared" si="123"/>
        <v>700000</v>
      </c>
      <c r="M894" s="92">
        <v>700000</v>
      </c>
      <c r="N894" s="92">
        <v>700000</v>
      </c>
      <c r="O894" s="92" t="s">
        <v>7</v>
      </c>
      <c r="P894" s="92">
        <v>0</v>
      </c>
      <c r="Q894" s="92">
        <v>0</v>
      </c>
      <c r="R894" s="92">
        <v>0</v>
      </c>
      <c r="S894" s="92">
        <v>0</v>
      </c>
      <c r="T894" s="25">
        <f t="shared" si="124"/>
        <v>2</v>
      </c>
      <c r="V894">
        <f t="shared" si="125"/>
        <v>1</v>
      </c>
      <c r="W894" s="25">
        <f t="shared" si="117"/>
        <v>0</v>
      </c>
      <c r="X894">
        <f t="shared" si="118"/>
        <v>1</v>
      </c>
    </row>
    <row r="895" spans="1:24" ht="15.75" x14ac:dyDescent="0.25">
      <c r="A895" t="str">
        <f t="shared" si="119"/>
        <v>Jared Coreau - NYI - G</v>
      </c>
      <c r="B895" t="str">
        <f t="shared" si="120"/>
        <v>Jared</v>
      </c>
      <c r="C895" t="str">
        <f t="shared" si="121"/>
        <v>Coreau</v>
      </c>
      <c r="D895" s="13" t="s">
        <v>2633</v>
      </c>
      <c r="E895" s="22" t="s">
        <v>25</v>
      </c>
      <c r="F895" s="25">
        <v>0</v>
      </c>
      <c r="G895" s="25" t="s">
        <v>121</v>
      </c>
      <c r="H895" s="25" t="s">
        <v>2581</v>
      </c>
      <c r="I895" s="25">
        <v>27</v>
      </c>
      <c r="J895" s="156">
        <f>VALUE(COUNTIF(Validation!$A$2:$H$100,A895))</f>
        <v>0</v>
      </c>
      <c r="K895" s="93">
        <f t="shared" si="122"/>
        <v>700000</v>
      </c>
      <c r="L895" s="93">
        <f t="shared" si="123"/>
        <v>0</v>
      </c>
      <c r="M895" s="92">
        <v>700000</v>
      </c>
      <c r="N895" s="92" t="s">
        <v>7</v>
      </c>
      <c r="O895" s="92">
        <v>0</v>
      </c>
      <c r="P895" s="92">
        <v>0</v>
      </c>
      <c r="Q895" s="92">
        <v>0</v>
      </c>
      <c r="R895" s="92">
        <v>0</v>
      </c>
      <c r="S895" s="92">
        <v>0</v>
      </c>
      <c r="T895" s="25">
        <f t="shared" si="124"/>
        <v>1</v>
      </c>
      <c r="V895">
        <f t="shared" si="125"/>
        <v>1</v>
      </c>
      <c r="W895" s="25">
        <f t="shared" si="117"/>
        <v>0</v>
      </c>
      <c r="X895">
        <f t="shared" si="118"/>
        <v>0</v>
      </c>
    </row>
    <row r="896" spans="1:24" ht="15.75" x14ac:dyDescent="0.25">
      <c r="A896" t="str">
        <f t="shared" si="119"/>
        <v>Michael DalColle - NYI - AG</v>
      </c>
      <c r="B896" t="str">
        <f t="shared" si="120"/>
        <v>Michael</v>
      </c>
      <c r="C896" t="str">
        <f t="shared" si="121"/>
        <v>DalColle</v>
      </c>
      <c r="D896" s="13" t="s">
        <v>4818</v>
      </c>
      <c r="E896" s="22" t="s">
        <v>25</v>
      </c>
      <c r="F896" s="25">
        <v>0</v>
      </c>
      <c r="G896" s="158" t="s">
        <v>2341</v>
      </c>
      <c r="H896" s="9" t="s">
        <v>2569</v>
      </c>
      <c r="I896" s="158">
        <v>23</v>
      </c>
      <c r="J896" s="156">
        <f>VALUE(COUNTIF(Validation!$A$2:$H$100,A896))</f>
        <v>1</v>
      </c>
      <c r="K896" s="93">
        <f t="shared" si="122"/>
        <v>700000</v>
      </c>
      <c r="L896" s="93">
        <f t="shared" si="123"/>
        <v>700000</v>
      </c>
      <c r="M896" s="92">
        <v>700000</v>
      </c>
      <c r="N896" s="92">
        <v>700000</v>
      </c>
      <c r="O896" s="92" t="s">
        <v>8</v>
      </c>
      <c r="P896" s="92">
        <v>0</v>
      </c>
      <c r="Q896" s="92">
        <v>0</v>
      </c>
      <c r="R896" s="92">
        <v>0</v>
      </c>
      <c r="S896" s="92">
        <v>0</v>
      </c>
      <c r="T896" s="25">
        <f t="shared" si="124"/>
        <v>2</v>
      </c>
      <c r="V896">
        <f t="shared" si="125"/>
        <v>1</v>
      </c>
      <c r="W896" s="25">
        <f t="shared" si="117"/>
        <v>0</v>
      </c>
      <c r="X896">
        <f t="shared" si="118"/>
        <v>1</v>
      </c>
    </row>
    <row r="897" spans="1:24" ht="15.75" x14ac:dyDescent="0.25">
      <c r="A897" t="str">
        <f t="shared" si="119"/>
        <v>Tanner Fritz - NYI - C, AD</v>
      </c>
      <c r="B897" t="str">
        <f t="shared" si="120"/>
        <v>Tanner</v>
      </c>
      <c r="C897" t="str">
        <f t="shared" si="121"/>
        <v>Fritz</v>
      </c>
      <c r="D897" s="13" t="s">
        <v>1666</v>
      </c>
      <c r="E897" s="22" t="s">
        <v>25</v>
      </c>
      <c r="F897" s="25">
        <v>0</v>
      </c>
      <c r="G897" s="25" t="s">
        <v>2349</v>
      </c>
      <c r="H897" s="9" t="s">
        <v>2569</v>
      </c>
      <c r="I897" s="25">
        <v>28</v>
      </c>
      <c r="J897" s="156">
        <f>VALUE(COUNTIF(Validation!$A$2:$H$100,A897))</f>
        <v>0</v>
      </c>
      <c r="K897" s="93">
        <f t="shared" si="122"/>
        <v>700000</v>
      </c>
      <c r="L897" s="93">
        <f t="shared" si="123"/>
        <v>700000</v>
      </c>
      <c r="M897" s="92">
        <v>700000</v>
      </c>
      <c r="N897" s="92">
        <v>700000</v>
      </c>
      <c r="O897" s="92" t="s">
        <v>7</v>
      </c>
      <c r="P897" s="92">
        <v>0</v>
      </c>
      <c r="Q897" s="92">
        <v>0</v>
      </c>
      <c r="R897" s="92">
        <v>0</v>
      </c>
      <c r="S897" s="92">
        <v>0</v>
      </c>
      <c r="T897" s="25">
        <f t="shared" si="124"/>
        <v>2</v>
      </c>
      <c r="V897">
        <f t="shared" si="125"/>
        <v>1</v>
      </c>
      <c r="W897" s="25">
        <f t="shared" si="117"/>
        <v>0</v>
      </c>
      <c r="X897">
        <f t="shared" si="118"/>
        <v>1</v>
      </c>
    </row>
    <row r="898" spans="1:24" ht="15.75" x14ac:dyDescent="0.25">
      <c r="A898" t="str">
        <f t="shared" si="119"/>
        <v>Devon Toews - NYI - DG</v>
      </c>
      <c r="B898" t="str">
        <f t="shared" si="120"/>
        <v>Devon</v>
      </c>
      <c r="C898" t="str">
        <f t="shared" si="121"/>
        <v>Toews</v>
      </c>
      <c r="D898" s="13" t="s">
        <v>1661</v>
      </c>
      <c r="E898" s="22" t="s">
        <v>25</v>
      </c>
      <c r="F898" s="25">
        <v>0</v>
      </c>
      <c r="G898" s="25" t="s">
        <v>2346</v>
      </c>
      <c r="H898" s="25" t="s">
        <v>2569</v>
      </c>
      <c r="I898" s="25">
        <v>25</v>
      </c>
      <c r="J898" s="156">
        <f>VALUE(COUNTIF(Validation!$A$2:$H$100,A898))</f>
        <v>0</v>
      </c>
      <c r="K898" s="93">
        <f t="shared" si="122"/>
        <v>700000</v>
      </c>
      <c r="L898" s="93">
        <f t="shared" si="123"/>
        <v>0</v>
      </c>
      <c r="M898" s="92">
        <v>700000</v>
      </c>
      <c r="N898" s="92" t="s">
        <v>8</v>
      </c>
      <c r="O898" s="92">
        <v>0</v>
      </c>
      <c r="P898" s="92">
        <v>0</v>
      </c>
      <c r="Q898" s="92">
        <v>0</v>
      </c>
      <c r="R898" s="92">
        <v>0</v>
      </c>
      <c r="S898" s="92">
        <v>0</v>
      </c>
      <c r="T898" s="25">
        <f t="shared" si="124"/>
        <v>1</v>
      </c>
      <c r="V898">
        <f t="shared" si="125"/>
        <v>1</v>
      </c>
      <c r="W898" s="25">
        <f t="shared" ref="W898:W962" si="126">IF(LEFT(F898,3)="ELC",1,0)</f>
        <v>0</v>
      </c>
      <c r="X898">
        <f t="shared" ref="X898:X962" si="127">IF(K898=L898,1,0)</f>
        <v>0</v>
      </c>
    </row>
    <row r="899" spans="1:24" ht="15.75" x14ac:dyDescent="0.25">
      <c r="A899" t="str">
        <f t="shared" ref="A899:A962" si="128">B899&amp;" "&amp;C899&amp;" - "&amp;E899&amp;" - "&amp;G899</f>
        <v>Kyle Burroughs - NYI - DD</v>
      </c>
      <c r="B899" t="str">
        <f t="shared" ref="B899:B962" si="129">RIGHT(D899,(LEN(D899)-1)-SEARCH(",",D899,1))</f>
        <v>Kyle</v>
      </c>
      <c r="C899" t="str">
        <f t="shared" ref="C899:C962" si="130">LEFT(D899,SEARCH(",",D899,1)-1)</f>
        <v>Burroughs</v>
      </c>
      <c r="D899" s="13" t="s">
        <v>1662</v>
      </c>
      <c r="E899" s="22" t="s">
        <v>25</v>
      </c>
      <c r="F899" s="25">
        <v>0</v>
      </c>
      <c r="G899" s="25" t="s">
        <v>2345</v>
      </c>
      <c r="H899" s="25" t="s">
        <v>2581</v>
      </c>
      <c r="I899" s="25">
        <v>24</v>
      </c>
      <c r="J899" s="156">
        <f>VALUE(COUNTIF(Validation!$A$2:$H$100,A899))</f>
        <v>0</v>
      </c>
      <c r="K899" s="93">
        <f t="shared" ref="K899:K962" si="131">IF(OR(M899="RFA",M899="UFA",M899="",M899=0),0,M899)</f>
        <v>675000</v>
      </c>
      <c r="L899" s="93">
        <f t="shared" ref="L899:L962" si="132">IF(OR(N899="RFA",N899="UFA",N899="",N899=0),0,N899)</f>
        <v>0</v>
      </c>
      <c r="M899" s="92">
        <v>675000</v>
      </c>
      <c r="N899" s="92" t="s">
        <v>8</v>
      </c>
      <c r="O899" s="92">
        <v>0</v>
      </c>
      <c r="P899" s="92">
        <v>0</v>
      </c>
      <c r="Q899" s="92">
        <v>0</v>
      </c>
      <c r="R899" s="92">
        <v>0</v>
      </c>
      <c r="S899" s="92">
        <v>0</v>
      </c>
      <c r="T899" s="25">
        <f t="shared" ref="T899:T962" si="133">COUNTIF(M899:S899,"&gt;0")</f>
        <v>1</v>
      </c>
      <c r="V899">
        <f t="shared" ref="V899:V962" si="134">COUNTIF($D$3:$D$1478,D899)</f>
        <v>1</v>
      </c>
      <c r="W899" s="25">
        <f t="shared" si="126"/>
        <v>0</v>
      </c>
      <c r="X899">
        <f t="shared" si="127"/>
        <v>0</v>
      </c>
    </row>
    <row r="900" spans="1:24" ht="15.75" x14ac:dyDescent="0.25">
      <c r="A900" t="str">
        <f t="shared" si="128"/>
        <v>Christopher Gibson - NYI - G</v>
      </c>
      <c r="B900" t="str">
        <f t="shared" si="129"/>
        <v>Christopher</v>
      </c>
      <c r="C900" t="str">
        <f t="shared" si="130"/>
        <v>Gibson</v>
      </c>
      <c r="D900" s="13" t="s">
        <v>1663</v>
      </c>
      <c r="E900" s="22" t="s">
        <v>25</v>
      </c>
      <c r="F900" s="25">
        <v>0</v>
      </c>
      <c r="G900" s="9" t="s">
        <v>121</v>
      </c>
      <c r="H900" s="9" t="s">
        <v>2581</v>
      </c>
      <c r="I900" s="9">
        <v>26</v>
      </c>
      <c r="J900" s="156">
        <f>VALUE(COUNTIF(Validation!$A$2:$H$100,A900))</f>
        <v>0</v>
      </c>
      <c r="K900" s="93">
        <f t="shared" si="131"/>
        <v>675000</v>
      </c>
      <c r="L900" s="93">
        <f t="shared" si="132"/>
        <v>0</v>
      </c>
      <c r="M900" s="92">
        <v>675000</v>
      </c>
      <c r="N900" s="92" t="s">
        <v>7</v>
      </c>
      <c r="O900" s="92">
        <v>0</v>
      </c>
      <c r="P900" s="92">
        <v>0</v>
      </c>
      <c r="Q900" s="92">
        <v>0</v>
      </c>
      <c r="R900" s="92">
        <v>0</v>
      </c>
      <c r="S900" s="92">
        <v>0</v>
      </c>
      <c r="T900" s="25">
        <f t="shared" si="133"/>
        <v>1</v>
      </c>
      <c r="V900">
        <f t="shared" si="134"/>
        <v>1</v>
      </c>
      <c r="W900" s="25">
        <f t="shared" si="126"/>
        <v>0</v>
      </c>
      <c r="X900">
        <f t="shared" si="127"/>
        <v>0</v>
      </c>
    </row>
    <row r="901" spans="1:24" ht="15.75" x14ac:dyDescent="0.25">
      <c r="A901" t="str">
        <f t="shared" si="128"/>
        <v>Seth Helgeson - NYI - DG</v>
      </c>
      <c r="B901" t="str">
        <f t="shared" si="129"/>
        <v>Seth</v>
      </c>
      <c r="C901" t="str">
        <f t="shared" si="130"/>
        <v>Helgeson</v>
      </c>
      <c r="D901" s="13" t="s">
        <v>1664</v>
      </c>
      <c r="E901" s="22" t="s">
        <v>25</v>
      </c>
      <c r="F901" s="25">
        <v>0</v>
      </c>
      <c r="G901" s="9" t="s">
        <v>2346</v>
      </c>
      <c r="H901" s="9" t="s">
        <v>2581</v>
      </c>
      <c r="I901" s="9">
        <v>28</v>
      </c>
      <c r="J901" s="156">
        <f>VALUE(COUNTIF(Validation!$A$2:$H$100,A901))</f>
        <v>0</v>
      </c>
      <c r="K901" s="93">
        <f t="shared" si="131"/>
        <v>675000</v>
      </c>
      <c r="L901" s="93">
        <f t="shared" si="132"/>
        <v>0</v>
      </c>
      <c r="M901" s="92">
        <v>675000</v>
      </c>
      <c r="N901" s="92" t="s">
        <v>7</v>
      </c>
      <c r="O901" s="92">
        <v>0</v>
      </c>
      <c r="P901" s="92">
        <v>0</v>
      </c>
      <c r="Q901" s="92">
        <v>0</v>
      </c>
      <c r="R901" s="92">
        <v>0</v>
      </c>
      <c r="S901" s="92">
        <v>0</v>
      </c>
      <c r="T901" s="25">
        <f t="shared" si="133"/>
        <v>1</v>
      </c>
      <c r="V901">
        <f t="shared" si="134"/>
        <v>1</v>
      </c>
      <c r="W901" s="25">
        <f t="shared" si="126"/>
        <v>0</v>
      </c>
      <c r="X901">
        <f t="shared" si="127"/>
        <v>0</v>
      </c>
    </row>
    <row r="902" spans="1:24" ht="15.75" x14ac:dyDescent="0.25">
      <c r="A902" t="str">
        <f t="shared" si="128"/>
        <v>Matt Lorito - NYI - AG, AD</v>
      </c>
      <c r="B902" t="str">
        <f t="shared" si="129"/>
        <v>Matt</v>
      </c>
      <c r="C902" t="str">
        <f t="shared" si="130"/>
        <v>Lorito</v>
      </c>
      <c r="D902" s="13" t="s">
        <v>1665</v>
      </c>
      <c r="E902" s="22" t="s">
        <v>25</v>
      </c>
      <c r="F902" s="25">
        <v>0</v>
      </c>
      <c r="G902" s="25" t="s">
        <v>2343</v>
      </c>
      <c r="H902" s="25" t="s">
        <v>2581</v>
      </c>
      <c r="I902" s="25">
        <v>29</v>
      </c>
      <c r="J902" s="156">
        <f>VALUE(COUNTIF(Validation!$A$2:$H$100,A902))</f>
        <v>0</v>
      </c>
      <c r="K902" s="93">
        <f t="shared" si="131"/>
        <v>675000</v>
      </c>
      <c r="L902" s="93">
        <f t="shared" si="132"/>
        <v>0</v>
      </c>
      <c r="M902" s="92">
        <v>675000</v>
      </c>
      <c r="N902" s="92" t="s">
        <v>7</v>
      </c>
      <c r="O902" s="92">
        <v>0</v>
      </c>
      <c r="P902" s="92">
        <v>0</v>
      </c>
      <c r="Q902" s="92">
        <v>0</v>
      </c>
      <c r="R902" s="92">
        <v>0</v>
      </c>
      <c r="S902" s="92">
        <v>0</v>
      </c>
      <c r="T902" s="25">
        <f t="shared" si="133"/>
        <v>1</v>
      </c>
      <c r="V902">
        <f t="shared" si="134"/>
        <v>1</v>
      </c>
      <c r="W902" s="25">
        <f t="shared" si="126"/>
        <v>0</v>
      </c>
      <c r="X902">
        <f t="shared" si="127"/>
        <v>0</v>
      </c>
    </row>
    <row r="903" spans="1:24" ht="15.75" x14ac:dyDescent="0.25">
      <c r="A903" t="str">
        <f t="shared" si="128"/>
        <v>Travis St.Denis - NYI - C, AD</v>
      </c>
      <c r="B903" t="str">
        <f t="shared" si="129"/>
        <v>Travis</v>
      </c>
      <c r="C903" t="str">
        <f t="shared" si="130"/>
        <v>St.Denis</v>
      </c>
      <c r="D903" s="13" t="s">
        <v>4819</v>
      </c>
      <c r="E903" s="22" t="s">
        <v>25</v>
      </c>
      <c r="F903" s="25">
        <v>0</v>
      </c>
      <c r="G903" s="25" t="s">
        <v>2349</v>
      </c>
      <c r="H903" s="25" t="s">
        <v>2581</v>
      </c>
      <c r="I903" s="25">
        <v>26</v>
      </c>
      <c r="J903" s="156">
        <f>VALUE(COUNTIF(Validation!$A$2:$H$100,A903))</f>
        <v>0</v>
      </c>
      <c r="K903" s="93">
        <f t="shared" si="131"/>
        <v>675000</v>
      </c>
      <c r="L903" s="93">
        <f t="shared" si="132"/>
        <v>0</v>
      </c>
      <c r="M903" s="92">
        <v>675000</v>
      </c>
      <c r="N903" s="92" t="s">
        <v>7</v>
      </c>
      <c r="O903" s="92">
        <v>0</v>
      </c>
      <c r="P903" s="92">
        <v>0</v>
      </c>
      <c r="Q903" s="92">
        <v>0</v>
      </c>
      <c r="R903" s="92">
        <v>0</v>
      </c>
      <c r="S903" s="92">
        <v>0</v>
      </c>
      <c r="T903" s="25">
        <f t="shared" si="133"/>
        <v>1</v>
      </c>
      <c r="V903">
        <f t="shared" si="134"/>
        <v>1</v>
      </c>
      <c r="W903" s="25">
        <f t="shared" si="126"/>
        <v>0</v>
      </c>
      <c r="X903">
        <f t="shared" si="127"/>
        <v>0</v>
      </c>
    </row>
    <row r="904" spans="1:24" ht="15.75" x14ac:dyDescent="0.25">
      <c r="A904" t="str">
        <f t="shared" si="128"/>
        <v>Artemi Panarin - NYR - AG</v>
      </c>
      <c r="B904" t="str">
        <f t="shared" si="129"/>
        <v>Artemi</v>
      </c>
      <c r="C904" t="str">
        <f t="shared" si="130"/>
        <v>Panarin</v>
      </c>
      <c r="D904" s="13" t="s">
        <v>1565</v>
      </c>
      <c r="E904" s="22" t="s">
        <v>26</v>
      </c>
      <c r="F904" s="25" t="s">
        <v>364</v>
      </c>
      <c r="G904" s="158" t="s">
        <v>2341</v>
      </c>
      <c r="H904" s="158" t="s">
        <v>2569</v>
      </c>
      <c r="I904" s="158">
        <v>27</v>
      </c>
      <c r="J904" s="156">
        <f>VALUE(COUNTIF(Validation!$A$2:$H$100,A904))</f>
        <v>1</v>
      </c>
      <c r="K904" s="93">
        <f t="shared" si="131"/>
        <v>11642857</v>
      </c>
      <c r="L904" s="93">
        <f t="shared" si="132"/>
        <v>11642857</v>
      </c>
      <c r="M904" s="92">
        <v>11642857</v>
      </c>
      <c r="N904" s="92">
        <v>11642857</v>
      </c>
      <c r="O904" s="92">
        <v>11642857</v>
      </c>
      <c r="P904" s="92">
        <v>11642857</v>
      </c>
      <c r="Q904" s="92">
        <v>11642857</v>
      </c>
      <c r="R904" s="92">
        <v>11642857</v>
      </c>
      <c r="S904" s="92">
        <v>11642857</v>
      </c>
      <c r="T904" s="25">
        <f t="shared" si="133"/>
        <v>7</v>
      </c>
      <c r="V904">
        <f t="shared" si="134"/>
        <v>1</v>
      </c>
      <c r="W904" s="25">
        <f t="shared" si="126"/>
        <v>0</v>
      </c>
      <c r="X904">
        <f t="shared" si="127"/>
        <v>1</v>
      </c>
    </row>
    <row r="905" spans="1:24" ht="15.75" x14ac:dyDescent="0.25">
      <c r="A905" t="str">
        <f t="shared" si="128"/>
        <v>Henrik Lundqvist - NYR - G</v>
      </c>
      <c r="B905" t="str">
        <f t="shared" si="129"/>
        <v>Henrik</v>
      </c>
      <c r="C905" t="str">
        <f t="shared" si="130"/>
        <v>Lundqvist</v>
      </c>
      <c r="D905" s="13" t="s">
        <v>1675</v>
      </c>
      <c r="E905" s="22" t="s">
        <v>26</v>
      </c>
      <c r="F905" s="25" t="s">
        <v>364</v>
      </c>
      <c r="G905" s="25" t="s">
        <v>121</v>
      </c>
      <c r="H905" s="25" t="s">
        <v>2569</v>
      </c>
      <c r="I905" s="25">
        <v>37</v>
      </c>
      <c r="J905" s="156">
        <f>VALUE(COUNTIF(Validation!$A$2:$H$100,A905))</f>
        <v>0</v>
      </c>
      <c r="K905" s="93">
        <f t="shared" si="131"/>
        <v>8500000</v>
      </c>
      <c r="L905" s="93">
        <f t="shared" si="132"/>
        <v>8500000</v>
      </c>
      <c r="M905" s="92">
        <v>8500000</v>
      </c>
      <c r="N905" s="92">
        <v>8500000</v>
      </c>
      <c r="O905" s="92" t="s">
        <v>7</v>
      </c>
      <c r="P905" s="92">
        <v>0</v>
      </c>
      <c r="Q905" s="92">
        <v>0</v>
      </c>
      <c r="R905" s="92">
        <v>0</v>
      </c>
      <c r="S905" s="92">
        <v>0</v>
      </c>
      <c r="T905" s="25">
        <f t="shared" si="133"/>
        <v>2</v>
      </c>
      <c r="V905">
        <f t="shared" si="134"/>
        <v>1</v>
      </c>
      <c r="W905" s="25">
        <f t="shared" si="126"/>
        <v>0</v>
      </c>
      <c r="X905">
        <f t="shared" si="127"/>
        <v>1</v>
      </c>
    </row>
    <row r="906" spans="1:24" ht="15.75" x14ac:dyDescent="0.25">
      <c r="A906" t="str">
        <f t="shared" si="128"/>
        <v>Jacob Trouba - NYR - DD</v>
      </c>
      <c r="B906" t="str">
        <f t="shared" si="129"/>
        <v>Jacob</v>
      </c>
      <c r="C906" t="str">
        <f t="shared" si="130"/>
        <v>Trouba</v>
      </c>
      <c r="D906" s="13" t="s">
        <v>2001</v>
      </c>
      <c r="E906" s="22" t="s">
        <v>26</v>
      </c>
      <c r="F906" s="25">
        <v>0</v>
      </c>
      <c r="G906" s="25" t="s">
        <v>2345</v>
      </c>
      <c r="H906" s="25" t="s">
        <v>2569</v>
      </c>
      <c r="I906" s="25">
        <v>25</v>
      </c>
      <c r="J906" s="156">
        <f>VALUE(COUNTIF(Validation!$A$2:$H$100,A906))</f>
        <v>0</v>
      </c>
      <c r="K906" s="93">
        <f t="shared" si="131"/>
        <v>8000000</v>
      </c>
      <c r="L906" s="93">
        <f t="shared" si="132"/>
        <v>8000000</v>
      </c>
      <c r="M906" s="92">
        <v>8000000</v>
      </c>
      <c r="N906" s="92">
        <v>8000000</v>
      </c>
      <c r="O906" s="92">
        <v>8000000</v>
      </c>
      <c r="P906" s="92">
        <v>8000000</v>
      </c>
      <c r="Q906" s="92">
        <v>8000000</v>
      </c>
      <c r="R906" s="92">
        <v>8000000</v>
      </c>
      <c r="S906" s="92">
        <v>8000000</v>
      </c>
      <c r="T906" s="25">
        <f t="shared" si="133"/>
        <v>7</v>
      </c>
      <c r="V906">
        <f t="shared" si="134"/>
        <v>1</v>
      </c>
      <c r="W906" s="25">
        <f t="shared" si="126"/>
        <v>0</v>
      </c>
      <c r="X906">
        <f t="shared" si="127"/>
        <v>1</v>
      </c>
    </row>
    <row r="907" spans="1:24" ht="15.75" x14ac:dyDescent="0.25">
      <c r="A907" t="str">
        <f t="shared" si="128"/>
        <v>Marc Staal - NYR - DG</v>
      </c>
      <c r="B907" t="str">
        <f t="shared" si="129"/>
        <v>Marc</v>
      </c>
      <c r="C907" t="str">
        <f t="shared" si="130"/>
        <v>Staal</v>
      </c>
      <c r="D907" s="13" t="s">
        <v>4788</v>
      </c>
      <c r="E907" s="22" t="s">
        <v>26</v>
      </c>
      <c r="F907" s="25" t="s">
        <v>364</v>
      </c>
      <c r="G907" s="158" t="s">
        <v>2346</v>
      </c>
      <c r="H907" s="158" t="s">
        <v>2569</v>
      </c>
      <c r="I907" s="158">
        <v>32</v>
      </c>
      <c r="J907" s="156">
        <f>VALUE(COUNTIF(Validation!$A$2:$H$100,A907))</f>
        <v>0</v>
      </c>
      <c r="K907" s="93">
        <f t="shared" si="131"/>
        <v>5700000</v>
      </c>
      <c r="L907" s="93">
        <f t="shared" si="132"/>
        <v>5700000</v>
      </c>
      <c r="M907" s="92">
        <v>5700000</v>
      </c>
      <c r="N907" s="92">
        <v>5700000</v>
      </c>
      <c r="O907" s="92" t="s">
        <v>7</v>
      </c>
      <c r="P907" s="92">
        <v>0</v>
      </c>
      <c r="Q907" s="92">
        <v>0</v>
      </c>
      <c r="R907" s="92">
        <v>0</v>
      </c>
      <c r="S907" s="92">
        <v>0</v>
      </c>
      <c r="T907" s="25">
        <f t="shared" si="133"/>
        <v>2</v>
      </c>
      <c r="V907">
        <f t="shared" si="134"/>
        <v>1</v>
      </c>
      <c r="W907" s="25">
        <f t="shared" si="126"/>
        <v>0</v>
      </c>
      <c r="X907">
        <f t="shared" si="127"/>
        <v>1</v>
      </c>
    </row>
    <row r="908" spans="1:24" ht="15.75" x14ac:dyDescent="0.25">
      <c r="A908" t="str">
        <f t="shared" si="128"/>
        <v>Mika Zibanejad - NYR - C</v>
      </c>
      <c r="B908" t="str">
        <f t="shared" si="129"/>
        <v>Mika</v>
      </c>
      <c r="C908" t="str">
        <f t="shared" si="130"/>
        <v>Zibanejad</v>
      </c>
      <c r="D908" s="13" t="s">
        <v>4785</v>
      </c>
      <c r="E908" s="22" t="s">
        <v>26</v>
      </c>
      <c r="F908" s="25" t="s">
        <v>364</v>
      </c>
      <c r="G908" s="25" t="s">
        <v>70</v>
      </c>
      <c r="H908" s="25" t="s">
        <v>2569</v>
      </c>
      <c r="I908" s="25">
        <v>26</v>
      </c>
      <c r="J908" s="156">
        <f>VALUE(COUNTIF(Validation!$A$2:$H$100,A908))</f>
        <v>1</v>
      </c>
      <c r="K908" s="93">
        <f t="shared" si="131"/>
        <v>5350000</v>
      </c>
      <c r="L908" s="93">
        <f t="shared" si="132"/>
        <v>5350000</v>
      </c>
      <c r="M908" s="92">
        <v>5350000</v>
      </c>
      <c r="N908" s="92">
        <v>5350000</v>
      </c>
      <c r="O908" s="92">
        <v>5350000</v>
      </c>
      <c r="P908" s="92" t="s">
        <v>7</v>
      </c>
      <c r="Q908" s="92">
        <v>0</v>
      </c>
      <c r="R908" s="92">
        <v>0</v>
      </c>
      <c r="S908" s="92">
        <v>0</v>
      </c>
      <c r="T908" s="25">
        <f t="shared" si="133"/>
        <v>3</v>
      </c>
      <c r="V908">
        <f t="shared" si="134"/>
        <v>1</v>
      </c>
      <c r="W908" s="25">
        <f t="shared" si="126"/>
        <v>0</v>
      </c>
      <c r="X908">
        <f t="shared" si="127"/>
        <v>1</v>
      </c>
    </row>
    <row r="909" spans="1:24" ht="15.75" x14ac:dyDescent="0.25">
      <c r="A909" t="str">
        <f t="shared" si="128"/>
        <v>Brady Skjei - NYR - DG</v>
      </c>
      <c r="B909" t="str">
        <f t="shared" si="129"/>
        <v>Brady</v>
      </c>
      <c r="C909" t="str">
        <f t="shared" si="130"/>
        <v>Skjei</v>
      </c>
      <c r="D909" s="13" t="s">
        <v>1672</v>
      </c>
      <c r="E909" s="22" t="s">
        <v>26</v>
      </c>
      <c r="F909" s="25">
        <v>0</v>
      </c>
      <c r="G909" s="25" t="s">
        <v>2346</v>
      </c>
      <c r="H909" s="25" t="s">
        <v>2569</v>
      </c>
      <c r="I909" s="25">
        <v>25</v>
      </c>
      <c r="J909" s="156">
        <f>VALUE(COUNTIF(Validation!$A$2:$H$100,A909))</f>
        <v>0</v>
      </c>
      <c r="K909" s="93">
        <f t="shared" si="131"/>
        <v>5250000</v>
      </c>
      <c r="L909" s="93">
        <f t="shared" si="132"/>
        <v>5250000</v>
      </c>
      <c r="M909" s="92">
        <v>5250000</v>
      </c>
      <c r="N909" s="92">
        <v>5250000</v>
      </c>
      <c r="O909" s="92">
        <v>5250000</v>
      </c>
      <c r="P909" s="92">
        <v>5250000</v>
      </c>
      <c r="Q909" s="92">
        <v>5250000</v>
      </c>
      <c r="R909" s="92" t="s">
        <v>7</v>
      </c>
      <c r="S909" s="92">
        <v>0</v>
      </c>
      <c r="T909" s="25">
        <f t="shared" si="133"/>
        <v>5</v>
      </c>
      <c r="V909">
        <f t="shared" si="134"/>
        <v>1</v>
      </c>
      <c r="W909" s="25">
        <f t="shared" si="126"/>
        <v>0</v>
      </c>
      <c r="X909">
        <f t="shared" si="127"/>
        <v>1</v>
      </c>
    </row>
    <row r="910" spans="1:24" ht="15.75" x14ac:dyDescent="0.25">
      <c r="A910" t="str">
        <f t="shared" si="128"/>
        <v>Chris Kreider - NYR - AG</v>
      </c>
      <c r="B910" t="str">
        <f t="shared" si="129"/>
        <v>Chris</v>
      </c>
      <c r="C910" t="str">
        <f t="shared" si="130"/>
        <v>Kreider</v>
      </c>
      <c r="D910" s="13" t="s">
        <v>4786</v>
      </c>
      <c r="E910" s="22" t="s">
        <v>26</v>
      </c>
      <c r="F910" s="25" t="s">
        <v>326</v>
      </c>
      <c r="G910" s="9" t="s">
        <v>2341</v>
      </c>
      <c r="H910" s="9" t="s">
        <v>2569</v>
      </c>
      <c r="I910" s="9">
        <v>28</v>
      </c>
      <c r="J910" s="156">
        <f>VALUE(COUNTIF(Validation!$A$2:$H$100,A910))</f>
        <v>0</v>
      </c>
      <c r="K910" s="93">
        <f t="shared" si="131"/>
        <v>4625000</v>
      </c>
      <c r="L910" s="93">
        <f t="shared" si="132"/>
        <v>0</v>
      </c>
      <c r="M910" s="92">
        <v>4625000</v>
      </c>
      <c r="N910" s="92" t="s">
        <v>7</v>
      </c>
      <c r="O910" s="92">
        <v>0</v>
      </c>
      <c r="P910" s="92">
        <v>0</v>
      </c>
      <c r="Q910" s="92">
        <v>0</v>
      </c>
      <c r="R910" s="92">
        <v>0</v>
      </c>
      <c r="S910" s="92">
        <v>0</v>
      </c>
      <c r="T910" s="25">
        <f t="shared" si="133"/>
        <v>1</v>
      </c>
      <c r="V910">
        <f t="shared" si="134"/>
        <v>1</v>
      </c>
      <c r="W910" s="25">
        <f t="shared" si="126"/>
        <v>0</v>
      </c>
      <c r="X910">
        <f t="shared" si="127"/>
        <v>0</v>
      </c>
    </row>
    <row r="911" spans="1:24" ht="15.75" x14ac:dyDescent="0.25">
      <c r="A911" t="str">
        <f t="shared" si="128"/>
        <v>Brendan Smith - NYR - DD, AG</v>
      </c>
      <c r="B911" t="str">
        <f t="shared" si="129"/>
        <v>Brendan</v>
      </c>
      <c r="C911" t="str">
        <f t="shared" si="130"/>
        <v>Smith</v>
      </c>
      <c r="D911" s="13" t="s">
        <v>1673</v>
      </c>
      <c r="E911" s="22" t="s">
        <v>26</v>
      </c>
      <c r="F911" s="25" t="s">
        <v>326</v>
      </c>
      <c r="G911" s="158" t="s">
        <v>4867</v>
      </c>
      <c r="H911" s="158" t="s">
        <v>2569</v>
      </c>
      <c r="I911" s="158">
        <v>30</v>
      </c>
      <c r="J911" s="156">
        <f>VALUE(COUNTIF(Validation!$A$2:$H$100,A911))</f>
        <v>0</v>
      </c>
      <c r="K911" s="93">
        <f t="shared" si="131"/>
        <v>4350000</v>
      </c>
      <c r="L911" s="93">
        <f t="shared" si="132"/>
        <v>4350000</v>
      </c>
      <c r="M911" s="92">
        <v>4350000</v>
      </c>
      <c r="N911" s="92">
        <v>4350000</v>
      </c>
      <c r="O911" s="92" t="s">
        <v>7</v>
      </c>
      <c r="P911" s="92">
        <v>0</v>
      </c>
      <c r="Q911" s="92">
        <v>0</v>
      </c>
      <c r="R911" s="92">
        <v>0</v>
      </c>
      <c r="S911" s="92">
        <v>0</v>
      </c>
      <c r="T911" s="25">
        <f t="shared" si="133"/>
        <v>2</v>
      </c>
      <c r="V911">
        <f t="shared" si="134"/>
        <v>1</v>
      </c>
      <c r="W911" s="25">
        <f t="shared" si="126"/>
        <v>0</v>
      </c>
      <c r="X911">
        <f t="shared" si="127"/>
        <v>1</v>
      </c>
    </row>
    <row r="912" spans="1:24" ht="15.75" x14ac:dyDescent="0.25">
      <c r="A912" t="str">
        <f t="shared" si="128"/>
        <v>Vladislav Namestnikov - NYR - AD, AG, C</v>
      </c>
      <c r="B912" t="str">
        <f t="shared" si="129"/>
        <v>Vladislav</v>
      </c>
      <c r="C912" t="str">
        <f t="shared" si="130"/>
        <v>Namestnikov</v>
      </c>
      <c r="D912" s="13" t="s">
        <v>1668</v>
      </c>
      <c r="E912" s="22" t="s">
        <v>26</v>
      </c>
      <c r="F912" s="25">
        <v>0</v>
      </c>
      <c r="G912" s="25" t="s">
        <v>4866</v>
      </c>
      <c r="H912" s="25" t="s">
        <v>2569</v>
      </c>
      <c r="I912" s="25">
        <v>26</v>
      </c>
      <c r="J912" s="156">
        <f>VALUE(COUNTIF(Validation!$A$2:$H$100,A912))</f>
        <v>0</v>
      </c>
      <c r="K912" s="93">
        <f t="shared" si="131"/>
        <v>4000000</v>
      </c>
      <c r="L912" s="93">
        <f t="shared" si="132"/>
        <v>0</v>
      </c>
      <c r="M912" s="92">
        <v>4000000</v>
      </c>
      <c r="N912" s="92" t="s">
        <v>7</v>
      </c>
      <c r="O912" s="92">
        <v>0</v>
      </c>
      <c r="P912" s="92">
        <v>0</v>
      </c>
      <c r="Q912" s="92">
        <v>0</v>
      </c>
      <c r="R912" s="92">
        <v>0</v>
      </c>
      <c r="S912" s="92">
        <v>0</v>
      </c>
      <c r="T912" s="25">
        <f t="shared" si="133"/>
        <v>1</v>
      </c>
      <c r="V912">
        <f t="shared" si="134"/>
        <v>1</v>
      </c>
      <c r="W912" s="25">
        <f t="shared" si="126"/>
        <v>0</v>
      </c>
      <c r="X912">
        <f t="shared" si="127"/>
        <v>0</v>
      </c>
    </row>
    <row r="913" spans="1:24" ht="15.75" x14ac:dyDescent="0.25">
      <c r="A913" t="str">
        <f t="shared" si="128"/>
        <v>Igor Shesterkin - NYR - G</v>
      </c>
      <c r="B913" t="str">
        <f t="shared" si="129"/>
        <v>Igor</v>
      </c>
      <c r="C913" t="str">
        <f t="shared" si="130"/>
        <v>Shesterkin</v>
      </c>
      <c r="D913" s="13" t="s">
        <v>2465</v>
      </c>
      <c r="E913" s="25" t="s">
        <v>26</v>
      </c>
      <c r="F913" s="25" t="s">
        <v>331</v>
      </c>
      <c r="G913" s="158" t="s">
        <v>121</v>
      </c>
      <c r="H913" s="158" t="s">
        <v>2581</v>
      </c>
      <c r="I913" s="158">
        <v>23</v>
      </c>
      <c r="J913" s="156">
        <f>VALUE(COUNTIF(Validation!$A$2:$H$100,A913))</f>
        <v>0</v>
      </c>
      <c r="K913" s="93">
        <f t="shared" si="131"/>
        <v>3775000</v>
      </c>
      <c r="L913" s="93">
        <f t="shared" si="132"/>
        <v>3775000</v>
      </c>
      <c r="M913" s="92">
        <v>3775000</v>
      </c>
      <c r="N913" s="92">
        <v>3775000</v>
      </c>
      <c r="O913" s="92" t="s">
        <v>8</v>
      </c>
      <c r="P913" s="92">
        <v>0</v>
      </c>
      <c r="Q913" s="92">
        <v>0</v>
      </c>
      <c r="R913" s="92">
        <v>0</v>
      </c>
      <c r="S913" s="92">
        <v>0</v>
      </c>
      <c r="T913" s="25">
        <f t="shared" si="133"/>
        <v>2</v>
      </c>
      <c r="V913">
        <f t="shared" si="134"/>
        <v>1</v>
      </c>
    </row>
    <row r="914" spans="1:24" ht="15.75" x14ac:dyDescent="0.25">
      <c r="A914" t="str">
        <f t="shared" si="128"/>
        <v>Kaapo Kakko - NYR - AD</v>
      </c>
      <c r="B914" t="str">
        <f t="shared" si="129"/>
        <v>Kaapo</v>
      </c>
      <c r="C914" t="str">
        <f t="shared" si="130"/>
        <v>Kakko</v>
      </c>
      <c r="D914" s="13" t="s">
        <v>2597</v>
      </c>
      <c r="E914" s="22" t="s">
        <v>26</v>
      </c>
      <c r="F914" s="25" t="s">
        <v>333</v>
      </c>
      <c r="G914" s="25" t="s">
        <v>2339</v>
      </c>
      <c r="H914" s="25" t="s">
        <v>2569</v>
      </c>
      <c r="I914" s="25">
        <v>18</v>
      </c>
      <c r="J914" s="156">
        <f>VALUE(COUNTIF(Validation!$A$2:$H$100,A914))</f>
        <v>0</v>
      </c>
      <c r="K914" s="93">
        <f t="shared" si="131"/>
        <v>3575000</v>
      </c>
      <c r="L914" s="93">
        <f t="shared" si="132"/>
        <v>3575000</v>
      </c>
      <c r="M914" s="92">
        <v>3575000</v>
      </c>
      <c r="N914" s="92">
        <v>3575000</v>
      </c>
      <c r="O914" s="92">
        <v>3575000</v>
      </c>
      <c r="P914" s="92" t="s">
        <v>8</v>
      </c>
      <c r="Q914" s="92">
        <v>0</v>
      </c>
      <c r="R914" s="92">
        <v>0</v>
      </c>
      <c r="S914" s="92">
        <v>0</v>
      </c>
      <c r="T914" s="25">
        <f t="shared" si="133"/>
        <v>3</v>
      </c>
      <c r="V914">
        <f t="shared" si="134"/>
        <v>1</v>
      </c>
      <c r="W914" s="25">
        <f t="shared" si="126"/>
        <v>1</v>
      </c>
      <c r="X914">
        <f t="shared" si="127"/>
        <v>1</v>
      </c>
    </row>
    <row r="915" spans="1:24" ht="15.75" x14ac:dyDescent="0.25">
      <c r="A915" t="str">
        <f t="shared" si="128"/>
        <v>Pavel Buchnevich - NYR - AD, AG</v>
      </c>
      <c r="B915" t="str">
        <f t="shared" si="129"/>
        <v>Pavel</v>
      </c>
      <c r="C915" t="str">
        <f t="shared" si="130"/>
        <v>Buchnevich</v>
      </c>
      <c r="D915" s="13" t="s">
        <v>1670</v>
      </c>
      <c r="E915" s="22" t="s">
        <v>26</v>
      </c>
      <c r="F915" s="25">
        <v>0</v>
      </c>
      <c r="G915" s="25" t="s">
        <v>2342</v>
      </c>
      <c r="H915" s="25" t="s">
        <v>2569</v>
      </c>
      <c r="I915" s="25">
        <v>24</v>
      </c>
      <c r="J915" s="156">
        <f>VALUE(COUNTIF(Validation!$A$2:$H$100,A915))</f>
        <v>1</v>
      </c>
      <c r="K915" s="93">
        <f t="shared" si="131"/>
        <v>3250000</v>
      </c>
      <c r="L915" s="93">
        <f t="shared" si="132"/>
        <v>3250000</v>
      </c>
      <c r="M915" s="92">
        <v>3250000</v>
      </c>
      <c r="N915" s="92">
        <v>3250000</v>
      </c>
      <c r="O915" s="92" t="s">
        <v>8</v>
      </c>
      <c r="P915" s="92">
        <v>0</v>
      </c>
      <c r="Q915" s="92">
        <v>0</v>
      </c>
      <c r="R915" s="92">
        <v>0</v>
      </c>
      <c r="S915" s="92">
        <v>0</v>
      </c>
      <c r="T915" s="25">
        <f t="shared" si="133"/>
        <v>2</v>
      </c>
      <c r="V915">
        <f t="shared" si="134"/>
        <v>1</v>
      </c>
      <c r="W915" s="25">
        <f t="shared" si="126"/>
        <v>0</v>
      </c>
      <c r="X915">
        <f t="shared" si="127"/>
        <v>1</v>
      </c>
    </row>
    <row r="916" spans="1:24" ht="15.75" x14ac:dyDescent="0.25">
      <c r="A916" t="str">
        <f t="shared" si="128"/>
        <v>Ryan Strome - NYR - C, AD</v>
      </c>
      <c r="B916" t="str">
        <f t="shared" si="129"/>
        <v>Ryan</v>
      </c>
      <c r="C916" t="str">
        <f t="shared" si="130"/>
        <v>Strome</v>
      </c>
      <c r="D916" s="13" t="s">
        <v>2129</v>
      </c>
      <c r="E916" s="22" t="s">
        <v>26</v>
      </c>
      <c r="F916" s="25">
        <v>0</v>
      </c>
      <c r="G916" s="25" t="s">
        <v>2349</v>
      </c>
      <c r="H916" s="25" t="s">
        <v>2569</v>
      </c>
      <c r="I916" s="25">
        <v>26</v>
      </c>
      <c r="J916" s="156">
        <f>VALUE(COUNTIF(Validation!$A$2:$H$100,A916))</f>
        <v>0</v>
      </c>
      <c r="K916" s="93">
        <f t="shared" si="131"/>
        <v>3100000</v>
      </c>
      <c r="L916" s="93">
        <f t="shared" si="132"/>
        <v>0</v>
      </c>
      <c r="M916" s="92">
        <v>3100000</v>
      </c>
      <c r="N916" s="92" t="s">
        <v>8</v>
      </c>
      <c r="O916" s="92">
        <v>0</v>
      </c>
      <c r="P916" s="92">
        <v>0</v>
      </c>
      <c r="Q916" s="92">
        <v>0</v>
      </c>
      <c r="R916" s="92">
        <v>0</v>
      </c>
      <c r="S916" s="92">
        <v>0</v>
      </c>
      <c r="T916" s="25">
        <f t="shared" si="133"/>
        <v>1</v>
      </c>
      <c r="V916">
        <f t="shared" si="134"/>
        <v>1</v>
      </c>
      <c r="W916" s="25">
        <f t="shared" si="126"/>
        <v>0</v>
      </c>
      <c r="X916">
        <f t="shared" si="127"/>
        <v>0</v>
      </c>
    </row>
    <row r="917" spans="1:24" ht="15.75" x14ac:dyDescent="0.25">
      <c r="A917" t="str">
        <f t="shared" si="128"/>
        <v>Matt Beleskey - NYR - AG</v>
      </c>
      <c r="B917" t="str">
        <f t="shared" si="129"/>
        <v>Matt</v>
      </c>
      <c r="C917" t="str">
        <f t="shared" si="130"/>
        <v>Beleskey</v>
      </c>
      <c r="D917" s="13" t="s">
        <v>1274</v>
      </c>
      <c r="E917" s="22" t="s">
        <v>26</v>
      </c>
      <c r="F917" s="25" t="s">
        <v>2578</v>
      </c>
      <c r="G917" s="25" t="s">
        <v>2341</v>
      </c>
      <c r="H917" s="25" t="s">
        <v>2569</v>
      </c>
      <c r="I917" s="25">
        <v>31</v>
      </c>
      <c r="J917" s="156">
        <f>VALUE(COUNTIF(Validation!$A$2:$H$100,A917))</f>
        <v>0</v>
      </c>
      <c r="K917" s="93">
        <f t="shared" si="131"/>
        <v>1900000</v>
      </c>
      <c r="L917" s="93">
        <f t="shared" si="132"/>
        <v>0</v>
      </c>
      <c r="M917" s="92">
        <v>1900000</v>
      </c>
      <c r="N917" s="92" t="s">
        <v>7</v>
      </c>
      <c r="O917" s="92">
        <v>0</v>
      </c>
      <c r="P917" s="92">
        <v>0</v>
      </c>
      <c r="Q917" s="92">
        <v>0</v>
      </c>
      <c r="R917" s="92">
        <v>0</v>
      </c>
      <c r="S917" s="92">
        <v>0</v>
      </c>
      <c r="T917" s="25">
        <f t="shared" si="133"/>
        <v>1</v>
      </c>
      <c r="V917">
        <f t="shared" si="134"/>
        <v>1</v>
      </c>
      <c r="W917" s="25">
        <f t="shared" si="126"/>
        <v>0</v>
      </c>
      <c r="X917">
        <f t="shared" si="127"/>
        <v>0</v>
      </c>
    </row>
    <row r="918" spans="1:24" ht="15.75" x14ac:dyDescent="0.25">
      <c r="A918" t="str">
        <f t="shared" si="128"/>
        <v>Jesper Fast - NYR - AD</v>
      </c>
      <c r="B918" t="str">
        <f t="shared" si="129"/>
        <v>Jesper</v>
      </c>
      <c r="C918" t="str">
        <f t="shared" si="130"/>
        <v>Fast</v>
      </c>
      <c r="D918" s="13" t="s">
        <v>4787</v>
      </c>
      <c r="E918" s="22" t="s">
        <v>26</v>
      </c>
      <c r="F918" s="25">
        <v>0</v>
      </c>
      <c r="G918" s="25" t="s">
        <v>2339</v>
      </c>
      <c r="H918" s="25" t="s">
        <v>2569</v>
      </c>
      <c r="I918" s="25">
        <v>27</v>
      </c>
      <c r="J918" s="156">
        <f>VALUE(COUNTIF(Validation!$A$2:$H$100,A918))</f>
        <v>0</v>
      </c>
      <c r="K918" s="93">
        <f t="shared" si="131"/>
        <v>1850000</v>
      </c>
      <c r="L918" s="93">
        <f t="shared" si="132"/>
        <v>0</v>
      </c>
      <c r="M918" s="92">
        <v>1850000</v>
      </c>
      <c r="N918" s="92" t="s">
        <v>7</v>
      </c>
      <c r="O918" s="92">
        <v>0</v>
      </c>
      <c r="P918" s="92">
        <v>0</v>
      </c>
      <c r="Q918" s="92">
        <v>0</v>
      </c>
      <c r="R918" s="92">
        <v>0</v>
      </c>
      <c r="S918" s="92">
        <v>0</v>
      </c>
      <c r="T918" s="25">
        <f t="shared" si="133"/>
        <v>1</v>
      </c>
      <c r="V918">
        <f t="shared" si="134"/>
        <v>1</v>
      </c>
      <c r="W918" s="25">
        <f t="shared" si="126"/>
        <v>0</v>
      </c>
      <c r="X918">
        <f t="shared" si="127"/>
        <v>0</v>
      </c>
    </row>
    <row r="919" spans="1:24" ht="15.75" x14ac:dyDescent="0.25">
      <c r="A919" t="str">
        <f t="shared" si="128"/>
        <v>Adam Fox - NYR - DD</v>
      </c>
      <c r="B919" t="str">
        <f t="shared" si="129"/>
        <v>Adam</v>
      </c>
      <c r="C919" t="str">
        <f t="shared" si="130"/>
        <v>Fox</v>
      </c>
      <c r="D919" s="13" t="s">
        <v>2457</v>
      </c>
      <c r="E919" s="22" t="s">
        <v>26</v>
      </c>
      <c r="F919" s="25" t="s">
        <v>331</v>
      </c>
      <c r="G919" s="25" t="s">
        <v>2345</v>
      </c>
      <c r="H919" s="25" t="s">
        <v>2569</v>
      </c>
      <c r="I919" s="25">
        <v>21</v>
      </c>
      <c r="J919" s="156">
        <f>VALUE(COUNTIF(Validation!$A$2:$H$100,A919))</f>
        <v>0</v>
      </c>
      <c r="K919" s="93">
        <f t="shared" si="131"/>
        <v>1775000</v>
      </c>
      <c r="L919" s="93">
        <f t="shared" si="132"/>
        <v>1775000</v>
      </c>
      <c r="M919" s="92">
        <v>1775000</v>
      </c>
      <c r="N919" s="92">
        <v>1775000</v>
      </c>
      <c r="O919" s="92">
        <v>1775000</v>
      </c>
      <c r="P919" s="92" t="s">
        <v>8</v>
      </c>
      <c r="Q919" s="92">
        <v>0</v>
      </c>
      <c r="R919" s="92">
        <v>0</v>
      </c>
      <c r="S919" s="92">
        <v>0</v>
      </c>
      <c r="T919" s="25">
        <f t="shared" si="133"/>
        <v>3</v>
      </c>
      <c r="V919">
        <f t="shared" si="134"/>
        <v>1</v>
      </c>
      <c r="W919" s="25">
        <f t="shared" si="126"/>
        <v>1</v>
      </c>
      <c r="X919">
        <f t="shared" si="127"/>
        <v>1</v>
      </c>
    </row>
    <row r="920" spans="1:24" ht="15.75" x14ac:dyDescent="0.25">
      <c r="A920" t="str">
        <f t="shared" si="128"/>
        <v>Vitali Kravtsov - NYR - AD</v>
      </c>
      <c r="B920" t="str">
        <f t="shared" si="129"/>
        <v>Vitali</v>
      </c>
      <c r="C920" t="str">
        <f t="shared" si="130"/>
        <v>Kravtsov</v>
      </c>
      <c r="D920" s="13" t="s">
        <v>2458</v>
      </c>
      <c r="E920" s="22" t="s">
        <v>26</v>
      </c>
      <c r="F920" s="25" t="s">
        <v>331</v>
      </c>
      <c r="G920" s="25" t="s">
        <v>2339</v>
      </c>
      <c r="H920" s="25" t="s">
        <v>2581</v>
      </c>
      <c r="I920" s="25">
        <v>19</v>
      </c>
      <c r="J920" s="156">
        <f>VALUE(COUNTIF(Validation!$A$2:$H$100,A920))</f>
        <v>1</v>
      </c>
      <c r="K920" s="93">
        <f t="shared" si="131"/>
        <v>1775000</v>
      </c>
      <c r="L920" s="93">
        <f t="shared" si="132"/>
        <v>1775000</v>
      </c>
      <c r="M920" s="92">
        <v>1775000</v>
      </c>
      <c r="N920" s="92">
        <v>1775000</v>
      </c>
      <c r="O920" s="92">
        <v>1775000</v>
      </c>
      <c r="P920" s="92" t="s">
        <v>8</v>
      </c>
      <c r="Q920" s="92">
        <v>0</v>
      </c>
      <c r="R920" s="92">
        <v>0</v>
      </c>
      <c r="S920" s="92">
        <v>0</v>
      </c>
      <c r="T920" s="25">
        <f t="shared" si="133"/>
        <v>3</v>
      </c>
      <c r="V920">
        <f t="shared" si="134"/>
        <v>1</v>
      </c>
      <c r="W920" s="25">
        <f t="shared" si="126"/>
        <v>1</v>
      </c>
      <c r="X920">
        <f t="shared" si="127"/>
        <v>1</v>
      </c>
    </row>
    <row r="921" spans="1:24" ht="15.75" x14ac:dyDescent="0.25">
      <c r="A921" t="str">
        <f t="shared" si="128"/>
        <v>Lias Andersson - NYR - C, AG</v>
      </c>
      <c r="B921" t="str">
        <f t="shared" si="129"/>
        <v>Lias</v>
      </c>
      <c r="C921" t="str">
        <f t="shared" si="130"/>
        <v>Andersson</v>
      </c>
      <c r="D921" s="13" t="s">
        <v>1681</v>
      </c>
      <c r="E921" s="22" t="s">
        <v>26</v>
      </c>
      <c r="F921" s="25" t="s">
        <v>331</v>
      </c>
      <c r="G921" s="25" t="s">
        <v>2353</v>
      </c>
      <c r="H921" s="25" t="s">
        <v>2569</v>
      </c>
      <c r="I921" s="25">
        <v>20</v>
      </c>
      <c r="J921" s="156">
        <f>VALUE(COUNTIF(Validation!$A$2:$H$100,A921))</f>
        <v>1</v>
      </c>
      <c r="K921" s="93">
        <f t="shared" si="131"/>
        <v>1744166</v>
      </c>
      <c r="L921" s="93">
        <f t="shared" si="132"/>
        <v>1744166</v>
      </c>
      <c r="M921" s="92">
        <v>1744166</v>
      </c>
      <c r="N921" s="92">
        <v>1744166</v>
      </c>
      <c r="O921" s="92" t="s">
        <v>8</v>
      </c>
      <c r="P921" s="92">
        <v>0</v>
      </c>
      <c r="Q921" s="92">
        <v>0</v>
      </c>
      <c r="R921" s="92">
        <v>0</v>
      </c>
      <c r="S921" s="92">
        <v>0</v>
      </c>
      <c r="T921" s="25">
        <f t="shared" si="133"/>
        <v>2</v>
      </c>
      <c r="V921">
        <f t="shared" si="134"/>
        <v>1</v>
      </c>
      <c r="W921" s="25">
        <f t="shared" si="126"/>
        <v>1</v>
      </c>
      <c r="X921">
        <f t="shared" si="127"/>
        <v>1</v>
      </c>
    </row>
    <row r="922" spans="1:24" ht="15.75" x14ac:dyDescent="0.25">
      <c r="A922" t="str">
        <f t="shared" si="128"/>
        <v>Filip Chytil - NYR - AG, C</v>
      </c>
      <c r="B922" t="str">
        <f t="shared" si="129"/>
        <v>Filip</v>
      </c>
      <c r="C922" t="str">
        <f t="shared" si="130"/>
        <v>Chytil</v>
      </c>
      <c r="D922" s="13" t="s">
        <v>1680</v>
      </c>
      <c r="E922" s="22" t="s">
        <v>26</v>
      </c>
      <c r="F922" s="25" t="s">
        <v>331</v>
      </c>
      <c r="G922" s="25" t="s">
        <v>2351</v>
      </c>
      <c r="H922" s="25" t="s">
        <v>2569</v>
      </c>
      <c r="I922" s="25">
        <v>19</v>
      </c>
      <c r="J922" s="156">
        <f>VALUE(COUNTIF(Validation!$A$2:$H$100,A922))</f>
        <v>1</v>
      </c>
      <c r="K922" s="93">
        <f t="shared" si="131"/>
        <v>1244166</v>
      </c>
      <c r="L922" s="93">
        <f t="shared" si="132"/>
        <v>1244166</v>
      </c>
      <c r="M922" s="92">
        <v>1244166</v>
      </c>
      <c r="N922" s="92">
        <v>1244166</v>
      </c>
      <c r="O922" s="92" t="s">
        <v>8</v>
      </c>
      <c r="P922" s="92">
        <v>0</v>
      </c>
      <c r="Q922" s="92">
        <v>0</v>
      </c>
      <c r="R922" s="92">
        <v>0</v>
      </c>
      <c r="S922" s="92">
        <v>0</v>
      </c>
      <c r="T922" s="25">
        <f t="shared" si="133"/>
        <v>2</v>
      </c>
      <c r="V922">
        <f t="shared" si="134"/>
        <v>1</v>
      </c>
      <c r="W922" s="25">
        <f t="shared" si="126"/>
        <v>1</v>
      </c>
      <c r="X922">
        <f t="shared" si="127"/>
        <v>1</v>
      </c>
    </row>
    <row r="923" spans="1:24" ht="15.75" x14ac:dyDescent="0.25">
      <c r="A923" t="str">
        <f t="shared" si="128"/>
        <v>Ville Meskanen - NYR - AD, AG</v>
      </c>
      <c r="B923" t="str">
        <f t="shared" si="129"/>
        <v>Ville</v>
      </c>
      <c r="C923" t="str">
        <f t="shared" si="130"/>
        <v>Meskanen</v>
      </c>
      <c r="D923" s="13" t="s">
        <v>1677</v>
      </c>
      <c r="E923" s="22" t="s">
        <v>26</v>
      </c>
      <c r="F923" s="25" t="s">
        <v>331</v>
      </c>
      <c r="G923" s="25" t="s">
        <v>2342</v>
      </c>
      <c r="H923" s="25" t="s">
        <v>2581</v>
      </c>
      <c r="I923" s="25">
        <v>23</v>
      </c>
      <c r="J923" s="156">
        <f>VALUE(COUNTIF(Validation!$A$2:$H$100,A923))</f>
        <v>0</v>
      </c>
      <c r="K923" s="93">
        <f t="shared" si="131"/>
        <v>1137500</v>
      </c>
      <c r="L923" s="93">
        <f t="shared" si="132"/>
        <v>0</v>
      </c>
      <c r="M923" s="92">
        <v>1137500</v>
      </c>
      <c r="N923" s="92" t="s">
        <v>8</v>
      </c>
      <c r="O923" s="92">
        <v>0</v>
      </c>
      <c r="P923" s="92">
        <v>0</v>
      </c>
      <c r="Q923" s="92">
        <v>0</v>
      </c>
      <c r="R923" s="92">
        <v>0</v>
      </c>
      <c r="S923" s="92">
        <v>0</v>
      </c>
      <c r="T923" s="25">
        <f t="shared" si="133"/>
        <v>1</v>
      </c>
      <c r="V923">
        <f t="shared" si="134"/>
        <v>1</v>
      </c>
      <c r="W923" s="25">
        <f t="shared" si="126"/>
        <v>1</v>
      </c>
      <c r="X923">
        <f t="shared" si="127"/>
        <v>0</v>
      </c>
    </row>
    <row r="924" spans="1:24" ht="15.75" x14ac:dyDescent="0.25">
      <c r="A924" t="str">
        <f t="shared" si="128"/>
        <v>Ryan Lindgren - NYR - DG</v>
      </c>
      <c r="B924" t="str">
        <f t="shared" si="129"/>
        <v>Ryan</v>
      </c>
      <c r="C924" t="str">
        <f t="shared" si="130"/>
        <v>Lindgren</v>
      </c>
      <c r="D924" s="13" t="s">
        <v>1678</v>
      </c>
      <c r="E924" s="22" t="s">
        <v>26</v>
      </c>
      <c r="F924" s="25" t="s">
        <v>331</v>
      </c>
      <c r="G924" s="25" t="s">
        <v>2346</v>
      </c>
      <c r="H924" s="25" t="s">
        <v>2581</v>
      </c>
      <c r="I924" s="25">
        <v>21</v>
      </c>
      <c r="J924" s="156">
        <f>VALUE(COUNTIF(Validation!$A$2:$H$100,A924))</f>
        <v>0</v>
      </c>
      <c r="K924" s="93">
        <f t="shared" si="131"/>
        <v>1100000</v>
      </c>
      <c r="L924" s="93">
        <f t="shared" si="132"/>
        <v>1100000</v>
      </c>
      <c r="M924" s="92">
        <v>1100000</v>
      </c>
      <c r="N924" s="92">
        <v>1100000</v>
      </c>
      <c r="O924" s="92" t="s">
        <v>8</v>
      </c>
      <c r="P924" s="92">
        <v>0</v>
      </c>
      <c r="Q924" s="92">
        <v>0</v>
      </c>
      <c r="R924" s="92">
        <v>0</v>
      </c>
      <c r="S924" s="92">
        <v>0</v>
      </c>
      <c r="T924" s="25">
        <f t="shared" si="133"/>
        <v>2</v>
      </c>
      <c r="V924">
        <f t="shared" si="134"/>
        <v>1</v>
      </c>
      <c r="W924" s="25">
        <f t="shared" si="126"/>
        <v>1</v>
      </c>
      <c r="X924">
        <f t="shared" si="127"/>
        <v>1</v>
      </c>
    </row>
    <row r="925" spans="1:24" ht="15.75" x14ac:dyDescent="0.25">
      <c r="A925" t="str">
        <f t="shared" si="128"/>
        <v>Jacob Elmer - NYR - AD</v>
      </c>
      <c r="B925" t="str">
        <f t="shared" si="129"/>
        <v>Jacob</v>
      </c>
      <c r="C925" t="str">
        <f t="shared" si="130"/>
        <v>Elmer</v>
      </c>
      <c r="D925" s="13" t="s">
        <v>2459</v>
      </c>
      <c r="E925" s="22" t="s">
        <v>26</v>
      </c>
      <c r="F925" s="25" t="s">
        <v>331</v>
      </c>
      <c r="G925" s="9" t="s">
        <v>2339</v>
      </c>
      <c r="H925" s="9" t="s">
        <v>2581</v>
      </c>
      <c r="I925" s="9">
        <v>20</v>
      </c>
      <c r="J925" s="156">
        <f>VALUE(COUNTIF(Validation!$A$2:$H$100,A925))</f>
        <v>0</v>
      </c>
      <c r="K925" s="93">
        <f t="shared" si="131"/>
        <v>925000</v>
      </c>
      <c r="L925" s="93">
        <f t="shared" si="132"/>
        <v>925000</v>
      </c>
      <c r="M925" s="92">
        <v>925000</v>
      </c>
      <c r="N925" s="92">
        <v>925000</v>
      </c>
      <c r="O925" s="92">
        <v>925000</v>
      </c>
      <c r="P925" s="92" t="s">
        <v>8</v>
      </c>
      <c r="Q925" s="92">
        <v>0</v>
      </c>
      <c r="R925" s="92">
        <v>0</v>
      </c>
      <c r="S925" s="92">
        <v>0</v>
      </c>
      <c r="T925" s="25">
        <f t="shared" si="133"/>
        <v>3</v>
      </c>
      <c r="V925">
        <f t="shared" si="134"/>
        <v>1</v>
      </c>
      <c r="W925" s="25">
        <f t="shared" si="126"/>
        <v>1</v>
      </c>
      <c r="X925">
        <f t="shared" si="127"/>
        <v>1</v>
      </c>
    </row>
    <row r="926" spans="1:24" ht="15.75" x14ac:dyDescent="0.25">
      <c r="A926" t="str">
        <f t="shared" si="128"/>
        <v>Alexandar Georgiev - NYR - G</v>
      </c>
      <c r="B926" t="str">
        <f t="shared" si="129"/>
        <v>Alexandar</v>
      </c>
      <c r="C926" t="str">
        <f t="shared" si="130"/>
        <v>Georgiev</v>
      </c>
      <c r="D926" s="13" t="s">
        <v>1686</v>
      </c>
      <c r="E926" s="22" t="s">
        <v>26</v>
      </c>
      <c r="F926" s="25" t="s">
        <v>331</v>
      </c>
      <c r="G926" s="25" t="s">
        <v>121</v>
      </c>
      <c r="H926" s="25" t="s">
        <v>2569</v>
      </c>
      <c r="I926" s="25">
        <v>23</v>
      </c>
      <c r="J926" s="156">
        <f>VALUE(COUNTIF(Validation!$A$2:$H$100,A926))</f>
        <v>0</v>
      </c>
      <c r="K926" s="93">
        <f t="shared" si="131"/>
        <v>925000</v>
      </c>
      <c r="L926" s="93">
        <f t="shared" si="132"/>
        <v>0</v>
      </c>
      <c r="M926" s="92">
        <v>925000</v>
      </c>
      <c r="N926" s="92" t="s">
        <v>8</v>
      </c>
      <c r="O926" s="92">
        <v>0</v>
      </c>
      <c r="P926" s="92">
        <v>0</v>
      </c>
      <c r="Q926" s="92">
        <v>0</v>
      </c>
      <c r="R926" s="92">
        <v>0</v>
      </c>
      <c r="S926" s="92">
        <v>0</v>
      </c>
      <c r="T926" s="25">
        <f t="shared" si="133"/>
        <v>1</v>
      </c>
      <c r="V926">
        <f t="shared" si="134"/>
        <v>1</v>
      </c>
      <c r="W926" s="25">
        <f t="shared" si="126"/>
        <v>1</v>
      </c>
      <c r="X926">
        <f t="shared" si="127"/>
        <v>0</v>
      </c>
    </row>
    <row r="927" spans="1:24" ht="15.75" x14ac:dyDescent="0.25">
      <c r="A927" t="str">
        <f t="shared" si="128"/>
        <v>Adam Huska - NYR - G</v>
      </c>
      <c r="B927" t="str">
        <f t="shared" si="129"/>
        <v>Adam</v>
      </c>
      <c r="C927" t="str">
        <f t="shared" si="130"/>
        <v>Huska</v>
      </c>
      <c r="D927" s="13" t="s">
        <v>2464</v>
      </c>
      <c r="E927" s="22" t="s">
        <v>26</v>
      </c>
      <c r="F927" s="25" t="s">
        <v>331</v>
      </c>
      <c r="G927" s="25" t="s">
        <v>121</v>
      </c>
      <c r="H927" s="25" t="s">
        <v>2581</v>
      </c>
      <c r="I927" s="25">
        <v>22</v>
      </c>
      <c r="J927" s="156">
        <f>VALUE(COUNTIF(Validation!$A$2:$H$100,A927))</f>
        <v>0</v>
      </c>
      <c r="K927" s="93">
        <f t="shared" si="131"/>
        <v>925000</v>
      </c>
      <c r="L927" s="93">
        <f t="shared" si="132"/>
        <v>925000</v>
      </c>
      <c r="M927" s="92">
        <v>925000</v>
      </c>
      <c r="N927" s="92">
        <v>925000</v>
      </c>
      <c r="O927" s="92" t="s">
        <v>8</v>
      </c>
      <c r="P927" s="92">
        <v>0</v>
      </c>
      <c r="Q927" s="92">
        <v>0</v>
      </c>
      <c r="R927" s="92">
        <v>0</v>
      </c>
      <c r="S927" s="92">
        <v>0</v>
      </c>
      <c r="T927" s="25">
        <f t="shared" si="133"/>
        <v>2</v>
      </c>
      <c r="V927">
        <f t="shared" si="134"/>
        <v>1</v>
      </c>
      <c r="W927" s="25">
        <f t="shared" si="126"/>
        <v>1</v>
      </c>
      <c r="X927">
        <f t="shared" si="127"/>
        <v>1</v>
      </c>
    </row>
    <row r="928" spans="1:24" ht="15.75" x14ac:dyDescent="0.25">
      <c r="A928" t="str">
        <f t="shared" si="128"/>
        <v>Joey Keane - NYR - DD</v>
      </c>
      <c r="B928" t="str">
        <f t="shared" si="129"/>
        <v>Joey</v>
      </c>
      <c r="C928" t="str">
        <f t="shared" si="130"/>
        <v>Keane</v>
      </c>
      <c r="D928" s="13" t="s">
        <v>2463</v>
      </c>
      <c r="E928" s="22" t="s">
        <v>26</v>
      </c>
      <c r="F928" s="25" t="s">
        <v>331</v>
      </c>
      <c r="G928" s="25" t="s">
        <v>2345</v>
      </c>
      <c r="H928" s="25" t="s">
        <v>2581</v>
      </c>
      <c r="I928" s="25">
        <v>20</v>
      </c>
      <c r="J928" s="156">
        <f>VALUE(COUNTIF(Validation!$A$2:$H$100,A928))</f>
        <v>0</v>
      </c>
      <c r="K928" s="93">
        <f t="shared" si="131"/>
        <v>925000</v>
      </c>
      <c r="L928" s="93">
        <f t="shared" si="132"/>
        <v>925000</v>
      </c>
      <c r="M928" s="92">
        <v>925000</v>
      </c>
      <c r="N928" s="92">
        <v>925000</v>
      </c>
      <c r="O928" s="92">
        <v>925000</v>
      </c>
      <c r="P928" s="92" t="s">
        <v>8</v>
      </c>
      <c r="Q928" s="92">
        <v>0</v>
      </c>
      <c r="R928" s="92">
        <v>0</v>
      </c>
      <c r="S928" s="92">
        <v>0</v>
      </c>
      <c r="T928" s="25">
        <f t="shared" si="133"/>
        <v>3</v>
      </c>
      <c r="V928">
        <f t="shared" si="134"/>
        <v>1</v>
      </c>
      <c r="W928" s="25">
        <f t="shared" si="126"/>
        <v>1</v>
      </c>
      <c r="X928">
        <f t="shared" si="127"/>
        <v>1</v>
      </c>
    </row>
    <row r="929" spans="1:24" ht="15.75" x14ac:dyDescent="0.25">
      <c r="A929" t="str">
        <f t="shared" si="128"/>
        <v>Patrick Newell - NYR - C, AG</v>
      </c>
      <c r="B929" t="str">
        <f t="shared" si="129"/>
        <v>Patrick</v>
      </c>
      <c r="C929" t="str">
        <f t="shared" si="130"/>
        <v>Newell</v>
      </c>
      <c r="D929" s="13" t="s">
        <v>2460</v>
      </c>
      <c r="E929" s="22" t="s">
        <v>26</v>
      </c>
      <c r="F929" s="25" t="s">
        <v>331</v>
      </c>
      <c r="G929" s="25" t="s">
        <v>2353</v>
      </c>
      <c r="H929" s="25" t="s">
        <v>2581</v>
      </c>
      <c r="I929" s="25">
        <v>23</v>
      </c>
      <c r="J929" s="156">
        <f>VALUE(COUNTIF(Validation!$A$2:$H$100,A929))</f>
        <v>0</v>
      </c>
      <c r="K929" s="93">
        <f t="shared" si="131"/>
        <v>925000</v>
      </c>
      <c r="L929" s="93">
        <f t="shared" si="132"/>
        <v>925000</v>
      </c>
      <c r="M929" s="92">
        <v>925000</v>
      </c>
      <c r="N929" s="92">
        <v>925000</v>
      </c>
      <c r="O929" s="92" t="s">
        <v>8</v>
      </c>
      <c r="P929" s="92">
        <v>0</v>
      </c>
      <c r="Q929" s="92">
        <v>0</v>
      </c>
      <c r="R929" s="92">
        <v>0</v>
      </c>
      <c r="S929" s="92">
        <v>0</v>
      </c>
      <c r="T929" s="25">
        <f t="shared" si="133"/>
        <v>2</v>
      </c>
      <c r="V929">
        <f t="shared" si="134"/>
        <v>1</v>
      </c>
      <c r="W929" s="25">
        <f t="shared" si="126"/>
        <v>1</v>
      </c>
      <c r="X929">
        <f t="shared" si="127"/>
        <v>1</v>
      </c>
    </row>
    <row r="930" spans="1:24" ht="15.75" x14ac:dyDescent="0.25">
      <c r="A930" t="str">
        <f t="shared" si="128"/>
        <v>Tarmo Reunanen - NYR - D</v>
      </c>
      <c r="B930" t="str">
        <f t="shared" si="129"/>
        <v>Tarmo</v>
      </c>
      <c r="C930" t="str">
        <f t="shared" si="130"/>
        <v>Reunanen</v>
      </c>
      <c r="D930" s="13" t="s">
        <v>2462</v>
      </c>
      <c r="E930" s="22" t="s">
        <v>26</v>
      </c>
      <c r="F930" s="25" t="s">
        <v>331</v>
      </c>
      <c r="G930" s="158" t="s">
        <v>79</v>
      </c>
      <c r="H930" s="158" t="s">
        <v>2581</v>
      </c>
      <c r="I930" s="158">
        <v>21</v>
      </c>
      <c r="J930" s="156">
        <f>VALUE(COUNTIF(Validation!$A$2:$H$100,A930))</f>
        <v>0</v>
      </c>
      <c r="K930" s="93">
        <f t="shared" si="131"/>
        <v>925000</v>
      </c>
      <c r="L930" s="93">
        <f t="shared" si="132"/>
        <v>925000</v>
      </c>
      <c r="M930" s="92">
        <v>925000</v>
      </c>
      <c r="N930" s="92">
        <v>925000</v>
      </c>
      <c r="O930" s="92">
        <v>925000</v>
      </c>
      <c r="P930" s="92" t="s">
        <v>8</v>
      </c>
      <c r="Q930" s="92">
        <v>0</v>
      </c>
      <c r="R930" s="92">
        <v>0</v>
      </c>
      <c r="S930" s="92">
        <v>0</v>
      </c>
      <c r="T930" s="25">
        <f t="shared" si="133"/>
        <v>3</v>
      </c>
      <c r="V930">
        <f t="shared" si="134"/>
        <v>1</v>
      </c>
      <c r="W930" s="25">
        <f t="shared" si="126"/>
        <v>1</v>
      </c>
      <c r="X930">
        <f t="shared" si="127"/>
        <v>1</v>
      </c>
    </row>
    <row r="931" spans="1:24" ht="15.75" x14ac:dyDescent="0.25">
      <c r="A931" t="str">
        <f t="shared" si="128"/>
        <v>Yegor Rykov - NYR - DG</v>
      </c>
      <c r="B931" t="str">
        <f t="shared" si="129"/>
        <v>Yegor</v>
      </c>
      <c r="C931" t="str">
        <f t="shared" si="130"/>
        <v>Rykov</v>
      </c>
      <c r="D931" s="13" t="s">
        <v>2461</v>
      </c>
      <c r="E931" s="22" t="s">
        <v>26</v>
      </c>
      <c r="F931" s="25" t="s">
        <v>331</v>
      </c>
      <c r="G931" s="25" t="s">
        <v>2346</v>
      </c>
      <c r="H931" s="25" t="s">
        <v>2581</v>
      </c>
      <c r="I931" s="25">
        <v>22</v>
      </c>
      <c r="J931" s="156">
        <f>VALUE(COUNTIF(Validation!$A$2:$H$100,A931))</f>
        <v>0</v>
      </c>
      <c r="K931" s="93">
        <f t="shared" si="131"/>
        <v>925000</v>
      </c>
      <c r="L931" s="93">
        <f t="shared" si="132"/>
        <v>925000</v>
      </c>
      <c r="M931" s="92">
        <v>925000</v>
      </c>
      <c r="N931" s="92">
        <v>925000</v>
      </c>
      <c r="O931" s="92" t="s">
        <v>8</v>
      </c>
      <c r="P931" s="92">
        <v>0</v>
      </c>
      <c r="Q931" s="92">
        <v>0</v>
      </c>
      <c r="R931" s="92">
        <v>0</v>
      </c>
      <c r="S931" s="92">
        <v>0</v>
      </c>
      <c r="T931" s="25">
        <f t="shared" si="133"/>
        <v>2</v>
      </c>
      <c r="V931">
        <f t="shared" si="134"/>
        <v>1</v>
      </c>
      <c r="W931" s="25">
        <f t="shared" si="126"/>
        <v>1</v>
      </c>
      <c r="X931">
        <f t="shared" si="127"/>
        <v>1</v>
      </c>
    </row>
    <row r="932" spans="1:24" ht="15.75" x14ac:dyDescent="0.25">
      <c r="A932" t="str">
        <f t="shared" si="128"/>
        <v>Sean Day - NYR - D</v>
      </c>
      <c r="B932" t="str">
        <f t="shared" si="129"/>
        <v>Sean</v>
      </c>
      <c r="C932" t="str">
        <f t="shared" si="130"/>
        <v>Day</v>
      </c>
      <c r="D932" s="13" t="s">
        <v>1688</v>
      </c>
      <c r="E932" s="22" t="s">
        <v>26</v>
      </c>
      <c r="F932" s="25" t="s">
        <v>331</v>
      </c>
      <c r="G932" s="158" t="s">
        <v>79</v>
      </c>
      <c r="H932" s="158" t="s">
        <v>2581</v>
      </c>
      <c r="I932" s="158">
        <v>21</v>
      </c>
      <c r="J932" s="156">
        <f>VALUE(COUNTIF(Validation!$A$2:$H$100,A932))</f>
        <v>0</v>
      </c>
      <c r="K932" s="93">
        <f t="shared" si="131"/>
        <v>910833</v>
      </c>
      <c r="L932" s="93">
        <f t="shared" si="132"/>
        <v>910833</v>
      </c>
      <c r="M932" s="92">
        <v>910833</v>
      </c>
      <c r="N932" s="92">
        <v>910833</v>
      </c>
      <c r="O932" s="92" t="s">
        <v>8</v>
      </c>
      <c r="P932" s="92">
        <v>0</v>
      </c>
      <c r="Q932" s="92">
        <v>0</v>
      </c>
      <c r="R932" s="92">
        <v>0</v>
      </c>
      <c r="S932" s="92">
        <v>0</v>
      </c>
      <c r="T932" s="25">
        <f t="shared" si="133"/>
        <v>2</v>
      </c>
      <c r="V932">
        <f t="shared" si="134"/>
        <v>1</v>
      </c>
      <c r="W932" s="25">
        <f t="shared" si="126"/>
        <v>1</v>
      </c>
      <c r="X932">
        <f t="shared" si="127"/>
        <v>1</v>
      </c>
    </row>
    <row r="933" spans="1:24" ht="15.75" x14ac:dyDescent="0.25">
      <c r="A933" t="str">
        <f t="shared" si="128"/>
        <v>Libor Hájek - NYR - DG</v>
      </c>
      <c r="B933" t="str">
        <f t="shared" si="129"/>
        <v>Libor</v>
      </c>
      <c r="C933" t="str">
        <f t="shared" si="130"/>
        <v>Hájek</v>
      </c>
      <c r="D933" s="13" t="s">
        <v>1684</v>
      </c>
      <c r="E933" s="22" t="s">
        <v>26</v>
      </c>
      <c r="F933" s="25" t="s">
        <v>331</v>
      </c>
      <c r="G933" s="25" t="s">
        <v>2346</v>
      </c>
      <c r="H933" s="25" t="s">
        <v>2569</v>
      </c>
      <c r="I933" s="25">
        <v>21</v>
      </c>
      <c r="J933" s="156">
        <f>VALUE(COUNTIF(Validation!$A$2:$H$100,A933))</f>
        <v>0</v>
      </c>
      <c r="K933" s="93">
        <f t="shared" si="131"/>
        <v>894166</v>
      </c>
      <c r="L933" s="93">
        <f t="shared" si="132"/>
        <v>894166</v>
      </c>
      <c r="M933" s="92">
        <v>894166</v>
      </c>
      <c r="N933" s="92">
        <v>894166</v>
      </c>
      <c r="O933" s="92" t="s">
        <v>8</v>
      </c>
      <c r="P933" s="92">
        <v>0</v>
      </c>
      <c r="Q933" s="92">
        <v>0</v>
      </c>
      <c r="R933" s="92">
        <v>0</v>
      </c>
      <c r="S933" s="92">
        <v>0</v>
      </c>
      <c r="T933" s="25">
        <f t="shared" si="133"/>
        <v>2</v>
      </c>
      <c r="V933">
        <f t="shared" si="134"/>
        <v>1</v>
      </c>
      <c r="W933" s="25">
        <f t="shared" si="126"/>
        <v>1</v>
      </c>
      <c r="X933">
        <f t="shared" si="127"/>
        <v>1</v>
      </c>
    </row>
    <row r="934" spans="1:24" ht="15.75" x14ac:dyDescent="0.25">
      <c r="A934" t="str">
        <f t="shared" si="128"/>
        <v>Ryan Gropp - NYR - AG</v>
      </c>
      <c r="B934" t="str">
        <f t="shared" si="129"/>
        <v>Ryan</v>
      </c>
      <c r="C934" t="str">
        <f t="shared" si="130"/>
        <v>Gropp</v>
      </c>
      <c r="D934" s="13" t="s">
        <v>1685</v>
      </c>
      <c r="E934" s="22" t="s">
        <v>26</v>
      </c>
      <c r="F934" s="25" t="s">
        <v>331</v>
      </c>
      <c r="G934" s="25" t="s">
        <v>2341</v>
      </c>
      <c r="H934" s="25" t="s">
        <v>2581</v>
      </c>
      <c r="I934" s="25">
        <v>22</v>
      </c>
      <c r="J934" s="156">
        <f>VALUE(COUNTIF(Validation!$A$2:$H$100,A934))</f>
        <v>0</v>
      </c>
      <c r="K934" s="93">
        <f t="shared" si="131"/>
        <v>888333</v>
      </c>
      <c r="L934" s="93">
        <f t="shared" si="132"/>
        <v>0</v>
      </c>
      <c r="M934" s="92">
        <v>888333</v>
      </c>
      <c r="N934" s="92" t="s">
        <v>8</v>
      </c>
      <c r="O934" s="92">
        <v>0</v>
      </c>
      <c r="P934" s="94">
        <v>0</v>
      </c>
      <c r="Q934" s="92">
        <v>0</v>
      </c>
      <c r="R934" s="92">
        <v>0</v>
      </c>
      <c r="S934" s="92">
        <v>0</v>
      </c>
      <c r="T934" s="25">
        <f t="shared" si="133"/>
        <v>1</v>
      </c>
      <c r="V934">
        <f t="shared" si="134"/>
        <v>1</v>
      </c>
      <c r="W934" s="25">
        <f t="shared" si="126"/>
        <v>1</v>
      </c>
      <c r="X934">
        <f t="shared" si="127"/>
        <v>0</v>
      </c>
    </row>
    <row r="935" spans="1:24" ht="15.75" x14ac:dyDescent="0.25">
      <c r="A935" t="str">
        <f t="shared" si="128"/>
        <v>Brandon Crawley - NYR - D</v>
      </c>
      <c r="B935" t="str">
        <f t="shared" si="129"/>
        <v>Brandon</v>
      </c>
      <c r="C935" t="str">
        <f t="shared" si="130"/>
        <v>Crawley</v>
      </c>
      <c r="D935" s="13" t="s">
        <v>1687</v>
      </c>
      <c r="E935" s="22" t="s">
        <v>26</v>
      </c>
      <c r="F935" s="25" t="s">
        <v>331</v>
      </c>
      <c r="G935" s="25" t="s">
        <v>79</v>
      </c>
      <c r="H935" s="25" t="s">
        <v>2581</v>
      </c>
      <c r="I935" s="25">
        <v>22</v>
      </c>
      <c r="J935" s="156">
        <f>VALUE(COUNTIF(Validation!$A$2:$H$100,A935))</f>
        <v>0</v>
      </c>
      <c r="K935" s="93">
        <f t="shared" si="131"/>
        <v>866666</v>
      </c>
      <c r="L935" s="93">
        <f t="shared" si="132"/>
        <v>0</v>
      </c>
      <c r="M935" s="92">
        <v>866666</v>
      </c>
      <c r="N935" s="92" t="s">
        <v>8</v>
      </c>
      <c r="O935" s="92">
        <v>0</v>
      </c>
      <c r="P935" s="92">
        <v>0</v>
      </c>
      <c r="Q935" s="92">
        <v>0</v>
      </c>
      <c r="R935" s="92">
        <v>0</v>
      </c>
      <c r="S935" s="92">
        <v>0</v>
      </c>
      <c r="T935" s="25">
        <f t="shared" si="133"/>
        <v>1</v>
      </c>
      <c r="V935">
        <f t="shared" si="134"/>
        <v>1</v>
      </c>
      <c r="W935" s="25">
        <f t="shared" si="126"/>
        <v>1</v>
      </c>
      <c r="X935">
        <f t="shared" si="127"/>
        <v>0</v>
      </c>
    </row>
    <row r="936" spans="1:24" ht="15.75" x14ac:dyDescent="0.25">
      <c r="A936" t="str">
        <f t="shared" si="128"/>
        <v>Brett Howden - NYR - C</v>
      </c>
      <c r="B936" t="str">
        <f t="shared" si="129"/>
        <v>Brett</v>
      </c>
      <c r="C936" t="str">
        <f t="shared" si="130"/>
        <v>Howden</v>
      </c>
      <c r="D936" s="13" t="s">
        <v>1683</v>
      </c>
      <c r="E936" s="22" t="s">
        <v>26</v>
      </c>
      <c r="F936" s="25" t="s">
        <v>331</v>
      </c>
      <c r="G936" s="158" t="s">
        <v>70</v>
      </c>
      <c r="H936" s="158" t="s">
        <v>2569</v>
      </c>
      <c r="I936" s="158">
        <v>21</v>
      </c>
      <c r="J936" s="156">
        <f>VALUE(COUNTIF(Validation!$A$2:$H$100,A936))</f>
        <v>1</v>
      </c>
      <c r="K936" s="93">
        <f t="shared" si="131"/>
        <v>863333</v>
      </c>
      <c r="L936" s="93">
        <f t="shared" si="132"/>
        <v>863333</v>
      </c>
      <c r="M936" s="92">
        <v>863333</v>
      </c>
      <c r="N936" s="92">
        <v>863333</v>
      </c>
      <c r="O936" s="92" t="s">
        <v>8</v>
      </c>
      <c r="P936" s="92">
        <v>0</v>
      </c>
      <c r="Q936" s="92">
        <v>0</v>
      </c>
      <c r="R936" s="92">
        <v>0</v>
      </c>
      <c r="S936" s="92">
        <v>0</v>
      </c>
      <c r="T936" s="25">
        <f t="shared" si="133"/>
        <v>2</v>
      </c>
      <c r="V936">
        <f t="shared" si="134"/>
        <v>1</v>
      </c>
      <c r="W936" s="25">
        <f t="shared" si="126"/>
        <v>1</v>
      </c>
      <c r="X936">
        <f t="shared" si="127"/>
        <v>1</v>
      </c>
    </row>
    <row r="937" spans="1:24" ht="15.75" x14ac:dyDescent="0.25">
      <c r="A937" t="str">
        <f t="shared" si="128"/>
        <v>Dawson Leedahl - NYR - AG</v>
      </c>
      <c r="B937" t="str">
        <f t="shared" si="129"/>
        <v>Dawson</v>
      </c>
      <c r="C937" t="str">
        <f t="shared" si="130"/>
        <v>Leedahl</v>
      </c>
      <c r="D937" s="13" t="s">
        <v>1690</v>
      </c>
      <c r="E937" s="22" t="s">
        <v>26</v>
      </c>
      <c r="F937" s="25" t="s">
        <v>331</v>
      </c>
      <c r="G937" s="25" t="s">
        <v>2341</v>
      </c>
      <c r="H937" s="25" t="s">
        <v>2581</v>
      </c>
      <c r="I937" s="25">
        <v>23</v>
      </c>
      <c r="J937" s="156">
        <f>VALUE(COUNTIF(Validation!$A$2:$H$100,A937))</f>
        <v>0</v>
      </c>
      <c r="K937" s="93">
        <f t="shared" si="131"/>
        <v>825000</v>
      </c>
      <c r="L937" s="93">
        <f t="shared" si="132"/>
        <v>0</v>
      </c>
      <c r="M937" s="92">
        <v>825000</v>
      </c>
      <c r="N937" s="92" t="s">
        <v>8</v>
      </c>
      <c r="O937" s="92">
        <v>0</v>
      </c>
      <c r="P937" s="92">
        <v>0</v>
      </c>
      <c r="Q937" s="92">
        <v>0</v>
      </c>
      <c r="R937" s="92">
        <v>0</v>
      </c>
      <c r="S937" s="92">
        <v>0</v>
      </c>
      <c r="T937" s="25">
        <f t="shared" si="133"/>
        <v>1</v>
      </c>
      <c r="V937">
        <f t="shared" si="134"/>
        <v>1</v>
      </c>
      <c r="W937" s="25">
        <f t="shared" si="126"/>
        <v>1</v>
      </c>
      <c r="X937">
        <f t="shared" si="127"/>
        <v>0</v>
      </c>
    </row>
    <row r="938" spans="1:24" ht="15.75" x14ac:dyDescent="0.25">
      <c r="A938" t="str">
        <f t="shared" si="128"/>
        <v>Ty Ronning - NYR - AD</v>
      </c>
      <c r="B938" t="str">
        <f t="shared" si="129"/>
        <v>Ty</v>
      </c>
      <c r="C938" t="str">
        <f t="shared" si="130"/>
        <v>Ronning</v>
      </c>
      <c r="D938" s="13" t="s">
        <v>1689</v>
      </c>
      <c r="E938" s="22" t="s">
        <v>26</v>
      </c>
      <c r="F938" s="25" t="s">
        <v>331</v>
      </c>
      <c r="G938" s="25" t="s">
        <v>2339</v>
      </c>
      <c r="H938" s="25" t="s">
        <v>2581</v>
      </c>
      <c r="I938" s="25">
        <v>21</v>
      </c>
      <c r="J938" s="156">
        <f>VALUE(COUNTIF(Validation!$A$2:$H$100,A938))</f>
        <v>0</v>
      </c>
      <c r="K938" s="93">
        <f t="shared" si="131"/>
        <v>750833</v>
      </c>
      <c r="L938" s="93">
        <f t="shared" si="132"/>
        <v>750833</v>
      </c>
      <c r="M938" s="92">
        <v>750833</v>
      </c>
      <c r="N938" s="92">
        <v>750833</v>
      </c>
      <c r="O938" s="92" t="s">
        <v>8</v>
      </c>
      <c r="P938" s="92">
        <v>0</v>
      </c>
      <c r="Q938" s="92">
        <v>0</v>
      </c>
      <c r="R938" s="92">
        <v>0</v>
      </c>
      <c r="S938" s="92">
        <v>0</v>
      </c>
      <c r="T938" s="25">
        <f t="shared" si="133"/>
        <v>2</v>
      </c>
      <c r="V938">
        <f t="shared" si="134"/>
        <v>1</v>
      </c>
      <c r="W938" s="25">
        <f t="shared" si="126"/>
        <v>1</v>
      </c>
      <c r="X938">
        <f t="shared" si="127"/>
        <v>1</v>
      </c>
    </row>
    <row r="939" spans="1:24" ht="15.75" x14ac:dyDescent="0.25">
      <c r="A939" t="str">
        <f t="shared" si="128"/>
        <v>Greg McKegg - NYR - C, AG</v>
      </c>
      <c r="B939" t="str">
        <f t="shared" si="129"/>
        <v>Greg</v>
      </c>
      <c r="C939" t="str">
        <f t="shared" si="130"/>
        <v>McKegg</v>
      </c>
      <c r="D939" s="13" t="s">
        <v>1558</v>
      </c>
      <c r="E939" s="22" t="s">
        <v>26</v>
      </c>
      <c r="F939" s="25">
        <v>0</v>
      </c>
      <c r="G939" s="25" t="s">
        <v>2353</v>
      </c>
      <c r="H939" s="25" t="s">
        <v>2569</v>
      </c>
      <c r="I939" s="25">
        <v>27</v>
      </c>
      <c r="J939" s="156">
        <f>VALUE(COUNTIF(Validation!$A$2:$H$100,A939))</f>
        <v>0</v>
      </c>
      <c r="K939" s="93">
        <f t="shared" si="131"/>
        <v>750000</v>
      </c>
      <c r="L939" s="93">
        <f t="shared" si="132"/>
        <v>0</v>
      </c>
      <c r="M939" s="92">
        <v>750000</v>
      </c>
      <c r="N939" s="92" t="s">
        <v>7</v>
      </c>
      <c r="O939" s="92">
        <v>0</v>
      </c>
      <c r="P939" s="92">
        <v>0</v>
      </c>
      <c r="Q939" s="92">
        <v>0</v>
      </c>
      <c r="R939" s="92">
        <v>0</v>
      </c>
      <c r="S939" s="92">
        <v>0</v>
      </c>
      <c r="T939" s="25">
        <f t="shared" si="133"/>
        <v>1</v>
      </c>
      <c r="V939">
        <f t="shared" si="134"/>
        <v>1</v>
      </c>
      <c r="W939" s="25">
        <f t="shared" si="126"/>
        <v>0</v>
      </c>
      <c r="X939">
        <f t="shared" si="127"/>
        <v>0</v>
      </c>
    </row>
    <row r="940" spans="1:24" ht="15.75" x14ac:dyDescent="0.25">
      <c r="A940" t="str">
        <f t="shared" si="128"/>
        <v>Gabriel Fontaine - NYR - C</v>
      </c>
      <c r="B940" t="str">
        <f t="shared" si="129"/>
        <v>Gabriel</v>
      </c>
      <c r="C940" t="str">
        <f t="shared" si="130"/>
        <v>Fontaine</v>
      </c>
      <c r="D940" s="13" t="s">
        <v>1691</v>
      </c>
      <c r="E940" s="22" t="s">
        <v>26</v>
      </c>
      <c r="F940" s="25" t="s">
        <v>331</v>
      </c>
      <c r="G940" s="9" t="s">
        <v>70</v>
      </c>
      <c r="H940" s="9" t="s">
        <v>2581</v>
      </c>
      <c r="I940" s="9">
        <v>22</v>
      </c>
      <c r="J940" s="156">
        <f>VALUE(COUNTIF(Validation!$A$2:$H$100,A940))</f>
        <v>0</v>
      </c>
      <c r="K940" s="93">
        <f t="shared" si="131"/>
        <v>736667</v>
      </c>
      <c r="L940" s="93">
        <f t="shared" si="132"/>
        <v>0</v>
      </c>
      <c r="M940" s="92">
        <v>736667</v>
      </c>
      <c r="N940" s="92" t="s">
        <v>8</v>
      </c>
      <c r="O940" s="92">
        <v>0</v>
      </c>
      <c r="P940" s="92">
        <v>0</v>
      </c>
      <c r="Q940" s="92">
        <v>0</v>
      </c>
      <c r="R940" s="92">
        <v>0</v>
      </c>
      <c r="S940" s="92">
        <v>0</v>
      </c>
      <c r="T940" s="25">
        <f t="shared" si="133"/>
        <v>1</v>
      </c>
      <c r="V940">
        <f t="shared" si="134"/>
        <v>1</v>
      </c>
      <c r="W940" s="25">
        <f t="shared" si="126"/>
        <v>1</v>
      </c>
      <c r="X940">
        <f t="shared" si="127"/>
        <v>0</v>
      </c>
    </row>
    <row r="941" spans="1:24" ht="15.75" x14ac:dyDescent="0.25">
      <c r="A941" t="str">
        <f t="shared" si="128"/>
        <v>Tim Gettinger - NYR - AG, AD</v>
      </c>
      <c r="B941" t="str">
        <f t="shared" si="129"/>
        <v>Tim</v>
      </c>
      <c r="C941" t="str">
        <f t="shared" si="130"/>
        <v>Gettinger</v>
      </c>
      <c r="D941" s="13" t="s">
        <v>1692</v>
      </c>
      <c r="E941" s="22" t="s">
        <v>26</v>
      </c>
      <c r="F941" s="25" t="s">
        <v>331</v>
      </c>
      <c r="G941" s="25" t="s">
        <v>2343</v>
      </c>
      <c r="H941" s="25" t="s">
        <v>2581</v>
      </c>
      <c r="I941" s="25">
        <v>21</v>
      </c>
      <c r="J941" s="156">
        <f>VALUE(COUNTIF(Validation!$A$2:$H$100,A941))</f>
        <v>0</v>
      </c>
      <c r="K941" s="93">
        <f t="shared" si="131"/>
        <v>730000</v>
      </c>
      <c r="L941" s="93">
        <f t="shared" si="132"/>
        <v>730000</v>
      </c>
      <c r="M941" s="92">
        <v>730000</v>
      </c>
      <c r="N941" s="92">
        <v>730000</v>
      </c>
      <c r="O941" s="92" t="s">
        <v>8</v>
      </c>
      <c r="P941" s="92">
        <v>0</v>
      </c>
      <c r="Q941" s="92">
        <v>0</v>
      </c>
      <c r="R941" s="92">
        <v>0</v>
      </c>
      <c r="S941" s="92">
        <v>0</v>
      </c>
      <c r="T941" s="25">
        <f t="shared" si="133"/>
        <v>2</v>
      </c>
      <c r="V941">
        <f t="shared" si="134"/>
        <v>1</v>
      </c>
      <c r="W941" s="25">
        <f t="shared" si="126"/>
        <v>1</v>
      </c>
      <c r="X941">
        <f t="shared" si="127"/>
        <v>1</v>
      </c>
    </row>
    <row r="942" spans="1:24" ht="15.75" x14ac:dyDescent="0.25">
      <c r="A942" t="str">
        <f t="shared" si="128"/>
        <v>Darren Raddysh - NYR - DD</v>
      </c>
      <c r="B942" t="str">
        <f t="shared" si="129"/>
        <v>Darren</v>
      </c>
      <c r="C942" t="str">
        <f t="shared" si="130"/>
        <v>Raddysh</v>
      </c>
      <c r="D942" s="13" t="s">
        <v>1823</v>
      </c>
      <c r="E942" s="22" t="s">
        <v>26</v>
      </c>
      <c r="F942" s="25" t="s">
        <v>331</v>
      </c>
      <c r="G942" s="25" t="s">
        <v>2345</v>
      </c>
      <c r="H942" s="25" t="s">
        <v>2581</v>
      </c>
      <c r="I942" s="25">
        <v>23</v>
      </c>
      <c r="J942" s="156">
        <f>VALUE(COUNTIF(Validation!$A$2:$H$100,A942))</f>
        <v>0</v>
      </c>
      <c r="K942" s="93">
        <f t="shared" si="131"/>
        <v>730000</v>
      </c>
      <c r="L942" s="93">
        <f t="shared" si="132"/>
        <v>0</v>
      </c>
      <c r="M942" s="92">
        <v>730000</v>
      </c>
      <c r="N942" s="92" t="s">
        <v>8</v>
      </c>
      <c r="O942" s="92">
        <v>0</v>
      </c>
      <c r="P942" s="92">
        <v>0</v>
      </c>
      <c r="Q942" s="92">
        <v>0</v>
      </c>
      <c r="R942" s="92">
        <v>0</v>
      </c>
      <c r="S942" s="92">
        <v>0</v>
      </c>
      <c r="T942" s="25">
        <f t="shared" si="133"/>
        <v>1</v>
      </c>
      <c r="V942">
        <f t="shared" si="134"/>
        <v>1</v>
      </c>
      <c r="W942" s="25">
        <f t="shared" si="126"/>
        <v>1</v>
      </c>
      <c r="X942">
        <f t="shared" si="127"/>
        <v>0</v>
      </c>
    </row>
    <row r="943" spans="1:24" ht="15.75" x14ac:dyDescent="0.25">
      <c r="A943" t="str">
        <f t="shared" si="128"/>
        <v>Phillip DiGiuseppe - NYR - AG</v>
      </c>
      <c r="B943" t="str">
        <f t="shared" si="129"/>
        <v>Phillip</v>
      </c>
      <c r="C943" t="str">
        <f t="shared" si="130"/>
        <v>DiGiuseppe</v>
      </c>
      <c r="D943" s="13" t="s">
        <v>4789</v>
      </c>
      <c r="E943" s="22" t="s">
        <v>26</v>
      </c>
      <c r="F943" s="25">
        <v>0</v>
      </c>
      <c r="G943" s="25" t="s">
        <v>2341</v>
      </c>
      <c r="H943" s="25" t="s">
        <v>2581</v>
      </c>
      <c r="I943" s="25">
        <v>25</v>
      </c>
      <c r="J943" s="156">
        <f>VALUE(COUNTIF(Validation!$A$2:$H$100,A943))</f>
        <v>0</v>
      </c>
      <c r="K943" s="93">
        <f t="shared" si="131"/>
        <v>700000</v>
      </c>
      <c r="L943" s="93">
        <f t="shared" si="132"/>
        <v>0</v>
      </c>
      <c r="M943" s="92">
        <v>700000</v>
      </c>
      <c r="N943" s="92" t="s">
        <v>8</v>
      </c>
      <c r="O943" s="92">
        <v>0</v>
      </c>
      <c r="P943" s="92">
        <v>0</v>
      </c>
      <c r="Q943" s="92">
        <v>0</v>
      </c>
      <c r="R943" s="92">
        <v>0</v>
      </c>
      <c r="S943" s="92">
        <v>0</v>
      </c>
      <c r="T943" s="25">
        <f t="shared" si="133"/>
        <v>1</v>
      </c>
      <c r="V943">
        <f t="shared" si="134"/>
        <v>1</v>
      </c>
      <c r="W943" s="25">
        <f t="shared" si="126"/>
        <v>0</v>
      </c>
      <c r="X943">
        <f t="shared" si="127"/>
        <v>0</v>
      </c>
    </row>
    <row r="944" spans="1:24" ht="15.75" x14ac:dyDescent="0.25">
      <c r="A944" t="str">
        <f t="shared" si="128"/>
        <v>Steven Fogarty - NYR - C, AD</v>
      </c>
      <c r="B944" t="str">
        <f t="shared" si="129"/>
        <v>Steven</v>
      </c>
      <c r="C944" t="str">
        <f t="shared" si="130"/>
        <v>Fogarty</v>
      </c>
      <c r="D944" s="13" t="s">
        <v>1693</v>
      </c>
      <c r="E944" s="22" t="s">
        <v>26</v>
      </c>
      <c r="F944" s="25">
        <v>0</v>
      </c>
      <c r="G944" s="9" t="s">
        <v>2349</v>
      </c>
      <c r="H944" s="9" t="s">
        <v>2581</v>
      </c>
      <c r="I944" s="9">
        <v>26</v>
      </c>
      <c r="J944" s="156">
        <f>VALUE(COUNTIF(Validation!$A$2:$H$100,A944))</f>
        <v>0</v>
      </c>
      <c r="K944" s="93">
        <f t="shared" si="131"/>
        <v>700000</v>
      </c>
      <c r="L944" s="93">
        <f t="shared" si="132"/>
        <v>0</v>
      </c>
      <c r="M944" s="92">
        <v>700000</v>
      </c>
      <c r="N944" s="92" t="s">
        <v>7</v>
      </c>
      <c r="O944" s="92">
        <v>0</v>
      </c>
      <c r="P944" s="92">
        <v>0</v>
      </c>
      <c r="Q944" s="92">
        <v>0</v>
      </c>
      <c r="R944" s="92">
        <v>0</v>
      </c>
      <c r="S944" s="92">
        <v>0</v>
      </c>
      <c r="T944" s="25">
        <f t="shared" si="133"/>
        <v>1</v>
      </c>
      <c r="V944">
        <f t="shared" si="134"/>
        <v>1</v>
      </c>
      <c r="W944" s="25">
        <f t="shared" si="126"/>
        <v>0</v>
      </c>
      <c r="X944">
        <f t="shared" si="127"/>
        <v>0</v>
      </c>
    </row>
    <row r="945" spans="1:24" ht="15.75" x14ac:dyDescent="0.25">
      <c r="A945" t="str">
        <f t="shared" si="128"/>
        <v>Vinni Lettieri - NYR - C, AD</v>
      </c>
      <c r="B945" t="str">
        <f t="shared" si="129"/>
        <v>Vinni</v>
      </c>
      <c r="C945" t="str">
        <f t="shared" si="130"/>
        <v>Lettieri</v>
      </c>
      <c r="D945" s="13" t="s">
        <v>1676</v>
      </c>
      <c r="E945" s="22" t="s">
        <v>26</v>
      </c>
      <c r="F945" s="25">
        <v>0</v>
      </c>
      <c r="G945" s="25" t="s">
        <v>2349</v>
      </c>
      <c r="H945" s="25" t="s">
        <v>2581</v>
      </c>
      <c r="I945" s="25">
        <v>24</v>
      </c>
      <c r="J945" s="156">
        <f>VALUE(COUNTIF(Validation!$A$2:$H$100,A945))</f>
        <v>0</v>
      </c>
      <c r="K945" s="93">
        <f t="shared" si="131"/>
        <v>700000</v>
      </c>
      <c r="L945" s="93">
        <f t="shared" si="132"/>
        <v>0</v>
      </c>
      <c r="M945" s="92">
        <v>700000</v>
      </c>
      <c r="N945" s="92" t="s">
        <v>8</v>
      </c>
      <c r="O945" s="92">
        <v>0</v>
      </c>
      <c r="P945" s="92">
        <v>0</v>
      </c>
      <c r="Q945" s="92">
        <v>0</v>
      </c>
      <c r="R945" s="92">
        <v>0</v>
      </c>
      <c r="S945" s="92">
        <v>0</v>
      </c>
      <c r="T945" s="25">
        <f t="shared" si="133"/>
        <v>1</v>
      </c>
      <c r="V945">
        <f t="shared" si="134"/>
        <v>1</v>
      </c>
      <c r="W945" s="25">
        <f t="shared" si="126"/>
        <v>0</v>
      </c>
      <c r="X945">
        <f t="shared" si="127"/>
        <v>0</v>
      </c>
    </row>
    <row r="946" spans="1:24" ht="15.75" x14ac:dyDescent="0.25">
      <c r="A946" t="str">
        <f t="shared" si="128"/>
        <v>Cristoval Nieves - NYR - C, AG</v>
      </c>
      <c r="B946" t="str">
        <f t="shared" si="129"/>
        <v>Cristoval</v>
      </c>
      <c r="C946" t="str">
        <f t="shared" si="130"/>
        <v>Nieves</v>
      </c>
      <c r="D946" s="13" t="s">
        <v>1694</v>
      </c>
      <c r="E946" s="22" t="s">
        <v>26</v>
      </c>
      <c r="F946" s="25">
        <v>0</v>
      </c>
      <c r="G946" s="158" t="s">
        <v>2353</v>
      </c>
      <c r="H946" s="158" t="s">
        <v>2569</v>
      </c>
      <c r="I946" s="158">
        <v>25</v>
      </c>
      <c r="J946" s="156">
        <f>VALUE(COUNTIF(Validation!$A$2:$H$100,A946))</f>
        <v>0</v>
      </c>
      <c r="K946" s="93">
        <f t="shared" si="131"/>
        <v>700000</v>
      </c>
      <c r="L946" s="93">
        <f t="shared" si="132"/>
        <v>0</v>
      </c>
      <c r="M946" s="92">
        <v>700000</v>
      </c>
      <c r="N946" s="92" t="s">
        <v>8</v>
      </c>
      <c r="O946" s="92">
        <v>0</v>
      </c>
      <c r="P946" s="92">
        <v>0</v>
      </c>
      <c r="Q946" s="92">
        <v>0</v>
      </c>
      <c r="R946" s="92">
        <v>0</v>
      </c>
      <c r="S946" s="92">
        <v>0</v>
      </c>
      <c r="T946" s="25">
        <f t="shared" si="133"/>
        <v>1</v>
      </c>
      <c r="V946">
        <f t="shared" si="134"/>
        <v>1</v>
      </c>
      <c r="W946" s="25">
        <f t="shared" si="126"/>
        <v>0</v>
      </c>
      <c r="X946">
        <f t="shared" si="127"/>
        <v>0</v>
      </c>
    </row>
    <row r="947" spans="1:24" ht="15.75" x14ac:dyDescent="0.25">
      <c r="A947" t="str">
        <f t="shared" si="128"/>
        <v>Danny O'Regan - NYR - C, AG</v>
      </c>
      <c r="B947" t="str">
        <f t="shared" si="129"/>
        <v>Danny</v>
      </c>
      <c r="C947" t="str">
        <f t="shared" si="130"/>
        <v>O'Regan</v>
      </c>
      <c r="D947" s="13" t="s">
        <v>1317</v>
      </c>
      <c r="E947" s="22" t="s">
        <v>26</v>
      </c>
      <c r="F947" s="25">
        <v>0</v>
      </c>
      <c r="G947" s="25" t="s">
        <v>2353</v>
      </c>
      <c r="H947" s="9" t="s">
        <v>2581</v>
      </c>
      <c r="I947" s="25">
        <v>25</v>
      </c>
      <c r="J947" s="156">
        <f>VALUE(COUNTIF(Validation!$A$2:$H$100,A947))</f>
        <v>0</v>
      </c>
      <c r="K947" s="93">
        <f t="shared" si="131"/>
        <v>700000</v>
      </c>
      <c r="L947" s="93">
        <f t="shared" si="132"/>
        <v>0</v>
      </c>
      <c r="M947" s="92">
        <v>700000</v>
      </c>
      <c r="N947" s="92" t="s">
        <v>8</v>
      </c>
      <c r="O947" s="92">
        <v>0</v>
      </c>
      <c r="P947" s="92">
        <v>0</v>
      </c>
      <c r="Q947" s="92">
        <v>0</v>
      </c>
      <c r="R947" s="92">
        <v>0</v>
      </c>
      <c r="S947" s="92">
        <v>0</v>
      </c>
      <c r="T947" s="25">
        <f t="shared" si="133"/>
        <v>1</v>
      </c>
      <c r="V947">
        <f t="shared" si="134"/>
        <v>1</v>
      </c>
      <c r="W947" s="25">
        <f t="shared" si="126"/>
        <v>0</v>
      </c>
      <c r="X947">
        <f t="shared" si="127"/>
        <v>0</v>
      </c>
    </row>
    <row r="948" spans="1:24" ht="15.75" x14ac:dyDescent="0.25">
      <c r="A948" t="str">
        <f t="shared" si="128"/>
        <v>Anthony Deangelo - NYR - DD</v>
      </c>
      <c r="B948" t="str">
        <f t="shared" si="129"/>
        <v>Anthony</v>
      </c>
      <c r="C948" t="str">
        <f t="shared" si="130"/>
        <v>Deangelo</v>
      </c>
      <c r="D948" s="13" t="s">
        <v>1674</v>
      </c>
      <c r="E948" s="22" t="s">
        <v>26</v>
      </c>
      <c r="F948" s="25">
        <v>0</v>
      </c>
      <c r="G948" s="25" t="s">
        <v>2345</v>
      </c>
      <c r="H948" s="25" t="s">
        <v>2569</v>
      </c>
      <c r="I948" s="25">
        <v>23</v>
      </c>
      <c r="J948" s="156">
        <f>VALUE(COUNTIF(Validation!$A$2:$H$100,A948))</f>
        <v>1</v>
      </c>
      <c r="K948" s="93">
        <f t="shared" si="131"/>
        <v>0</v>
      </c>
      <c r="L948" s="93">
        <f t="shared" si="132"/>
        <v>0</v>
      </c>
      <c r="M948" s="92" t="s">
        <v>8</v>
      </c>
      <c r="N948" s="92">
        <v>0</v>
      </c>
      <c r="O948" s="92">
        <v>0</v>
      </c>
      <c r="P948" s="92">
        <v>0</v>
      </c>
      <c r="Q948" s="92">
        <v>0</v>
      </c>
      <c r="R948" s="92">
        <v>0</v>
      </c>
      <c r="S948" s="92">
        <v>0</v>
      </c>
      <c r="T948" s="25">
        <f t="shared" si="133"/>
        <v>0</v>
      </c>
      <c r="V948">
        <f t="shared" si="134"/>
        <v>1</v>
      </c>
      <c r="W948" s="25">
        <f t="shared" si="126"/>
        <v>0</v>
      </c>
      <c r="X948">
        <f t="shared" si="127"/>
        <v>1</v>
      </c>
    </row>
    <row r="949" spans="1:24" ht="15.75" x14ac:dyDescent="0.25">
      <c r="A949" t="str">
        <f t="shared" si="128"/>
        <v>Dan Girardi - NYR - 0</v>
      </c>
      <c r="B949" t="str">
        <f t="shared" si="129"/>
        <v>Dan</v>
      </c>
      <c r="C949" t="str">
        <f t="shared" si="130"/>
        <v>Girardi</v>
      </c>
      <c r="D949" s="13" t="s">
        <v>4746</v>
      </c>
      <c r="E949" s="22" t="s">
        <v>26</v>
      </c>
      <c r="F949" s="25">
        <v>0</v>
      </c>
      <c r="G949" s="25">
        <v>0</v>
      </c>
      <c r="H949" s="25">
        <v>0</v>
      </c>
      <c r="I949" s="25">
        <v>0</v>
      </c>
      <c r="J949" s="156">
        <f>VALUE(COUNTIF(Validation!$A$2:$H$100,A949))</f>
        <v>0</v>
      </c>
      <c r="K949" s="93">
        <f t="shared" si="131"/>
        <v>0</v>
      </c>
      <c r="L949" s="93">
        <f t="shared" si="132"/>
        <v>0</v>
      </c>
      <c r="M949" s="92">
        <v>0</v>
      </c>
      <c r="N949" s="92">
        <v>0</v>
      </c>
      <c r="O949" s="92">
        <v>0</v>
      </c>
      <c r="P949" s="92">
        <v>0</v>
      </c>
      <c r="Q949" s="92">
        <v>0</v>
      </c>
      <c r="R949" s="92">
        <v>0</v>
      </c>
      <c r="S949" s="92">
        <v>0</v>
      </c>
      <c r="T949" s="25">
        <f t="shared" si="133"/>
        <v>0</v>
      </c>
      <c r="V949">
        <f t="shared" si="134"/>
        <v>1</v>
      </c>
      <c r="W949" s="25">
        <f t="shared" si="126"/>
        <v>0</v>
      </c>
      <c r="X949">
        <f t="shared" si="127"/>
        <v>1</v>
      </c>
    </row>
    <row r="950" spans="1:24" ht="15.75" x14ac:dyDescent="0.25">
      <c r="A950" t="str">
        <f t="shared" si="128"/>
        <v>Brendan Lemieux - NYR - AG, AD</v>
      </c>
      <c r="B950" t="str">
        <f t="shared" si="129"/>
        <v>Brendan</v>
      </c>
      <c r="C950" t="str">
        <f t="shared" si="130"/>
        <v>Lemieux</v>
      </c>
      <c r="D950" s="13" t="s">
        <v>2011</v>
      </c>
      <c r="E950" s="22" t="s">
        <v>26</v>
      </c>
      <c r="F950" s="25">
        <v>0</v>
      </c>
      <c r="G950" s="25" t="s">
        <v>2343</v>
      </c>
      <c r="H950" s="25" t="s">
        <v>2569</v>
      </c>
      <c r="I950" s="25">
        <v>23</v>
      </c>
      <c r="J950" s="156">
        <f>VALUE(COUNTIF(Validation!$A$2:$H$100,A950))</f>
        <v>0</v>
      </c>
      <c r="K950" s="93">
        <f t="shared" si="131"/>
        <v>0</v>
      </c>
      <c r="L950" s="93">
        <f t="shared" si="132"/>
        <v>0</v>
      </c>
      <c r="M950" s="92" t="s">
        <v>8</v>
      </c>
      <c r="N950" s="92">
        <v>0</v>
      </c>
      <c r="O950" s="92">
        <v>0</v>
      </c>
      <c r="P950" s="92">
        <v>0</v>
      </c>
      <c r="Q950" s="92">
        <v>0</v>
      </c>
      <c r="R950" s="92">
        <v>0</v>
      </c>
      <c r="S950" s="92">
        <v>0</v>
      </c>
      <c r="T950" s="25">
        <f t="shared" si="133"/>
        <v>0</v>
      </c>
      <c r="V950">
        <f t="shared" si="134"/>
        <v>1</v>
      </c>
      <c r="W950" s="25">
        <f t="shared" si="126"/>
        <v>0</v>
      </c>
      <c r="X950">
        <f t="shared" si="127"/>
        <v>1</v>
      </c>
    </row>
    <row r="951" spans="1:24" ht="15.75" x14ac:dyDescent="0.25">
      <c r="A951" t="str">
        <f t="shared" si="128"/>
        <v>Brad Richards - NYR - 0</v>
      </c>
      <c r="B951" t="str">
        <f t="shared" si="129"/>
        <v>Brad</v>
      </c>
      <c r="C951" t="str">
        <f t="shared" si="130"/>
        <v>Richards</v>
      </c>
      <c r="D951" s="13" t="s">
        <v>4745</v>
      </c>
      <c r="E951" s="22" t="s">
        <v>26</v>
      </c>
      <c r="F951" s="25">
        <v>0</v>
      </c>
      <c r="G951" s="25">
        <v>0</v>
      </c>
      <c r="H951" s="25">
        <v>0</v>
      </c>
      <c r="I951" s="25">
        <v>0</v>
      </c>
      <c r="J951" s="156">
        <f>VALUE(COUNTIF(Validation!$A$2:$H$100,A951))</f>
        <v>0</v>
      </c>
      <c r="K951" s="93">
        <f t="shared" si="131"/>
        <v>0</v>
      </c>
      <c r="L951" s="93">
        <f t="shared" si="132"/>
        <v>0</v>
      </c>
      <c r="M951" s="92">
        <v>0</v>
      </c>
      <c r="N951" s="92">
        <v>0</v>
      </c>
      <c r="O951" s="92">
        <v>0</v>
      </c>
      <c r="P951" s="92">
        <v>0</v>
      </c>
      <c r="Q951" s="92">
        <v>0</v>
      </c>
      <c r="R951" s="92">
        <v>0</v>
      </c>
      <c r="S951" s="92">
        <v>0</v>
      </c>
      <c r="T951" s="25">
        <f t="shared" si="133"/>
        <v>0</v>
      </c>
      <c r="V951">
        <f t="shared" si="134"/>
        <v>1</v>
      </c>
      <c r="W951" s="25">
        <f t="shared" si="126"/>
        <v>0</v>
      </c>
      <c r="X951">
        <f t="shared" si="127"/>
        <v>1</v>
      </c>
    </row>
    <row r="952" spans="1:24" ht="15.75" x14ac:dyDescent="0.25">
      <c r="A952" t="str">
        <f t="shared" si="128"/>
        <v>Kevin Shattenkirk - NYR - 0</v>
      </c>
      <c r="B952" t="str">
        <f t="shared" si="129"/>
        <v>Kevin</v>
      </c>
      <c r="C952" t="str">
        <f t="shared" si="130"/>
        <v>Shattenkirk</v>
      </c>
      <c r="D952" s="13" t="s">
        <v>1671</v>
      </c>
      <c r="E952" s="22" t="s">
        <v>26</v>
      </c>
      <c r="F952" s="25">
        <v>0</v>
      </c>
      <c r="G952" s="25">
        <v>0</v>
      </c>
      <c r="H952" s="25">
        <v>0</v>
      </c>
      <c r="I952" s="25">
        <v>0</v>
      </c>
      <c r="J952" s="156">
        <f>VALUE(COUNTIF(Validation!$A$2:$H$100,A952))</f>
        <v>0</v>
      </c>
      <c r="K952" s="93">
        <f t="shared" si="131"/>
        <v>0</v>
      </c>
      <c r="L952" s="93">
        <f t="shared" si="132"/>
        <v>0</v>
      </c>
      <c r="M952" s="92">
        <v>0</v>
      </c>
      <c r="N952" s="92">
        <v>0</v>
      </c>
      <c r="O952" s="92">
        <v>0</v>
      </c>
      <c r="P952" s="94">
        <v>0</v>
      </c>
      <c r="Q952" s="92">
        <v>0</v>
      </c>
      <c r="R952" s="92">
        <v>0</v>
      </c>
      <c r="S952" s="92">
        <v>0</v>
      </c>
      <c r="T952" s="25">
        <f t="shared" si="133"/>
        <v>0</v>
      </c>
      <c r="V952">
        <f t="shared" si="134"/>
        <v>2</v>
      </c>
      <c r="W952" s="25">
        <f t="shared" si="126"/>
        <v>0</v>
      </c>
      <c r="X952">
        <f t="shared" si="127"/>
        <v>1</v>
      </c>
    </row>
    <row r="953" spans="1:24" ht="15.75" x14ac:dyDescent="0.25">
      <c r="A953" t="str">
        <f t="shared" si="128"/>
        <v>Ryan Spooner - NYR - 0</v>
      </c>
      <c r="B953" t="str">
        <f t="shared" si="129"/>
        <v>Ryan</v>
      </c>
      <c r="C953" t="str">
        <f t="shared" si="130"/>
        <v>Spooner</v>
      </c>
      <c r="D953" s="13" t="s">
        <v>4747</v>
      </c>
      <c r="E953" s="22" t="s">
        <v>26</v>
      </c>
      <c r="F953" s="25">
        <v>0</v>
      </c>
      <c r="G953" s="25">
        <v>0</v>
      </c>
      <c r="H953" s="9">
        <v>0</v>
      </c>
      <c r="I953" s="25">
        <v>0</v>
      </c>
      <c r="J953" s="156">
        <f>VALUE(COUNTIF(Validation!$A$2:$H$100,A953))</f>
        <v>0</v>
      </c>
      <c r="K953" s="93">
        <f t="shared" si="131"/>
        <v>0</v>
      </c>
      <c r="L953" s="93">
        <f t="shared" si="132"/>
        <v>0</v>
      </c>
      <c r="M953" s="92">
        <v>0</v>
      </c>
      <c r="N953" s="92">
        <v>0</v>
      </c>
      <c r="O953" s="92">
        <v>0</v>
      </c>
      <c r="P953" s="92">
        <v>0</v>
      </c>
      <c r="Q953" s="92">
        <v>0</v>
      </c>
      <c r="R953" s="92">
        <v>0</v>
      </c>
      <c r="S953" s="92">
        <v>0</v>
      </c>
      <c r="T953" s="25">
        <f t="shared" si="133"/>
        <v>0</v>
      </c>
      <c r="V953">
        <f t="shared" si="134"/>
        <v>1</v>
      </c>
      <c r="W953" s="25">
        <f t="shared" si="126"/>
        <v>0</v>
      </c>
      <c r="X953">
        <f t="shared" si="127"/>
        <v>1</v>
      </c>
    </row>
    <row r="954" spans="1:24" ht="15.75" x14ac:dyDescent="0.25">
      <c r="A954" t="str">
        <f t="shared" si="128"/>
        <v>Bobby Ryan - OTT - AD, AG</v>
      </c>
      <c r="B954" t="str">
        <f t="shared" si="129"/>
        <v>Bobby</v>
      </c>
      <c r="C954" t="str">
        <f t="shared" si="130"/>
        <v>Ryan</v>
      </c>
      <c r="D954" s="13" t="s">
        <v>1426</v>
      </c>
      <c r="E954" s="22" t="s">
        <v>27</v>
      </c>
      <c r="F954" s="25" t="s">
        <v>316</v>
      </c>
      <c r="G954" s="25" t="s">
        <v>2342</v>
      </c>
      <c r="H954" s="25" t="s">
        <v>2569</v>
      </c>
      <c r="I954" s="25">
        <v>32</v>
      </c>
      <c r="J954" s="156">
        <f>VALUE(COUNTIF(Validation!$A$2:$H$100,A954))</f>
        <v>0</v>
      </c>
      <c r="K954" s="93">
        <f t="shared" si="131"/>
        <v>7250000</v>
      </c>
      <c r="L954" s="93">
        <f t="shared" si="132"/>
        <v>7250000</v>
      </c>
      <c r="M954" s="92">
        <v>7250000</v>
      </c>
      <c r="N954" s="92">
        <v>7250000</v>
      </c>
      <c r="O954" s="92">
        <v>7250000</v>
      </c>
      <c r="P954" s="92" t="s">
        <v>7</v>
      </c>
      <c r="Q954" s="92">
        <v>0</v>
      </c>
      <c r="R954" s="92">
        <v>0</v>
      </c>
      <c r="S954" s="92">
        <v>0</v>
      </c>
      <c r="T954" s="25">
        <f t="shared" si="133"/>
        <v>3</v>
      </c>
      <c r="V954">
        <f t="shared" si="134"/>
        <v>1</v>
      </c>
      <c r="W954" s="25">
        <f t="shared" si="126"/>
        <v>0</v>
      </c>
      <c r="X954">
        <f t="shared" si="127"/>
        <v>1</v>
      </c>
    </row>
    <row r="955" spans="1:24" ht="15.75" x14ac:dyDescent="0.25">
      <c r="A955" t="str">
        <f t="shared" si="128"/>
        <v>Ryan Callahan - OTT - AD</v>
      </c>
      <c r="B955" t="str">
        <f t="shared" si="129"/>
        <v>Ryan</v>
      </c>
      <c r="C955" t="str">
        <f t="shared" si="130"/>
        <v>Callahan</v>
      </c>
      <c r="D955" s="13" t="s">
        <v>2452</v>
      </c>
      <c r="E955" s="22" t="s">
        <v>27</v>
      </c>
      <c r="F955" s="25" t="s">
        <v>316</v>
      </c>
      <c r="G955" s="25" t="s">
        <v>2339</v>
      </c>
      <c r="H955" s="25" t="s">
        <v>320</v>
      </c>
      <c r="I955" s="25">
        <v>34</v>
      </c>
      <c r="J955" s="156">
        <f>VALUE(COUNTIF(Validation!$A$2:$H$100,A955))</f>
        <v>0</v>
      </c>
      <c r="K955" s="93">
        <f t="shared" si="131"/>
        <v>5800000</v>
      </c>
      <c r="L955" s="93">
        <f t="shared" si="132"/>
        <v>0</v>
      </c>
      <c r="M955" s="92">
        <v>5800000</v>
      </c>
      <c r="N955" s="92" t="s">
        <v>7</v>
      </c>
      <c r="O955" s="92">
        <v>0</v>
      </c>
      <c r="P955" s="92">
        <v>0</v>
      </c>
      <c r="Q955" s="92">
        <v>0</v>
      </c>
      <c r="R955" s="92">
        <v>0</v>
      </c>
      <c r="S955" s="92">
        <v>0</v>
      </c>
      <c r="T955" s="25">
        <f t="shared" si="133"/>
        <v>1</v>
      </c>
      <c r="V955">
        <f t="shared" si="134"/>
        <v>1</v>
      </c>
      <c r="W955" s="25">
        <f t="shared" si="126"/>
        <v>0</v>
      </c>
      <c r="X955">
        <f t="shared" si="127"/>
        <v>0</v>
      </c>
    </row>
    <row r="956" spans="1:24" ht="15.75" x14ac:dyDescent="0.25">
      <c r="A956" t="str">
        <f t="shared" si="128"/>
        <v>Marián Gáborík - OTT - AD</v>
      </c>
      <c r="B956" t="str">
        <f t="shared" si="129"/>
        <v>Marián</v>
      </c>
      <c r="C956" t="str">
        <f t="shared" si="130"/>
        <v>Gáborík</v>
      </c>
      <c r="D956" s="13" t="s">
        <v>1428</v>
      </c>
      <c r="E956" s="22" t="s">
        <v>27</v>
      </c>
      <c r="F956" s="25">
        <v>0</v>
      </c>
      <c r="G956" s="9" t="s">
        <v>2339</v>
      </c>
      <c r="H956" s="9" t="s">
        <v>320</v>
      </c>
      <c r="I956" s="9">
        <v>37</v>
      </c>
      <c r="J956" s="156">
        <f>VALUE(COUNTIF(Validation!$A$2:$H$100,A956))</f>
        <v>0</v>
      </c>
      <c r="K956" s="93">
        <f t="shared" si="131"/>
        <v>4875000</v>
      </c>
      <c r="L956" s="93">
        <f t="shared" si="132"/>
        <v>4875000</v>
      </c>
      <c r="M956" s="92">
        <v>4875000</v>
      </c>
      <c r="N956" s="92">
        <v>4875000</v>
      </c>
      <c r="O956" s="92" t="s">
        <v>7</v>
      </c>
      <c r="P956" s="92">
        <v>0</v>
      </c>
      <c r="Q956" s="92">
        <v>0</v>
      </c>
      <c r="R956" s="92">
        <v>0</v>
      </c>
      <c r="S956" s="92">
        <v>0</v>
      </c>
      <c r="T956" s="25">
        <f t="shared" si="133"/>
        <v>2</v>
      </c>
      <c r="V956">
        <f t="shared" si="134"/>
        <v>1</v>
      </c>
      <c r="W956" s="25">
        <f t="shared" si="126"/>
        <v>0</v>
      </c>
      <c r="X956">
        <f t="shared" si="127"/>
        <v>1</v>
      </c>
    </row>
    <row r="957" spans="1:24" ht="15.75" x14ac:dyDescent="0.25">
      <c r="A957" t="str">
        <f t="shared" si="128"/>
        <v>Craig Anderson - OTT - G</v>
      </c>
      <c r="B957" t="str">
        <f t="shared" si="129"/>
        <v>Craig</v>
      </c>
      <c r="C957" t="str">
        <f t="shared" si="130"/>
        <v>Anderson</v>
      </c>
      <c r="D957" s="13" t="s">
        <v>1440</v>
      </c>
      <c r="E957" s="22" t="s">
        <v>27</v>
      </c>
      <c r="F957" s="25" t="s">
        <v>4758</v>
      </c>
      <c r="G957" s="25" t="s">
        <v>121</v>
      </c>
      <c r="H957" s="25" t="s">
        <v>2569</v>
      </c>
      <c r="I957" s="25">
        <v>38</v>
      </c>
      <c r="J957" s="156">
        <f>VALUE(COUNTIF(Validation!$A$2:$H$100,A957))</f>
        <v>0</v>
      </c>
      <c r="K957" s="93">
        <f t="shared" si="131"/>
        <v>4750000</v>
      </c>
      <c r="L957" s="93">
        <f t="shared" si="132"/>
        <v>0</v>
      </c>
      <c r="M957" s="92">
        <v>4750000</v>
      </c>
      <c r="N957" s="92" t="s">
        <v>7</v>
      </c>
      <c r="O957" s="92">
        <v>0</v>
      </c>
      <c r="P957" s="92">
        <v>0</v>
      </c>
      <c r="Q957" s="92">
        <v>0</v>
      </c>
      <c r="R957" s="92">
        <v>0</v>
      </c>
      <c r="S957" s="92">
        <v>0</v>
      </c>
      <c r="T957" s="25">
        <f t="shared" si="133"/>
        <v>1</v>
      </c>
      <c r="V957">
        <f t="shared" si="134"/>
        <v>1</v>
      </c>
      <c r="W957" s="25">
        <f t="shared" si="126"/>
        <v>0</v>
      </c>
      <c r="X957">
        <f t="shared" si="127"/>
        <v>0</v>
      </c>
    </row>
    <row r="958" spans="1:24" ht="15.75" x14ac:dyDescent="0.25">
      <c r="A958" t="str">
        <f t="shared" si="128"/>
        <v>Colin White - OTT - AD, C</v>
      </c>
      <c r="B958" t="str">
        <f t="shared" si="129"/>
        <v>Colin</v>
      </c>
      <c r="C958" t="str">
        <f t="shared" si="130"/>
        <v>White</v>
      </c>
      <c r="D958" s="13" t="s">
        <v>1433</v>
      </c>
      <c r="E958" s="22" t="s">
        <v>27</v>
      </c>
      <c r="F958" s="25">
        <v>0</v>
      </c>
      <c r="G958" s="25" t="s">
        <v>2354</v>
      </c>
      <c r="H958" s="25" t="s">
        <v>2569</v>
      </c>
      <c r="I958" s="25">
        <v>22</v>
      </c>
      <c r="J958" s="156">
        <f>VALUE(COUNTIF(Validation!$A$2:$H$100,A958))</f>
        <v>1</v>
      </c>
      <c r="K958" s="93">
        <f t="shared" si="131"/>
        <v>4750000</v>
      </c>
      <c r="L958" s="93">
        <f t="shared" si="132"/>
        <v>4750000</v>
      </c>
      <c r="M958" s="92">
        <v>4750000</v>
      </c>
      <c r="N958" s="92">
        <v>4750000</v>
      </c>
      <c r="O958" s="92">
        <v>4750000</v>
      </c>
      <c r="P958" s="92">
        <v>4750000</v>
      </c>
      <c r="Q958" s="92">
        <v>4750000</v>
      </c>
      <c r="R958" s="92">
        <v>4750000</v>
      </c>
      <c r="S958" s="92" t="s">
        <v>7</v>
      </c>
      <c r="T958" s="25">
        <f t="shared" si="133"/>
        <v>6</v>
      </c>
      <c r="V958">
        <f t="shared" si="134"/>
        <v>1</v>
      </c>
      <c r="W958" s="25">
        <f t="shared" si="126"/>
        <v>0</v>
      </c>
      <c r="X958">
        <f t="shared" si="127"/>
        <v>1</v>
      </c>
    </row>
    <row r="959" spans="1:24" ht="15.75" x14ac:dyDescent="0.25">
      <c r="A959" t="str">
        <f t="shared" si="128"/>
        <v>Clarke MacArthur - OTT - AG</v>
      </c>
      <c r="B959" t="str">
        <f t="shared" si="129"/>
        <v>Clarke</v>
      </c>
      <c r="C959" t="str">
        <f t="shared" si="130"/>
        <v>MacArthur</v>
      </c>
      <c r="D959" s="13" t="s">
        <v>1429</v>
      </c>
      <c r="E959" s="22" t="s">
        <v>27</v>
      </c>
      <c r="F959" s="25" t="s">
        <v>326</v>
      </c>
      <c r="G959" s="9" t="s">
        <v>2341</v>
      </c>
      <c r="H959" s="9" t="s">
        <v>320</v>
      </c>
      <c r="I959" s="9">
        <v>34</v>
      </c>
      <c r="J959" s="156">
        <f>VALUE(COUNTIF(Validation!$A$2:$H$100,A959))</f>
        <v>0</v>
      </c>
      <c r="K959" s="93">
        <f t="shared" si="131"/>
        <v>4650000</v>
      </c>
      <c r="L959" s="93">
        <f t="shared" si="132"/>
        <v>0</v>
      </c>
      <c r="M959" s="92">
        <v>4650000</v>
      </c>
      <c r="N959" s="92" t="s">
        <v>7</v>
      </c>
      <c r="O959" s="92">
        <v>0</v>
      </c>
      <c r="P959" s="92">
        <v>0</v>
      </c>
      <c r="Q959" s="92">
        <v>0</v>
      </c>
      <c r="R959" s="92">
        <v>0</v>
      </c>
      <c r="S959" s="92">
        <v>0</v>
      </c>
      <c r="T959" s="25">
        <f t="shared" si="133"/>
        <v>1</v>
      </c>
      <c r="V959">
        <f t="shared" si="134"/>
        <v>1</v>
      </c>
      <c r="W959" s="25">
        <f t="shared" si="126"/>
        <v>0</v>
      </c>
      <c r="X959">
        <f t="shared" si="127"/>
        <v>0</v>
      </c>
    </row>
    <row r="960" spans="1:24" ht="15.75" x14ac:dyDescent="0.25">
      <c r="A960" t="str">
        <f t="shared" si="128"/>
        <v>Artem Anisimov - OTT - C, AG</v>
      </c>
      <c r="B960" t="str">
        <f t="shared" si="129"/>
        <v>Artem</v>
      </c>
      <c r="C960" t="str">
        <f t="shared" si="130"/>
        <v>Anisimov</v>
      </c>
      <c r="D960" s="13" t="s">
        <v>1800</v>
      </c>
      <c r="E960" s="22" t="s">
        <v>27</v>
      </c>
      <c r="F960" s="25">
        <v>0</v>
      </c>
      <c r="G960" s="25" t="s">
        <v>2353</v>
      </c>
      <c r="H960" s="25" t="s">
        <v>2569</v>
      </c>
      <c r="I960" s="25">
        <v>31</v>
      </c>
      <c r="J960" s="156">
        <f>VALUE(COUNTIF(Validation!$A$2:$H$100,A960))</f>
        <v>0</v>
      </c>
      <c r="K960" s="93">
        <f t="shared" si="131"/>
        <v>4550000</v>
      </c>
      <c r="L960" s="93">
        <f t="shared" si="132"/>
        <v>4550000</v>
      </c>
      <c r="M960" s="92">
        <v>4550000</v>
      </c>
      <c r="N960" s="92">
        <v>4550000</v>
      </c>
      <c r="O960" s="92" t="s">
        <v>7</v>
      </c>
      <c r="P960" s="92">
        <v>0</v>
      </c>
      <c r="Q960" s="92">
        <v>0</v>
      </c>
      <c r="R960" s="92">
        <v>0</v>
      </c>
      <c r="S960" s="92">
        <v>0</v>
      </c>
      <c r="T960" s="25">
        <f t="shared" si="133"/>
        <v>2</v>
      </c>
      <c r="V960">
        <f t="shared" si="134"/>
        <v>1</v>
      </c>
      <c r="W960" s="25">
        <f t="shared" si="126"/>
        <v>0</v>
      </c>
      <c r="X960">
        <f t="shared" si="127"/>
        <v>1</v>
      </c>
    </row>
    <row r="961" spans="1:24" ht="15.75" x14ac:dyDescent="0.25">
      <c r="A961" t="str">
        <f t="shared" si="128"/>
        <v>Nikita Zaitsev - OTT - DD</v>
      </c>
      <c r="B961" t="str">
        <f t="shared" si="129"/>
        <v>Nikita</v>
      </c>
      <c r="C961" t="str">
        <f t="shared" si="130"/>
        <v>Zaitsev</v>
      </c>
      <c r="D961" s="13" t="s">
        <v>1507</v>
      </c>
      <c r="E961" s="22" t="s">
        <v>27</v>
      </c>
      <c r="F961" s="25" t="s">
        <v>326</v>
      </c>
      <c r="G961" s="25" t="s">
        <v>2345</v>
      </c>
      <c r="H961" s="25" t="s">
        <v>2569</v>
      </c>
      <c r="I961" s="25">
        <v>27</v>
      </c>
      <c r="J961" s="156">
        <f>VALUE(COUNTIF(Validation!$A$2:$H$100,A961))</f>
        <v>0</v>
      </c>
      <c r="K961" s="93">
        <f t="shared" si="131"/>
        <v>4500000</v>
      </c>
      <c r="L961" s="93">
        <f t="shared" si="132"/>
        <v>4500000</v>
      </c>
      <c r="M961" s="92">
        <v>4500000</v>
      </c>
      <c r="N961" s="92">
        <v>4500000</v>
      </c>
      <c r="O961" s="92">
        <v>4500000</v>
      </c>
      <c r="P961" s="92">
        <v>4500000</v>
      </c>
      <c r="Q961" s="92">
        <v>4500000</v>
      </c>
      <c r="R961" s="92" t="s">
        <v>7</v>
      </c>
      <c r="S961" s="92">
        <v>0</v>
      </c>
      <c r="T961" s="25">
        <f t="shared" si="133"/>
        <v>5</v>
      </c>
      <c r="V961">
        <f t="shared" si="134"/>
        <v>1</v>
      </c>
      <c r="W961" s="25">
        <f t="shared" si="126"/>
        <v>0</v>
      </c>
      <c r="X961">
        <f t="shared" si="127"/>
        <v>1</v>
      </c>
    </row>
    <row r="962" spans="1:24" ht="15.75" x14ac:dyDescent="0.25">
      <c r="A962" t="str">
        <f t="shared" si="128"/>
        <v>Mikkel Boedker - OTT - AG, AD</v>
      </c>
      <c r="B962" t="str">
        <f t="shared" si="129"/>
        <v>Mikkel</v>
      </c>
      <c r="C962" t="str">
        <f t="shared" si="130"/>
        <v>Boedker</v>
      </c>
      <c r="D962" s="13" t="s">
        <v>1430</v>
      </c>
      <c r="E962" s="22" t="s">
        <v>27</v>
      </c>
      <c r="F962" s="25">
        <v>0</v>
      </c>
      <c r="G962" s="25" t="s">
        <v>2343</v>
      </c>
      <c r="H962" s="25" t="s">
        <v>2569</v>
      </c>
      <c r="I962" s="25">
        <v>29</v>
      </c>
      <c r="J962" s="156">
        <f>VALUE(COUNTIF(Validation!$A$2:$H$100,A962))</f>
        <v>0</v>
      </c>
      <c r="K962" s="93">
        <f t="shared" si="131"/>
        <v>4000000</v>
      </c>
      <c r="L962" s="93">
        <f t="shared" si="132"/>
        <v>0</v>
      </c>
      <c r="M962" s="92">
        <v>4000000</v>
      </c>
      <c r="N962" s="92" t="s">
        <v>7</v>
      </c>
      <c r="O962" s="92">
        <v>0</v>
      </c>
      <c r="P962" s="92">
        <v>0</v>
      </c>
      <c r="Q962" s="92">
        <v>0</v>
      </c>
      <c r="R962" s="92">
        <v>0</v>
      </c>
      <c r="S962" s="92">
        <v>0</v>
      </c>
      <c r="T962" s="25">
        <f t="shared" si="133"/>
        <v>1</v>
      </c>
      <c r="V962">
        <f t="shared" si="134"/>
        <v>1</v>
      </c>
      <c r="W962" s="25">
        <f t="shared" si="126"/>
        <v>0</v>
      </c>
      <c r="X962">
        <f t="shared" si="127"/>
        <v>0</v>
      </c>
    </row>
    <row r="963" spans="1:24" ht="15.75" x14ac:dyDescent="0.25">
      <c r="A963" t="str">
        <f t="shared" ref="A963:A1026" si="135">B963&amp;" "&amp;C963&amp;" - "&amp;E963&amp;" - "&amp;G963</f>
        <v>Ron Hainsey - OTT - DD</v>
      </c>
      <c r="B963" t="str">
        <f t="shared" ref="B963:B1026" si="136">RIGHT(D963,(LEN(D963)-1)-SEARCH(",",D963,1))</f>
        <v>Ron</v>
      </c>
      <c r="C963" t="str">
        <f t="shared" ref="C963:C1026" si="137">LEFT(D963,SEARCH(",",D963,1)-1)</f>
        <v>Hainsey</v>
      </c>
      <c r="D963" s="13" t="s">
        <v>1508</v>
      </c>
      <c r="E963" s="22" t="s">
        <v>27</v>
      </c>
      <c r="F963" s="25" t="s">
        <v>4758</v>
      </c>
      <c r="G963" s="9" t="s">
        <v>2345</v>
      </c>
      <c r="H963" s="9" t="s">
        <v>2569</v>
      </c>
      <c r="I963" s="9">
        <v>38</v>
      </c>
      <c r="J963" s="156">
        <f>VALUE(COUNTIF(Validation!$A$2:$H$100,A963))</f>
        <v>0</v>
      </c>
      <c r="K963" s="93">
        <f t="shared" ref="K963:K1026" si="138">IF(OR(M963="RFA",M963="UFA",M963="",M963=0),0,M963)</f>
        <v>3500000</v>
      </c>
      <c r="L963" s="93">
        <f t="shared" ref="L963:L1026" si="139">IF(OR(N963="RFA",N963="UFA",N963="",N963=0),0,N963)</f>
        <v>0</v>
      </c>
      <c r="M963" s="92">
        <v>3500000</v>
      </c>
      <c r="N963" s="92" t="s">
        <v>7</v>
      </c>
      <c r="O963" s="92">
        <v>0</v>
      </c>
      <c r="P963" s="92">
        <v>0</v>
      </c>
      <c r="Q963" s="92">
        <v>0</v>
      </c>
      <c r="R963" s="92">
        <v>0</v>
      </c>
      <c r="S963" s="92">
        <v>0</v>
      </c>
      <c r="T963" s="25">
        <f t="shared" ref="T963:T1026" si="140">COUNTIF(M963:S963,"&gt;0")</f>
        <v>1</v>
      </c>
      <c r="V963">
        <f t="shared" ref="V963:V1026" si="141">COUNTIF($D$3:$D$1478,D963)</f>
        <v>1</v>
      </c>
      <c r="W963" s="25">
        <f t="shared" ref="W963:W1023" si="142">IF(LEFT(F963,3)="ELC",1,0)</f>
        <v>0</v>
      </c>
      <c r="X963">
        <f t="shared" ref="X963:X1023" si="143">IF(K963=L963,1,0)</f>
        <v>0</v>
      </c>
    </row>
    <row r="964" spans="1:24" ht="15.75" x14ac:dyDescent="0.25">
      <c r="A964" t="str">
        <f t="shared" si="135"/>
        <v>Brady Tkachuk - OTT - AG, C</v>
      </c>
      <c r="B964" t="str">
        <f t="shared" si="136"/>
        <v>Brady</v>
      </c>
      <c r="C964" t="str">
        <f t="shared" si="137"/>
        <v>Tkachuk</v>
      </c>
      <c r="D964" s="13" t="s">
        <v>1442</v>
      </c>
      <c r="E964" s="22" t="s">
        <v>27</v>
      </c>
      <c r="F964" s="25" t="s">
        <v>331</v>
      </c>
      <c r="G964" s="25" t="s">
        <v>2351</v>
      </c>
      <c r="H964" s="25" t="s">
        <v>2569</v>
      </c>
      <c r="I964" s="25">
        <v>19</v>
      </c>
      <c r="J964" s="156">
        <f>VALUE(COUNTIF(Validation!$A$2:$H$100,A964))</f>
        <v>1</v>
      </c>
      <c r="K964" s="93">
        <f t="shared" si="138"/>
        <v>3425000</v>
      </c>
      <c r="L964" s="93">
        <f t="shared" si="139"/>
        <v>3425000</v>
      </c>
      <c r="M964" s="92">
        <v>3425000</v>
      </c>
      <c r="N964" s="92">
        <v>3425000</v>
      </c>
      <c r="O964" s="92" t="s">
        <v>8</v>
      </c>
      <c r="P964" s="92">
        <v>0</v>
      </c>
      <c r="Q964" s="92">
        <v>0</v>
      </c>
      <c r="R964" s="92">
        <v>0</v>
      </c>
      <c r="S964" s="92">
        <v>0</v>
      </c>
      <c r="T964" s="25">
        <f t="shared" si="140"/>
        <v>2</v>
      </c>
      <c r="V964">
        <f t="shared" si="141"/>
        <v>1</v>
      </c>
      <c r="W964" s="25">
        <f t="shared" si="142"/>
        <v>1</v>
      </c>
      <c r="X964">
        <f t="shared" si="143"/>
        <v>1</v>
      </c>
    </row>
    <row r="965" spans="1:24" ht="15.75" x14ac:dyDescent="0.25">
      <c r="A965" t="str">
        <f t="shared" si="135"/>
        <v>Jean-Gabriel Pageau - OTT - C</v>
      </c>
      <c r="B965" t="str">
        <f t="shared" si="136"/>
        <v>Jean-Gabriel</v>
      </c>
      <c r="C965" t="str">
        <f t="shared" si="137"/>
        <v>Pageau</v>
      </c>
      <c r="D965" s="13" t="s">
        <v>4849</v>
      </c>
      <c r="E965" s="22" t="s">
        <v>27</v>
      </c>
      <c r="F965" s="25">
        <v>0</v>
      </c>
      <c r="G965" s="25" t="s">
        <v>70</v>
      </c>
      <c r="H965" s="25" t="s">
        <v>2569</v>
      </c>
      <c r="I965" s="25">
        <v>26</v>
      </c>
      <c r="J965" s="156">
        <f>VALUE(COUNTIF(Validation!$A$2:$H$100,A965))</f>
        <v>0</v>
      </c>
      <c r="K965" s="93">
        <f t="shared" si="138"/>
        <v>3100000</v>
      </c>
      <c r="L965" s="93">
        <f t="shared" si="139"/>
        <v>0</v>
      </c>
      <c r="M965" s="92">
        <v>3100000</v>
      </c>
      <c r="N965" s="92" t="s">
        <v>7</v>
      </c>
      <c r="O965" s="92">
        <v>0</v>
      </c>
      <c r="P965" s="92">
        <v>0</v>
      </c>
      <c r="Q965" s="92">
        <v>0</v>
      </c>
      <c r="R965" s="92">
        <v>0</v>
      </c>
      <c r="S965" s="92">
        <v>0</v>
      </c>
      <c r="T965" s="25">
        <f t="shared" si="140"/>
        <v>1</v>
      </c>
      <c r="V965">
        <f t="shared" si="141"/>
        <v>1</v>
      </c>
      <c r="W965" s="25">
        <f t="shared" si="142"/>
        <v>0</v>
      </c>
      <c r="X965">
        <f t="shared" si="143"/>
        <v>0</v>
      </c>
    </row>
    <row r="966" spans="1:24" ht="15.75" x14ac:dyDescent="0.25">
      <c r="A966" t="str">
        <f t="shared" si="135"/>
        <v>Chris Tierney - OTT - C</v>
      </c>
      <c r="B966" t="str">
        <f t="shared" si="136"/>
        <v>Chris</v>
      </c>
      <c r="C966" t="str">
        <f t="shared" si="137"/>
        <v>Tierney</v>
      </c>
      <c r="D966" s="13" t="s">
        <v>1432</v>
      </c>
      <c r="E966" s="22" t="s">
        <v>27</v>
      </c>
      <c r="F966" s="25">
        <v>0</v>
      </c>
      <c r="G966" s="25" t="s">
        <v>70</v>
      </c>
      <c r="H966" s="25" t="s">
        <v>2569</v>
      </c>
      <c r="I966" s="25">
        <v>25</v>
      </c>
      <c r="J966" s="156">
        <f>VALUE(COUNTIF(Validation!$A$2:$H$100,A966))</f>
        <v>0</v>
      </c>
      <c r="K966" s="93">
        <f t="shared" si="138"/>
        <v>2937500</v>
      </c>
      <c r="L966" s="93">
        <f t="shared" si="139"/>
        <v>0</v>
      </c>
      <c r="M966" s="92">
        <v>2937500</v>
      </c>
      <c r="N966" s="92" t="s">
        <v>8</v>
      </c>
      <c r="O966" s="92">
        <v>0</v>
      </c>
      <c r="P966" s="92">
        <v>0</v>
      </c>
      <c r="Q966" s="92">
        <v>0</v>
      </c>
      <c r="R966" s="92">
        <v>0</v>
      </c>
      <c r="S966" s="92">
        <v>0</v>
      </c>
      <c r="T966" s="25">
        <f t="shared" si="140"/>
        <v>1</v>
      </c>
      <c r="V966">
        <f t="shared" si="141"/>
        <v>1</v>
      </c>
      <c r="W966" s="25">
        <f t="shared" si="142"/>
        <v>0</v>
      </c>
      <c r="X966">
        <f t="shared" si="143"/>
        <v>0</v>
      </c>
    </row>
    <row r="967" spans="1:24" ht="15.75" x14ac:dyDescent="0.25">
      <c r="A967" t="str">
        <f t="shared" si="135"/>
        <v>Anders Nilsson - OTT - G</v>
      </c>
      <c r="B967" t="str">
        <f t="shared" si="136"/>
        <v>Anders</v>
      </c>
      <c r="C967" t="str">
        <f t="shared" si="137"/>
        <v>Nilsson</v>
      </c>
      <c r="D967" s="13" t="s">
        <v>2256</v>
      </c>
      <c r="E967" s="22" t="s">
        <v>27</v>
      </c>
      <c r="F967" s="25">
        <v>0</v>
      </c>
      <c r="G967" s="25" t="s">
        <v>121</v>
      </c>
      <c r="H967" s="25" t="s">
        <v>2569</v>
      </c>
      <c r="I967" s="25">
        <v>29</v>
      </c>
      <c r="J967" s="156">
        <f>VALUE(COUNTIF(Validation!$A$2:$H$100,A967))</f>
        <v>0</v>
      </c>
      <c r="K967" s="93">
        <f t="shared" si="138"/>
        <v>2600000</v>
      </c>
      <c r="L967" s="93">
        <f t="shared" si="139"/>
        <v>2600000</v>
      </c>
      <c r="M967" s="92">
        <v>2600000</v>
      </c>
      <c r="N967" s="92">
        <v>2600000</v>
      </c>
      <c r="O967" s="92" t="s">
        <v>7</v>
      </c>
      <c r="P967" s="92">
        <v>0</v>
      </c>
      <c r="Q967" s="92">
        <v>0</v>
      </c>
      <c r="R967" s="92">
        <v>0</v>
      </c>
      <c r="S967" s="92">
        <v>0</v>
      </c>
      <c r="T967" s="25">
        <f t="shared" si="140"/>
        <v>2</v>
      </c>
      <c r="V967">
        <f t="shared" si="141"/>
        <v>1</v>
      </c>
      <c r="W967" s="25">
        <f t="shared" si="142"/>
        <v>0</v>
      </c>
      <c r="X967">
        <f t="shared" si="143"/>
        <v>1</v>
      </c>
    </row>
    <row r="968" spans="1:24" ht="15.75" x14ac:dyDescent="0.25">
      <c r="A968" t="str">
        <f t="shared" si="135"/>
        <v>Connor Brown - OTT - AG, AD</v>
      </c>
      <c r="B968" t="str">
        <f t="shared" si="136"/>
        <v>Connor</v>
      </c>
      <c r="C968" t="str">
        <f t="shared" si="137"/>
        <v>Brown</v>
      </c>
      <c r="D968" s="13" t="s">
        <v>1499</v>
      </c>
      <c r="E968" s="22" t="s">
        <v>27</v>
      </c>
      <c r="F968" s="25">
        <v>0</v>
      </c>
      <c r="G968" s="25" t="s">
        <v>2343</v>
      </c>
      <c r="H968" s="25" t="s">
        <v>2569</v>
      </c>
      <c r="I968" s="25">
        <v>25</v>
      </c>
      <c r="J968" s="156">
        <f>VALUE(COUNTIF(Validation!$A$2:$H$100,A968))</f>
        <v>0</v>
      </c>
      <c r="K968" s="93">
        <f t="shared" si="138"/>
        <v>2100000</v>
      </c>
      <c r="L968" s="93">
        <f t="shared" si="139"/>
        <v>0</v>
      </c>
      <c r="M968" s="92">
        <v>2100000</v>
      </c>
      <c r="N968" s="92" t="s">
        <v>8</v>
      </c>
      <c r="O968" s="92">
        <v>0</v>
      </c>
      <c r="P968" s="92">
        <v>0</v>
      </c>
      <c r="Q968" s="92">
        <v>0</v>
      </c>
      <c r="R968" s="92">
        <v>0</v>
      </c>
      <c r="S968" s="92">
        <v>0</v>
      </c>
      <c r="T968" s="25">
        <f t="shared" si="140"/>
        <v>1</v>
      </c>
      <c r="V968">
        <f t="shared" si="141"/>
        <v>1</v>
      </c>
      <c r="W968" s="25">
        <f t="shared" si="142"/>
        <v>0</v>
      </c>
      <c r="X968">
        <f t="shared" si="143"/>
        <v>0</v>
      </c>
    </row>
    <row r="969" spans="1:24" ht="15.75" x14ac:dyDescent="0.25">
      <c r="A969" t="str">
        <f t="shared" si="135"/>
        <v>Anthony Duclair - OTT - AG, AD</v>
      </c>
      <c r="B969" t="str">
        <f t="shared" si="136"/>
        <v>Anthony</v>
      </c>
      <c r="C969" t="str">
        <f t="shared" si="137"/>
        <v>Duclair</v>
      </c>
      <c r="D969" s="13" t="s">
        <v>1573</v>
      </c>
      <c r="E969" s="22" t="s">
        <v>27</v>
      </c>
      <c r="F969" s="25">
        <v>0</v>
      </c>
      <c r="G969" s="25" t="s">
        <v>2343</v>
      </c>
      <c r="H969" s="25" t="s">
        <v>2569</v>
      </c>
      <c r="I969" s="25">
        <v>24</v>
      </c>
      <c r="J969" s="156">
        <f>VALUE(COUNTIF(Validation!$A$2:$H$100,A969))</f>
        <v>0</v>
      </c>
      <c r="K969" s="93">
        <f t="shared" si="138"/>
        <v>1650000</v>
      </c>
      <c r="L969" s="93">
        <f t="shared" si="139"/>
        <v>0</v>
      </c>
      <c r="M969" s="92">
        <v>1650000</v>
      </c>
      <c r="N969" s="92" t="s">
        <v>8</v>
      </c>
      <c r="O969" s="92">
        <v>0</v>
      </c>
      <c r="P969" s="92">
        <v>0</v>
      </c>
      <c r="Q969" s="92">
        <v>0</v>
      </c>
      <c r="R969" s="92">
        <v>0</v>
      </c>
      <c r="S969" s="92">
        <v>0</v>
      </c>
      <c r="T969" s="25">
        <f t="shared" si="140"/>
        <v>1</v>
      </c>
      <c r="V969">
        <f t="shared" si="141"/>
        <v>1</v>
      </c>
      <c r="W969" s="25">
        <f t="shared" si="142"/>
        <v>0</v>
      </c>
      <c r="X969">
        <f t="shared" si="143"/>
        <v>0</v>
      </c>
    </row>
    <row r="970" spans="1:24" ht="15.75" x14ac:dyDescent="0.25">
      <c r="A970" t="str">
        <f t="shared" si="135"/>
        <v>Joshua Norris - OTT - C</v>
      </c>
      <c r="B970" t="str">
        <f t="shared" si="136"/>
        <v>Joshua</v>
      </c>
      <c r="C970" t="str">
        <f t="shared" si="137"/>
        <v>Norris</v>
      </c>
      <c r="D970" s="13" t="s">
        <v>2546</v>
      </c>
      <c r="E970" s="22" t="s">
        <v>27</v>
      </c>
      <c r="F970" s="25" t="s">
        <v>331</v>
      </c>
      <c r="G970" s="25" t="s">
        <v>70</v>
      </c>
      <c r="H970" s="25" t="s">
        <v>2581</v>
      </c>
      <c r="I970" s="25">
        <v>20</v>
      </c>
      <c r="J970" s="156">
        <f>VALUE(COUNTIF(Validation!$A$2:$H$100,A970))</f>
        <v>0</v>
      </c>
      <c r="K970" s="93">
        <f t="shared" si="138"/>
        <v>1633333</v>
      </c>
      <c r="L970" s="93">
        <f t="shared" si="139"/>
        <v>1633333</v>
      </c>
      <c r="M970" s="92">
        <v>1633333</v>
      </c>
      <c r="N970" s="92">
        <v>1633333</v>
      </c>
      <c r="O970" s="92">
        <v>1633333</v>
      </c>
      <c r="P970" s="92" t="s">
        <v>8</v>
      </c>
      <c r="Q970" s="92">
        <v>0</v>
      </c>
      <c r="R970" s="92">
        <v>0</v>
      </c>
      <c r="S970" s="92">
        <v>0</v>
      </c>
      <c r="T970" s="25">
        <f t="shared" si="140"/>
        <v>3</v>
      </c>
      <c r="V970">
        <f t="shared" si="141"/>
        <v>1</v>
      </c>
      <c r="W970" s="25">
        <f t="shared" si="142"/>
        <v>1</v>
      </c>
      <c r="X970">
        <f t="shared" si="143"/>
        <v>1</v>
      </c>
    </row>
    <row r="971" spans="1:24" ht="15.75" x14ac:dyDescent="0.25">
      <c r="A971" t="str">
        <f t="shared" si="135"/>
        <v>Logan Brown - OTT - C</v>
      </c>
      <c r="B971" t="str">
        <f t="shared" si="136"/>
        <v>Logan</v>
      </c>
      <c r="C971" t="str">
        <f t="shared" si="137"/>
        <v>Brown</v>
      </c>
      <c r="D971" s="13" t="s">
        <v>1443</v>
      </c>
      <c r="E971" s="22" t="s">
        <v>27</v>
      </c>
      <c r="F971" s="25" t="s">
        <v>331</v>
      </c>
      <c r="G971" s="158" t="s">
        <v>70</v>
      </c>
      <c r="H971" s="158" t="s">
        <v>2569</v>
      </c>
      <c r="I971" s="158">
        <v>21</v>
      </c>
      <c r="J971" s="156">
        <f>VALUE(COUNTIF(Validation!$A$2:$H$100,A971))</f>
        <v>1</v>
      </c>
      <c r="K971" s="93">
        <f t="shared" si="138"/>
        <v>1573333</v>
      </c>
      <c r="L971" s="93">
        <f t="shared" si="139"/>
        <v>1573333</v>
      </c>
      <c r="M971" s="92">
        <v>1573333</v>
      </c>
      <c r="N971" s="92">
        <v>1573333</v>
      </c>
      <c r="O971" s="92" t="s">
        <v>8</v>
      </c>
      <c r="P971" s="92">
        <v>0</v>
      </c>
      <c r="Q971" s="92">
        <v>0</v>
      </c>
      <c r="R971" s="92">
        <v>0</v>
      </c>
      <c r="S971" s="92">
        <v>0</v>
      </c>
      <c r="T971" s="25">
        <f t="shared" si="140"/>
        <v>2</v>
      </c>
      <c r="V971">
        <f t="shared" si="141"/>
        <v>1</v>
      </c>
      <c r="W971" s="25">
        <f t="shared" si="142"/>
        <v>1</v>
      </c>
      <c r="X971">
        <f t="shared" si="143"/>
        <v>1</v>
      </c>
    </row>
    <row r="972" spans="1:24" ht="15.75" x14ac:dyDescent="0.25">
      <c r="A972" t="str">
        <f t="shared" si="135"/>
        <v>Lassi Thomson - OTT - DD</v>
      </c>
      <c r="B972" t="str">
        <f t="shared" si="136"/>
        <v>Lassi</v>
      </c>
      <c r="C972" t="str">
        <f t="shared" si="137"/>
        <v>Thomson</v>
      </c>
      <c r="D972" s="13" t="s">
        <v>2640</v>
      </c>
      <c r="E972" s="22" t="s">
        <v>27</v>
      </c>
      <c r="F972" s="25" t="s">
        <v>331</v>
      </c>
      <c r="G972" s="25" t="s">
        <v>2345</v>
      </c>
      <c r="H972" s="25" t="s">
        <v>2581</v>
      </c>
      <c r="I972" s="25">
        <v>18</v>
      </c>
      <c r="J972" s="156">
        <f>VALUE(COUNTIF(Validation!$A$2:$H$100,A972))</f>
        <v>0</v>
      </c>
      <c r="K972" s="93">
        <f t="shared" si="138"/>
        <v>1350000</v>
      </c>
      <c r="L972" s="93">
        <f t="shared" si="139"/>
        <v>1350000</v>
      </c>
      <c r="M972" s="92">
        <v>1350000</v>
      </c>
      <c r="N972" s="92">
        <v>1350000</v>
      </c>
      <c r="O972" s="92">
        <v>1350000</v>
      </c>
      <c r="P972" s="92" t="s">
        <v>8</v>
      </c>
      <c r="Q972" s="92">
        <v>0</v>
      </c>
      <c r="R972" s="92">
        <v>0</v>
      </c>
      <c r="S972" s="92">
        <v>0</v>
      </c>
      <c r="T972" s="25">
        <f t="shared" si="140"/>
        <v>3</v>
      </c>
      <c r="V972">
        <f t="shared" si="141"/>
        <v>1</v>
      </c>
      <c r="W972" s="25">
        <f t="shared" si="142"/>
        <v>1</v>
      </c>
      <c r="X972">
        <f t="shared" si="143"/>
        <v>1</v>
      </c>
    </row>
    <row r="973" spans="1:24" ht="15.75" x14ac:dyDescent="0.25">
      <c r="A973" t="str">
        <f t="shared" si="135"/>
        <v>Max Veronneau - OTT - AD</v>
      </c>
      <c r="B973" t="str">
        <f t="shared" si="136"/>
        <v>Max</v>
      </c>
      <c r="C973" t="str">
        <f t="shared" si="137"/>
        <v>Veronneau</v>
      </c>
      <c r="D973" s="13" t="s">
        <v>2545</v>
      </c>
      <c r="E973" s="22" t="s">
        <v>27</v>
      </c>
      <c r="F973" s="25" t="s">
        <v>331</v>
      </c>
      <c r="G973" s="9" t="s">
        <v>2339</v>
      </c>
      <c r="H973" s="9" t="s">
        <v>2569</v>
      </c>
      <c r="I973" s="9">
        <v>23</v>
      </c>
      <c r="J973" s="156">
        <f>VALUE(COUNTIF(Validation!$A$2:$H$100,A973))</f>
        <v>0</v>
      </c>
      <c r="K973" s="93">
        <f t="shared" si="138"/>
        <v>1350000</v>
      </c>
      <c r="L973" s="93">
        <f t="shared" si="139"/>
        <v>0</v>
      </c>
      <c r="M973" s="92">
        <v>1350000</v>
      </c>
      <c r="N973" s="92" t="s">
        <v>8</v>
      </c>
      <c r="O973" s="92">
        <v>0</v>
      </c>
      <c r="P973" s="92">
        <v>0</v>
      </c>
      <c r="Q973" s="92">
        <v>0</v>
      </c>
      <c r="R973" s="92">
        <v>0</v>
      </c>
      <c r="S973" s="92">
        <v>0</v>
      </c>
      <c r="T973" s="25">
        <f t="shared" si="140"/>
        <v>1</v>
      </c>
      <c r="V973">
        <f t="shared" si="141"/>
        <v>1</v>
      </c>
      <c r="W973" s="25">
        <f t="shared" si="142"/>
        <v>1</v>
      </c>
      <c r="X973">
        <f t="shared" si="143"/>
        <v>0</v>
      </c>
    </row>
    <row r="974" spans="1:24" ht="15.75" x14ac:dyDescent="0.25">
      <c r="A974" t="str">
        <f t="shared" si="135"/>
        <v>Erik Brannstrom - OTT - DG</v>
      </c>
      <c r="B974" t="str">
        <f t="shared" si="136"/>
        <v>Erik</v>
      </c>
      <c r="C974" t="str">
        <f t="shared" si="137"/>
        <v>Brannstrom</v>
      </c>
      <c r="D974" s="13" t="s">
        <v>2756</v>
      </c>
      <c r="E974" s="22" t="s">
        <v>27</v>
      </c>
      <c r="F974" s="25" t="s">
        <v>331</v>
      </c>
      <c r="G974" s="25" t="s">
        <v>2346</v>
      </c>
      <c r="H974" s="25" t="s">
        <v>2581</v>
      </c>
      <c r="I974" s="25">
        <v>19</v>
      </c>
      <c r="J974" s="156">
        <f>VALUE(COUNTIF(Validation!$A$2:$H$100,A974))</f>
        <v>1</v>
      </c>
      <c r="K974" s="93">
        <f t="shared" si="138"/>
        <v>1313333</v>
      </c>
      <c r="L974" s="93">
        <f t="shared" si="139"/>
        <v>1313333</v>
      </c>
      <c r="M974" s="92">
        <v>1313333</v>
      </c>
      <c r="N974" s="92">
        <v>1313333</v>
      </c>
      <c r="O974" s="92">
        <v>1313333</v>
      </c>
      <c r="P974" s="92" t="s">
        <v>8</v>
      </c>
      <c r="Q974" s="92">
        <v>0</v>
      </c>
      <c r="R974" s="92">
        <v>0</v>
      </c>
      <c r="S974" s="92">
        <v>0</v>
      </c>
      <c r="T974" s="25">
        <f t="shared" si="140"/>
        <v>3</v>
      </c>
      <c r="V974">
        <f t="shared" si="141"/>
        <v>1</v>
      </c>
      <c r="W974" s="25">
        <f t="shared" si="142"/>
        <v>1</v>
      </c>
      <c r="X974">
        <f t="shared" si="143"/>
        <v>1</v>
      </c>
    </row>
    <row r="975" spans="1:24" ht="15.75" x14ac:dyDescent="0.25">
      <c r="A975" t="str">
        <f t="shared" si="135"/>
        <v>Thomas Chabot - OTT - DG</v>
      </c>
      <c r="B975" t="str">
        <f t="shared" si="136"/>
        <v>Thomas</v>
      </c>
      <c r="C975" t="str">
        <f t="shared" si="137"/>
        <v>Chabot</v>
      </c>
      <c r="D975" s="13" t="s">
        <v>1438</v>
      </c>
      <c r="E975" s="22" t="s">
        <v>27</v>
      </c>
      <c r="F975" s="25" t="s">
        <v>331</v>
      </c>
      <c r="G975" s="25" t="s">
        <v>2346</v>
      </c>
      <c r="H975" s="25" t="s">
        <v>2569</v>
      </c>
      <c r="I975" s="25">
        <v>22</v>
      </c>
      <c r="J975" s="156">
        <f>VALUE(COUNTIF(Validation!$A$2:$H$100,A975))</f>
        <v>1</v>
      </c>
      <c r="K975" s="93">
        <f t="shared" si="138"/>
        <v>1223333</v>
      </c>
      <c r="L975" s="93">
        <f t="shared" si="139"/>
        <v>0</v>
      </c>
      <c r="M975" s="92">
        <v>1223333</v>
      </c>
      <c r="N975" s="92" t="s">
        <v>8</v>
      </c>
      <c r="O975" s="92">
        <v>0</v>
      </c>
      <c r="P975" s="92">
        <v>0</v>
      </c>
      <c r="Q975" s="92">
        <v>0</v>
      </c>
      <c r="R975" s="92">
        <v>0</v>
      </c>
      <c r="S975" s="92">
        <v>0</v>
      </c>
      <c r="T975" s="25">
        <f t="shared" si="140"/>
        <v>1</v>
      </c>
      <c r="V975">
        <f t="shared" si="141"/>
        <v>1</v>
      </c>
      <c r="W975" s="25">
        <f t="shared" si="142"/>
        <v>1</v>
      </c>
      <c r="X975">
        <f t="shared" si="143"/>
        <v>0</v>
      </c>
    </row>
    <row r="976" spans="1:24" ht="15.75" x14ac:dyDescent="0.25">
      <c r="A976" t="str">
        <f t="shared" si="135"/>
        <v>Mark Borowiecki - OTT - DG</v>
      </c>
      <c r="B976" t="str">
        <f t="shared" si="136"/>
        <v>Mark</v>
      </c>
      <c r="C976" t="str">
        <f t="shared" si="137"/>
        <v>Borowiecki</v>
      </c>
      <c r="D976" s="13" t="s">
        <v>4850</v>
      </c>
      <c r="E976" s="22" t="s">
        <v>27</v>
      </c>
      <c r="F976" s="25">
        <v>0</v>
      </c>
      <c r="G976" s="158" t="s">
        <v>2346</v>
      </c>
      <c r="H976" s="158" t="s">
        <v>2569</v>
      </c>
      <c r="I976" s="158">
        <v>30</v>
      </c>
      <c r="J976" s="156">
        <f>VALUE(COUNTIF(Validation!$A$2:$H$100,A976))</f>
        <v>0</v>
      </c>
      <c r="K976" s="93">
        <f t="shared" si="138"/>
        <v>1200000</v>
      </c>
      <c r="L976" s="93">
        <f t="shared" si="139"/>
        <v>0</v>
      </c>
      <c r="M976" s="92">
        <v>1200000</v>
      </c>
      <c r="N976" s="92" t="s">
        <v>7</v>
      </c>
      <c r="O976" s="92">
        <v>0</v>
      </c>
      <c r="P976" s="92">
        <v>0</v>
      </c>
      <c r="Q976" s="92">
        <v>0</v>
      </c>
      <c r="R976" s="92">
        <v>0</v>
      </c>
      <c r="S976" s="92">
        <v>0</v>
      </c>
      <c r="T976" s="25">
        <f t="shared" si="140"/>
        <v>1</v>
      </c>
      <c r="V976">
        <f t="shared" si="141"/>
        <v>1</v>
      </c>
      <c r="W976" s="25">
        <f t="shared" si="142"/>
        <v>0</v>
      </c>
      <c r="X976">
        <f t="shared" si="143"/>
        <v>0</v>
      </c>
    </row>
    <row r="977" spans="1:24" ht="15.75" x14ac:dyDescent="0.25">
      <c r="A977" t="str">
        <f t="shared" si="135"/>
        <v>Olle Alsing - OTT - DG</v>
      </c>
      <c r="B977" t="str">
        <f t="shared" si="136"/>
        <v>Olle</v>
      </c>
      <c r="C977" t="str">
        <f t="shared" si="137"/>
        <v>Alsing</v>
      </c>
      <c r="D977" s="13" t="s">
        <v>2549</v>
      </c>
      <c r="E977" s="22" t="s">
        <v>27</v>
      </c>
      <c r="F977" s="25" t="s">
        <v>331</v>
      </c>
      <c r="G977" s="25" t="s">
        <v>2346</v>
      </c>
      <c r="H977" s="25" t="s">
        <v>2581</v>
      </c>
      <c r="I977" s="25">
        <v>23</v>
      </c>
      <c r="J977" s="156">
        <f>VALUE(COUNTIF(Validation!$A$2:$H$100,A977))</f>
        <v>0</v>
      </c>
      <c r="K977" s="93">
        <f t="shared" si="138"/>
        <v>925000</v>
      </c>
      <c r="L977" s="93">
        <f t="shared" si="139"/>
        <v>925000</v>
      </c>
      <c r="M977" s="92">
        <v>925000</v>
      </c>
      <c r="N977" s="92">
        <v>925000</v>
      </c>
      <c r="O977" s="92" t="s">
        <v>8</v>
      </c>
      <c r="P977" s="92">
        <v>0</v>
      </c>
      <c r="Q977" s="92">
        <v>0</v>
      </c>
      <c r="R977" s="92">
        <v>0</v>
      </c>
      <c r="S977" s="92">
        <v>0</v>
      </c>
      <c r="T977" s="25">
        <f t="shared" si="140"/>
        <v>2</v>
      </c>
      <c r="V977">
        <f t="shared" si="141"/>
        <v>1</v>
      </c>
      <c r="W977" s="25">
        <f t="shared" si="142"/>
        <v>1</v>
      </c>
      <c r="X977">
        <f t="shared" si="143"/>
        <v>1</v>
      </c>
    </row>
    <row r="978" spans="1:24" ht="15.75" x14ac:dyDescent="0.25">
      <c r="A978" t="str">
        <f t="shared" si="135"/>
        <v>Rūdolfs Balcers - OTT - AD, AG</v>
      </c>
      <c r="B978" t="str">
        <f t="shared" si="136"/>
        <v>Rūdolfs</v>
      </c>
      <c r="C978" t="str">
        <f t="shared" si="137"/>
        <v>Balcers</v>
      </c>
      <c r="D978" s="13" t="s">
        <v>2548</v>
      </c>
      <c r="E978" s="22" t="s">
        <v>27</v>
      </c>
      <c r="F978" s="25" t="s">
        <v>331</v>
      </c>
      <c r="G978" s="9" t="s">
        <v>2342</v>
      </c>
      <c r="H978" s="9" t="s">
        <v>2581</v>
      </c>
      <c r="I978" s="9">
        <v>22</v>
      </c>
      <c r="J978" s="156">
        <f>VALUE(COUNTIF(Validation!$A$2:$H$100,A978))</f>
        <v>0</v>
      </c>
      <c r="K978" s="93">
        <f t="shared" si="138"/>
        <v>925000</v>
      </c>
      <c r="L978" s="93">
        <f t="shared" si="139"/>
        <v>0</v>
      </c>
      <c r="M978" s="92">
        <v>925000</v>
      </c>
      <c r="N978" s="92" t="s">
        <v>8</v>
      </c>
      <c r="O978" s="92">
        <v>0</v>
      </c>
      <c r="P978" s="92">
        <v>0</v>
      </c>
      <c r="Q978" s="92">
        <v>0</v>
      </c>
      <c r="R978" s="92">
        <v>0</v>
      </c>
      <c r="S978" s="92">
        <v>0</v>
      </c>
      <c r="T978" s="25">
        <f t="shared" si="140"/>
        <v>1</v>
      </c>
      <c r="V978">
        <f t="shared" si="141"/>
        <v>1</v>
      </c>
      <c r="W978" s="25">
        <f t="shared" si="142"/>
        <v>1</v>
      </c>
      <c r="X978">
        <f t="shared" si="143"/>
        <v>0</v>
      </c>
    </row>
    <row r="979" spans="1:24" ht="15.75" x14ac:dyDescent="0.25">
      <c r="A979" t="str">
        <f t="shared" si="135"/>
        <v>Joey Daccord - OTT - G</v>
      </c>
      <c r="B979" t="str">
        <f t="shared" si="136"/>
        <v>Joey</v>
      </c>
      <c r="C979" t="str">
        <f t="shared" si="137"/>
        <v>Daccord</v>
      </c>
      <c r="D979" s="13" t="s">
        <v>2551</v>
      </c>
      <c r="E979" s="22" t="s">
        <v>27</v>
      </c>
      <c r="F979" s="25" t="s">
        <v>331</v>
      </c>
      <c r="G979" s="25" t="s">
        <v>121</v>
      </c>
      <c r="H979" s="25" t="s">
        <v>2581</v>
      </c>
      <c r="I979" s="25">
        <v>23</v>
      </c>
      <c r="J979" s="156">
        <f>VALUE(COUNTIF(Validation!$A$2:$H$100,A979))</f>
        <v>0</v>
      </c>
      <c r="K979" s="93">
        <f t="shared" si="138"/>
        <v>925000</v>
      </c>
      <c r="L979" s="93" t="str">
        <f t="shared" si="139"/>
        <v xml:space="preserve">10.2(c) </v>
      </c>
      <c r="M979" s="92">
        <v>925000</v>
      </c>
      <c r="N979" s="92" t="s">
        <v>4738</v>
      </c>
      <c r="O979" s="92">
        <v>0</v>
      </c>
      <c r="P979" s="92">
        <v>0</v>
      </c>
      <c r="Q979" s="92">
        <v>0</v>
      </c>
      <c r="R979" s="92">
        <v>0</v>
      </c>
      <c r="S979" s="92">
        <v>0</v>
      </c>
      <c r="T979" s="25">
        <f t="shared" si="140"/>
        <v>1</v>
      </c>
      <c r="V979">
        <f t="shared" si="141"/>
        <v>1</v>
      </c>
      <c r="W979" s="25">
        <f t="shared" si="142"/>
        <v>1</v>
      </c>
      <c r="X979">
        <f t="shared" si="143"/>
        <v>0</v>
      </c>
    </row>
    <row r="980" spans="1:24" ht="15.75" x14ac:dyDescent="0.25">
      <c r="A980" t="str">
        <f t="shared" si="135"/>
        <v>Andrew Sturtz - OTT - AD</v>
      </c>
      <c r="B980" t="str">
        <f t="shared" si="136"/>
        <v>Andrew</v>
      </c>
      <c r="C980" t="str">
        <f t="shared" si="137"/>
        <v>Sturtz</v>
      </c>
      <c r="D980" s="13" t="s">
        <v>1445</v>
      </c>
      <c r="E980" s="22" t="s">
        <v>27</v>
      </c>
      <c r="F980" s="25" t="s">
        <v>331</v>
      </c>
      <c r="G980" s="25" t="s">
        <v>2339</v>
      </c>
      <c r="H980" s="25" t="s">
        <v>2581</v>
      </c>
      <c r="I980" s="25">
        <v>24</v>
      </c>
      <c r="J980" s="156">
        <f>VALUE(COUNTIF(Validation!$A$2:$H$100,A980))</f>
        <v>0</v>
      </c>
      <c r="K980" s="93">
        <f t="shared" si="138"/>
        <v>925000</v>
      </c>
      <c r="L980" s="93">
        <f t="shared" si="139"/>
        <v>0</v>
      </c>
      <c r="M980" s="92">
        <v>925000</v>
      </c>
      <c r="N980" s="92" t="s">
        <v>8</v>
      </c>
      <c r="O980" s="92">
        <v>0</v>
      </c>
      <c r="P980" s="92">
        <v>0</v>
      </c>
      <c r="Q980" s="92">
        <v>0</v>
      </c>
      <c r="R980" s="92">
        <v>0</v>
      </c>
      <c r="S980" s="92">
        <v>0</v>
      </c>
      <c r="T980" s="25">
        <f t="shared" si="140"/>
        <v>1</v>
      </c>
      <c r="V980">
        <f t="shared" si="141"/>
        <v>1</v>
      </c>
      <c r="W980" s="25">
        <f t="shared" si="142"/>
        <v>1</v>
      </c>
      <c r="X980">
        <f t="shared" si="143"/>
        <v>0</v>
      </c>
    </row>
    <row r="981" spans="1:24" ht="15.75" x14ac:dyDescent="0.25">
      <c r="A981" t="str">
        <f t="shared" si="135"/>
        <v>Filip Gustavsson - OTT - G</v>
      </c>
      <c r="B981" t="str">
        <f t="shared" si="136"/>
        <v>Filip</v>
      </c>
      <c r="C981" t="str">
        <f t="shared" si="137"/>
        <v>Gustavsson</v>
      </c>
      <c r="D981" s="13" t="s">
        <v>1446</v>
      </c>
      <c r="E981" s="22" t="s">
        <v>27</v>
      </c>
      <c r="F981" s="25" t="s">
        <v>331</v>
      </c>
      <c r="G981" s="158" t="s">
        <v>121</v>
      </c>
      <c r="H981" s="158" t="s">
        <v>2581</v>
      </c>
      <c r="I981" s="158">
        <v>21</v>
      </c>
      <c r="J981" s="156">
        <f>VALUE(COUNTIF(Validation!$A$2:$H$100,A981))</f>
        <v>0</v>
      </c>
      <c r="K981" s="93">
        <f t="shared" si="138"/>
        <v>910833</v>
      </c>
      <c r="L981" s="93">
        <f t="shared" si="139"/>
        <v>910833</v>
      </c>
      <c r="M981" s="92">
        <v>910833</v>
      </c>
      <c r="N981" s="92">
        <v>910833</v>
      </c>
      <c r="O981" s="92" t="s">
        <v>8</v>
      </c>
      <c r="P981" s="92">
        <v>0</v>
      </c>
      <c r="Q981" s="92">
        <v>0</v>
      </c>
      <c r="R981" s="92">
        <v>0</v>
      </c>
      <c r="S981" s="92">
        <v>0</v>
      </c>
      <c r="T981" s="25">
        <f t="shared" si="140"/>
        <v>2</v>
      </c>
      <c r="V981">
        <f t="shared" si="141"/>
        <v>1</v>
      </c>
      <c r="W981" s="25">
        <f t="shared" si="142"/>
        <v>1</v>
      </c>
      <c r="X981">
        <f t="shared" si="143"/>
        <v>1</v>
      </c>
    </row>
    <row r="982" spans="1:24" ht="15.75" x14ac:dyDescent="0.25">
      <c r="A982" t="str">
        <f t="shared" si="135"/>
        <v>Dylan DeMelo - OTT - DD</v>
      </c>
      <c r="B982" t="str">
        <f t="shared" si="136"/>
        <v>Dylan</v>
      </c>
      <c r="C982" t="str">
        <f t="shared" si="137"/>
        <v>DeMelo</v>
      </c>
      <c r="D982" s="13" t="s">
        <v>1437</v>
      </c>
      <c r="E982" s="22" t="s">
        <v>27</v>
      </c>
      <c r="F982" s="25">
        <v>0</v>
      </c>
      <c r="G982" s="25" t="s">
        <v>2345</v>
      </c>
      <c r="H982" s="25" t="s">
        <v>2569</v>
      </c>
      <c r="I982" s="25">
        <v>26</v>
      </c>
      <c r="J982" s="156">
        <f>VALUE(COUNTIF(Validation!$A$2:$H$100,A982))</f>
        <v>0</v>
      </c>
      <c r="K982" s="93">
        <f t="shared" si="138"/>
        <v>900000</v>
      </c>
      <c r="L982" s="93">
        <f t="shared" si="139"/>
        <v>0</v>
      </c>
      <c r="M982" s="92">
        <v>900000</v>
      </c>
      <c r="N982" s="92" t="s">
        <v>7</v>
      </c>
      <c r="O982" s="92">
        <v>0</v>
      </c>
      <c r="P982" s="92">
        <v>0</v>
      </c>
      <c r="Q982" s="92">
        <v>0</v>
      </c>
      <c r="R982" s="92">
        <v>0</v>
      </c>
      <c r="S982" s="92">
        <v>0</v>
      </c>
      <c r="T982" s="25">
        <f t="shared" si="140"/>
        <v>1</v>
      </c>
      <c r="V982">
        <f t="shared" si="141"/>
        <v>1</v>
      </c>
      <c r="W982" s="25">
        <f t="shared" si="142"/>
        <v>0</v>
      </c>
      <c r="X982">
        <f t="shared" si="143"/>
        <v>0</v>
      </c>
    </row>
    <row r="983" spans="1:24" ht="15.75" x14ac:dyDescent="0.25">
      <c r="A983" t="str">
        <f t="shared" si="135"/>
        <v>Christian Wolanin - OTT - DG</v>
      </c>
      <c r="B983" t="str">
        <f t="shared" si="136"/>
        <v>Christian</v>
      </c>
      <c r="C983" t="str">
        <f t="shared" si="137"/>
        <v>Wolanin</v>
      </c>
      <c r="D983" s="13" t="s">
        <v>1436</v>
      </c>
      <c r="E983" s="25" t="s">
        <v>27</v>
      </c>
      <c r="F983" s="25">
        <v>0</v>
      </c>
      <c r="G983" s="25" t="s">
        <v>2346</v>
      </c>
      <c r="H983" s="25" t="s">
        <v>2569</v>
      </c>
      <c r="I983" s="25">
        <v>24</v>
      </c>
      <c r="J983" s="156">
        <f>VALUE(COUNTIF(Validation!$A$2:$H$100,A983))</f>
        <v>0</v>
      </c>
      <c r="K983" s="93">
        <f t="shared" si="138"/>
        <v>900000</v>
      </c>
      <c r="L983" s="93">
        <f t="shared" si="139"/>
        <v>900000</v>
      </c>
      <c r="M983" s="92">
        <v>900000</v>
      </c>
      <c r="N983" s="92">
        <v>900000</v>
      </c>
      <c r="O983" s="92" t="s">
        <v>8</v>
      </c>
      <c r="P983" s="92">
        <v>0</v>
      </c>
      <c r="Q983" s="92">
        <v>0</v>
      </c>
      <c r="R983" s="92">
        <v>0</v>
      </c>
      <c r="S983" s="92">
        <v>0</v>
      </c>
      <c r="T983" s="25">
        <f t="shared" si="140"/>
        <v>2</v>
      </c>
      <c r="V983">
        <f t="shared" si="141"/>
        <v>1</v>
      </c>
      <c r="W983" s="25">
        <f t="shared" si="142"/>
        <v>0</v>
      </c>
      <c r="X983">
        <f t="shared" si="143"/>
        <v>1</v>
      </c>
    </row>
    <row r="984" spans="1:24" ht="15.75" x14ac:dyDescent="0.25">
      <c r="A984" t="str">
        <f t="shared" si="135"/>
        <v>Filip Chlapik - OTT - C</v>
      </c>
      <c r="B984" t="str">
        <f t="shared" si="136"/>
        <v>Filip</v>
      </c>
      <c r="C984" t="str">
        <f t="shared" si="137"/>
        <v>Chlapik</v>
      </c>
      <c r="D984" s="13" t="s">
        <v>1452</v>
      </c>
      <c r="E984" s="22" t="s">
        <v>27</v>
      </c>
      <c r="F984" s="25" t="s">
        <v>331</v>
      </c>
      <c r="G984" s="25" t="s">
        <v>70</v>
      </c>
      <c r="H984" s="25" t="s">
        <v>2581</v>
      </c>
      <c r="I984" s="25">
        <v>22</v>
      </c>
      <c r="J984" s="156">
        <f>VALUE(COUNTIF(Validation!$A$2:$H$100,A984))</f>
        <v>0</v>
      </c>
      <c r="K984" s="93">
        <f t="shared" si="138"/>
        <v>894166</v>
      </c>
      <c r="L984" s="93">
        <f t="shared" si="139"/>
        <v>0</v>
      </c>
      <c r="M984" s="92">
        <v>894166</v>
      </c>
      <c r="N984" s="92" t="s">
        <v>8</v>
      </c>
      <c r="O984" s="92">
        <v>0</v>
      </c>
      <c r="P984" s="92">
        <v>0</v>
      </c>
      <c r="Q984" s="92">
        <v>0</v>
      </c>
      <c r="R984" s="92">
        <v>0</v>
      </c>
      <c r="S984" s="92">
        <v>0</v>
      </c>
      <c r="T984" s="25">
        <f t="shared" si="140"/>
        <v>1</v>
      </c>
      <c r="V984">
        <f t="shared" si="141"/>
        <v>1</v>
      </c>
      <c r="W984" s="25">
        <f t="shared" si="142"/>
        <v>1</v>
      </c>
      <c r="X984">
        <f t="shared" si="143"/>
        <v>0</v>
      </c>
    </row>
    <row r="985" spans="1:24" ht="15.75" x14ac:dyDescent="0.25">
      <c r="A985" t="str">
        <f t="shared" si="135"/>
        <v>Alex Formenton - OTT - AG</v>
      </c>
      <c r="B985" t="str">
        <f t="shared" si="136"/>
        <v>Alex</v>
      </c>
      <c r="C985" t="str">
        <f t="shared" si="137"/>
        <v>Formenton</v>
      </c>
      <c r="D985" s="13" t="s">
        <v>1449</v>
      </c>
      <c r="E985" s="22" t="s">
        <v>27</v>
      </c>
      <c r="F985" s="25" t="s">
        <v>331</v>
      </c>
      <c r="G985" s="25" t="s">
        <v>2341</v>
      </c>
      <c r="H985" s="25" t="s">
        <v>2581</v>
      </c>
      <c r="I985" s="25">
        <v>19</v>
      </c>
      <c r="J985" s="156">
        <f>VALUE(COUNTIF(Validation!$A$2:$H$100,A985))</f>
        <v>0</v>
      </c>
      <c r="K985" s="93">
        <f t="shared" si="138"/>
        <v>888333</v>
      </c>
      <c r="L985" s="93">
        <f t="shared" si="139"/>
        <v>888333</v>
      </c>
      <c r="M985" s="92">
        <v>888333</v>
      </c>
      <c r="N985" s="92">
        <v>888333</v>
      </c>
      <c r="O985" s="92">
        <v>888333</v>
      </c>
      <c r="P985" s="92" t="s">
        <v>8</v>
      </c>
      <c r="Q985" s="92">
        <v>0</v>
      </c>
      <c r="R985" s="92">
        <v>0</v>
      </c>
      <c r="S985" s="92">
        <v>0</v>
      </c>
      <c r="T985" s="25">
        <f t="shared" si="140"/>
        <v>3</v>
      </c>
      <c r="V985">
        <f t="shared" si="141"/>
        <v>1</v>
      </c>
      <c r="W985" s="25">
        <f t="shared" si="142"/>
        <v>1</v>
      </c>
      <c r="X985">
        <f t="shared" si="143"/>
        <v>1</v>
      </c>
    </row>
    <row r="986" spans="1:24" ht="15.75" x14ac:dyDescent="0.25">
      <c r="A986" t="str">
        <f t="shared" si="135"/>
        <v>Vitaly Abramov - OTT - AG</v>
      </c>
      <c r="B986" t="str">
        <f t="shared" si="136"/>
        <v>Vitaly</v>
      </c>
      <c r="C986" t="str">
        <f t="shared" si="137"/>
        <v>Abramov</v>
      </c>
      <c r="D986" s="13" t="s">
        <v>1594</v>
      </c>
      <c r="E986" s="24" t="s">
        <v>27</v>
      </c>
      <c r="F986" s="25" t="s">
        <v>331</v>
      </c>
      <c r="G986" s="158" t="s">
        <v>2341</v>
      </c>
      <c r="H986" s="158" t="s">
        <v>2581</v>
      </c>
      <c r="I986" s="158">
        <v>21</v>
      </c>
      <c r="J986" s="156">
        <f>VALUE(COUNTIF(Validation!$A$2:$H$100,A986))</f>
        <v>0</v>
      </c>
      <c r="K986" s="93">
        <f t="shared" si="138"/>
        <v>880000</v>
      </c>
      <c r="L986" s="93">
        <f t="shared" si="139"/>
        <v>880000</v>
      </c>
      <c r="M986" s="92">
        <v>880000</v>
      </c>
      <c r="N986" s="92">
        <v>880000</v>
      </c>
      <c r="O986" s="92" t="s">
        <v>8</v>
      </c>
      <c r="P986" s="92">
        <v>0</v>
      </c>
      <c r="Q986" s="92">
        <v>0</v>
      </c>
      <c r="R986" s="92">
        <v>0</v>
      </c>
      <c r="S986" s="92">
        <v>0</v>
      </c>
      <c r="T986" s="25">
        <f t="shared" si="140"/>
        <v>2</v>
      </c>
      <c r="V986">
        <f t="shared" si="141"/>
        <v>1</v>
      </c>
      <c r="W986" s="25">
        <f t="shared" si="142"/>
        <v>1</v>
      </c>
      <c r="X986">
        <f t="shared" si="143"/>
        <v>1</v>
      </c>
    </row>
    <row r="987" spans="1:24" ht="15.75" x14ac:dyDescent="0.25">
      <c r="A987" t="str">
        <f t="shared" si="135"/>
        <v>Jonathan Davidsson - OTT - AD</v>
      </c>
      <c r="B987" t="str">
        <f t="shared" si="136"/>
        <v>Jonathan</v>
      </c>
      <c r="C987" t="str">
        <f t="shared" si="137"/>
        <v>Davidsson</v>
      </c>
      <c r="D987" s="13" t="s">
        <v>1590</v>
      </c>
      <c r="E987" s="22" t="s">
        <v>27</v>
      </c>
      <c r="F987" s="25" t="s">
        <v>331</v>
      </c>
      <c r="G987" s="25" t="s">
        <v>2339</v>
      </c>
      <c r="H987" s="25" t="s">
        <v>2581</v>
      </c>
      <c r="I987" s="25">
        <v>22</v>
      </c>
      <c r="J987" s="156">
        <f>VALUE(COUNTIF(Validation!$A$2:$H$100,A987))</f>
        <v>0</v>
      </c>
      <c r="K987" s="93">
        <f t="shared" si="138"/>
        <v>850000</v>
      </c>
      <c r="L987" s="93">
        <f t="shared" si="139"/>
        <v>850000</v>
      </c>
      <c r="M987" s="92">
        <v>850000</v>
      </c>
      <c r="N987" s="92">
        <v>850000</v>
      </c>
      <c r="O987" s="92" t="s">
        <v>8</v>
      </c>
      <c r="P987" s="92">
        <v>0</v>
      </c>
      <c r="Q987" s="92">
        <v>0</v>
      </c>
      <c r="R987" s="92">
        <v>0</v>
      </c>
      <c r="S987" s="92">
        <v>0</v>
      </c>
      <c r="T987" s="25">
        <f t="shared" si="140"/>
        <v>2</v>
      </c>
      <c r="V987">
        <f t="shared" si="141"/>
        <v>1</v>
      </c>
      <c r="W987" s="25">
        <f t="shared" si="142"/>
        <v>1</v>
      </c>
      <c r="X987">
        <f t="shared" si="143"/>
        <v>1</v>
      </c>
    </row>
    <row r="988" spans="1:24" ht="15.75" x14ac:dyDescent="0.25">
      <c r="A988" t="str">
        <f t="shared" si="135"/>
        <v>Jonathan Gruden - OTT - AG</v>
      </c>
      <c r="B988" t="str">
        <f t="shared" si="136"/>
        <v>Jonathan</v>
      </c>
      <c r="C988" t="str">
        <f t="shared" si="137"/>
        <v>Gruden</v>
      </c>
      <c r="D988" s="13" t="s">
        <v>2547</v>
      </c>
      <c r="E988" s="22" t="s">
        <v>27</v>
      </c>
      <c r="F988" s="25" t="s">
        <v>333</v>
      </c>
      <c r="G988" s="25" t="s">
        <v>2341</v>
      </c>
      <c r="H988" s="25" t="s">
        <v>334</v>
      </c>
      <c r="I988" s="25">
        <v>19</v>
      </c>
      <c r="J988" s="156">
        <f>VALUE(COUNTIF(Validation!$A$2:$H$100,A988))</f>
        <v>0</v>
      </c>
      <c r="K988" s="93">
        <f t="shared" si="138"/>
        <v>830000</v>
      </c>
      <c r="L988" s="93">
        <f t="shared" si="139"/>
        <v>830000</v>
      </c>
      <c r="M988" s="92">
        <v>830000</v>
      </c>
      <c r="N988" s="92">
        <v>830000</v>
      </c>
      <c r="O988" s="92">
        <v>830000</v>
      </c>
      <c r="P988" s="92" t="s">
        <v>8</v>
      </c>
      <c r="Q988" s="92">
        <v>0</v>
      </c>
      <c r="R988" s="92">
        <v>0</v>
      </c>
      <c r="S988" s="92">
        <v>0</v>
      </c>
      <c r="T988" s="25">
        <f t="shared" si="140"/>
        <v>3</v>
      </c>
      <c r="V988">
        <f t="shared" si="141"/>
        <v>1</v>
      </c>
      <c r="W988" s="25">
        <f t="shared" si="142"/>
        <v>1</v>
      </c>
      <c r="X988">
        <f t="shared" si="143"/>
        <v>1</v>
      </c>
    </row>
    <row r="989" spans="1:24" ht="15.75" x14ac:dyDescent="0.25">
      <c r="A989" t="str">
        <f t="shared" si="135"/>
        <v>J.C. Beaudin - OTT - C, AD</v>
      </c>
      <c r="B989" t="str">
        <f t="shared" si="136"/>
        <v>J.C.</v>
      </c>
      <c r="C989" t="str">
        <f t="shared" si="137"/>
        <v>Beaudin</v>
      </c>
      <c r="D989" s="13" t="s">
        <v>1852</v>
      </c>
      <c r="E989" s="22" t="s">
        <v>27</v>
      </c>
      <c r="F989" s="25" t="s">
        <v>331</v>
      </c>
      <c r="G989" s="25" t="s">
        <v>2349</v>
      </c>
      <c r="H989" s="25" t="s">
        <v>2581</v>
      </c>
      <c r="I989" s="25">
        <v>22</v>
      </c>
      <c r="J989" s="156">
        <f>VALUE(COUNTIF(Validation!$A$2:$H$100,A989))</f>
        <v>0</v>
      </c>
      <c r="K989" s="93">
        <f t="shared" si="138"/>
        <v>816667</v>
      </c>
      <c r="L989" s="93">
        <f t="shared" si="139"/>
        <v>0</v>
      </c>
      <c r="M989" s="92">
        <v>816667</v>
      </c>
      <c r="N989" s="92" t="s">
        <v>8</v>
      </c>
      <c r="O989" s="92">
        <v>0</v>
      </c>
      <c r="P989" s="92">
        <v>0</v>
      </c>
      <c r="Q989" s="92">
        <v>0</v>
      </c>
      <c r="R989" s="92">
        <v>0</v>
      </c>
      <c r="S989" s="92">
        <v>0</v>
      </c>
      <c r="T989" s="25">
        <f t="shared" si="140"/>
        <v>1</v>
      </c>
      <c r="V989">
        <f t="shared" si="141"/>
        <v>1</v>
      </c>
      <c r="W989" s="25">
        <f t="shared" si="142"/>
        <v>1</v>
      </c>
      <c r="X989">
        <f t="shared" si="143"/>
        <v>0</v>
      </c>
    </row>
    <row r="990" spans="1:24" ht="15.75" x14ac:dyDescent="0.25">
      <c r="A990" t="str">
        <f t="shared" si="135"/>
        <v>Christian Jaros - OTT - DD</v>
      </c>
      <c r="B990" t="str">
        <f t="shared" si="136"/>
        <v>Christian</v>
      </c>
      <c r="C990" t="str">
        <f t="shared" si="137"/>
        <v>Jaros</v>
      </c>
      <c r="D990" s="13" t="s">
        <v>1448</v>
      </c>
      <c r="E990" s="22" t="s">
        <v>27</v>
      </c>
      <c r="F990" s="25" t="s">
        <v>331</v>
      </c>
      <c r="G990" s="25" t="s">
        <v>2345</v>
      </c>
      <c r="H990" s="25" t="s">
        <v>2569</v>
      </c>
      <c r="I990" s="25">
        <v>23</v>
      </c>
      <c r="J990" s="156">
        <f>VALUE(COUNTIF(Validation!$A$2:$H$100,A990))</f>
        <v>0</v>
      </c>
      <c r="K990" s="93">
        <f t="shared" si="138"/>
        <v>801667</v>
      </c>
      <c r="L990" s="93">
        <f t="shared" si="139"/>
        <v>0</v>
      </c>
      <c r="M990" s="92">
        <v>801667</v>
      </c>
      <c r="N990" s="92" t="s">
        <v>8</v>
      </c>
      <c r="O990" s="92">
        <v>0</v>
      </c>
      <c r="P990" s="92">
        <v>0</v>
      </c>
      <c r="Q990" s="92">
        <v>0</v>
      </c>
      <c r="R990" s="92">
        <v>0</v>
      </c>
      <c r="S990" s="92">
        <v>0</v>
      </c>
      <c r="T990" s="25">
        <f t="shared" si="140"/>
        <v>1</v>
      </c>
      <c r="V990">
        <f t="shared" si="141"/>
        <v>1</v>
      </c>
      <c r="W990" s="25">
        <f t="shared" si="142"/>
        <v>1</v>
      </c>
      <c r="X990">
        <f t="shared" si="143"/>
        <v>0</v>
      </c>
    </row>
    <row r="991" spans="1:24" ht="15.75" x14ac:dyDescent="0.25">
      <c r="A991" t="str">
        <f t="shared" si="135"/>
        <v>Tyler Ennis - OTT - C, AG, AD</v>
      </c>
      <c r="B991" t="str">
        <f t="shared" si="136"/>
        <v>Tyler</v>
      </c>
      <c r="C991" t="str">
        <f t="shared" si="137"/>
        <v>Ennis</v>
      </c>
      <c r="D991" s="13" t="s">
        <v>1505</v>
      </c>
      <c r="E991" s="22" t="s">
        <v>27</v>
      </c>
      <c r="F991" s="25">
        <v>0</v>
      </c>
      <c r="G991" s="25" t="s">
        <v>2395</v>
      </c>
      <c r="H991" s="25" t="s">
        <v>2569</v>
      </c>
      <c r="I991" s="25">
        <v>29</v>
      </c>
      <c r="J991" s="156">
        <f>VALUE(COUNTIF(Validation!$A$2:$H$100,A991))</f>
        <v>0</v>
      </c>
      <c r="K991" s="93">
        <f t="shared" si="138"/>
        <v>800000</v>
      </c>
      <c r="L991" s="93">
        <f t="shared" si="139"/>
        <v>0</v>
      </c>
      <c r="M991" s="92">
        <v>800000</v>
      </c>
      <c r="N991" s="92" t="s">
        <v>7</v>
      </c>
      <c r="O991" s="92">
        <v>0</v>
      </c>
      <c r="P991" s="92">
        <v>0</v>
      </c>
      <c r="Q991" s="92">
        <v>0</v>
      </c>
      <c r="R991" s="92">
        <v>0</v>
      </c>
      <c r="S991" s="92">
        <v>0</v>
      </c>
      <c r="T991" s="25">
        <f t="shared" si="140"/>
        <v>1</v>
      </c>
      <c r="V991">
        <f t="shared" si="141"/>
        <v>1</v>
      </c>
      <c r="W991" s="25">
        <f t="shared" si="142"/>
        <v>0</v>
      </c>
      <c r="X991">
        <f t="shared" si="143"/>
        <v>0</v>
      </c>
    </row>
    <row r="992" spans="1:24" ht="15.75" x14ac:dyDescent="0.25">
      <c r="A992" t="str">
        <f t="shared" si="135"/>
        <v>Cody Goloubef - OTT - DD</v>
      </c>
      <c r="B992" t="str">
        <f t="shared" si="136"/>
        <v>Cody</v>
      </c>
      <c r="C992" t="str">
        <f t="shared" si="137"/>
        <v>Goloubef</v>
      </c>
      <c r="D992" s="13" t="s">
        <v>1294</v>
      </c>
      <c r="E992" s="22" t="s">
        <v>27</v>
      </c>
      <c r="F992" s="25">
        <v>0</v>
      </c>
      <c r="G992" s="9" t="s">
        <v>2345</v>
      </c>
      <c r="H992" s="9" t="s">
        <v>2581</v>
      </c>
      <c r="I992" s="9">
        <v>29</v>
      </c>
      <c r="J992" s="156">
        <f>VALUE(COUNTIF(Validation!$A$2:$H$100,A992))</f>
        <v>0</v>
      </c>
      <c r="K992" s="93">
        <f t="shared" si="138"/>
        <v>800000</v>
      </c>
      <c r="L992" s="93">
        <f t="shared" si="139"/>
        <v>0</v>
      </c>
      <c r="M992" s="92">
        <v>800000</v>
      </c>
      <c r="N992" s="92" t="s">
        <v>7</v>
      </c>
      <c r="O992" s="92">
        <v>0</v>
      </c>
      <c r="P992" s="92">
        <v>0</v>
      </c>
      <c r="Q992" s="92">
        <v>0</v>
      </c>
      <c r="R992" s="92">
        <v>0</v>
      </c>
      <c r="S992" s="92">
        <v>0</v>
      </c>
      <c r="T992" s="25">
        <f t="shared" si="140"/>
        <v>1</v>
      </c>
      <c r="V992">
        <f t="shared" si="141"/>
        <v>1</v>
      </c>
      <c r="W992" s="25">
        <f t="shared" si="142"/>
        <v>0</v>
      </c>
      <c r="X992">
        <f t="shared" si="143"/>
        <v>0</v>
      </c>
    </row>
    <row r="993" spans="1:24" ht="15.75" x14ac:dyDescent="0.25">
      <c r="A993" t="str">
        <f t="shared" si="135"/>
        <v>Jordan Szwarz - OTT - AD</v>
      </c>
      <c r="B993" t="str">
        <f t="shared" si="136"/>
        <v>Jordan</v>
      </c>
      <c r="C993" t="str">
        <f t="shared" si="137"/>
        <v>Szwarz</v>
      </c>
      <c r="D993" s="13" t="s">
        <v>1293</v>
      </c>
      <c r="E993" s="22" t="s">
        <v>27</v>
      </c>
      <c r="F993" s="25">
        <v>0</v>
      </c>
      <c r="G993" s="158" t="s">
        <v>2339</v>
      </c>
      <c r="H993" s="158" t="s">
        <v>2581</v>
      </c>
      <c r="I993" s="158">
        <v>28</v>
      </c>
      <c r="J993" s="156">
        <f>VALUE(COUNTIF(Validation!$A$2:$H$100,A993))</f>
        <v>0</v>
      </c>
      <c r="K993" s="93">
        <f t="shared" si="138"/>
        <v>800000</v>
      </c>
      <c r="L993" s="93">
        <f t="shared" si="139"/>
        <v>0</v>
      </c>
      <c r="M993" s="92">
        <v>800000</v>
      </c>
      <c r="N993" s="92" t="s">
        <v>7</v>
      </c>
      <c r="O993" s="92">
        <v>0</v>
      </c>
      <c r="P993" s="92">
        <v>0</v>
      </c>
      <c r="Q993" s="92">
        <v>0</v>
      </c>
      <c r="R993" s="92">
        <v>0</v>
      </c>
      <c r="S993" s="92">
        <v>0</v>
      </c>
      <c r="T993" s="25">
        <f t="shared" si="140"/>
        <v>1</v>
      </c>
      <c r="V993">
        <f t="shared" si="141"/>
        <v>1</v>
      </c>
      <c r="W993" s="25">
        <f t="shared" si="142"/>
        <v>0</v>
      </c>
      <c r="X993">
        <f t="shared" si="143"/>
        <v>0</v>
      </c>
    </row>
    <row r="994" spans="1:24" ht="15.75" x14ac:dyDescent="0.25">
      <c r="A994" t="str">
        <f t="shared" si="135"/>
        <v>Maxime Lajoie - OTT - DG</v>
      </c>
      <c r="B994" t="str">
        <f t="shared" si="136"/>
        <v>Maxime</v>
      </c>
      <c r="C994" t="str">
        <f t="shared" si="137"/>
        <v>Lajoie</v>
      </c>
      <c r="D994" s="13" t="s">
        <v>1453</v>
      </c>
      <c r="E994" s="22" t="s">
        <v>27</v>
      </c>
      <c r="F994" s="25" t="s">
        <v>331</v>
      </c>
      <c r="G994" s="25" t="s">
        <v>2346</v>
      </c>
      <c r="H994" s="158" t="s">
        <v>2581</v>
      </c>
      <c r="I994" s="25">
        <v>21</v>
      </c>
      <c r="J994" s="156">
        <f>VALUE(COUNTIF(Validation!$A$2:$H$100,A994))</f>
        <v>1</v>
      </c>
      <c r="K994" s="93">
        <f t="shared" si="138"/>
        <v>780000</v>
      </c>
      <c r="L994" s="93">
        <f t="shared" si="139"/>
        <v>780000</v>
      </c>
      <c r="M994" s="92">
        <v>780000</v>
      </c>
      <c r="N994" s="92">
        <v>780000</v>
      </c>
      <c r="O994" s="92" t="s">
        <v>8</v>
      </c>
      <c r="P994" s="92">
        <v>0</v>
      </c>
      <c r="Q994" s="92">
        <v>0</v>
      </c>
      <c r="R994" s="92">
        <v>0</v>
      </c>
      <c r="S994" s="92">
        <v>0</v>
      </c>
      <c r="T994" s="25">
        <f t="shared" si="140"/>
        <v>2</v>
      </c>
      <c r="V994">
        <f t="shared" si="141"/>
        <v>1</v>
      </c>
      <c r="W994" s="25">
        <f t="shared" si="142"/>
        <v>1</v>
      </c>
      <c r="X994">
        <f t="shared" si="143"/>
        <v>1</v>
      </c>
    </row>
    <row r="995" spans="1:24" ht="15.75" x14ac:dyDescent="0.25">
      <c r="A995" t="str">
        <f t="shared" si="135"/>
        <v>Drake Batherson - OTT - C</v>
      </c>
      <c r="B995" t="str">
        <f t="shared" si="136"/>
        <v>Drake</v>
      </c>
      <c r="C995" t="str">
        <f t="shared" si="137"/>
        <v>Batherson</v>
      </c>
      <c r="D995" s="13" t="s">
        <v>1451</v>
      </c>
      <c r="E995" s="22" t="s">
        <v>27</v>
      </c>
      <c r="F995" s="25" t="s">
        <v>331</v>
      </c>
      <c r="G995" s="25" t="s">
        <v>70</v>
      </c>
      <c r="H995" s="25" t="s">
        <v>2569</v>
      </c>
      <c r="I995" s="25">
        <v>21</v>
      </c>
      <c r="J995" s="156">
        <f>VALUE(COUNTIF(Validation!$A$2:$H$100,A995))</f>
        <v>0</v>
      </c>
      <c r="K995" s="93">
        <f t="shared" si="138"/>
        <v>773333</v>
      </c>
      <c r="L995" s="93">
        <f t="shared" si="139"/>
        <v>773333</v>
      </c>
      <c r="M995" s="92">
        <v>773333</v>
      </c>
      <c r="N995" s="92">
        <v>773333</v>
      </c>
      <c r="O995" s="92" t="s">
        <v>8</v>
      </c>
      <c r="P995" s="92">
        <v>0</v>
      </c>
      <c r="Q995" s="92">
        <v>0</v>
      </c>
      <c r="R995" s="92">
        <v>0</v>
      </c>
      <c r="S995" s="92">
        <v>0</v>
      </c>
      <c r="T995" s="25">
        <f t="shared" si="140"/>
        <v>2</v>
      </c>
      <c r="V995">
        <f t="shared" si="141"/>
        <v>1</v>
      </c>
      <c r="W995" s="25">
        <f t="shared" si="142"/>
        <v>1</v>
      </c>
      <c r="X995">
        <f t="shared" si="143"/>
        <v>1</v>
      </c>
    </row>
    <row r="996" spans="1:24" ht="15.75" x14ac:dyDescent="0.25">
      <c r="A996" t="str">
        <f t="shared" si="135"/>
        <v>Nicholas Paul - OTT - C, AG</v>
      </c>
      <c r="B996" t="str">
        <f t="shared" si="136"/>
        <v>Nicholas</v>
      </c>
      <c r="C996" t="str">
        <f t="shared" si="137"/>
        <v>Paul</v>
      </c>
      <c r="D996" s="13" t="s">
        <v>1456</v>
      </c>
      <c r="E996" s="22" t="s">
        <v>27</v>
      </c>
      <c r="F996" s="25">
        <v>0</v>
      </c>
      <c r="G996" s="25" t="s">
        <v>2353</v>
      </c>
      <c r="H996" s="25" t="s">
        <v>2581</v>
      </c>
      <c r="I996" s="158">
        <v>24</v>
      </c>
      <c r="J996" s="156">
        <f>VALUE(COUNTIF(Validation!$A$2:$H$100,A996))</f>
        <v>0</v>
      </c>
      <c r="K996" s="93">
        <f t="shared" si="138"/>
        <v>750000</v>
      </c>
      <c r="L996" s="93">
        <f t="shared" si="139"/>
        <v>0</v>
      </c>
      <c r="M996" s="92">
        <v>750000</v>
      </c>
      <c r="N996" s="92" t="s">
        <v>8</v>
      </c>
      <c r="O996" s="92">
        <v>0</v>
      </c>
      <c r="P996" s="92">
        <v>0</v>
      </c>
      <c r="Q996" s="92">
        <v>0</v>
      </c>
      <c r="R996" s="92">
        <v>0</v>
      </c>
      <c r="S996" s="92">
        <v>0</v>
      </c>
      <c r="T996" s="25">
        <f t="shared" si="140"/>
        <v>1</v>
      </c>
      <c r="V996">
        <f t="shared" si="141"/>
        <v>1</v>
      </c>
      <c r="W996" s="25">
        <f t="shared" si="142"/>
        <v>0</v>
      </c>
      <c r="X996">
        <f t="shared" si="143"/>
        <v>0</v>
      </c>
    </row>
    <row r="997" spans="1:24" ht="15.75" x14ac:dyDescent="0.25">
      <c r="A997" t="str">
        <f t="shared" si="135"/>
        <v>Parker Kelly - OTT - C, AG</v>
      </c>
      <c r="B997" t="str">
        <f t="shared" si="136"/>
        <v>Parker</v>
      </c>
      <c r="C997" t="str">
        <f t="shared" si="137"/>
        <v>Kelly</v>
      </c>
      <c r="D997" s="13" t="s">
        <v>1450</v>
      </c>
      <c r="E997" s="22" t="s">
        <v>27</v>
      </c>
      <c r="F997" s="25" t="s">
        <v>331</v>
      </c>
      <c r="G997" s="25" t="s">
        <v>2353</v>
      </c>
      <c r="H997" s="25" t="s">
        <v>2581</v>
      </c>
      <c r="I997" s="25">
        <v>20</v>
      </c>
      <c r="J997" s="156">
        <f>VALUE(COUNTIF(Validation!$A$2:$H$100,A997))</f>
        <v>0</v>
      </c>
      <c r="K997" s="93">
        <f t="shared" si="138"/>
        <v>726667</v>
      </c>
      <c r="L997" s="93">
        <f t="shared" si="139"/>
        <v>726667</v>
      </c>
      <c r="M997" s="92">
        <v>726667</v>
      </c>
      <c r="N997" s="92">
        <v>726667</v>
      </c>
      <c r="O997" s="92">
        <v>726667</v>
      </c>
      <c r="P997" s="92" t="s">
        <v>8</v>
      </c>
      <c r="Q997" s="92">
        <v>0</v>
      </c>
      <c r="R997" s="92">
        <v>0</v>
      </c>
      <c r="S997" s="92">
        <v>0</v>
      </c>
      <c r="T997" s="25">
        <f t="shared" si="140"/>
        <v>3</v>
      </c>
      <c r="V997">
        <f t="shared" si="141"/>
        <v>1</v>
      </c>
      <c r="W997" s="25">
        <f t="shared" si="142"/>
        <v>1</v>
      </c>
      <c r="X997">
        <f t="shared" si="143"/>
        <v>1</v>
      </c>
    </row>
    <row r="998" spans="1:24" ht="15.75" x14ac:dyDescent="0.25">
      <c r="A998" t="str">
        <f t="shared" si="135"/>
        <v>Jack Rodewald - OTT - AD</v>
      </c>
      <c r="B998" t="str">
        <f t="shared" si="136"/>
        <v>Jack</v>
      </c>
      <c r="C998" t="str">
        <f t="shared" si="137"/>
        <v>Rodewald</v>
      </c>
      <c r="D998" s="13" t="s">
        <v>1454</v>
      </c>
      <c r="E998" s="22" t="s">
        <v>27</v>
      </c>
      <c r="F998" s="25">
        <v>0</v>
      </c>
      <c r="G998" s="25" t="s">
        <v>2339</v>
      </c>
      <c r="H998" s="25" t="s">
        <v>2581</v>
      </c>
      <c r="I998" s="25">
        <v>25</v>
      </c>
      <c r="J998" s="156">
        <f>VALUE(COUNTIF(Validation!$A$2:$H$100,A998))</f>
        <v>0</v>
      </c>
      <c r="K998" s="93">
        <f t="shared" si="138"/>
        <v>725000</v>
      </c>
      <c r="L998" s="93">
        <f t="shared" si="139"/>
        <v>0</v>
      </c>
      <c r="M998" s="92">
        <v>725000</v>
      </c>
      <c r="N998" s="92" t="s">
        <v>8</v>
      </c>
      <c r="O998" s="92">
        <v>0</v>
      </c>
      <c r="P998" s="92">
        <v>0</v>
      </c>
      <c r="Q998" s="92">
        <v>0</v>
      </c>
      <c r="R998" s="92">
        <v>0</v>
      </c>
      <c r="S998" s="92">
        <v>0</v>
      </c>
      <c r="T998" s="25">
        <f t="shared" si="140"/>
        <v>1</v>
      </c>
      <c r="V998">
        <f t="shared" si="141"/>
        <v>1</v>
      </c>
      <c r="W998" s="25">
        <f t="shared" si="142"/>
        <v>0</v>
      </c>
      <c r="X998">
        <f t="shared" si="143"/>
        <v>0</v>
      </c>
    </row>
    <row r="999" spans="1:24" ht="15.75" x14ac:dyDescent="0.25">
      <c r="A999" t="str">
        <f t="shared" si="135"/>
        <v>Michael Carcone - OTT - AG, C</v>
      </c>
      <c r="B999" t="str">
        <f t="shared" si="136"/>
        <v>Michael</v>
      </c>
      <c r="C999" t="str">
        <f t="shared" si="137"/>
        <v>Carcone</v>
      </c>
      <c r="D999" s="13" t="s">
        <v>2272</v>
      </c>
      <c r="E999" s="22" t="s">
        <v>27</v>
      </c>
      <c r="F999" s="25">
        <v>0</v>
      </c>
      <c r="G999" s="25" t="s">
        <v>2351</v>
      </c>
      <c r="H999" s="25" t="s">
        <v>2581</v>
      </c>
      <c r="I999" s="25">
        <v>23</v>
      </c>
      <c r="J999" s="156">
        <f>VALUE(COUNTIF(Validation!$A$2:$H$100,A999))</f>
        <v>0</v>
      </c>
      <c r="K999" s="93">
        <f t="shared" si="138"/>
        <v>700000</v>
      </c>
      <c r="L999" s="93">
        <f t="shared" si="139"/>
        <v>700000</v>
      </c>
      <c r="M999" s="92">
        <v>700000</v>
      </c>
      <c r="N999" s="92">
        <v>700000</v>
      </c>
      <c r="O999" s="92" t="s">
        <v>8</v>
      </c>
      <c r="P999" s="92">
        <v>0</v>
      </c>
      <c r="Q999" s="92">
        <v>0</v>
      </c>
      <c r="R999" s="92">
        <v>0</v>
      </c>
      <c r="S999" s="92">
        <v>0</v>
      </c>
      <c r="T999" s="25">
        <f t="shared" si="140"/>
        <v>2</v>
      </c>
      <c r="V999">
        <f t="shared" si="141"/>
        <v>1</v>
      </c>
      <c r="W999" s="25">
        <f t="shared" si="142"/>
        <v>0</v>
      </c>
      <c r="X999">
        <f t="shared" si="143"/>
        <v>1</v>
      </c>
    </row>
    <row r="1000" spans="1:24" ht="15.75" x14ac:dyDescent="0.25">
      <c r="A1000" t="str">
        <f t="shared" si="135"/>
        <v>Nick Ebert - OTT - DD</v>
      </c>
      <c r="B1000" t="str">
        <f t="shared" si="136"/>
        <v>Nick</v>
      </c>
      <c r="C1000" t="str">
        <f t="shared" si="137"/>
        <v>Ebert</v>
      </c>
      <c r="D1000" s="13" t="s">
        <v>2550</v>
      </c>
      <c r="E1000" s="22" t="s">
        <v>27</v>
      </c>
      <c r="F1000" s="25">
        <v>0</v>
      </c>
      <c r="G1000" s="25" t="s">
        <v>2345</v>
      </c>
      <c r="H1000" s="25" t="s">
        <v>2581</v>
      </c>
      <c r="I1000" s="25">
        <v>25</v>
      </c>
      <c r="J1000" s="156">
        <f>VALUE(COUNTIF(Validation!$A$2:$H$100,A1000))</f>
        <v>0</v>
      </c>
      <c r="K1000" s="93">
        <f t="shared" si="138"/>
        <v>700000</v>
      </c>
      <c r="L1000" s="93">
        <f t="shared" si="139"/>
        <v>0</v>
      </c>
      <c r="M1000" s="92">
        <v>700000</v>
      </c>
      <c r="N1000" s="92" t="s">
        <v>8</v>
      </c>
      <c r="O1000" s="92">
        <v>0</v>
      </c>
      <c r="P1000" s="92">
        <v>0</v>
      </c>
      <c r="Q1000" s="92">
        <v>0</v>
      </c>
      <c r="R1000" s="92">
        <v>0</v>
      </c>
      <c r="S1000" s="92">
        <v>0</v>
      </c>
      <c r="T1000" s="25">
        <f t="shared" si="140"/>
        <v>1</v>
      </c>
      <c r="V1000">
        <f t="shared" si="141"/>
        <v>1</v>
      </c>
      <c r="W1000" s="25">
        <f t="shared" si="142"/>
        <v>0</v>
      </c>
      <c r="X1000">
        <f t="shared" si="143"/>
        <v>0</v>
      </c>
    </row>
    <row r="1001" spans="1:24" ht="15.75" x14ac:dyDescent="0.25">
      <c r="A1001" t="str">
        <f t="shared" si="135"/>
        <v>Andreas Englund - OTT - DG</v>
      </c>
      <c r="B1001" t="str">
        <f t="shared" si="136"/>
        <v>Andreas</v>
      </c>
      <c r="C1001" t="str">
        <f t="shared" si="137"/>
        <v>Englund</v>
      </c>
      <c r="D1001" s="13" t="s">
        <v>1444</v>
      </c>
      <c r="E1001" s="22" t="s">
        <v>27</v>
      </c>
      <c r="F1001" s="25">
        <v>0</v>
      </c>
      <c r="G1001" s="25" t="s">
        <v>2346</v>
      </c>
      <c r="H1001" s="25" t="s">
        <v>2581</v>
      </c>
      <c r="I1001" s="25">
        <v>23</v>
      </c>
      <c r="J1001" s="156">
        <f>VALUE(COUNTIF(Validation!$A$2:$H$100,A1001))</f>
        <v>0</v>
      </c>
      <c r="K1001" s="93">
        <f t="shared" si="138"/>
        <v>700000</v>
      </c>
      <c r="L1001" s="93">
        <f t="shared" si="139"/>
        <v>0</v>
      </c>
      <c r="M1001" s="92">
        <v>700000</v>
      </c>
      <c r="N1001" s="92" t="s">
        <v>8</v>
      </c>
      <c r="O1001" s="92">
        <v>0</v>
      </c>
      <c r="P1001" s="92">
        <v>0</v>
      </c>
      <c r="Q1001" s="92">
        <v>0</v>
      </c>
      <c r="R1001" s="92">
        <v>0</v>
      </c>
      <c r="S1001" s="92">
        <v>0</v>
      </c>
      <c r="T1001" s="25">
        <f t="shared" si="140"/>
        <v>1</v>
      </c>
      <c r="V1001">
        <f t="shared" si="141"/>
        <v>1</v>
      </c>
      <c r="W1001" s="25">
        <f t="shared" si="142"/>
        <v>0</v>
      </c>
      <c r="X1001">
        <f t="shared" si="143"/>
        <v>0</v>
      </c>
    </row>
    <row r="1002" spans="1:24" ht="15.75" x14ac:dyDescent="0.25">
      <c r="A1002" t="str">
        <f t="shared" si="135"/>
        <v>Marcus Hogberg - OTT - G</v>
      </c>
      <c r="B1002" t="str">
        <f t="shared" si="136"/>
        <v>Marcus</v>
      </c>
      <c r="C1002" t="str">
        <f t="shared" si="137"/>
        <v>Hogberg</v>
      </c>
      <c r="D1002" s="13" t="s">
        <v>2738</v>
      </c>
      <c r="E1002" s="22" t="s">
        <v>27</v>
      </c>
      <c r="F1002" s="25">
        <v>0</v>
      </c>
      <c r="G1002" s="25" t="s">
        <v>121</v>
      </c>
      <c r="H1002" s="25" t="s">
        <v>2581</v>
      </c>
      <c r="I1002" s="25">
        <v>24</v>
      </c>
      <c r="J1002" s="156">
        <f>VALUE(COUNTIF(Validation!$A$2:$H$100,A1002))</f>
        <v>0</v>
      </c>
      <c r="K1002" s="93">
        <f t="shared" si="138"/>
        <v>700000</v>
      </c>
      <c r="L1002" s="93">
        <f t="shared" si="139"/>
        <v>700000</v>
      </c>
      <c r="M1002" s="92">
        <v>700000</v>
      </c>
      <c r="N1002" s="92">
        <v>700000</v>
      </c>
      <c r="O1002" s="92" t="s">
        <v>8</v>
      </c>
      <c r="P1002" s="92">
        <v>0</v>
      </c>
      <c r="Q1002" s="92">
        <v>0</v>
      </c>
      <c r="R1002" s="92">
        <v>0</v>
      </c>
      <c r="S1002" s="92">
        <v>0</v>
      </c>
      <c r="T1002" s="25">
        <f t="shared" si="140"/>
        <v>2</v>
      </c>
      <c r="V1002">
        <f t="shared" si="141"/>
        <v>1</v>
      </c>
      <c r="W1002" s="25">
        <f t="shared" si="142"/>
        <v>0</v>
      </c>
      <c r="X1002">
        <f t="shared" si="143"/>
        <v>1</v>
      </c>
    </row>
    <row r="1003" spans="1:24" ht="15.75" x14ac:dyDescent="0.25">
      <c r="A1003" t="str">
        <f t="shared" si="135"/>
        <v>Morgan Klimchuk - OTT - AG</v>
      </c>
      <c r="B1003" t="str">
        <f t="shared" si="136"/>
        <v>Morgan</v>
      </c>
      <c r="C1003" t="str">
        <f t="shared" si="137"/>
        <v>Klimchuk</v>
      </c>
      <c r="D1003" s="13" t="s">
        <v>2125</v>
      </c>
      <c r="E1003" s="22" t="s">
        <v>27</v>
      </c>
      <c r="F1003" s="25">
        <v>0</v>
      </c>
      <c r="G1003" s="158" t="s">
        <v>2341</v>
      </c>
      <c r="H1003" s="158" t="s">
        <v>2581</v>
      </c>
      <c r="I1003" s="158">
        <v>24</v>
      </c>
      <c r="J1003" s="156">
        <f>VALUE(COUNTIF(Validation!$A$2:$H$100,A1003))</f>
        <v>0</v>
      </c>
      <c r="K1003" s="93">
        <f t="shared" si="138"/>
        <v>700000</v>
      </c>
      <c r="L1003" s="93">
        <f t="shared" si="139"/>
        <v>0</v>
      </c>
      <c r="M1003" s="92">
        <v>700000</v>
      </c>
      <c r="N1003" s="92" t="s">
        <v>8</v>
      </c>
      <c r="O1003" s="92">
        <v>0</v>
      </c>
      <c r="P1003" s="92">
        <v>0</v>
      </c>
      <c r="Q1003" s="92">
        <v>0</v>
      </c>
      <c r="R1003" s="92">
        <v>0</v>
      </c>
      <c r="S1003" s="92">
        <v>0</v>
      </c>
      <c r="T1003" s="25">
        <f t="shared" si="140"/>
        <v>1</v>
      </c>
      <c r="V1003">
        <f t="shared" si="141"/>
        <v>1</v>
      </c>
      <c r="W1003" s="25">
        <f t="shared" si="142"/>
        <v>0</v>
      </c>
      <c r="X1003">
        <f t="shared" si="143"/>
        <v>0</v>
      </c>
    </row>
    <row r="1004" spans="1:24" ht="15.75" x14ac:dyDescent="0.25">
      <c r="A1004" t="str">
        <f t="shared" si="135"/>
        <v>Claude Giroux - PHI - AG, C, AD</v>
      </c>
      <c r="B1004" t="str">
        <f t="shared" si="136"/>
        <v>Claude</v>
      </c>
      <c r="C1004" t="str">
        <f t="shared" si="137"/>
        <v>Giroux</v>
      </c>
      <c r="D1004" s="13" t="s">
        <v>4851</v>
      </c>
      <c r="E1004" s="22" t="s">
        <v>28</v>
      </c>
      <c r="F1004" s="25" t="s">
        <v>364</v>
      </c>
      <c r="G1004" s="25" t="s">
        <v>2363</v>
      </c>
      <c r="H1004" s="25" t="s">
        <v>2569</v>
      </c>
      <c r="I1004" s="25">
        <v>31</v>
      </c>
      <c r="J1004" s="156">
        <f>VALUE(COUNTIF(Validation!$A$2:$H$100,A1004))</f>
        <v>1</v>
      </c>
      <c r="K1004" s="93">
        <f t="shared" si="138"/>
        <v>8275000</v>
      </c>
      <c r="L1004" s="93">
        <f t="shared" si="139"/>
        <v>8275000</v>
      </c>
      <c r="M1004" s="92">
        <v>8275000</v>
      </c>
      <c r="N1004" s="92">
        <v>8275000</v>
      </c>
      <c r="O1004" s="92">
        <v>8275000</v>
      </c>
      <c r="P1004" s="92" t="s">
        <v>7</v>
      </c>
      <c r="Q1004" s="92">
        <v>0</v>
      </c>
      <c r="R1004" s="92">
        <v>0</v>
      </c>
      <c r="S1004" s="92">
        <v>0</v>
      </c>
      <c r="T1004" s="25">
        <f t="shared" si="140"/>
        <v>3</v>
      </c>
      <c r="V1004">
        <f t="shared" si="141"/>
        <v>1</v>
      </c>
      <c r="W1004" s="25">
        <f t="shared" si="142"/>
        <v>0</v>
      </c>
      <c r="X1004">
        <f t="shared" si="143"/>
        <v>1</v>
      </c>
    </row>
    <row r="1005" spans="1:24" ht="15.75" x14ac:dyDescent="0.25">
      <c r="A1005" t="str">
        <f t="shared" si="135"/>
        <v>Jakub Voracek - PHI - AD</v>
      </c>
      <c r="B1005" t="str">
        <f t="shared" si="136"/>
        <v>Jakub</v>
      </c>
      <c r="C1005" t="str">
        <f t="shared" si="137"/>
        <v>Voracek</v>
      </c>
      <c r="D1005" s="13" t="s">
        <v>1696</v>
      </c>
      <c r="E1005" s="22" t="s">
        <v>28</v>
      </c>
      <c r="F1005" s="25">
        <v>0</v>
      </c>
      <c r="G1005" s="9" t="s">
        <v>2339</v>
      </c>
      <c r="H1005" s="9" t="s">
        <v>2569</v>
      </c>
      <c r="I1005" s="9">
        <v>30</v>
      </c>
      <c r="J1005" s="156">
        <f>VALUE(COUNTIF(Validation!$A$2:$H$100,A1005))</f>
        <v>1</v>
      </c>
      <c r="K1005" s="93">
        <f t="shared" si="138"/>
        <v>8250000</v>
      </c>
      <c r="L1005" s="93">
        <f t="shared" si="139"/>
        <v>8250000</v>
      </c>
      <c r="M1005" s="92">
        <v>8250000</v>
      </c>
      <c r="N1005" s="92">
        <v>8250000</v>
      </c>
      <c r="O1005" s="92">
        <v>8250000</v>
      </c>
      <c r="P1005" s="92">
        <v>8250000</v>
      </c>
      <c r="Q1005" s="92">
        <v>8250000</v>
      </c>
      <c r="R1005" s="92" t="s">
        <v>7</v>
      </c>
      <c r="S1005" s="92">
        <v>0</v>
      </c>
      <c r="T1005" s="25">
        <f t="shared" si="140"/>
        <v>5</v>
      </c>
      <c r="V1005">
        <f t="shared" si="141"/>
        <v>1</v>
      </c>
      <c r="W1005" s="25">
        <f t="shared" si="142"/>
        <v>0</v>
      </c>
      <c r="X1005">
        <f t="shared" si="143"/>
        <v>1</v>
      </c>
    </row>
    <row r="1006" spans="1:24" ht="15.75" x14ac:dyDescent="0.25">
      <c r="A1006" t="str">
        <f t="shared" si="135"/>
        <v>Kevin Hayes - PHI - C</v>
      </c>
      <c r="B1006" t="str">
        <f t="shared" si="136"/>
        <v>Kevin</v>
      </c>
      <c r="C1006" t="str">
        <f t="shared" si="137"/>
        <v>Hayes</v>
      </c>
      <c r="D1006" s="13" t="s">
        <v>1667</v>
      </c>
      <c r="E1006" s="22" t="s">
        <v>28</v>
      </c>
      <c r="F1006" s="25" t="s">
        <v>364</v>
      </c>
      <c r="G1006" s="9" t="s">
        <v>70</v>
      </c>
      <c r="H1006" s="9" t="s">
        <v>2569</v>
      </c>
      <c r="I1006" s="9">
        <v>27</v>
      </c>
      <c r="J1006" s="156">
        <f>VALUE(COUNTIF(Validation!$A$2:$H$100,A1006))</f>
        <v>0</v>
      </c>
      <c r="K1006" s="93">
        <f t="shared" si="138"/>
        <v>7142857</v>
      </c>
      <c r="L1006" s="93">
        <f t="shared" si="139"/>
        <v>7142857</v>
      </c>
      <c r="M1006" s="92">
        <v>7142857</v>
      </c>
      <c r="N1006" s="92">
        <v>7142857</v>
      </c>
      <c r="O1006" s="92">
        <v>7142857</v>
      </c>
      <c r="P1006" s="92">
        <v>7142857</v>
      </c>
      <c r="Q1006" s="92">
        <v>7142857</v>
      </c>
      <c r="R1006" s="92">
        <v>7142857</v>
      </c>
      <c r="S1006" s="92">
        <v>7142857</v>
      </c>
      <c r="T1006" s="25">
        <f t="shared" si="140"/>
        <v>7</v>
      </c>
      <c r="V1006">
        <f t="shared" si="141"/>
        <v>1</v>
      </c>
      <c r="W1006" s="25">
        <f t="shared" si="142"/>
        <v>0</v>
      </c>
      <c r="X1006">
        <f t="shared" si="143"/>
        <v>1</v>
      </c>
    </row>
    <row r="1007" spans="1:24" ht="15.75" x14ac:dyDescent="0.25">
      <c r="A1007" t="str">
        <f t="shared" si="135"/>
        <v>James vanRiemsdyk - PHI - AG</v>
      </c>
      <c r="B1007" t="str">
        <f t="shared" si="136"/>
        <v>James</v>
      </c>
      <c r="C1007" t="str">
        <f t="shared" si="137"/>
        <v>vanRiemsdyk</v>
      </c>
      <c r="D1007" s="13" t="s">
        <v>4852</v>
      </c>
      <c r="E1007" s="22" t="s">
        <v>28</v>
      </c>
      <c r="F1007" s="25">
        <v>0</v>
      </c>
      <c r="G1007" s="25" t="s">
        <v>2341</v>
      </c>
      <c r="H1007" s="25" t="s">
        <v>2569</v>
      </c>
      <c r="I1007" s="25">
        <v>30</v>
      </c>
      <c r="J1007" s="156">
        <f>VALUE(COUNTIF(Validation!$A$2:$H$100,A1007))</f>
        <v>0</v>
      </c>
      <c r="K1007" s="93">
        <f t="shared" si="138"/>
        <v>7000000</v>
      </c>
      <c r="L1007" s="93">
        <f t="shared" si="139"/>
        <v>7000000</v>
      </c>
      <c r="M1007" s="92">
        <v>7000000</v>
      </c>
      <c r="N1007" s="92">
        <v>7000000</v>
      </c>
      <c r="O1007" s="92">
        <v>7000000</v>
      </c>
      <c r="P1007" s="92">
        <v>7000000</v>
      </c>
      <c r="Q1007" s="92" t="s">
        <v>7</v>
      </c>
      <c r="R1007" s="92">
        <v>0</v>
      </c>
      <c r="S1007" s="92">
        <v>0</v>
      </c>
      <c r="T1007" s="25">
        <f t="shared" si="140"/>
        <v>4</v>
      </c>
      <c r="V1007">
        <f t="shared" si="141"/>
        <v>1</v>
      </c>
      <c r="W1007" s="25">
        <f t="shared" si="142"/>
        <v>0</v>
      </c>
      <c r="X1007">
        <f t="shared" si="143"/>
        <v>1</v>
      </c>
    </row>
    <row r="1008" spans="1:24" ht="15.75" x14ac:dyDescent="0.25">
      <c r="A1008" t="str">
        <f t="shared" si="135"/>
        <v>Matt Niskanen - PHI - DD</v>
      </c>
      <c r="B1008" t="str">
        <f t="shared" si="136"/>
        <v>Matt</v>
      </c>
      <c r="C1008" t="str">
        <f t="shared" si="137"/>
        <v>Niskanen</v>
      </c>
      <c r="D1008" s="13" t="s">
        <v>1773</v>
      </c>
      <c r="E1008" s="22" t="s">
        <v>28</v>
      </c>
      <c r="F1008" s="25" t="s">
        <v>326</v>
      </c>
      <c r="G1008" s="158" t="s">
        <v>2345</v>
      </c>
      <c r="H1008" s="158" t="s">
        <v>2569</v>
      </c>
      <c r="I1008" s="158">
        <v>32</v>
      </c>
      <c r="J1008" s="156">
        <f>VALUE(COUNTIF(Validation!$A$2:$H$100,A1008))</f>
        <v>0</v>
      </c>
      <c r="K1008" s="93">
        <f t="shared" si="138"/>
        <v>5750000</v>
      </c>
      <c r="L1008" s="93">
        <f t="shared" si="139"/>
        <v>5750000</v>
      </c>
      <c r="M1008" s="92">
        <v>5750000</v>
      </c>
      <c r="N1008" s="92">
        <v>5750000</v>
      </c>
      <c r="O1008" s="92" t="s">
        <v>7</v>
      </c>
      <c r="P1008" s="92">
        <v>0</v>
      </c>
      <c r="Q1008" s="92">
        <v>0</v>
      </c>
      <c r="R1008" s="92">
        <v>0</v>
      </c>
      <c r="S1008" s="92">
        <v>0</v>
      </c>
      <c r="T1008" s="25">
        <f t="shared" si="140"/>
        <v>2</v>
      </c>
      <c r="V1008">
        <f t="shared" si="141"/>
        <v>1</v>
      </c>
      <c r="W1008" s="25">
        <f t="shared" si="142"/>
        <v>0</v>
      </c>
      <c r="X1008">
        <f t="shared" si="143"/>
        <v>1</v>
      </c>
    </row>
    <row r="1009" spans="1:24" ht="15.75" x14ac:dyDescent="0.25">
      <c r="A1009" t="str">
        <f t="shared" si="135"/>
        <v>Shayne Gostisbehere - PHI - DG</v>
      </c>
      <c r="B1009" t="str">
        <f t="shared" si="136"/>
        <v>Shayne</v>
      </c>
      <c r="C1009" t="str">
        <f t="shared" si="137"/>
        <v>Gostisbehere</v>
      </c>
      <c r="D1009" s="13" t="s">
        <v>1704</v>
      </c>
      <c r="E1009" s="22" t="s">
        <v>28</v>
      </c>
      <c r="F1009" s="25">
        <v>0</v>
      </c>
      <c r="G1009" s="25" t="s">
        <v>2346</v>
      </c>
      <c r="H1009" s="25" t="s">
        <v>2569</v>
      </c>
      <c r="I1009" s="25">
        <v>26</v>
      </c>
      <c r="J1009" s="156">
        <f>VALUE(COUNTIF(Validation!$A$2:$H$100,A1009))</f>
        <v>1</v>
      </c>
      <c r="K1009" s="93">
        <f t="shared" si="138"/>
        <v>4500000</v>
      </c>
      <c r="L1009" s="93">
        <f t="shared" si="139"/>
        <v>4500000</v>
      </c>
      <c r="M1009" s="92">
        <v>4500000</v>
      </c>
      <c r="N1009" s="92">
        <v>4500000</v>
      </c>
      <c r="O1009" s="92">
        <v>4500000</v>
      </c>
      <c r="P1009" s="92">
        <v>4500000</v>
      </c>
      <c r="Q1009" s="92" t="s">
        <v>7</v>
      </c>
      <c r="R1009" s="92">
        <v>0</v>
      </c>
      <c r="S1009" s="92">
        <v>0</v>
      </c>
      <c r="T1009" s="25">
        <f t="shared" si="140"/>
        <v>4</v>
      </c>
      <c r="V1009">
        <f t="shared" si="141"/>
        <v>1</v>
      </c>
      <c r="W1009" s="25">
        <f t="shared" si="142"/>
        <v>0</v>
      </c>
      <c r="X1009">
        <f t="shared" si="143"/>
        <v>1</v>
      </c>
    </row>
    <row r="1010" spans="1:24" ht="15.75" x14ac:dyDescent="0.25">
      <c r="A1010" t="str">
        <f t="shared" si="135"/>
        <v>Sean Couturier - PHI - C</v>
      </c>
      <c r="B1010" t="str">
        <f t="shared" si="136"/>
        <v>Sean</v>
      </c>
      <c r="C1010" t="str">
        <f t="shared" si="137"/>
        <v>Couturier</v>
      </c>
      <c r="D1010" s="13" t="s">
        <v>4853</v>
      </c>
      <c r="E1010" s="22" t="s">
        <v>28</v>
      </c>
      <c r="F1010" s="25">
        <v>0</v>
      </c>
      <c r="G1010" s="25" t="s">
        <v>70</v>
      </c>
      <c r="H1010" s="25" t="s">
        <v>2569</v>
      </c>
      <c r="I1010" s="25">
        <v>26</v>
      </c>
      <c r="J1010" s="156">
        <f>VALUE(COUNTIF(Validation!$A$2:$H$100,A1010))</f>
        <v>1</v>
      </c>
      <c r="K1010" s="93">
        <f t="shared" si="138"/>
        <v>4333333</v>
      </c>
      <c r="L1010" s="93">
        <f t="shared" si="139"/>
        <v>4333333</v>
      </c>
      <c r="M1010" s="92">
        <v>4333333</v>
      </c>
      <c r="N1010" s="92">
        <v>4333333</v>
      </c>
      <c r="O1010" s="92">
        <v>4333333</v>
      </c>
      <c r="P1010" s="92" t="s">
        <v>7</v>
      </c>
      <c r="Q1010" s="92">
        <v>0</v>
      </c>
      <c r="R1010" s="92">
        <v>0</v>
      </c>
      <c r="S1010" s="92">
        <v>0</v>
      </c>
      <c r="T1010" s="25">
        <f t="shared" si="140"/>
        <v>3</v>
      </c>
      <c r="V1010">
        <f t="shared" si="141"/>
        <v>1</v>
      </c>
      <c r="W1010" s="25">
        <f t="shared" si="142"/>
        <v>0</v>
      </c>
      <c r="X1010">
        <f t="shared" si="143"/>
        <v>1</v>
      </c>
    </row>
    <row r="1011" spans="1:24" ht="15.75" x14ac:dyDescent="0.25">
      <c r="A1011" t="str">
        <f t="shared" si="135"/>
        <v>Justin Braun - PHI - DD</v>
      </c>
      <c r="B1011" t="str">
        <f t="shared" si="136"/>
        <v>Justin</v>
      </c>
      <c r="C1011" t="str">
        <f t="shared" si="137"/>
        <v>Braun</v>
      </c>
      <c r="D1011" s="13" t="s">
        <v>2216</v>
      </c>
      <c r="E1011" s="22" t="s">
        <v>28</v>
      </c>
      <c r="F1011" s="25">
        <v>0</v>
      </c>
      <c r="G1011" s="158" t="s">
        <v>2345</v>
      </c>
      <c r="H1011" s="158" t="s">
        <v>2569</v>
      </c>
      <c r="I1011" s="9">
        <v>32</v>
      </c>
      <c r="J1011" s="156">
        <f>VALUE(COUNTIF(Validation!$A$2:$H$100,A1011))</f>
        <v>0</v>
      </c>
      <c r="K1011" s="93">
        <f t="shared" si="138"/>
        <v>3800000</v>
      </c>
      <c r="L1011" s="93">
        <f t="shared" si="139"/>
        <v>0</v>
      </c>
      <c r="M1011" s="92">
        <v>3800000</v>
      </c>
      <c r="N1011" s="92" t="s">
        <v>7</v>
      </c>
      <c r="O1011" s="92">
        <v>0</v>
      </c>
      <c r="P1011" s="92">
        <v>0</v>
      </c>
      <c r="Q1011" s="92">
        <v>0</v>
      </c>
      <c r="R1011" s="92">
        <v>0</v>
      </c>
      <c r="S1011" s="92">
        <v>0</v>
      </c>
      <c r="T1011" s="25">
        <f t="shared" si="140"/>
        <v>1</v>
      </c>
      <c r="V1011">
        <f t="shared" si="141"/>
        <v>1</v>
      </c>
      <c r="W1011" s="25">
        <f t="shared" si="142"/>
        <v>0</v>
      </c>
      <c r="X1011">
        <f t="shared" si="143"/>
        <v>0</v>
      </c>
    </row>
    <row r="1012" spans="1:24" ht="15.75" x14ac:dyDescent="0.25">
      <c r="A1012" t="str">
        <f t="shared" si="135"/>
        <v>Nolan Patrick - PHI - C, AD</v>
      </c>
      <c r="B1012" t="str">
        <f t="shared" si="136"/>
        <v>Nolan</v>
      </c>
      <c r="C1012" t="str">
        <f t="shared" si="137"/>
        <v>Patrick</v>
      </c>
      <c r="D1012" s="13" t="s">
        <v>1701</v>
      </c>
      <c r="E1012" s="22" t="s">
        <v>28</v>
      </c>
      <c r="F1012" s="25" t="s">
        <v>331</v>
      </c>
      <c r="G1012" s="25" t="s">
        <v>2349</v>
      </c>
      <c r="H1012" s="25" t="s">
        <v>2569</v>
      </c>
      <c r="I1012" s="25">
        <v>20</v>
      </c>
      <c r="J1012" s="156">
        <f>VALUE(COUNTIF(Validation!$A$2:$H$100,A1012))</f>
        <v>1</v>
      </c>
      <c r="K1012" s="93">
        <f t="shared" si="138"/>
        <v>3575000</v>
      </c>
      <c r="L1012" s="93">
        <f t="shared" si="139"/>
        <v>0</v>
      </c>
      <c r="M1012" s="92">
        <v>3575000</v>
      </c>
      <c r="N1012" s="92" t="s">
        <v>8</v>
      </c>
      <c r="O1012" s="92">
        <v>0</v>
      </c>
      <c r="P1012" s="92">
        <v>0</v>
      </c>
      <c r="Q1012" s="92">
        <v>0</v>
      </c>
      <c r="R1012" s="92">
        <v>0</v>
      </c>
      <c r="S1012" s="92">
        <v>0</v>
      </c>
      <c r="T1012" s="25">
        <f t="shared" si="140"/>
        <v>1</v>
      </c>
      <c r="V1012">
        <f t="shared" si="141"/>
        <v>1</v>
      </c>
      <c r="W1012" s="25">
        <f t="shared" si="142"/>
        <v>1</v>
      </c>
      <c r="X1012">
        <f t="shared" si="143"/>
        <v>0</v>
      </c>
    </row>
    <row r="1013" spans="1:24" ht="15.75" x14ac:dyDescent="0.25">
      <c r="A1013" t="str">
        <f t="shared" si="135"/>
        <v>Travis Sanheim - PHI - DD</v>
      </c>
      <c r="B1013" t="str">
        <f t="shared" si="136"/>
        <v>Travis</v>
      </c>
      <c r="C1013" t="str">
        <f t="shared" si="137"/>
        <v>Sanheim</v>
      </c>
      <c r="D1013" s="13" t="s">
        <v>1707</v>
      </c>
      <c r="E1013" s="22" t="s">
        <v>28</v>
      </c>
      <c r="F1013" s="25">
        <v>0</v>
      </c>
      <c r="G1013" s="25" t="s">
        <v>2345</v>
      </c>
      <c r="H1013" s="25" t="s">
        <v>2569</v>
      </c>
      <c r="I1013" s="25">
        <v>23</v>
      </c>
      <c r="J1013" s="156">
        <f>VALUE(COUNTIF(Validation!$A$2:$H$100,A1013))</f>
        <v>0</v>
      </c>
      <c r="K1013" s="93">
        <f t="shared" si="138"/>
        <v>3250000</v>
      </c>
      <c r="L1013" s="93">
        <f t="shared" si="139"/>
        <v>3250000</v>
      </c>
      <c r="M1013" s="92">
        <v>3250000</v>
      </c>
      <c r="N1013" s="92">
        <v>3250000</v>
      </c>
      <c r="O1013" s="92" t="s">
        <v>8</v>
      </c>
      <c r="P1013" s="92">
        <v>0</v>
      </c>
      <c r="Q1013" s="92">
        <v>0</v>
      </c>
      <c r="R1013" s="92">
        <v>0</v>
      </c>
      <c r="S1013" s="92">
        <v>0</v>
      </c>
      <c r="T1013" s="25">
        <f t="shared" si="140"/>
        <v>2</v>
      </c>
      <c r="V1013">
        <f t="shared" si="141"/>
        <v>1</v>
      </c>
      <c r="W1013" s="25">
        <f t="shared" si="142"/>
        <v>0</v>
      </c>
      <c r="X1013">
        <f t="shared" si="143"/>
        <v>1</v>
      </c>
    </row>
    <row r="1014" spans="1:24" ht="15.75" x14ac:dyDescent="0.25">
      <c r="A1014" t="str">
        <f t="shared" si="135"/>
        <v>Scott Laughton - PHI - C</v>
      </c>
      <c r="B1014" t="str">
        <f t="shared" si="136"/>
        <v>Scott</v>
      </c>
      <c r="C1014" t="str">
        <f t="shared" si="137"/>
        <v>Laughton</v>
      </c>
      <c r="D1014" s="13" t="s">
        <v>1700</v>
      </c>
      <c r="E1014" s="22" t="s">
        <v>28</v>
      </c>
      <c r="F1014" s="25">
        <v>0</v>
      </c>
      <c r="G1014" s="25" t="s">
        <v>70</v>
      </c>
      <c r="H1014" s="25" t="s">
        <v>2569</v>
      </c>
      <c r="I1014" s="25">
        <v>25</v>
      </c>
      <c r="J1014" s="156">
        <f>VALUE(COUNTIF(Validation!$A$2:$H$100,A1014))</f>
        <v>0</v>
      </c>
      <c r="K1014" s="93">
        <f t="shared" si="138"/>
        <v>2300000</v>
      </c>
      <c r="L1014" s="93">
        <f t="shared" si="139"/>
        <v>2300000</v>
      </c>
      <c r="M1014" s="92">
        <v>2300000</v>
      </c>
      <c r="N1014" s="92">
        <v>2300000</v>
      </c>
      <c r="O1014" s="92" t="s">
        <v>7</v>
      </c>
      <c r="P1014" s="92">
        <v>0</v>
      </c>
      <c r="Q1014" s="92">
        <v>0</v>
      </c>
      <c r="R1014" s="92">
        <v>0</v>
      </c>
      <c r="S1014" s="92">
        <v>0</v>
      </c>
      <c r="T1014" s="25">
        <f t="shared" si="140"/>
        <v>2</v>
      </c>
      <c r="V1014">
        <f t="shared" si="141"/>
        <v>1</v>
      </c>
      <c r="W1014" s="25">
        <f t="shared" si="142"/>
        <v>0</v>
      </c>
      <c r="X1014">
        <f t="shared" si="143"/>
        <v>1</v>
      </c>
    </row>
    <row r="1015" spans="1:24" ht="15.75" x14ac:dyDescent="0.25">
      <c r="A1015" t="str">
        <f t="shared" si="135"/>
        <v>Brian Elliott - PHI - G</v>
      </c>
      <c r="B1015" t="str">
        <f t="shared" si="136"/>
        <v>Brian</v>
      </c>
      <c r="C1015" t="str">
        <f t="shared" si="137"/>
        <v>Elliott</v>
      </c>
      <c r="D1015" s="13" t="s">
        <v>1709</v>
      </c>
      <c r="E1015" s="22" t="s">
        <v>28</v>
      </c>
      <c r="F1015" s="25">
        <v>0</v>
      </c>
      <c r="G1015" s="25" t="s">
        <v>121</v>
      </c>
      <c r="H1015" s="25" t="s">
        <v>2569</v>
      </c>
      <c r="I1015" s="25">
        <v>34</v>
      </c>
      <c r="J1015" s="156">
        <f>VALUE(COUNTIF(Validation!$A$2:$H$100,A1015))</f>
        <v>0</v>
      </c>
      <c r="K1015" s="93">
        <f t="shared" si="138"/>
        <v>2000000</v>
      </c>
      <c r="L1015" s="93">
        <f t="shared" si="139"/>
        <v>0</v>
      </c>
      <c r="M1015" s="92">
        <v>2000000</v>
      </c>
      <c r="N1015" s="92" t="s">
        <v>7</v>
      </c>
      <c r="O1015" s="92">
        <v>0</v>
      </c>
      <c r="P1015" s="92">
        <v>0</v>
      </c>
      <c r="Q1015" s="92">
        <v>0</v>
      </c>
      <c r="R1015" s="92">
        <v>0</v>
      </c>
      <c r="S1015" s="92">
        <v>0</v>
      </c>
      <c r="T1015" s="25">
        <f t="shared" si="140"/>
        <v>1</v>
      </c>
      <c r="V1015">
        <f t="shared" si="141"/>
        <v>1</v>
      </c>
      <c r="W1015" s="25">
        <f t="shared" si="142"/>
        <v>0</v>
      </c>
      <c r="X1015">
        <f t="shared" si="143"/>
        <v>0</v>
      </c>
    </row>
    <row r="1016" spans="1:24" ht="15.75" x14ac:dyDescent="0.25">
      <c r="A1016" t="str">
        <f t="shared" si="135"/>
        <v>Michael Raffl - PHI - AG, AD</v>
      </c>
      <c r="B1016" t="str">
        <f t="shared" si="136"/>
        <v>Michael</v>
      </c>
      <c r="C1016" t="str">
        <f t="shared" si="137"/>
        <v>Raffl</v>
      </c>
      <c r="D1016" s="13" t="s">
        <v>1698</v>
      </c>
      <c r="E1016" s="22" t="s">
        <v>28</v>
      </c>
      <c r="F1016" s="25">
        <v>0</v>
      </c>
      <c r="G1016" s="158" t="s">
        <v>2343</v>
      </c>
      <c r="H1016" s="158" t="s">
        <v>2569</v>
      </c>
      <c r="I1016" s="158">
        <v>30</v>
      </c>
      <c r="J1016" s="156">
        <f>VALUE(COUNTIF(Validation!$A$2:$H$100,A1016))</f>
        <v>0</v>
      </c>
      <c r="K1016" s="93">
        <f t="shared" si="138"/>
        <v>1600000</v>
      </c>
      <c r="L1016" s="93">
        <f t="shared" si="139"/>
        <v>1600000</v>
      </c>
      <c r="M1016" s="92">
        <v>1600000</v>
      </c>
      <c r="N1016" s="92">
        <v>1600000</v>
      </c>
      <c r="O1016" s="92" t="s">
        <v>7</v>
      </c>
      <c r="P1016" s="92">
        <v>0</v>
      </c>
      <c r="Q1016" s="92">
        <v>0</v>
      </c>
      <c r="R1016" s="92">
        <v>0</v>
      </c>
      <c r="S1016" s="92">
        <v>0</v>
      </c>
      <c r="T1016" s="25">
        <f t="shared" si="140"/>
        <v>2</v>
      </c>
      <c r="V1016">
        <f t="shared" si="141"/>
        <v>1</v>
      </c>
      <c r="W1016" s="25">
        <f t="shared" si="142"/>
        <v>0</v>
      </c>
      <c r="X1016">
        <f t="shared" si="143"/>
        <v>1</v>
      </c>
    </row>
    <row r="1017" spans="1:24" ht="15.75" x14ac:dyDescent="0.25">
      <c r="A1017" t="str">
        <f t="shared" si="135"/>
        <v>Joel Farabee - PHI - AG</v>
      </c>
      <c r="B1017" t="str">
        <f t="shared" si="136"/>
        <v>Joel</v>
      </c>
      <c r="C1017" t="str">
        <f t="shared" si="137"/>
        <v>Farabee</v>
      </c>
      <c r="D1017" s="13" t="s">
        <v>2528</v>
      </c>
      <c r="E1017" s="22" t="s">
        <v>28</v>
      </c>
      <c r="F1017" s="25" t="s">
        <v>331</v>
      </c>
      <c r="G1017" s="25" t="s">
        <v>2341</v>
      </c>
      <c r="H1017" s="25" t="s">
        <v>2581</v>
      </c>
      <c r="I1017" s="25">
        <v>19</v>
      </c>
      <c r="J1017" s="156">
        <f>VALUE(COUNTIF(Validation!$A$2:$H$100,A1017))</f>
        <v>1</v>
      </c>
      <c r="K1017" s="93">
        <f t="shared" si="138"/>
        <v>1425000</v>
      </c>
      <c r="L1017" s="93">
        <f t="shared" si="139"/>
        <v>1425000</v>
      </c>
      <c r="M1017" s="92">
        <v>1425000</v>
      </c>
      <c r="N1017" s="92">
        <v>1425000</v>
      </c>
      <c r="O1017" s="92">
        <v>1425000</v>
      </c>
      <c r="P1017" s="92" t="s">
        <v>8</v>
      </c>
      <c r="Q1017" s="92">
        <v>0</v>
      </c>
      <c r="R1017" s="92">
        <v>0</v>
      </c>
      <c r="S1017" s="92">
        <v>0</v>
      </c>
      <c r="T1017" s="25">
        <f t="shared" si="140"/>
        <v>3</v>
      </c>
      <c r="V1017">
        <f t="shared" si="141"/>
        <v>1</v>
      </c>
      <c r="W1017" s="25">
        <f t="shared" si="142"/>
        <v>1</v>
      </c>
      <c r="X1017">
        <f t="shared" si="143"/>
        <v>1</v>
      </c>
    </row>
    <row r="1018" spans="1:24" ht="15.75" x14ac:dyDescent="0.25">
      <c r="A1018" t="str">
        <f t="shared" si="135"/>
        <v>Robert Hagg - PHI - DG</v>
      </c>
      <c r="B1018" t="str">
        <f t="shared" si="136"/>
        <v>Robert</v>
      </c>
      <c r="C1018" t="str">
        <f t="shared" si="137"/>
        <v>Hagg</v>
      </c>
      <c r="D1018" s="13" t="s">
        <v>2757</v>
      </c>
      <c r="E1018" s="22" t="s">
        <v>28</v>
      </c>
      <c r="F1018" s="25">
        <v>0</v>
      </c>
      <c r="G1018" s="25" t="s">
        <v>2346</v>
      </c>
      <c r="H1018" s="25" t="s">
        <v>2569</v>
      </c>
      <c r="I1018" s="25">
        <v>24</v>
      </c>
      <c r="J1018" s="156">
        <f>VALUE(COUNTIF(Validation!$A$2:$H$100,A1018))</f>
        <v>0</v>
      </c>
      <c r="K1018" s="93">
        <f t="shared" si="138"/>
        <v>1150000</v>
      </c>
      <c r="L1018" s="93">
        <f t="shared" si="139"/>
        <v>0</v>
      </c>
      <c r="M1018" s="92">
        <v>1150000</v>
      </c>
      <c r="N1018" s="92" t="s">
        <v>8</v>
      </c>
      <c r="O1018" s="92">
        <v>0</v>
      </c>
      <c r="P1018" s="92">
        <v>0</v>
      </c>
      <c r="Q1018" s="92">
        <v>0</v>
      </c>
      <c r="R1018" s="92">
        <v>0</v>
      </c>
      <c r="S1018" s="92">
        <v>0</v>
      </c>
      <c r="T1018" s="25">
        <f t="shared" si="140"/>
        <v>1</v>
      </c>
      <c r="V1018">
        <f t="shared" si="141"/>
        <v>1</v>
      </c>
      <c r="W1018" s="25">
        <f t="shared" si="142"/>
        <v>0</v>
      </c>
      <c r="X1018">
        <f t="shared" si="143"/>
        <v>0</v>
      </c>
    </row>
    <row r="1019" spans="1:24" ht="15.75" x14ac:dyDescent="0.25">
      <c r="A1019" t="str">
        <f t="shared" si="135"/>
        <v>Oskar Lindblom - PHI - AG</v>
      </c>
      <c r="B1019" t="str">
        <f t="shared" si="136"/>
        <v>Oskar</v>
      </c>
      <c r="C1019" t="str">
        <f t="shared" si="137"/>
        <v>Lindblom</v>
      </c>
      <c r="D1019" s="13" t="s">
        <v>1702</v>
      </c>
      <c r="E1019" s="22" t="s">
        <v>28</v>
      </c>
      <c r="F1019" s="25" t="s">
        <v>348</v>
      </c>
      <c r="G1019" s="25" t="s">
        <v>2341</v>
      </c>
      <c r="H1019" s="25" t="s">
        <v>2569</v>
      </c>
      <c r="I1019" s="25">
        <v>23</v>
      </c>
      <c r="J1019" s="156">
        <f>VALUE(COUNTIF(Validation!$A$2:$H$100,A1019))</f>
        <v>0</v>
      </c>
      <c r="K1019" s="93">
        <f t="shared" si="138"/>
        <v>1137500</v>
      </c>
      <c r="L1019" s="93">
        <f t="shared" si="139"/>
        <v>0</v>
      </c>
      <c r="M1019" s="92">
        <v>1137500</v>
      </c>
      <c r="N1019" s="92" t="s">
        <v>8</v>
      </c>
      <c r="O1019" s="92">
        <v>0</v>
      </c>
      <c r="P1019" s="92">
        <v>0</v>
      </c>
      <c r="Q1019" s="92">
        <v>0</v>
      </c>
      <c r="R1019" s="92">
        <v>0</v>
      </c>
      <c r="S1019" s="92">
        <v>0</v>
      </c>
      <c r="T1019" s="25">
        <f t="shared" si="140"/>
        <v>1</v>
      </c>
      <c r="V1019">
        <f t="shared" si="141"/>
        <v>1</v>
      </c>
      <c r="W1019" s="25">
        <f t="shared" si="142"/>
        <v>1</v>
      </c>
      <c r="X1019">
        <f t="shared" si="143"/>
        <v>0</v>
      </c>
    </row>
    <row r="1020" spans="1:24" ht="15.75" x14ac:dyDescent="0.25">
      <c r="A1020" t="str">
        <f t="shared" si="135"/>
        <v>German Rubtsov - PHI - C</v>
      </c>
      <c r="B1020" t="str">
        <f t="shared" si="136"/>
        <v>German</v>
      </c>
      <c r="C1020" t="str">
        <f t="shared" si="137"/>
        <v>Rubtsov</v>
      </c>
      <c r="D1020" s="13" t="s">
        <v>1712</v>
      </c>
      <c r="E1020" s="22" t="s">
        <v>28</v>
      </c>
      <c r="F1020" s="25" t="s">
        <v>331</v>
      </c>
      <c r="G1020" s="25" t="s">
        <v>70</v>
      </c>
      <c r="H1020" s="25" t="s">
        <v>2581</v>
      </c>
      <c r="I1020" s="25">
        <v>21</v>
      </c>
      <c r="J1020" s="156">
        <f>VALUE(COUNTIF(Validation!$A$2:$H$100,A1020))</f>
        <v>1</v>
      </c>
      <c r="K1020" s="93">
        <f t="shared" si="138"/>
        <v>1106666</v>
      </c>
      <c r="L1020" s="93">
        <f t="shared" si="139"/>
        <v>1106666</v>
      </c>
      <c r="M1020" s="92">
        <v>1106666</v>
      </c>
      <c r="N1020" s="92">
        <v>1106666</v>
      </c>
      <c r="O1020" s="92" t="s">
        <v>8</v>
      </c>
      <c r="P1020" s="92">
        <v>0</v>
      </c>
      <c r="Q1020" s="92">
        <v>0</v>
      </c>
      <c r="R1020" s="92">
        <v>0</v>
      </c>
      <c r="S1020" s="92">
        <v>0</v>
      </c>
      <c r="T1020" s="25">
        <f t="shared" si="140"/>
        <v>2</v>
      </c>
      <c r="V1020">
        <f t="shared" si="141"/>
        <v>1</v>
      </c>
      <c r="W1020" s="25">
        <f t="shared" si="142"/>
        <v>1</v>
      </c>
      <c r="X1020">
        <f t="shared" si="143"/>
        <v>1</v>
      </c>
    </row>
    <row r="1021" spans="1:24" ht="15.75" x14ac:dyDescent="0.25">
      <c r="A1021" t="str">
        <f t="shared" si="135"/>
        <v>Tyler Pitlick - PHI - AD</v>
      </c>
      <c r="B1021" t="str">
        <f t="shared" si="136"/>
        <v>Tyler</v>
      </c>
      <c r="C1021" t="str">
        <f t="shared" si="137"/>
        <v>Pitlick</v>
      </c>
      <c r="D1021" s="13" t="s">
        <v>1868</v>
      </c>
      <c r="E1021" s="22" t="s">
        <v>28</v>
      </c>
      <c r="F1021" s="25">
        <v>0</v>
      </c>
      <c r="G1021" s="9" t="s">
        <v>2339</v>
      </c>
      <c r="H1021" s="9" t="s">
        <v>320</v>
      </c>
      <c r="I1021" s="9">
        <v>27</v>
      </c>
      <c r="J1021" s="156">
        <f>VALUE(COUNTIF(Validation!$A$2:$H$100,A1021))</f>
        <v>0</v>
      </c>
      <c r="K1021" s="93">
        <f t="shared" si="138"/>
        <v>1000000</v>
      </c>
      <c r="L1021" s="93">
        <f t="shared" si="139"/>
        <v>0</v>
      </c>
      <c r="M1021" s="92">
        <v>1000000</v>
      </c>
      <c r="N1021" s="92" t="s">
        <v>7</v>
      </c>
      <c r="O1021" s="92">
        <v>0</v>
      </c>
      <c r="P1021" s="92">
        <v>0</v>
      </c>
      <c r="Q1021" s="92">
        <v>0</v>
      </c>
      <c r="R1021" s="92">
        <v>0</v>
      </c>
      <c r="S1021" s="92">
        <v>0</v>
      </c>
      <c r="T1021" s="25">
        <f t="shared" si="140"/>
        <v>1</v>
      </c>
      <c r="V1021">
        <f t="shared" si="141"/>
        <v>1</v>
      </c>
      <c r="W1021" s="25">
        <f t="shared" si="142"/>
        <v>0</v>
      </c>
      <c r="X1021">
        <f t="shared" si="143"/>
        <v>0</v>
      </c>
    </row>
    <row r="1022" spans="1:24" ht="15.75" x14ac:dyDescent="0.25">
      <c r="A1022" t="str">
        <f t="shared" si="135"/>
        <v>Felix Sandstrom - PHI - G</v>
      </c>
      <c r="B1022" t="str">
        <f t="shared" si="136"/>
        <v>Felix</v>
      </c>
      <c r="C1022" t="str">
        <f t="shared" si="137"/>
        <v>Sandstrom</v>
      </c>
      <c r="D1022" s="13" t="s">
        <v>2746</v>
      </c>
      <c r="E1022" s="22" t="s">
        <v>28</v>
      </c>
      <c r="F1022" s="25" t="s">
        <v>331</v>
      </c>
      <c r="G1022" s="25" t="s">
        <v>121</v>
      </c>
      <c r="H1022" s="25" t="s">
        <v>2581</v>
      </c>
      <c r="I1022" s="25">
        <v>22</v>
      </c>
      <c r="J1022" s="156">
        <f>VALUE(COUNTIF(Validation!$A$2:$H$100,A1022))</f>
        <v>0</v>
      </c>
      <c r="K1022" s="93">
        <f t="shared" si="138"/>
        <v>925000</v>
      </c>
      <c r="L1022" s="93">
        <f t="shared" si="139"/>
        <v>925000</v>
      </c>
      <c r="M1022" s="92">
        <v>925000</v>
      </c>
      <c r="N1022" s="92">
        <v>925000</v>
      </c>
      <c r="O1022" s="92" t="s">
        <v>8</v>
      </c>
      <c r="P1022" s="92">
        <v>0</v>
      </c>
      <c r="Q1022" s="92">
        <v>0</v>
      </c>
      <c r="R1022" s="92">
        <v>0</v>
      </c>
      <c r="S1022" s="92">
        <v>0</v>
      </c>
      <c r="T1022" s="25">
        <f t="shared" si="140"/>
        <v>2</v>
      </c>
      <c r="V1022">
        <f t="shared" si="141"/>
        <v>1</v>
      </c>
      <c r="W1022" s="25">
        <f t="shared" si="142"/>
        <v>1</v>
      </c>
      <c r="X1022">
        <f t="shared" si="143"/>
        <v>1</v>
      </c>
    </row>
    <row r="1023" spans="1:24" ht="15.75" x14ac:dyDescent="0.25">
      <c r="A1023" t="str">
        <f t="shared" si="135"/>
        <v>Carsen Twarynski - PHI - AG</v>
      </c>
      <c r="B1023" t="str">
        <f t="shared" si="136"/>
        <v>Carsen</v>
      </c>
      <c r="C1023" t="str">
        <f t="shared" si="137"/>
        <v>Twarynski</v>
      </c>
      <c r="D1023" s="13" t="s">
        <v>1718</v>
      </c>
      <c r="E1023" s="22" t="s">
        <v>28</v>
      </c>
      <c r="F1023" s="25" t="s">
        <v>331</v>
      </c>
      <c r="G1023" s="25" t="s">
        <v>2341</v>
      </c>
      <c r="H1023" s="25" t="s">
        <v>2581</v>
      </c>
      <c r="I1023" s="25">
        <v>21</v>
      </c>
      <c r="J1023" s="156">
        <f>VALUE(COUNTIF(Validation!$A$2:$H$100,A1023))</f>
        <v>0</v>
      </c>
      <c r="K1023" s="93">
        <f t="shared" si="138"/>
        <v>925000</v>
      </c>
      <c r="L1023" s="93">
        <f t="shared" si="139"/>
        <v>925000</v>
      </c>
      <c r="M1023" s="92">
        <v>925000</v>
      </c>
      <c r="N1023" s="92">
        <v>925000</v>
      </c>
      <c r="O1023" s="92" t="s">
        <v>8</v>
      </c>
      <c r="P1023" s="92">
        <v>0</v>
      </c>
      <c r="Q1023" s="92">
        <v>0</v>
      </c>
      <c r="R1023" s="92">
        <v>0</v>
      </c>
      <c r="S1023" s="92">
        <v>0</v>
      </c>
      <c r="T1023" s="25">
        <f t="shared" si="140"/>
        <v>2</v>
      </c>
      <c r="V1023">
        <f t="shared" si="141"/>
        <v>1</v>
      </c>
      <c r="W1023" s="25">
        <f t="shared" si="142"/>
        <v>1</v>
      </c>
      <c r="X1023">
        <f t="shared" si="143"/>
        <v>1</v>
      </c>
    </row>
    <row r="1024" spans="1:24" ht="15.75" x14ac:dyDescent="0.25">
      <c r="A1024" t="str">
        <f t="shared" si="135"/>
        <v>Kirill Ustimenko - PHI - G</v>
      </c>
      <c r="B1024" t="str">
        <f t="shared" si="136"/>
        <v>Kirill</v>
      </c>
      <c r="C1024" t="str">
        <f t="shared" si="137"/>
        <v>Ustimenko</v>
      </c>
      <c r="D1024" s="13" t="s">
        <v>2530</v>
      </c>
      <c r="E1024" s="22" t="s">
        <v>28</v>
      </c>
      <c r="F1024" s="25" t="s">
        <v>331</v>
      </c>
      <c r="G1024" s="25" t="s">
        <v>121</v>
      </c>
      <c r="H1024" s="25" t="s">
        <v>2581</v>
      </c>
      <c r="I1024" s="25">
        <v>20</v>
      </c>
      <c r="J1024" s="156">
        <f>VALUE(COUNTIF(Validation!$A$2:$H$100,A1024))</f>
        <v>0</v>
      </c>
      <c r="K1024" s="93">
        <f t="shared" si="138"/>
        <v>925000</v>
      </c>
      <c r="L1024" s="93">
        <f t="shared" si="139"/>
        <v>925000</v>
      </c>
      <c r="M1024" s="92">
        <v>925000</v>
      </c>
      <c r="N1024" s="92">
        <v>925000</v>
      </c>
      <c r="O1024" s="92">
        <v>925000</v>
      </c>
      <c r="P1024" s="92" t="s">
        <v>8</v>
      </c>
      <c r="Q1024" s="92">
        <v>0</v>
      </c>
      <c r="R1024" s="92">
        <v>0</v>
      </c>
      <c r="S1024" s="92">
        <v>0</v>
      </c>
      <c r="T1024" s="25">
        <f t="shared" si="140"/>
        <v>3</v>
      </c>
      <c r="V1024">
        <f t="shared" si="141"/>
        <v>1</v>
      </c>
      <c r="W1024" s="25">
        <f t="shared" ref="W1024:W1086" si="144">IF(LEFT(F1024,3)="ELC",1,0)</f>
        <v>1</v>
      </c>
      <c r="X1024">
        <f t="shared" ref="X1024:X1086" si="145">IF(K1024=L1024,1,0)</f>
        <v>1</v>
      </c>
    </row>
    <row r="1025" spans="1:24" ht="15.75" x14ac:dyDescent="0.25">
      <c r="A1025" t="str">
        <f t="shared" si="135"/>
        <v>Mikhail Vorobyov - PHI - C</v>
      </c>
      <c r="B1025" t="str">
        <f t="shared" si="136"/>
        <v>Mikhail</v>
      </c>
      <c r="C1025" t="str">
        <f t="shared" si="137"/>
        <v>Vorobyov</v>
      </c>
      <c r="D1025" s="13" t="s">
        <v>1716</v>
      </c>
      <c r="E1025" s="22" t="s">
        <v>28</v>
      </c>
      <c r="F1025" s="25" t="s">
        <v>331</v>
      </c>
      <c r="G1025" s="25" t="s">
        <v>70</v>
      </c>
      <c r="H1025" s="25" t="s">
        <v>2581</v>
      </c>
      <c r="I1025" s="25">
        <v>22</v>
      </c>
      <c r="J1025" s="156">
        <f>VALUE(COUNTIF(Validation!$A$2:$H$100,A1025))</f>
        <v>0</v>
      </c>
      <c r="K1025" s="93">
        <f t="shared" si="138"/>
        <v>925000</v>
      </c>
      <c r="L1025" s="93">
        <f t="shared" si="139"/>
        <v>0</v>
      </c>
      <c r="M1025" s="92">
        <v>925000</v>
      </c>
      <c r="N1025" s="92" t="s">
        <v>8</v>
      </c>
      <c r="O1025" s="92">
        <v>0</v>
      </c>
      <c r="P1025" s="92">
        <v>0</v>
      </c>
      <c r="Q1025" s="92">
        <v>0</v>
      </c>
      <c r="R1025" s="92">
        <v>0</v>
      </c>
      <c r="S1025" s="92">
        <v>0</v>
      </c>
      <c r="T1025" s="25">
        <f t="shared" si="140"/>
        <v>1</v>
      </c>
      <c r="V1025">
        <f t="shared" si="141"/>
        <v>1</v>
      </c>
      <c r="W1025" s="25">
        <f t="shared" si="144"/>
        <v>1</v>
      </c>
      <c r="X1025">
        <f t="shared" si="145"/>
        <v>0</v>
      </c>
    </row>
    <row r="1026" spans="1:24" ht="15.75" x14ac:dyDescent="0.25">
      <c r="A1026" t="str">
        <f t="shared" si="135"/>
        <v>Matthew Strome - PHI - AG</v>
      </c>
      <c r="B1026" t="str">
        <f t="shared" si="136"/>
        <v>Matthew</v>
      </c>
      <c r="C1026" t="str">
        <f t="shared" si="137"/>
        <v>Strome</v>
      </c>
      <c r="D1026" s="13" t="s">
        <v>1715</v>
      </c>
      <c r="E1026" s="22" t="s">
        <v>28</v>
      </c>
      <c r="F1026" s="25" t="s">
        <v>331</v>
      </c>
      <c r="G1026" s="9" t="s">
        <v>2341</v>
      </c>
      <c r="H1026" s="9" t="s">
        <v>2581</v>
      </c>
      <c r="I1026" s="9">
        <v>20</v>
      </c>
      <c r="J1026" s="156">
        <f>VALUE(COUNTIF(Validation!$A$2:$H$100,A1026))</f>
        <v>0</v>
      </c>
      <c r="K1026" s="93">
        <f t="shared" si="138"/>
        <v>879167</v>
      </c>
      <c r="L1026" s="93">
        <f t="shared" si="139"/>
        <v>879167</v>
      </c>
      <c r="M1026" s="92">
        <v>879167</v>
      </c>
      <c r="N1026" s="92">
        <v>879167</v>
      </c>
      <c r="O1026" s="92">
        <v>879167</v>
      </c>
      <c r="P1026" s="92" t="s">
        <v>8</v>
      </c>
      <c r="Q1026" s="92">
        <v>0</v>
      </c>
      <c r="R1026" s="92">
        <v>0</v>
      </c>
      <c r="S1026" s="92">
        <v>0</v>
      </c>
      <c r="T1026" s="25">
        <f t="shared" si="140"/>
        <v>3</v>
      </c>
      <c r="V1026">
        <f t="shared" si="141"/>
        <v>1</v>
      </c>
      <c r="W1026" s="25">
        <f t="shared" si="144"/>
        <v>1</v>
      </c>
      <c r="X1026">
        <f t="shared" si="145"/>
        <v>1</v>
      </c>
    </row>
    <row r="1027" spans="1:24" ht="15.75" x14ac:dyDescent="0.25">
      <c r="A1027" t="str">
        <f t="shared" ref="A1027:A1090" si="146">B1027&amp;" "&amp;C1027&amp;" - "&amp;E1027&amp;" - "&amp;G1027</f>
        <v>Maksim Sushko - PHI - AD</v>
      </c>
      <c r="B1027" t="str">
        <f t="shared" ref="B1027:B1090" si="147">RIGHT(D1027,(LEN(D1027)-1)-SEARCH(",",D1027,1))</f>
        <v>Maksim</v>
      </c>
      <c r="C1027" t="str">
        <f t="shared" ref="C1027:C1090" si="148">LEFT(D1027,SEARCH(",",D1027,1)-1)</f>
        <v>Sushko</v>
      </c>
      <c r="D1027" s="13" t="s">
        <v>1714</v>
      </c>
      <c r="E1027" s="22" t="s">
        <v>28</v>
      </c>
      <c r="F1027" s="25" t="s">
        <v>331</v>
      </c>
      <c r="G1027" s="25" t="s">
        <v>2339</v>
      </c>
      <c r="H1027" s="25" t="s">
        <v>2581</v>
      </c>
      <c r="I1027" s="25">
        <v>20</v>
      </c>
      <c r="J1027" s="156">
        <f>VALUE(COUNTIF(Validation!$A$2:$H$100,A1027))</f>
        <v>0</v>
      </c>
      <c r="K1027" s="93">
        <f t="shared" ref="K1027:K1090" si="149">IF(OR(M1027="RFA",M1027="UFA",M1027="",M1027=0),0,M1027)</f>
        <v>879167</v>
      </c>
      <c r="L1027" s="93">
        <f t="shared" ref="L1027:L1090" si="150">IF(OR(N1027="RFA",N1027="UFA",N1027="",N1027=0),0,N1027)</f>
        <v>879167</v>
      </c>
      <c r="M1027" s="92">
        <v>879167</v>
      </c>
      <c r="N1027" s="92">
        <v>879167</v>
      </c>
      <c r="O1027" s="92">
        <v>879167</v>
      </c>
      <c r="P1027" s="92" t="s">
        <v>8</v>
      </c>
      <c r="Q1027" s="92">
        <v>0</v>
      </c>
      <c r="R1027" s="92">
        <v>0</v>
      </c>
      <c r="S1027" s="92">
        <v>0</v>
      </c>
      <c r="T1027" s="25">
        <f t="shared" ref="T1027:T1090" si="151">COUNTIF(M1027:S1027,"&gt;0")</f>
        <v>3</v>
      </c>
      <c r="V1027">
        <f t="shared" ref="V1027:V1090" si="152">COUNTIF($D$3:$D$1478,D1027)</f>
        <v>1</v>
      </c>
      <c r="W1027" s="25">
        <f t="shared" si="144"/>
        <v>1</v>
      </c>
      <c r="X1027">
        <f t="shared" si="145"/>
        <v>1</v>
      </c>
    </row>
    <row r="1028" spans="1:24" ht="15.75" x14ac:dyDescent="0.25">
      <c r="A1028" t="str">
        <f t="shared" si="146"/>
        <v>Morgan Frost - PHI - C</v>
      </c>
      <c r="B1028" t="str">
        <f t="shared" si="147"/>
        <v>Morgan</v>
      </c>
      <c r="C1028" t="str">
        <f t="shared" si="148"/>
        <v>Frost</v>
      </c>
      <c r="D1028" s="13" t="s">
        <v>1711</v>
      </c>
      <c r="E1028" s="22" t="s">
        <v>28</v>
      </c>
      <c r="F1028" s="25" t="s">
        <v>331</v>
      </c>
      <c r="G1028" s="9" t="s">
        <v>70</v>
      </c>
      <c r="H1028" s="9" t="s">
        <v>2581</v>
      </c>
      <c r="I1028" s="9">
        <v>20</v>
      </c>
      <c r="J1028" s="156">
        <f>VALUE(COUNTIF(Validation!$A$2:$H$100,A1028))</f>
        <v>1</v>
      </c>
      <c r="K1028" s="93">
        <f t="shared" si="149"/>
        <v>863333</v>
      </c>
      <c r="L1028" s="93">
        <f t="shared" si="150"/>
        <v>863333</v>
      </c>
      <c r="M1028" s="92">
        <v>863333</v>
      </c>
      <c r="N1028" s="92">
        <v>863333</v>
      </c>
      <c r="O1028" s="92">
        <v>863333</v>
      </c>
      <c r="P1028" s="92" t="s">
        <v>8</v>
      </c>
      <c r="Q1028" s="92">
        <v>0</v>
      </c>
      <c r="R1028" s="92">
        <v>0</v>
      </c>
      <c r="S1028" s="92">
        <v>0</v>
      </c>
      <c r="T1028" s="25">
        <f t="shared" si="151"/>
        <v>3</v>
      </c>
      <c r="V1028">
        <f t="shared" si="152"/>
        <v>1</v>
      </c>
      <c r="W1028" s="25">
        <f t="shared" si="144"/>
        <v>1</v>
      </c>
      <c r="X1028">
        <f t="shared" si="145"/>
        <v>1</v>
      </c>
    </row>
    <row r="1029" spans="1:24" ht="15.75" x14ac:dyDescent="0.25">
      <c r="A1029" t="str">
        <f t="shared" si="146"/>
        <v>Carter Hart - PHI - G</v>
      </c>
      <c r="B1029" t="str">
        <f t="shared" si="147"/>
        <v>Carter</v>
      </c>
      <c r="C1029" t="str">
        <f t="shared" si="148"/>
        <v>Hart</v>
      </c>
      <c r="D1029" s="13" t="s">
        <v>1724</v>
      </c>
      <c r="E1029" s="22" t="s">
        <v>28</v>
      </c>
      <c r="F1029" s="25" t="s">
        <v>331</v>
      </c>
      <c r="G1029" s="25" t="s">
        <v>121</v>
      </c>
      <c r="H1029" s="25" t="s">
        <v>2569</v>
      </c>
      <c r="I1029" s="25">
        <v>21</v>
      </c>
      <c r="J1029" s="156">
        <f>VALUE(COUNTIF(Validation!$A$2:$H$100,A1029))</f>
        <v>1</v>
      </c>
      <c r="K1029" s="93">
        <f t="shared" si="149"/>
        <v>863333</v>
      </c>
      <c r="L1029" s="93">
        <f t="shared" si="150"/>
        <v>863333</v>
      </c>
      <c r="M1029" s="92">
        <v>863333</v>
      </c>
      <c r="N1029" s="92">
        <v>863333</v>
      </c>
      <c r="O1029" s="92" t="s">
        <v>8</v>
      </c>
      <c r="P1029" s="92">
        <v>0</v>
      </c>
      <c r="Q1029" s="92">
        <v>0</v>
      </c>
      <c r="R1029" s="92">
        <v>0</v>
      </c>
      <c r="S1029" s="92">
        <v>0</v>
      </c>
      <c r="T1029" s="25">
        <f t="shared" si="151"/>
        <v>2</v>
      </c>
      <c r="V1029">
        <f t="shared" si="152"/>
        <v>1</v>
      </c>
      <c r="W1029" s="25">
        <f t="shared" si="144"/>
        <v>1</v>
      </c>
      <c r="X1029">
        <f t="shared" si="145"/>
        <v>1</v>
      </c>
    </row>
    <row r="1030" spans="1:24" ht="15.75" x14ac:dyDescent="0.25">
      <c r="A1030" t="str">
        <f t="shared" si="146"/>
        <v>Pascal Laberge - PHI - C</v>
      </c>
      <c r="B1030" t="str">
        <f t="shared" si="147"/>
        <v>Pascal</v>
      </c>
      <c r="C1030" t="str">
        <f t="shared" si="148"/>
        <v>Laberge</v>
      </c>
      <c r="D1030" s="13" t="s">
        <v>1717</v>
      </c>
      <c r="E1030" s="22" t="s">
        <v>28</v>
      </c>
      <c r="F1030" s="25" t="s">
        <v>331</v>
      </c>
      <c r="G1030" s="9" t="s">
        <v>70</v>
      </c>
      <c r="H1030" s="9" t="s">
        <v>2581</v>
      </c>
      <c r="I1030" s="9">
        <v>21</v>
      </c>
      <c r="J1030" s="156">
        <f>VALUE(COUNTIF(Validation!$A$2:$H$100,A1030))</f>
        <v>0</v>
      </c>
      <c r="K1030" s="93">
        <f t="shared" si="149"/>
        <v>863333</v>
      </c>
      <c r="L1030" s="93">
        <f t="shared" si="150"/>
        <v>863333</v>
      </c>
      <c r="M1030" s="92">
        <v>863333</v>
      </c>
      <c r="N1030" s="92">
        <v>863333</v>
      </c>
      <c r="O1030" s="92" t="s">
        <v>8</v>
      </c>
      <c r="P1030" s="92">
        <v>0</v>
      </c>
      <c r="Q1030" s="92">
        <v>0</v>
      </c>
      <c r="R1030" s="92">
        <v>0</v>
      </c>
      <c r="S1030" s="92">
        <v>0</v>
      </c>
      <c r="T1030" s="25">
        <f t="shared" si="151"/>
        <v>2</v>
      </c>
      <c r="V1030">
        <f t="shared" si="152"/>
        <v>1</v>
      </c>
      <c r="W1030" s="25">
        <f t="shared" si="144"/>
        <v>1</v>
      </c>
      <c r="X1030">
        <f t="shared" si="145"/>
        <v>1</v>
      </c>
    </row>
    <row r="1031" spans="1:24" ht="15.75" x14ac:dyDescent="0.25">
      <c r="A1031" t="str">
        <f t="shared" si="146"/>
        <v>Isaac Ratcliffe - PHI - AG</v>
      </c>
      <c r="B1031" t="str">
        <f t="shared" si="147"/>
        <v>Isaac</v>
      </c>
      <c r="C1031" t="str">
        <f t="shared" si="148"/>
        <v>Ratcliffe</v>
      </c>
      <c r="D1031" s="13" t="s">
        <v>1713</v>
      </c>
      <c r="E1031" s="22" t="s">
        <v>28</v>
      </c>
      <c r="F1031" s="25" t="s">
        <v>331</v>
      </c>
      <c r="G1031" s="25" t="s">
        <v>2341</v>
      </c>
      <c r="H1031" s="25" t="s">
        <v>2581</v>
      </c>
      <c r="I1031" s="25">
        <v>20</v>
      </c>
      <c r="J1031" s="156">
        <f>VALUE(COUNTIF(Validation!$A$2:$H$100,A1031))</f>
        <v>0</v>
      </c>
      <c r="K1031" s="93">
        <f t="shared" si="149"/>
        <v>863333</v>
      </c>
      <c r="L1031" s="93">
        <f t="shared" si="150"/>
        <v>863333</v>
      </c>
      <c r="M1031" s="92">
        <v>863333</v>
      </c>
      <c r="N1031" s="92">
        <v>863333</v>
      </c>
      <c r="O1031" s="92">
        <v>863333</v>
      </c>
      <c r="P1031" s="92" t="s">
        <v>8</v>
      </c>
      <c r="Q1031" s="92">
        <v>0</v>
      </c>
      <c r="R1031" s="92">
        <v>0</v>
      </c>
      <c r="S1031" s="92">
        <v>0</v>
      </c>
      <c r="T1031" s="25">
        <f t="shared" si="151"/>
        <v>3</v>
      </c>
      <c r="V1031">
        <f t="shared" si="152"/>
        <v>1</v>
      </c>
      <c r="W1031" s="25">
        <f t="shared" si="144"/>
        <v>1</v>
      </c>
      <c r="X1031">
        <f t="shared" si="145"/>
        <v>1</v>
      </c>
    </row>
    <row r="1032" spans="1:24" ht="15.75" x14ac:dyDescent="0.25">
      <c r="A1032" t="str">
        <f t="shared" si="146"/>
        <v>David Kase - PHI - AD, AG, C</v>
      </c>
      <c r="B1032" t="str">
        <f t="shared" si="147"/>
        <v>David</v>
      </c>
      <c r="C1032" t="str">
        <f t="shared" si="148"/>
        <v>Kase</v>
      </c>
      <c r="D1032" s="13" t="s">
        <v>1719</v>
      </c>
      <c r="E1032" s="22" t="s">
        <v>28</v>
      </c>
      <c r="F1032" s="25" t="s">
        <v>331</v>
      </c>
      <c r="G1032" s="25" t="s">
        <v>4866</v>
      </c>
      <c r="H1032" s="25" t="s">
        <v>2581</v>
      </c>
      <c r="I1032" s="25">
        <v>22</v>
      </c>
      <c r="J1032" s="156">
        <f>VALUE(COUNTIF(Validation!$A$2:$H$100,A1032))</f>
        <v>0</v>
      </c>
      <c r="K1032" s="93">
        <f t="shared" si="149"/>
        <v>850000</v>
      </c>
      <c r="L1032" s="93">
        <f t="shared" si="150"/>
        <v>850000</v>
      </c>
      <c r="M1032" s="92">
        <v>850000</v>
      </c>
      <c r="N1032" s="92">
        <v>850000</v>
      </c>
      <c r="O1032" s="92" t="s">
        <v>8</v>
      </c>
      <c r="P1032" s="92">
        <v>0</v>
      </c>
      <c r="Q1032" s="92">
        <v>0</v>
      </c>
      <c r="R1032" s="92">
        <v>0</v>
      </c>
      <c r="S1032" s="92">
        <v>0</v>
      </c>
      <c r="T1032" s="25">
        <f t="shared" si="151"/>
        <v>2</v>
      </c>
      <c r="V1032">
        <f t="shared" si="152"/>
        <v>1</v>
      </c>
      <c r="W1032" s="25">
        <f t="shared" si="144"/>
        <v>1</v>
      </c>
      <c r="X1032">
        <f t="shared" si="145"/>
        <v>1</v>
      </c>
    </row>
    <row r="1033" spans="1:24" ht="15.75" x14ac:dyDescent="0.25">
      <c r="A1033" t="str">
        <f t="shared" si="146"/>
        <v>Mark Friedman - PHI - DD</v>
      </c>
      <c r="B1033" t="str">
        <f t="shared" si="147"/>
        <v>Mark</v>
      </c>
      <c r="C1033" t="str">
        <f t="shared" si="148"/>
        <v>Friedman</v>
      </c>
      <c r="D1033" s="13" t="s">
        <v>1722</v>
      </c>
      <c r="E1033" s="22" t="s">
        <v>28</v>
      </c>
      <c r="F1033" s="25" t="s">
        <v>331</v>
      </c>
      <c r="G1033" s="25" t="s">
        <v>2345</v>
      </c>
      <c r="H1033" s="25" t="s">
        <v>2581</v>
      </c>
      <c r="I1033" s="25">
        <v>23</v>
      </c>
      <c r="J1033" s="156">
        <f>VALUE(COUNTIF(Validation!$A$2:$H$100,A1033))</f>
        <v>0</v>
      </c>
      <c r="K1033" s="93">
        <f t="shared" si="149"/>
        <v>825000</v>
      </c>
      <c r="L1033" s="93">
        <f t="shared" si="150"/>
        <v>0</v>
      </c>
      <c r="M1033" s="92">
        <v>825000</v>
      </c>
      <c r="N1033" s="92" t="s">
        <v>8</v>
      </c>
      <c r="O1033" s="92">
        <v>0</v>
      </c>
      <c r="P1033" s="92">
        <v>0</v>
      </c>
      <c r="Q1033" s="92">
        <v>0</v>
      </c>
      <c r="R1033" s="92">
        <v>0</v>
      </c>
      <c r="S1033" s="92">
        <v>0</v>
      </c>
      <c r="T1033" s="25">
        <f t="shared" si="151"/>
        <v>1</v>
      </c>
      <c r="V1033">
        <f t="shared" si="152"/>
        <v>1</v>
      </c>
      <c r="W1033" s="25">
        <f t="shared" si="144"/>
        <v>1</v>
      </c>
      <c r="X1033">
        <f t="shared" si="145"/>
        <v>0</v>
      </c>
    </row>
    <row r="1034" spans="1:24" ht="15.75" x14ac:dyDescent="0.25">
      <c r="A1034" t="str">
        <f t="shared" si="146"/>
        <v>Yegor Zamula - PHI - DG</v>
      </c>
      <c r="B1034" t="str">
        <f t="shared" si="147"/>
        <v>Yegor</v>
      </c>
      <c r="C1034" t="str">
        <f t="shared" si="148"/>
        <v>Zamula</v>
      </c>
      <c r="D1034" s="13" t="s">
        <v>2529</v>
      </c>
      <c r="E1034" s="22" t="s">
        <v>28</v>
      </c>
      <c r="F1034" s="25" t="s">
        <v>333</v>
      </c>
      <c r="G1034" s="9" t="s">
        <v>2346</v>
      </c>
      <c r="H1034" s="9" t="s">
        <v>334</v>
      </c>
      <c r="I1034" s="9">
        <v>19</v>
      </c>
      <c r="J1034" s="156">
        <f>VALUE(COUNTIF(Validation!$A$2:$H$100,A1034))</f>
        <v>0</v>
      </c>
      <c r="K1034" s="93">
        <f t="shared" si="149"/>
        <v>793333</v>
      </c>
      <c r="L1034" s="93">
        <f t="shared" si="150"/>
        <v>793333</v>
      </c>
      <c r="M1034" s="92">
        <v>793333</v>
      </c>
      <c r="N1034" s="92">
        <v>793333</v>
      </c>
      <c r="O1034" s="92">
        <v>793333</v>
      </c>
      <c r="P1034" s="92" t="s">
        <v>8</v>
      </c>
      <c r="Q1034" s="92">
        <v>0</v>
      </c>
      <c r="R1034" s="92">
        <v>0</v>
      </c>
      <c r="S1034" s="92">
        <v>0</v>
      </c>
      <c r="T1034" s="25">
        <f t="shared" si="151"/>
        <v>3</v>
      </c>
      <c r="V1034">
        <f t="shared" si="152"/>
        <v>1</v>
      </c>
      <c r="W1034" s="25">
        <f t="shared" si="144"/>
        <v>1</v>
      </c>
      <c r="X1034">
        <f t="shared" si="145"/>
        <v>1</v>
      </c>
    </row>
    <row r="1035" spans="1:24" ht="15.75" x14ac:dyDescent="0.25">
      <c r="A1035" t="str">
        <f t="shared" si="146"/>
        <v>Connor Bunnaman - PHI - C</v>
      </c>
      <c r="B1035" t="str">
        <f t="shared" si="147"/>
        <v>Connor</v>
      </c>
      <c r="C1035" t="str">
        <f t="shared" si="148"/>
        <v>Bunnaman</v>
      </c>
      <c r="D1035" s="13" t="s">
        <v>1723</v>
      </c>
      <c r="E1035" s="25" t="s">
        <v>28</v>
      </c>
      <c r="F1035" s="25" t="s">
        <v>331</v>
      </c>
      <c r="G1035" s="158" t="s">
        <v>70</v>
      </c>
      <c r="H1035" s="158" t="s">
        <v>2581</v>
      </c>
      <c r="I1035" s="158">
        <v>21</v>
      </c>
      <c r="J1035" s="156">
        <f>VALUE(COUNTIF(Validation!$A$2:$H$100,A1035))</f>
        <v>0</v>
      </c>
      <c r="K1035" s="93">
        <f t="shared" si="149"/>
        <v>790000</v>
      </c>
      <c r="L1035" s="93">
        <f t="shared" si="150"/>
        <v>790000</v>
      </c>
      <c r="M1035" s="92">
        <v>790000</v>
      </c>
      <c r="N1035" s="92">
        <v>790000</v>
      </c>
      <c r="O1035" s="92" t="s">
        <v>8</v>
      </c>
      <c r="P1035" s="92">
        <v>0</v>
      </c>
      <c r="Q1035" s="92">
        <v>0</v>
      </c>
      <c r="R1035" s="92">
        <v>0</v>
      </c>
      <c r="S1035" s="92">
        <v>0</v>
      </c>
      <c r="T1035" s="25">
        <f t="shared" si="151"/>
        <v>2</v>
      </c>
      <c r="V1035">
        <f t="shared" si="152"/>
        <v>1</v>
      </c>
      <c r="W1035" s="25">
        <f t="shared" si="144"/>
        <v>1</v>
      </c>
      <c r="X1035">
        <f t="shared" si="145"/>
        <v>1</v>
      </c>
    </row>
    <row r="1036" spans="1:24" ht="15.75" x14ac:dyDescent="0.25">
      <c r="A1036" t="str">
        <f t="shared" si="146"/>
        <v>Andy Andreoff - PHI - AG, C</v>
      </c>
      <c r="B1036" t="str">
        <f t="shared" si="147"/>
        <v>Andy</v>
      </c>
      <c r="C1036" t="str">
        <f t="shared" si="148"/>
        <v>Andreoff</v>
      </c>
      <c r="D1036" s="13" t="s">
        <v>1465</v>
      </c>
      <c r="E1036" s="22" t="s">
        <v>28</v>
      </c>
      <c r="F1036" s="25">
        <v>0</v>
      </c>
      <c r="G1036" s="25" t="s">
        <v>2351</v>
      </c>
      <c r="H1036" s="25" t="s">
        <v>2581</v>
      </c>
      <c r="I1036" s="25">
        <v>28</v>
      </c>
      <c r="J1036" s="156">
        <f>VALUE(COUNTIF(Validation!$A$2:$H$100,A1036))</f>
        <v>0</v>
      </c>
      <c r="K1036" s="93">
        <f t="shared" si="149"/>
        <v>750000</v>
      </c>
      <c r="L1036" s="93">
        <f t="shared" si="150"/>
        <v>750000</v>
      </c>
      <c r="M1036" s="92">
        <v>750000</v>
      </c>
      <c r="N1036" s="92">
        <v>750000</v>
      </c>
      <c r="O1036" s="92" t="s">
        <v>7</v>
      </c>
      <c r="P1036" s="92">
        <v>0</v>
      </c>
      <c r="Q1036" s="92">
        <v>0</v>
      </c>
      <c r="R1036" s="92">
        <v>0</v>
      </c>
      <c r="S1036" s="92">
        <v>0</v>
      </c>
      <c r="T1036" s="25">
        <f t="shared" si="151"/>
        <v>2</v>
      </c>
      <c r="V1036">
        <f t="shared" si="152"/>
        <v>1</v>
      </c>
      <c r="W1036" s="25">
        <f t="shared" si="144"/>
        <v>0</v>
      </c>
      <c r="X1036">
        <f t="shared" si="145"/>
        <v>1</v>
      </c>
    </row>
    <row r="1037" spans="1:24" ht="15.75" x14ac:dyDescent="0.25">
      <c r="A1037" t="str">
        <f t="shared" si="146"/>
        <v>Alex Lyon - PHI - G</v>
      </c>
      <c r="B1037" t="str">
        <f t="shared" si="147"/>
        <v>Alex</v>
      </c>
      <c r="C1037" t="str">
        <f t="shared" si="148"/>
        <v>Lyon</v>
      </c>
      <c r="D1037" s="13" t="s">
        <v>1721</v>
      </c>
      <c r="E1037" s="22" t="s">
        <v>28</v>
      </c>
      <c r="F1037" s="25">
        <v>0</v>
      </c>
      <c r="G1037" s="25" t="s">
        <v>121</v>
      </c>
      <c r="H1037" s="25" t="s">
        <v>2581</v>
      </c>
      <c r="I1037" s="25">
        <v>26</v>
      </c>
      <c r="J1037" s="156">
        <f>VALUE(COUNTIF(Validation!$A$2:$H$100,A1037))</f>
        <v>0</v>
      </c>
      <c r="K1037" s="93">
        <f t="shared" si="149"/>
        <v>750000</v>
      </c>
      <c r="L1037" s="93">
        <f t="shared" si="150"/>
        <v>0</v>
      </c>
      <c r="M1037" s="92">
        <v>750000</v>
      </c>
      <c r="N1037" s="92" t="s">
        <v>7</v>
      </c>
      <c r="O1037" s="92">
        <v>0</v>
      </c>
      <c r="P1037" s="92">
        <v>0</v>
      </c>
      <c r="Q1037" s="92">
        <v>0</v>
      </c>
      <c r="R1037" s="92">
        <v>0</v>
      </c>
      <c r="S1037" s="92">
        <v>0</v>
      </c>
      <c r="T1037" s="25">
        <f t="shared" si="151"/>
        <v>1</v>
      </c>
      <c r="V1037">
        <f t="shared" si="152"/>
        <v>1</v>
      </c>
      <c r="W1037" s="25">
        <f t="shared" si="144"/>
        <v>0</v>
      </c>
      <c r="X1037">
        <f t="shared" si="145"/>
        <v>0</v>
      </c>
    </row>
    <row r="1038" spans="1:24" ht="15.75" x14ac:dyDescent="0.25">
      <c r="A1038" t="str">
        <f t="shared" si="146"/>
        <v>Andy Welinski - PHI - DD</v>
      </c>
      <c r="B1038" t="str">
        <f t="shared" si="147"/>
        <v>Andy</v>
      </c>
      <c r="C1038" t="str">
        <f t="shared" si="148"/>
        <v>Welinski</v>
      </c>
      <c r="D1038" s="13" t="s">
        <v>2056</v>
      </c>
      <c r="E1038" s="22" t="s">
        <v>28</v>
      </c>
      <c r="F1038" s="25">
        <v>0</v>
      </c>
      <c r="G1038" s="158" t="s">
        <v>2345</v>
      </c>
      <c r="H1038" s="158" t="s">
        <v>2581</v>
      </c>
      <c r="I1038" s="158">
        <v>26</v>
      </c>
      <c r="J1038" s="156">
        <f>VALUE(COUNTIF(Validation!$A$2:$H$100,A1038))</f>
        <v>0</v>
      </c>
      <c r="K1038" s="93">
        <f t="shared" si="149"/>
        <v>750000</v>
      </c>
      <c r="L1038" s="93">
        <f t="shared" si="150"/>
        <v>0</v>
      </c>
      <c r="M1038" s="92">
        <v>750000</v>
      </c>
      <c r="N1038" s="92" t="s">
        <v>7</v>
      </c>
      <c r="O1038" s="92">
        <v>0</v>
      </c>
      <c r="P1038" s="92">
        <v>0</v>
      </c>
      <c r="Q1038" s="92">
        <v>0</v>
      </c>
      <c r="R1038" s="92">
        <v>0</v>
      </c>
      <c r="S1038" s="92">
        <v>0</v>
      </c>
      <c r="T1038" s="25">
        <f t="shared" si="151"/>
        <v>1</v>
      </c>
      <c r="V1038">
        <f t="shared" si="152"/>
        <v>1</v>
      </c>
      <c r="W1038" s="25">
        <f t="shared" si="144"/>
        <v>0</v>
      </c>
      <c r="X1038">
        <f t="shared" si="145"/>
        <v>0</v>
      </c>
    </row>
    <row r="1039" spans="1:24" ht="15.75" x14ac:dyDescent="0.25">
      <c r="A1039" t="str">
        <f t="shared" si="146"/>
        <v>Nicolas Aube-Kubel - PHI - AD</v>
      </c>
      <c r="B1039" t="str">
        <f t="shared" si="147"/>
        <v>Nicolas</v>
      </c>
      <c r="C1039" t="str">
        <f t="shared" si="148"/>
        <v>Aube-Kubel</v>
      </c>
      <c r="D1039" s="13" t="s">
        <v>2772</v>
      </c>
      <c r="E1039" s="22" t="s">
        <v>28</v>
      </c>
      <c r="F1039" s="25">
        <v>0</v>
      </c>
      <c r="G1039" s="25" t="s">
        <v>2339</v>
      </c>
      <c r="H1039" s="25" t="s">
        <v>2581</v>
      </c>
      <c r="I1039" s="25">
        <v>23</v>
      </c>
      <c r="J1039" s="156">
        <f>VALUE(COUNTIF(Validation!$A$2:$H$100,A1039))</f>
        <v>0</v>
      </c>
      <c r="K1039" s="93">
        <f t="shared" si="149"/>
        <v>700000</v>
      </c>
      <c r="L1039" s="93">
        <f t="shared" si="150"/>
        <v>0</v>
      </c>
      <c r="M1039" s="92">
        <v>700000</v>
      </c>
      <c r="N1039" s="92" t="s">
        <v>8</v>
      </c>
      <c r="O1039" s="92">
        <v>0</v>
      </c>
      <c r="P1039" s="92">
        <v>0</v>
      </c>
      <c r="Q1039" s="92">
        <v>0</v>
      </c>
      <c r="R1039" s="92">
        <v>0</v>
      </c>
      <c r="S1039" s="92">
        <v>0</v>
      </c>
      <c r="T1039" s="25">
        <f t="shared" si="151"/>
        <v>1</v>
      </c>
      <c r="V1039">
        <f t="shared" si="152"/>
        <v>1</v>
      </c>
      <c r="W1039" s="25">
        <f t="shared" si="144"/>
        <v>0</v>
      </c>
      <c r="X1039">
        <f t="shared" si="145"/>
        <v>0</v>
      </c>
    </row>
    <row r="1040" spans="1:24" ht="15.75" x14ac:dyDescent="0.25">
      <c r="A1040" t="str">
        <f t="shared" si="146"/>
        <v>Jean-François Berube - PHI - G</v>
      </c>
      <c r="B1040" t="str">
        <f t="shared" si="147"/>
        <v>Jean-François</v>
      </c>
      <c r="C1040" t="str">
        <f t="shared" si="148"/>
        <v>Berube</v>
      </c>
      <c r="D1040" s="13" t="s">
        <v>2776</v>
      </c>
      <c r="E1040" s="22" t="s">
        <v>28</v>
      </c>
      <c r="F1040" s="25">
        <v>0</v>
      </c>
      <c r="G1040" s="158" t="s">
        <v>121</v>
      </c>
      <c r="H1040" s="158" t="s">
        <v>2581</v>
      </c>
      <c r="I1040" s="158">
        <v>28</v>
      </c>
      <c r="J1040" s="156">
        <f>VALUE(COUNTIF(Validation!$A$2:$H$100,A1040))</f>
        <v>0</v>
      </c>
      <c r="K1040" s="93">
        <f t="shared" si="149"/>
        <v>700000</v>
      </c>
      <c r="L1040" s="93">
        <f t="shared" si="150"/>
        <v>0</v>
      </c>
      <c r="M1040" s="92">
        <v>700000</v>
      </c>
      <c r="N1040" s="92" t="s">
        <v>7</v>
      </c>
      <c r="O1040" s="92">
        <v>0</v>
      </c>
      <c r="P1040" s="92">
        <v>0</v>
      </c>
      <c r="Q1040" s="92">
        <v>0</v>
      </c>
      <c r="R1040" s="92">
        <v>0</v>
      </c>
      <c r="S1040" s="92">
        <v>0</v>
      </c>
      <c r="T1040" s="25">
        <f t="shared" si="151"/>
        <v>1</v>
      </c>
      <c r="V1040">
        <f t="shared" si="152"/>
        <v>1</v>
      </c>
      <c r="W1040" s="25">
        <f t="shared" si="144"/>
        <v>0</v>
      </c>
      <c r="X1040">
        <f t="shared" si="145"/>
        <v>0</v>
      </c>
    </row>
    <row r="1041" spans="1:24" ht="15.75" x14ac:dyDescent="0.25">
      <c r="A1041" t="str">
        <f t="shared" si="146"/>
        <v>Chris Bigras - PHI - DD</v>
      </c>
      <c r="B1041" t="str">
        <f t="shared" si="147"/>
        <v>Chris</v>
      </c>
      <c r="C1041" t="str">
        <f t="shared" si="148"/>
        <v>Bigras</v>
      </c>
      <c r="D1041" s="13" t="s">
        <v>1682</v>
      </c>
      <c r="E1041" s="22" t="s">
        <v>28</v>
      </c>
      <c r="F1041" s="25">
        <v>0</v>
      </c>
      <c r="G1041" s="9" t="s">
        <v>2345</v>
      </c>
      <c r="H1041" s="9" t="s">
        <v>2581</v>
      </c>
      <c r="I1041" s="9">
        <v>24</v>
      </c>
      <c r="J1041" s="156">
        <f>VALUE(COUNTIF(Validation!$A$2:$H$100,A1041))</f>
        <v>0</v>
      </c>
      <c r="K1041" s="93">
        <f t="shared" si="149"/>
        <v>700000</v>
      </c>
      <c r="L1041" s="93">
        <f t="shared" si="150"/>
        <v>700000</v>
      </c>
      <c r="M1041" s="92">
        <v>700000</v>
      </c>
      <c r="N1041" s="92">
        <v>700000</v>
      </c>
      <c r="O1041" s="92" t="s">
        <v>8</v>
      </c>
      <c r="P1041" s="92">
        <v>0</v>
      </c>
      <c r="Q1041" s="92">
        <v>0</v>
      </c>
      <c r="R1041" s="92">
        <v>0</v>
      </c>
      <c r="S1041" s="92">
        <v>0</v>
      </c>
      <c r="T1041" s="25">
        <f t="shared" si="151"/>
        <v>2</v>
      </c>
      <c r="V1041">
        <f t="shared" si="152"/>
        <v>1</v>
      </c>
      <c r="W1041" s="25">
        <f t="shared" si="144"/>
        <v>0</v>
      </c>
      <c r="X1041">
        <f t="shared" si="145"/>
        <v>1</v>
      </c>
    </row>
    <row r="1042" spans="1:24" ht="15.75" x14ac:dyDescent="0.25">
      <c r="A1042" t="str">
        <f t="shared" si="146"/>
        <v>Kyle Criscuolo - PHI - C</v>
      </c>
      <c r="B1042" t="str">
        <f t="shared" si="147"/>
        <v>Kyle</v>
      </c>
      <c r="C1042" t="str">
        <f t="shared" si="148"/>
        <v>Criscuolo</v>
      </c>
      <c r="D1042" s="13" t="s">
        <v>1328</v>
      </c>
      <c r="E1042" s="22" t="s">
        <v>28</v>
      </c>
      <c r="F1042" s="25">
        <v>0</v>
      </c>
      <c r="G1042" s="9" t="s">
        <v>70</v>
      </c>
      <c r="H1042" s="9" t="s">
        <v>2581</v>
      </c>
      <c r="I1042" s="9">
        <v>27</v>
      </c>
      <c r="J1042" s="156">
        <f>VALUE(COUNTIF(Validation!$A$2:$H$100,A1042))</f>
        <v>0</v>
      </c>
      <c r="K1042" s="93">
        <f t="shared" si="149"/>
        <v>700000</v>
      </c>
      <c r="L1042" s="93">
        <f t="shared" si="150"/>
        <v>0</v>
      </c>
      <c r="M1042" s="92">
        <v>700000</v>
      </c>
      <c r="N1042" s="92" t="s">
        <v>7</v>
      </c>
      <c r="O1042" s="92">
        <v>0</v>
      </c>
      <c r="P1042" s="92">
        <v>0</v>
      </c>
      <c r="Q1042" s="92">
        <v>0</v>
      </c>
      <c r="R1042" s="92">
        <v>0</v>
      </c>
      <c r="S1042" s="92">
        <v>0</v>
      </c>
      <c r="T1042" s="25">
        <f t="shared" si="151"/>
        <v>1</v>
      </c>
      <c r="V1042">
        <f t="shared" si="152"/>
        <v>1</v>
      </c>
      <c r="W1042" s="25">
        <f t="shared" si="144"/>
        <v>0</v>
      </c>
      <c r="X1042">
        <f t="shared" si="145"/>
        <v>0</v>
      </c>
    </row>
    <row r="1043" spans="1:24" ht="15.75" x14ac:dyDescent="0.25">
      <c r="A1043" t="str">
        <f t="shared" si="146"/>
        <v>Kurtis Gabriel - PHI - AD</v>
      </c>
      <c r="B1043" t="str">
        <f t="shared" si="147"/>
        <v>Kurtis</v>
      </c>
      <c r="C1043" t="str">
        <f t="shared" si="148"/>
        <v>Gabriel</v>
      </c>
      <c r="D1043" s="13" t="s">
        <v>1609</v>
      </c>
      <c r="E1043" s="22" t="s">
        <v>28</v>
      </c>
      <c r="F1043" s="25">
        <v>0</v>
      </c>
      <c r="G1043" s="25" t="s">
        <v>2339</v>
      </c>
      <c r="H1043" s="25" t="s">
        <v>2569</v>
      </c>
      <c r="I1043" s="25">
        <v>26</v>
      </c>
      <c r="J1043" s="156">
        <f>VALUE(COUNTIF(Validation!$A$2:$H$100,A1043))</f>
        <v>0</v>
      </c>
      <c r="K1043" s="93">
        <f t="shared" si="149"/>
        <v>700000</v>
      </c>
      <c r="L1043" s="93">
        <f t="shared" si="150"/>
        <v>0</v>
      </c>
      <c r="M1043" s="92">
        <v>700000</v>
      </c>
      <c r="N1043" s="92" t="s">
        <v>7</v>
      </c>
      <c r="O1043" s="92">
        <v>0</v>
      </c>
      <c r="P1043" s="92">
        <v>0</v>
      </c>
      <c r="Q1043" s="92">
        <v>0</v>
      </c>
      <c r="R1043" s="92">
        <v>0</v>
      </c>
      <c r="S1043" s="92">
        <v>0</v>
      </c>
      <c r="T1043" s="25">
        <f t="shared" si="151"/>
        <v>1</v>
      </c>
      <c r="V1043">
        <f t="shared" si="152"/>
        <v>1</v>
      </c>
      <c r="W1043" s="25">
        <f t="shared" si="144"/>
        <v>0</v>
      </c>
      <c r="X1043">
        <f t="shared" si="145"/>
        <v>0</v>
      </c>
    </row>
    <row r="1044" spans="1:24" ht="15.75" x14ac:dyDescent="0.25">
      <c r="A1044" t="str">
        <f t="shared" si="146"/>
        <v>Samuel Morin - PHI - DG</v>
      </c>
      <c r="B1044" t="str">
        <f t="shared" si="147"/>
        <v>Samuel</v>
      </c>
      <c r="C1044" t="str">
        <f t="shared" si="148"/>
        <v>Morin</v>
      </c>
      <c r="D1044" s="13" t="s">
        <v>1727</v>
      </c>
      <c r="E1044" s="22" t="s">
        <v>28</v>
      </c>
      <c r="F1044" s="25">
        <v>0</v>
      </c>
      <c r="G1044" s="25" t="s">
        <v>2346</v>
      </c>
      <c r="H1044" s="25" t="s">
        <v>2569</v>
      </c>
      <c r="I1044" s="25">
        <v>24</v>
      </c>
      <c r="J1044" s="156">
        <f>VALUE(COUNTIF(Validation!$A$2:$H$100,A1044))</f>
        <v>0</v>
      </c>
      <c r="K1044" s="93">
        <f t="shared" si="149"/>
        <v>700000</v>
      </c>
      <c r="L1044" s="93">
        <f t="shared" si="150"/>
        <v>700000</v>
      </c>
      <c r="M1044" s="92">
        <v>700000</v>
      </c>
      <c r="N1044" s="92">
        <v>700000</v>
      </c>
      <c r="O1044" s="92" t="s">
        <v>8</v>
      </c>
      <c r="P1044" s="92">
        <v>0</v>
      </c>
      <c r="Q1044" s="92">
        <v>0</v>
      </c>
      <c r="R1044" s="92">
        <v>0</v>
      </c>
      <c r="S1044" s="92">
        <v>0</v>
      </c>
      <c r="T1044" s="25">
        <f t="shared" si="151"/>
        <v>2</v>
      </c>
      <c r="V1044">
        <f t="shared" si="152"/>
        <v>1</v>
      </c>
      <c r="W1044" s="25">
        <f t="shared" si="144"/>
        <v>0</v>
      </c>
      <c r="X1044">
        <f t="shared" si="145"/>
        <v>1</v>
      </c>
    </row>
    <row r="1045" spans="1:24" ht="15.75" x14ac:dyDescent="0.25">
      <c r="A1045" t="str">
        <f t="shared" si="146"/>
        <v>Nate Prosser - PHI - DD</v>
      </c>
      <c r="B1045" t="str">
        <f t="shared" si="147"/>
        <v>Nate</v>
      </c>
      <c r="C1045" t="str">
        <f t="shared" si="148"/>
        <v>Prosser</v>
      </c>
      <c r="D1045" s="13" t="s">
        <v>1911</v>
      </c>
      <c r="E1045" s="22" t="s">
        <v>28</v>
      </c>
      <c r="F1045" s="25">
        <v>0</v>
      </c>
      <c r="G1045" s="25" t="s">
        <v>2345</v>
      </c>
      <c r="H1045" s="25" t="s">
        <v>2581</v>
      </c>
      <c r="I1045" s="25">
        <v>33</v>
      </c>
      <c r="J1045" s="156">
        <f>VALUE(COUNTIF(Validation!$A$2:$H$100,A1045))</f>
        <v>0</v>
      </c>
      <c r="K1045" s="93">
        <f t="shared" si="149"/>
        <v>700000</v>
      </c>
      <c r="L1045" s="93">
        <f t="shared" si="150"/>
        <v>700000</v>
      </c>
      <c r="M1045" s="92">
        <v>700000</v>
      </c>
      <c r="N1045" s="92">
        <v>700000</v>
      </c>
      <c r="O1045" s="92" t="s">
        <v>7</v>
      </c>
      <c r="P1045" s="92">
        <v>0</v>
      </c>
      <c r="Q1045" s="92">
        <v>0</v>
      </c>
      <c r="R1045" s="92">
        <v>0</v>
      </c>
      <c r="S1045" s="92">
        <v>0</v>
      </c>
      <c r="T1045" s="25">
        <f t="shared" si="151"/>
        <v>2</v>
      </c>
      <c r="V1045">
        <f t="shared" si="152"/>
        <v>1</v>
      </c>
      <c r="W1045" s="25">
        <f t="shared" si="144"/>
        <v>0</v>
      </c>
      <c r="X1045">
        <f t="shared" si="145"/>
        <v>1</v>
      </c>
    </row>
    <row r="1046" spans="1:24" ht="15.75" x14ac:dyDescent="0.25">
      <c r="A1046" t="str">
        <f t="shared" si="146"/>
        <v>Tyler Wotherspoon - PHI - DG</v>
      </c>
      <c r="B1046" t="str">
        <f t="shared" si="147"/>
        <v>Tyler</v>
      </c>
      <c r="C1046" t="str">
        <f t="shared" si="148"/>
        <v>Wotherspoon</v>
      </c>
      <c r="D1046" s="13" t="s">
        <v>1987</v>
      </c>
      <c r="E1046" s="22" t="s">
        <v>28</v>
      </c>
      <c r="F1046" s="25">
        <v>0</v>
      </c>
      <c r="G1046" s="25" t="s">
        <v>2346</v>
      </c>
      <c r="H1046" s="25" t="s">
        <v>2581</v>
      </c>
      <c r="I1046" s="25">
        <v>26</v>
      </c>
      <c r="J1046" s="156">
        <f>VALUE(COUNTIF(Validation!$A$2:$H$100,A1046))</f>
        <v>0</v>
      </c>
      <c r="K1046" s="93">
        <f t="shared" si="149"/>
        <v>700000</v>
      </c>
      <c r="L1046" s="93">
        <f t="shared" si="150"/>
        <v>700000</v>
      </c>
      <c r="M1046" s="92">
        <v>700000</v>
      </c>
      <c r="N1046" s="92">
        <v>700000</v>
      </c>
      <c r="O1046" s="92" t="s">
        <v>7</v>
      </c>
      <c r="P1046" s="92">
        <v>0</v>
      </c>
      <c r="Q1046" s="92">
        <v>0</v>
      </c>
      <c r="R1046" s="92">
        <v>0</v>
      </c>
      <c r="S1046" s="92">
        <v>0</v>
      </c>
      <c r="T1046" s="25">
        <f t="shared" si="151"/>
        <v>2</v>
      </c>
      <c r="V1046">
        <f t="shared" si="152"/>
        <v>1</v>
      </c>
      <c r="W1046" s="25">
        <f t="shared" si="144"/>
        <v>0</v>
      </c>
      <c r="X1046">
        <f t="shared" si="145"/>
        <v>1</v>
      </c>
    </row>
    <row r="1047" spans="1:24" ht="15.75" x14ac:dyDescent="0.25">
      <c r="A1047" t="str">
        <f t="shared" si="146"/>
        <v>Philippe Myers - PHI - DD</v>
      </c>
      <c r="B1047" t="str">
        <f t="shared" si="147"/>
        <v>Philippe</v>
      </c>
      <c r="C1047" t="str">
        <f t="shared" si="148"/>
        <v>Myers</v>
      </c>
      <c r="D1047" s="13" t="s">
        <v>1728</v>
      </c>
      <c r="E1047" s="22" t="s">
        <v>28</v>
      </c>
      <c r="F1047" s="25" t="s">
        <v>331</v>
      </c>
      <c r="G1047" s="158" t="s">
        <v>2345</v>
      </c>
      <c r="H1047" s="158" t="s">
        <v>2569</v>
      </c>
      <c r="I1047" s="158">
        <v>22</v>
      </c>
      <c r="J1047" s="156">
        <f>VALUE(COUNTIF(Validation!$A$2:$H$100,A1047))</f>
        <v>0</v>
      </c>
      <c r="K1047" s="93">
        <f t="shared" si="149"/>
        <v>678889</v>
      </c>
      <c r="L1047" s="93">
        <f t="shared" si="150"/>
        <v>0</v>
      </c>
      <c r="M1047" s="92">
        <v>678889</v>
      </c>
      <c r="N1047" s="92" t="s">
        <v>8</v>
      </c>
      <c r="O1047" s="92">
        <v>0</v>
      </c>
      <c r="P1047" s="92">
        <v>0</v>
      </c>
      <c r="Q1047" s="92">
        <v>0</v>
      </c>
      <c r="R1047" s="92">
        <v>0</v>
      </c>
      <c r="S1047" s="92">
        <v>0</v>
      </c>
      <c r="T1047" s="25">
        <f t="shared" si="151"/>
        <v>1</v>
      </c>
      <c r="V1047">
        <f t="shared" si="152"/>
        <v>1</v>
      </c>
      <c r="W1047" s="25">
        <f t="shared" si="144"/>
        <v>1</v>
      </c>
      <c r="X1047">
        <f t="shared" si="145"/>
        <v>0</v>
      </c>
    </row>
    <row r="1048" spans="1:24" ht="15.75" x14ac:dyDescent="0.25">
      <c r="A1048" t="str">
        <f t="shared" si="146"/>
        <v>T.J. Brennan - PHI - DG</v>
      </c>
      <c r="B1048" t="str">
        <f t="shared" si="147"/>
        <v>T.J.</v>
      </c>
      <c r="C1048" t="str">
        <f t="shared" si="148"/>
        <v>Brennan</v>
      </c>
      <c r="D1048" s="13" t="s">
        <v>1730</v>
      </c>
      <c r="E1048" s="22" t="s">
        <v>28</v>
      </c>
      <c r="F1048" s="25">
        <v>0</v>
      </c>
      <c r="G1048" s="25" t="s">
        <v>2346</v>
      </c>
      <c r="H1048" s="25" t="s">
        <v>2581</v>
      </c>
      <c r="I1048" s="25">
        <v>30</v>
      </c>
      <c r="J1048" s="156">
        <f>VALUE(COUNTIF(Validation!$A$2:$H$100,A1048))</f>
        <v>0</v>
      </c>
      <c r="K1048" s="93">
        <f t="shared" si="149"/>
        <v>675000</v>
      </c>
      <c r="L1048" s="93">
        <f t="shared" si="150"/>
        <v>0</v>
      </c>
      <c r="M1048" s="92">
        <v>675000</v>
      </c>
      <c r="N1048" s="92" t="s">
        <v>7</v>
      </c>
      <c r="O1048" s="92">
        <v>0</v>
      </c>
      <c r="P1048" s="92">
        <v>0</v>
      </c>
      <c r="Q1048" s="92">
        <v>0</v>
      </c>
      <c r="R1048" s="92">
        <v>0</v>
      </c>
      <c r="S1048" s="92">
        <v>0</v>
      </c>
      <c r="T1048" s="25">
        <f t="shared" si="151"/>
        <v>1</v>
      </c>
      <c r="V1048">
        <f t="shared" si="152"/>
        <v>1</v>
      </c>
      <c r="W1048" s="25">
        <f t="shared" si="144"/>
        <v>0</v>
      </c>
      <c r="X1048">
        <f t="shared" si="145"/>
        <v>0</v>
      </c>
    </row>
    <row r="1049" spans="1:24" ht="15.75" x14ac:dyDescent="0.25">
      <c r="A1049" t="str">
        <f t="shared" si="146"/>
        <v>Reece Willcox - PHI - DD</v>
      </c>
      <c r="B1049" t="str">
        <f t="shared" si="147"/>
        <v>Reece</v>
      </c>
      <c r="C1049" t="str">
        <f t="shared" si="148"/>
        <v>Willcox</v>
      </c>
      <c r="D1049" s="13" t="s">
        <v>1729</v>
      </c>
      <c r="E1049" s="22" t="s">
        <v>28</v>
      </c>
      <c r="F1049" s="25">
        <v>0</v>
      </c>
      <c r="G1049" s="25" t="s">
        <v>2345</v>
      </c>
      <c r="H1049" s="25" t="s">
        <v>2581</v>
      </c>
      <c r="I1049" s="25">
        <v>25</v>
      </c>
      <c r="J1049" s="156">
        <f>VALUE(COUNTIF(Validation!$A$2:$H$100,A1049))</f>
        <v>0</v>
      </c>
      <c r="K1049" s="93">
        <f t="shared" si="149"/>
        <v>675000</v>
      </c>
      <c r="L1049" s="93">
        <f t="shared" si="150"/>
        <v>0</v>
      </c>
      <c r="M1049" s="92">
        <v>675000</v>
      </c>
      <c r="N1049" s="92" t="s">
        <v>8</v>
      </c>
      <c r="O1049" s="92">
        <v>0</v>
      </c>
      <c r="P1049" s="92">
        <v>0</v>
      </c>
      <c r="Q1049" s="92">
        <v>0</v>
      </c>
      <c r="R1049" s="92">
        <v>0</v>
      </c>
      <c r="S1049" s="92">
        <v>0</v>
      </c>
      <c r="T1049" s="25">
        <f t="shared" si="151"/>
        <v>1</v>
      </c>
      <c r="V1049">
        <f t="shared" si="152"/>
        <v>1</v>
      </c>
      <c r="W1049" s="25">
        <f t="shared" si="144"/>
        <v>0</v>
      </c>
      <c r="X1049">
        <f t="shared" si="145"/>
        <v>0</v>
      </c>
    </row>
    <row r="1050" spans="1:24" ht="15.75" x14ac:dyDescent="0.25">
      <c r="A1050" t="str">
        <f t="shared" si="146"/>
        <v>Travis Konecny - PHI - AD, AG</v>
      </c>
      <c r="B1050" t="str">
        <f t="shared" si="147"/>
        <v>Travis</v>
      </c>
      <c r="C1050" t="str">
        <f t="shared" si="148"/>
        <v>Konecny</v>
      </c>
      <c r="D1050" s="13" t="s">
        <v>1703</v>
      </c>
      <c r="E1050" s="22" t="s">
        <v>28</v>
      </c>
      <c r="F1050" s="25">
        <v>0</v>
      </c>
      <c r="G1050" s="25" t="s">
        <v>2342</v>
      </c>
      <c r="H1050" s="25" t="s">
        <v>2569</v>
      </c>
      <c r="I1050" s="25">
        <v>22</v>
      </c>
      <c r="J1050" s="156">
        <f>VALUE(COUNTIF(Validation!$A$2:$H$100,A1050))</f>
        <v>1</v>
      </c>
      <c r="K1050" s="93">
        <f t="shared" si="149"/>
        <v>0</v>
      </c>
      <c r="L1050" s="93">
        <f t="shared" si="150"/>
        <v>0</v>
      </c>
      <c r="M1050" s="92" t="s">
        <v>8</v>
      </c>
      <c r="N1050" s="92">
        <v>0</v>
      </c>
      <c r="O1050" s="92">
        <v>0</v>
      </c>
      <c r="P1050" s="92">
        <v>0</v>
      </c>
      <c r="Q1050" s="92">
        <v>0</v>
      </c>
      <c r="R1050" s="92">
        <v>0</v>
      </c>
      <c r="S1050" s="92">
        <v>0</v>
      </c>
      <c r="T1050" s="25">
        <f t="shared" si="151"/>
        <v>0</v>
      </c>
      <c r="V1050">
        <f t="shared" si="152"/>
        <v>1</v>
      </c>
      <c r="W1050" s="25">
        <f t="shared" si="144"/>
        <v>0</v>
      </c>
      <c r="X1050">
        <f t="shared" si="145"/>
        <v>1</v>
      </c>
    </row>
    <row r="1051" spans="1:24" ht="15.75" x14ac:dyDescent="0.25">
      <c r="A1051" t="str">
        <f t="shared" si="146"/>
        <v>Ivan Provorov - PHI - DG</v>
      </c>
      <c r="B1051" t="str">
        <f t="shared" si="147"/>
        <v>Ivan</v>
      </c>
      <c r="C1051" t="str">
        <f t="shared" si="148"/>
        <v>Provorov</v>
      </c>
      <c r="D1051" s="13" t="s">
        <v>1706</v>
      </c>
      <c r="E1051" s="22" t="s">
        <v>28</v>
      </c>
      <c r="F1051" s="25">
        <v>0</v>
      </c>
      <c r="G1051" s="25" t="s">
        <v>2346</v>
      </c>
      <c r="H1051" s="25" t="s">
        <v>2569</v>
      </c>
      <c r="I1051" s="25">
        <v>22</v>
      </c>
      <c r="J1051" s="156">
        <f>VALUE(COUNTIF(Validation!$A$2:$H$100,A1051))</f>
        <v>1</v>
      </c>
      <c r="K1051" s="93">
        <f t="shared" si="149"/>
        <v>0</v>
      </c>
      <c r="L1051" s="93">
        <f t="shared" si="150"/>
        <v>0</v>
      </c>
      <c r="M1051" s="92" t="s">
        <v>8</v>
      </c>
      <c r="N1051" s="92">
        <v>0</v>
      </c>
      <c r="O1051" s="92">
        <v>0</v>
      </c>
      <c r="P1051" s="92">
        <v>0</v>
      </c>
      <c r="Q1051" s="92">
        <v>0</v>
      </c>
      <c r="R1051" s="92">
        <v>0</v>
      </c>
      <c r="S1051" s="92">
        <v>0</v>
      </c>
      <c r="T1051" s="25">
        <f t="shared" si="151"/>
        <v>0</v>
      </c>
      <c r="V1051">
        <f t="shared" si="152"/>
        <v>1</v>
      </c>
      <c r="W1051" s="25">
        <f t="shared" si="144"/>
        <v>0</v>
      </c>
      <c r="X1051">
        <f t="shared" si="145"/>
        <v>1</v>
      </c>
    </row>
    <row r="1052" spans="1:24" ht="15.75" x14ac:dyDescent="0.25">
      <c r="A1052" t="str">
        <f t="shared" si="146"/>
        <v>Evgeni Malkin - PIT - C</v>
      </c>
      <c r="B1052" t="str">
        <f t="shared" si="147"/>
        <v>Evgeni</v>
      </c>
      <c r="C1052" t="str">
        <f t="shared" si="148"/>
        <v>Malkin</v>
      </c>
      <c r="D1052" s="13" t="s">
        <v>4770</v>
      </c>
      <c r="E1052" s="22" t="s">
        <v>29</v>
      </c>
      <c r="F1052" s="25" t="s">
        <v>364</v>
      </c>
      <c r="G1052" s="25" t="s">
        <v>70</v>
      </c>
      <c r="H1052" s="25" t="s">
        <v>2340</v>
      </c>
      <c r="I1052" s="25">
        <v>33</v>
      </c>
      <c r="J1052" s="156">
        <f>VALUE(COUNTIF(Validation!$A$2:$H$100,A1052))</f>
        <v>1</v>
      </c>
      <c r="K1052" s="93">
        <f t="shared" si="149"/>
        <v>9500000</v>
      </c>
      <c r="L1052" s="93">
        <f t="shared" si="150"/>
        <v>9500000</v>
      </c>
      <c r="M1052" s="92">
        <v>9500000</v>
      </c>
      <c r="N1052" s="92">
        <v>9500000</v>
      </c>
      <c r="O1052" s="92">
        <v>9500000</v>
      </c>
      <c r="P1052" s="92" t="s">
        <v>7</v>
      </c>
      <c r="Q1052" s="92">
        <v>0</v>
      </c>
      <c r="R1052" s="92">
        <v>0</v>
      </c>
      <c r="S1052" s="92">
        <v>0</v>
      </c>
      <c r="T1052" s="25">
        <f t="shared" si="151"/>
        <v>3</v>
      </c>
      <c r="V1052">
        <f t="shared" si="152"/>
        <v>1</v>
      </c>
      <c r="W1052" s="25">
        <f t="shared" si="144"/>
        <v>0</v>
      </c>
      <c r="X1052">
        <f t="shared" si="145"/>
        <v>1</v>
      </c>
    </row>
    <row r="1053" spans="1:24" ht="15.75" x14ac:dyDescent="0.25">
      <c r="A1053" t="str">
        <f t="shared" si="146"/>
        <v>Sidney Crosby - PIT - C</v>
      </c>
      <c r="B1053" t="str">
        <f t="shared" si="147"/>
        <v>Sidney</v>
      </c>
      <c r="C1053" t="str">
        <f t="shared" si="148"/>
        <v>Crosby</v>
      </c>
      <c r="D1053" s="13" t="s">
        <v>4771</v>
      </c>
      <c r="E1053" s="22" t="s">
        <v>29</v>
      </c>
      <c r="F1053" s="25" t="s">
        <v>364</v>
      </c>
      <c r="G1053" s="25" t="s">
        <v>70</v>
      </c>
      <c r="H1053" s="25" t="s">
        <v>2340</v>
      </c>
      <c r="I1053" s="25">
        <v>32</v>
      </c>
      <c r="J1053" s="156">
        <f>VALUE(COUNTIF(Validation!$A$2:$H$100,A1053))</f>
        <v>1</v>
      </c>
      <c r="K1053" s="93">
        <f t="shared" si="149"/>
        <v>8700000</v>
      </c>
      <c r="L1053" s="93">
        <f t="shared" si="150"/>
        <v>8700000</v>
      </c>
      <c r="M1053" s="92">
        <v>8700000</v>
      </c>
      <c r="N1053" s="92">
        <v>8700000</v>
      </c>
      <c r="O1053" s="92">
        <v>8700000</v>
      </c>
      <c r="P1053" s="92">
        <v>8700000</v>
      </c>
      <c r="Q1053" s="92">
        <v>8700000</v>
      </c>
      <c r="R1053" s="92">
        <v>8700000</v>
      </c>
      <c r="S1053" s="92" t="s">
        <v>7</v>
      </c>
      <c r="T1053" s="25">
        <f t="shared" si="151"/>
        <v>6</v>
      </c>
      <c r="V1053">
        <f t="shared" si="152"/>
        <v>1</v>
      </c>
      <c r="W1053" s="25">
        <f t="shared" si="144"/>
        <v>0</v>
      </c>
      <c r="X1053">
        <f t="shared" si="145"/>
        <v>1</v>
      </c>
    </row>
    <row r="1054" spans="1:24" ht="15.75" x14ac:dyDescent="0.25">
      <c r="A1054" t="str">
        <f t="shared" si="146"/>
        <v>Kris Letang - PIT - DD</v>
      </c>
      <c r="B1054" t="str">
        <f t="shared" si="147"/>
        <v>Kris</v>
      </c>
      <c r="C1054" t="str">
        <f t="shared" si="148"/>
        <v>Letang</v>
      </c>
      <c r="D1054" s="13" t="s">
        <v>4772</v>
      </c>
      <c r="E1054" s="22" t="s">
        <v>29</v>
      </c>
      <c r="F1054" s="25" t="s">
        <v>316</v>
      </c>
      <c r="G1054" s="158" t="s">
        <v>2345</v>
      </c>
      <c r="H1054" s="158" t="s">
        <v>2340</v>
      </c>
      <c r="I1054" s="158">
        <v>32</v>
      </c>
      <c r="J1054" s="156">
        <f>VALUE(COUNTIF(Validation!$A$2:$H$100,A1054))</f>
        <v>0</v>
      </c>
      <c r="K1054" s="93">
        <f t="shared" si="149"/>
        <v>7250000</v>
      </c>
      <c r="L1054" s="93">
        <f t="shared" si="150"/>
        <v>7250000</v>
      </c>
      <c r="M1054" s="92">
        <v>7250000</v>
      </c>
      <c r="N1054" s="92">
        <v>7250000</v>
      </c>
      <c r="O1054" s="92">
        <v>7250000</v>
      </c>
      <c r="P1054" s="92" t="s">
        <v>7</v>
      </c>
      <c r="Q1054" s="92">
        <v>0</v>
      </c>
      <c r="R1054" s="92">
        <v>0</v>
      </c>
      <c r="S1054" s="92">
        <v>0</v>
      </c>
      <c r="T1054" s="25">
        <f t="shared" si="151"/>
        <v>3</v>
      </c>
      <c r="V1054">
        <f t="shared" si="152"/>
        <v>1</v>
      </c>
      <c r="W1054" s="25">
        <f t="shared" si="144"/>
        <v>0</v>
      </c>
      <c r="X1054">
        <f t="shared" si="145"/>
        <v>1</v>
      </c>
    </row>
    <row r="1055" spans="1:24" ht="15.75" x14ac:dyDescent="0.25">
      <c r="A1055" t="str">
        <f t="shared" si="146"/>
        <v>Jake Guentzel - PIT - AG, AD</v>
      </c>
      <c r="B1055" t="str">
        <f t="shared" si="147"/>
        <v>Jake</v>
      </c>
      <c r="C1055" t="str">
        <f t="shared" si="148"/>
        <v>Guentzel</v>
      </c>
      <c r="D1055" s="13" t="s">
        <v>1737</v>
      </c>
      <c r="E1055" s="22" t="s">
        <v>29</v>
      </c>
      <c r="F1055" s="25">
        <v>0</v>
      </c>
      <c r="G1055" s="25" t="s">
        <v>2343</v>
      </c>
      <c r="H1055" s="25" t="s">
        <v>2340</v>
      </c>
      <c r="I1055" s="25">
        <v>24</v>
      </c>
      <c r="J1055" s="156">
        <f>VALUE(COUNTIF(Validation!$A$2:$H$100,A1055))</f>
        <v>1</v>
      </c>
      <c r="K1055" s="93">
        <f t="shared" si="149"/>
        <v>6000000</v>
      </c>
      <c r="L1055" s="93">
        <f t="shared" si="150"/>
        <v>6000000</v>
      </c>
      <c r="M1055" s="92">
        <v>6000000</v>
      </c>
      <c r="N1055" s="92">
        <v>6000000</v>
      </c>
      <c r="O1055" s="92">
        <v>6000000</v>
      </c>
      <c r="P1055" s="92">
        <v>6000000</v>
      </c>
      <c r="Q1055" s="92">
        <v>6000000</v>
      </c>
      <c r="R1055" s="92" t="s">
        <v>7</v>
      </c>
      <c r="S1055" s="92">
        <v>0</v>
      </c>
      <c r="T1055" s="25">
        <f t="shared" si="151"/>
        <v>5</v>
      </c>
      <c r="V1055">
        <f t="shared" si="152"/>
        <v>1</v>
      </c>
      <c r="W1055" s="25">
        <f t="shared" si="144"/>
        <v>0</v>
      </c>
      <c r="X1055">
        <f t="shared" si="145"/>
        <v>1</v>
      </c>
    </row>
    <row r="1056" spans="1:24" ht="15.75" x14ac:dyDescent="0.25">
      <c r="A1056" t="str">
        <f t="shared" si="146"/>
        <v>Justin Schultz - PIT - DD</v>
      </c>
      <c r="B1056" t="str">
        <f t="shared" si="147"/>
        <v>Justin</v>
      </c>
      <c r="C1056" t="str">
        <f t="shared" si="148"/>
        <v>Schultz</v>
      </c>
      <c r="D1056" s="13" t="s">
        <v>1739</v>
      </c>
      <c r="E1056" s="22" t="s">
        <v>29</v>
      </c>
      <c r="F1056" s="25" t="s">
        <v>326</v>
      </c>
      <c r="G1056" s="25" t="s">
        <v>2345</v>
      </c>
      <c r="H1056" s="25" t="s">
        <v>2340</v>
      </c>
      <c r="I1056" s="25">
        <v>29</v>
      </c>
      <c r="J1056" s="156">
        <f>VALUE(COUNTIF(Validation!$A$2:$H$100,A1056))</f>
        <v>1</v>
      </c>
      <c r="K1056" s="93">
        <f t="shared" si="149"/>
        <v>5500000</v>
      </c>
      <c r="L1056" s="93">
        <f t="shared" si="150"/>
        <v>0</v>
      </c>
      <c r="M1056" s="92">
        <v>5500000</v>
      </c>
      <c r="N1056" s="92" t="s">
        <v>7</v>
      </c>
      <c r="O1056" s="92">
        <v>0</v>
      </c>
      <c r="P1056" s="92">
        <v>0</v>
      </c>
      <c r="Q1056" s="92">
        <v>0</v>
      </c>
      <c r="R1056" s="92">
        <v>0</v>
      </c>
      <c r="S1056" s="92">
        <v>0</v>
      </c>
      <c r="T1056" s="25">
        <f t="shared" si="151"/>
        <v>1</v>
      </c>
      <c r="V1056">
        <f t="shared" si="152"/>
        <v>1</v>
      </c>
      <c r="W1056" s="25">
        <f t="shared" si="144"/>
        <v>0</v>
      </c>
      <c r="X1056">
        <f t="shared" si="145"/>
        <v>0</v>
      </c>
    </row>
    <row r="1057" spans="1:24" ht="15.75" x14ac:dyDescent="0.25">
      <c r="A1057" t="str">
        <f t="shared" si="146"/>
        <v>Patric Hornqvist - PIT - AD</v>
      </c>
      <c r="B1057" t="str">
        <f t="shared" si="147"/>
        <v>Patric</v>
      </c>
      <c r="C1057" t="str">
        <f t="shared" si="148"/>
        <v>Hornqvist</v>
      </c>
      <c r="D1057" s="13" t="s">
        <v>2740</v>
      </c>
      <c r="E1057" s="22" t="s">
        <v>29</v>
      </c>
      <c r="F1057" s="25" t="s">
        <v>318</v>
      </c>
      <c r="G1057" s="25" t="s">
        <v>2339</v>
      </c>
      <c r="H1057" s="25" t="s">
        <v>2340</v>
      </c>
      <c r="I1057" s="25">
        <v>32</v>
      </c>
      <c r="J1057" s="156">
        <f>VALUE(COUNTIF(Validation!$A$2:$H$100,A1057))</f>
        <v>0</v>
      </c>
      <c r="K1057" s="93">
        <f t="shared" si="149"/>
        <v>5300000</v>
      </c>
      <c r="L1057" s="93">
        <f t="shared" si="150"/>
        <v>5300000</v>
      </c>
      <c r="M1057" s="92">
        <v>5300000</v>
      </c>
      <c r="N1057" s="92">
        <v>5300000</v>
      </c>
      <c r="O1057" s="92">
        <v>5300000</v>
      </c>
      <c r="P1057" s="92">
        <v>5300000</v>
      </c>
      <c r="Q1057" s="92" t="s">
        <v>7</v>
      </c>
      <c r="R1057" s="92">
        <v>0</v>
      </c>
      <c r="S1057" s="92">
        <v>0</v>
      </c>
      <c r="T1057" s="25">
        <f t="shared" si="151"/>
        <v>4</v>
      </c>
      <c r="V1057">
        <f t="shared" si="152"/>
        <v>1</v>
      </c>
      <c r="W1057" s="25">
        <f t="shared" si="144"/>
        <v>0</v>
      </c>
      <c r="X1057">
        <f t="shared" si="145"/>
        <v>1</v>
      </c>
    </row>
    <row r="1058" spans="1:24" ht="15.75" x14ac:dyDescent="0.25">
      <c r="A1058" t="str">
        <f t="shared" si="146"/>
        <v>Alex Galchenyuk - PIT - AG, C, AD</v>
      </c>
      <c r="B1058" t="str">
        <f t="shared" si="147"/>
        <v>Alex</v>
      </c>
      <c r="C1058" t="str">
        <f t="shared" si="148"/>
        <v>Galchenyuk</v>
      </c>
      <c r="D1058" s="13" t="s">
        <v>2061</v>
      </c>
      <c r="E1058" s="22" t="s">
        <v>29</v>
      </c>
      <c r="F1058" s="25">
        <v>0</v>
      </c>
      <c r="G1058" s="25" t="s">
        <v>2363</v>
      </c>
      <c r="H1058" s="25" t="s">
        <v>2340</v>
      </c>
      <c r="I1058" s="25">
        <v>25</v>
      </c>
      <c r="J1058" s="156">
        <f>VALUE(COUNTIF(Validation!$A$2:$H$100,A1058))</f>
        <v>1</v>
      </c>
      <c r="K1058" s="93">
        <f t="shared" si="149"/>
        <v>4900000</v>
      </c>
      <c r="L1058" s="93">
        <f t="shared" si="150"/>
        <v>0</v>
      </c>
      <c r="M1058" s="92">
        <v>4900000</v>
      </c>
      <c r="N1058" s="92" t="s">
        <v>7</v>
      </c>
      <c r="O1058" s="92">
        <v>0</v>
      </c>
      <c r="P1058" s="92">
        <v>0</v>
      </c>
      <c r="Q1058" s="92">
        <v>0</v>
      </c>
      <c r="R1058" s="92">
        <v>0</v>
      </c>
      <c r="S1058" s="92">
        <v>0</v>
      </c>
      <c r="T1058" s="25">
        <f t="shared" si="151"/>
        <v>1</v>
      </c>
      <c r="V1058">
        <f t="shared" si="152"/>
        <v>1</v>
      </c>
      <c r="W1058" s="25">
        <f t="shared" si="144"/>
        <v>0</v>
      </c>
      <c r="X1058">
        <f t="shared" si="145"/>
        <v>0</v>
      </c>
    </row>
    <row r="1059" spans="1:24" ht="15.75" x14ac:dyDescent="0.25">
      <c r="A1059" t="str">
        <f t="shared" si="146"/>
        <v>Nick Bjugstad - PIT - C, AD</v>
      </c>
      <c r="B1059" t="str">
        <f t="shared" si="147"/>
        <v>Nick</v>
      </c>
      <c r="C1059" t="str">
        <f t="shared" si="148"/>
        <v>Bjugstad</v>
      </c>
      <c r="D1059" s="13" t="s">
        <v>1365</v>
      </c>
      <c r="E1059" s="22" t="s">
        <v>29</v>
      </c>
      <c r="F1059" s="25">
        <v>0</v>
      </c>
      <c r="G1059" s="25" t="s">
        <v>2349</v>
      </c>
      <c r="H1059" s="25" t="s">
        <v>2340</v>
      </c>
      <c r="I1059" s="25">
        <v>27</v>
      </c>
      <c r="J1059" s="156">
        <f>VALUE(COUNTIF(Validation!$A$2:$H$100,A1059))</f>
        <v>0</v>
      </c>
      <c r="K1059" s="93">
        <f t="shared" si="149"/>
        <v>4100000</v>
      </c>
      <c r="L1059" s="93">
        <f t="shared" si="150"/>
        <v>4100000</v>
      </c>
      <c r="M1059" s="92">
        <v>4100000</v>
      </c>
      <c r="N1059" s="92">
        <v>4100000</v>
      </c>
      <c r="O1059" s="92" t="s">
        <v>7</v>
      </c>
      <c r="P1059" s="92">
        <v>0</v>
      </c>
      <c r="Q1059" s="92">
        <v>0</v>
      </c>
      <c r="R1059" s="92">
        <v>0</v>
      </c>
      <c r="S1059" s="92">
        <v>0</v>
      </c>
      <c r="T1059" s="25">
        <f t="shared" si="151"/>
        <v>2</v>
      </c>
      <c r="V1059">
        <f t="shared" si="152"/>
        <v>1</v>
      </c>
      <c r="W1059" s="25">
        <f t="shared" si="144"/>
        <v>0</v>
      </c>
      <c r="X1059">
        <f t="shared" si="145"/>
        <v>1</v>
      </c>
    </row>
    <row r="1060" spans="1:24" ht="15.75" x14ac:dyDescent="0.25">
      <c r="A1060" t="str">
        <f t="shared" si="146"/>
        <v>Brian Dumoulin - PIT - DG</v>
      </c>
      <c r="B1060" t="str">
        <f t="shared" si="147"/>
        <v>Brian</v>
      </c>
      <c r="C1060" t="str">
        <f t="shared" si="148"/>
        <v>Dumoulin</v>
      </c>
      <c r="D1060" s="13" t="s">
        <v>1740</v>
      </c>
      <c r="E1060" s="22" t="s">
        <v>29</v>
      </c>
      <c r="F1060" s="25">
        <v>0</v>
      </c>
      <c r="G1060" s="25" t="s">
        <v>2346</v>
      </c>
      <c r="H1060" s="25" t="s">
        <v>2340</v>
      </c>
      <c r="I1060" s="25">
        <v>27</v>
      </c>
      <c r="J1060" s="156">
        <f>VALUE(COUNTIF(Validation!$A$2:$H$100,A1060))</f>
        <v>0</v>
      </c>
      <c r="K1060" s="93">
        <f t="shared" si="149"/>
        <v>4100000</v>
      </c>
      <c r="L1060" s="93">
        <f t="shared" si="150"/>
        <v>4100000</v>
      </c>
      <c r="M1060" s="92">
        <v>4100000</v>
      </c>
      <c r="N1060" s="92">
        <v>4100000</v>
      </c>
      <c r="O1060" s="92">
        <v>4100000</v>
      </c>
      <c r="P1060" s="92">
        <v>4100000</v>
      </c>
      <c r="Q1060" s="92" t="s">
        <v>7</v>
      </c>
      <c r="R1060" s="92">
        <v>0</v>
      </c>
      <c r="S1060" s="92">
        <v>0</v>
      </c>
      <c r="T1060" s="25">
        <f t="shared" si="151"/>
        <v>4</v>
      </c>
      <c r="V1060">
        <f t="shared" si="152"/>
        <v>1</v>
      </c>
      <c r="W1060" s="25">
        <f t="shared" si="144"/>
        <v>0</v>
      </c>
      <c r="X1060">
        <f t="shared" si="145"/>
        <v>1</v>
      </c>
    </row>
    <row r="1061" spans="1:24" ht="15.75" x14ac:dyDescent="0.25">
      <c r="A1061" t="str">
        <f t="shared" si="146"/>
        <v>Erik Gudbranson - PIT - DD</v>
      </c>
      <c r="B1061" t="str">
        <f t="shared" si="147"/>
        <v>Erik</v>
      </c>
      <c r="C1061" t="str">
        <f t="shared" si="148"/>
        <v>Gudbranson</v>
      </c>
      <c r="D1061" s="13" t="s">
        <v>2252</v>
      </c>
      <c r="E1061" s="22" t="s">
        <v>29</v>
      </c>
      <c r="F1061" s="25">
        <v>0</v>
      </c>
      <c r="G1061" s="9" t="s">
        <v>2345</v>
      </c>
      <c r="H1061" s="9" t="s">
        <v>2340</v>
      </c>
      <c r="I1061" s="9">
        <v>27</v>
      </c>
      <c r="J1061" s="156">
        <f>VALUE(COUNTIF(Validation!$A$2:$H$100,A1061))</f>
        <v>0</v>
      </c>
      <c r="K1061" s="93">
        <f t="shared" si="149"/>
        <v>4000000</v>
      </c>
      <c r="L1061" s="93">
        <f t="shared" si="150"/>
        <v>4000000</v>
      </c>
      <c r="M1061" s="92">
        <v>4000000</v>
      </c>
      <c r="N1061" s="92">
        <v>4000000</v>
      </c>
      <c r="O1061" s="92" t="s">
        <v>7</v>
      </c>
      <c r="P1061" s="92">
        <v>0</v>
      </c>
      <c r="Q1061" s="92">
        <v>0</v>
      </c>
      <c r="R1061" s="92">
        <v>0</v>
      </c>
      <c r="S1061" s="92">
        <v>0</v>
      </c>
      <c r="T1061" s="25">
        <f t="shared" si="151"/>
        <v>2</v>
      </c>
      <c r="V1061">
        <f t="shared" si="152"/>
        <v>1</v>
      </c>
      <c r="W1061" s="25">
        <f t="shared" si="144"/>
        <v>0</v>
      </c>
      <c r="X1061">
        <f t="shared" si="145"/>
        <v>1</v>
      </c>
    </row>
    <row r="1062" spans="1:24" ht="15.75" x14ac:dyDescent="0.25">
      <c r="A1062" t="str">
        <f t="shared" si="146"/>
        <v>Dominik Kahun - PIT - AG, AD, C</v>
      </c>
      <c r="B1062" t="str">
        <f t="shared" si="147"/>
        <v>Dominik</v>
      </c>
      <c r="C1062" t="str">
        <f t="shared" si="148"/>
        <v>Kahun</v>
      </c>
      <c r="D1062" s="13" t="s">
        <v>1811</v>
      </c>
      <c r="E1062" s="22" t="s">
        <v>29</v>
      </c>
      <c r="F1062" s="25" t="s">
        <v>348</v>
      </c>
      <c r="G1062" s="25" t="s">
        <v>2371</v>
      </c>
      <c r="H1062" s="25" t="s">
        <v>2340</v>
      </c>
      <c r="I1062" s="25">
        <v>24</v>
      </c>
      <c r="J1062" s="156">
        <f>VALUE(COUNTIF(Validation!$A$2:$H$100,A1062))</f>
        <v>0</v>
      </c>
      <c r="K1062" s="93">
        <f t="shared" si="149"/>
        <v>3775000</v>
      </c>
      <c r="L1062" s="93">
        <f t="shared" si="150"/>
        <v>0</v>
      </c>
      <c r="M1062" s="92">
        <v>3775000</v>
      </c>
      <c r="N1062" s="92" t="s">
        <v>8</v>
      </c>
      <c r="O1062" s="92">
        <v>0</v>
      </c>
      <c r="P1062" s="92">
        <v>0</v>
      </c>
      <c r="Q1062" s="92">
        <v>0</v>
      </c>
      <c r="R1062" s="92">
        <v>0</v>
      </c>
      <c r="S1062" s="92">
        <v>0</v>
      </c>
      <c r="T1062" s="25">
        <f t="shared" si="151"/>
        <v>1</v>
      </c>
      <c r="V1062">
        <f t="shared" si="152"/>
        <v>1</v>
      </c>
      <c r="W1062" s="25">
        <f t="shared" si="144"/>
        <v>1</v>
      </c>
      <c r="X1062">
        <f t="shared" si="145"/>
        <v>0</v>
      </c>
    </row>
    <row r="1063" spans="1:24" ht="15.75" x14ac:dyDescent="0.25">
      <c r="A1063" t="str">
        <f t="shared" si="146"/>
        <v>Matt Murray - PIT - G</v>
      </c>
      <c r="B1063" t="str">
        <f t="shared" si="147"/>
        <v>Matt</v>
      </c>
      <c r="C1063" t="str">
        <f t="shared" si="148"/>
        <v>Murray</v>
      </c>
      <c r="D1063" s="13" t="s">
        <v>1744</v>
      </c>
      <c r="E1063" s="22" t="s">
        <v>29</v>
      </c>
      <c r="F1063" s="25">
        <v>0</v>
      </c>
      <c r="G1063" s="25" t="s">
        <v>121</v>
      </c>
      <c r="H1063" s="25" t="s">
        <v>2340</v>
      </c>
      <c r="I1063" s="25">
        <v>25</v>
      </c>
      <c r="J1063" s="156">
        <f>VALUE(COUNTIF(Validation!$A$2:$H$100,A1063))</f>
        <v>1</v>
      </c>
      <c r="K1063" s="93">
        <f t="shared" si="149"/>
        <v>3750000</v>
      </c>
      <c r="L1063" s="93">
        <f t="shared" si="150"/>
        <v>0</v>
      </c>
      <c r="M1063" s="92">
        <v>3750000</v>
      </c>
      <c r="N1063" s="92" t="s">
        <v>8</v>
      </c>
      <c r="O1063" s="92">
        <v>0</v>
      </c>
      <c r="P1063" s="92">
        <v>0</v>
      </c>
      <c r="Q1063" s="92">
        <v>0</v>
      </c>
      <c r="R1063" s="92">
        <v>0</v>
      </c>
      <c r="S1063" s="92">
        <v>0</v>
      </c>
      <c r="T1063" s="25">
        <f t="shared" si="151"/>
        <v>1</v>
      </c>
      <c r="V1063">
        <f t="shared" si="152"/>
        <v>1</v>
      </c>
      <c r="W1063" s="25">
        <f t="shared" si="144"/>
        <v>0</v>
      </c>
      <c r="X1063">
        <f t="shared" si="145"/>
        <v>0</v>
      </c>
    </row>
    <row r="1064" spans="1:24" ht="15.75" x14ac:dyDescent="0.25">
      <c r="A1064" t="str">
        <f t="shared" si="146"/>
        <v>Bryan Rust - PIT - AD, AG</v>
      </c>
      <c r="B1064" t="str">
        <f t="shared" si="147"/>
        <v>Bryan</v>
      </c>
      <c r="C1064" t="str">
        <f t="shared" si="148"/>
        <v>Rust</v>
      </c>
      <c r="D1064" s="13" t="s">
        <v>1734</v>
      </c>
      <c r="E1064" s="22" t="s">
        <v>29</v>
      </c>
      <c r="F1064" s="25">
        <v>0</v>
      </c>
      <c r="G1064" s="25" t="s">
        <v>2342</v>
      </c>
      <c r="H1064" s="25" t="s">
        <v>2340</v>
      </c>
      <c r="I1064" s="25">
        <v>27</v>
      </c>
      <c r="J1064" s="156">
        <f>VALUE(COUNTIF(Validation!$A$2:$H$100,A1064))</f>
        <v>0</v>
      </c>
      <c r="K1064" s="93">
        <f t="shared" si="149"/>
        <v>3500000</v>
      </c>
      <c r="L1064" s="93">
        <f t="shared" si="150"/>
        <v>3500000</v>
      </c>
      <c r="M1064" s="92">
        <v>3500000</v>
      </c>
      <c r="N1064" s="92">
        <v>3500000</v>
      </c>
      <c r="O1064" s="92">
        <v>3500000</v>
      </c>
      <c r="P1064" s="92" t="s">
        <v>7</v>
      </c>
      <c r="Q1064" s="92">
        <v>0</v>
      </c>
      <c r="R1064" s="92">
        <v>0</v>
      </c>
      <c r="S1064" s="92">
        <v>0</v>
      </c>
      <c r="T1064" s="25">
        <f t="shared" si="151"/>
        <v>3</v>
      </c>
      <c r="V1064">
        <f t="shared" si="152"/>
        <v>1</v>
      </c>
      <c r="W1064" s="25">
        <f t="shared" si="144"/>
        <v>0</v>
      </c>
      <c r="X1064">
        <f t="shared" si="145"/>
        <v>1</v>
      </c>
    </row>
    <row r="1065" spans="1:24" ht="15.75" x14ac:dyDescent="0.25">
      <c r="A1065" t="str">
        <f t="shared" si="146"/>
        <v>Brandon Tanev - PIT - AD, AG</v>
      </c>
      <c r="B1065" t="str">
        <f t="shared" si="147"/>
        <v>Brandon</v>
      </c>
      <c r="C1065" t="str">
        <f t="shared" si="148"/>
        <v>Tanev</v>
      </c>
      <c r="D1065" s="13" t="s">
        <v>1996</v>
      </c>
      <c r="E1065" s="25" t="s">
        <v>29</v>
      </c>
      <c r="F1065" s="25" t="s">
        <v>326</v>
      </c>
      <c r="G1065" s="158" t="s">
        <v>2342</v>
      </c>
      <c r="H1065" s="158" t="s">
        <v>2340</v>
      </c>
      <c r="I1065" s="158">
        <v>27</v>
      </c>
      <c r="J1065" s="156">
        <f>VALUE(COUNTIF(Validation!$A$2:$H$100,A1065))</f>
        <v>0</v>
      </c>
      <c r="K1065" s="93">
        <f t="shared" si="149"/>
        <v>3500000</v>
      </c>
      <c r="L1065" s="93">
        <f t="shared" si="150"/>
        <v>3500000</v>
      </c>
      <c r="M1065" s="92">
        <v>3500000</v>
      </c>
      <c r="N1065" s="92">
        <v>3500000</v>
      </c>
      <c r="O1065" s="92">
        <v>3500000</v>
      </c>
      <c r="P1065" s="92">
        <v>3500000</v>
      </c>
      <c r="Q1065" s="92">
        <v>3500000</v>
      </c>
      <c r="R1065" s="92">
        <v>3500000</v>
      </c>
      <c r="S1065" s="92" t="s">
        <v>7</v>
      </c>
      <c r="T1065" s="25">
        <f t="shared" si="151"/>
        <v>6</v>
      </c>
      <c r="V1065">
        <f t="shared" si="152"/>
        <v>1</v>
      </c>
      <c r="W1065" s="25">
        <f t="shared" si="144"/>
        <v>0</v>
      </c>
      <c r="X1065">
        <f t="shared" si="145"/>
        <v>1</v>
      </c>
    </row>
    <row r="1066" spans="1:24" ht="15.75" x14ac:dyDescent="0.25">
      <c r="A1066" t="str">
        <f t="shared" si="146"/>
        <v>Jack Johnson - PIT - DG</v>
      </c>
      <c r="B1066" t="str">
        <f t="shared" si="147"/>
        <v>Jack</v>
      </c>
      <c r="C1066" t="str">
        <f t="shared" si="148"/>
        <v>Johnson</v>
      </c>
      <c r="D1066" s="13" t="s">
        <v>1741</v>
      </c>
      <c r="E1066" s="22" t="s">
        <v>29</v>
      </c>
      <c r="F1066" s="25">
        <v>0</v>
      </c>
      <c r="G1066" s="25" t="s">
        <v>2346</v>
      </c>
      <c r="H1066" s="25" t="s">
        <v>2340</v>
      </c>
      <c r="I1066" s="25">
        <v>32</v>
      </c>
      <c r="J1066" s="156">
        <f>VALUE(COUNTIF(Validation!$A$2:$H$100,A1066))</f>
        <v>0</v>
      </c>
      <c r="K1066" s="93">
        <f t="shared" si="149"/>
        <v>3250000</v>
      </c>
      <c r="L1066" s="93">
        <f t="shared" si="150"/>
        <v>3250000</v>
      </c>
      <c r="M1066" s="92">
        <v>3250000</v>
      </c>
      <c r="N1066" s="92">
        <v>3250000</v>
      </c>
      <c r="O1066" s="92">
        <v>3250000</v>
      </c>
      <c r="P1066" s="92">
        <v>3250000</v>
      </c>
      <c r="Q1066" s="92" t="s">
        <v>7</v>
      </c>
      <c r="R1066" s="92">
        <v>0</v>
      </c>
      <c r="S1066" s="92">
        <v>0</v>
      </c>
      <c r="T1066" s="25">
        <f t="shared" si="151"/>
        <v>4</v>
      </c>
      <c r="V1066">
        <f t="shared" si="152"/>
        <v>1</v>
      </c>
      <c r="W1066" s="25">
        <f t="shared" si="144"/>
        <v>0</v>
      </c>
      <c r="X1066">
        <f t="shared" si="145"/>
        <v>1</v>
      </c>
    </row>
    <row r="1067" spans="1:24" ht="15.75" x14ac:dyDescent="0.25">
      <c r="A1067" t="str">
        <f t="shared" si="146"/>
        <v>John Marino - PIT - D</v>
      </c>
      <c r="B1067" t="str">
        <f t="shared" si="147"/>
        <v>John</v>
      </c>
      <c r="C1067" t="str">
        <f t="shared" si="148"/>
        <v>Marino</v>
      </c>
      <c r="D1067" s="13" t="s">
        <v>2594</v>
      </c>
      <c r="E1067" s="22" t="s">
        <v>29</v>
      </c>
      <c r="F1067" s="25" t="s">
        <v>331</v>
      </c>
      <c r="G1067" s="25" t="s">
        <v>79</v>
      </c>
      <c r="H1067" s="25" t="s">
        <v>2347</v>
      </c>
      <c r="I1067" s="25">
        <v>22</v>
      </c>
      <c r="J1067" s="156">
        <f>VALUE(COUNTIF(Validation!$A$2:$H$100,A1067))</f>
        <v>0</v>
      </c>
      <c r="K1067" s="93">
        <f t="shared" si="149"/>
        <v>1775000</v>
      </c>
      <c r="L1067" s="93">
        <f t="shared" si="150"/>
        <v>1775000</v>
      </c>
      <c r="M1067" s="92">
        <v>1775000</v>
      </c>
      <c r="N1067" s="92">
        <v>1775000</v>
      </c>
      <c r="O1067" s="92" t="s">
        <v>8</v>
      </c>
      <c r="P1067" s="92">
        <v>0</v>
      </c>
      <c r="Q1067" s="92">
        <v>0</v>
      </c>
      <c r="R1067" s="92">
        <v>0</v>
      </c>
      <c r="S1067" s="92">
        <v>0</v>
      </c>
      <c r="T1067" s="25">
        <f t="shared" si="151"/>
        <v>2</v>
      </c>
      <c r="V1067">
        <f t="shared" si="152"/>
        <v>1</v>
      </c>
      <c r="W1067" s="25">
        <f t="shared" si="144"/>
        <v>1</v>
      </c>
      <c r="X1067">
        <f t="shared" si="145"/>
        <v>1</v>
      </c>
    </row>
    <row r="1068" spans="1:24" ht="15.75" x14ac:dyDescent="0.25">
      <c r="A1068" t="str">
        <f t="shared" si="146"/>
        <v>Casey DeSmith - PIT - G</v>
      </c>
      <c r="B1068" t="str">
        <f t="shared" si="147"/>
        <v>Casey</v>
      </c>
      <c r="C1068" t="str">
        <f t="shared" si="148"/>
        <v>DeSmith</v>
      </c>
      <c r="D1068" s="13" t="s">
        <v>1745</v>
      </c>
      <c r="E1068" s="22" t="s">
        <v>29</v>
      </c>
      <c r="F1068" s="25">
        <v>0</v>
      </c>
      <c r="G1068" s="25" t="s">
        <v>121</v>
      </c>
      <c r="H1068" s="25" t="s">
        <v>2340</v>
      </c>
      <c r="I1068" s="25">
        <v>28</v>
      </c>
      <c r="J1068" s="156">
        <f>VALUE(COUNTIF(Validation!$A$2:$H$100,A1068))</f>
        <v>1</v>
      </c>
      <c r="K1068" s="93">
        <f t="shared" si="149"/>
        <v>1250000</v>
      </c>
      <c r="L1068" s="93">
        <f t="shared" si="150"/>
        <v>1250000</v>
      </c>
      <c r="M1068" s="92">
        <v>1250000</v>
      </c>
      <c r="N1068" s="92">
        <v>1250000</v>
      </c>
      <c r="O1068" s="92">
        <v>1250000</v>
      </c>
      <c r="P1068" s="92" t="s">
        <v>7</v>
      </c>
      <c r="Q1068" s="92">
        <v>0</v>
      </c>
      <c r="R1068" s="92">
        <v>0</v>
      </c>
      <c r="S1068" s="92">
        <v>0</v>
      </c>
      <c r="T1068" s="25">
        <f t="shared" si="151"/>
        <v>3</v>
      </c>
      <c r="V1068">
        <f t="shared" si="152"/>
        <v>1</v>
      </c>
      <c r="W1068" s="25">
        <f t="shared" si="144"/>
        <v>0</v>
      </c>
      <c r="X1068">
        <f t="shared" si="145"/>
        <v>1</v>
      </c>
    </row>
    <row r="1069" spans="1:24" ht="15.75" x14ac:dyDescent="0.25">
      <c r="A1069" t="str">
        <f t="shared" si="146"/>
        <v>Jared McCann - PIT - AG, C</v>
      </c>
      <c r="B1069" t="str">
        <f t="shared" si="147"/>
        <v>Jared</v>
      </c>
      <c r="C1069" t="str">
        <f t="shared" si="148"/>
        <v>McCann</v>
      </c>
      <c r="D1069" s="13" t="s">
        <v>1367</v>
      </c>
      <c r="E1069" s="22" t="s">
        <v>29</v>
      </c>
      <c r="F1069" s="25">
        <v>0</v>
      </c>
      <c r="G1069" s="25" t="s">
        <v>2351</v>
      </c>
      <c r="H1069" s="25" t="s">
        <v>2340</v>
      </c>
      <c r="I1069" s="25">
        <v>23</v>
      </c>
      <c r="J1069" s="156">
        <f>VALUE(COUNTIF(Validation!$A$2:$H$100,A1069))</f>
        <v>0</v>
      </c>
      <c r="K1069" s="93">
        <f t="shared" si="149"/>
        <v>1250000</v>
      </c>
      <c r="L1069" s="93">
        <f t="shared" si="150"/>
        <v>0</v>
      </c>
      <c r="M1069" s="92">
        <v>1250000</v>
      </c>
      <c r="N1069" s="92" t="s">
        <v>8</v>
      </c>
      <c r="O1069" s="92">
        <v>0</v>
      </c>
      <c r="P1069" s="92">
        <v>0</v>
      </c>
      <c r="Q1069" s="92">
        <v>0</v>
      </c>
      <c r="R1069" s="92">
        <v>0</v>
      </c>
      <c r="S1069" s="92">
        <v>0</v>
      </c>
      <c r="T1069" s="25">
        <f t="shared" si="151"/>
        <v>1</v>
      </c>
      <c r="V1069">
        <f t="shared" si="152"/>
        <v>1</v>
      </c>
      <c r="W1069" s="25">
        <f t="shared" si="144"/>
        <v>0</v>
      </c>
      <c r="X1069">
        <f t="shared" si="145"/>
        <v>0</v>
      </c>
    </row>
    <row r="1070" spans="1:24" ht="15.75" x14ac:dyDescent="0.25">
      <c r="A1070" t="str">
        <f t="shared" si="146"/>
        <v>Pierre-Olivier Joseph - PIT - DG</v>
      </c>
      <c r="B1070" t="str">
        <f t="shared" si="147"/>
        <v>Pierre-Olivier</v>
      </c>
      <c r="C1070" t="str">
        <f t="shared" si="148"/>
        <v>Joseph</v>
      </c>
      <c r="D1070" s="13" t="s">
        <v>2083</v>
      </c>
      <c r="E1070" s="22" t="s">
        <v>29</v>
      </c>
      <c r="F1070" s="25" t="s">
        <v>331</v>
      </c>
      <c r="G1070" s="25" t="s">
        <v>2346</v>
      </c>
      <c r="H1070" s="25" t="s">
        <v>2347</v>
      </c>
      <c r="I1070" s="25">
        <v>20</v>
      </c>
      <c r="J1070" s="156">
        <f>VALUE(COUNTIF(Validation!$A$2:$H$100,A1070))</f>
        <v>0</v>
      </c>
      <c r="K1070" s="93">
        <f t="shared" si="149"/>
        <v>1075833</v>
      </c>
      <c r="L1070" s="93">
        <f t="shared" si="150"/>
        <v>1075833</v>
      </c>
      <c r="M1070" s="92">
        <v>1075833</v>
      </c>
      <c r="N1070" s="92">
        <v>1075833</v>
      </c>
      <c r="O1070" s="92">
        <v>1075833</v>
      </c>
      <c r="P1070" s="92" t="s">
        <v>8</v>
      </c>
      <c r="Q1070" s="92">
        <v>0</v>
      </c>
      <c r="R1070" s="92">
        <v>0</v>
      </c>
      <c r="S1070" s="92">
        <v>0</v>
      </c>
      <c r="T1070" s="25">
        <f t="shared" si="151"/>
        <v>3</v>
      </c>
      <c r="V1070">
        <f t="shared" si="152"/>
        <v>1</v>
      </c>
      <c r="W1070" s="25">
        <f t="shared" si="144"/>
        <v>1</v>
      </c>
      <c r="X1070">
        <f t="shared" si="145"/>
        <v>1</v>
      </c>
    </row>
    <row r="1071" spans="1:24" ht="15.75" x14ac:dyDescent="0.25">
      <c r="A1071" t="str">
        <f t="shared" si="146"/>
        <v>Zach Aston-Reese - PIT - C, AD</v>
      </c>
      <c r="B1071" t="str">
        <f t="shared" si="147"/>
        <v>Zach</v>
      </c>
      <c r="C1071" t="str">
        <f t="shared" si="148"/>
        <v>Aston-Reese</v>
      </c>
      <c r="D1071" s="13" t="s">
        <v>1747</v>
      </c>
      <c r="E1071" s="22" t="s">
        <v>29</v>
      </c>
      <c r="F1071" s="25">
        <v>0</v>
      </c>
      <c r="G1071" s="25" t="s">
        <v>2349</v>
      </c>
      <c r="H1071" s="25" t="s">
        <v>2340</v>
      </c>
      <c r="I1071" s="25">
        <v>25</v>
      </c>
      <c r="J1071" s="156">
        <f>VALUE(COUNTIF(Validation!$A$2:$H$100,A1071))</f>
        <v>0</v>
      </c>
      <c r="K1071" s="93">
        <f t="shared" si="149"/>
        <v>1000000</v>
      </c>
      <c r="L1071" s="93">
        <f t="shared" si="150"/>
        <v>1000000</v>
      </c>
      <c r="M1071" s="92">
        <v>1000000</v>
      </c>
      <c r="N1071" s="92">
        <v>1000000</v>
      </c>
      <c r="O1071" s="92" t="s">
        <v>8</v>
      </c>
      <c r="P1071" s="92">
        <v>0</v>
      </c>
      <c r="Q1071" s="92">
        <v>0</v>
      </c>
      <c r="R1071" s="92">
        <v>0</v>
      </c>
      <c r="S1071" s="92">
        <v>0</v>
      </c>
      <c r="T1071" s="25">
        <f t="shared" si="151"/>
        <v>2</v>
      </c>
      <c r="V1071">
        <f t="shared" si="152"/>
        <v>1</v>
      </c>
      <c r="W1071" s="25">
        <f t="shared" si="144"/>
        <v>0</v>
      </c>
      <c r="X1071">
        <f t="shared" si="145"/>
        <v>1</v>
      </c>
    </row>
    <row r="1072" spans="1:24" ht="15.75" x14ac:dyDescent="0.25">
      <c r="A1072" t="str">
        <f t="shared" si="146"/>
        <v>Filip Hållander - PIT - C</v>
      </c>
      <c r="B1072" t="str">
        <f t="shared" si="147"/>
        <v>Filip</v>
      </c>
      <c r="C1072" t="str">
        <f t="shared" si="148"/>
        <v>Hållander</v>
      </c>
      <c r="D1072" s="13" t="s">
        <v>1750</v>
      </c>
      <c r="E1072" s="22" t="s">
        <v>29</v>
      </c>
      <c r="F1072" s="25" t="s">
        <v>331</v>
      </c>
      <c r="G1072" s="25" t="s">
        <v>70</v>
      </c>
      <c r="H1072" s="25" t="s">
        <v>2347</v>
      </c>
      <c r="I1072" s="25">
        <v>19</v>
      </c>
      <c r="J1072" s="156">
        <f>VALUE(COUNTIF(Validation!$A$2:$H$100,A1072))</f>
        <v>0</v>
      </c>
      <c r="K1072" s="93">
        <f t="shared" si="149"/>
        <v>927500</v>
      </c>
      <c r="L1072" s="93">
        <f t="shared" si="150"/>
        <v>927500</v>
      </c>
      <c r="M1072" s="92">
        <v>927500</v>
      </c>
      <c r="N1072" s="92">
        <v>927500</v>
      </c>
      <c r="O1072" s="92">
        <v>927500</v>
      </c>
      <c r="P1072" s="92" t="s">
        <v>8</v>
      </c>
      <c r="Q1072" s="92">
        <v>0</v>
      </c>
      <c r="R1072" s="92">
        <v>0</v>
      </c>
      <c r="S1072" s="92">
        <v>0</v>
      </c>
      <c r="T1072" s="25">
        <f t="shared" si="151"/>
        <v>3</v>
      </c>
      <c r="V1072">
        <f t="shared" si="152"/>
        <v>1</v>
      </c>
      <c r="W1072" s="25">
        <f t="shared" si="144"/>
        <v>1</v>
      </c>
      <c r="X1072">
        <f t="shared" si="145"/>
        <v>1</v>
      </c>
    </row>
    <row r="1073" spans="1:24" ht="15.75" x14ac:dyDescent="0.25">
      <c r="A1073" t="str">
        <f t="shared" si="146"/>
        <v>Calen Addison - PIT - DD</v>
      </c>
      <c r="B1073" t="str">
        <f t="shared" si="147"/>
        <v>Calen</v>
      </c>
      <c r="C1073" t="str">
        <f t="shared" si="148"/>
        <v>Addison</v>
      </c>
      <c r="D1073" s="13" t="s">
        <v>2381</v>
      </c>
      <c r="E1073" s="22" t="s">
        <v>29</v>
      </c>
      <c r="F1073" s="25" t="s">
        <v>333</v>
      </c>
      <c r="G1073" s="25" t="s">
        <v>2345</v>
      </c>
      <c r="H1073" s="25" t="s">
        <v>334</v>
      </c>
      <c r="I1073" s="25">
        <v>19</v>
      </c>
      <c r="J1073" s="156">
        <f>VALUE(COUNTIF(Validation!$A$2:$H$100,A1073))</f>
        <v>0</v>
      </c>
      <c r="K1073" s="93">
        <f t="shared" si="149"/>
        <v>925000</v>
      </c>
      <c r="L1073" s="93">
        <f t="shared" si="150"/>
        <v>925000</v>
      </c>
      <c r="M1073" s="92">
        <v>925000</v>
      </c>
      <c r="N1073" s="92">
        <v>925000</v>
      </c>
      <c r="O1073" s="92">
        <v>925000</v>
      </c>
      <c r="P1073" s="92" t="s">
        <v>8</v>
      </c>
      <c r="Q1073" s="92">
        <v>0</v>
      </c>
      <c r="R1073" s="92">
        <v>0</v>
      </c>
      <c r="S1073" s="92">
        <v>0</v>
      </c>
      <c r="T1073" s="25">
        <f t="shared" si="151"/>
        <v>3</v>
      </c>
      <c r="V1073">
        <f t="shared" si="152"/>
        <v>1</v>
      </c>
      <c r="W1073" s="25">
        <f t="shared" si="144"/>
        <v>1</v>
      </c>
      <c r="X1073">
        <f t="shared" si="145"/>
        <v>1</v>
      </c>
    </row>
    <row r="1074" spans="1:24" ht="15.75" x14ac:dyDescent="0.25">
      <c r="A1074" t="str">
        <f t="shared" si="146"/>
        <v>Niclas Almari - PIT - DG</v>
      </c>
      <c r="B1074" t="str">
        <f t="shared" si="147"/>
        <v>Niclas</v>
      </c>
      <c r="C1074" t="str">
        <f t="shared" si="148"/>
        <v>Almari</v>
      </c>
      <c r="D1074" s="13" t="s">
        <v>2380</v>
      </c>
      <c r="E1074" s="22" t="s">
        <v>29</v>
      </c>
      <c r="F1074" s="25" t="s">
        <v>331</v>
      </c>
      <c r="G1074" s="25" t="s">
        <v>2346</v>
      </c>
      <c r="H1074" s="25" t="s">
        <v>2347</v>
      </c>
      <c r="I1074" s="25">
        <v>21</v>
      </c>
      <c r="J1074" s="156">
        <f>VALUE(COUNTIF(Validation!$A$2:$H$100,A1074))</f>
        <v>0</v>
      </c>
      <c r="K1074" s="93">
        <f t="shared" si="149"/>
        <v>925000</v>
      </c>
      <c r="L1074" s="93">
        <f t="shared" si="150"/>
        <v>925000</v>
      </c>
      <c r="M1074" s="92">
        <v>925000</v>
      </c>
      <c r="N1074" s="92">
        <v>925000</v>
      </c>
      <c r="O1074" s="92">
        <v>925000</v>
      </c>
      <c r="P1074" s="92" t="s">
        <v>8</v>
      </c>
      <c r="Q1074" s="92">
        <v>0</v>
      </c>
      <c r="R1074" s="92">
        <v>0</v>
      </c>
      <c r="S1074" s="92">
        <v>0</v>
      </c>
      <c r="T1074" s="25">
        <f t="shared" si="151"/>
        <v>3</v>
      </c>
      <c r="V1074">
        <f t="shared" si="152"/>
        <v>1</v>
      </c>
      <c r="W1074" s="25">
        <f t="shared" si="144"/>
        <v>1</v>
      </c>
      <c r="X1074">
        <f t="shared" si="145"/>
        <v>1</v>
      </c>
    </row>
    <row r="1075" spans="1:24" ht="15.75" x14ac:dyDescent="0.25">
      <c r="A1075" t="str">
        <f t="shared" si="146"/>
        <v>Justin Almeida - PIT - C, AG</v>
      </c>
      <c r="B1075" t="str">
        <f t="shared" si="147"/>
        <v>Justin</v>
      </c>
      <c r="C1075" t="str">
        <f t="shared" si="148"/>
        <v>Almeida</v>
      </c>
      <c r="D1075" s="13" t="s">
        <v>2375</v>
      </c>
      <c r="E1075" s="22" t="s">
        <v>29</v>
      </c>
      <c r="F1075" s="25" t="s">
        <v>331</v>
      </c>
      <c r="G1075" s="158" t="s">
        <v>2353</v>
      </c>
      <c r="H1075" s="158" t="s">
        <v>2347</v>
      </c>
      <c r="I1075" s="158">
        <v>20</v>
      </c>
      <c r="J1075" s="156">
        <f>VALUE(COUNTIF(Validation!$A$2:$H$100,A1075))</f>
        <v>0</v>
      </c>
      <c r="K1075" s="93">
        <f t="shared" si="149"/>
        <v>925000</v>
      </c>
      <c r="L1075" s="93">
        <f t="shared" si="150"/>
        <v>925000</v>
      </c>
      <c r="M1075" s="92">
        <v>925000</v>
      </c>
      <c r="N1075" s="92">
        <v>925000</v>
      </c>
      <c r="O1075" s="92">
        <v>925000</v>
      </c>
      <c r="P1075" s="92" t="s">
        <v>8</v>
      </c>
      <c r="Q1075" s="92">
        <v>0</v>
      </c>
      <c r="R1075" s="92">
        <v>0</v>
      </c>
      <c r="S1075" s="92">
        <v>0</v>
      </c>
      <c r="T1075" s="25">
        <f t="shared" si="151"/>
        <v>3</v>
      </c>
      <c r="V1075">
        <f t="shared" si="152"/>
        <v>1</v>
      </c>
      <c r="W1075" s="25">
        <f t="shared" si="144"/>
        <v>1</v>
      </c>
      <c r="X1075">
        <f t="shared" si="145"/>
        <v>1</v>
      </c>
    </row>
    <row r="1076" spans="1:24" ht="15.75" x14ac:dyDescent="0.25">
      <c r="A1076" t="str">
        <f t="shared" si="146"/>
        <v>Anthony Angello - PIT - C</v>
      </c>
      <c r="B1076" t="str">
        <f t="shared" si="147"/>
        <v>Anthony</v>
      </c>
      <c r="C1076" t="str">
        <f t="shared" si="148"/>
        <v>Angello</v>
      </c>
      <c r="D1076" s="13" t="s">
        <v>1749</v>
      </c>
      <c r="E1076" s="22" t="s">
        <v>29</v>
      </c>
      <c r="F1076" s="25" t="s">
        <v>331</v>
      </c>
      <c r="G1076" s="25" t="s">
        <v>70</v>
      </c>
      <c r="H1076" s="25" t="s">
        <v>2347</v>
      </c>
      <c r="I1076" s="25">
        <v>23</v>
      </c>
      <c r="J1076" s="156">
        <f>VALUE(COUNTIF(Validation!$A$2:$H$100,A1076))</f>
        <v>0</v>
      </c>
      <c r="K1076" s="93">
        <f t="shared" si="149"/>
        <v>925000</v>
      </c>
      <c r="L1076" s="93">
        <f t="shared" si="150"/>
        <v>0</v>
      </c>
      <c r="M1076" s="92">
        <v>925000</v>
      </c>
      <c r="N1076" s="92" t="s">
        <v>8</v>
      </c>
      <c r="O1076" s="92">
        <v>0</v>
      </c>
      <c r="P1076" s="92">
        <v>0</v>
      </c>
      <c r="Q1076" s="92">
        <v>0</v>
      </c>
      <c r="R1076" s="92">
        <v>0</v>
      </c>
      <c r="S1076" s="92">
        <v>0</v>
      </c>
      <c r="T1076" s="25">
        <f t="shared" si="151"/>
        <v>1</v>
      </c>
      <c r="V1076">
        <f t="shared" si="152"/>
        <v>1</v>
      </c>
      <c r="W1076" s="25">
        <f t="shared" si="144"/>
        <v>1</v>
      </c>
      <c r="X1076">
        <f t="shared" si="145"/>
        <v>0</v>
      </c>
    </row>
    <row r="1077" spans="1:24" ht="15.75" x14ac:dyDescent="0.25">
      <c r="A1077" t="str">
        <f t="shared" si="146"/>
        <v>Kasper Bjorkqvist - PIT - AG</v>
      </c>
      <c r="B1077" t="str">
        <f t="shared" si="147"/>
        <v>Kasper</v>
      </c>
      <c r="C1077" t="str">
        <f t="shared" si="148"/>
        <v>Bjorkqvist</v>
      </c>
      <c r="D1077" s="13" t="s">
        <v>2733</v>
      </c>
      <c r="E1077" s="22" t="s">
        <v>29</v>
      </c>
      <c r="F1077" s="25" t="s">
        <v>331</v>
      </c>
      <c r="G1077" s="25" t="s">
        <v>2341</v>
      </c>
      <c r="H1077" s="25" t="s">
        <v>2347</v>
      </c>
      <c r="I1077" s="25">
        <v>22</v>
      </c>
      <c r="J1077" s="156">
        <f>VALUE(COUNTIF(Validation!$A$2:$H$100,A1077))</f>
        <v>0</v>
      </c>
      <c r="K1077" s="93">
        <f t="shared" si="149"/>
        <v>925000</v>
      </c>
      <c r="L1077" s="93">
        <f t="shared" si="150"/>
        <v>925000</v>
      </c>
      <c r="M1077" s="92">
        <v>925000</v>
      </c>
      <c r="N1077" s="92">
        <v>925000</v>
      </c>
      <c r="O1077" s="92" t="s">
        <v>8</v>
      </c>
      <c r="P1077" s="92">
        <v>0</v>
      </c>
      <c r="Q1077" s="92">
        <v>0</v>
      </c>
      <c r="R1077" s="92">
        <v>0</v>
      </c>
      <c r="S1077" s="92">
        <v>0</v>
      </c>
      <c r="T1077" s="25">
        <f t="shared" si="151"/>
        <v>2</v>
      </c>
      <c r="V1077">
        <f t="shared" si="152"/>
        <v>1</v>
      </c>
      <c r="W1077" s="25">
        <f t="shared" si="144"/>
        <v>1</v>
      </c>
      <c r="X1077">
        <f t="shared" si="145"/>
        <v>1</v>
      </c>
    </row>
    <row r="1078" spans="1:24" ht="15.75" x14ac:dyDescent="0.25">
      <c r="A1078" t="str">
        <f t="shared" si="146"/>
        <v>Jan Drozg - PIT - AG, AD</v>
      </c>
      <c r="B1078" t="str">
        <f t="shared" si="147"/>
        <v>Jan</v>
      </c>
      <c r="C1078" t="str">
        <f t="shared" si="148"/>
        <v>Drozg</v>
      </c>
      <c r="D1078" s="13" t="s">
        <v>2374</v>
      </c>
      <c r="E1078" s="22" t="s">
        <v>29</v>
      </c>
      <c r="F1078" s="25" t="s">
        <v>331</v>
      </c>
      <c r="G1078" s="25" t="s">
        <v>2343</v>
      </c>
      <c r="H1078" s="9" t="s">
        <v>2347</v>
      </c>
      <c r="I1078" s="25">
        <v>20</v>
      </c>
      <c r="J1078" s="156">
        <f>VALUE(COUNTIF(Validation!$A$2:$H$100,A1078))</f>
        <v>0</v>
      </c>
      <c r="K1078" s="93">
        <f t="shared" si="149"/>
        <v>925000</v>
      </c>
      <c r="L1078" s="93">
        <f t="shared" si="150"/>
        <v>925000</v>
      </c>
      <c r="M1078" s="92">
        <v>925000</v>
      </c>
      <c r="N1078" s="92">
        <v>925000</v>
      </c>
      <c r="O1078" s="92">
        <v>925000</v>
      </c>
      <c r="P1078" s="92" t="s">
        <v>8</v>
      </c>
      <c r="Q1078" s="92">
        <v>0</v>
      </c>
      <c r="R1078" s="92">
        <v>0</v>
      </c>
      <c r="S1078" s="92">
        <v>0</v>
      </c>
      <c r="T1078" s="25">
        <f t="shared" si="151"/>
        <v>3</v>
      </c>
      <c r="V1078">
        <f t="shared" si="152"/>
        <v>1</v>
      </c>
      <c r="W1078" s="25">
        <f t="shared" si="144"/>
        <v>1</v>
      </c>
      <c r="X1078">
        <f t="shared" si="145"/>
        <v>1</v>
      </c>
    </row>
    <row r="1079" spans="1:24" ht="15.75" x14ac:dyDescent="0.25">
      <c r="A1079" t="str">
        <f t="shared" si="146"/>
        <v>Sam Lafferty - PIT - C, AG</v>
      </c>
      <c r="B1079" t="str">
        <f t="shared" si="147"/>
        <v>Sam</v>
      </c>
      <c r="C1079" t="str">
        <f t="shared" si="148"/>
        <v>Lafferty</v>
      </c>
      <c r="D1079" s="13" t="s">
        <v>1751</v>
      </c>
      <c r="E1079" s="22" t="s">
        <v>29</v>
      </c>
      <c r="F1079" s="25" t="s">
        <v>331</v>
      </c>
      <c r="G1079" s="9" t="s">
        <v>2353</v>
      </c>
      <c r="H1079" s="9" t="s">
        <v>2347</v>
      </c>
      <c r="I1079" s="9">
        <v>24</v>
      </c>
      <c r="J1079" s="156">
        <f>VALUE(COUNTIF(Validation!$A$2:$H$100,A1079))</f>
        <v>0</v>
      </c>
      <c r="K1079" s="93">
        <f t="shared" si="149"/>
        <v>925000</v>
      </c>
      <c r="L1079" s="93">
        <f t="shared" si="150"/>
        <v>0</v>
      </c>
      <c r="M1079" s="92">
        <v>925000</v>
      </c>
      <c r="N1079" s="92" t="s">
        <v>8</v>
      </c>
      <c r="O1079" s="92">
        <v>0</v>
      </c>
      <c r="P1079" s="92">
        <v>0</v>
      </c>
      <c r="Q1079" s="92">
        <v>0</v>
      </c>
      <c r="R1079" s="92">
        <v>0</v>
      </c>
      <c r="S1079" s="92">
        <v>0</v>
      </c>
      <c r="T1079" s="25">
        <f t="shared" si="151"/>
        <v>1</v>
      </c>
      <c r="V1079">
        <f t="shared" si="152"/>
        <v>1</v>
      </c>
      <c r="W1079" s="25">
        <f t="shared" si="144"/>
        <v>1</v>
      </c>
      <c r="X1079">
        <f t="shared" si="145"/>
        <v>0</v>
      </c>
    </row>
    <row r="1080" spans="1:24" ht="15.75" x14ac:dyDescent="0.25">
      <c r="A1080" t="str">
        <f t="shared" si="146"/>
        <v>Emil Larmi - PIT - G</v>
      </c>
      <c r="B1080" t="str">
        <f t="shared" si="147"/>
        <v>Emil</v>
      </c>
      <c r="C1080" t="str">
        <f t="shared" si="148"/>
        <v>Larmi</v>
      </c>
      <c r="D1080" s="13" t="s">
        <v>2382</v>
      </c>
      <c r="E1080" s="22" t="s">
        <v>29</v>
      </c>
      <c r="F1080" s="25" t="s">
        <v>331</v>
      </c>
      <c r="G1080" s="158" t="s">
        <v>121</v>
      </c>
      <c r="H1080" s="158" t="s">
        <v>2347</v>
      </c>
      <c r="I1080" s="158">
        <v>22</v>
      </c>
      <c r="J1080" s="156">
        <f>VALUE(COUNTIF(Validation!$A$2:$H$100,A1080))</f>
        <v>0</v>
      </c>
      <c r="K1080" s="93">
        <f t="shared" si="149"/>
        <v>925000</v>
      </c>
      <c r="L1080" s="93">
        <f t="shared" si="150"/>
        <v>925000</v>
      </c>
      <c r="M1080" s="92">
        <v>925000</v>
      </c>
      <c r="N1080" s="92">
        <v>925000</v>
      </c>
      <c r="O1080" s="92" t="s">
        <v>8</v>
      </c>
      <c r="P1080" s="92">
        <v>0</v>
      </c>
      <c r="Q1080" s="92">
        <v>0</v>
      </c>
      <c r="R1080" s="92">
        <v>0</v>
      </c>
      <c r="S1080" s="92">
        <v>0</v>
      </c>
      <c r="T1080" s="25">
        <f t="shared" si="151"/>
        <v>2</v>
      </c>
      <c r="V1080">
        <f t="shared" si="152"/>
        <v>1</v>
      </c>
      <c r="W1080" s="25">
        <f t="shared" si="144"/>
        <v>1</v>
      </c>
      <c r="X1080">
        <f t="shared" si="145"/>
        <v>1</v>
      </c>
    </row>
    <row r="1081" spans="1:24" ht="15.75" x14ac:dyDescent="0.25">
      <c r="A1081" t="str">
        <f t="shared" si="146"/>
        <v>Jacob Lucchini - PIT - C, AG</v>
      </c>
      <c r="B1081" t="str">
        <f t="shared" si="147"/>
        <v>Jacob</v>
      </c>
      <c r="C1081" t="str">
        <f t="shared" si="148"/>
        <v>Lucchini</v>
      </c>
      <c r="D1081" s="13" t="s">
        <v>2376</v>
      </c>
      <c r="E1081" s="22" t="s">
        <v>29</v>
      </c>
      <c r="F1081" s="25" t="s">
        <v>331</v>
      </c>
      <c r="G1081" s="25" t="s">
        <v>2353</v>
      </c>
      <c r="H1081" s="25" t="s">
        <v>2347</v>
      </c>
      <c r="I1081" s="25">
        <v>24</v>
      </c>
      <c r="J1081" s="156">
        <f>VALUE(COUNTIF(Validation!$A$2:$H$100,A1081))</f>
        <v>0</v>
      </c>
      <c r="K1081" s="93">
        <f t="shared" si="149"/>
        <v>925000</v>
      </c>
      <c r="L1081" s="93">
        <f t="shared" si="150"/>
        <v>0</v>
      </c>
      <c r="M1081" s="92">
        <v>925000</v>
      </c>
      <c r="N1081" s="92" t="s">
        <v>8</v>
      </c>
      <c r="O1081" s="92">
        <v>0</v>
      </c>
      <c r="P1081" s="92">
        <v>0</v>
      </c>
      <c r="Q1081" s="92">
        <v>0</v>
      </c>
      <c r="R1081" s="92">
        <v>0</v>
      </c>
      <c r="S1081" s="92">
        <v>0</v>
      </c>
      <c r="T1081" s="25">
        <f t="shared" si="151"/>
        <v>1</v>
      </c>
      <c r="V1081">
        <f t="shared" si="152"/>
        <v>1</v>
      </c>
      <c r="W1081" s="25">
        <f t="shared" si="144"/>
        <v>1</v>
      </c>
      <c r="X1081">
        <f t="shared" si="145"/>
        <v>0</v>
      </c>
    </row>
    <row r="1082" spans="1:24" ht="15.75" x14ac:dyDescent="0.25">
      <c r="A1082" t="str">
        <f t="shared" si="146"/>
        <v>Linus olund - PIT - C</v>
      </c>
      <c r="B1082" t="str">
        <f t="shared" si="147"/>
        <v>Linus</v>
      </c>
      <c r="C1082" t="str">
        <f t="shared" si="148"/>
        <v>olund</v>
      </c>
      <c r="D1082" s="13" t="s">
        <v>2745</v>
      </c>
      <c r="E1082" s="22" t="s">
        <v>29</v>
      </c>
      <c r="F1082" s="25" t="s">
        <v>331</v>
      </c>
      <c r="G1082" s="25" t="s">
        <v>70</v>
      </c>
      <c r="H1082" s="25" t="s">
        <v>2347</v>
      </c>
      <c r="I1082" s="25">
        <v>22</v>
      </c>
      <c r="J1082" s="156">
        <f>VALUE(COUNTIF(Validation!$A$2:$H$100,A1082))</f>
        <v>0</v>
      </c>
      <c r="K1082" s="93">
        <f t="shared" si="149"/>
        <v>925000</v>
      </c>
      <c r="L1082" s="93">
        <f t="shared" si="150"/>
        <v>925000</v>
      </c>
      <c r="M1082" s="92">
        <v>925000</v>
      </c>
      <c r="N1082" s="92">
        <v>925000</v>
      </c>
      <c r="O1082" s="92" t="s">
        <v>8</v>
      </c>
      <c r="P1082" s="92">
        <v>0</v>
      </c>
      <c r="Q1082" s="92">
        <v>0</v>
      </c>
      <c r="R1082" s="92">
        <v>0</v>
      </c>
      <c r="S1082" s="92">
        <v>0</v>
      </c>
      <c r="T1082" s="25">
        <f t="shared" si="151"/>
        <v>2</v>
      </c>
      <c r="V1082">
        <f t="shared" si="152"/>
        <v>1</v>
      </c>
      <c r="W1082" s="25">
        <f t="shared" si="144"/>
        <v>1</v>
      </c>
      <c r="X1082">
        <f t="shared" si="145"/>
        <v>1</v>
      </c>
    </row>
    <row r="1083" spans="1:24" ht="15.75" x14ac:dyDescent="0.25">
      <c r="A1083" t="str">
        <f t="shared" si="146"/>
        <v>Oula Palve - PIT - C</v>
      </c>
      <c r="B1083" t="str">
        <f t="shared" si="147"/>
        <v>Oula</v>
      </c>
      <c r="C1083" t="str">
        <f t="shared" si="148"/>
        <v>Palve</v>
      </c>
      <c r="D1083" s="13" t="s">
        <v>2377</v>
      </c>
      <c r="E1083" s="22" t="s">
        <v>29</v>
      </c>
      <c r="F1083" s="25" t="s">
        <v>331</v>
      </c>
      <c r="G1083" s="25" t="s">
        <v>70</v>
      </c>
      <c r="H1083" s="25" t="s">
        <v>2347</v>
      </c>
      <c r="I1083" s="25">
        <v>27</v>
      </c>
      <c r="J1083" s="156">
        <f>VALUE(COUNTIF(Validation!$A$2:$H$100,A1083))</f>
        <v>0</v>
      </c>
      <c r="K1083" s="93">
        <f t="shared" si="149"/>
        <v>925000</v>
      </c>
      <c r="L1083" s="93">
        <f t="shared" si="150"/>
        <v>0</v>
      </c>
      <c r="M1083" s="92">
        <v>925000</v>
      </c>
      <c r="N1083" s="92" t="s">
        <v>7</v>
      </c>
      <c r="O1083" s="92">
        <v>0</v>
      </c>
      <c r="P1083" s="92">
        <v>0</v>
      </c>
      <c r="Q1083" s="92">
        <v>0</v>
      </c>
      <c r="R1083" s="92">
        <v>0</v>
      </c>
      <c r="S1083" s="92">
        <v>0</v>
      </c>
      <c r="T1083" s="25">
        <f t="shared" si="151"/>
        <v>1</v>
      </c>
      <c r="V1083">
        <f t="shared" si="152"/>
        <v>1</v>
      </c>
      <c r="W1083" s="25">
        <f t="shared" si="144"/>
        <v>1</v>
      </c>
      <c r="X1083">
        <f t="shared" si="145"/>
        <v>0</v>
      </c>
    </row>
    <row r="1084" spans="1:24" ht="15.75" x14ac:dyDescent="0.25">
      <c r="A1084" t="str">
        <f t="shared" si="146"/>
        <v>Juuso Riikola - PIT - D</v>
      </c>
      <c r="B1084" t="str">
        <f t="shared" si="147"/>
        <v>Juuso</v>
      </c>
      <c r="C1084" t="str">
        <f t="shared" si="148"/>
        <v>Riikola</v>
      </c>
      <c r="D1084" s="13" t="s">
        <v>1748</v>
      </c>
      <c r="E1084" s="25" t="s">
        <v>29</v>
      </c>
      <c r="F1084" s="25">
        <v>0</v>
      </c>
      <c r="G1084" s="9" t="s">
        <v>79</v>
      </c>
      <c r="H1084" s="9" t="s">
        <v>2340</v>
      </c>
      <c r="I1084" s="9">
        <v>25</v>
      </c>
      <c r="J1084" s="156">
        <f>VALUE(COUNTIF(Validation!$A$2:$H$100,A1084))</f>
        <v>0</v>
      </c>
      <c r="K1084" s="93">
        <f t="shared" si="149"/>
        <v>850000</v>
      </c>
      <c r="L1084" s="93">
        <f t="shared" si="150"/>
        <v>0</v>
      </c>
      <c r="M1084" s="92">
        <v>850000</v>
      </c>
      <c r="N1084" s="92" t="s">
        <v>8</v>
      </c>
      <c r="O1084" s="92">
        <v>0</v>
      </c>
      <c r="P1084" s="92">
        <v>0</v>
      </c>
      <c r="Q1084" s="92">
        <v>0</v>
      </c>
      <c r="R1084" s="92">
        <v>0</v>
      </c>
      <c r="S1084" s="92">
        <v>0</v>
      </c>
      <c r="T1084" s="25">
        <f t="shared" si="151"/>
        <v>1</v>
      </c>
      <c r="V1084">
        <f t="shared" si="152"/>
        <v>1</v>
      </c>
      <c r="W1084" s="25">
        <f t="shared" si="144"/>
        <v>0</v>
      </c>
      <c r="X1084">
        <f t="shared" si="145"/>
        <v>0</v>
      </c>
    </row>
    <row r="1085" spans="1:24" ht="15.75" x14ac:dyDescent="0.25">
      <c r="A1085" t="str">
        <f t="shared" si="146"/>
        <v>Teddy Blueger - PIT - C, AG</v>
      </c>
      <c r="B1085" t="str">
        <f t="shared" si="147"/>
        <v>Teddy</v>
      </c>
      <c r="C1085" t="str">
        <f t="shared" si="148"/>
        <v>Blueger</v>
      </c>
      <c r="D1085" s="13" t="s">
        <v>1758</v>
      </c>
      <c r="E1085" s="22" t="s">
        <v>29</v>
      </c>
      <c r="F1085" s="25">
        <v>0</v>
      </c>
      <c r="G1085" s="25" t="s">
        <v>2353</v>
      </c>
      <c r="H1085" s="25" t="s">
        <v>2340</v>
      </c>
      <c r="I1085" s="25">
        <v>25</v>
      </c>
      <c r="J1085" s="156">
        <f>VALUE(COUNTIF(Validation!$A$2:$H$100,A1085))</f>
        <v>0</v>
      </c>
      <c r="K1085" s="93">
        <f t="shared" si="149"/>
        <v>750000</v>
      </c>
      <c r="L1085" s="93">
        <f t="shared" si="150"/>
        <v>750000</v>
      </c>
      <c r="M1085" s="92">
        <v>750000</v>
      </c>
      <c r="N1085" s="92">
        <v>750000</v>
      </c>
      <c r="O1085" s="92" t="s">
        <v>8</v>
      </c>
      <c r="P1085" s="92">
        <v>0</v>
      </c>
      <c r="Q1085" s="92">
        <v>0</v>
      </c>
      <c r="R1085" s="92">
        <v>0</v>
      </c>
      <c r="S1085" s="92">
        <v>0</v>
      </c>
      <c r="T1085" s="25">
        <f t="shared" si="151"/>
        <v>2</v>
      </c>
      <c r="V1085">
        <f t="shared" si="152"/>
        <v>1</v>
      </c>
      <c r="W1085" s="25">
        <f t="shared" si="144"/>
        <v>0</v>
      </c>
      <c r="X1085">
        <f t="shared" si="145"/>
        <v>1</v>
      </c>
    </row>
    <row r="1086" spans="1:24" ht="15.75" x14ac:dyDescent="0.25">
      <c r="A1086" t="str">
        <f t="shared" si="146"/>
        <v>Dominik Simon - PIT - AD, AG</v>
      </c>
      <c r="B1086" t="str">
        <f t="shared" si="147"/>
        <v>Dominik</v>
      </c>
      <c r="C1086" t="str">
        <f t="shared" si="148"/>
        <v>Simon</v>
      </c>
      <c r="D1086" s="13" t="s">
        <v>1735</v>
      </c>
      <c r="E1086" s="22" t="s">
        <v>29</v>
      </c>
      <c r="F1086" s="25">
        <v>0</v>
      </c>
      <c r="G1086" s="25" t="s">
        <v>2342</v>
      </c>
      <c r="H1086" s="25" t="s">
        <v>2340</v>
      </c>
      <c r="I1086" s="25">
        <v>25</v>
      </c>
      <c r="J1086" s="156">
        <f>VALUE(COUNTIF(Validation!$A$2:$H$100,A1086))</f>
        <v>0</v>
      </c>
      <c r="K1086" s="93">
        <f t="shared" si="149"/>
        <v>750000</v>
      </c>
      <c r="L1086" s="93">
        <f t="shared" si="150"/>
        <v>0</v>
      </c>
      <c r="M1086" s="92">
        <v>750000</v>
      </c>
      <c r="N1086" s="92" t="s">
        <v>8</v>
      </c>
      <c r="O1086" s="92">
        <v>0</v>
      </c>
      <c r="P1086" s="92">
        <v>0</v>
      </c>
      <c r="Q1086" s="92">
        <v>0</v>
      </c>
      <c r="R1086" s="92">
        <v>0</v>
      </c>
      <c r="S1086" s="92">
        <v>0</v>
      </c>
      <c r="T1086" s="25">
        <f t="shared" si="151"/>
        <v>1</v>
      </c>
      <c r="V1086">
        <f t="shared" si="152"/>
        <v>1</v>
      </c>
      <c r="W1086" s="25">
        <f t="shared" si="144"/>
        <v>0</v>
      </c>
      <c r="X1086">
        <f t="shared" si="145"/>
        <v>0</v>
      </c>
    </row>
    <row r="1087" spans="1:24" ht="15.75" x14ac:dyDescent="0.25">
      <c r="A1087" t="str">
        <f t="shared" si="146"/>
        <v>Jordy Bellerive - PIT - C</v>
      </c>
      <c r="B1087" t="str">
        <f t="shared" si="147"/>
        <v>Jordy</v>
      </c>
      <c r="C1087" t="str">
        <f t="shared" si="148"/>
        <v>Bellerive</v>
      </c>
      <c r="D1087" s="13" t="s">
        <v>1754</v>
      </c>
      <c r="E1087" s="22" t="s">
        <v>29</v>
      </c>
      <c r="F1087" s="25" t="s">
        <v>331</v>
      </c>
      <c r="G1087" s="25" t="s">
        <v>70</v>
      </c>
      <c r="H1087" s="25" t="s">
        <v>2347</v>
      </c>
      <c r="I1087" s="25">
        <v>20</v>
      </c>
      <c r="J1087" s="156">
        <f>VALUE(COUNTIF(Validation!$A$2:$H$100,A1087))</f>
        <v>0</v>
      </c>
      <c r="K1087" s="93">
        <f t="shared" si="149"/>
        <v>733333</v>
      </c>
      <c r="L1087" s="93">
        <f t="shared" si="150"/>
        <v>733333</v>
      </c>
      <c r="M1087" s="92">
        <v>733333</v>
      </c>
      <c r="N1087" s="92">
        <v>733333</v>
      </c>
      <c r="O1087" s="92">
        <v>733333</v>
      </c>
      <c r="P1087" s="92" t="s">
        <v>8</v>
      </c>
      <c r="Q1087" s="92">
        <v>0</v>
      </c>
      <c r="R1087" s="92">
        <v>0</v>
      </c>
      <c r="S1087" s="92">
        <v>0</v>
      </c>
      <c r="T1087" s="25">
        <f t="shared" si="151"/>
        <v>3</v>
      </c>
      <c r="V1087">
        <f t="shared" si="152"/>
        <v>1</v>
      </c>
      <c r="W1087" s="25">
        <f t="shared" ref="W1087:W1149" si="153">IF(LEFT(F1087,3)="ELC",1,0)</f>
        <v>1</v>
      </c>
      <c r="X1087">
        <f t="shared" ref="X1087:X1149" si="154">IF(K1087=L1087,1,0)</f>
        <v>1</v>
      </c>
    </row>
    <row r="1088" spans="1:24" ht="15.75" x14ac:dyDescent="0.25">
      <c r="A1088" t="str">
        <f t="shared" si="146"/>
        <v>Alex D'Orio - PIT - G</v>
      </c>
      <c r="B1088" t="str">
        <f t="shared" si="147"/>
        <v>Alex</v>
      </c>
      <c r="C1088" t="str">
        <f t="shared" si="148"/>
        <v>D'Orio</v>
      </c>
      <c r="D1088" s="13" t="s">
        <v>1753</v>
      </c>
      <c r="E1088" s="22" t="s">
        <v>29</v>
      </c>
      <c r="F1088" s="25" t="s">
        <v>331</v>
      </c>
      <c r="G1088" s="25" t="s">
        <v>121</v>
      </c>
      <c r="H1088" s="25" t="s">
        <v>2347</v>
      </c>
      <c r="I1088" s="25">
        <v>20</v>
      </c>
      <c r="J1088" s="156">
        <f>VALUE(COUNTIF(Validation!$A$2:$H$100,A1088))</f>
        <v>0</v>
      </c>
      <c r="K1088" s="93">
        <f t="shared" si="149"/>
        <v>733333</v>
      </c>
      <c r="L1088" s="93">
        <f t="shared" si="150"/>
        <v>733333</v>
      </c>
      <c r="M1088" s="92">
        <v>733333</v>
      </c>
      <c r="N1088" s="92">
        <v>733333</v>
      </c>
      <c r="O1088" s="92">
        <v>733333</v>
      </c>
      <c r="P1088" s="92" t="s">
        <v>8</v>
      </c>
      <c r="Q1088" s="92">
        <v>0</v>
      </c>
      <c r="R1088" s="92">
        <v>0</v>
      </c>
      <c r="S1088" s="92">
        <v>0</v>
      </c>
      <c r="T1088" s="25">
        <f t="shared" si="151"/>
        <v>3</v>
      </c>
      <c r="V1088">
        <f t="shared" si="152"/>
        <v>1</v>
      </c>
      <c r="W1088" s="25">
        <f t="shared" si="153"/>
        <v>1</v>
      </c>
      <c r="X1088">
        <f t="shared" si="154"/>
        <v>1</v>
      </c>
    </row>
    <row r="1089" spans="1:24" ht="15.75" x14ac:dyDescent="0.25">
      <c r="A1089" t="str">
        <f t="shared" si="146"/>
        <v>Sam Miletic - PIT - AG, C</v>
      </c>
      <c r="B1089" t="str">
        <f t="shared" si="147"/>
        <v>Sam</v>
      </c>
      <c r="C1089" t="str">
        <f t="shared" si="148"/>
        <v>Miletic</v>
      </c>
      <c r="D1089" s="13" t="s">
        <v>1755</v>
      </c>
      <c r="E1089" s="22" t="s">
        <v>29</v>
      </c>
      <c r="F1089" s="25" t="s">
        <v>331</v>
      </c>
      <c r="G1089" s="25" t="s">
        <v>2351</v>
      </c>
      <c r="H1089" s="25" t="s">
        <v>2347</v>
      </c>
      <c r="I1089" s="158">
        <v>22</v>
      </c>
      <c r="J1089" s="156">
        <f>VALUE(COUNTIF(Validation!$A$2:$H$100,A1089))</f>
        <v>0</v>
      </c>
      <c r="K1089" s="93">
        <f t="shared" si="149"/>
        <v>710000</v>
      </c>
      <c r="L1089" s="93">
        <f t="shared" si="150"/>
        <v>0</v>
      </c>
      <c r="M1089" s="92">
        <v>710000</v>
      </c>
      <c r="N1089" s="92" t="s">
        <v>8</v>
      </c>
      <c r="O1089" s="92">
        <v>0</v>
      </c>
      <c r="P1089" s="92">
        <v>0</v>
      </c>
      <c r="Q1089" s="92">
        <v>0</v>
      </c>
      <c r="R1089" s="92">
        <v>0</v>
      </c>
      <c r="S1089" s="92">
        <v>0</v>
      </c>
      <c r="T1089" s="25">
        <f t="shared" si="151"/>
        <v>1</v>
      </c>
      <c r="V1089">
        <f t="shared" si="152"/>
        <v>1</v>
      </c>
      <c r="W1089" s="25">
        <f t="shared" si="153"/>
        <v>1</v>
      </c>
      <c r="X1089">
        <f t="shared" si="154"/>
        <v>0</v>
      </c>
    </row>
    <row r="1090" spans="1:24" ht="15.75" x14ac:dyDescent="0.25">
      <c r="A1090" t="str">
        <f t="shared" si="146"/>
        <v>Andrew Agozzino - PIT - C, AG</v>
      </c>
      <c r="B1090" t="str">
        <f t="shared" si="147"/>
        <v>Andrew</v>
      </c>
      <c r="C1090" t="str">
        <f t="shared" si="148"/>
        <v>Agozzino</v>
      </c>
      <c r="D1090" s="13" t="s">
        <v>1861</v>
      </c>
      <c r="E1090" s="22" t="s">
        <v>29</v>
      </c>
      <c r="F1090" s="25">
        <v>0</v>
      </c>
      <c r="G1090" s="25" t="s">
        <v>2353</v>
      </c>
      <c r="H1090" s="25" t="s">
        <v>2347</v>
      </c>
      <c r="I1090" s="25">
        <v>28</v>
      </c>
      <c r="J1090" s="156">
        <f>VALUE(COUNTIF(Validation!$A$2:$H$100,A1090))</f>
        <v>0</v>
      </c>
      <c r="K1090" s="93">
        <f t="shared" si="149"/>
        <v>700000</v>
      </c>
      <c r="L1090" s="93">
        <f t="shared" si="150"/>
        <v>700000</v>
      </c>
      <c r="M1090" s="92">
        <v>700000</v>
      </c>
      <c r="N1090" s="92">
        <v>700000</v>
      </c>
      <c r="O1090" s="92" t="s">
        <v>7</v>
      </c>
      <c r="P1090" s="92">
        <v>0</v>
      </c>
      <c r="Q1090" s="92">
        <v>0</v>
      </c>
      <c r="R1090" s="92">
        <v>0</v>
      </c>
      <c r="S1090" s="92">
        <v>0</v>
      </c>
      <c r="T1090" s="25">
        <f t="shared" si="151"/>
        <v>2</v>
      </c>
      <c r="V1090">
        <f t="shared" si="152"/>
        <v>1</v>
      </c>
      <c r="W1090" s="25">
        <f t="shared" si="153"/>
        <v>0</v>
      </c>
      <c r="X1090">
        <f t="shared" si="154"/>
        <v>1</v>
      </c>
    </row>
    <row r="1091" spans="1:24" ht="15.75" x14ac:dyDescent="0.25">
      <c r="A1091" t="str">
        <f t="shared" ref="A1091:A1154" si="155">B1091&amp;" "&amp;C1091&amp;" - "&amp;E1091&amp;" - "&amp;G1091</f>
        <v>Joseph Blandisi - PIT - C</v>
      </c>
      <c r="B1091" t="str">
        <f t="shared" ref="B1091:B1154" si="156">RIGHT(D1091,(LEN(D1091)-1)-SEARCH(",",D1091,1))</f>
        <v>Joseph</v>
      </c>
      <c r="C1091" t="str">
        <f t="shared" ref="C1091:C1154" si="157">LEFT(D1091,SEARCH(",",D1091,1)-1)</f>
        <v>Blandisi</v>
      </c>
      <c r="D1091" s="13" t="s">
        <v>2057</v>
      </c>
      <c r="E1091" s="22" t="s">
        <v>29</v>
      </c>
      <c r="F1091" s="25">
        <v>0</v>
      </c>
      <c r="G1091" s="25" t="s">
        <v>70</v>
      </c>
      <c r="H1091" s="25" t="s">
        <v>2347</v>
      </c>
      <c r="I1091" s="25">
        <v>25</v>
      </c>
      <c r="J1091" s="156">
        <f>VALUE(COUNTIF(Validation!$A$2:$H$100,A1091))</f>
        <v>0</v>
      </c>
      <c r="K1091" s="93">
        <f t="shared" ref="K1091:K1154" si="158">IF(OR(M1091="RFA",M1091="UFA",M1091="",M1091=0),0,M1091)</f>
        <v>700000</v>
      </c>
      <c r="L1091" s="93">
        <f t="shared" ref="L1091:L1154" si="159">IF(OR(N1091="RFA",N1091="UFA",N1091="",N1091=0),0,N1091)</f>
        <v>0</v>
      </c>
      <c r="M1091" s="92">
        <v>700000</v>
      </c>
      <c r="N1091" s="92" t="s">
        <v>8</v>
      </c>
      <c r="O1091" s="92">
        <v>0</v>
      </c>
      <c r="P1091" s="92">
        <v>0</v>
      </c>
      <c r="Q1091" s="92">
        <v>0</v>
      </c>
      <c r="R1091" s="92">
        <v>0</v>
      </c>
      <c r="S1091" s="92">
        <v>0</v>
      </c>
      <c r="T1091" s="25">
        <f t="shared" ref="T1091:T1154" si="160">COUNTIF(M1091:S1091,"&gt;0")</f>
        <v>1</v>
      </c>
      <c r="V1091">
        <f t="shared" ref="V1091:V1154" si="161">COUNTIF($D$3:$D$1478,D1091)</f>
        <v>1</v>
      </c>
      <c r="W1091" s="25">
        <f t="shared" si="153"/>
        <v>0</v>
      </c>
      <c r="X1091">
        <f t="shared" si="154"/>
        <v>0</v>
      </c>
    </row>
    <row r="1092" spans="1:24" ht="15.75" x14ac:dyDescent="0.25">
      <c r="A1092" t="str">
        <f t="shared" si="155"/>
        <v>Joseph Cramarossa - PIT - C</v>
      </c>
      <c r="B1092" t="str">
        <f t="shared" si="156"/>
        <v>Joseph</v>
      </c>
      <c r="C1092" t="str">
        <f t="shared" si="157"/>
        <v>Cramarossa</v>
      </c>
      <c r="D1092" s="13" t="s">
        <v>2378</v>
      </c>
      <c r="E1092" s="22" t="s">
        <v>29</v>
      </c>
      <c r="F1092" s="25">
        <v>0</v>
      </c>
      <c r="G1092" s="25" t="s">
        <v>70</v>
      </c>
      <c r="H1092" s="25" t="s">
        <v>2347</v>
      </c>
      <c r="I1092" s="25">
        <v>26</v>
      </c>
      <c r="J1092" s="156">
        <f>VALUE(COUNTIF(Validation!$A$2:$H$100,A1092))</f>
        <v>0</v>
      </c>
      <c r="K1092" s="93">
        <f t="shared" si="158"/>
        <v>700000</v>
      </c>
      <c r="L1092" s="93">
        <f t="shared" si="159"/>
        <v>0</v>
      </c>
      <c r="M1092" s="92">
        <v>700000</v>
      </c>
      <c r="N1092" s="92" t="s">
        <v>7</v>
      </c>
      <c r="O1092" s="92">
        <v>0</v>
      </c>
      <c r="P1092" s="92">
        <v>0</v>
      </c>
      <c r="Q1092" s="92">
        <v>0</v>
      </c>
      <c r="R1092" s="92">
        <v>0</v>
      </c>
      <c r="S1092" s="92">
        <v>0</v>
      </c>
      <c r="T1092" s="25">
        <f t="shared" si="160"/>
        <v>1</v>
      </c>
      <c r="V1092">
        <f t="shared" si="161"/>
        <v>1</v>
      </c>
      <c r="W1092" s="25">
        <f t="shared" si="153"/>
        <v>0</v>
      </c>
      <c r="X1092">
        <f t="shared" si="154"/>
        <v>0</v>
      </c>
    </row>
    <row r="1093" spans="1:24" ht="15.75" x14ac:dyDescent="0.25">
      <c r="A1093" t="str">
        <f t="shared" si="155"/>
        <v>Kevin Czuczman - PIT - DG</v>
      </c>
      <c r="B1093" t="str">
        <f t="shared" si="156"/>
        <v>Kevin</v>
      </c>
      <c r="C1093" t="str">
        <f t="shared" si="157"/>
        <v>Czuczman</v>
      </c>
      <c r="D1093" s="13" t="s">
        <v>1757</v>
      </c>
      <c r="E1093" s="22" t="s">
        <v>29</v>
      </c>
      <c r="F1093" s="25">
        <v>0</v>
      </c>
      <c r="G1093" s="25" t="s">
        <v>2346</v>
      </c>
      <c r="H1093" s="25" t="s">
        <v>2347</v>
      </c>
      <c r="I1093" s="25">
        <v>28</v>
      </c>
      <c r="J1093" s="156">
        <f>VALUE(COUNTIF(Validation!$A$2:$H$100,A1093))</f>
        <v>0</v>
      </c>
      <c r="K1093" s="93">
        <f t="shared" si="158"/>
        <v>700000</v>
      </c>
      <c r="L1093" s="93">
        <f t="shared" si="159"/>
        <v>700000</v>
      </c>
      <c r="M1093" s="92">
        <v>700000</v>
      </c>
      <c r="N1093" s="92">
        <v>700000</v>
      </c>
      <c r="O1093" s="92" t="s">
        <v>7</v>
      </c>
      <c r="P1093" s="92">
        <v>0</v>
      </c>
      <c r="Q1093" s="92">
        <v>0</v>
      </c>
      <c r="R1093" s="92">
        <v>0</v>
      </c>
      <c r="S1093" s="92">
        <v>0</v>
      </c>
      <c r="T1093" s="25">
        <f t="shared" si="160"/>
        <v>2</v>
      </c>
      <c r="V1093">
        <f t="shared" si="161"/>
        <v>1</v>
      </c>
      <c r="W1093" s="25">
        <f t="shared" si="153"/>
        <v>0</v>
      </c>
      <c r="X1093">
        <f t="shared" si="154"/>
        <v>1</v>
      </c>
    </row>
    <row r="1094" spans="1:24" ht="15.75" x14ac:dyDescent="0.25">
      <c r="A1094" t="str">
        <f t="shared" si="155"/>
        <v>Thomas DiPauli - PIT - C, AG</v>
      </c>
      <c r="B1094" t="str">
        <f t="shared" si="156"/>
        <v>Thomas</v>
      </c>
      <c r="C1094" t="str">
        <f t="shared" si="157"/>
        <v>DiPauli</v>
      </c>
      <c r="D1094" s="13" t="s">
        <v>1760</v>
      </c>
      <c r="E1094" s="22" t="s">
        <v>29</v>
      </c>
      <c r="F1094" s="25">
        <v>0</v>
      </c>
      <c r="G1094" s="25" t="s">
        <v>2353</v>
      </c>
      <c r="H1094" s="25" t="s">
        <v>2347</v>
      </c>
      <c r="I1094" s="25">
        <v>25</v>
      </c>
      <c r="J1094" s="156">
        <f>VALUE(COUNTIF(Validation!$A$2:$H$100,A1094))</f>
        <v>0</v>
      </c>
      <c r="K1094" s="93">
        <f t="shared" si="158"/>
        <v>700000</v>
      </c>
      <c r="L1094" s="93">
        <f t="shared" si="159"/>
        <v>0</v>
      </c>
      <c r="M1094" s="92">
        <v>700000</v>
      </c>
      <c r="N1094" s="92" t="s">
        <v>8</v>
      </c>
      <c r="O1094" s="92">
        <v>0</v>
      </c>
      <c r="P1094" s="92">
        <v>0</v>
      </c>
      <c r="Q1094" s="92">
        <v>0</v>
      </c>
      <c r="R1094" s="92">
        <v>0</v>
      </c>
      <c r="S1094" s="92">
        <v>0</v>
      </c>
      <c r="T1094" s="25">
        <f t="shared" si="160"/>
        <v>1</v>
      </c>
      <c r="V1094">
        <f t="shared" si="161"/>
        <v>1</v>
      </c>
      <c r="W1094" s="25">
        <f t="shared" si="153"/>
        <v>0</v>
      </c>
      <c r="X1094">
        <f t="shared" si="154"/>
        <v>0</v>
      </c>
    </row>
    <row r="1095" spans="1:24" ht="15.75" x14ac:dyDescent="0.25">
      <c r="A1095" t="str">
        <f t="shared" si="155"/>
        <v>Adam Johnson - PIT - C, AG</v>
      </c>
      <c r="B1095" t="str">
        <f t="shared" si="156"/>
        <v>Adam</v>
      </c>
      <c r="C1095" t="str">
        <f t="shared" si="157"/>
        <v>Johnson</v>
      </c>
      <c r="D1095" s="13" t="s">
        <v>1746</v>
      </c>
      <c r="E1095" s="22" t="s">
        <v>29</v>
      </c>
      <c r="F1095" s="25">
        <v>0</v>
      </c>
      <c r="G1095" s="25" t="s">
        <v>2353</v>
      </c>
      <c r="H1095" s="25" t="s">
        <v>2347</v>
      </c>
      <c r="I1095" s="25">
        <v>25</v>
      </c>
      <c r="J1095" s="156">
        <f>VALUE(COUNTIF(Validation!$A$2:$H$100,A1095))</f>
        <v>0</v>
      </c>
      <c r="K1095" s="93">
        <f t="shared" si="158"/>
        <v>700000</v>
      </c>
      <c r="L1095" s="93">
        <f t="shared" si="159"/>
        <v>0</v>
      </c>
      <c r="M1095" s="92">
        <v>700000</v>
      </c>
      <c r="N1095" s="92" t="s">
        <v>8</v>
      </c>
      <c r="O1095" s="92">
        <v>0</v>
      </c>
      <c r="P1095" s="92">
        <v>0</v>
      </c>
      <c r="Q1095" s="92">
        <v>0</v>
      </c>
      <c r="R1095" s="92">
        <v>0</v>
      </c>
      <c r="S1095" s="92">
        <v>0</v>
      </c>
      <c r="T1095" s="25">
        <f t="shared" si="160"/>
        <v>1</v>
      </c>
      <c r="V1095">
        <f t="shared" si="161"/>
        <v>1</v>
      </c>
      <c r="W1095" s="25">
        <f t="shared" si="153"/>
        <v>0</v>
      </c>
      <c r="X1095">
        <f t="shared" si="154"/>
        <v>0</v>
      </c>
    </row>
    <row r="1096" spans="1:24" ht="15.75" x14ac:dyDescent="0.25">
      <c r="A1096" t="str">
        <f t="shared" si="155"/>
        <v>Chad Ruhwedel - PIT - DD</v>
      </c>
      <c r="B1096" t="str">
        <f t="shared" si="156"/>
        <v>Chad</v>
      </c>
      <c r="C1096" t="str">
        <f t="shared" si="157"/>
        <v>Ruhwedel</v>
      </c>
      <c r="D1096" s="13" t="s">
        <v>1743</v>
      </c>
      <c r="E1096" s="22" t="s">
        <v>29</v>
      </c>
      <c r="F1096" s="25">
        <v>0</v>
      </c>
      <c r="G1096" s="25" t="s">
        <v>2345</v>
      </c>
      <c r="H1096" s="9" t="s">
        <v>2340</v>
      </c>
      <c r="I1096" s="25">
        <v>29</v>
      </c>
      <c r="J1096" s="156">
        <f>VALUE(COUNTIF(Validation!$A$2:$H$100,A1096))</f>
        <v>0</v>
      </c>
      <c r="K1096" s="93">
        <f t="shared" si="158"/>
        <v>700000</v>
      </c>
      <c r="L1096" s="93">
        <f t="shared" si="159"/>
        <v>700000</v>
      </c>
      <c r="M1096" s="92">
        <v>700000</v>
      </c>
      <c r="N1096" s="92">
        <v>700000</v>
      </c>
      <c r="O1096" s="92" t="s">
        <v>7</v>
      </c>
      <c r="P1096" s="92">
        <v>0</v>
      </c>
      <c r="Q1096" s="92">
        <v>0</v>
      </c>
      <c r="R1096" s="92">
        <v>0</v>
      </c>
      <c r="S1096" s="92">
        <v>0</v>
      </c>
      <c r="T1096" s="25">
        <f t="shared" si="160"/>
        <v>2</v>
      </c>
      <c r="V1096">
        <f t="shared" si="161"/>
        <v>1</v>
      </c>
      <c r="W1096" s="25">
        <f t="shared" si="153"/>
        <v>0</v>
      </c>
      <c r="X1096">
        <f t="shared" si="154"/>
        <v>1</v>
      </c>
    </row>
    <row r="1097" spans="1:24" ht="15.75" x14ac:dyDescent="0.25">
      <c r="A1097" t="str">
        <f t="shared" si="155"/>
        <v>Zach Trotman - PIT - DD</v>
      </c>
      <c r="B1097" t="str">
        <f t="shared" si="156"/>
        <v>Zach</v>
      </c>
      <c r="C1097" t="str">
        <f t="shared" si="157"/>
        <v>Trotman</v>
      </c>
      <c r="D1097" s="13" t="s">
        <v>1761</v>
      </c>
      <c r="E1097" s="22" t="s">
        <v>29</v>
      </c>
      <c r="F1097" s="25">
        <v>0</v>
      </c>
      <c r="G1097" s="158" t="s">
        <v>2345</v>
      </c>
      <c r="H1097" s="158" t="s">
        <v>2340</v>
      </c>
      <c r="I1097" s="158">
        <v>29</v>
      </c>
      <c r="J1097" s="156">
        <f>VALUE(COUNTIF(Validation!$A$2:$H$100,A1097))</f>
        <v>0</v>
      </c>
      <c r="K1097" s="93">
        <f t="shared" si="158"/>
        <v>700000</v>
      </c>
      <c r="L1097" s="93">
        <f t="shared" si="159"/>
        <v>700000</v>
      </c>
      <c r="M1097" s="92">
        <v>700000</v>
      </c>
      <c r="N1097" s="92">
        <v>700000</v>
      </c>
      <c r="O1097" s="92" t="s">
        <v>7</v>
      </c>
      <c r="P1097" s="92">
        <v>0</v>
      </c>
      <c r="Q1097" s="92">
        <v>0</v>
      </c>
      <c r="R1097" s="92">
        <v>0</v>
      </c>
      <c r="S1097" s="92">
        <v>0</v>
      </c>
      <c r="T1097" s="25">
        <f t="shared" si="160"/>
        <v>2</v>
      </c>
      <c r="V1097">
        <f t="shared" si="161"/>
        <v>1</v>
      </c>
      <c r="W1097" s="25">
        <f t="shared" si="153"/>
        <v>0</v>
      </c>
      <c r="X1097">
        <f t="shared" si="154"/>
        <v>1</v>
      </c>
    </row>
    <row r="1098" spans="1:24" ht="15.75" x14ac:dyDescent="0.25">
      <c r="A1098" t="str">
        <f t="shared" si="155"/>
        <v>David Warsofsky - PIT - DG</v>
      </c>
      <c r="B1098" t="str">
        <f t="shared" si="156"/>
        <v>David</v>
      </c>
      <c r="C1098" t="str">
        <f t="shared" si="157"/>
        <v>Warsofsky</v>
      </c>
      <c r="D1098" s="13" t="s">
        <v>1858</v>
      </c>
      <c r="E1098" s="23" t="s">
        <v>29</v>
      </c>
      <c r="F1098" s="25">
        <v>0</v>
      </c>
      <c r="G1098" s="9" t="s">
        <v>2346</v>
      </c>
      <c r="H1098" s="9" t="s">
        <v>2347</v>
      </c>
      <c r="I1098" s="9">
        <v>29</v>
      </c>
      <c r="J1098" s="156">
        <f>VALUE(COUNTIF(Validation!$A$2:$H$100,A1098))</f>
        <v>0</v>
      </c>
      <c r="K1098" s="93">
        <f t="shared" si="158"/>
        <v>700000</v>
      </c>
      <c r="L1098" s="93">
        <f t="shared" si="159"/>
        <v>700000</v>
      </c>
      <c r="M1098" s="92">
        <v>700000</v>
      </c>
      <c r="N1098" s="92">
        <v>700000</v>
      </c>
      <c r="O1098" s="92" t="s">
        <v>7</v>
      </c>
      <c r="P1098" s="92">
        <v>0</v>
      </c>
      <c r="Q1098" s="92">
        <v>0</v>
      </c>
      <c r="R1098" s="92">
        <v>0</v>
      </c>
      <c r="S1098" s="92">
        <v>0</v>
      </c>
      <c r="T1098" s="25">
        <f t="shared" si="160"/>
        <v>2</v>
      </c>
      <c r="V1098">
        <f t="shared" si="161"/>
        <v>1</v>
      </c>
      <c r="W1098" s="25">
        <f t="shared" si="153"/>
        <v>0</v>
      </c>
      <c r="X1098">
        <f t="shared" si="154"/>
        <v>1</v>
      </c>
    </row>
    <row r="1099" spans="1:24" ht="15.75" x14ac:dyDescent="0.25">
      <c r="A1099" t="str">
        <f t="shared" si="155"/>
        <v>Ryan Haggerty - PIT - AD</v>
      </c>
      <c r="B1099" t="str">
        <f t="shared" si="156"/>
        <v>Ryan</v>
      </c>
      <c r="C1099" t="str">
        <f t="shared" si="157"/>
        <v>Haggerty</v>
      </c>
      <c r="D1099" s="13" t="s">
        <v>2379</v>
      </c>
      <c r="E1099" s="22" t="s">
        <v>29</v>
      </c>
      <c r="F1099" s="25">
        <v>0</v>
      </c>
      <c r="G1099" s="25" t="s">
        <v>2339</v>
      </c>
      <c r="H1099" s="25" t="s">
        <v>2347</v>
      </c>
      <c r="I1099" s="25">
        <v>26</v>
      </c>
      <c r="J1099" s="156">
        <f>VALUE(COUNTIF(Validation!$A$2:$H$100,A1099))</f>
        <v>0</v>
      </c>
      <c r="K1099" s="93">
        <f t="shared" si="158"/>
        <v>675000</v>
      </c>
      <c r="L1099" s="93">
        <f t="shared" si="159"/>
        <v>0</v>
      </c>
      <c r="M1099" s="92">
        <v>675000</v>
      </c>
      <c r="N1099" s="92" t="s">
        <v>7</v>
      </c>
      <c r="O1099" s="92">
        <v>0</v>
      </c>
      <c r="P1099" s="92">
        <v>0</v>
      </c>
      <c r="Q1099" s="94">
        <v>0</v>
      </c>
      <c r="R1099" s="92">
        <v>0</v>
      </c>
      <c r="S1099" s="92">
        <v>0</v>
      </c>
      <c r="T1099" s="25">
        <f t="shared" si="160"/>
        <v>1</v>
      </c>
      <c r="V1099">
        <f t="shared" si="161"/>
        <v>1</v>
      </c>
      <c r="W1099" s="25">
        <f t="shared" si="153"/>
        <v>0</v>
      </c>
      <c r="X1099">
        <f t="shared" si="154"/>
        <v>0</v>
      </c>
    </row>
    <row r="1100" spans="1:24" ht="15.75" x14ac:dyDescent="0.25">
      <c r="A1100" t="str">
        <f t="shared" si="155"/>
        <v>Tristan Jarry - PIT - G</v>
      </c>
      <c r="B1100" t="str">
        <f t="shared" si="156"/>
        <v>Tristan</v>
      </c>
      <c r="C1100" t="str">
        <f t="shared" si="157"/>
        <v>Jarry</v>
      </c>
      <c r="D1100" s="13" t="s">
        <v>1756</v>
      </c>
      <c r="E1100" s="22" t="s">
        <v>29</v>
      </c>
      <c r="F1100" s="25">
        <v>0</v>
      </c>
      <c r="G1100" s="25" t="s">
        <v>121</v>
      </c>
      <c r="H1100" s="25" t="s">
        <v>2347</v>
      </c>
      <c r="I1100" s="25">
        <v>24</v>
      </c>
      <c r="J1100" s="156">
        <f>VALUE(COUNTIF(Validation!$A$2:$H$100,A1100))</f>
        <v>0</v>
      </c>
      <c r="K1100" s="93">
        <f t="shared" si="158"/>
        <v>675000</v>
      </c>
      <c r="L1100" s="93">
        <f t="shared" si="159"/>
        <v>0</v>
      </c>
      <c r="M1100" s="92">
        <v>675000</v>
      </c>
      <c r="N1100" s="92" t="s">
        <v>8</v>
      </c>
      <c r="O1100" s="92">
        <v>0</v>
      </c>
      <c r="P1100" s="92">
        <v>0</v>
      </c>
      <c r="Q1100" s="92">
        <v>0</v>
      </c>
      <c r="R1100" s="92">
        <v>0</v>
      </c>
      <c r="S1100" s="92">
        <v>0</v>
      </c>
      <c r="T1100" s="25">
        <f t="shared" si="160"/>
        <v>1</v>
      </c>
      <c r="V1100">
        <f t="shared" si="161"/>
        <v>1</v>
      </c>
      <c r="W1100" s="25">
        <f t="shared" si="153"/>
        <v>0</v>
      </c>
      <c r="X1100">
        <f t="shared" si="154"/>
        <v>0</v>
      </c>
    </row>
    <row r="1101" spans="1:24" ht="15.75" x14ac:dyDescent="0.25">
      <c r="A1101" t="str">
        <f t="shared" si="155"/>
        <v>Marcus Pettersson - PIT - DG</v>
      </c>
      <c r="B1101" t="str">
        <f t="shared" si="156"/>
        <v>Marcus</v>
      </c>
      <c r="C1101" t="str">
        <f t="shared" si="157"/>
        <v>Pettersson</v>
      </c>
      <c r="D1101" s="13" t="s">
        <v>2048</v>
      </c>
      <c r="E1101" s="22" t="s">
        <v>29</v>
      </c>
      <c r="F1101" s="25">
        <v>0</v>
      </c>
      <c r="G1101" s="9" t="s">
        <v>2346</v>
      </c>
      <c r="H1101" s="9" t="s">
        <v>2340</v>
      </c>
      <c r="I1101" s="9">
        <v>23</v>
      </c>
      <c r="J1101" s="156">
        <f>VALUE(COUNTIF(Validation!$A$2:$H$100,A1101))</f>
        <v>0</v>
      </c>
      <c r="K1101" s="93">
        <f t="shared" si="158"/>
        <v>0</v>
      </c>
      <c r="L1101" s="93">
        <f t="shared" si="159"/>
        <v>0</v>
      </c>
      <c r="M1101" s="92" t="s">
        <v>8</v>
      </c>
      <c r="N1101" s="92">
        <v>0</v>
      </c>
      <c r="O1101" s="92">
        <v>0</v>
      </c>
      <c r="P1101" s="92">
        <v>0</v>
      </c>
      <c r="Q1101" s="92">
        <v>0</v>
      </c>
      <c r="R1101" s="92">
        <v>0</v>
      </c>
      <c r="S1101" s="92">
        <v>0</v>
      </c>
      <c r="T1101" s="25">
        <f t="shared" si="160"/>
        <v>0</v>
      </c>
      <c r="V1101">
        <f t="shared" si="161"/>
        <v>1</v>
      </c>
      <c r="W1101" s="25">
        <f t="shared" si="153"/>
        <v>0</v>
      </c>
      <c r="X1101">
        <f t="shared" si="154"/>
        <v>1</v>
      </c>
    </row>
    <row r="1102" spans="1:24" ht="15.75" x14ac:dyDescent="0.25">
      <c r="A1102" t="str">
        <f t="shared" si="155"/>
        <v>Erik Karlsson - SJS - DD</v>
      </c>
      <c r="B1102" t="str">
        <f t="shared" si="156"/>
        <v>Erik</v>
      </c>
      <c r="C1102" t="str">
        <f t="shared" si="157"/>
        <v>Karlsson</v>
      </c>
      <c r="D1102" s="13" t="s">
        <v>2215</v>
      </c>
      <c r="E1102" s="22" t="s">
        <v>30</v>
      </c>
      <c r="F1102" s="25" t="s">
        <v>364</v>
      </c>
      <c r="G1102" s="25" t="s">
        <v>2345</v>
      </c>
      <c r="H1102" s="25" t="s">
        <v>2569</v>
      </c>
      <c r="I1102" s="25">
        <v>29</v>
      </c>
      <c r="J1102" s="156">
        <f>VALUE(COUNTIF(Validation!$A$2:$H$100,A1102))</f>
        <v>1</v>
      </c>
      <c r="K1102" s="93">
        <f t="shared" si="158"/>
        <v>11500000</v>
      </c>
      <c r="L1102" s="93">
        <f t="shared" si="159"/>
        <v>11500000</v>
      </c>
      <c r="M1102" s="92">
        <v>11500000</v>
      </c>
      <c r="N1102" s="92">
        <v>11500000</v>
      </c>
      <c r="O1102" s="92">
        <v>11500000</v>
      </c>
      <c r="P1102" s="92">
        <v>11500000</v>
      </c>
      <c r="Q1102" s="92">
        <v>11500000</v>
      </c>
      <c r="R1102" s="92">
        <v>11500000</v>
      </c>
      <c r="S1102" s="92">
        <v>11500000</v>
      </c>
      <c r="T1102" s="25">
        <f t="shared" si="160"/>
        <v>7</v>
      </c>
      <c r="V1102">
        <f t="shared" si="161"/>
        <v>1</v>
      </c>
      <c r="W1102" s="25">
        <f t="shared" si="153"/>
        <v>0</v>
      </c>
      <c r="X1102">
        <f t="shared" si="154"/>
        <v>1</v>
      </c>
    </row>
    <row r="1103" spans="1:24" ht="15.75" x14ac:dyDescent="0.25">
      <c r="A1103" t="str">
        <f t="shared" si="155"/>
        <v>Brent Burns - SJS - DD</v>
      </c>
      <c r="B1103" t="str">
        <f t="shared" si="156"/>
        <v>Brent</v>
      </c>
      <c r="C1103" t="str">
        <f t="shared" si="157"/>
        <v>Burns</v>
      </c>
      <c r="D1103" s="13" t="s">
        <v>2214</v>
      </c>
      <c r="E1103" s="22" t="s">
        <v>30</v>
      </c>
      <c r="F1103" s="25" t="s">
        <v>326</v>
      </c>
      <c r="G1103" s="25" t="s">
        <v>2345</v>
      </c>
      <c r="H1103" s="25" t="s">
        <v>2569</v>
      </c>
      <c r="I1103" s="25">
        <v>34</v>
      </c>
      <c r="J1103" s="156">
        <f>VALUE(COUNTIF(Validation!$A$2:$H$100,A1103))</f>
        <v>1</v>
      </c>
      <c r="K1103" s="93">
        <f t="shared" si="158"/>
        <v>8000000</v>
      </c>
      <c r="L1103" s="93">
        <f t="shared" si="159"/>
        <v>8000000</v>
      </c>
      <c r="M1103" s="92">
        <v>8000000</v>
      </c>
      <c r="N1103" s="92">
        <v>8000000</v>
      </c>
      <c r="O1103" s="92">
        <v>8000000</v>
      </c>
      <c r="P1103" s="92">
        <v>8000000</v>
      </c>
      <c r="Q1103" s="92">
        <v>8000000</v>
      </c>
      <c r="R1103" s="92">
        <v>8000000</v>
      </c>
      <c r="S1103" s="92" t="s">
        <v>7</v>
      </c>
      <c r="T1103" s="25">
        <f t="shared" si="160"/>
        <v>6</v>
      </c>
      <c r="V1103">
        <f t="shared" si="161"/>
        <v>1</v>
      </c>
      <c r="W1103" s="25">
        <f t="shared" si="153"/>
        <v>0</v>
      </c>
      <c r="X1103">
        <f t="shared" si="154"/>
        <v>1</v>
      </c>
    </row>
    <row r="1104" spans="1:24" ht="15.75" x14ac:dyDescent="0.25">
      <c r="A1104" t="str">
        <f t="shared" si="155"/>
        <v>Logan Couture - SJS - C, AG</v>
      </c>
      <c r="B1104" t="str">
        <f t="shared" si="156"/>
        <v>Logan</v>
      </c>
      <c r="C1104" t="str">
        <f t="shared" si="157"/>
        <v>Couture</v>
      </c>
      <c r="D1104" s="13" t="s">
        <v>4821</v>
      </c>
      <c r="E1104" s="22" t="s">
        <v>30</v>
      </c>
      <c r="F1104" s="25" t="s">
        <v>326</v>
      </c>
      <c r="G1104" s="25" t="s">
        <v>2353</v>
      </c>
      <c r="H1104" s="25" t="s">
        <v>2569</v>
      </c>
      <c r="I1104" s="25">
        <v>30</v>
      </c>
      <c r="J1104" s="156">
        <f>VALUE(COUNTIF(Validation!$A$2:$H$100,A1104))</f>
        <v>1</v>
      </c>
      <c r="K1104" s="93">
        <f t="shared" si="158"/>
        <v>8000000</v>
      </c>
      <c r="L1104" s="93">
        <f t="shared" si="159"/>
        <v>8000000</v>
      </c>
      <c r="M1104" s="92">
        <v>8000000</v>
      </c>
      <c r="N1104" s="92">
        <v>8000000</v>
      </c>
      <c r="O1104" s="92">
        <v>8000000</v>
      </c>
      <c r="P1104" s="92">
        <v>8000000</v>
      </c>
      <c r="Q1104" s="92">
        <v>8000000</v>
      </c>
      <c r="R1104" s="92">
        <v>8000000</v>
      </c>
      <c r="S1104" s="92">
        <v>8000000</v>
      </c>
      <c r="T1104" s="25">
        <f t="shared" si="160"/>
        <v>7</v>
      </c>
      <c r="V1104">
        <f t="shared" si="161"/>
        <v>1</v>
      </c>
      <c r="W1104" s="25">
        <f t="shared" si="153"/>
        <v>0</v>
      </c>
      <c r="X1104">
        <f t="shared" si="154"/>
        <v>1</v>
      </c>
    </row>
    <row r="1105" spans="1:24" ht="15.75" x14ac:dyDescent="0.25">
      <c r="A1105" t="str">
        <f t="shared" si="155"/>
        <v>Evander Kane - SJS - AG</v>
      </c>
      <c r="B1105" t="str">
        <f t="shared" si="156"/>
        <v>Evander</v>
      </c>
      <c r="C1105" t="str">
        <f t="shared" si="157"/>
        <v>Kane</v>
      </c>
      <c r="D1105" s="13" t="s">
        <v>2205</v>
      </c>
      <c r="E1105" s="22" t="s">
        <v>30</v>
      </c>
      <c r="F1105" s="25" t="s">
        <v>326</v>
      </c>
      <c r="G1105" s="25" t="s">
        <v>2341</v>
      </c>
      <c r="H1105" s="25" t="s">
        <v>2569</v>
      </c>
      <c r="I1105" s="25">
        <v>28</v>
      </c>
      <c r="J1105" s="156">
        <f>VALUE(COUNTIF(Validation!$A$2:$H$100,A1105))</f>
        <v>0</v>
      </c>
      <c r="K1105" s="93">
        <f t="shared" si="158"/>
        <v>7000000</v>
      </c>
      <c r="L1105" s="93">
        <f t="shared" si="159"/>
        <v>7000000</v>
      </c>
      <c r="M1105" s="92">
        <v>7000000</v>
      </c>
      <c r="N1105" s="92">
        <v>7000000</v>
      </c>
      <c r="O1105" s="92">
        <v>7000000</v>
      </c>
      <c r="P1105" s="92">
        <v>7000000</v>
      </c>
      <c r="Q1105" s="92">
        <v>7000000</v>
      </c>
      <c r="R1105" s="92">
        <v>7000000</v>
      </c>
      <c r="S1105" s="92" t="s">
        <v>7</v>
      </c>
      <c r="T1105" s="25">
        <f t="shared" si="160"/>
        <v>6</v>
      </c>
      <c r="V1105">
        <f t="shared" si="161"/>
        <v>1</v>
      </c>
      <c r="W1105" s="25">
        <f t="shared" si="153"/>
        <v>0</v>
      </c>
      <c r="X1105">
        <f t="shared" si="154"/>
        <v>1</v>
      </c>
    </row>
    <row r="1106" spans="1:24" ht="15.75" x14ac:dyDescent="0.25">
      <c r="A1106" t="str">
        <f t="shared" si="155"/>
        <v>Marc-edouard Vlasic - SJS - DG</v>
      </c>
      <c r="B1106" t="str">
        <f t="shared" si="156"/>
        <v>Marc-edouard</v>
      </c>
      <c r="C1106" t="str">
        <f t="shared" si="157"/>
        <v>Vlasic</v>
      </c>
      <c r="D1106" s="13" t="s">
        <v>2792</v>
      </c>
      <c r="E1106" s="22" t="s">
        <v>30</v>
      </c>
      <c r="F1106" s="25" t="s">
        <v>364</v>
      </c>
      <c r="G1106" s="158" t="s">
        <v>2346</v>
      </c>
      <c r="H1106" s="158" t="s">
        <v>2569</v>
      </c>
      <c r="I1106" s="158">
        <v>32</v>
      </c>
      <c r="J1106" s="156">
        <f>VALUE(COUNTIF(Validation!$A$2:$H$100,A1106))</f>
        <v>0</v>
      </c>
      <c r="K1106" s="93">
        <f t="shared" si="158"/>
        <v>7000000</v>
      </c>
      <c r="L1106" s="93">
        <f t="shared" si="159"/>
        <v>7000000</v>
      </c>
      <c r="M1106" s="92">
        <v>7000000</v>
      </c>
      <c r="N1106" s="92">
        <v>7000000</v>
      </c>
      <c r="O1106" s="92">
        <v>7000000</v>
      </c>
      <c r="P1106" s="92">
        <v>7000000</v>
      </c>
      <c r="Q1106" s="92">
        <v>7000000</v>
      </c>
      <c r="R1106" s="92">
        <v>7000000</v>
      </c>
      <c r="S1106" s="92">
        <v>7000000</v>
      </c>
      <c r="T1106" s="25">
        <f t="shared" si="160"/>
        <v>7</v>
      </c>
      <c r="V1106">
        <f t="shared" si="161"/>
        <v>1</v>
      </c>
      <c r="W1106" s="25">
        <f t="shared" si="153"/>
        <v>0</v>
      </c>
      <c r="X1106">
        <f t="shared" si="154"/>
        <v>1</v>
      </c>
    </row>
    <row r="1107" spans="1:24" ht="15.75" x14ac:dyDescent="0.25">
      <c r="A1107" t="str">
        <f t="shared" si="155"/>
        <v>Timo Meier - SJS - AG, AD</v>
      </c>
      <c r="B1107" t="str">
        <f t="shared" si="156"/>
        <v>Timo</v>
      </c>
      <c r="C1107" t="str">
        <f t="shared" si="157"/>
        <v>Meier</v>
      </c>
      <c r="D1107" s="13" t="s">
        <v>2210</v>
      </c>
      <c r="E1107" s="22" t="s">
        <v>30</v>
      </c>
      <c r="F1107" s="25">
        <v>0</v>
      </c>
      <c r="G1107" s="25" t="s">
        <v>2343</v>
      </c>
      <c r="H1107" s="25" t="s">
        <v>2569</v>
      </c>
      <c r="I1107" s="25">
        <v>22</v>
      </c>
      <c r="J1107" s="156">
        <f>VALUE(COUNTIF(Validation!$A$2:$H$100,A1107))</f>
        <v>1</v>
      </c>
      <c r="K1107" s="93">
        <f t="shared" si="158"/>
        <v>6000000</v>
      </c>
      <c r="L1107" s="93">
        <f t="shared" si="159"/>
        <v>6000000</v>
      </c>
      <c r="M1107" s="92">
        <v>6000000</v>
      </c>
      <c r="N1107" s="92">
        <v>6000000</v>
      </c>
      <c r="O1107" s="92">
        <v>6000000</v>
      </c>
      <c r="P1107" s="92">
        <v>6000000</v>
      </c>
      <c r="Q1107" s="92" t="s">
        <v>8</v>
      </c>
      <c r="R1107" s="92">
        <v>0</v>
      </c>
      <c r="S1107" s="92">
        <v>0</v>
      </c>
      <c r="T1107" s="25">
        <f t="shared" si="160"/>
        <v>4</v>
      </c>
      <c r="V1107">
        <f t="shared" si="161"/>
        <v>1</v>
      </c>
      <c r="W1107" s="25">
        <f t="shared" si="153"/>
        <v>0</v>
      </c>
      <c r="X1107">
        <f t="shared" si="154"/>
        <v>1</v>
      </c>
    </row>
    <row r="1108" spans="1:24" ht="15.75" x14ac:dyDescent="0.25">
      <c r="A1108" t="str">
        <f t="shared" si="155"/>
        <v>Martin Jones - SJS - G</v>
      </c>
      <c r="B1108" t="str">
        <f t="shared" si="156"/>
        <v>Martin</v>
      </c>
      <c r="C1108" t="str">
        <f t="shared" si="157"/>
        <v>Jones</v>
      </c>
      <c r="D1108" s="13" t="s">
        <v>2220</v>
      </c>
      <c r="E1108" s="22" t="s">
        <v>30</v>
      </c>
      <c r="F1108" s="25" t="s">
        <v>326</v>
      </c>
      <c r="G1108" s="25" t="s">
        <v>121</v>
      </c>
      <c r="H1108" s="25" t="s">
        <v>2569</v>
      </c>
      <c r="I1108" s="25">
        <v>29</v>
      </c>
      <c r="J1108" s="156">
        <f>VALUE(COUNTIF(Validation!$A$2:$H$100,A1108))</f>
        <v>1</v>
      </c>
      <c r="K1108" s="93">
        <f t="shared" si="158"/>
        <v>5750000</v>
      </c>
      <c r="L1108" s="93">
        <f t="shared" si="159"/>
        <v>5750000</v>
      </c>
      <c r="M1108" s="92">
        <v>5750000</v>
      </c>
      <c r="N1108" s="92">
        <v>5750000</v>
      </c>
      <c r="O1108" s="92">
        <v>5750000</v>
      </c>
      <c r="P1108" s="92">
        <v>5750000</v>
      </c>
      <c r="Q1108" s="92">
        <v>5750000</v>
      </c>
      <c r="R1108" s="92" t="s">
        <v>7</v>
      </c>
      <c r="S1108" s="92">
        <v>0</v>
      </c>
      <c r="T1108" s="25">
        <f t="shared" si="160"/>
        <v>5</v>
      </c>
      <c r="V1108">
        <f t="shared" si="161"/>
        <v>1</v>
      </c>
      <c r="W1108" s="25">
        <f t="shared" si="153"/>
        <v>0</v>
      </c>
      <c r="X1108">
        <f t="shared" si="154"/>
        <v>1</v>
      </c>
    </row>
    <row r="1109" spans="1:24" ht="15.75" x14ac:dyDescent="0.25">
      <c r="A1109" t="str">
        <f t="shared" si="155"/>
        <v>Tomas Hertl - SJS - C, AD</v>
      </c>
      <c r="B1109" t="str">
        <f t="shared" si="156"/>
        <v>Tomas</v>
      </c>
      <c r="C1109" t="str">
        <f t="shared" si="157"/>
        <v>Hertl</v>
      </c>
      <c r="D1109" s="13" t="s">
        <v>2206</v>
      </c>
      <c r="E1109" s="22" t="s">
        <v>30</v>
      </c>
      <c r="F1109" s="25">
        <v>0</v>
      </c>
      <c r="G1109" s="25" t="s">
        <v>2349</v>
      </c>
      <c r="H1109" s="9" t="s">
        <v>2569</v>
      </c>
      <c r="I1109" s="25">
        <v>25</v>
      </c>
      <c r="J1109" s="156">
        <f>VALUE(COUNTIF(Validation!$A$2:$H$100,A1109))</f>
        <v>1</v>
      </c>
      <c r="K1109" s="93">
        <f t="shared" si="158"/>
        <v>5625000</v>
      </c>
      <c r="L1109" s="93">
        <f t="shared" si="159"/>
        <v>5625000</v>
      </c>
      <c r="M1109" s="92">
        <v>5625000</v>
      </c>
      <c r="N1109" s="92">
        <v>5625000</v>
      </c>
      <c r="O1109" s="92">
        <v>5625000</v>
      </c>
      <c r="P1109" s="92" t="s">
        <v>7</v>
      </c>
      <c r="Q1109" s="92">
        <v>0</v>
      </c>
      <c r="R1109" s="92">
        <v>0</v>
      </c>
      <c r="S1109" s="92">
        <v>0</v>
      </c>
      <c r="T1109" s="25">
        <f t="shared" si="160"/>
        <v>3</v>
      </c>
      <c r="V1109">
        <f t="shared" si="161"/>
        <v>1</v>
      </c>
      <c r="W1109" s="25">
        <f t="shared" si="153"/>
        <v>0</v>
      </c>
      <c r="X1109">
        <f t="shared" si="154"/>
        <v>1</v>
      </c>
    </row>
    <row r="1110" spans="1:24" ht="15.75" x14ac:dyDescent="0.25">
      <c r="A1110" t="str">
        <f t="shared" si="155"/>
        <v>Brenden Dillon - SJS - DG</v>
      </c>
      <c r="B1110" t="str">
        <f t="shared" si="156"/>
        <v>Brenden</v>
      </c>
      <c r="C1110" t="str">
        <f t="shared" si="157"/>
        <v>Dillon</v>
      </c>
      <c r="D1110" s="13" t="s">
        <v>2217</v>
      </c>
      <c r="E1110" s="22" t="s">
        <v>30</v>
      </c>
      <c r="F1110" s="25">
        <v>0</v>
      </c>
      <c r="G1110" s="25" t="s">
        <v>2346</v>
      </c>
      <c r="H1110" s="25" t="s">
        <v>2569</v>
      </c>
      <c r="I1110" s="25">
        <v>28</v>
      </c>
      <c r="J1110" s="156">
        <f>VALUE(COUNTIF(Validation!$A$2:$H$100,A1110))</f>
        <v>0</v>
      </c>
      <c r="K1110" s="93">
        <f t="shared" si="158"/>
        <v>3270000</v>
      </c>
      <c r="L1110" s="93">
        <f t="shared" si="159"/>
        <v>0</v>
      </c>
      <c r="M1110" s="92">
        <v>3270000</v>
      </c>
      <c r="N1110" s="92" t="s">
        <v>7</v>
      </c>
      <c r="O1110" s="92">
        <v>0</v>
      </c>
      <c r="P1110" s="92">
        <v>0</v>
      </c>
      <c r="Q1110" s="92">
        <v>0</v>
      </c>
      <c r="R1110" s="92">
        <v>0</v>
      </c>
      <c r="S1110" s="92">
        <v>0</v>
      </c>
      <c r="T1110" s="25">
        <f t="shared" si="160"/>
        <v>1</v>
      </c>
      <c r="V1110">
        <f t="shared" si="161"/>
        <v>1</v>
      </c>
      <c r="W1110" s="25">
        <f t="shared" si="153"/>
        <v>0</v>
      </c>
      <c r="X1110">
        <f t="shared" si="154"/>
        <v>0</v>
      </c>
    </row>
    <row r="1111" spans="1:24" ht="15.75" x14ac:dyDescent="0.25">
      <c r="A1111" t="str">
        <f t="shared" si="155"/>
        <v>Melker Karlsson - SJS - AD, C</v>
      </c>
      <c r="B1111" t="str">
        <f t="shared" si="156"/>
        <v>Melker</v>
      </c>
      <c r="C1111" t="str">
        <f t="shared" si="157"/>
        <v>Karlsson</v>
      </c>
      <c r="D1111" s="13" t="s">
        <v>2207</v>
      </c>
      <c r="E1111" s="22" t="s">
        <v>30</v>
      </c>
      <c r="F1111" s="25">
        <v>0</v>
      </c>
      <c r="G1111" s="25" t="s">
        <v>2354</v>
      </c>
      <c r="H1111" s="25" t="s">
        <v>2569</v>
      </c>
      <c r="I1111" s="25">
        <v>29</v>
      </c>
      <c r="J1111" s="156">
        <f>VALUE(COUNTIF(Validation!$A$2:$H$100,A1111))</f>
        <v>0</v>
      </c>
      <c r="K1111" s="93">
        <f t="shared" si="158"/>
        <v>2000000</v>
      </c>
      <c r="L1111" s="93">
        <f t="shared" si="159"/>
        <v>0</v>
      </c>
      <c r="M1111" s="92">
        <v>2000000</v>
      </c>
      <c r="N1111" s="92" t="s">
        <v>7</v>
      </c>
      <c r="O1111" s="92">
        <v>0</v>
      </c>
      <c r="P1111" s="92">
        <v>0</v>
      </c>
      <c r="Q1111" s="92">
        <v>0</v>
      </c>
      <c r="R1111" s="92">
        <v>0</v>
      </c>
      <c r="S1111" s="92">
        <v>0</v>
      </c>
      <c r="T1111" s="25">
        <f t="shared" si="160"/>
        <v>1</v>
      </c>
      <c r="V1111">
        <f t="shared" si="161"/>
        <v>1</v>
      </c>
      <c r="W1111" s="25">
        <f t="shared" si="153"/>
        <v>0</v>
      </c>
      <c r="X1111">
        <f t="shared" si="154"/>
        <v>0</v>
      </c>
    </row>
    <row r="1112" spans="1:24" ht="15.75" x14ac:dyDescent="0.25">
      <c r="A1112" t="str">
        <f t="shared" si="155"/>
        <v>Aaron Dell - SJS - G</v>
      </c>
      <c r="B1112" t="str">
        <f t="shared" si="156"/>
        <v>Aaron</v>
      </c>
      <c r="C1112" t="str">
        <f t="shared" si="157"/>
        <v>Dell</v>
      </c>
      <c r="D1112" s="13" t="s">
        <v>2221</v>
      </c>
      <c r="E1112" s="22" t="s">
        <v>30</v>
      </c>
      <c r="F1112" s="25">
        <v>0</v>
      </c>
      <c r="G1112" s="25" t="s">
        <v>121</v>
      </c>
      <c r="H1112" s="25" t="s">
        <v>2569</v>
      </c>
      <c r="I1112" s="25">
        <v>30</v>
      </c>
      <c r="J1112" s="156">
        <f>VALUE(COUNTIF(Validation!$A$2:$H$100,A1112))</f>
        <v>0</v>
      </c>
      <c r="K1112" s="93">
        <f t="shared" si="158"/>
        <v>1900000</v>
      </c>
      <c r="L1112" s="93">
        <f t="shared" si="159"/>
        <v>0</v>
      </c>
      <c r="M1112" s="92">
        <v>1900000</v>
      </c>
      <c r="N1112" s="92" t="s">
        <v>7</v>
      </c>
      <c r="O1112" s="92">
        <v>0</v>
      </c>
      <c r="P1112" s="92">
        <v>0</v>
      </c>
      <c r="Q1112" s="92">
        <v>0</v>
      </c>
      <c r="R1112" s="92">
        <v>0</v>
      </c>
      <c r="S1112" s="92">
        <v>0</v>
      </c>
      <c r="T1112" s="25">
        <f t="shared" si="160"/>
        <v>1</v>
      </c>
      <c r="V1112">
        <f t="shared" si="161"/>
        <v>1</v>
      </c>
      <c r="W1112" s="25">
        <f t="shared" si="153"/>
        <v>0</v>
      </c>
      <c r="X1112">
        <f t="shared" si="154"/>
        <v>0</v>
      </c>
    </row>
    <row r="1113" spans="1:24" ht="15.75" x14ac:dyDescent="0.25">
      <c r="A1113" t="str">
        <f t="shared" si="155"/>
        <v>Marcus Sorensen - SJS - AG</v>
      </c>
      <c r="B1113" t="str">
        <f t="shared" si="156"/>
        <v>Marcus</v>
      </c>
      <c r="C1113" t="str">
        <f t="shared" si="157"/>
        <v>Sorensen</v>
      </c>
      <c r="D1113" s="13" t="s">
        <v>2752</v>
      </c>
      <c r="E1113" s="22" t="s">
        <v>30</v>
      </c>
      <c r="F1113" s="25">
        <v>0</v>
      </c>
      <c r="G1113" s="25" t="s">
        <v>2341</v>
      </c>
      <c r="H1113" s="25" t="s">
        <v>2569</v>
      </c>
      <c r="I1113" s="25">
        <v>27</v>
      </c>
      <c r="J1113" s="156">
        <f>VALUE(COUNTIF(Validation!$A$2:$H$100,A1113))</f>
        <v>0</v>
      </c>
      <c r="K1113" s="93">
        <f t="shared" si="158"/>
        <v>1500000</v>
      </c>
      <c r="L1113" s="93">
        <f t="shared" si="159"/>
        <v>1500000</v>
      </c>
      <c r="M1113" s="92">
        <v>1500000</v>
      </c>
      <c r="N1113" s="92">
        <v>1500000</v>
      </c>
      <c r="O1113" s="92" t="s">
        <v>7</v>
      </c>
      <c r="P1113" s="92">
        <v>0</v>
      </c>
      <c r="Q1113" s="92">
        <v>0</v>
      </c>
      <c r="R1113" s="92">
        <v>0</v>
      </c>
      <c r="S1113" s="92">
        <v>0</v>
      </c>
      <c r="T1113" s="25">
        <f t="shared" si="160"/>
        <v>2</v>
      </c>
      <c r="V1113">
        <f t="shared" si="161"/>
        <v>1</v>
      </c>
      <c r="W1113" s="25">
        <f t="shared" si="153"/>
        <v>0</v>
      </c>
      <c r="X1113">
        <f t="shared" si="154"/>
        <v>1</v>
      </c>
    </row>
    <row r="1114" spans="1:24" ht="15.75" x14ac:dyDescent="0.25">
      <c r="A1114" t="str">
        <f t="shared" si="155"/>
        <v>Ryan Merkley - SJS - DD</v>
      </c>
      <c r="B1114" t="str">
        <f t="shared" si="156"/>
        <v>Ryan</v>
      </c>
      <c r="C1114" t="str">
        <f t="shared" si="157"/>
        <v>Merkley</v>
      </c>
      <c r="D1114" s="13" t="s">
        <v>2224</v>
      </c>
      <c r="E1114" s="22" t="s">
        <v>30</v>
      </c>
      <c r="F1114" s="25" t="s">
        <v>333</v>
      </c>
      <c r="G1114" s="25" t="s">
        <v>2345</v>
      </c>
      <c r="H1114" s="25" t="s">
        <v>334</v>
      </c>
      <c r="I1114" s="25">
        <v>19</v>
      </c>
      <c r="J1114" s="156">
        <f>VALUE(COUNTIF(Validation!$A$2:$H$100,A1114))</f>
        <v>1</v>
      </c>
      <c r="K1114" s="93">
        <f t="shared" si="158"/>
        <v>1194167</v>
      </c>
      <c r="L1114" s="93">
        <f t="shared" si="159"/>
        <v>1194167</v>
      </c>
      <c r="M1114" s="92">
        <v>1194167</v>
      </c>
      <c r="N1114" s="92">
        <v>1194167</v>
      </c>
      <c r="O1114" s="92">
        <v>1194167</v>
      </c>
      <c r="P1114" s="92" t="s">
        <v>8</v>
      </c>
      <c r="Q1114" s="92">
        <v>0</v>
      </c>
      <c r="R1114" s="92">
        <v>0</v>
      </c>
      <c r="S1114" s="92">
        <v>0</v>
      </c>
      <c r="T1114" s="25">
        <f t="shared" si="160"/>
        <v>3</v>
      </c>
      <c r="V1114">
        <f t="shared" si="161"/>
        <v>1</v>
      </c>
      <c r="W1114" s="25">
        <f t="shared" si="153"/>
        <v>1</v>
      </c>
      <c r="X1114">
        <f t="shared" si="154"/>
        <v>1</v>
      </c>
    </row>
    <row r="1115" spans="1:24" ht="15.75" x14ac:dyDescent="0.25">
      <c r="A1115" t="str">
        <f t="shared" si="155"/>
        <v>Mario Ferraro - SJS - DG</v>
      </c>
      <c r="B1115" t="str">
        <f t="shared" si="156"/>
        <v>Mario</v>
      </c>
      <c r="C1115" t="str">
        <f t="shared" si="157"/>
        <v>Ferraro</v>
      </c>
      <c r="D1115" s="13" t="s">
        <v>2441</v>
      </c>
      <c r="E1115" s="22" t="s">
        <v>30</v>
      </c>
      <c r="F1115" s="25" t="s">
        <v>331</v>
      </c>
      <c r="G1115" s="25" t="s">
        <v>2346</v>
      </c>
      <c r="H1115" s="25" t="s">
        <v>2581</v>
      </c>
      <c r="I1115" s="25">
        <v>20</v>
      </c>
      <c r="J1115" s="156">
        <f>VALUE(COUNTIF(Validation!$A$2:$H$100,A1115))</f>
        <v>0</v>
      </c>
      <c r="K1115" s="93">
        <f t="shared" si="158"/>
        <v>1137500</v>
      </c>
      <c r="L1115" s="93">
        <f t="shared" si="159"/>
        <v>1137500</v>
      </c>
      <c r="M1115" s="92">
        <v>1137500</v>
      </c>
      <c r="N1115" s="92">
        <v>1137500</v>
      </c>
      <c r="O1115" s="92">
        <v>1137500</v>
      </c>
      <c r="P1115" s="92" t="s">
        <v>8</v>
      </c>
      <c r="Q1115" s="92">
        <v>0</v>
      </c>
      <c r="R1115" s="92">
        <v>0</v>
      </c>
      <c r="S1115" s="92">
        <v>0</v>
      </c>
      <c r="T1115" s="25">
        <f t="shared" si="160"/>
        <v>3</v>
      </c>
      <c r="V1115">
        <f t="shared" si="161"/>
        <v>1</v>
      </c>
      <c r="W1115" s="25">
        <f t="shared" si="153"/>
        <v>1</v>
      </c>
      <c r="X1115">
        <f t="shared" si="154"/>
        <v>1</v>
      </c>
    </row>
    <row r="1116" spans="1:24" ht="15.75" x14ac:dyDescent="0.25">
      <c r="A1116" t="str">
        <f t="shared" si="155"/>
        <v>Kevin Labanc - SJS - AD, AG</v>
      </c>
      <c r="B1116" t="str">
        <f t="shared" si="156"/>
        <v>Kevin</v>
      </c>
      <c r="C1116" t="str">
        <f t="shared" si="157"/>
        <v>Labanc</v>
      </c>
      <c r="D1116" s="13" t="s">
        <v>2212</v>
      </c>
      <c r="E1116" s="22" t="s">
        <v>30</v>
      </c>
      <c r="F1116" s="25">
        <v>0</v>
      </c>
      <c r="G1116" s="25" t="s">
        <v>2342</v>
      </c>
      <c r="H1116" s="25" t="s">
        <v>2569</v>
      </c>
      <c r="I1116" s="25">
        <v>23</v>
      </c>
      <c r="J1116" s="156">
        <f>VALUE(COUNTIF(Validation!$A$2:$H$100,A1116))</f>
        <v>1</v>
      </c>
      <c r="K1116" s="93">
        <f t="shared" si="158"/>
        <v>1000000</v>
      </c>
      <c r="L1116" s="93">
        <f t="shared" si="159"/>
        <v>0</v>
      </c>
      <c r="M1116" s="92">
        <v>1000000</v>
      </c>
      <c r="N1116" s="92" t="s">
        <v>8</v>
      </c>
      <c r="O1116" s="92">
        <v>0</v>
      </c>
      <c r="P1116" s="92">
        <v>0</v>
      </c>
      <c r="Q1116" s="92">
        <v>0</v>
      </c>
      <c r="R1116" s="92">
        <v>0</v>
      </c>
      <c r="S1116" s="92">
        <v>0</v>
      </c>
      <c r="T1116" s="25">
        <f t="shared" si="160"/>
        <v>1</v>
      </c>
      <c r="V1116">
        <f t="shared" si="161"/>
        <v>1</v>
      </c>
      <c r="W1116" s="25">
        <f t="shared" si="153"/>
        <v>0</v>
      </c>
      <c r="X1116">
        <f t="shared" si="154"/>
        <v>0</v>
      </c>
    </row>
    <row r="1117" spans="1:24" ht="15.75" x14ac:dyDescent="0.25">
      <c r="A1117" t="str">
        <f t="shared" si="155"/>
        <v>Tim Heed - SJS - DD</v>
      </c>
      <c r="B1117" t="str">
        <f t="shared" si="156"/>
        <v>Tim</v>
      </c>
      <c r="C1117" t="str">
        <f t="shared" si="157"/>
        <v>Heed</v>
      </c>
      <c r="D1117" s="13" t="s">
        <v>2219</v>
      </c>
      <c r="E1117" s="22" t="s">
        <v>30</v>
      </c>
      <c r="F1117" s="25">
        <v>0</v>
      </c>
      <c r="G1117" s="25" t="s">
        <v>2345</v>
      </c>
      <c r="H1117" s="25" t="s">
        <v>2569</v>
      </c>
      <c r="I1117" s="25">
        <v>28</v>
      </c>
      <c r="J1117" s="156">
        <f>VALUE(COUNTIF(Validation!$A$2:$H$100,A1117))</f>
        <v>0</v>
      </c>
      <c r="K1117" s="93">
        <f t="shared" si="158"/>
        <v>960000</v>
      </c>
      <c r="L1117" s="93">
        <f t="shared" si="159"/>
        <v>0</v>
      </c>
      <c r="M1117" s="92">
        <v>960000</v>
      </c>
      <c r="N1117" s="92" t="s">
        <v>7</v>
      </c>
      <c r="O1117" s="92">
        <v>0</v>
      </c>
      <c r="P1117" s="92">
        <v>0</v>
      </c>
      <c r="Q1117" s="92">
        <v>0</v>
      </c>
      <c r="R1117" s="92">
        <v>0</v>
      </c>
      <c r="S1117" s="92">
        <v>0</v>
      </c>
      <c r="T1117" s="25">
        <f t="shared" si="160"/>
        <v>1</v>
      </c>
      <c r="V1117">
        <f t="shared" si="161"/>
        <v>1</v>
      </c>
      <c r="W1117" s="25">
        <f t="shared" si="153"/>
        <v>0</v>
      </c>
      <c r="X1117">
        <f t="shared" si="154"/>
        <v>0</v>
      </c>
    </row>
    <row r="1118" spans="1:24" ht="15.75" x14ac:dyDescent="0.25">
      <c r="A1118" t="str">
        <f t="shared" si="155"/>
        <v>Alexander Chmelevski - SJS - C</v>
      </c>
      <c r="B1118" t="str">
        <f t="shared" si="156"/>
        <v>Alexander</v>
      </c>
      <c r="C1118" t="str">
        <f t="shared" si="157"/>
        <v>Chmelevski</v>
      </c>
      <c r="D1118" s="13" t="s">
        <v>2225</v>
      </c>
      <c r="E1118" s="22" t="s">
        <v>30</v>
      </c>
      <c r="F1118" s="25" t="s">
        <v>331</v>
      </c>
      <c r="G1118" s="25" t="s">
        <v>70</v>
      </c>
      <c r="H1118" s="25" t="s">
        <v>2581</v>
      </c>
      <c r="I1118" s="25">
        <v>20</v>
      </c>
      <c r="J1118" s="156">
        <f>VALUE(COUNTIF(Validation!$A$2:$H$100,A1118))</f>
        <v>0</v>
      </c>
      <c r="K1118" s="93">
        <f t="shared" si="158"/>
        <v>927500</v>
      </c>
      <c r="L1118" s="93">
        <f t="shared" si="159"/>
        <v>927500</v>
      </c>
      <c r="M1118" s="92">
        <v>927500</v>
      </c>
      <c r="N1118" s="92">
        <v>927500</v>
      </c>
      <c r="O1118" s="92">
        <v>927500</v>
      </c>
      <c r="P1118" s="92" t="s">
        <v>8</v>
      </c>
      <c r="Q1118" s="92">
        <v>0</v>
      </c>
      <c r="R1118" s="92">
        <v>0</v>
      </c>
      <c r="S1118" s="92">
        <v>0</v>
      </c>
      <c r="T1118" s="25">
        <f t="shared" si="160"/>
        <v>3</v>
      </c>
      <c r="V1118">
        <f t="shared" si="161"/>
        <v>1</v>
      </c>
      <c r="W1118" s="25">
        <f t="shared" si="153"/>
        <v>1</v>
      </c>
      <c r="X1118">
        <f t="shared" si="154"/>
        <v>1</v>
      </c>
    </row>
    <row r="1119" spans="1:24" ht="15.75" x14ac:dyDescent="0.25">
      <c r="A1119" t="str">
        <f t="shared" si="155"/>
        <v>Lean Bergmann - SJS - AG, AD</v>
      </c>
      <c r="B1119" t="str">
        <f t="shared" si="156"/>
        <v>Lean</v>
      </c>
      <c r="C1119" t="str">
        <f t="shared" si="157"/>
        <v>Bergmann</v>
      </c>
      <c r="D1119" s="13" t="s">
        <v>2437</v>
      </c>
      <c r="E1119" s="22" t="s">
        <v>30</v>
      </c>
      <c r="F1119" s="25" t="s">
        <v>331</v>
      </c>
      <c r="G1119" s="25" t="s">
        <v>2343</v>
      </c>
      <c r="H1119" s="25" t="s">
        <v>2581</v>
      </c>
      <c r="I1119" s="25">
        <v>20</v>
      </c>
      <c r="J1119" s="156">
        <f>VALUE(COUNTIF(Validation!$A$2:$H$100,A1119))</f>
        <v>0</v>
      </c>
      <c r="K1119" s="93">
        <f t="shared" si="158"/>
        <v>925000</v>
      </c>
      <c r="L1119" s="93">
        <f t="shared" si="159"/>
        <v>925000</v>
      </c>
      <c r="M1119" s="92">
        <v>925000</v>
      </c>
      <c r="N1119" s="92">
        <v>925000</v>
      </c>
      <c r="O1119" s="92">
        <v>925000</v>
      </c>
      <c r="P1119" s="92" t="s">
        <v>8</v>
      </c>
      <c r="Q1119" s="92">
        <v>0</v>
      </c>
      <c r="R1119" s="92">
        <v>0</v>
      </c>
      <c r="S1119" s="92">
        <v>0</v>
      </c>
      <c r="T1119" s="25">
        <f t="shared" si="160"/>
        <v>3</v>
      </c>
      <c r="V1119">
        <f t="shared" si="161"/>
        <v>1</v>
      </c>
      <c r="W1119" s="25">
        <f t="shared" si="153"/>
        <v>1</v>
      </c>
      <c r="X1119">
        <f t="shared" si="154"/>
        <v>1</v>
      </c>
    </row>
    <row r="1120" spans="1:24" ht="15.75" x14ac:dyDescent="0.25">
      <c r="A1120" t="str">
        <f t="shared" si="155"/>
        <v>Jonathan Dahlen - SJS - AG, C</v>
      </c>
      <c r="B1120" t="str">
        <f t="shared" si="156"/>
        <v>Jonathan</v>
      </c>
      <c r="C1120" t="str">
        <f t="shared" si="157"/>
        <v>Dahlen</v>
      </c>
      <c r="D1120" s="13" t="s">
        <v>2778</v>
      </c>
      <c r="E1120" s="22" t="s">
        <v>30</v>
      </c>
      <c r="F1120" s="25" t="s">
        <v>331</v>
      </c>
      <c r="G1120" s="158" t="s">
        <v>2351</v>
      </c>
      <c r="H1120" s="158" t="s">
        <v>2581</v>
      </c>
      <c r="I1120" s="158">
        <v>21</v>
      </c>
      <c r="J1120" s="156">
        <f>VALUE(COUNTIF(Validation!$A$2:$H$100,A1120))</f>
        <v>0</v>
      </c>
      <c r="K1120" s="93">
        <f t="shared" si="158"/>
        <v>925000</v>
      </c>
      <c r="L1120" s="93">
        <f t="shared" si="159"/>
        <v>0</v>
      </c>
      <c r="M1120" s="92">
        <v>925000</v>
      </c>
      <c r="N1120" s="92" t="s">
        <v>8</v>
      </c>
      <c r="O1120" s="92">
        <v>0</v>
      </c>
      <c r="P1120" s="92">
        <v>0</v>
      </c>
      <c r="Q1120" s="92">
        <v>0</v>
      </c>
      <c r="R1120" s="92">
        <v>0</v>
      </c>
      <c r="S1120" s="92">
        <v>0</v>
      </c>
      <c r="T1120" s="25">
        <f t="shared" si="160"/>
        <v>1</v>
      </c>
      <c r="V1120">
        <f t="shared" si="161"/>
        <v>1</v>
      </c>
      <c r="W1120" s="25">
        <f t="shared" si="153"/>
        <v>1</v>
      </c>
      <c r="X1120">
        <f t="shared" si="154"/>
        <v>0</v>
      </c>
    </row>
    <row r="1121" spans="1:24" ht="15.75" x14ac:dyDescent="0.25">
      <c r="A1121" t="str">
        <f t="shared" si="155"/>
        <v>Barclay Goodrow - SJS - C, AD</v>
      </c>
      <c r="B1121" t="str">
        <f t="shared" si="156"/>
        <v>Barclay</v>
      </c>
      <c r="C1121" t="str">
        <f t="shared" si="157"/>
        <v>Goodrow</v>
      </c>
      <c r="D1121" s="13" t="s">
        <v>2213</v>
      </c>
      <c r="E1121" s="22" t="s">
        <v>30</v>
      </c>
      <c r="F1121" s="25">
        <v>0</v>
      </c>
      <c r="G1121" s="25" t="s">
        <v>2349</v>
      </c>
      <c r="H1121" s="25" t="s">
        <v>2569</v>
      </c>
      <c r="I1121" s="25">
        <v>26</v>
      </c>
      <c r="J1121" s="156">
        <f>VALUE(COUNTIF(Validation!$A$2:$H$100,A1121))</f>
        <v>0</v>
      </c>
      <c r="K1121" s="93">
        <f t="shared" si="158"/>
        <v>925000</v>
      </c>
      <c r="L1121" s="93">
        <f t="shared" si="159"/>
        <v>925000</v>
      </c>
      <c r="M1121" s="92">
        <v>925000</v>
      </c>
      <c r="N1121" s="92">
        <v>925000</v>
      </c>
      <c r="O1121" s="92" t="s">
        <v>7</v>
      </c>
      <c r="P1121" s="92">
        <v>0</v>
      </c>
      <c r="Q1121" s="92">
        <v>0</v>
      </c>
      <c r="R1121" s="92">
        <v>0</v>
      </c>
      <c r="S1121" s="92">
        <v>0</v>
      </c>
      <c r="T1121" s="25">
        <f t="shared" si="160"/>
        <v>2</v>
      </c>
      <c r="V1121">
        <f t="shared" si="161"/>
        <v>1</v>
      </c>
      <c r="W1121" s="25">
        <f t="shared" si="153"/>
        <v>0</v>
      </c>
      <c r="X1121">
        <f t="shared" si="154"/>
        <v>1</v>
      </c>
    </row>
    <row r="1122" spans="1:24" ht="15.75" x14ac:dyDescent="0.25">
      <c r="A1122" t="str">
        <f t="shared" si="155"/>
        <v>Jayden Halbgewachs - SJS - AG, C</v>
      </c>
      <c r="B1122" t="str">
        <f t="shared" si="156"/>
        <v>Jayden</v>
      </c>
      <c r="C1122" t="str">
        <f t="shared" si="157"/>
        <v>Halbgewachs</v>
      </c>
      <c r="D1122" s="13" t="s">
        <v>2230</v>
      </c>
      <c r="E1122" s="22" t="s">
        <v>30</v>
      </c>
      <c r="F1122" s="25" t="s">
        <v>331</v>
      </c>
      <c r="G1122" s="25" t="s">
        <v>2351</v>
      </c>
      <c r="H1122" s="25" t="s">
        <v>2581</v>
      </c>
      <c r="I1122" s="25">
        <v>22</v>
      </c>
      <c r="J1122" s="156">
        <f>VALUE(COUNTIF(Validation!$A$2:$H$100,A1122))</f>
        <v>0</v>
      </c>
      <c r="K1122" s="93">
        <f t="shared" si="158"/>
        <v>925000</v>
      </c>
      <c r="L1122" s="93">
        <f t="shared" si="159"/>
        <v>0</v>
      </c>
      <c r="M1122" s="92">
        <v>925000</v>
      </c>
      <c r="N1122" s="92" t="s">
        <v>8</v>
      </c>
      <c r="O1122" s="92">
        <v>0</v>
      </c>
      <c r="P1122" s="92">
        <v>0</v>
      </c>
      <c r="Q1122" s="92">
        <v>0</v>
      </c>
      <c r="R1122" s="92">
        <v>0</v>
      </c>
      <c r="S1122" s="92">
        <v>0</v>
      </c>
      <c r="T1122" s="25">
        <f t="shared" si="160"/>
        <v>1</v>
      </c>
      <c r="V1122">
        <f t="shared" si="161"/>
        <v>1</v>
      </c>
      <c r="W1122" s="25">
        <f t="shared" si="153"/>
        <v>1</v>
      </c>
      <c r="X1122">
        <f t="shared" si="154"/>
        <v>0</v>
      </c>
    </row>
    <row r="1123" spans="1:24" ht="15.75" x14ac:dyDescent="0.25">
      <c r="A1123" t="str">
        <f t="shared" si="155"/>
        <v>Joel Kellman - SJS - C</v>
      </c>
      <c r="B1123" t="str">
        <f t="shared" si="156"/>
        <v>Joel</v>
      </c>
      <c r="C1123" t="str">
        <f t="shared" si="157"/>
        <v>Kellman</v>
      </c>
      <c r="D1123" s="13" t="s">
        <v>2436</v>
      </c>
      <c r="E1123" s="22" t="s">
        <v>30</v>
      </c>
      <c r="F1123" s="25" t="s">
        <v>331</v>
      </c>
      <c r="G1123" s="25" t="s">
        <v>70</v>
      </c>
      <c r="H1123" s="25" t="s">
        <v>2581</v>
      </c>
      <c r="I1123" s="25">
        <v>25</v>
      </c>
      <c r="J1123" s="156">
        <f>VALUE(COUNTIF(Validation!$A$2:$H$100,A1123))</f>
        <v>0</v>
      </c>
      <c r="K1123" s="93">
        <f t="shared" si="158"/>
        <v>925000</v>
      </c>
      <c r="L1123" s="93">
        <f t="shared" si="159"/>
        <v>0</v>
      </c>
      <c r="M1123" s="92">
        <v>925000</v>
      </c>
      <c r="N1123" s="92" t="s">
        <v>8</v>
      </c>
      <c r="O1123" s="92">
        <v>0</v>
      </c>
      <c r="P1123" s="92">
        <v>0</v>
      </c>
      <c r="Q1123" s="92">
        <v>0</v>
      </c>
      <c r="R1123" s="92">
        <v>0</v>
      </c>
      <c r="S1123" s="92">
        <v>0</v>
      </c>
      <c r="T1123" s="25">
        <f t="shared" si="160"/>
        <v>1</v>
      </c>
      <c r="V1123">
        <f t="shared" si="161"/>
        <v>1</v>
      </c>
      <c r="W1123" s="25">
        <f t="shared" si="153"/>
        <v>1</v>
      </c>
      <c r="X1123">
        <f t="shared" si="154"/>
        <v>0</v>
      </c>
    </row>
    <row r="1124" spans="1:24" ht="15.75" x14ac:dyDescent="0.25">
      <c r="A1124" t="str">
        <f t="shared" si="155"/>
        <v>Artemi Knyazev - SJS - DG</v>
      </c>
      <c r="B1124" t="str">
        <f t="shared" si="156"/>
        <v>Artemi</v>
      </c>
      <c r="C1124" t="str">
        <f t="shared" si="157"/>
        <v>Knyazev</v>
      </c>
      <c r="D1124" s="13" t="s">
        <v>2443</v>
      </c>
      <c r="E1124" s="22" t="s">
        <v>30</v>
      </c>
      <c r="F1124" s="25" t="s">
        <v>333</v>
      </c>
      <c r="G1124" s="25" t="s">
        <v>2346</v>
      </c>
      <c r="H1124" s="25" t="s">
        <v>334</v>
      </c>
      <c r="I1124" s="25">
        <v>18</v>
      </c>
      <c r="J1124" s="156">
        <f>VALUE(COUNTIF(Validation!$A$2:$H$100,A1124))</f>
        <v>0</v>
      </c>
      <c r="K1124" s="93">
        <f t="shared" si="158"/>
        <v>925000</v>
      </c>
      <c r="L1124" s="93">
        <f t="shared" si="159"/>
        <v>925000</v>
      </c>
      <c r="M1124" s="92">
        <v>925000</v>
      </c>
      <c r="N1124" s="92">
        <v>925000</v>
      </c>
      <c r="O1124" s="92">
        <v>925000</v>
      </c>
      <c r="P1124" s="92" t="s">
        <v>8</v>
      </c>
      <c r="Q1124" s="92">
        <v>0</v>
      </c>
      <c r="R1124" s="92">
        <v>0</v>
      </c>
      <c r="S1124" s="92">
        <v>0</v>
      </c>
      <c r="T1124" s="25">
        <f t="shared" si="160"/>
        <v>3</v>
      </c>
      <c r="V1124">
        <f t="shared" si="161"/>
        <v>1</v>
      </c>
      <c r="W1124" s="25">
        <f t="shared" si="153"/>
        <v>1</v>
      </c>
      <c r="X1124">
        <f t="shared" si="154"/>
        <v>1</v>
      </c>
    </row>
    <row r="1125" spans="1:24" ht="15.75" x14ac:dyDescent="0.25">
      <c r="A1125" t="str">
        <f t="shared" si="155"/>
        <v>Andrew Shortridge - SJS - G</v>
      </c>
      <c r="B1125" t="str">
        <f t="shared" si="156"/>
        <v>Andrew</v>
      </c>
      <c r="C1125" t="str">
        <f t="shared" si="157"/>
        <v>Shortridge</v>
      </c>
      <c r="D1125" s="13" t="s">
        <v>2445</v>
      </c>
      <c r="E1125" s="22" t="s">
        <v>30</v>
      </c>
      <c r="F1125" s="25" t="s">
        <v>331</v>
      </c>
      <c r="G1125" s="25" t="s">
        <v>121</v>
      </c>
      <c r="H1125" s="25" t="s">
        <v>2581</v>
      </c>
      <c r="I1125" s="25">
        <v>24</v>
      </c>
      <c r="J1125" s="156">
        <f>VALUE(COUNTIF(Validation!$A$2:$H$100,A1125))</f>
        <v>0</v>
      </c>
      <c r="K1125" s="93">
        <f t="shared" si="158"/>
        <v>925000</v>
      </c>
      <c r="L1125" s="93">
        <f t="shared" si="159"/>
        <v>0</v>
      </c>
      <c r="M1125" s="92">
        <v>925000</v>
      </c>
      <c r="N1125" s="92" t="s">
        <v>8</v>
      </c>
      <c r="O1125" s="92">
        <v>0</v>
      </c>
      <c r="P1125" s="92">
        <v>0</v>
      </c>
      <c r="Q1125" s="92">
        <v>0</v>
      </c>
      <c r="R1125" s="92">
        <v>0</v>
      </c>
      <c r="S1125" s="92">
        <v>0</v>
      </c>
      <c r="T1125" s="25">
        <f t="shared" si="160"/>
        <v>1</v>
      </c>
      <c r="V1125">
        <f t="shared" si="161"/>
        <v>1</v>
      </c>
      <c r="W1125" s="25">
        <f t="shared" si="153"/>
        <v>1</v>
      </c>
      <c r="X1125">
        <f t="shared" si="154"/>
        <v>0</v>
      </c>
    </row>
    <row r="1126" spans="1:24" ht="15.75" x14ac:dyDescent="0.25">
      <c r="A1126" t="str">
        <f t="shared" si="155"/>
        <v>Tony Sund - SJS - DG</v>
      </c>
      <c r="B1126" t="str">
        <f t="shared" si="156"/>
        <v>Tony</v>
      </c>
      <c r="C1126" t="str">
        <f t="shared" si="157"/>
        <v>Sund</v>
      </c>
      <c r="D1126" s="13" t="s">
        <v>2442</v>
      </c>
      <c r="E1126" s="22" t="s">
        <v>30</v>
      </c>
      <c r="F1126" s="25" t="s">
        <v>331</v>
      </c>
      <c r="G1126" s="158" t="s">
        <v>2346</v>
      </c>
      <c r="H1126" s="158" t="s">
        <v>2581</v>
      </c>
      <c r="I1126" s="158">
        <v>24</v>
      </c>
      <c r="J1126" s="156">
        <f>VALUE(COUNTIF(Validation!$A$2:$H$100,A1126))</f>
        <v>0</v>
      </c>
      <c r="K1126" s="93">
        <f t="shared" si="158"/>
        <v>925000</v>
      </c>
      <c r="L1126" s="93">
        <f t="shared" si="159"/>
        <v>0</v>
      </c>
      <c r="M1126" s="92">
        <v>925000</v>
      </c>
      <c r="N1126" s="92" t="s">
        <v>8</v>
      </c>
      <c r="O1126" s="92">
        <v>0</v>
      </c>
      <c r="P1126" s="92">
        <v>0</v>
      </c>
      <c r="Q1126" s="92">
        <v>0</v>
      </c>
      <c r="R1126" s="92">
        <v>0</v>
      </c>
      <c r="S1126" s="92">
        <v>0</v>
      </c>
      <c r="T1126" s="25">
        <f t="shared" si="160"/>
        <v>1</v>
      </c>
      <c r="V1126">
        <f t="shared" si="161"/>
        <v>1</v>
      </c>
      <c r="W1126" s="25">
        <f t="shared" si="153"/>
        <v>1</v>
      </c>
      <c r="X1126">
        <f t="shared" si="154"/>
        <v>0</v>
      </c>
    </row>
    <row r="1127" spans="1:24" ht="15.75" x14ac:dyDescent="0.25">
      <c r="A1127" t="str">
        <f t="shared" si="155"/>
        <v>Danil Yurtaykin - SJS - AG</v>
      </c>
      <c r="B1127" t="str">
        <f t="shared" si="156"/>
        <v>Danil</v>
      </c>
      <c r="C1127" t="str">
        <f t="shared" si="157"/>
        <v>Yurtaykin</v>
      </c>
      <c r="D1127" s="13" t="s">
        <v>2435</v>
      </c>
      <c r="E1127" s="22" t="s">
        <v>30</v>
      </c>
      <c r="F1127" s="25" t="s">
        <v>331</v>
      </c>
      <c r="G1127" s="25" t="s">
        <v>2341</v>
      </c>
      <c r="H1127" s="25" t="s">
        <v>2581</v>
      </c>
      <c r="I1127" s="25">
        <v>22</v>
      </c>
      <c r="J1127" s="156">
        <f>VALUE(COUNTIF(Validation!$A$2:$H$100,A1127))</f>
        <v>0</v>
      </c>
      <c r="K1127" s="93">
        <f t="shared" si="158"/>
        <v>925000</v>
      </c>
      <c r="L1127" s="93">
        <f t="shared" si="159"/>
        <v>925000</v>
      </c>
      <c r="M1127" s="92">
        <v>925000</v>
      </c>
      <c r="N1127" s="92">
        <v>925000</v>
      </c>
      <c r="O1127" s="92" t="s">
        <v>8</v>
      </c>
      <c r="P1127" s="92">
        <v>0</v>
      </c>
      <c r="Q1127" s="92">
        <v>0</v>
      </c>
      <c r="R1127" s="92">
        <v>0</v>
      </c>
      <c r="S1127" s="92">
        <v>0</v>
      </c>
      <c r="T1127" s="25">
        <f t="shared" si="160"/>
        <v>2</v>
      </c>
      <c r="V1127">
        <f t="shared" si="161"/>
        <v>1</v>
      </c>
      <c r="W1127" s="25">
        <f t="shared" si="153"/>
        <v>1</v>
      </c>
      <c r="X1127">
        <f t="shared" si="154"/>
        <v>1</v>
      </c>
    </row>
    <row r="1128" spans="1:24" ht="15.75" x14ac:dyDescent="0.25">
      <c r="A1128" t="str">
        <f t="shared" si="155"/>
        <v>Ivan Chekhovich - SJS - C, AG</v>
      </c>
      <c r="B1128" t="str">
        <f t="shared" si="156"/>
        <v>Ivan</v>
      </c>
      <c r="C1128" t="str">
        <f t="shared" si="157"/>
        <v>Chekhovich</v>
      </c>
      <c r="D1128" s="13" t="s">
        <v>2226</v>
      </c>
      <c r="E1128" s="22" t="s">
        <v>30</v>
      </c>
      <c r="F1128" s="25" t="s">
        <v>331</v>
      </c>
      <c r="G1128" s="25" t="s">
        <v>2353</v>
      </c>
      <c r="H1128" s="25" t="s">
        <v>2581</v>
      </c>
      <c r="I1128" s="25">
        <v>20</v>
      </c>
      <c r="J1128" s="156">
        <f>VALUE(COUNTIF(Validation!$A$2:$H$100,A1128))</f>
        <v>0</v>
      </c>
      <c r="K1128" s="93">
        <f t="shared" si="158"/>
        <v>903333</v>
      </c>
      <c r="L1128" s="93">
        <f t="shared" si="159"/>
        <v>903333</v>
      </c>
      <c r="M1128" s="92">
        <v>903333</v>
      </c>
      <c r="N1128" s="92">
        <v>903333</v>
      </c>
      <c r="O1128" s="92">
        <v>903333</v>
      </c>
      <c r="P1128" s="92" t="s">
        <v>8</v>
      </c>
      <c r="Q1128" s="92">
        <v>0</v>
      </c>
      <c r="R1128" s="92">
        <v>0</v>
      </c>
      <c r="S1128" s="92">
        <v>0</v>
      </c>
      <c r="T1128" s="25">
        <f t="shared" si="160"/>
        <v>3</v>
      </c>
      <c r="V1128">
        <f t="shared" si="161"/>
        <v>1</v>
      </c>
      <c r="W1128" s="25">
        <f t="shared" si="153"/>
        <v>1</v>
      </c>
      <c r="X1128">
        <f t="shared" si="154"/>
        <v>1</v>
      </c>
    </row>
    <row r="1129" spans="1:24" ht="15.75" x14ac:dyDescent="0.25">
      <c r="A1129" t="str">
        <f t="shared" si="155"/>
        <v>Jeremy Roy - SJS - DD</v>
      </c>
      <c r="B1129" t="str">
        <f t="shared" si="156"/>
        <v>Jeremy</v>
      </c>
      <c r="C1129" t="str">
        <f t="shared" si="157"/>
        <v>Roy</v>
      </c>
      <c r="D1129" s="13" t="s">
        <v>2791</v>
      </c>
      <c r="E1129" s="22" t="s">
        <v>30</v>
      </c>
      <c r="F1129" s="25" t="s">
        <v>331</v>
      </c>
      <c r="G1129" s="25" t="s">
        <v>2345</v>
      </c>
      <c r="H1129" s="25" t="s">
        <v>2581</v>
      </c>
      <c r="I1129" s="25">
        <v>22</v>
      </c>
      <c r="J1129" s="156">
        <f>VALUE(COUNTIF(Validation!$A$2:$H$100,A1129))</f>
        <v>1</v>
      </c>
      <c r="K1129" s="93">
        <f t="shared" si="158"/>
        <v>863333</v>
      </c>
      <c r="L1129" s="93">
        <f t="shared" si="159"/>
        <v>0</v>
      </c>
      <c r="M1129" s="92">
        <v>863333</v>
      </c>
      <c r="N1129" s="92" t="s">
        <v>8</v>
      </c>
      <c r="O1129" s="92">
        <v>0</v>
      </c>
      <c r="P1129" s="92">
        <v>0</v>
      </c>
      <c r="Q1129" s="92">
        <v>0</v>
      </c>
      <c r="R1129" s="92">
        <v>0</v>
      </c>
      <c r="S1129" s="92">
        <v>0</v>
      </c>
      <c r="T1129" s="25">
        <f t="shared" si="160"/>
        <v>1</v>
      </c>
      <c r="V1129">
        <f t="shared" si="161"/>
        <v>1</v>
      </c>
      <c r="W1129" s="25">
        <f t="shared" si="153"/>
        <v>1</v>
      </c>
      <c r="X1129">
        <f t="shared" si="154"/>
        <v>0</v>
      </c>
    </row>
    <row r="1130" spans="1:24" ht="15.75" x14ac:dyDescent="0.25">
      <c r="A1130" t="str">
        <f t="shared" si="155"/>
        <v>Jacob McGrew - SJS - C</v>
      </c>
      <c r="B1130" t="str">
        <f t="shared" si="156"/>
        <v>Jacob</v>
      </c>
      <c r="C1130" t="str">
        <f t="shared" si="157"/>
        <v>McGrew</v>
      </c>
      <c r="D1130" s="13" t="s">
        <v>2440</v>
      </c>
      <c r="E1130" s="22" t="s">
        <v>30</v>
      </c>
      <c r="F1130" s="25" t="s">
        <v>331</v>
      </c>
      <c r="G1130" s="25" t="s">
        <v>70</v>
      </c>
      <c r="H1130" s="25" t="s">
        <v>2581</v>
      </c>
      <c r="I1130" s="25">
        <v>20</v>
      </c>
      <c r="J1130" s="156">
        <f>VALUE(COUNTIF(Validation!$A$2:$H$100,A1130))</f>
        <v>0</v>
      </c>
      <c r="K1130" s="93">
        <f t="shared" si="158"/>
        <v>855000</v>
      </c>
      <c r="L1130" s="93">
        <f t="shared" si="159"/>
        <v>855000</v>
      </c>
      <c r="M1130" s="92">
        <v>855000</v>
      </c>
      <c r="N1130" s="92">
        <v>855000</v>
      </c>
      <c r="O1130" s="92">
        <v>855000</v>
      </c>
      <c r="P1130" s="92" t="s">
        <v>8</v>
      </c>
      <c r="Q1130" s="92">
        <v>0</v>
      </c>
      <c r="R1130" s="92">
        <v>0</v>
      </c>
      <c r="S1130" s="92">
        <v>0</v>
      </c>
      <c r="T1130" s="25">
        <f t="shared" si="160"/>
        <v>3</v>
      </c>
      <c r="V1130">
        <f t="shared" si="161"/>
        <v>1</v>
      </c>
      <c r="W1130" s="25">
        <f t="shared" si="153"/>
        <v>1</v>
      </c>
      <c r="X1130">
        <f t="shared" si="154"/>
        <v>1</v>
      </c>
    </row>
    <row r="1131" spans="1:24" ht="15.75" x14ac:dyDescent="0.25">
      <c r="A1131" t="str">
        <f t="shared" si="155"/>
        <v>Noah Gregor - SJS - C</v>
      </c>
      <c r="B1131" t="str">
        <f t="shared" si="156"/>
        <v>Noah</v>
      </c>
      <c r="C1131" t="str">
        <f t="shared" si="157"/>
        <v>Gregor</v>
      </c>
      <c r="D1131" s="13" t="s">
        <v>2227</v>
      </c>
      <c r="E1131" s="22" t="s">
        <v>30</v>
      </c>
      <c r="F1131" s="25" t="s">
        <v>331</v>
      </c>
      <c r="G1131" s="9" t="s">
        <v>70</v>
      </c>
      <c r="H1131" s="9" t="s">
        <v>2581</v>
      </c>
      <c r="I1131" s="9">
        <v>21</v>
      </c>
      <c r="J1131" s="156">
        <f>VALUE(COUNTIF(Validation!$A$2:$H$100,A1131))</f>
        <v>0</v>
      </c>
      <c r="K1131" s="93">
        <f t="shared" si="158"/>
        <v>850000</v>
      </c>
      <c r="L1131" s="93">
        <f t="shared" si="159"/>
        <v>850000</v>
      </c>
      <c r="M1131" s="92">
        <v>850000</v>
      </c>
      <c r="N1131" s="92">
        <v>850000</v>
      </c>
      <c r="O1131" s="92" t="s">
        <v>8</v>
      </c>
      <c r="P1131" s="92">
        <v>0</v>
      </c>
      <c r="Q1131" s="92">
        <v>0</v>
      </c>
      <c r="R1131" s="92">
        <v>0</v>
      </c>
      <c r="S1131" s="92">
        <v>0</v>
      </c>
      <c r="T1131" s="25">
        <f t="shared" si="160"/>
        <v>2</v>
      </c>
      <c r="V1131">
        <f t="shared" si="161"/>
        <v>1</v>
      </c>
      <c r="W1131" s="25">
        <f t="shared" si="153"/>
        <v>1</v>
      </c>
      <c r="X1131">
        <f t="shared" si="154"/>
        <v>1</v>
      </c>
    </row>
    <row r="1132" spans="1:24" ht="15.75" x14ac:dyDescent="0.25">
      <c r="A1132" t="str">
        <f t="shared" si="155"/>
        <v>Zacharie emond - SJS - G</v>
      </c>
      <c r="B1132" t="str">
        <f t="shared" si="156"/>
        <v>Zacharie</v>
      </c>
      <c r="C1132" t="str">
        <f t="shared" si="157"/>
        <v>emond</v>
      </c>
      <c r="D1132" s="13" t="s">
        <v>2781</v>
      </c>
      <c r="E1132" s="22" t="s">
        <v>30</v>
      </c>
      <c r="F1132" s="25" t="s">
        <v>333</v>
      </c>
      <c r="G1132" s="158" t="s">
        <v>121</v>
      </c>
      <c r="H1132" s="158" t="s">
        <v>334</v>
      </c>
      <c r="I1132" s="158">
        <v>19</v>
      </c>
      <c r="J1132" s="156">
        <f>VALUE(COUNTIF(Validation!$A$2:$H$100,A1132))</f>
        <v>0</v>
      </c>
      <c r="K1132" s="93">
        <f t="shared" si="158"/>
        <v>810000</v>
      </c>
      <c r="L1132" s="93">
        <f t="shared" si="159"/>
        <v>810000</v>
      </c>
      <c r="M1132" s="92">
        <v>810000</v>
      </c>
      <c r="N1132" s="92">
        <v>810000</v>
      </c>
      <c r="O1132" s="92">
        <v>810000</v>
      </c>
      <c r="P1132" s="92" t="s">
        <v>8</v>
      </c>
      <c r="Q1132" s="92">
        <v>0</v>
      </c>
      <c r="R1132" s="92">
        <v>0</v>
      </c>
      <c r="S1132" s="92">
        <v>0</v>
      </c>
      <c r="T1132" s="25">
        <f t="shared" si="160"/>
        <v>3</v>
      </c>
      <c r="V1132">
        <f t="shared" si="161"/>
        <v>1</v>
      </c>
      <c r="W1132" s="25">
        <f t="shared" si="153"/>
        <v>1</v>
      </c>
      <c r="X1132">
        <f t="shared" si="154"/>
        <v>1</v>
      </c>
    </row>
    <row r="1133" spans="1:24" ht="15.75" x14ac:dyDescent="0.25">
      <c r="A1133" t="str">
        <f t="shared" si="155"/>
        <v>Nikolai Knyzhov - SJS - DG</v>
      </c>
      <c r="B1133" t="str">
        <f t="shared" si="156"/>
        <v>Nikolai</v>
      </c>
      <c r="C1133" t="str">
        <f t="shared" si="157"/>
        <v>Knyzhov</v>
      </c>
      <c r="D1133" s="13" t="s">
        <v>2444</v>
      </c>
      <c r="E1133" s="22" t="s">
        <v>30</v>
      </c>
      <c r="F1133" s="25" t="s">
        <v>331</v>
      </c>
      <c r="G1133" s="158" t="s">
        <v>2346</v>
      </c>
      <c r="H1133" s="158" t="s">
        <v>2581</v>
      </c>
      <c r="I1133" s="158">
        <v>21</v>
      </c>
      <c r="J1133" s="156">
        <f>VALUE(COUNTIF(Validation!$A$2:$H$100,A1133))</f>
        <v>0</v>
      </c>
      <c r="K1133" s="93">
        <f t="shared" si="158"/>
        <v>810000</v>
      </c>
      <c r="L1133" s="93">
        <f t="shared" si="159"/>
        <v>810000</v>
      </c>
      <c r="M1133" s="92">
        <v>810000</v>
      </c>
      <c r="N1133" s="92">
        <v>810000</v>
      </c>
      <c r="O1133" s="92">
        <v>810000</v>
      </c>
      <c r="P1133" s="92" t="s">
        <v>8</v>
      </c>
      <c r="Q1133" s="92">
        <v>0</v>
      </c>
      <c r="R1133" s="92">
        <v>0</v>
      </c>
      <c r="S1133" s="92">
        <v>0</v>
      </c>
      <c r="T1133" s="25">
        <f t="shared" si="160"/>
        <v>3</v>
      </c>
      <c r="V1133">
        <f t="shared" si="161"/>
        <v>1</v>
      </c>
      <c r="W1133" s="25">
        <f t="shared" si="153"/>
        <v>1</v>
      </c>
      <c r="X1133">
        <f t="shared" si="154"/>
        <v>1</v>
      </c>
    </row>
    <row r="1134" spans="1:24" ht="15.75" x14ac:dyDescent="0.25">
      <c r="A1134" t="str">
        <f t="shared" si="155"/>
        <v>Vladislav Kotkov - SJS - AG</v>
      </c>
      <c r="B1134" t="str">
        <f t="shared" si="156"/>
        <v>Vladislav</v>
      </c>
      <c r="C1134" t="str">
        <f t="shared" si="157"/>
        <v>Kotkov</v>
      </c>
      <c r="D1134" s="13" t="s">
        <v>2228</v>
      </c>
      <c r="E1134" s="22" t="s">
        <v>30</v>
      </c>
      <c r="F1134" s="25" t="s">
        <v>333</v>
      </c>
      <c r="G1134" s="25" t="s">
        <v>2341</v>
      </c>
      <c r="H1134" s="25" t="s">
        <v>334</v>
      </c>
      <c r="I1134" s="25">
        <v>19</v>
      </c>
      <c r="J1134" s="156">
        <f>VALUE(COUNTIF(Validation!$A$2:$H$100,A1134))</f>
        <v>0</v>
      </c>
      <c r="K1134" s="93">
        <f t="shared" si="158"/>
        <v>806667</v>
      </c>
      <c r="L1134" s="93">
        <f t="shared" si="159"/>
        <v>806667</v>
      </c>
      <c r="M1134" s="92">
        <v>806667</v>
      </c>
      <c r="N1134" s="92">
        <v>806667</v>
      </c>
      <c r="O1134" s="92">
        <v>806667</v>
      </c>
      <c r="P1134" s="92" t="s">
        <v>8</v>
      </c>
      <c r="Q1134" s="92">
        <v>0</v>
      </c>
      <c r="R1134" s="92">
        <v>0</v>
      </c>
      <c r="S1134" s="92">
        <v>0</v>
      </c>
      <c r="T1134" s="25">
        <f t="shared" si="160"/>
        <v>3</v>
      </c>
      <c r="V1134">
        <f t="shared" si="161"/>
        <v>1</v>
      </c>
      <c r="W1134" s="25">
        <f t="shared" si="153"/>
        <v>1</v>
      </c>
      <c r="X1134">
        <f t="shared" si="154"/>
        <v>1</v>
      </c>
    </row>
    <row r="1135" spans="1:24" ht="15.75" x14ac:dyDescent="0.25">
      <c r="A1135" t="str">
        <f t="shared" si="155"/>
        <v>Dalton Prout - SJS - DD</v>
      </c>
      <c r="B1135" t="str">
        <f t="shared" si="156"/>
        <v>Dalton</v>
      </c>
      <c r="C1135" t="str">
        <f t="shared" si="157"/>
        <v>Prout</v>
      </c>
      <c r="D1135" s="13" t="s">
        <v>2113</v>
      </c>
      <c r="E1135" s="22" t="s">
        <v>30</v>
      </c>
      <c r="F1135" s="25">
        <v>0</v>
      </c>
      <c r="G1135" s="9" t="s">
        <v>2345</v>
      </c>
      <c r="H1135" s="9" t="s">
        <v>2569</v>
      </c>
      <c r="I1135" s="9">
        <v>29</v>
      </c>
      <c r="J1135" s="156">
        <f>VALUE(COUNTIF(Validation!$A$2:$H$100,A1135))</f>
        <v>0</v>
      </c>
      <c r="K1135" s="93">
        <f t="shared" si="158"/>
        <v>800000</v>
      </c>
      <c r="L1135" s="93">
        <f t="shared" si="159"/>
        <v>0</v>
      </c>
      <c r="M1135" s="92">
        <v>800000</v>
      </c>
      <c r="N1135" s="92" t="s">
        <v>7</v>
      </c>
      <c r="O1135" s="92">
        <v>0</v>
      </c>
      <c r="P1135" s="92">
        <v>0</v>
      </c>
      <c r="Q1135" s="92">
        <v>0</v>
      </c>
      <c r="R1135" s="92">
        <v>0</v>
      </c>
      <c r="S1135" s="92">
        <v>0</v>
      </c>
      <c r="T1135" s="25">
        <f t="shared" si="160"/>
        <v>1</v>
      </c>
      <c r="V1135">
        <f t="shared" si="161"/>
        <v>1</v>
      </c>
      <c r="W1135" s="25">
        <f t="shared" si="153"/>
        <v>0</v>
      </c>
      <c r="X1135">
        <f t="shared" si="154"/>
        <v>0</v>
      </c>
    </row>
    <row r="1136" spans="1:24" ht="15.75" x14ac:dyDescent="0.25">
      <c r="A1136" t="str">
        <f t="shared" si="155"/>
        <v>Jeffrey Truchon-Viel - SJS - AG</v>
      </c>
      <c r="B1136" t="str">
        <f t="shared" si="156"/>
        <v>Jeffrey</v>
      </c>
      <c r="C1136" t="str">
        <f t="shared" si="157"/>
        <v>Truchon-Viel</v>
      </c>
      <c r="D1136" s="13" t="s">
        <v>2439</v>
      </c>
      <c r="E1136" s="22" t="s">
        <v>30</v>
      </c>
      <c r="F1136" s="25" t="s">
        <v>331</v>
      </c>
      <c r="G1136" s="158" t="s">
        <v>2341</v>
      </c>
      <c r="H1136" s="158" t="s">
        <v>2581</v>
      </c>
      <c r="I1136" s="158">
        <v>22</v>
      </c>
      <c r="J1136" s="156">
        <f>VALUE(COUNTIF(Validation!$A$2:$H$100,A1136))</f>
        <v>0</v>
      </c>
      <c r="K1136" s="93">
        <f t="shared" si="158"/>
        <v>800000</v>
      </c>
      <c r="L1136" s="93">
        <f t="shared" si="159"/>
        <v>800000</v>
      </c>
      <c r="M1136" s="92">
        <v>800000</v>
      </c>
      <c r="N1136" s="92">
        <v>800000</v>
      </c>
      <c r="O1136" s="92" t="s">
        <v>8</v>
      </c>
      <c r="P1136" s="92">
        <v>0</v>
      </c>
      <c r="Q1136" s="92">
        <v>0</v>
      </c>
      <c r="R1136" s="92">
        <v>0</v>
      </c>
      <c r="S1136" s="92">
        <v>0</v>
      </c>
      <c r="T1136" s="25">
        <f t="shared" si="160"/>
        <v>2</v>
      </c>
      <c r="V1136">
        <f t="shared" si="161"/>
        <v>1</v>
      </c>
      <c r="W1136" s="25">
        <f t="shared" si="153"/>
        <v>1</v>
      </c>
      <c r="X1136">
        <f t="shared" si="154"/>
        <v>1</v>
      </c>
    </row>
    <row r="1137" spans="1:24" ht="15.75" x14ac:dyDescent="0.25">
      <c r="A1137" t="str">
        <f t="shared" si="155"/>
        <v>Alex True - SJS - C, AD</v>
      </c>
      <c r="B1137" t="str">
        <f t="shared" si="156"/>
        <v>Alex</v>
      </c>
      <c r="C1137" t="str">
        <f t="shared" si="157"/>
        <v>True</v>
      </c>
      <c r="D1137" s="13" t="s">
        <v>2229</v>
      </c>
      <c r="E1137" s="22" t="s">
        <v>30</v>
      </c>
      <c r="F1137" s="25" t="s">
        <v>331</v>
      </c>
      <c r="G1137" s="25" t="s">
        <v>2349</v>
      </c>
      <c r="H1137" s="25" t="s">
        <v>2581</v>
      </c>
      <c r="I1137" s="25">
        <v>22</v>
      </c>
      <c r="J1137" s="156">
        <f>VALUE(COUNTIF(Validation!$A$2:$H$100,A1137))</f>
        <v>0</v>
      </c>
      <c r="K1137" s="93">
        <f t="shared" si="158"/>
        <v>800000</v>
      </c>
      <c r="L1137" s="93">
        <f t="shared" si="159"/>
        <v>800000</v>
      </c>
      <c r="M1137" s="92">
        <v>800000</v>
      </c>
      <c r="N1137" s="92">
        <v>800000</v>
      </c>
      <c r="O1137" s="92" t="s">
        <v>8</v>
      </c>
      <c r="P1137" s="92">
        <v>0</v>
      </c>
      <c r="Q1137" s="92">
        <v>0</v>
      </c>
      <c r="R1137" s="92">
        <v>0</v>
      </c>
      <c r="S1137" s="92">
        <v>0</v>
      </c>
      <c r="T1137" s="25">
        <f t="shared" si="160"/>
        <v>2</v>
      </c>
      <c r="V1137">
        <f t="shared" si="161"/>
        <v>1</v>
      </c>
      <c r="W1137" s="25">
        <f t="shared" si="153"/>
        <v>1</v>
      </c>
      <c r="X1137">
        <f t="shared" si="154"/>
        <v>1</v>
      </c>
    </row>
    <row r="1138" spans="1:24" ht="15.75" x14ac:dyDescent="0.25">
      <c r="A1138" t="str">
        <f t="shared" si="155"/>
        <v>Joachim Blichfeld - SJS - AD, AG</v>
      </c>
      <c r="B1138" t="str">
        <f t="shared" si="156"/>
        <v>Joachim</v>
      </c>
      <c r="C1138" t="str">
        <f t="shared" si="157"/>
        <v>Blichfeld</v>
      </c>
      <c r="D1138" s="13" t="s">
        <v>2233</v>
      </c>
      <c r="E1138" s="22" t="s">
        <v>30</v>
      </c>
      <c r="F1138" s="25" t="s">
        <v>331</v>
      </c>
      <c r="G1138" s="25" t="s">
        <v>2342</v>
      </c>
      <c r="H1138" s="25" t="s">
        <v>2581</v>
      </c>
      <c r="I1138" s="25">
        <v>21</v>
      </c>
      <c r="J1138" s="156">
        <f>VALUE(COUNTIF(Validation!$A$2:$H$100,A1138))</f>
        <v>0</v>
      </c>
      <c r="K1138" s="93">
        <f t="shared" si="158"/>
        <v>790000</v>
      </c>
      <c r="L1138" s="93">
        <f t="shared" si="159"/>
        <v>790000</v>
      </c>
      <c r="M1138" s="92">
        <v>790000</v>
      </c>
      <c r="N1138" s="92">
        <v>790000</v>
      </c>
      <c r="O1138" s="92" t="s">
        <v>8</v>
      </c>
      <c r="P1138" s="92">
        <v>0</v>
      </c>
      <c r="Q1138" s="92">
        <v>0</v>
      </c>
      <c r="R1138" s="92">
        <v>0</v>
      </c>
      <c r="S1138" s="92">
        <v>0</v>
      </c>
      <c r="T1138" s="25">
        <f t="shared" si="160"/>
        <v>2</v>
      </c>
      <c r="V1138">
        <f t="shared" si="161"/>
        <v>1</v>
      </c>
      <c r="W1138" s="25">
        <f t="shared" si="153"/>
        <v>1</v>
      </c>
      <c r="X1138">
        <f t="shared" si="154"/>
        <v>1</v>
      </c>
    </row>
    <row r="1139" spans="1:24" ht="15.75" x14ac:dyDescent="0.25">
      <c r="A1139" t="str">
        <f t="shared" si="155"/>
        <v>Zachary Gallant - SJS - C</v>
      </c>
      <c r="B1139" t="str">
        <f t="shared" si="156"/>
        <v>Zachary</v>
      </c>
      <c r="C1139" t="str">
        <f t="shared" si="157"/>
        <v>Gallant</v>
      </c>
      <c r="D1139" s="13" t="s">
        <v>2438</v>
      </c>
      <c r="E1139" s="22" t="s">
        <v>30</v>
      </c>
      <c r="F1139" s="25" t="s">
        <v>331</v>
      </c>
      <c r="G1139" s="25" t="s">
        <v>70</v>
      </c>
      <c r="H1139" s="25" t="s">
        <v>2581</v>
      </c>
      <c r="I1139" s="25">
        <v>20</v>
      </c>
      <c r="J1139" s="156">
        <f>VALUE(COUNTIF(Validation!$A$2:$H$100,A1139))</f>
        <v>0</v>
      </c>
      <c r="K1139" s="93">
        <f t="shared" si="158"/>
        <v>786667</v>
      </c>
      <c r="L1139" s="93">
        <f t="shared" si="159"/>
        <v>786667</v>
      </c>
      <c r="M1139" s="92">
        <v>786667</v>
      </c>
      <c r="N1139" s="92">
        <v>786667</v>
      </c>
      <c r="O1139" s="92">
        <v>786667</v>
      </c>
      <c r="P1139" s="92" t="s">
        <v>8</v>
      </c>
      <c r="Q1139" s="92">
        <v>0</v>
      </c>
      <c r="R1139" s="92">
        <v>0</v>
      </c>
      <c r="S1139" s="92">
        <v>0</v>
      </c>
      <c r="T1139" s="25">
        <f t="shared" si="160"/>
        <v>3</v>
      </c>
      <c r="V1139">
        <f t="shared" si="161"/>
        <v>1</v>
      </c>
      <c r="W1139" s="25">
        <f t="shared" si="153"/>
        <v>1</v>
      </c>
      <c r="X1139">
        <f t="shared" si="154"/>
        <v>1</v>
      </c>
    </row>
    <row r="1140" spans="1:24" ht="15.75" x14ac:dyDescent="0.25">
      <c r="A1140" t="str">
        <f t="shared" si="155"/>
        <v>Manuel Wiederer - SJS - C</v>
      </c>
      <c r="B1140" t="str">
        <f t="shared" si="156"/>
        <v>Manuel</v>
      </c>
      <c r="C1140" t="str">
        <f t="shared" si="157"/>
        <v>Wiederer</v>
      </c>
      <c r="D1140" s="13" t="s">
        <v>2232</v>
      </c>
      <c r="E1140" s="22" t="s">
        <v>30</v>
      </c>
      <c r="F1140" s="25" t="s">
        <v>331</v>
      </c>
      <c r="G1140" s="25" t="s">
        <v>70</v>
      </c>
      <c r="H1140" s="25" t="s">
        <v>2581</v>
      </c>
      <c r="I1140" s="25">
        <v>22</v>
      </c>
      <c r="J1140" s="156">
        <f>VALUE(COUNTIF(Validation!$A$2:$H$100,A1140))</f>
        <v>0</v>
      </c>
      <c r="K1140" s="93">
        <f t="shared" si="158"/>
        <v>736667</v>
      </c>
      <c r="L1140" s="93">
        <f t="shared" si="159"/>
        <v>0</v>
      </c>
      <c r="M1140" s="92">
        <v>736667</v>
      </c>
      <c r="N1140" s="92" t="s">
        <v>8</v>
      </c>
      <c r="O1140" s="92">
        <v>0</v>
      </c>
      <c r="P1140" s="92">
        <v>0</v>
      </c>
      <c r="Q1140" s="92">
        <v>0</v>
      </c>
      <c r="R1140" s="92">
        <v>0</v>
      </c>
      <c r="S1140" s="92">
        <v>0</v>
      </c>
      <c r="T1140" s="25">
        <f t="shared" si="160"/>
        <v>1</v>
      </c>
      <c r="V1140">
        <f t="shared" si="161"/>
        <v>1</v>
      </c>
      <c r="W1140" s="25">
        <f t="shared" si="153"/>
        <v>1</v>
      </c>
      <c r="X1140">
        <f t="shared" si="154"/>
        <v>0</v>
      </c>
    </row>
    <row r="1141" spans="1:24" ht="15.75" x14ac:dyDescent="0.25">
      <c r="A1141" t="str">
        <f t="shared" si="155"/>
        <v>Jacob Middleton - SJS - DG</v>
      </c>
      <c r="B1141" t="str">
        <f t="shared" si="156"/>
        <v>Jacob</v>
      </c>
      <c r="C1141" t="str">
        <f t="shared" si="157"/>
        <v>Middleton</v>
      </c>
      <c r="D1141" s="13" t="s">
        <v>2234</v>
      </c>
      <c r="E1141" s="22" t="s">
        <v>30</v>
      </c>
      <c r="F1141" s="25" t="s">
        <v>331</v>
      </c>
      <c r="G1141" s="25" t="s">
        <v>2346</v>
      </c>
      <c r="H1141" s="25" t="s">
        <v>2569</v>
      </c>
      <c r="I1141" s="25">
        <v>23</v>
      </c>
      <c r="J1141" s="156">
        <f>VALUE(COUNTIF(Validation!$A$2:$H$100,A1141))</f>
        <v>0</v>
      </c>
      <c r="K1141" s="93">
        <f t="shared" si="158"/>
        <v>735000</v>
      </c>
      <c r="L1141" s="93">
        <f t="shared" si="159"/>
        <v>0</v>
      </c>
      <c r="M1141" s="92">
        <v>735000</v>
      </c>
      <c r="N1141" s="92" t="s">
        <v>8</v>
      </c>
      <c r="O1141" s="92">
        <v>0</v>
      </c>
      <c r="P1141" s="92">
        <v>0</v>
      </c>
      <c r="Q1141" s="92">
        <v>0</v>
      </c>
      <c r="R1141" s="92">
        <v>0</v>
      </c>
      <c r="S1141" s="92">
        <v>0</v>
      </c>
      <c r="T1141" s="25">
        <f t="shared" si="160"/>
        <v>1</v>
      </c>
      <c r="V1141">
        <f t="shared" si="161"/>
        <v>1</v>
      </c>
      <c r="W1141" s="25">
        <f t="shared" si="153"/>
        <v>1</v>
      </c>
      <c r="X1141">
        <f t="shared" si="154"/>
        <v>0</v>
      </c>
    </row>
    <row r="1142" spans="1:24" ht="15.75" x14ac:dyDescent="0.25">
      <c r="A1142" t="str">
        <f t="shared" si="155"/>
        <v>Josef Korenar - SJS - G</v>
      </c>
      <c r="B1142" t="str">
        <f t="shared" si="156"/>
        <v>Josef</v>
      </c>
      <c r="C1142" t="str">
        <f t="shared" si="157"/>
        <v>Korenar</v>
      </c>
      <c r="D1142" s="13" t="s">
        <v>2235</v>
      </c>
      <c r="E1142" s="22" t="s">
        <v>30</v>
      </c>
      <c r="F1142" s="25" t="s">
        <v>331</v>
      </c>
      <c r="G1142" s="25" t="s">
        <v>121</v>
      </c>
      <c r="H1142" s="25" t="s">
        <v>2581</v>
      </c>
      <c r="I1142" s="25">
        <v>21</v>
      </c>
      <c r="J1142" s="156">
        <f>VALUE(COUNTIF(Validation!$A$2:$H$100,A1142))</f>
        <v>0</v>
      </c>
      <c r="K1142" s="93">
        <f t="shared" si="158"/>
        <v>723333</v>
      </c>
      <c r="L1142" s="93">
        <f t="shared" si="159"/>
        <v>723333</v>
      </c>
      <c r="M1142" s="92">
        <v>723333</v>
      </c>
      <c r="N1142" s="92">
        <v>723333</v>
      </c>
      <c r="O1142" s="92" t="s">
        <v>8</v>
      </c>
      <c r="P1142" s="92">
        <v>0</v>
      </c>
      <c r="Q1142" s="92">
        <v>0</v>
      </c>
      <c r="R1142" s="92">
        <v>0</v>
      </c>
      <c r="S1142" s="92">
        <v>0</v>
      </c>
      <c r="T1142" s="25">
        <f t="shared" si="160"/>
        <v>2</v>
      </c>
      <c r="V1142">
        <f t="shared" si="161"/>
        <v>1</v>
      </c>
      <c r="W1142" s="25">
        <f t="shared" si="153"/>
        <v>1</v>
      </c>
      <c r="X1142">
        <f t="shared" si="154"/>
        <v>1</v>
      </c>
    </row>
    <row r="1143" spans="1:24" ht="15.75" x14ac:dyDescent="0.25">
      <c r="A1143" t="str">
        <f t="shared" si="155"/>
        <v>Jonny Brodzinski - SJS - C</v>
      </c>
      <c r="B1143" t="str">
        <f t="shared" si="156"/>
        <v>Jonny</v>
      </c>
      <c r="C1143" t="str">
        <f t="shared" si="157"/>
        <v>Brodzinski</v>
      </c>
      <c r="D1143" s="13" t="s">
        <v>2203</v>
      </c>
      <c r="E1143" s="22" t="s">
        <v>30</v>
      </c>
      <c r="F1143" s="25">
        <v>0</v>
      </c>
      <c r="G1143" s="25" t="s">
        <v>70</v>
      </c>
      <c r="H1143" s="25" t="s">
        <v>2569</v>
      </c>
      <c r="I1143" s="25">
        <v>26</v>
      </c>
      <c r="J1143" s="156">
        <f>VALUE(COUNTIF(Validation!$A$2:$H$100,A1143))</f>
        <v>0</v>
      </c>
      <c r="K1143" s="93">
        <f t="shared" si="158"/>
        <v>700000</v>
      </c>
      <c r="L1143" s="93">
        <f t="shared" si="159"/>
        <v>0</v>
      </c>
      <c r="M1143" s="92">
        <v>700000</v>
      </c>
      <c r="N1143" s="92" t="s">
        <v>7</v>
      </c>
      <c r="O1143" s="92">
        <v>0</v>
      </c>
      <c r="P1143" s="92">
        <v>0</v>
      </c>
      <c r="Q1143" s="92">
        <v>0</v>
      </c>
      <c r="R1143" s="92">
        <v>0</v>
      </c>
      <c r="S1143" s="92">
        <v>0</v>
      </c>
      <c r="T1143" s="25">
        <f t="shared" si="160"/>
        <v>1</v>
      </c>
      <c r="V1143">
        <f t="shared" si="161"/>
        <v>1</v>
      </c>
      <c r="W1143" s="25">
        <f t="shared" si="153"/>
        <v>0</v>
      </c>
      <c r="X1143">
        <f t="shared" si="154"/>
        <v>0</v>
      </c>
    </row>
    <row r="1144" spans="1:24" ht="15.75" x14ac:dyDescent="0.25">
      <c r="A1144" t="str">
        <f t="shared" si="155"/>
        <v>Trevor Carrick - SJS - DG</v>
      </c>
      <c r="B1144" t="str">
        <f t="shared" si="156"/>
        <v>Trevor</v>
      </c>
      <c r="C1144" t="str">
        <f t="shared" si="157"/>
        <v>Carrick</v>
      </c>
      <c r="D1144" s="13" t="s">
        <v>1560</v>
      </c>
      <c r="E1144" s="22" t="s">
        <v>30</v>
      </c>
      <c r="F1144" s="25">
        <v>0</v>
      </c>
      <c r="G1144" s="25" t="s">
        <v>2346</v>
      </c>
      <c r="H1144" s="25" t="s">
        <v>2581</v>
      </c>
      <c r="I1144" s="25">
        <v>25</v>
      </c>
      <c r="J1144" s="156">
        <f>VALUE(COUNTIF(Validation!$A$2:$H$100,A1144))</f>
        <v>0</v>
      </c>
      <c r="K1144" s="93">
        <f t="shared" si="158"/>
        <v>700000</v>
      </c>
      <c r="L1144" s="93">
        <f t="shared" si="159"/>
        <v>700000</v>
      </c>
      <c r="M1144" s="92">
        <v>700000</v>
      </c>
      <c r="N1144" s="92">
        <v>700000</v>
      </c>
      <c r="O1144" s="92" t="s">
        <v>8</v>
      </c>
      <c r="P1144" s="92">
        <v>0</v>
      </c>
      <c r="Q1144" s="92">
        <v>0</v>
      </c>
      <c r="R1144" s="92">
        <v>0</v>
      </c>
      <c r="S1144" s="92">
        <v>0</v>
      </c>
      <c r="T1144" s="25">
        <f t="shared" si="160"/>
        <v>2</v>
      </c>
      <c r="V1144">
        <f t="shared" si="161"/>
        <v>1</v>
      </c>
      <c r="W1144" s="25">
        <f t="shared" si="153"/>
        <v>0</v>
      </c>
      <c r="X1144">
        <f t="shared" si="154"/>
        <v>1</v>
      </c>
    </row>
    <row r="1145" spans="1:24" ht="15.75" x14ac:dyDescent="0.25">
      <c r="A1145" t="str">
        <f t="shared" si="155"/>
        <v>Nick DeSimone - SJS - D</v>
      </c>
      <c r="B1145" t="str">
        <f t="shared" si="156"/>
        <v>Nick</v>
      </c>
      <c r="C1145" t="str">
        <f t="shared" si="157"/>
        <v>DeSimone</v>
      </c>
      <c r="D1145" s="13" t="s">
        <v>2222</v>
      </c>
      <c r="E1145" s="22" t="s">
        <v>30</v>
      </c>
      <c r="F1145" s="25">
        <v>0</v>
      </c>
      <c r="G1145" s="158" t="s">
        <v>79</v>
      </c>
      <c r="H1145" s="158" t="s">
        <v>2581</v>
      </c>
      <c r="I1145" s="9">
        <v>24</v>
      </c>
      <c r="J1145" s="156">
        <f>VALUE(COUNTIF(Validation!$A$2:$H$100,A1145))</f>
        <v>0</v>
      </c>
      <c r="K1145" s="93">
        <f t="shared" si="158"/>
        <v>700000</v>
      </c>
      <c r="L1145" s="93">
        <f t="shared" si="159"/>
        <v>700000</v>
      </c>
      <c r="M1145" s="92">
        <v>700000</v>
      </c>
      <c r="N1145" s="92">
        <v>700000</v>
      </c>
      <c r="O1145" s="92" t="s">
        <v>8</v>
      </c>
      <c r="P1145" s="92">
        <v>0</v>
      </c>
      <c r="Q1145" s="92">
        <v>0</v>
      </c>
      <c r="R1145" s="92">
        <v>0</v>
      </c>
      <c r="S1145" s="92">
        <v>0</v>
      </c>
      <c r="T1145" s="25">
        <f t="shared" si="160"/>
        <v>2</v>
      </c>
      <c r="V1145">
        <f t="shared" si="161"/>
        <v>1</v>
      </c>
      <c r="W1145" s="25">
        <f t="shared" si="153"/>
        <v>0</v>
      </c>
      <c r="X1145">
        <f t="shared" si="154"/>
        <v>1</v>
      </c>
    </row>
    <row r="1146" spans="1:24" ht="15.75" x14ac:dyDescent="0.25">
      <c r="A1146" t="str">
        <f t="shared" si="155"/>
        <v>Dylan Gambrell - SJS - C</v>
      </c>
      <c r="B1146" t="str">
        <f t="shared" si="156"/>
        <v>Dylan</v>
      </c>
      <c r="C1146" t="str">
        <f t="shared" si="157"/>
        <v>Gambrell</v>
      </c>
      <c r="D1146" s="13" t="s">
        <v>2209</v>
      </c>
      <c r="E1146" s="22" t="s">
        <v>30</v>
      </c>
      <c r="F1146" s="25">
        <v>0</v>
      </c>
      <c r="G1146" s="25" t="s">
        <v>70</v>
      </c>
      <c r="H1146" s="25" t="s">
        <v>2569</v>
      </c>
      <c r="I1146" s="25">
        <v>23</v>
      </c>
      <c r="J1146" s="156">
        <f>VALUE(COUNTIF(Validation!$A$2:$H$100,A1146))</f>
        <v>0</v>
      </c>
      <c r="K1146" s="93">
        <f t="shared" si="158"/>
        <v>700000</v>
      </c>
      <c r="L1146" s="93">
        <f t="shared" si="159"/>
        <v>700000</v>
      </c>
      <c r="M1146" s="92">
        <v>700000</v>
      </c>
      <c r="N1146" s="92">
        <v>700000</v>
      </c>
      <c r="O1146" s="92" t="s">
        <v>8</v>
      </c>
      <c r="P1146" s="92">
        <v>0</v>
      </c>
      <c r="Q1146" s="92">
        <v>0</v>
      </c>
      <c r="R1146" s="92">
        <v>0</v>
      </c>
      <c r="S1146" s="92">
        <v>0</v>
      </c>
      <c r="T1146" s="25">
        <f t="shared" si="160"/>
        <v>2</v>
      </c>
      <c r="V1146">
        <f t="shared" si="161"/>
        <v>1</v>
      </c>
      <c r="W1146" s="25">
        <f t="shared" si="153"/>
        <v>0</v>
      </c>
      <c r="X1146">
        <f t="shared" si="154"/>
        <v>1</v>
      </c>
    </row>
    <row r="1147" spans="1:24" ht="15.75" x14ac:dyDescent="0.25">
      <c r="A1147" t="str">
        <f t="shared" si="155"/>
        <v>Maxim Letunov - SJS - C</v>
      </c>
      <c r="B1147" t="str">
        <f t="shared" si="156"/>
        <v>Maxim</v>
      </c>
      <c r="C1147" t="str">
        <f t="shared" si="157"/>
        <v>Letunov</v>
      </c>
      <c r="D1147" s="13" t="s">
        <v>2211</v>
      </c>
      <c r="E1147" s="22" t="s">
        <v>30</v>
      </c>
      <c r="F1147" s="25">
        <v>0</v>
      </c>
      <c r="G1147" s="25" t="s">
        <v>70</v>
      </c>
      <c r="H1147" s="25" t="s">
        <v>2581</v>
      </c>
      <c r="I1147" s="25">
        <v>23</v>
      </c>
      <c r="J1147" s="156">
        <f>VALUE(COUNTIF(Validation!$A$2:$H$100,A1147))</f>
        <v>0</v>
      </c>
      <c r="K1147" s="93">
        <f t="shared" si="158"/>
        <v>700000</v>
      </c>
      <c r="L1147" s="93">
        <f t="shared" si="159"/>
        <v>0</v>
      </c>
      <c r="M1147" s="92">
        <v>700000</v>
      </c>
      <c r="N1147" s="92" t="s">
        <v>8</v>
      </c>
      <c r="O1147" s="92">
        <v>0</v>
      </c>
      <c r="P1147" s="92">
        <v>0</v>
      </c>
      <c r="Q1147" s="92">
        <v>0</v>
      </c>
      <c r="R1147" s="92">
        <v>0</v>
      </c>
      <c r="S1147" s="92">
        <v>0</v>
      </c>
      <c r="T1147" s="25">
        <f t="shared" si="160"/>
        <v>1</v>
      </c>
      <c r="V1147">
        <f t="shared" si="161"/>
        <v>1</v>
      </c>
      <c r="W1147" s="25">
        <f t="shared" si="153"/>
        <v>0</v>
      </c>
      <c r="X1147">
        <f t="shared" si="154"/>
        <v>0</v>
      </c>
    </row>
    <row r="1148" spans="1:24" ht="15.75" x14ac:dyDescent="0.25">
      <c r="A1148" t="str">
        <f t="shared" si="155"/>
        <v>Lukas Radil - SJS - AG</v>
      </c>
      <c r="B1148" t="str">
        <f t="shared" si="156"/>
        <v>Lukas</v>
      </c>
      <c r="C1148" t="str">
        <f t="shared" si="157"/>
        <v>Radil</v>
      </c>
      <c r="D1148" s="13" t="s">
        <v>2231</v>
      </c>
      <c r="E1148" s="22" t="s">
        <v>30</v>
      </c>
      <c r="F1148" s="25">
        <v>0</v>
      </c>
      <c r="G1148" s="25" t="s">
        <v>2341</v>
      </c>
      <c r="H1148" s="25" t="s">
        <v>2569</v>
      </c>
      <c r="I1148" s="25">
        <v>29</v>
      </c>
      <c r="J1148" s="156">
        <f>VALUE(COUNTIF(Validation!$A$2:$H$100,A1148))</f>
        <v>0</v>
      </c>
      <c r="K1148" s="93">
        <f t="shared" si="158"/>
        <v>700000</v>
      </c>
      <c r="L1148" s="93">
        <f t="shared" si="159"/>
        <v>0</v>
      </c>
      <c r="M1148" s="92">
        <v>700000</v>
      </c>
      <c r="N1148" s="92" t="s">
        <v>7</v>
      </c>
      <c r="O1148" s="92">
        <v>0</v>
      </c>
      <c r="P1148" s="92">
        <v>0</v>
      </c>
      <c r="Q1148" s="92">
        <v>0</v>
      </c>
      <c r="R1148" s="92">
        <v>0</v>
      </c>
      <c r="S1148" s="92">
        <v>0</v>
      </c>
      <c r="T1148" s="25">
        <f t="shared" si="160"/>
        <v>1</v>
      </c>
      <c r="V1148">
        <f t="shared" si="161"/>
        <v>1</v>
      </c>
      <c r="W1148" s="25">
        <f t="shared" si="153"/>
        <v>0</v>
      </c>
      <c r="X1148">
        <f t="shared" si="154"/>
        <v>0</v>
      </c>
    </row>
    <row r="1149" spans="1:24" ht="15.75" x14ac:dyDescent="0.25">
      <c r="A1149" t="str">
        <f t="shared" si="155"/>
        <v>Antti Suomela - SJS - C</v>
      </c>
      <c r="B1149" t="str">
        <f t="shared" si="156"/>
        <v>Antti</v>
      </c>
      <c r="C1149" t="str">
        <f t="shared" si="157"/>
        <v>Suomela</v>
      </c>
      <c r="D1149" s="13" t="s">
        <v>2223</v>
      </c>
      <c r="E1149" s="22" t="s">
        <v>30</v>
      </c>
      <c r="F1149" s="25">
        <v>0</v>
      </c>
      <c r="G1149" s="9" t="s">
        <v>70</v>
      </c>
      <c r="H1149" s="9" t="s">
        <v>2581</v>
      </c>
      <c r="I1149" s="9">
        <v>25</v>
      </c>
      <c r="J1149" s="156">
        <f>VALUE(COUNTIF(Validation!$A$2:$H$100,A1149))</f>
        <v>0</v>
      </c>
      <c r="K1149" s="93">
        <f t="shared" si="158"/>
        <v>700000</v>
      </c>
      <c r="L1149" s="93">
        <f t="shared" si="159"/>
        <v>0</v>
      </c>
      <c r="M1149" s="92">
        <v>700000</v>
      </c>
      <c r="N1149" s="92" t="s">
        <v>8</v>
      </c>
      <c r="O1149" s="92">
        <v>0</v>
      </c>
      <c r="P1149" s="92">
        <v>0</v>
      </c>
      <c r="Q1149" s="92">
        <v>0</v>
      </c>
      <c r="R1149" s="92">
        <v>0</v>
      </c>
      <c r="S1149" s="92">
        <v>0</v>
      </c>
      <c r="T1149" s="25">
        <f t="shared" si="160"/>
        <v>1</v>
      </c>
      <c r="V1149">
        <f t="shared" si="161"/>
        <v>1</v>
      </c>
      <c r="W1149" s="25">
        <f t="shared" si="153"/>
        <v>0</v>
      </c>
      <c r="X1149">
        <f t="shared" si="154"/>
        <v>0</v>
      </c>
    </row>
    <row r="1150" spans="1:24" ht="15.75" x14ac:dyDescent="0.25">
      <c r="A1150" t="str">
        <f t="shared" si="155"/>
        <v>Antoine Bibeau - SJS - G</v>
      </c>
      <c r="B1150" t="str">
        <f t="shared" si="156"/>
        <v>Antoine</v>
      </c>
      <c r="C1150" t="str">
        <f t="shared" si="157"/>
        <v>Bibeau</v>
      </c>
      <c r="D1150" s="13" t="s">
        <v>2238</v>
      </c>
      <c r="E1150" s="22" t="s">
        <v>30</v>
      </c>
      <c r="F1150" s="25">
        <v>0</v>
      </c>
      <c r="G1150" s="9" t="s">
        <v>121</v>
      </c>
      <c r="H1150" s="9" t="s">
        <v>2581</v>
      </c>
      <c r="I1150" s="9">
        <v>25</v>
      </c>
      <c r="J1150" s="156">
        <f>VALUE(COUNTIF(Validation!$A$2:$H$100,A1150))</f>
        <v>0</v>
      </c>
      <c r="K1150" s="93">
        <f t="shared" si="158"/>
        <v>675000</v>
      </c>
      <c r="L1150" s="93">
        <f t="shared" si="159"/>
        <v>0</v>
      </c>
      <c r="M1150" s="92">
        <v>675000</v>
      </c>
      <c r="N1150" s="92" t="s">
        <v>8</v>
      </c>
      <c r="O1150" s="92">
        <v>0</v>
      </c>
      <c r="P1150" s="92">
        <v>0</v>
      </c>
      <c r="Q1150" s="92">
        <v>0</v>
      </c>
      <c r="R1150" s="92">
        <v>0</v>
      </c>
      <c r="S1150" s="92">
        <v>0</v>
      </c>
      <c r="T1150" s="25">
        <f t="shared" si="160"/>
        <v>1</v>
      </c>
      <c r="V1150">
        <f t="shared" si="161"/>
        <v>1</v>
      </c>
      <c r="W1150" s="25">
        <f t="shared" ref="W1150:W1213" si="162">IF(LEFT(F1150,3)="ELC",1,0)</f>
        <v>0</v>
      </c>
      <c r="X1150">
        <f t="shared" ref="X1150:X1213" si="163">IF(K1150=L1150,1,0)</f>
        <v>0</v>
      </c>
    </row>
    <row r="1151" spans="1:24" ht="15.75" x14ac:dyDescent="0.25">
      <c r="A1151" t="str">
        <f t="shared" si="155"/>
        <v>Radim Simek - SJS - DG</v>
      </c>
      <c r="B1151" t="str">
        <f t="shared" si="156"/>
        <v>Radim</v>
      </c>
      <c r="C1151" t="str">
        <f t="shared" si="157"/>
        <v>Simek</v>
      </c>
      <c r="D1151" s="13" t="s">
        <v>2239</v>
      </c>
      <c r="E1151" s="22" t="s">
        <v>30</v>
      </c>
      <c r="F1151" s="25">
        <v>0</v>
      </c>
      <c r="G1151" s="25" t="s">
        <v>2346</v>
      </c>
      <c r="H1151" s="25" t="s">
        <v>2569</v>
      </c>
      <c r="I1151" s="25">
        <v>26</v>
      </c>
      <c r="J1151" s="156">
        <f>VALUE(COUNTIF(Validation!$A$2:$H$100,A1151))</f>
        <v>0</v>
      </c>
      <c r="K1151" s="93">
        <f t="shared" si="158"/>
        <v>675000</v>
      </c>
      <c r="L1151" s="93">
        <f t="shared" si="159"/>
        <v>0</v>
      </c>
      <c r="M1151" s="92">
        <v>675000</v>
      </c>
      <c r="N1151" s="92" t="s">
        <v>7</v>
      </c>
      <c r="O1151" s="92">
        <v>0</v>
      </c>
      <c r="P1151" s="92">
        <v>0</v>
      </c>
      <c r="Q1151" s="92">
        <v>0</v>
      </c>
      <c r="R1151" s="92">
        <v>0</v>
      </c>
      <c r="S1151" s="92">
        <v>0</v>
      </c>
      <c r="T1151" s="25">
        <f t="shared" si="160"/>
        <v>1</v>
      </c>
      <c r="V1151">
        <f t="shared" si="161"/>
        <v>1</v>
      </c>
      <c r="W1151" s="25">
        <f t="shared" si="162"/>
        <v>0</v>
      </c>
      <c r="X1151">
        <f t="shared" si="163"/>
        <v>0</v>
      </c>
    </row>
    <row r="1152" spans="1:24" ht="15.75" x14ac:dyDescent="0.25">
      <c r="A1152" t="str">
        <f t="shared" si="155"/>
        <v>Ryan O'Reilly - STL - C</v>
      </c>
      <c r="B1152" t="str">
        <f t="shared" si="156"/>
        <v>Ryan</v>
      </c>
      <c r="C1152" t="str">
        <f t="shared" si="157"/>
        <v>O'Reilly</v>
      </c>
      <c r="D1152" s="13" t="s">
        <v>1956</v>
      </c>
      <c r="E1152" s="22" t="s">
        <v>31</v>
      </c>
      <c r="F1152" s="25">
        <v>0</v>
      </c>
      <c r="G1152" s="25" t="s">
        <v>70</v>
      </c>
      <c r="H1152" s="25" t="s">
        <v>2569</v>
      </c>
      <c r="I1152" s="25">
        <v>28</v>
      </c>
      <c r="J1152" s="156">
        <f>VALUE(COUNTIF(Validation!$A$2:$H$100,A1152))</f>
        <v>0</v>
      </c>
      <c r="K1152" s="93">
        <f t="shared" si="158"/>
        <v>7500000</v>
      </c>
      <c r="L1152" s="93">
        <f t="shared" si="159"/>
        <v>7500000</v>
      </c>
      <c r="M1152" s="92">
        <v>7500000</v>
      </c>
      <c r="N1152" s="92">
        <v>7500000</v>
      </c>
      <c r="O1152" s="92">
        <v>7500000</v>
      </c>
      <c r="P1152" s="92">
        <v>7500000</v>
      </c>
      <c r="Q1152" s="92" t="s">
        <v>7</v>
      </c>
      <c r="R1152" s="92">
        <v>0</v>
      </c>
      <c r="S1152" s="92">
        <v>0</v>
      </c>
      <c r="T1152" s="25">
        <f t="shared" si="160"/>
        <v>4</v>
      </c>
      <c r="V1152">
        <f t="shared" si="161"/>
        <v>1</v>
      </c>
      <c r="W1152" s="25">
        <f t="shared" si="162"/>
        <v>0</v>
      </c>
      <c r="X1152">
        <f t="shared" si="163"/>
        <v>1</v>
      </c>
    </row>
    <row r="1153" spans="1:24" ht="15.75" x14ac:dyDescent="0.25">
      <c r="A1153" t="str">
        <f t="shared" si="155"/>
        <v>Vladimir Tarasenko - STL - AD</v>
      </c>
      <c r="B1153" t="str">
        <f t="shared" si="156"/>
        <v>Vladimir</v>
      </c>
      <c r="C1153" t="str">
        <f t="shared" si="157"/>
        <v>Tarasenko</v>
      </c>
      <c r="D1153" s="13" t="s">
        <v>4796</v>
      </c>
      <c r="E1153" s="22" t="s">
        <v>31</v>
      </c>
      <c r="F1153" s="25" t="s">
        <v>318</v>
      </c>
      <c r="G1153" s="158" t="s">
        <v>2339</v>
      </c>
      <c r="H1153" s="158" t="s">
        <v>2569</v>
      </c>
      <c r="I1153" s="158">
        <v>27</v>
      </c>
      <c r="J1153" s="156">
        <f>VALUE(COUNTIF(Validation!$A$2:$H$100,A1153))</f>
        <v>1</v>
      </c>
      <c r="K1153" s="93">
        <f t="shared" si="158"/>
        <v>7500000</v>
      </c>
      <c r="L1153" s="93">
        <f t="shared" si="159"/>
        <v>7500000</v>
      </c>
      <c r="M1153" s="92">
        <v>7500000</v>
      </c>
      <c r="N1153" s="92">
        <v>7500000</v>
      </c>
      <c r="O1153" s="92">
        <v>7500000</v>
      </c>
      <c r="P1153" s="92">
        <v>7500000</v>
      </c>
      <c r="Q1153" s="92" t="s">
        <v>7</v>
      </c>
      <c r="R1153" s="92">
        <v>0</v>
      </c>
      <c r="S1153" s="92">
        <v>0</v>
      </c>
      <c r="T1153" s="25">
        <f t="shared" si="160"/>
        <v>4</v>
      </c>
      <c r="V1153">
        <f t="shared" si="161"/>
        <v>1</v>
      </c>
      <c r="W1153" s="25">
        <f t="shared" si="162"/>
        <v>0</v>
      </c>
      <c r="X1153">
        <f t="shared" si="163"/>
        <v>1</v>
      </c>
    </row>
    <row r="1154" spans="1:24" ht="15.75" x14ac:dyDescent="0.25">
      <c r="A1154" t="str">
        <f t="shared" si="155"/>
        <v>Alex Pietrangelo - STL - DD</v>
      </c>
      <c r="B1154" t="str">
        <f t="shared" si="156"/>
        <v>Alex</v>
      </c>
      <c r="C1154" t="str">
        <f t="shared" si="157"/>
        <v>Pietrangelo</v>
      </c>
      <c r="D1154" s="13" t="s">
        <v>4798</v>
      </c>
      <c r="E1154" s="22" t="s">
        <v>31</v>
      </c>
      <c r="F1154" s="25" t="s">
        <v>318</v>
      </c>
      <c r="G1154" s="25" t="s">
        <v>2345</v>
      </c>
      <c r="H1154" s="25" t="s">
        <v>2569</v>
      </c>
      <c r="I1154" s="25">
        <v>29</v>
      </c>
      <c r="J1154" s="156">
        <f>VALUE(COUNTIF(Validation!$A$2:$H$100,A1154))</f>
        <v>1</v>
      </c>
      <c r="K1154" s="93">
        <f t="shared" si="158"/>
        <v>6500000</v>
      </c>
      <c r="L1154" s="93">
        <f t="shared" si="159"/>
        <v>0</v>
      </c>
      <c r="M1154" s="92">
        <v>6500000</v>
      </c>
      <c r="N1154" s="92" t="s">
        <v>7</v>
      </c>
      <c r="O1154" s="92">
        <v>0</v>
      </c>
      <c r="P1154" s="92">
        <v>0</v>
      </c>
      <c r="Q1154" s="92">
        <v>0</v>
      </c>
      <c r="R1154" s="92">
        <v>0</v>
      </c>
      <c r="S1154" s="92">
        <v>0</v>
      </c>
      <c r="T1154" s="25">
        <f t="shared" si="160"/>
        <v>1</v>
      </c>
      <c r="V1154">
        <f t="shared" si="161"/>
        <v>1</v>
      </c>
      <c r="W1154" s="25">
        <f t="shared" si="162"/>
        <v>0</v>
      </c>
      <c r="X1154">
        <f t="shared" si="163"/>
        <v>0</v>
      </c>
    </row>
    <row r="1155" spans="1:24" ht="15.75" x14ac:dyDescent="0.25">
      <c r="A1155" t="str">
        <f t="shared" ref="A1155:A1218" si="164">B1155&amp;" "&amp;C1155&amp;" - "&amp;E1155&amp;" - "&amp;G1155</f>
        <v>Alexander Steen - STL - AG, AD, C</v>
      </c>
      <c r="B1155" t="str">
        <f t="shared" ref="B1155:B1218" si="165">RIGHT(D1155,(LEN(D1155)-1)-SEARCH(",",D1155,1))</f>
        <v>Alexander</v>
      </c>
      <c r="C1155" t="str">
        <f t="shared" ref="C1155:C1218" si="166">LEFT(D1155,SEARCH(",",D1155,1)-1)</f>
        <v>Steen</v>
      </c>
      <c r="D1155" s="13" t="s">
        <v>4797</v>
      </c>
      <c r="E1155" s="25" t="s">
        <v>31</v>
      </c>
      <c r="F1155" s="25" t="s">
        <v>318</v>
      </c>
      <c r="G1155" s="25" t="s">
        <v>2371</v>
      </c>
      <c r="H1155" s="25" t="s">
        <v>2569</v>
      </c>
      <c r="I1155" s="25">
        <v>35</v>
      </c>
      <c r="J1155" s="156">
        <f>VALUE(COUNTIF(Validation!$A$2:$H$100,A1155))</f>
        <v>0</v>
      </c>
      <c r="K1155" s="93">
        <f t="shared" ref="K1155:K1218" si="167">IF(OR(M1155="RFA",M1155="UFA",M1155="",M1155=0),0,M1155)</f>
        <v>5750000</v>
      </c>
      <c r="L1155" s="93">
        <f t="shared" ref="L1155:L1218" si="168">IF(OR(N1155="RFA",N1155="UFA",N1155="",N1155=0),0,N1155)</f>
        <v>5750000</v>
      </c>
      <c r="M1155" s="92">
        <v>5750000</v>
      </c>
      <c r="N1155" s="92">
        <v>5750000</v>
      </c>
      <c r="O1155" s="92" t="s">
        <v>7</v>
      </c>
      <c r="P1155" s="92">
        <v>0</v>
      </c>
      <c r="Q1155" s="92">
        <v>0</v>
      </c>
      <c r="R1155" s="92">
        <v>0</v>
      </c>
      <c r="S1155" s="92">
        <v>0</v>
      </c>
      <c r="T1155" s="25">
        <f t="shared" ref="T1155:T1218" si="169">COUNTIF(M1155:S1155,"&gt;0")</f>
        <v>2</v>
      </c>
      <c r="V1155">
        <f t="shared" ref="V1155:V1218" si="170">COUNTIF($D$3:$D$1478,D1155)</f>
        <v>1</v>
      </c>
      <c r="W1155" s="25">
        <f t="shared" si="162"/>
        <v>0</v>
      </c>
      <c r="X1155">
        <f t="shared" si="163"/>
        <v>1</v>
      </c>
    </row>
    <row r="1156" spans="1:24" ht="15.75" x14ac:dyDescent="0.25">
      <c r="A1156" t="str">
        <f t="shared" si="164"/>
        <v>Colton Parayko - STL - DD</v>
      </c>
      <c r="B1156" t="str">
        <f t="shared" si="165"/>
        <v>Colton</v>
      </c>
      <c r="C1156" t="str">
        <f t="shared" si="166"/>
        <v>Parayko</v>
      </c>
      <c r="D1156" s="13" t="s">
        <v>1965</v>
      </c>
      <c r="E1156" s="22" t="s">
        <v>31</v>
      </c>
      <c r="F1156" s="25">
        <v>0</v>
      </c>
      <c r="G1156" s="9" t="s">
        <v>2345</v>
      </c>
      <c r="H1156" s="9" t="s">
        <v>2569</v>
      </c>
      <c r="I1156" s="9">
        <v>26</v>
      </c>
      <c r="J1156" s="156">
        <f>VALUE(COUNTIF(Validation!$A$2:$H$100,A1156))</f>
        <v>0</v>
      </c>
      <c r="K1156" s="93">
        <f t="shared" si="167"/>
        <v>5500000</v>
      </c>
      <c r="L1156" s="93">
        <f t="shared" si="168"/>
        <v>5500000</v>
      </c>
      <c r="M1156" s="92">
        <v>5500000</v>
      </c>
      <c r="N1156" s="92">
        <v>5500000</v>
      </c>
      <c r="O1156" s="92">
        <v>5500000</v>
      </c>
      <c r="P1156" s="92" t="s">
        <v>7</v>
      </c>
      <c r="Q1156" s="92">
        <v>0</v>
      </c>
      <c r="R1156" s="92">
        <v>0</v>
      </c>
      <c r="S1156" s="92">
        <v>0</v>
      </c>
      <c r="T1156" s="25">
        <f t="shared" si="169"/>
        <v>3</v>
      </c>
      <c r="V1156">
        <f t="shared" si="170"/>
        <v>1</v>
      </c>
      <c r="W1156" s="25">
        <f t="shared" si="162"/>
        <v>0</v>
      </c>
      <c r="X1156">
        <f t="shared" si="163"/>
        <v>1</v>
      </c>
    </row>
    <row r="1157" spans="1:24" ht="15.75" x14ac:dyDescent="0.25">
      <c r="A1157" t="str">
        <f t="shared" si="164"/>
        <v>Jaden Schwartz - STL - AG</v>
      </c>
      <c r="B1157" t="str">
        <f t="shared" si="165"/>
        <v>Jaden</v>
      </c>
      <c r="C1157" t="str">
        <f t="shared" si="166"/>
        <v>Schwartz</v>
      </c>
      <c r="D1157" s="13" t="s">
        <v>1957</v>
      </c>
      <c r="E1157" s="22" t="s">
        <v>31</v>
      </c>
      <c r="F1157" s="25" t="s">
        <v>326</v>
      </c>
      <c r="G1157" s="25" t="s">
        <v>2341</v>
      </c>
      <c r="H1157" s="25" t="s">
        <v>2569</v>
      </c>
      <c r="I1157" s="25">
        <v>27</v>
      </c>
      <c r="J1157" s="156">
        <f>VALUE(COUNTIF(Validation!$A$2:$H$100,A1157))</f>
        <v>1</v>
      </c>
      <c r="K1157" s="93">
        <f t="shared" si="167"/>
        <v>5350000</v>
      </c>
      <c r="L1157" s="93">
        <f t="shared" si="168"/>
        <v>5350000</v>
      </c>
      <c r="M1157" s="92">
        <v>5350000</v>
      </c>
      <c r="N1157" s="92">
        <v>5350000</v>
      </c>
      <c r="O1157" s="92" t="s">
        <v>7</v>
      </c>
      <c r="P1157" s="92">
        <v>0</v>
      </c>
      <c r="Q1157" s="92">
        <v>0</v>
      </c>
      <c r="R1157" s="94">
        <v>0</v>
      </c>
      <c r="S1157" s="92">
        <v>0</v>
      </c>
      <c r="T1157" s="25">
        <f t="shared" si="169"/>
        <v>2</v>
      </c>
      <c r="V1157">
        <f t="shared" si="170"/>
        <v>1</v>
      </c>
      <c r="W1157" s="25">
        <f t="shared" si="162"/>
        <v>0</v>
      </c>
      <c r="X1157">
        <f t="shared" si="163"/>
        <v>1</v>
      </c>
    </row>
    <row r="1158" spans="1:24" ht="15.75" x14ac:dyDescent="0.25">
      <c r="A1158" t="str">
        <f t="shared" si="164"/>
        <v>Brayden Schenn - STL - C, AG</v>
      </c>
      <c r="B1158" t="str">
        <f t="shared" si="165"/>
        <v>Brayden</v>
      </c>
      <c r="C1158" t="str">
        <f t="shared" si="166"/>
        <v>Schenn</v>
      </c>
      <c r="D1158" s="13" t="s">
        <v>1958</v>
      </c>
      <c r="E1158" s="22" t="s">
        <v>31</v>
      </c>
      <c r="F1158" s="25">
        <v>0</v>
      </c>
      <c r="G1158" s="25" t="s">
        <v>2353</v>
      </c>
      <c r="H1158" s="25" t="s">
        <v>2569</v>
      </c>
      <c r="I1158" s="25">
        <v>28</v>
      </c>
      <c r="J1158" s="156">
        <f>VALUE(COUNTIF(Validation!$A$2:$H$100,A1158))</f>
        <v>1</v>
      </c>
      <c r="K1158" s="93">
        <f t="shared" si="167"/>
        <v>5125000</v>
      </c>
      <c r="L1158" s="93">
        <f t="shared" si="168"/>
        <v>0</v>
      </c>
      <c r="M1158" s="92">
        <v>5125000</v>
      </c>
      <c r="N1158" s="92" t="s">
        <v>7</v>
      </c>
      <c r="O1158" s="92">
        <v>0</v>
      </c>
      <c r="P1158" s="92">
        <v>0</v>
      </c>
      <c r="Q1158" s="92">
        <v>0</v>
      </c>
      <c r="R1158" s="92">
        <v>0</v>
      </c>
      <c r="S1158" s="92">
        <v>0</v>
      </c>
      <c r="T1158" s="25">
        <f t="shared" si="169"/>
        <v>1</v>
      </c>
      <c r="V1158">
        <f t="shared" si="170"/>
        <v>1</v>
      </c>
      <c r="W1158" s="25">
        <f t="shared" si="162"/>
        <v>0</v>
      </c>
      <c r="X1158">
        <f t="shared" si="163"/>
        <v>0</v>
      </c>
    </row>
    <row r="1159" spans="1:24" ht="15.75" x14ac:dyDescent="0.25">
      <c r="A1159" t="str">
        <f t="shared" si="164"/>
        <v>Tyler Bozak - STL - C</v>
      </c>
      <c r="B1159" t="str">
        <f t="shared" si="165"/>
        <v>Tyler</v>
      </c>
      <c r="C1159" t="str">
        <f t="shared" si="166"/>
        <v>Bozak</v>
      </c>
      <c r="D1159" s="13" t="s">
        <v>1959</v>
      </c>
      <c r="E1159" s="22" t="s">
        <v>31</v>
      </c>
      <c r="F1159" s="25" t="s">
        <v>326</v>
      </c>
      <c r="G1159" s="25" t="s">
        <v>70</v>
      </c>
      <c r="H1159" s="25" t="s">
        <v>2569</v>
      </c>
      <c r="I1159" s="25">
        <v>33</v>
      </c>
      <c r="J1159" s="156">
        <f>VALUE(COUNTIF(Validation!$A$2:$H$100,A1159))</f>
        <v>0</v>
      </c>
      <c r="K1159" s="93">
        <f t="shared" si="167"/>
        <v>5000000</v>
      </c>
      <c r="L1159" s="93">
        <f t="shared" si="168"/>
        <v>5000000</v>
      </c>
      <c r="M1159" s="92">
        <v>5000000</v>
      </c>
      <c r="N1159" s="92">
        <v>5000000</v>
      </c>
      <c r="O1159" s="92" t="s">
        <v>7</v>
      </c>
      <c r="P1159" s="92">
        <v>0</v>
      </c>
      <c r="Q1159" s="92">
        <v>0</v>
      </c>
      <c r="R1159" s="92">
        <v>0</v>
      </c>
      <c r="S1159" s="92">
        <v>0</v>
      </c>
      <c r="T1159" s="25">
        <f t="shared" si="169"/>
        <v>2</v>
      </c>
      <c r="V1159">
        <f t="shared" si="170"/>
        <v>1</v>
      </c>
      <c r="W1159" s="25">
        <f t="shared" si="162"/>
        <v>0</v>
      </c>
      <c r="X1159">
        <f t="shared" si="163"/>
        <v>1</v>
      </c>
    </row>
    <row r="1160" spans="1:24" ht="15.75" x14ac:dyDescent="0.25">
      <c r="A1160" t="str">
        <f t="shared" si="164"/>
        <v>Jordan Binnington - STL - G</v>
      </c>
      <c r="B1160" t="str">
        <f t="shared" si="165"/>
        <v>Jordan</v>
      </c>
      <c r="C1160" t="str">
        <f t="shared" si="166"/>
        <v>Binnington</v>
      </c>
      <c r="D1160" s="13" t="s">
        <v>1991</v>
      </c>
      <c r="E1160" s="22" t="s">
        <v>31</v>
      </c>
      <c r="F1160" s="25">
        <v>0</v>
      </c>
      <c r="G1160" s="25" t="s">
        <v>121</v>
      </c>
      <c r="H1160" s="25" t="s">
        <v>2569</v>
      </c>
      <c r="I1160" s="25">
        <v>26</v>
      </c>
      <c r="J1160" s="156">
        <f>VALUE(COUNTIF(Validation!$A$2:$H$100,A1160))</f>
        <v>1</v>
      </c>
      <c r="K1160" s="93">
        <f t="shared" si="167"/>
        <v>4400000</v>
      </c>
      <c r="L1160" s="93">
        <f t="shared" si="168"/>
        <v>4400000</v>
      </c>
      <c r="M1160" s="92">
        <v>4400000</v>
      </c>
      <c r="N1160" s="92">
        <v>4400000</v>
      </c>
      <c r="O1160" s="92" t="s">
        <v>7</v>
      </c>
      <c r="P1160" s="92">
        <v>0</v>
      </c>
      <c r="Q1160" s="92">
        <v>0</v>
      </c>
      <c r="R1160" s="92">
        <v>0</v>
      </c>
      <c r="S1160" s="92">
        <v>0</v>
      </c>
      <c r="T1160" s="25">
        <f t="shared" si="169"/>
        <v>2</v>
      </c>
      <c r="V1160">
        <f t="shared" si="170"/>
        <v>1</v>
      </c>
      <c r="W1160" s="25">
        <f t="shared" si="162"/>
        <v>0</v>
      </c>
      <c r="X1160">
        <f t="shared" si="163"/>
        <v>1</v>
      </c>
    </row>
    <row r="1161" spans="1:24" ht="15.75" x14ac:dyDescent="0.25">
      <c r="A1161" t="str">
        <f t="shared" si="164"/>
        <v>Jake Allen - STL - G</v>
      </c>
      <c r="B1161" t="str">
        <f t="shared" si="165"/>
        <v>Jake</v>
      </c>
      <c r="C1161" t="str">
        <f t="shared" si="166"/>
        <v>Allen</v>
      </c>
      <c r="D1161" s="13" t="s">
        <v>1972</v>
      </c>
      <c r="E1161" s="22" t="s">
        <v>31</v>
      </c>
      <c r="F1161" s="25">
        <v>0</v>
      </c>
      <c r="G1161" s="9" t="s">
        <v>121</v>
      </c>
      <c r="H1161" s="9" t="s">
        <v>2569</v>
      </c>
      <c r="I1161" s="9">
        <v>29</v>
      </c>
      <c r="J1161" s="156">
        <f>VALUE(COUNTIF(Validation!$A$2:$H$100,A1161))</f>
        <v>1</v>
      </c>
      <c r="K1161" s="93">
        <f t="shared" si="167"/>
        <v>4350000</v>
      </c>
      <c r="L1161" s="93">
        <f t="shared" si="168"/>
        <v>4350000</v>
      </c>
      <c r="M1161" s="92">
        <v>4350000</v>
      </c>
      <c r="N1161" s="92">
        <v>4350000</v>
      </c>
      <c r="O1161" s="92" t="s">
        <v>7</v>
      </c>
      <c r="P1161" s="92">
        <v>0</v>
      </c>
      <c r="Q1161" s="92">
        <v>0</v>
      </c>
      <c r="R1161" s="92">
        <v>0</v>
      </c>
      <c r="S1161" s="92">
        <v>0</v>
      </c>
      <c r="T1161" s="25">
        <f t="shared" si="169"/>
        <v>2</v>
      </c>
      <c r="V1161">
        <f t="shared" si="170"/>
        <v>1</v>
      </c>
      <c r="W1161" s="25">
        <f t="shared" si="162"/>
        <v>0</v>
      </c>
      <c r="X1161">
        <f t="shared" si="163"/>
        <v>1</v>
      </c>
    </row>
    <row r="1162" spans="1:24" ht="15.75" x14ac:dyDescent="0.25">
      <c r="A1162" t="str">
        <f t="shared" si="164"/>
        <v>David Perron - STL - AD, AG</v>
      </c>
      <c r="B1162" t="str">
        <f t="shared" si="165"/>
        <v>David</v>
      </c>
      <c r="C1162" t="str">
        <f t="shared" si="166"/>
        <v>Perron</v>
      </c>
      <c r="D1162" s="13" t="s">
        <v>1960</v>
      </c>
      <c r="E1162" s="22" t="s">
        <v>31</v>
      </c>
      <c r="F1162" s="25" t="s">
        <v>326</v>
      </c>
      <c r="G1162" s="25" t="s">
        <v>2342</v>
      </c>
      <c r="H1162" s="25" t="s">
        <v>2569</v>
      </c>
      <c r="I1162" s="25">
        <v>31</v>
      </c>
      <c r="J1162" s="156">
        <f>VALUE(COUNTIF(Validation!$A$2:$H$100,A1162))</f>
        <v>0</v>
      </c>
      <c r="K1162" s="93">
        <f t="shared" si="167"/>
        <v>4000000</v>
      </c>
      <c r="L1162" s="93">
        <f t="shared" si="168"/>
        <v>4000000</v>
      </c>
      <c r="M1162" s="92">
        <v>4000000</v>
      </c>
      <c r="N1162" s="92">
        <v>4000000</v>
      </c>
      <c r="O1162" s="92">
        <v>4000000</v>
      </c>
      <c r="P1162" s="92" t="s">
        <v>7</v>
      </c>
      <c r="Q1162" s="92">
        <v>0</v>
      </c>
      <c r="R1162" s="92">
        <v>0</v>
      </c>
      <c r="S1162" s="92">
        <v>0</v>
      </c>
      <c r="T1162" s="25">
        <f t="shared" si="169"/>
        <v>3</v>
      </c>
      <c r="V1162">
        <f t="shared" si="170"/>
        <v>1</v>
      </c>
      <c r="W1162" s="25">
        <f t="shared" si="162"/>
        <v>0</v>
      </c>
      <c r="X1162">
        <f t="shared" si="163"/>
        <v>1</v>
      </c>
    </row>
    <row r="1163" spans="1:24" ht="15.75" x14ac:dyDescent="0.25">
      <c r="A1163" t="str">
        <f t="shared" si="164"/>
        <v>Jay Bouwmeester - STL - DG</v>
      </c>
      <c r="B1163" t="str">
        <f t="shared" si="165"/>
        <v>Jay</v>
      </c>
      <c r="C1163" t="str">
        <f t="shared" si="166"/>
        <v>Bouwmeester</v>
      </c>
      <c r="D1163" s="13" t="s">
        <v>1966</v>
      </c>
      <c r="E1163" s="22" t="s">
        <v>31</v>
      </c>
      <c r="F1163" s="25" t="s">
        <v>2575</v>
      </c>
      <c r="G1163" s="25" t="s">
        <v>2346</v>
      </c>
      <c r="H1163" s="25" t="s">
        <v>2569</v>
      </c>
      <c r="I1163" s="25">
        <v>35</v>
      </c>
      <c r="J1163" s="156">
        <f>VALUE(COUNTIF(Validation!$A$2:$H$100,A1163))</f>
        <v>0</v>
      </c>
      <c r="K1163" s="93">
        <f t="shared" si="167"/>
        <v>3500000</v>
      </c>
      <c r="L1163" s="93">
        <f t="shared" si="168"/>
        <v>0</v>
      </c>
      <c r="M1163" s="92">
        <v>3500000</v>
      </c>
      <c r="N1163" s="92" t="s">
        <v>7</v>
      </c>
      <c r="O1163" s="92">
        <v>0</v>
      </c>
      <c r="P1163" s="92">
        <v>0</v>
      </c>
      <c r="Q1163" s="92">
        <v>0</v>
      </c>
      <c r="R1163" s="92">
        <v>0</v>
      </c>
      <c r="S1163" s="92">
        <v>0</v>
      </c>
      <c r="T1163" s="25">
        <f t="shared" si="169"/>
        <v>1</v>
      </c>
      <c r="V1163">
        <f t="shared" si="170"/>
        <v>1</v>
      </c>
      <c r="W1163" s="25">
        <f t="shared" si="162"/>
        <v>0</v>
      </c>
      <c r="X1163">
        <f t="shared" si="163"/>
        <v>0</v>
      </c>
    </row>
    <row r="1164" spans="1:24" ht="15.75" x14ac:dyDescent="0.25">
      <c r="A1164" t="str">
        <f t="shared" si="164"/>
        <v>Joel Edmundson - STL - DG</v>
      </c>
      <c r="B1164" t="str">
        <f t="shared" si="165"/>
        <v>Joel</v>
      </c>
      <c r="C1164" t="str">
        <f t="shared" si="166"/>
        <v>Edmundson</v>
      </c>
      <c r="D1164" s="13" t="s">
        <v>1967</v>
      </c>
      <c r="E1164" s="22" t="s">
        <v>31</v>
      </c>
      <c r="F1164" s="25">
        <v>0</v>
      </c>
      <c r="G1164" s="25" t="s">
        <v>2346</v>
      </c>
      <c r="H1164" s="25" t="s">
        <v>2569</v>
      </c>
      <c r="I1164" s="25">
        <v>26</v>
      </c>
      <c r="J1164" s="156">
        <f>VALUE(COUNTIF(Validation!$A$2:$H$100,A1164))</f>
        <v>0</v>
      </c>
      <c r="K1164" s="93">
        <f t="shared" si="167"/>
        <v>3100000</v>
      </c>
      <c r="L1164" s="93">
        <f t="shared" si="168"/>
        <v>0</v>
      </c>
      <c r="M1164" s="92">
        <v>3100000</v>
      </c>
      <c r="N1164" s="92" t="s">
        <v>7</v>
      </c>
      <c r="O1164" s="92">
        <v>0</v>
      </c>
      <c r="P1164" s="92">
        <v>0</v>
      </c>
      <c r="Q1164" s="92">
        <v>0</v>
      </c>
      <c r="R1164" s="92">
        <v>0</v>
      </c>
      <c r="S1164" s="92">
        <v>0</v>
      </c>
      <c r="T1164" s="25">
        <f t="shared" si="169"/>
        <v>1</v>
      </c>
      <c r="V1164">
        <f t="shared" si="170"/>
        <v>1</v>
      </c>
      <c r="W1164" s="25">
        <f t="shared" si="162"/>
        <v>0</v>
      </c>
      <c r="X1164">
        <f t="shared" si="163"/>
        <v>0</v>
      </c>
    </row>
    <row r="1165" spans="1:24" ht="15.75" x14ac:dyDescent="0.25">
      <c r="A1165" t="str">
        <f t="shared" si="164"/>
        <v>Oskar Sundqvist - STL - C, AD</v>
      </c>
      <c r="B1165" t="str">
        <f t="shared" si="165"/>
        <v>Oskar</v>
      </c>
      <c r="C1165" t="str">
        <f t="shared" si="166"/>
        <v>Sundqvist</v>
      </c>
      <c r="D1165" s="13" t="s">
        <v>1963</v>
      </c>
      <c r="E1165" s="22" t="s">
        <v>31</v>
      </c>
      <c r="F1165" s="25">
        <v>0</v>
      </c>
      <c r="G1165" s="25" t="s">
        <v>2349</v>
      </c>
      <c r="H1165" s="25" t="s">
        <v>2569</v>
      </c>
      <c r="I1165" s="25">
        <v>25</v>
      </c>
      <c r="J1165" s="156">
        <f>VALUE(COUNTIF(Validation!$A$2:$H$100,A1165))</f>
        <v>0</v>
      </c>
      <c r="K1165" s="93">
        <f t="shared" si="167"/>
        <v>2750000</v>
      </c>
      <c r="L1165" s="93">
        <f t="shared" si="168"/>
        <v>2750000</v>
      </c>
      <c r="M1165" s="92">
        <v>2750000</v>
      </c>
      <c r="N1165" s="92">
        <v>2750000</v>
      </c>
      <c r="O1165" s="92">
        <v>2750000</v>
      </c>
      <c r="P1165" s="92">
        <v>2750000</v>
      </c>
      <c r="Q1165" s="92" t="s">
        <v>7</v>
      </c>
      <c r="R1165" s="92">
        <v>0</v>
      </c>
      <c r="S1165" s="92">
        <v>0</v>
      </c>
      <c r="T1165" s="25">
        <f t="shared" si="169"/>
        <v>4</v>
      </c>
      <c r="V1165">
        <f t="shared" si="170"/>
        <v>1</v>
      </c>
      <c r="W1165" s="25">
        <f t="shared" si="162"/>
        <v>0</v>
      </c>
      <c r="X1165">
        <f t="shared" si="163"/>
        <v>1</v>
      </c>
    </row>
    <row r="1166" spans="1:24" ht="15.75" x14ac:dyDescent="0.25">
      <c r="A1166" t="str">
        <f t="shared" si="164"/>
        <v>Carl Gunnarsson - STL - DG</v>
      </c>
      <c r="B1166" t="str">
        <f t="shared" si="165"/>
        <v>Carl</v>
      </c>
      <c r="C1166" t="str">
        <f t="shared" si="166"/>
        <v>Gunnarsson</v>
      </c>
      <c r="D1166" s="13" t="s">
        <v>1968</v>
      </c>
      <c r="E1166" s="22" t="s">
        <v>31</v>
      </c>
      <c r="F1166" s="25" t="s">
        <v>326</v>
      </c>
      <c r="G1166" s="25" t="s">
        <v>2346</v>
      </c>
      <c r="H1166" s="25" t="s">
        <v>2569</v>
      </c>
      <c r="I1166" s="25">
        <v>32</v>
      </c>
      <c r="J1166" s="156">
        <f>VALUE(COUNTIF(Validation!$A$2:$H$100,A1166))</f>
        <v>0</v>
      </c>
      <c r="K1166" s="93">
        <f t="shared" si="167"/>
        <v>1750000</v>
      </c>
      <c r="L1166" s="93">
        <f t="shared" si="168"/>
        <v>1750000</v>
      </c>
      <c r="M1166" s="92">
        <v>1750000</v>
      </c>
      <c r="N1166" s="92">
        <v>1750000</v>
      </c>
      <c r="O1166" s="92" t="s">
        <v>7</v>
      </c>
      <c r="P1166" s="92">
        <v>0</v>
      </c>
      <c r="Q1166" s="92">
        <v>0</v>
      </c>
      <c r="R1166" s="92">
        <v>0</v>
      </c>
      <c r="S1166" s="92">
        <v>0</v>
      </c>
      <c r="T1166" s="25">
        <f t="shared" si="169"/>
        <v>2</v>
      </c>
      <c r="V1166">
        <f t="shared" si="170"/>
        <v>1</v>
      </c>
      <c r="W1166" s="25">
        <f t="shared" si="162"/>
        <v>0</v>
      </c>
      <c r="X1166">
        <f t="shared" si="163"/>
        <v>1</v>
      </c>
    </row>
    <row r="1167" spans="1:24" ht="15.75" x14ac:dyDescent="0.25">
      <c r="A1167" t="str">
        <f t="shared" si="164"/>
        <v>Zachary Sanford - STL - AG</v>
      </c>
      <c r="B1167" t="str">
        <f t="shared" si="165"/>
        <v>Zachary</v>
      </c>
      <c r="C1167" t="str">
        <f t="shared" si="166"/>
        <v>Sanford</v>
      </c>
      <c r="D1167" s="13" t="s">
        <v>1979</v>
      </c>
      <c r="E1167" s="22" t="s">
        <v>31</v>
      </c>
      <c r="F1167" s="25">
        <v>0</v>
      </c>
      <c r="G1167" s="9" t="s">
        <v>2341</v>
      </c>
      <c r="H1167" s="9" t="s">
        <v>2569</v>
      </c>
      <c r="I1167" s="9">
        <v>24</v>
      </c>
      <c r="J1167" s="156">
        <f>VALUE(COUNTIF(Validation!$A$2:$H$100,A1167))</f>
        <v>0</v>
      </c>
      <c r="K1167" s="93">
        <f t="shared" si="167"/>
        <v>1500000</v>
      </c>
      <c r="L1167" s="93">
        <f t="shared" si="168"/>
        <v>1500000</v>
      </c>
      <c r="M1167" s="92">
        <v>1500000</v>
      </c>
      <c r="N1167" s="92">
        <v>1500000</v>
      </c>
      <c r="O1167" s="92" t="s">
        <v>8</v>
      </c>
      <c r="P1167" s="92">
        <v>0</v>
      </c>
      <c r="Q1167" s="92">
        <v>0</v>
      </c>
      <c r="R1167" s="92">
        <v>0</v>
      </c>
      <c r="S1167" s="92">
        <v>0</v>
      </c>
      <c r="T1167" s="25">
        <f t="shared" si="169"/>
        <v>2</v>
      </c>
      <c r="V1167">
        <f t="shared" si="170"/>
        <v>1</v>
      </c>
      <c r="W1167" s="25">
        <f t="shared" si="162"/>
        <v>0</v>
      </c>
      <c r="X1167">
        <f t="shared" si="163"/>
        <v>1</v>
      </c>
    </row>
    <row r="1168" spans="1:24" ht="15.75" x14ac:dyDescent="0.25">
      <c r="A1168" t="str">
        <f t="shared" si="164"/>
        <v>Robert Bortuzzo - STL - DD</v>
      </c>
      <c r="B1168" t="str">
        <f t="shared" si="165"/>
        <v>Robert</v>
      </c>
      <c r="C1168" t="str">
        <f t="shared" si="166"/>
        <v>Bortuzzo</v>
      </c>
      <c r="D1168" s="13" t="s">
        <v>1969</v>
      </c>
      <c r="E1168" s="22" t="s">
        <v>31</v>
      </c>
      <c r="F1168" s="25">
        <v>0</v>
      </c>
      <c r="G1168" s="158" t="s">
        <v>2345</v>
      </c>
      <c r="H1168" s="158" t="s">
        <v>2569</v>
      </c>
      <c r="I1168" s="158">
        <v>30</v>
      </c>
      <c r="J1168" s="156">
        <f>VALUE(COUNTIF(Validation!$A$2:$H$100,A1168))</f>
        <v>0</v>
      </c>
      <c r="K1168" s="93">
        <f t="shared" si="167"/>
        <v>1375000</v>
      </c>
      <c r="L1168" s="93">
        <f t="shared" si="168"/>
        <v>1375000</v>
      </c>
      <c r="M1168" s="92">
        <v>1375000</v>
      </c>
      <c r="N1168" s="92">
        <v>1375000</v>
      </c>
      <c r="O1168" s="92">
        <v>1375000</v>
      </c>
      <c r="P1168" s="92" t="s">
        <v>7</v>
      </c>
      <c r="Q1168" s="92">
        <v>0</v>
      </c>
      <c r="R1168" s="92">
        <v>0</v>
      </c>
      <c r="S1168" s="92">
        <v>0</v>
      </c>
      <c r="T1168" s="25">
        <f t="shared" si="169"/>
        <v>3</v>
      </c>
      <c r="V1168">
        <f t="shared" si="170"/>
        <v>1</v>
      </c>
      <c r="W1168" s="25">
        <f t="shared" si="162"/>
        <v>0</v>
      </c>
      <c r="X1168">
        <f t="shared" si="163"/>
        <v>1</v>
      </c>
    </row>
    <row r="1169" spans="1:24" ht="15.75" x14ac:dyDescent="0.25">
      <c r="A1169" t="str">
        <f t="shared" si="164"/>
        <v>Robert Thomas - STL - AD, C</v>
      </c>
      <c r="B1169" t="str">
        <f t="shared" si="165"/>
        <v>Robert</v>
      </c>
      <c r="C1169" t="str">
        <f t="shared" si="166"/>
        <v>Thomas</v>
      </c>
      <c r="D1169" s="13" t="s">
        <v>1978</v>
      </c>
      <c r="E1169" s="22" t="s">
        <v>31</v>
      </c>
      <c r="F1169" s="25" t="s">
        <v>331</v>
      </c>
      <c r="G1169" s="25" t="s">
        <v>2354</v>
      </c>
      <c r="H1169" s="25" t="s">
        <v>2569</v>
      </c>
      <c r="I1169" s="25">
        <v>20</v>
      </c>
      <c r="J1169" s="156">
        <f>VALUE(COUNTIF(Validation!$A$2:$H$100,A1169))</f>
        <v>1</v>
      </c>
      <c r="K1169" s="93">
        <f t="shared" si="167"/>
        <v>1177500</v>
      </c>
      <c r="L1169" s="93">
        <f t="shared" si="168"/>
        <v>1177500</v>
      </c>
      <c r="M1169" s="92">
        <v>1177500</v>
      </c>
      <c r="N1169" s="92">
        <v>1177500</v>
      </c>
      <c r="O1169" s="92" t="s">
        <v>8</v>
      </c>
      <c r="P1169" s="92">
        <v>0</v>
      </c>
      <c r="Q1169" s="92">
        <v>0</v>
      </c>
      <c r="R1169" s="92">
        <v>0</v>
      </c>
      <c r="S1169" s="92">
        <v>0</v>
      </c>
      <c r="T1169" s="25">
        <f t="shared" si="169"/>
        <v>2</v>
      </c>
      <c r="V1169">
        <f t="shared" si="170"/>
        <v>1</v>
      </c>
      <c r="W1169" s="25">
        <f t="shared" si="162"/>
        <v>1</v>
      </c>
      <c r="X1169">
        <f t="shared" si="163"/>
        <v>1</v>
      </c>
    </row>
    <row r="1170" spans="1:24" ht="15.75" x14ac:dyDescent="0.25">
      <c r="A1170" t="str">
        <f t="shared" si="164"/>
        <v>Dominik Bokk - STL - AG, AD</v>
      </c>
      <c r="B1170" t="str">
        <f t="shared" si="165"/>
        <v>Dominik</v>
      </c>
      <c r="C1170" t="str">
        <f t="shared" si="166"/>
        <v>Bokk</v>
      </c>
      <c r="D1170" s="13" t="s">
        <v>1975</v>
      </c>
      <c r="E1170" s="22" t="s">
        <v>31</v>
      </c>
      <c r="F1170" s="25" t="s">
        <v>331</v>
      </c>
      <c r="G1170" s="158" t="s">
        <v>2343</v>
      </c>
      <c r="H1170" s="158" t="s">
        <v>2581</v>
      </c>
      <c r="I1170" s="158">
        <v>19</v>
      </c>
      <c r="J1170" s="156">
        <f>VALUE(COUNTIF(Validation!$A$2:$H$100,A1170))</f>
        <v>1</v>
      </c>
      <c r="K1170" s="93">
        <f t="shared" si="167"/>
        <v>1106667</v>
      </c>
      <c r="L1170" s="93">
        <f t="shared" si="168"/>
        <v>1106667</v>
      </c>
      <c r="M1170" s="92">
        <v>1106667</v>
      </c>
      <c r="N1170" s="92">
        <v>1106667</v>
      </c>
      <c r="O1170" s="92">
        <v>1106667</v>
      </c>
      <c r="P1170" s="92" t="s">
        <v>8</v>
      </c>
      <c r="Q1170" s="92">
        <v>0</v>
      </c>
      <c r="R1170" s="92">
        <v>0</v>
      </c>
      <c r="S1170" s="92">
        <v>0</v>
      </c>
      <c r="T1170" s="25">
        <f t="shared" si="169"/>
        <v>3</v>
      </c>
      <c r="V1170">
        <f t="shared" si="170"/>
        <v>1</v>
      </c>
      <c r="W1170" s="25">
        <f t="shared" si="162"/>
        <v>1</v>
      </c>
      <c r="X1170">
        <f t="shared" si="163"/>
        <v>1</v>
      </c>
    </row>
    <row r="1171" spans="1:24" ht="15.75" x14ac:dyDescent="0.25">
      <c r="A1171" t="str">
        <f t="shared" si="164"/>
        <v>Klim Kostin - STL - AD</v>
      </c>
      <c r="B1171" t="str">
        <f t="shared" si="165"/>
        <v>Klim</v>
      </c>
      <c r="C1171" t="str">
        <f t="shared" si="166"/>
        <v>Kostin</v>
      </c>
      <c r="D1171" s="13" t="s">
        <v>1977</v>
      </c>
      <c r="E1171" s="22" t="s">
        <v>31</v>
      </c>
      <c r="F1171" s="25" t="s">
        <v>331</v>
      </c>
      <c r="G1171" s="25" t="s">
        <v>2339</v>
      </c>
      <c r="H1171" s="25" t="s">
        <v>2581</v>
      </c>
      <c r="I1171" s="25">
        <v>20</v>
      </c>
      <c r="J1171" s="156">
        <f>VALUE(COUNTIF(Validation!$A$2:$H$100,A1171))</f>
        <v>1</v>
      </c>
      <c r="K1171" s="93">
        <f t="shared" si="167"/>
        <v>1075833</v>
      </c>
      <c r="L1171" s="93">
        <f t="shared" si="168"/>
        <v>1075833</v>
      </c>
      <c r="M1171" s="92">
        <v>1075833</v>
      </c>
      <c r="N1171" s="92">
        <v>1075833</v>
      </c>
      <c r="O1171" s="92">
        <v>1075833</v>
      </c>
      <c r="P1171" s="92" t="s">
        <v>8</v>
      </c>
      <c r="Q1171" s="92">
        <v>0</v>
      </c>
      <c r="R1171" s="92">
        <v>0</v>
      </c>
      <c r="S1171" s="92">
        <v>0</v>
      </c>
      <c r="T1171" s="25">
        <f t="shared" si="169"/>
        <v>3</v>
      </c>
      <c r="V1171">
        <f t="shared" si="170"/>
        <v>1</v>
      </c>
      <c r="W1171" s="25">
        <f t="shared" si="162"/>
        <v>1</v>
      </c>
      <c r="X1171">
        <f t="shared" si="163"/>
        <v>1</v>
      </c>
    </row>
    <row r="1172" spans="1:24" ht="15.75" x14ac:dyDescent="0.25">
      <c r="A1172" t="str">
        <f t="shared" si="164"/>
        <v>Nikita Alexandrov - STL - C</v>
      </c>
      <c r="B1172" t="str">
        <f t="shared" si="165"/>
        <v>Nikita</v>
      </c>
      <c r="C1172" t="str">
        <f t="shared" si="166"/>
        <v>Alexandrov</v>
      </c>
      <c r="D1172" s="13" t="s">
        <v>2604</v>
      </c>
      <c r="E1172" s="22" t="s">
        <v>31</v>
      </c>
      <c r="F1172" s="25" t="s">
        <v>331</v>
      </c>
      <c r="G1172" s="25" t="s">
        <v>70</v>
      </c>
      <c r="H1172" s="25" t="s">
        <v>2581</v>
      </c>
      <c r="I1172" s="25">
        <v>18</v>
      </c>
      <c r="J1172" s="156">
        <f>VALUE(COUNTIF(Validation!$A$2:$H$100,A1172))</f>
        <v>0</v>
      </c>
      <c r="K1172" s="93">
        <f t="shared" si="167"/>
        <v>925000</v>
      </c>
      <c r="L1172" s="93">
        <f t="shared" si="168"/>
        <v>925000</v>
      </c>
      <c r="M1172" s="92">
        <v>925000</v>
      </c>
      <c r="N1172" s="92">
        <v>925000</v>
      </c>
      <c r="O1172" s="92">
        <v>925000</v>
      </c>
      <c r="P1172" s="92" t="s">
        <v>8</v>
      </c>
      <c r="Q1172" s="92">
        <v>0</v>
      </c>
      <c r="R1172" s="92">
        <v>0</v>
      </c>
      <c r="S1172" s="92">
        <v>0</v>
      </c>
      <c r="T1172" s="25">
        <f t="shared" si="169"/>
        <v>3</v>
      </c>
      <c r="V1172">
        <f t="shared" si="170"/>
        <v>1</v>
      </c>
      <c r="W1172" s="25">
        <f t="shared" si="162"/>
        <v>1</v>
      </c>
      <c r="X1172">
        <f t="shared" si="163"/>
        <v>1</v>
      </c>
    </row>
    <row r="1173" spans="1:24" ht="15.75" x14ac:dyDescent="0.25">
      <c r="A1173" t="str">
        <f t="shared" si="164"/>
        <v>Erik Foley - STL - AG</v>
      </c>
      <c r="B1173" t="str">
        <f t="shared" si="165"/>
        <v>Erik</v>
      </c>
      <c r="C1173" t="str">
        <f t="shared" si="166"/>
        <v>Foley</v>
      </c>
      <c r="D1173" s="13" t="s">
        <v>1976</v>
      </c>
      <c r="E1173" s="22" t="s">
        <v>31</v>
      </c>
      <c r="F1173" s="25" t="s">
        <v>331</v>
      </c>
      <c r="G1173" s="25" t="s">
        <v>2341</v>
      </c>
      <c r="H1173" s="25" t="s">
        <v>2581</v>
      </c>
      <c r="I1173" s="25">
        <v>22</v>
      </c>
      <c r="J1173" s="156">
        <f>VALUE(COUNTIF(Validation!$A$2:$H$100,A1173))</f>
        <v>0</v>
      </c>
      <c r="K1173" s="93">
        <f t="shared" si="167"/>
        <v>925000</v>
      </c>
      <c r="L1173" s="93">
        <f t="shared" si="168"/>
        <v>925000</v>
      </c>
      <c r="M1173" s="92">
        <v>925000</v>
      </c>
      <c r="N1173" s="92">
        <v>925000</v>
      </c>
      <c r="O1173" s="92" t="s">
        <v>8</v>
      </c>
      <c r="P1173" s="92">
        <v>0</v>
      </c>
      <c r="Q1173" s="92">
        <v>0</v>
      </c>
      <c r="R1173" s="92">
        <v>0</v>
      </c>
      <c r="S1173" s="92">
        <v>0</v>
      </c>
      <c r="T1173" s="25">
        <f t="shared" si="169"/>
        <v>2</v>
      </c>
      <c r="V1173">
        <f t="shared" si="170"/>
        <v>1</v>
      </c>
      <c r="W1173" s="25">
        <f t="shared" si="162"/>
        <v>1</v>
      </c>
      <c r="X1173">
        <f t="shared" si="163"/>
        <v>1</v>
      </c>
    </row>
    <row r="1174" spans="1:24" ht="15.75" x14ac:dyDescent="0.25">
      <c r="A1174" t="str">
        <f t="shared" si="164"/>
        <v>Joel Hofer - STL - G</v>
      </c>
      <c r="B1174" t="str">
        <f t="shared" si="165"/>
        <v>Joel</v>
      </c>
      <c r="C1174" t="str">
        <f t="shared" si="166"/>
        <v>Hofer</v>
      </c>
      <c r="D1174" s="13" t="s">
        <v>2527</v>
      </c>
      <c r="E1174" s="22" t="s">
        <v>31</v>
      </c>
      <c r="F1174" s="25" t="s">
        <v>331</v>
      </c>
      <c r="G1174" s="25" t="s">
        <v>121</v>
      </c>
      <c r="H1174" s="25" t="s">
        <v>2581</v>
      </c>
      <c r="I1174" s="25">
        <v>19</v>
      </c>
      <c r="J1174" s="156">
        <f>VALUE(COUNTIF(Validation!$A$2:$H$100,A1174))</f>
        <v>0</v>
      </c>
      <c r="K1174" s="93">
        <f t="shared" si="167"/>
        <v>925000</v>
      </c>
      <c r="L1174" s="93">
        <f t="shared" si="168"/>
        <v>925000</v>
      </c>
      <c r="M1174" s="92">
        <v>925000</v>
      </c>
      <c r="N1174" s="92">
        <v>925000</v>
      </c>
      <c r="O1174" s="92">
        <v>925000</v>
      </c>
      <c r="P1174" s="92" t="s">
        <v>8</v>
      </c>
      <c r="Q1174" s="92">
        <v>0</v>
      </c>
      <c r="R1174" s="92">
        <v>0</v>
      </c>
      <c r="S1174" s="92">
        <v>0</v>
      </c>
      <c r="T1174" s="25">
        <f t="shared" si="169"/>
        <v>3</v>
      </c>
      <c r="V1174">
        <f t="shared" si="170"/>
        <v>1</v>
      </c>
      <c r="W1174" s="25">
        <f t="shared" si="162"/>
        <v>1</v>
      </c>
      <c r="X1174">
        <f t="shared" si="163"/>
        <v>1</v>
      </c>
    </row>
    <row r="1175" spans="1:24" ht="15.75" x14ac:dyDescent="0.25">
      <c r="A1175" t="str">
        <f t="shared" si="164"/>
        <v>Dakota Joshua - STL - C</v>
      </c>
      <c r="B1175" t="str">
        <f t="shared" si="165"/>
        <v>Dakota</v>
      </c>
      <c r="C1175" t="str">
        <f t="shared" si="166"/>
        <v>Joshua</v>
      </c>
      <c r="D1175" s="13" t="s">
        <v>2605</v>
      </c>
      <c r="E1175" s="22" t="s">
        <v>31</v>
      </c>
      <c r="F1175" s="25" t="s">
        <v>331</v>
      </c>
      <c r="G1175" s="158" t="s">
        <v>70</v>
      </c>
      <c r="H1175" s="158" t="s">
        <v>2581</v>
      </c>
      <c r="I1175" s="158">
        <v>23</v>
      </c>
      <c r="J1175" s="156">
        <f>VALUE(COUNTIF(Validation!$A$2:$H$100,A1175))</f>
        <v>0</v>
      </c>
      <c r="K1175" s="93">
        <f t="shared" si="167"/>
        <v>925000</v>
      </c>
      <c r="L1175" s="93">
        <f t="shared" si="168"/>
        <v>925000</v>
      </c>
      <c r="M1175" s="92">
        <v>925000</v>
      </c>
      <c r="N1175" s="92">
        <v>925000</v>
      </c>
      <c r="O1175" s="92" t="s">
        <v>8</v>
      </c>
      <c r="P1175" s="92">
        <v>0</v>
      </c>
      <c r="Q1175" s="92">
        <v>0</v>
      </c>
      <c r="R1175" s="92">
        <v>0</v>
      </c>
      <c r="S1175" s="92">
        <v>0</v>
      </c>
      <c r="T1175" s="25">
        <f t="shared" si="169"/>
        <v>2</v>
      </c>
      <c r="V1175">
        <f t="shared" si="170"/>
        <v>1</v>
      </c>
      <c r="W1175" s="25">
        <f t="shared" si="162"/>
        <v>1</v>
      </c>
      <c r="X1175">
        <f t="shared" si="163"/>
        <v>1</v>
      </c>
    </row>
    <row r="1176" spans="1:24" ht="15.75" x14ac:dyDescent="0.25">
      <c r="A1176" t="str">
        <f t="shared" si="164"/>
        <v>Niko Mikkola - STL - DG</v>
      </c>
      <c r="B1176" t="str">
        <f t="shared" si="165"/>
        <v>Niko</v>
      </c>
      <c r="C1176" t="str">
        <f t="shared" si="166"/>
        <v>Mikkola</v>
      </c>
      <c r="D1176" s="13" t="s">
        <v>1981</v>
      </c>
      <c r="E1176" s="22" t="s">
        <v>31</v>
      </c>
      <c r="F1176" s="25" t="s">
        <v>331</v>
      </c>
      <c r="G1176" s="158" t="s">
        <v>2346</v>
      </c>
      <c r="H1176" s="158" t="s">
        <v>2581</v>
      </c>
      <c r="I1176" s="158">
        <v>23</v>
      </c>
      <c r="J1176" s="156">
        <f>VALUE(COUNTIF(Validation!$A$2:$H$100,A1176))</f>
        <v>0</v>
      </c>
      <c r="K1176" s="93">
        <f t="shared" si="167"/>
        <v>925000</v>
      </c>
      <c r="L1176" s="93">
        <f t="shared" si="168"/>
        <v>0</v>
      </c>
      <c r="M1176" s="92">
        <v>925000</v>
      </c>
      <c r="N1176" s="92" t="s">
        <v>8</v>
      </c>
      <c r="O1176" s="92">
        <v>0</v>
      </c>
      <c r="P1176" s="92">
        <v>0</v>
      </c>
      <c r="Q1176" s="92">
        <v>0</v>
      </c>
      <c r="R1176" s="92">
        <v>0</v>
      </c>
      <c r="S1176" s="92">
        <v>0</v>
      </c>
      <c r="T1176" s="25">
        <f t="shared" si="169"/>
        <v>1</v>
      </c>
      <c r="V1176">
        <f t="shared" si="170"/>
        <v>1</v>
      </c>
      <c r="W1176" s="25">
        <f t="shared" si="162"/>
        <v>1</v>
      </c>
      <c r="X1176">
        <f t="shared" si="163"/>
        <v>0</v>
      </c>
    </row>
    <row r="1177" spans="1:24" ht="15.75" x14ac:dyDescent="0.25">
      <c r="A1177" t="str">
        <f t="shared" si="164"/>
        <v>Jake Walman - STL - DG</v>
      </c>
      <c r="B1177" t="str">
        <f t="shared" si="165"/>
        <v>Jake</v>
      </c>
      <c r="C1177" t="str">
        <f t="shared" si="166"/>
        <v>Walman</v>
      </c>
      <c r="D1177" s="13" t="s">
        <v>1974</v>
      </c>
      <c r="E1177" s="22" t="s">
        <v>31</v>
      </c>
      <c r="F1177" s="25" t="s">
        <v>331</v>
      </c>
      <c r="G1177" s="25" t="s">
        <v>2346</v>
      </c>
      <c r="H1177" s="25" t="s">
        <v>2581</v>
      </c>
      <c r="I1177" s="25">
        <v>23</v>
      </c>
      <c r="J1177" s="156">
        <f>VALUE(COUNTIF(Validation!$A$2:$H$100,A1177))</f>
        <v>0</v>
      </c>
      <c r="K1177" s="93">
        <f t="shared" si="167"/>
        <v>925000</v>
      </c>
      <c r="L1177" s="93">
        <f t="shared" si="168"/>
        <v>0</v>
      </c>
      <c r="M1177" s="92">
        <v>925000</v>
      </c>
      <c r="N1177" s="92" t="s">
        <v>8</v>
      </c>
      <c r="O1177" s="92">
        <v>0</v>
      </c>
      <c r="P1177" s="92">
        <v>0</v>
      </c>
      <c r="Q1177" s="92">
        <v>0</v>
      </c>
      <c r="R1177" s="92">
        <v>0</v>
      </c>
      <c r="S1177" s="92">
        <v>0</v>
      </c>
      <c r="T1177" s="25">
        <f t="shared" si="169"/>
        <v>1</v>
      </c>
      <c r="V1177">
        <f t="shared" si="170"/>
        <v>1</v>
      </c>
      <c r="W1177" s="25">
        <f t="shared" si="162"/>
        <v>1</v>
      </c>
      <c r="X1177">
        <f t="shared" si="163"/>
        <v>0</v>
      </c>
    </row>
    <row r="1178" spans="1:24" ht="15.75" x14ac:dyDescent="0.25">
      <c r="A1178" t="str">
        <f t="shared" si="164"/>
        <v>Evan Fitzpatrick - STL - G</v>
      </c>
      <c r="B1178" t="str">
        <f t="shared" si="165"/>
        <v>Evan</v>
      </c>
      <c r="C1178" t="str">
        <f t="shared" si="166"/>
        <v>Fitzpatrick</v>
      </c>
      <c r="D1178" s="13" t="s">
        <v>1983</v>
      </c>
      <c r="E1178" s="22" t="s">
        <v>31</v>
      </c>
      <c r="F1178" s="25" t="s">
        <v>331</v>
      </c>
      <c r="G1178" s="25" t="s">
        <v>121</v>
      </c>
      <c r="H1178" s="25" t="s">
        <v>2581</v>
      </c>
      <c r="I1178" s="25">
        <v>21</v>
      </c>
      <c r="J1178" s="156">
        <f>VALUE(COUNTIF(Validation!$A$2:$H$100,A1178))</f>
        <v>0</v>
      </c>
      <c r="K1178" s="93">
        <f t="shared" si="167"/>
        <v>910833</v>
      </c>
      <c r="L1178" s="93">
        <f t="shared" si="168"/>
        <v>910833</v>
      </c>
      <c r="M1178" s="92">
        <v>910833</v>
      </c>
      <c r="N1178" s="92">
        <v>910833</v>
      </c>
      <c r="O1178" s="92" t="s">
        <v>8</v>
      </c>
      <c r="P1178" s="92">
        <v>0</v>
      </c>
      <c r="Q1178" s="92">
        <v>0</v>
      </c>
      <c r="R1178" s="92">
        <v>0</v>
      </c>
      <c r="S1178" s="92">
        <v>0</v>
      </c>
      <c r="T1178" s="25">
        <f t="shared" si="169"/>
        <v>2</v>
      </c>
      <c r="V1178">
        <f t="shared" si="170"/>
        <v>1</v>
      </c>
      <c r="W1178" s="25">
        <f t="shared" si="162"/>
        <v>1</v>
      </c>
      <c r="X1178">
        <f t="shared" si="163"/>
        <v>1</v>
      </c>
    </row>
    <row r="1179" spans="1:24" ht="15.75" x14ac:dyDescent="0.25">
      <c r="A1179" t="str">
        <f t="shared" si="164"/>
        <v>Robby Fabbri - STL - AG, C</v>
      </c>
      <c r="B1179" t="str">
        <f t="shared" si="165"/>
        <v>Robby</v>
      </c>
      <c r="C1179" t="str">
        <f t="shared" si="166"/>
        <v>Fabbri</v>
      </c>
      <c r="D1179" s="13" t="s">
        <v>1961</v>
      </c>
      <c r="E1179" s="22" t="s">
        <v>31</v>
      </c>
      <c r="F1179" s="25">
        <v>0</v>
      </c>
      <c r="G1179" s="158" t="s">
        <v>2351</v>
      </c>
      <c r="H1179" s="158" t="s">
        <v>2569</v>
      </c>
      <c r="I1179" s="158">
        <v>23</v>
      </c>
      <c r="J1179" s="156">
        <f>VALUE(COUNTIF(Validation!$A$2:$H$100,A1179))</f>
        <v>1</v>
      </c>
      <c r="K1179" s="93">
        <f t="shared" si="167"/>
        <v>900000</v>
      </c>
      <c r="L1179" s="93">
        <f t="shared" si="168"/>
        <v>0</v>
      </c>
      <c r="M1179" s="92">
        <v>900000</v>
      </c>
      <c r="N1179" s="92" t="s">
        <v>8</v>
      </c>
      <c r="O1179" s="92">
        <v>0</v>
      </c>
      <c r="P1179" s="92">
        <v>0</v>
      </c>
      <c r="Q1179" s="92">
        <v>0</v>
      </c>
      <c r="R1179" s="92">
        <v>0</v>
      </c>
      <c r="S1179" s="92">
        <v>0</v>
      </c>
      <c r="T1179" s="25">
        <f t="shared" si="169"/>
        <v>1</v>
      </c>
      <c r="V1179">
        <f t="shared" si="170"/>
        <v>1</v>
      </c>
      <c r="W1179" s="25">
        <f t="shared" si="162"/>
        <v>0</v>
      </c>
      <c r="X1179">
        <f t="shared" si="163"/>
        <v>0</v>
      </c>
    </row>
    <row r="1180" spans="1:24" ht="15.75" x14ac:dyDescent="0.25">
      <c r="A1180" t="str">
        <f t="shared" si="164"/>
        <v>Vince Dunn - STL - DG</v>
      </c>
      <c r="B1180" t="str">
        <f t="shared" si="165"/>
        <v>Vince</v>
      </c>
      <c r="C1180" t="str">
        <f t="shared" si="166"/>
        <v>Dunn</v>
      </c>
      <c r="D1180" s="13" t="s">
        <v>1970</v>
      </c>
      <c r="E1180" s="22" t="s">
        <v>31</v>
      </c>
      <c r="F1180" s="25" t="s">
        <v>348</v>
      </c>
      <c r="G1180" s="9" t="s">
        <v>2346</v>
      </c>
      <c r="H1180" s="9" t="s">
        <v>2569</v>
      </c>
      <c r="I1180" s="9">
        <v>22</v>
      </c>
      <c r="J1180" s="156">
        <f>VALUE(COUNTIF(Validation!$A$2:$H$100,A1180))</f>
        <v>1</v>
      </c>
      <c r="K1180" s="93">
        <f t="shared" si="167"/>
        <v>888333</v>
      </c>
      <c r="L1180" s="93">
        <f t="shared" si="168"/>
        <v>0</v>
      </c>
      <c r="M1180" s="92">
        <v>888333</v>
      </c>
      <c r="N1180" s="92" t="s">
        <v>8</v>
      </c>
      <c r="O1180" s="92">
        <v>0</v>
      </c>
      <c r="P1180" s="92">
        <v>0</v>
      </c>
      <c r="Q1180" s="92">
        <v>0</v>
      </c>
      <c r="R1180" s="92">
        <v>0</v>
      </c>
      <c r="S1180" s="92">
        <v>0</v>
      </c>
      <c r="T1180" s="25">
        <f t="shared" si="169"/>
        <v>1</v>
      </c>
      <c r="V1180">
        <f t="shared" si="170"/>
        <v>1</v>
      </c>
      <c r="W1180" s="25">
        <f t="shared" si="162"/>
        <v>1</v>
      </c>
      <c r="X1180">
        <f t="shared" si="163"/>
        <v>0</v>
      </c>
    </row>
    <row r="1181" spans="1:24" ht="15.75" x14ac:dyDescent="0.25">
      <c r="A1181" t="str">
        <f t="shared" si="164"/>
        <v>Jordan Kyrou - STL - AD</v>
      </c>
      <c r="B1181" t="str">
        <f t="shared" si="165"/>
        <v>Jordan</v>
      </c>
      <c r="C1181" t="str">
        <f t="shared" si="166"/>
        <v>Kyrou</v>
      </c>
      <c r="D1181" s="13" t="s">
        <v>1984</v>
      </c>
      <c r="E1181" s="22" t="s">
        <v>31</v>
      </c>
      <c r="F1181" s="25" t="s">
        <v>331</v>
      </c>
      <c r="G1181" s="9" t="s">
        <v>2339</v>
      </c>
      <c r="H1181" s="9" t="s">
        <v>2581</v>
      </c>
      <c r="I1181" s="9">
        <v>21</v>
      </c>
      <c r="J1181" s="156">
        <f>VALUE(COUNTIF(Validation!$A$2:$H$100,A1181))</f>
        <v>0</v>
      </c>
      <c r="K1181" s="93">
        <f t="shared" si="167"/>
        <v>880000</v>
      </c>
      <c r="L1181" s="93">
        <f t="shared" si="168"/>
        <v>880000</v>
      </c>
      <c r="M1181" s="92">
        <v>880000</v>
      </c>
      <c r="N1181" s="92">
        <v>880000</v>
      </c>
      <c r="O1181" s="92" t="s">
        <v>8</v>
      </c>
      <c r="P1181" s="92">
        <v>0</v>
      </c>
      <c r="Q1181" s="92">
        <v>0</v>
      </c>
      <c r="R1181" s="92">
        <v>0</v>
      </c>
      <c r="S1181" s="92">
        <v>0</v>
      </c>
      <c r="T1181" s="25">
        <f t="shared" si="169"/>
        <v>2</v>
      </c>
      <c r="V1181">
        <f t="shared" si="170"/>
        <v>1</v>
      </c>
      <c r="W1181" s="25">
        <f t="shared" si="162"/>
        <v>1</v>
      </c>
      <c r="X1181">
        <f t="shared" si="163"/>
        <v>1</v>
      </c>
    </row>
    <row r="1182" spans="1:24" ht="15.75" x14ac:dyDescent="0.25">
      <c r="A1182" t="str">
        <f t="shared" si="164"/>
        <v>Alexei Toropchenko - STL - C</v>
      </c>
      <c r="B1182" t="str">
        <f t="shared" si="165"/>
        <v>Alexei</v>
      </c>
      <c r="C1182" t="str">
        <f t="shared" si="166"/>
        <v>Toropchenko</v>
      </c>
      <c r="D1182" s="13" t="s">
        <v>2525</v>
      </c>
      <c r="E1182" s="22" t="s">
        <v>31</v>
      </c>
      <c r="F1182" s="25" t="s">
        <v>331</v>
      </c>
      <c r="G1182" s="25" t="s">
        <v>70</v>
      </c>
      <c r="H1182" s="25" t="s">
        <v>2581</v>
      </c>
      <c r="I1182" s="25">
        <v>20</v>
      </c>
      <c r="J1182" s="156">
        <f>VALUE(COUNTIF(Validation!$A$2:$H$100,A1182))</f>
        <v>0</v>
      </c>
      <c r="K1182" s="93">
        <f t="shared" si="167"/>
        <v>879167</v>
      </c>
      <c r="L1182" s="93">
        <f t="shared" si="168"/>
        <v>879167</v>
      </c>
      <c r="M1182" s="92">
        <v>879167</v>
      </c>
      <c r="N1182" s="92">
        <v>879167</v>
      </c>
      <c r="O1182" s="92">
        <v>879167</v>
      </c>
      <c r="P1182" s="92" t="s">
        <v>8</v>
      </c>
      <c r="Q1182" s="92">
        <v>0</v>
      </c>
      <c r="R1182" s="92">
        <v>0</v>
      </c>
      <c r="S1182" s="92">
        <v>0</v>
      </c>
      <c r="T1182" s="25">
        <f t="shared" si="169"/>
        <v>3</v>
      </c>
      <c r="V1182">
        <f t="shared" si="170"/>
        <v>1</v>
      </c>
      <c r="W1182" s="25">
        <f t="shared" si="162"/>
        <v>1</v>
      </c>
      <c r="X1182">
        <f t="shared" si="163"/>
        <v>1</v>
      </c>
    </row>
    <row r="1183" spans="1:24" ht="15.75" x14ac:dyDescent="0.25">
      <c r="A1183" t="str">
        <f t="shared" si="164"/>
        <v>Samuel Blais - STL - AD</v>
      </c>
      <c r="B1183" t="str">
        <f t="shared" si="165"/>
        <v>Samuel</v>
      </c>
      <c r="C1183" t="str">
        <f t="shared" si="166"/>
        <v>Blais</v>
      </c>
      <c r="D1183" s="13" t="s">
        <v>1989</v>
      </c>
      <c r="E1183" s="23" t="s">
        <v>31</v>
      </c>
      <c r="F1183" s="25">
        <v>0</v>
      </c>
      <c r="G1183" s="25" t="s">
        <v>2339</v>
      </c>
      <c r="H1183" s="25" t="s">
        <v>2569</v>
      </c>
      <c r="I1183" s="25">
        <v>23</v>
      </c>
      <c r="J1183" s="156">
        <f>VALUE(COUNTIF(Validation!$A$2:$H$100,A1183))</f>
        <v>0</v>
      </c>
      <c r="K1183" s="93">
        <f t="shared" si="167"/>
        <v>850000</v>
      </c>
      <c r="L1183" s="93">
        <f t="shared" si="168"/>
        <v>0</v>
      </c>
      <c r="M1183" s="92">
        <v>850000</v>
      </c>
      <c r="N1183" s="92" t="s">
        <v>8</v>
      </c>
      <c r="O1183" s="92">
        <v>0</v>
      </c>
      <c r="P1183" s="92">
        <v>0</v>
      </c>
      <c r="Q1183" s="92">
        <v>0</v>
      </c>
      <c r="R1183" s="92">
        <v>0</v>
      </c>
      <c r="S1183" s="92">
        <v>0</v>
      </c>
      <c r="T1183" s="25">
        <f t="shared" si="169"/>
        <v>1</v>
      </c>
      <c r="V1183">
        <f t="shared" si="170"/>
        <v>1</v>
      </c>
      <c r="W1183" s="25">
        <f t="shared" si="162"/>
        <v>0</v>
      </c>
      <c r="X1183">
        <f t="shared" si="163"/>
        <v>0</v>
      </c>
    </row>
    <row r="1184" spans="1:24" ht="15.75" x14ac:dyDescent="0.25">
      <c r="A1184" t="str">
        <f t="shared" si="164"/>
        <v>Tanner Kaspick - STL - C</v>
      </c>
      <c r="B1184" t="str">
        <f t="shared" si="165"/>
        <v>Tanner</v>
      </c>
      <c r="C1184" t="str">
        <f t="shared" si="166"/>
        <v>Kaspick</v>
      </c>
      <c r="D1184" s="13" t="s">
        <v>1986</v>
      </c>
      <c r="E1184" s="22" t="s">
        <v>31</v>
      </c>
      <c r="F1184" s="25" t="s">
        <v>331</v>
      </c>
      <c r="G1184" s="9" t="s">
        <v>70</v>
      </c>
      <c r="H1184" s="9" t="s">
        <v>2581</v>
      </c>
      <c r="I1184" s="9">
        <v>21</v>
      </c>
      <c r="J1184" s="156">
        <f>VALUE(COUNTIF(Validation!$A$2:$H$100,A1184))</f>
        <v>0</v>
      </c>
      <c r="K1184" s="93">
        <f t="shared" si="167"/>
        <v>822222</v>
      </c>
      <c r="L1184" s="93">
        <f t="shared" si="168"/>
        <v>822222</v>
      </c>
      <c r="M1184" s="92">
        <v>822222</v>
      </c>
      <c r="N1184" s="92">
        <v>822222</v>
      </c>
      <c r="O1184" s="92" t="s">
        <v>8</v>
      </c>
      <c r="P1184" s="92">
        <v>0</v>
      </c>
      <c r="Q1184" s="92">
        <v>0</v>
      </c>
      <c r="R1184" s="92">
        <v>0</v>
      </c>
      <c r="S1184" s="92">
        <v>0</v>
      </c>
      <c r="T1184" s="25">
        <f t="shared" si="169"/>
        <v>2</v>
      </c>
      <c r="V1184">
        <f t="shared" si="170"/>
        <v>1</v>
      </c>
      <c r="W1184" s="25">
        <f t="shared" si="162"/>
        <v>1</v>
      </c>
      <c r="X1184">
        <f t="shared" si="163"/>
        <v>1</v>
      </c>
    </row>
    <row r="1185" spans="1:24" ht="15.75" x14ac:dyDescent="0.25">
      <c r="A1185" t="str">
        <f t="shared" si="164"/>
        <v>Austin Poganski - STL - AD</v>
      </c>
      <c r="B1185" t="str">
        <f t="shared" si="165"/>
        <v>Austin</v>
      </c>
      <c r="C1185" t="str">
        <f t="shared" si="166"/>
        <v>Poganski</v>
      </c>
      <c r="D1185" s="13" t="s">
        <v>1985</v>
      </c>
      <c r="E1185" s="22" t="s">
        <v>31</v>
      </c>
      <c r="F1185" s="25" t="s">
        <v>331</v>
      </c>
      <c r="G1185" s="25" t="s">
        <v>2339</v>
      </c>
      <c r="H1185" s="25" t="s">
        <v>2581</v>
      </c>
      <c r="I1185" s="25">
        <v>23</v>
      </c>
      <c r="J1185" s="156">
        <f>VALUE(COUNTIF(Validation!$A$2:$H$100,A1185))</f>
        <v>0</v>
      </c>
      <c r="K1185" s="93">
        <f t="shared" si="167"/>
        <v>762500</v>
      </c>
      <c r="L1185" s="93">
        <f t="shared" si="168"/>
        <v>0</v>
      </c>
      <c r="M1185" s="92">
        <v>762500</v>
      </c>
      <c r="N1185" s="92" t="s">
        <v>8</v>
      </c>
      <c r="O1185" s="92">
        <v>0</v>
      </c>
      <c r="P1185" s="92">
        <v>0</v>
      </c>
      <c r="Q1185" s="92">
        <v>0</v>
      </c>
      <c r="R1185" s="92">
        <v>0</v>
      </c>
      <c r="S1185" s="92">
        <v>0</v>
      </c>
      <c r="T1185" s="25">
        <f t="shared" si="169"/>
        <v>1</v>
      </c>
      <c r="V1185">
        <f t="shared" si="170"/>
        <v>1</v>
      </c>
      <c r="W1185" s="25">
        <f t="shared" si="162"/>
        <v>1</v>
      </c>
      <c r="X1185">
        <f t="shared" si="163"/>
        <v>0</v>
      </c>
    </row>
    <row r="1186" spans="1:24" ht="15.75" x14ac:dyDescent="0.25">
      <c r="A1186" t="str">
        <f t="shared" si="164"/>
        <v>Mackenzie MacEachern - STL - AG, AD</v>
      </c>
      <c r="B1186" t="str">
        <f t="shared" si="165"/>
        <v>Mackenzie</v>
      </c>
      <c r="C1186" t="str">
        <f t="shared" si="166"/>
        <v>MacEachern</v>
      </c>
      <c r="D1186" s="13" t="s">
        <v>1990</v>
      </c>
      <c r="E1186" s="22" t="s">
        <v>31</v>
      </c>
      <c r="F1186" s="25">
        <v>0</v>
      </c>
      <c r="G1186" s="25" t="s">
        <v>2343</v>
      </c>
      <c r="H1186" s="25" t="s">
        <v>2569</v>
      </c>
      <c r="I1186" s="25">
        <v>25</v>
      </c>
      <c r="J1186" s="156">
        <f>VALUE(COUNTIF(Validation!$A$2:$H$100,A1186))</f>
        <v>0</v>
      </c>
      <c r="K1186" s="93">
        <f t="shared" si="167"/>
        <v>750000</v>
      </c>
      <c r="L1186" s="93">
        <f t="shared" si="168"/>
        <v>0</v>
      </c>
      <c r="M1186" s="92">
        <v>750000</v>
      </c>
      <c r="N1186" s="92" t="s">
        <v>8</v>
      </c>
      <c r="O1186" s="92">
        <v>0</v>
      </c>
      <c r="P1186" s="92">
        <v>0</v>
      </c>
      <c r="Q1186" s="92">
        <v>0</v>
      </c>
      <c r="R1186" s="92">
        <v>0</v>
      </c>
      <c r="S1186" s="92">
        <v>0</v>
      </c>
      <c r="T1186" s="25">
        <f t="shared" si="169"/>
        <v>1</v>
      </c>
      <c r="V1186">
        <f t="shared" si="170"/>
        <v>1</v>
      </c>
      <c r="W1186" s="25">
        <f t="shared" si="162"/>
        <v>0</v>
      </c>
      <c r="X1186">
        <f t="shared" si="163"/>
        <v>0</v>
      </c>
    </row>
    <row r="1187" spans="1:24" ht="15.75" x14ac:dyDescent="0.25">
      <c r="A1187" t="str">
        <f t="shared" si="164"/>
        <v>Evan Polei - STL - AG</v>
      </c>
      <c r="B1187" t="str">
        <f t="shared" si="165"/>
        <v>Evan</v>
      </c>
      <c r="C1187" t="str">
        <f t="shared" si="166"/>
        <v>Polei</v>
      </c>
      <c r="D1187" s="13" t="s">
        <v>2526</v>
      </c>
      <c r="E1187" s="22" t="s">
        <v>31</v>
      </c>
      <c r="F1187" s="25" t="s">
        <v>331</v>
      </c>
      <c r="G1187" s="25" t="s">
        <v>2341</v>
      </c>
      <c r="H1187" s="25" t="s">
        <v>2581</v>
      </c>
      <c r="I1187" s="25">
        <v>23</v>
      </c>
      <c r="J1187" s="156">
        <f>VALUE(COUNTIF(Validation!$A$2:$H$100,A1187))</f>
        <v>0</v>
      </c>
      <c r="K1187" s="93">
        <f t="shared" si="167"/>
        <v>750000</v>
      </c>
      <c r="L1187" s="93">
        <f t="shared" si="168"/>
        <v>750000</v>
      </c>
      <c r="M1187" s="92">
        <v>750000</v>
      </c>
      <c r="N1187" s="92">
        <v>750000</v>
      </c>
      <c r="O1187" s="92" t="s">
        <v>8</v>
      </c>
      <c r="P1187" s="92">
        <v>0</v>
      </c>
      <c r="Q1187" s="92">
        <v>0</v>
      </c>
      <c r="R1187" s="92">
        <v>0</v>
      </c>
      <c r="S1187" s="92">
        <v>0</v>
      </c>
      <c r="T1187" s="25">
        <f t="shared" si="169"/>
        <v>2</v>
      </c>
      <c r="V1187">
        <f t="shared" si="170"/>
        <v>1</v>
      </c>
      <c r="W1187" s="25">
        <f t="shared" si="162"/>
        <v>1</v>
      </c>
      <c r="X1187">
        <f t="shared" si="163"/>
        <v>1</v>
      </c>
    </row>
    <row r="1188" spans="1:24" ht="15.75" x14ac:dyDescent="0.25">
      <c r="A1188" t="str">
        <f t="shared" si="164"/>
        <v>Mitch Reinke - STL - DD</v>
      </c>
      <c r="B1188" t="str">
        <f t="shared" si="165"/>
        <v>Mitch</v>
      </c>
      <c r="C1188" t="str">
        <f t="shared" si="166"/>
        <v>Reinke</v>
      </c>
      <c r="D1188" s="13" t="s">
        <v>1973</v>
      </c>
      <c r="E1188" s="22" t="s">
        <v>31</v>
      </c>
      <c r="F1188" s="25">
        <v>0</v>
      </c>
      <c r="G1188" s="25" t="s">
        <v>2345</v>
      </c>
      <c r="H1188" s="25" t="s">
        <v>2581</v>
      </c>
      <c r="I1188" s="158">
        <v>23</v>
      </c>
      <c r="J1188" s="156">
        <f>VALUE(COUNTIF(Validation!$A$2:$H$100,A1188))</f>
        <v>0</v>
      </c>
      <c r="K1188" s="93">
        <f t="shared" si="167"/>
        <v>750000</v>
      </c>
      <c r="L1188" s="93">
        <f t="shared" si="168"/>
        <v>0</v>
      </c>
      <c r="M1188" s="92">
        <v>750000</v>
      </c>
      <c r="N1188" s="92" t="s">
        <v>8</v>
      </c>
      <c r="O1188" s="92">
        <v>0</v>
      </c>
      <c r="P1188" s="92">
        <v>0</v>
      </c>
      <c r="Q1188" s="92">
        <v>0</v>
      </c>
      <c r="R1188" s="92">
        <v>0</v>
      </c>
      <c r="S1188" s="92">
        <v>0</v>
      </c>
      <c r="T1188" s="25">
        <f t="shared" si="169"/>
        <v>1</v>
      </c>
      <c r="V1188">
        <f t="shared" si="170"/>
        <v>1</v>
      </c>
      <c r="W1188" s="25">
        <f t="shared" si="162"/>
        <v>0</v>
      </c>
      <c r="X1188">
        <f t="shared" si="163"/>
        <v>0</v>
      </c>
    </row>
    <row r="1189" spans="1:24" ht="15.75" x14ac:dyDescent="0.25">
      <c r="A1189" t="str">
        <f t="shared" si="164"/>
        <v>Andreas Borgman - STL - DG</v>
      </c>
      <c r="B1189" t="str">
        <f t="shared" si="165"/>
        <v>Andreas</v>
      </c>
      <c r="C1189" t="str">
        <f t="shared" si="166"/>
        <v>Borgman</v>
      </c>
      <c r="D1189" s="13" t="s">
        <v>1516</v>
      </c>
      <c r="E1189" s="22" t="s">
        <v>31</v>
      </c>
      <c r="F1189" s="25">
        <v>0</v>
      </c>
      <c r="G1189" s="25" t="s">
        <v>2346</v>
      </c>
      <c r="H1189" s="25" t="s">
        <v>2581</v>
      </c>
      <c r="I1189" s="25">
        <v>24</v>
      </c>
      <c r="J1189" s="156">
        <f>VALUE(COUNTIF(Validation!$A$2:$H$100,A1189))</f>
        <v>0</v>
      </c>
      <c r="K1189" s="93">
        <f t="shared" si="167"/>
        <v>700000</v>
      </c>
      <c r="L1189" s="93">
        <f t="shared" si="168"/>
        <v>0</v>
      </c>
      <c r="M1189" s="92">
        <v>700000</v>
      </c>
      <c r="N1189" s="92" t="s">
        <v>8</v>
      </c>
      <c r="O1189" s="92">
        <v>0</v>
      </c>
      <c r="P1189" s="92">
        <v>0</v>
      </c>
      <c r="Q1189" s="92">
        <v>0</v>
      </c>
      <c r="R1189" s="92">
        <v>0</v>
      </c>
      <c r="S1189" s="92">
        <v>0</v>
      </c>
      <c r="T1189" s="25">
        <f t="shared" si="169"/>
        <v>1</v>
      </c>
      <c r="V1189">
        <f t="shared" si="170"/>
        <v>1</v>
      </c>
      <c r="W1189" s="25">
        <f t="shared" si="162"/>
        <v>0</v>
      </c>
      <c r="X1189">
        <f t="shared" si="163"/>
        <v>0</v>
      </c>
    </row>
    <row r="1190" spans="1:24" ht="15.75" x14ac:dyDescent="0.25">
      <c r="A1190" t="str">
        <f t="shared" si="164"/>
        <v>Jake Dotchin - STL - DD</v>
      </c>
      <c r="B1190" t="str">
        <f t="shared" si="165"/>
        <v>Jake</v>
      </c>
      <c r="C1190" t="str">
        <f t="shared" si="166"/>
        <v>Dotchin</v>
      </c>
      <c r="D1190" s="13" t="s">
        <v>1473</v>
      </c>
      <c r="E1190" s="22" t="s">
        <v>31</v>
      </c>
      <c r="F1190" s="25">
        <v>0</v>
      </c>
      <c r="G1190" s="25" t="s">
        <v>2345</v>
      </c>
      <c r="H1190" s="25" t="s">
        <v>2581</v>
      </c>
      <c r="I1190" s="25">
        <v>25</v>
      </c>
      <c r="J1190" s="156">
        <f>VALUE(COUNTIF(Validation!$A$2:$H$100,A1190))</f>
        <v>0</v>
      </c>
      <c r="K1190" s="93">
        <f t="shared" si="167"/>
        <v>700000</v>
      </c>
      <c r="L1190" s="93">
        <f t="shared" si="168"/>
        <v>0</v>
      </c>
      <c r="M1190" s="92">
        <v>700000</v>
      </c>
      <c r="N1190" s="92" t="s">
        <v>8</v>
      </c>
      <c r="O1190" s="92">
        <v>0</v>
      </c>
      <c r="P1190" s="92">
        <v>0</v>
      </c>
      <c r="Q1190" s="92">
        <v>0</v>
      </c>
      <c r="R1190" s="92">
        <v>0</v>
      </c>
      <c r="S1190" s="92">
        <v>0</v>
      </c>
      <c r="T1190" s="25">
        <f t="shared" si="169"/>
        <v>1</v>
      </c>
      <c r="V1190">
        <f t="shared" si="170"/>
        <v>1</v>
      </c>
      <c r="W1190" s="25">
        <f t="shared" si="162"/>
        <v>0</v>
      </c>
      <c r="X1190">
        <f t="shared" si="163"/>
        <v>0</v>
      </c>
    </row>
    <row r="1191" spans="1:24" ht="15.75" x14ac:dyDescent="0.25">
      <c r="A1191" t="str">
        <f t="shared" si="164"/>
        <v>Ville Husso - STL - G</v>
      </c>
      <c r="B1191" t="str">
        <f t="shared" si="165"/>
        <v>Ville</v>
      </c>
      <c r="C1191" t="str">
        <f t="shared" si="166"/>
        <v>Husso</v>
      </c>
      <c r="D1191" s="13" t="s">
        <v>1980</v>
      </c>
      <c r="E1191" s="22" t="s">
        <v>31</v>
      </c>
      <c r="F1191" s="25">
        <v>0</v>
      </c>
      <c r="G1191" s="25" t="s">
        <v>121</v>
      </c>
      <c r="H1191" s="25" t="s">
        <v>2581</v>
      </c>
      <c r="I1191" s="25">
        <v>24</v>
      </c>
      <c r="J1191" s="156">
        <f>VALUE(COUNTIF(Validation!$A$2:$H$100,A1191))</f>
        <v>0</v>
      </c>
      <c r="K1191" s="93">
        <f t="shared" si="167"/>
        <v>700000</v>
      </c>
      <c r="L1191" s="93">
        <f t="shared" si="168"/>
        <v>0</v>
      </c>
      <c r="M1191" s="92">
        <v>700000</v>
      </c>
      <c r="N1191" s="92" t="s">
        <v>8</v>
      </c>
      <c r="O1191" s="92">
        <v>0</v>
      </c>
      <c r="P1191" s="92">
        <v>0</v>
      </c>
      <c r="Q1191" s="92">
        <v>0</v>
      </c>
      <c r="R1191" s="92">
        <v>0</v>
      </c>
      <c r="S1191" s="92">
        <v>0</v>
      </c>
      <c r="T1191" s="25">
        <f t="shared" si="169"/>
        <v>1</v>
      </c>
      <c r="V1191">
        <f t="shared" si="170"/>
        <v>1</v>
      </c>
      <c r="W1191" s="25">
        <f t="shared" si="162"/>
        <v>0</v>
      </c>
      <c r="X1191">
        <f t="shared" si="163"/>
        <v>0</v>
      </c>
    </row>
    <row r="1192" spans="1:24" ht="15.75" x14ac:dyDescent="0.25">
      <c r="A1192" t="str">
        <f t="shared" si="164"/>
        <v>Nick Lappin - STL - AD</v>
      </c>
      <c r="B1192" t="str">
        <f t="shared" si="165"/>
        <v>Nick</v>
      </c>
      <c r="C1192" t="str">
        <f t="shared" si="166"/>
        <v>Lappin</v>
      </c>
      <c r="D1192" s="13" t="s">
        <v>1629</v>
      </c>
      <c r="E1192" s="22" t="s">
        <v>31</v>
      </c>
      <c r="F1192" s="25">
        <v>0</v>
      </c>
      <c r="G1192" s="25" t="s">
        <v>2339</v>
      </c>
      <c r="H1192" s="25" t="s">
        <v>2581</v>
      </c>
      <c r="I1192" s="25">
        <v>26</v>
      </c>
      <c r="J1192" s="156">
        <f>VALUE(COUNTIF(Validation!$A$2:$H$100,A1192))</f>
        <v>0</v>
      </c>
      <c r="K1192" s="93">
        <f t="shared" si="167"/>
        <v>700000</v>
      </c>
      <c r="L1192" s="93">
        <f t="shared" si="168"/>
        <v>0</v>
      </c>
      <c r="M1192" s="92">
        <v>700000</v>
      </c>
      <c r="N1192" s="92" t="s">
        <v>7</v>
      </c>
      <c r="O1192" s="92">
        <v>0</v>
      </c>
      <c r="P1192" s="92">
        <v>0</v>
      </c>
      <c r="Q1192" s="92">
        <v>0</v>
      </c>
      <c r="R1192" s="92">
        <v>0</v>
      </c>
      <c r="S1192" s="92">
        <v>0</v>
      </c>
      <c r="T1192" s="25">
        <f t="shared" si="169"/>
        <v>1</v>
      </c>
      <c r="V1192">
        <f t="shared" si="170"/>
        <v>1</v>
      </c>
      <c r="W1192" s="25">
        <f t="shared" si="162"/>
        <v>0</v>
      </c>
      <c r="X1192">
        <f t="shared" si="163"/>
        <v>0</v>
      </c>
    </row>
    <row r="1193" spans="1:24" ht="15.75" x14ac:dyDescent="0.25">
      <c r="A1193" t="str">
        <f t="shared" si="164"/>
        <v>Jordan Nolan - STL - AG</v>
      </c>
      <c r="B1193" t="str">
        <f t="shared" si="165"/>
        <v>Jordan</v>
      </c>
      <c r="C1193" t="str">
        <f t="shared" si="166"/>
        <v>Nolan</v>
      </c>
      <c r="D1193" s="13" t="s">
        <v>1964</v>
      </c>
      <c r="E1193" s="22" t="s">
        <v>31</v>
      </c>
      <c r="F1193" s="25">
        <v>0</v>
      </c>
      <c r="G1193" s="25" t="s">
        <v>2341</v>
      </c>
      <c r="H1193" s="25" t="s">
        <v>2581</v>
      </c>
      <c r="I1193" s="25">
        <v>30</v>
      </c>
      <c r="J1193" s="156">
        <f>VALUE(COUNTIF(Validation!$A$2:$H$100,A1193))</f>
        <v>0</v>
      </c>
      <c r="K1193" s="93">
        <f t="shared" si="167"/>
        <v>700000</v>
      </c>
      <c r="L1193" s="93">
        <f t="shared" si="168"/>
        <v>0</v>
      </c>
      <c r="M1193" s="92">
        <v>700000</v>
      </c>
      <c r="N1193" s="92" t="s">
        <v>7</v>
      </c>
      <c r="O1193" s="92">
        <v>0</v>
      </c>
      <c r="P1193" s="92">
        <v>0</v>
      </c>
      <c r="Q1193" s="92">
        <v>0</v>
      </c>
      <c r="R1193" s="92">
        <v>0</v>
      </c>
      <c r="S1193" s="92">
        <v>0</v>
      </c>
      <c r="T1193" s="25">
        <f t="shared" si="169"/>
        <v>1</v>
      </c>
      <c r="V1193">
        <f t="shared" si="170"/>
        <v>1</v>
      </c>
      <c r="W1193" s="25">
        <f t="shared" si="162"/>
        <v>0</v>
      </c>
      <c r="X1193">
        <f t="shared" si="163"/>
        <v>0</v>
      </c>
    </row>
    <row r="1194" spans="1:24" ht="15.75" x14ac:dyDescent="0.25">
      <c r="A1194" t="str">
        <f t="shared" si="164"/>
        <v>Derrick Pouliot - STL - DG</v>
      </c>
      <c r="B1194" t="str">
        <f t="shared" si="165"/>
        <v>Derrick</v>
      </c>
      <c r="C1194" t="str">
        <f t="shared" si="166"/>
        <v>Pouliot</v>
      </c>
      <c r="D1194" s="13" t="s">
        <v>2254</v>
      </c>
      <c r="E1194" s="22" t="s">
        <v>31</v>
      </c>
      <c r="F1194" s="25">
        <v>0</v>
      </c>
      <c r="G1194" s="25" t="s">
        <v>2346</v>
      </c>
      <c r="H1194" s="25" t="s">
        <v>2569</v>
      </c>
      <c r="I1194" s="25">
        <v>25</v>
      </c>
      <c r="J1194" s="156">
        <f>VALUE(COUNTIF(Validation!$A$2:$H$100,A1194))</f>
        <v>0</v>
      </c>
      <c r="K1194" s="93">
        <f t="shared" si="167"/>
        <v>700000</v>
      </c>
      <c r="L1194" s="93">
        <f t="shared" si="168"/>
        <v>0</v>
      </c>
      <c r="M1194" s="92">
        <v>700000</v>
      </c>
      <c r="N1194" s="92" t="s">
        <v>8</v>
      </c>
      <c r="O1194" s="92">
        <v>0</v>
      </c>
      <c r="P1194" s="92">
        <v>0</v>
      </c>
      <c r="Q1194" s="92">
        <v>0</v>
      </c>
      <c r="R1194" s="92">
        <v>0</v>
      </c>
      <c r="S1194" s="92">
        <v>0</v>
      </c>
      <c r="T1194" s="25">
        <f t="shared" si="169"/>
        <v>1</v>
      </c>
      <c r="V1194">
        <f t="shared" si="170"/>
        <v>1</v>
      </c>
      <c r="W1194" s="25">
        <f t="shared" si="162"/>
        <v>0</v>
      </c>
      <c r="X1194">
        <f t="shared" si="163"/>
        <v>0</v>
      </c>
    </row>
    <row r="1195" spans="1:24" ht="15.75" x14ac:dyDescent="0.25">
      <c r="A1195" t="str">
        <f t="shared" si="164"/>
        <v>Nolan Stevens - STL - C</v>
      </c>
      <c r="B1195" t="str">
        <f t="shared" si="165"/>
        <v>Nolan</v>
      </c>
      <c r="C1195" t="str">
        <f t="shared" si="166"/>
        <v>Stevens</v>
      </c>
      <c r="D1195" s="13" t="s">
        <v>1982</v>
      </c>
      <c r="E1195" s="22" t="s">
        <v>31</v>
      </c>
      <c r="F1195" s="25">
        <v>0</v>
      </c>
      <c r="G1195" s="25" t="s">
        <v>70</v>
      </c>
      <c r="H1195" s="25" t="s">
        <v>2581</v>
      </c>
      <c r="I1195" s="25">
        <v>23</v>
      </c>
      <c r="J1195" s="156">
        <f>VALUE(COUNTIF(Validation!$A$2:$H$100,A1195))</f>
        <v>0</v>
      </c>
      <c r="K1195" s="93">
        <f t="shared" si="167"/>
        <v>700000</v>
      </c>
      <c r="L1195" s="93">
        <f t="shared" si="168"/>
        <v>0</v>
      </c>
      <c r="M1195" s="92">
        <v>700000</v>
      </c>
      <c r="N1195" s="92" t="s">
        <v>8</v>
      </c>
      <c r="O1195" s="92">
        <v>0</v>
      </c>
      <c r="P1195" s="92">
        <v>0</v>
      </c>
      <c r="Q1195" s="92">
        <v>0</v>
      </c>
      <c r="R1195" s="92">
        <v>0</v>
      </c>
      <c r="S1195" s="92">
        <v>0</v>
      </c>
      <c r="T1195" s="25">
        <f t="shared" si="169"/>
        <v>1</v>
      </c>
      <c r="V1195">
        <f t="shared" si="170"/>
        <v>1</v>
      </c>
      <c r="W1195" s="25">
        <f t="shared" si="162"/>
        <v>0</v>
      </c>
      <c r="X1195">
        <f t="shared" si="163"/>
        <v>0</v>
      </c>
    </row>
    <row r="1196" spans="1:24" ht="15.75" x14ac:dyDescent="0.25">
      <c r="A1196" t="str">
        <f t="shared" si="164"/>
        <v>Michael Vecchione - STL - C</v>
      </c>
      <c r="B1196" t="str">
        <f t="shared" si="165"/>
        <v>Michael</v>
      </c>
      <c r="C1196" t="str">
        <f t="shared" si="166"/>
        <v>Vecchione</v>
      </c>
      <c r="D1196" s="13" t="s">
        <v>1710</v>
      </c>
      <c r="E1196" s="22" t="s">
        <v>31</v>
      </c>
      <c r="F1196" s="25">
        <v>0</v>
      </c>
      <c r="G1196" s="25" t="s">
        <v>70</v>
      </c>
      <c r="H1196" s="25" t="s">
        <v>2581</v>
      </c>
      <c r="I1196" s="25">
        <v>26</v>
      </c>
      <c r="J1196" s="156">
        <f>VALUE(COUNTIF(Validation!$A$2:$H$100,A1196))</f>
        <v>0</v>
      </c>
      <c r="K1196" s="93">
        <f t="shared" si="167"/>
        <v>700000</v>
      </c>
      <c r="L1196" s="93">
        <f t="shared" si="168"/>
        <v>0</v>
      </c>
      <c r="M1196" s="92">
        <v>700000</v>
      </c>
      <c r="N1196" s="92" t="s">
        <v>7</v>
      </c>
      <c r="O1196" s="92">
        <v>0</v>
      </c>
      <c r="P1196" s="92">
        <v>0</v>
      </c>
      <c r="Q1196" s="92">
        <v>0</v>
      </c>
      <c r="R1196" s="92">
        <v>0</v>
      </c>
      <c r="S1196" s="92">
        <v>0</v>
      </c>
      <c r="T1196" s="25">
        <f t="shared" si="169"/>
        <v>1</v>
      </c>
      <c r="V1196">
        <f t="shared" si="170"/>
        <v>1</v>
      </c>
      <c r="W1196" s="25">
        <f t="shared" si="162"/>
        <v>0</v>
      </c>
      <c r="X1196">
        <f t="shared" si="163"/>
        <v>0</v>
      </c>
    </row>
    <row r="1197" spans="1:24" ht="15.75" x14ac:dyDescent="0.25">
      <c r="A1197" t="str">
        <f t="shared" si="164"/>
        <v>Nathan Walker - STL - AG</v>
      </c>
      <c r="B1197" t="str">
        <f t="shared" si="165"/>
        <v>Nathan</v>
      </c>
      <c r="C1197" t="str">
        <f t="shared" si="166"/>
        <v>Walker</v>
      </c>
      <c r="D1197" s="13" t="s">
        <v>1771</v>
      </c>
      <c r="E1197" s="22" t="s">
        <v>31</v>
      </c>
      <c r="F1197" s="25">
        <v>0</v>
      </c>
      <c r="G1197" s="25" t="s">
        <v>2341</v>
      </c>
      <c r="H1197" s="25" t="s">
        <v>2581</v>
      </c>
      <c r="I1197" s="25">
        <v>25</v>
      </c>
      <c r="J1197" s="156">
        <f>VALUE(COUNTIF(Validation!$A$2:$H$100,A1197))</f>
        <v>0</v>
      </c>
      <c r="K1197" s="93">
        <f t="shared" si="167"/>
        <v>700000</v>
      </c>
      <c r="L1197" s="93">
        <f t="shared" si="168"/>
        <v>700000</v>
      </c>
      <c r="M1197" s="92">
        <v>700000</v>
      </c>
      <c r="N1197" s="92">
        <v>700000</v>
      </c>
      <c r="O1197" s="92" t="s">
        <v>7</v>
      </c>
      <c r="P1197" s="92">
        <v>0</v>
      </c>
      <c r="Q1197" s="92">
        <v>0</v>
      </c>
      <c r="R1197" s="92">
        <v>0</v>
      </c>
      <c r="S1197" s="92">
        <v>0</v>
      </c>
      <c r="T1197" s="25">
        <f t="shared" si="169"/>
        <v>2</v>
      </c>
      <c r="V1197">
        <f t="shared" si="170"/>
        <v>1</v>
      </c>
      <c r="W1197" s="25">
        <f t="shared" si="162"/>
        <v>0</v>
      </c>
      <c r="X1197">
        <f t="shared" si="163"/>
        <v>1</v>
      </c>
    </row>
    <row r="1198" spans="1:24" ht="15.75" x14ac:dyDescent="0.25">
      <c r="A1198" t="str">
        <f t="shared" si="164"/>
        <v>Joey LaLeggia - STL - DG</v>
      </c>
      <c r="B1198" t="str">
        <f t="shared" si="165"/>
        <v>Joey</v>
      </c>
      <c r="C1198" t="str">
        <f t="shared" si="166"/>
        <v>LaLeggia</v>
      </c>
      <c r="D1198" s="13" t="s">
        <v>1988</v>
      </c>
      <c r="E1198" s="22" t="s">
        <v>31</v>
      </c>
      <c r="F1198" s="25">
        <v>0</v>
      </c>
      <c r="G1198" s="25" t="s">
        <v>2346</v>
      </c>
      <c r="H1198" s="25" t="s">
        <v>2581</v>
      </c>
      <c r="I1198" s="25">
        <v>27</v>
      </c>
      <c r="J1198" s="156">
        <f>VALUE(COUNTIF(Validation!$A$2:$H$100,A1198))</f>
        <v>0</v>
      </c>
      <c r="K1198" s="93">
        <f t="shared" si="167"/>
        <v>675000</v>
      </c>
      <c r="L1198" s="93">
        <f t="shared" si="168"/>
        <v>0</v>
      </c>
      <c r="M1198" s="92">
        <v>675000</v>
      </c>
      <c r="N1198" s="92" t="s">
        <v>7</v>
      </c>
      <c r="O1198" s="92">
        <v>0</v>
      </c>
      <c r="P1198" s="92">
        <v>0</v>
      </c>
      <c r="Q1198" s="92">
        <v>0</v>
      </c>
      <c r="R1198" s="92">
        <v>0</v>
      </c>
      <c r="S1198" s="92">
        <v>0</v>
      </c>
      <c r="T1198" s="25">
        <f t="shared" si="169"/>
        <v>1</v>
      </c>
      <c r="V1198">
        <f t="shared" si="170"/>
        <v>1</v>
      </c>
      <c r="W1198" s="25">
        <f t="shared" si="162"/>
        <v>0</v>
      </c>
      <c r="X1198">
        <f t="shared" si="163"/>
        <v>0</v>
      </c>
    </row>
    <row r="1199" spans="1:24" ht="15.75" x14ac:dyDescent="0.25">
      <c r="A1199" t="str">
        <f t="shared" si="164"/>
        <v>Ivan Barbashev - STL - C</v>
      </c>
      <c r="B1199" t="str">
        <f t="shared" si="165"/>
        <v>Ivan</v>
      </c>
      <c r="C1199" t="str">
        <f t="shared" si="166"/>
        <v>Barbashev</v>
      </c>
      <c r="D1199" s="13" t="s">
        <v>1962</v>
      </c>
      <c r="E1199" s="22" t="s">
        <v>31</v>
      </c>
      <c r="F1199" s="25">
        <v>0</v>
      </c>
      <c r="G1199" s="25" t="s">
        <v>70</v>
      </c>
      <c r="H1199" s="25" t="s">
        <v>2569</v>
      </c>
      <c r="I1199" s="25">
        <v>23</v>
      </c>
      <c r="J1199" s="156">
        <f>VALUE(COUNTIF(Validation!$A$2:$H$100,A1199))</f>
        <v>0</v>
      </c>
      <c r="K1199" s="93">
        <f t="shared" si="167"/>
        <v>0</v>
      </c>
      <c r="L1199" s="93">
        <f t="shared" si="168"/>
        <v>0</v>
      </c>
      <c r="M1199" s="92" t="s">
        <v>8</v>
      </c>
      <c r="N1199" s="92">
        <v>0</v>
      </c>
      <c r="O1199" s="92">
        <v>0</v>
      </c>
      <c r="P1199" s="92">
        <v>0</v>
      </c>
      <c r="Q1199" s="92">
        <v>0</v>
      </c>
      <c r="R1199" s="92">
        <v>0</v>
      </c>
      <c r="S1199" s="92">
        <v>0</v>
      </c>
      <c r="T1199" s="25">
        <f t="shared" si="169"/>
        <v>0</v>
      </c>
      <c r="V1199">
        <f t="shared" si="170"/>
        <v>1</v>
      </c>
      <c r="W1199" s="25">
        <f t="shared" si="162"/>
        <v>0</v>
      </c>
      <c r="X1199">
        <f t="shared" si="163"/>
        <v>1</v>
      </c>
    </row>
    <row r="1200" spans="1:24" ht="15.75" x14ac:dyDescent="0.25">
      <c r="A1200" t="str">
        <f t="shared" si="164"/>
        <v>Nikita Kucherov - TBL - AD</v>
      </c>
      <c r="B1200" t="str">
        <f t="shared" si="165"/>
        <v>Nikita</v>
      </c>
      <c r="C1200" t="str">
        <f t="shared" si="166"/>
        <v>Kucherov</v>
      </c>
      <c r="D1200" s="13" t="s">
        <v>1460</v>
      </c>
      <c r="E1200" s="22" t="s">
        <v>32</v>
      </c>
      <c r="F1200" s="25">
        <v>0</v>
      </c>
      <c r="G1200" s="25" t="s">
        <v>2339</v>
      </c>
      <c r="H1200" s="25" t="s">
        <v>2569</v>
      </c>
      <c r="I1200" s="25">
        <v>26</v>
      </c>
      <c r="J1200" s="156">
        <f>VALUE(COUNTIF(Validation!$A$2:$H$100,A1200))</f>
        <v>1</v>
      </c>
      <c r="K1200" s="93">
        <f t="shared" si="167"/>
        <v>9500000</v>
      </c>
      <c r="L1200" s="93">
        <f t="shared" si="168"/>
        <v>9500000</v>
      </c>
      <c r="M1200" s="92">
        <v>9500000</v>
      </c>
      <c r="N1200" s="92">
        <v>9500000</v>
      </c>
      <c r="O1200" s="92">
        <v>9500000</v>
      </c>
      <c r="P1200" s="92">
        <v>9500000</v>
      </c>
      <c r="Q1200" s="92">
        <v>9500000</v>
      </c>
      <c r="R1200" s="92">
        <v>9500000</v>
      </c>
      <c r="S1200" s="92">
        <v>9500000</v>
      </c>
      <c r="T1200" s="25">
        <f t="shared" si="169"/>
        <v>7</v>
      </c>
      <c r="V1200">
        <f t="shared" si="170"/>
        <v>1</v>
      </c>
      <c r="W1200" s="25">
        <f t="shared" si="162"/>
        <v>0</v>
      </c>
      <c r="X1200">
        <f t="shared" si="163"/>
        <v>1</v>
      </c>
    </row>
    <row r="1201" spans="1:24" ht="15.75" x14ac:dyDescent="0.25">
      <c r="A1201" t="str">
        <f t="shared" si="164"/>
        <v>Steven Stamkos - TBL - C</v>
      </c>
      <c r="B1201" t="str">
        <f t="shared" si="165"/>
        <v>Steven</v>
      </c>
      <c r="C1201" t="str">
        <f t="shared" si="166"/>
        <v>Stamkos</v>
      </c>
      <c r="D1201" s="13" t="s">
        <v>4837</v>
      </c>
      <c r="E1201" s="22" t="s">
        <v>32</v>
      </c>
      <c r="F1201" s="25" t="s">
        <v>364</v>
      </c>
      <c r="G1201" s="25" t="s">
        <v>70</v>
      </c>
      <c r="H1201" s="25" t="s">
        <v>2569</v>
      </c>
      <c r="I1201" s="25">
        <v>29</v>
      </c>
      <c r="J1201" s="156">
        <f>VALUE(COUNTIF(Validation!$A$2:$H$100,A1201))</f>
        <v>1</v>
      </c>
      <c r="K1201" s="93">
        <f t="shared" si="167"/>
        <v>8500000</v>
      </c>
      <c r="L1201" s="93">
        <f t="shared" si="168"/>
        <v>8500000</v>
      </c>
      <c r="M1201" s="92">
        <v>8500000</v>
      </c>
      <c r="N1201" s="92">
        <v>8500000</v>
      </c>
      <c r="O1201" s="92">
        <v>8500000</v>
      </c>
      <c r="P1201" s="92">
        <v>8500000</v>
      </c>
      <c r="Q1201" s="92">
        <v>8500000</v>
      </c>
      <c r="R1201" s="92" t="s">
        <v>7</v>
      </c>
      <c r="S1201" s="92">
        <v>0</v>
      </c>
      <c r="T1201" s="25">
        <f t="shared" si="169"/>
        <v>5</v>
      </c>
      <c r="V1201">
        <f t="shared" si="170"/>
        <v>1</v>
      </c>
      <c r="W1201" s="25">
        <f t="shared" si="162"/>
        <v>0</v>
      </c>
      <c r="X1201">
        <f t="shared" si="163"/>
        <v>1</v>
      </c>
    </row>
    <row r="1202" spans="1:24" ht="15.75" x14ac:dyDescent="0.25">
      <c r="A1202" t="str">
        <f t="shared" si="164"/>
        <v>Victor Hedman - TBL - DG</v>
      </c>
      <c r="B1202" t="str">
        <f t="shared" si="165"/>
        <v>Victor</v>
      </c>
      <c r="C1202" t="str">
        <f t="shared" si="166"/>
        <v>Hedman</v>
      </c>
      <c r="D1202" s="13" t="s">
        <v>1467</v>
      </c>
      <c r="E1202" s="22" t="s">
        <v>32</v>
      </c>
      <c r="F1202" s="25" t="s">
        <v>364</v>
      </c>
      <c r="G1202" s="25" t="s">
        <v>2346</v>
      </c>
      <c r="H1202" s="25" t="s">
        <v>2569</v>
      </c>
      <c r="I1202" s="25">
        <v>28</v>
      </c>
      <c r="J1202" s="156">
        <f>VALUE(COUNTIF(Validation!$A$2:$H$100,A1202))</f>
        <v>1</v>
      </c>
      <c r="K1202" s="93">
        <f t="shared" si="167"/>
        <v>7875000</v>
      </c>
      <c r="L1202" s="93">
        <f t="shared" si="168"/>
        <v>7875000</v>
      </c>
      <c r="M1202" s="92">
        <v>7875000</v>
      </c>
      <c r="N1202" s="92">
        <v>7875000</v>
      </c>
      <c r="O1202" s="92">
        <v>7875000</v>
      </c>
      <c r="P1202" s="92">
        <v>7875000</v>
      </c>
      <c r="Q1202" s="92">
        <v>7875000</v>
      </c>
      <c r="R1202" s="92">
        <v>7875000</v>
      </c>
      <c r="S1202" s="92" t="s">
        <v>7</v>
      </c>
      <c r="T1202" s="25">
        <f t="shared" si="169"/>
        <v>6</v>
      </c>
      <c r="V1202">
        <f t="shared" si="170"/>
        <v>1</v>
      </c>
      <c r="W1202" s="25">
        <f t="shared" si="162"/>
        <v>0</v>
      </c>
      <c r="X1202">
        <f t="shared" si="163"/>
        <v>1</v>
      </c>
    </row>
    <row r="1203" spans="1:24" ht="15.75" x14ac:dyDescent="0.25">
      <c r="A1203" t="str">
        <f t="shared" si="164"/>
        <v>Ryan McDonagh - TBL - DG</v>
      </c>
      <c r="B1203" t="str">
        <f t="shared" si="165"/>
        <v>Ryan</v>
      </c>
      <c r="C1203" t="str">
        <f t="shared" si="166"/>
        <v>McDonagh</v>
      </c>
      <c r="D1203" s="13" t="s">
        <v>1468</v>
      </c>
      <c r="E1203" s="22" t="s">
        <v>32</v>
      </c>
      <c r="F1203" s="25" t="s">
        <v>318</v>
      </c>
      <c r="G1203" s="25" t="s">
        <v>2346</v>
      </c>
      <c r="H1203" s="25" t="s">
        <v>2569</v>
      </c>
      <c r="I1203" s="25">
        <v>30</v>
      </c>
      <c r="J1203" s="156">
        <f>VALUE(COUNTIF(Validation!$A$2:$H$100,A1203))</f>
        <v>1</v>
      </c>
      <c r="K1203" s="93">
        <f t="shared" si="167"/>
        <v>6750000</v>
      </c>
      <c r="L1203" s="93">
        <f t="shared" si="168"/>
        <v>6750000</v>
      </c>
      <c r="M1203" s="92">
        <v>6750000</v>
      </c>
      <c r="N1203" s="92">
        <v>6750000</v>
      </c>
      <c r="O1203" s="92">
        <v>6750000</v>
      </c>
      <c r="P1203" s="92">
        <v>6750000</v>
      </c>
      <c r="Q1203" s="92">
        <v>6750000</v>
      </c>
      <c r="R1203" s="92">
        <v>6750000</v>
      </c>
      <c r="S1203" s="92">
        <v>6750000</v>
      </c>
      <c r="T1203" s="25">
        <f t="shared" si="169"/>
        <v>7</v>
      </c>
      <c r="V1203">
        <f t="shared" si="170"/>
        <v>1</v>
      </c>
      <c r="W1203" s="25">
        <f t="shared" si="162"/>
        <v>0</v>
      </c>
      <c r="X1203">
        <f t="shared" si="163"/>
        <v>1</v>
      </c>
    </row>
    <row r="1204" spans="1:24" ht="15.75" x14ac:dyDescent="0.25">
      <c r="A1204" t="str">
        <f t="shared" si="164"/>
        <v>Ondrej Palat - TBL - AD, AG</v>
      </c>
      <c r="B1204" t="str">
        <f t="shared" si="165"/>
        <v>Ondrej</v>
      </c>
      <c r="C1204" t="str">
        <f t="shared" si="166"/>
        <v>Palat</v>
      </c>
      <c r="D1204" s="13" t="s">
        <v>1457</v>
      </c>
      <c r="E1204" s="22" t="s">
        <v>32</v>
      </c>
      <c r="F1204" s="25" t="s">
        <v>318</v>
      </c>
      <c r="G1204" s="25" t="s">
        <v>2342</v>
      </c>
      <c r="H1204" s="25" t="s">
        <v>2569</v>
      </c>
      <c r="I1204" s="25">
        <v>28</v>
      </c>
      <c r="J1204" s="156">
        <f>VALUE(COUNTIF(Validation!$A$2:$H$100,A1204))</f>
        <v>0</v>
      </c>
      <c r="K1204" s="93">
        <f t="shared" si="167"/>
        <v>5300000</v>
      </c>
      <c r="L1204" s="93">
        <f t="shared" si="168"/>
        <v>5300000</v>
      </c>
      <c r="M1204" s="92">
        <v>5300000</v>
      </c>
      <c r="N1204" s="92">
        <v>5300000</v>
      </c>
      <c r="O1204" s="92">
        <v>5300000</v>
      </c>
      <c r="P1204" s="92" t="s">
        <v>7</v>
      </c>
      <c r="Q1204" s="92">
        <v>0</v>
      </c>
      <c r="R1204" s="92">
        <v>0</v>
      </c>
      <c r="S1204" s="92">
        <v>0</v>
      </c>
      <c r="T1204" s="25">
        <f t="shared" si="169"/>
        <v>3</v>
      </c>
      <c r="V1204">
        <f t="shared" si="170"/>
        <v>1</v>
      </c>
      <c r="W1204" s="25">
        <f t="shared" si="162"/>
        <v>0</v>
      </c>
      <c r="X1204">
        <f t="shared" si="163"/>
        <v>1</v>
      </c>
    </row>
    <row r="1205" spans="1:24" ht="15.75" x14ac:dyDescent="0.25">
      <c r="A1205" t="str">
        <f t="shared" si="164"/>
        <v>Yanni Gourde - TBL - AD, AG, C</v>
      </c>
      <c r="B1205" t="str">
        <f t="shared" si="165"/>
        <v>Yanni</v>
      </c>
      <c r="C1205" t="str">
        <f t="shared" si="166"/>
        <v>Gourde</v>
      </c>
      <c r="D1205" s="13" t="s">
        <v>1462</v>
      </c>
      <c r="E1205" s="22" t="s">
        <v>32</v>
      </c>
      <c r="F1205" s="25" t="s">
        <v>318</v>
      </c>
      <c r="G1205" s="158" t="s">
        <v>4866</v>
      </c>
      <c r="H1205" s="158" t="s">
        <v>2569</v>
      </c>
      <c r="I1205" s="158">
        <v>27</v>
      </c>
      <c r="J1205" s="156">
        <f>VALUE(COUNTIF(Validation!$A$2:$H$100,A1205))</f>
        <v>1</v>
      </c>
      <c r="K1205" s="93">
        <f t="shared" si="167"/>
        <v>5166666</v>
      </c>
      <c r="L1205" s="93">
        <f t="shared" si="168"/>
        <v>5166666</v>
      </c>
      <c r="M1205" s="92">
        <v>5166666</v>
      </c>
      <c r="N1205" s="92">
        <v>5166666</v>
      </c>
      <c r="O1205" s="92">
        <v>5166666</v>
      </c>
      <c r="P1205" s="92">
        <v>5166666</v>
      </c>
      <c r="Q1205" s="92">
        <v>5166666</v>
      </c>
      <c r="R1205" s="92">
        <v>5166666</v>
      </c>
      <c r="S1205" s="92" t="s">
        <v>7</v>
      </c>
      <c r="T1205" s="25">
        <f t="shared" si="169"/>
        <v>6</v>
      </c>
      <c r="V1205">
        <f t="shared" si="170"/>
        <v>1</v>
      </c>
      <c r="W1205" s="25">
        <f t="shared" si="162"/>
        <v>0</v>
      </c>
      <c r="X1205">
        <f t="shared" si="163"/>
        <v>1</v>
      </c>
    </row>
    <row r="1206" spans="1:24" ht="15.75" x14ac:dyDescent="0.25">
      <c r="A1206" t="str">
        <f t="shared" si="164"/>
        <v>Tyler Johnson - TBL - AG, C, AD</v>
      </c>
      <c r="B1206" t="str">
        <f t="shared" si="165"/>
        <v>Tyler</v>
      </c>
      <c r="C1206" t="str">
        <f t="shared" si="166"/>
        <v>Johnson</v>
      </c>
      <c r="D1206" s="13" t="s">
        <v>1459</v>
      </c>
      <c r="E1206" s="22" t="s">
        <v>32</v>
      </c>
      <c r="F1206" s="25" t="s">
        <v>318</v>
      </c>
      <c r="G1206" s="25" t="s">
        <v>2363</v>
      </c>
      <c r="H1206" s="25" t="s">
        <v>2569</v>
      </c>
      <c r="I1206" s="25">
        <v>29</v>
      </c>
      <c r="J1206" s="156">
        <f>VALUE(COUNTIF(Validation!$A$2:$H$100,A1206))</f>
        <v>1</v>
      </c>
      <c r="K1206" s="93">
        <f t="shared" si="167"/>
        <v>5000000</v>
      </c>
      <c r="L1206" s="93">
        <f t="shared" si="168"/>
        <v>5000000</v>
      </c>
      <c r="M1206" s="92">
        <v>5000000</v>
      </c>
      <c r="N1206" s="92">
        <v>5000000</v>
      </c>
      <c r="O1206" s="92">
        <v>5000000</v>
      </c>
      <c r="P1206" s="92">
        <v>5000000</v>
      </c>
      <c r="Q1206" s="92">
        <v>5000000</v>
      </c>
      <c r="R1206" s="92" t="s">
        <v>7</v>
      </c>
      <c r="S1206" s="92">
        <v>0</v>
      </c>
      <c r="T1206" s="25">
        <f t="shared" si="169"/>
        <v>5</v>
      </c>
      <c r="V1206">
        <f t="shared" si="170"/>
        <v>1</v>
      </c>
      <c r="W1206" s="25">
        <f t="shared" si="162"/>
        <v>0</v>
      </c>
      <c r="X1206">
        <f t="shared" si="163"/>
        <v>1</v>
      </c>
    </row>
    <row r="1207" spans="1:24" ht="15.75" x14ac:dyDescent="0.25">
      <c r="A1207" t="str">
        <f t="shared" si="164"/>
        <v>Alex Killorn - TBL - AG</v>
      </c>
      <c r="B1207" t="str">
        <f t="shared" si="165"/>
        <v>Alex</v>
      </c>
      <c r="C1207" t="str">
        <f t="shared" si="166"/>
        <v>Killorn</v>
      </c>
      <c r="D1207" s="13" t="s">
        <v>1461</v>
      </c>
      <c r="E1207" s="22" t="s">
        <v>32</v>
      </c>
      <c r="F1207" s="25" t="s">
        <v>318</v>
      </c>
      <c r="G1207" s="25" t="s">
        <v>2341</v>
      </c>
      <c r="H1207" s="25" t="s">
        <v>2569</v>
      </c>
      <c r="I1207" s="25">
        <v>29</v>
      </c>
      <c r="J1207" s="156">
        <f>VALUE(COUNTIF(Validation!$A$2:$H$100,A1207))</f>
        <v>0</v>
      </c>
      <c r="K1207" s="93">
        <f t="shared" si="167"/>
        <v>4450000</v>
      </c>
      <c r="L1207" s="93">
        <f t="shared" si="168"/>
        <v>4450000</v>
      </c>
      <c r="M1207" s="92">
        <v>4450000</v>
      </c>
      <c r="N1207" s="92">
        <v>4450000</v>
      </c>
      <c r="O1207" s="92">
        <v>4450000</v>
      </c>
      <c r="P1207" s="92">
        <v>4450000</v>
      </c>
      <c r="Q1207" s="92" t="s">
        <v>7</v>
      </c>
      <c r="R1207" s="92">
        <v>0</v>
      </c>
      <c r="S1207" s="92">
        <v>0</v>
      </c>
      <c r="T1207" s="25">
        <f t="shared" si="169"/>
        <v>4</v>
      </c>
      <c r="V1207">
        <f t="shared" si="170"/>
        <v>1</v>
      </c>
      <c r="W1207" s="25">
        <f t="shared" si="162"/>
        <v>0</v>
      </c>
      <c r="X1207">
        <f t="shared" si="163"/>
        <v>1</v>
      </c>
    </row>
    <row r="1208" spans="1:24" ht="15.75" x14ac:dyDescent="0.25">
      <c r="A1208" t="str">
        <f t="shared" si="164"/>
        <v>Andrei Vasilevskiy - TBL - G</v>
      </c>
      <c r="B1208" t="str">
        <f t="shared" si="165"/>
        <v>Andrei</v>
      </c>
      <c r="C1208" t="str">
        <f t="shared" si="166"/>
        <v>Vasilevskiy</v>
      </c>
      <c r="D1208" s="13" t="s">
        <v>1474</v>
      </c>
      <c r="E1208" s="22" t="s">
        <v>32</v>
      </c>
      <c r="F1208" s="25">
        <v>0</v>
      </c>
      <c r="G1208" s="9" t="s">
        <v>121</v>
      </c>
      <c r="H1208" s="9" t="s">
        <v>2569</v>
      </c>
      <c r="I1208" s="9">
        <v>25</v>
      </c>
      <c r="J1208" s="156">
        <f>VALUE(COUNTIF(Validation!$A$2:$H$100,A1208))</f>
        <v>1</v>
      </c>
      <c r="K1208" s="93">
        <f t="shared" si="167"/>
        <v>3500000</v>
      </c>
      <c r="L1208" s="93">
        <f t="shared" si="168"/>
        <v>9500000</v>
      </c>
      <c r="M1208" s="92">
        <v>3500000</v>
      </c>
      <c r="N1208" s="92">
        <v>9500000</v>
      </c>
      <c r="O1208" s="92">
        <v>9500000</v>
      </c>
      <c r="P1208" s="92">
        <v>9500000</v>
      </c>
      <c r="Q1208" s="92">
        <v>9500000</v>
      </c>
      <c r="R1208" s="92">
        <v>9500000</v>
      </c>
      <c r="S1208" s="92">
        <v>9500000</v>
      </c>
      <c r="T1208" s="25">
        <f t="shared" si="169"/>
        <v>7</v>
      </c>
      <c r="V1208">
        <f t="shared" si="170"/>
        <v>1</v>
      </c>
      <c r="W1208" s="25">
        <f t="shared" si="162"/>
        <v>0</v>
      </c>
      <c r="X1208">
        <f t="shared" si="163"/>
        <v>0</v>
      </c>
    </row>
    <row r="1209" spans="1:24" ht="15.75" x14ac:dyDescent="0.25">
      <c r="A1209" t="str">
        <f t="shared" si="164"/>
        <v>Mike Condon - TBL - G</v>
      </c>
      <c r="B1209" t="str">
        <f t="shared" si="165"/>
        <v>Mike</v>
      </c>
      <c r="C1209" t="str">
        <f t="shared" si="166"/>
        <v>Condon</v>
      </c>
      <c r="D1209" s="13" t="s">
        <v>1441</v>
      </c>
      <c r="E1209" s="22" t="s">
        <v>32</v>
      </c>
      <c r="F1209" s="25">
        <v>0</v>
      </c>
      <c r="G1209" s="9" t="s">
        <v>121</v>
      </c>
      <c r="H1209" s="9" t="s">
        <v>2581</v>
      </c>
      <c r="I1209" s="9">
        <v>29</v>
      </c>
      <c r="J1209" s="156">
        <f>VALUE(COUNTIF(Validation!$A$2:$H$100,A1209))</f>
        <v>0</v>
      </c>
      <c r="K1209" s="93">
        <f t="shared" si="167"/>
        <v>2400000</v>
      </c>
      <c r="L1209" s="93">
        <f t="shared" si="168"/>
        <v>0</v>
      </c>
      <c r="M1209" s="92">
        <v>2400000</v>
      </c>
      <c r="N1209" s="92" t="s">
        <v>7</v>
      </c>
      <c r="O1209" s="92">
        <v>0</v>
      </c>
      <c r="P1209" s="92">
        <v>0</v>
      </c>
      <c r="Q1209" s="92">
        <v>0</v>
      </c>
      <c r="R1209" s="92">
        <v>0</v>
      </c>
      <c r="S1209" s="92">
        <v>0</v>
      </c>
      <c r="T1209" s="25">
        <f t="shared" si="169"/>
        <v>1</v>
      </c>
      <c r="V1209">
        <f t="shared" si="170"/>
        <v>1</v>
      </c>
      <c r="W1209" s="25">
        <f t="shared" si="162"/>
        <v>0</v>
      </c>
      <c r="X1209">
        <f t="shared" si="163"/>
        <v>0</v>
      </c>
    </row>
    <row r="1210" spans="1:24" ht="15.75" x14ac:dyDescent="0.25">
      <c r="A1210" t="str">
        <f t="shared" si="164"/>
        <v>Kevin Shattenkirk - TBL - DD</v>
      </c>
      <c r="B1210" t="str">
        <f t="shared" si="165"/>
        <v>Kevin</v>
      </c>
      <c r="C1210" t="str">
        <f t="shared" si="166"/>
        <v>Shattenkirk</v>
      </c>
      <c r="D1210" s="13" t="s">
        <v>1671</v>
      </c>
      <c r="E1210" s="22" t="s">
        <v>32</v>
      </c>
      <c r="F1210" s="25" t="s">
        <v>318</v>
      </c>
      <c r="G1210" s="25" t="s">
        <v>2345</v>
      </c>
      <c r="H1210" s="25" t="s">
        <v>2569</v>
      </c>
      <c r="I1210" s="25">
        <v>30</v>
      </c>
      <c r="J1210" s="156">
        <f>VALUE(COUNTIF(Validation!$A$2:$H$100,A1210))</f>
        <v>0</v>
      </c>
      <c r="K1210" s="93">
        <f t="shared" si="167"/>
        <v>1750000</v>
      </c>
      <c r="L1210" s="93">
        <f t="shared" si="168"/>
        <v>0</v>
      </c>
      <c r="M1210" s="92">
        <v>1750000</v>
      </c>
      <c r="N1210" s="92" t="s">
        <v>7</v>
      </c>
      <c r="O1210" s="92">
        <v>0</v>
      </c>
      <c r="P1210" s="92">
        <v>0</v>
      </c>
      <c r="Q1210" s="92">
        <v>0</v>
      </c>
      <c r="R1210" s="92">
        <v>0</v>
      </c>
      <c r="S1210" s="92">
        <v>0</v>
      </c>
      <c r="T1210" s="25">
        <f t="shared" si="169"/>
        <v>1</v>
      </c>
      <c r="V1210">
        <f t="shared" si="170"/>
        <v>2</v>
      </c>
      <c r="W1210" s="25">
        <f t="shared" si="162"/>
        <v>0</v>
      </c>
      <c r="X1210">
        <f t="shared" si="163"/>
        <v>0</v>
      </c>
    </row>
    <row r="1211" spans="1:24" ht="15.75" x14ac:dyDescent="0.25">
      <c r="A1211" t="str">
        <f t="shared" si="164"/>
        <v>Mikhail Sergachev - TBL - DG</v>
      </c>
      <c r="B1211" t="str">
        <f t="shared" si="165"/>
        <v>Mikhail</v>
      </c>
      <c r="C1211" t="str">
        <f t="shared" si="166"/>
        <v>Sergachev</v>
      </c>
      <c r="D1211" s="13" t="s">
        <v>1471</v>
      </c>
      <c r="E1211" s="22" t="s">
        <v>32</v>
      </c>
      <c r="F1211" s="25" t="s">
        <v>348</v>
      </c>
      <c r="G1211" s="25" t="s">
        <v>2346</v>
      </c>
      <c r="H1211" s="25" t="s">
        <v>2569</v>
      </c>
      <c r="I1211" s="25">
        <v>21</v>
      </c>
      <c r="J1211" s="156">
        <f>VALUE(COUNTIF(Validation!$A$2:$H$100,A1211))</f>
        <v>1</v>
      </c>
      <c r="K1211" s="93">
        <f t="shared" si="167"/>
        <v>1744166</v>
      </c>
      <c r="L1211" s="93">
        <f t="shared" si="168"/>
        <v>0</v>
      </c>
      <c r="M1211" s="92">
        <v>1744166</v>
      </c>
      <c r="N1211" s="92" t="s">
        <v>8</v>
      </c>
      <c r="O1211" s="92">
        <v>0</v>
      </c>
      <c r="P1211" s="92">
        <v>0</v>
      </c>
      <c r="Q1211" s="92">
        <v>0</v>
      </c>
      <c r="R1211" s="92">
        <v>0</v>
      </c>
      <c r="S1211" s="92">
        <v>0</v>
      </c>
      <c r="T1211" s="25">
        <f t="shared" si="169"/>
        <v>1</v>
      </c>
      <c r="V1211">
        <f t="shared" si="170"/>
        <v>1</v>
      </c>
      <c r="W1211" s="25">
        <f t="shared" si="162"/>
        <v>1</v>
      </c>
      <c r="X1211">
        <f t="shared" si="163"/>
        <v>0</v>
      </c>
    </row>
    <row r="1212" spans="1:24" ht="15.75" x14ac:dyDescent="0.25">
      <c r="A1212" t="str">
        <f t="shared" si="164"/>
        <v>Braydon Coburn - TBL - DG</v>
      </c>
      <c r="B1212" t="str">
        <f t="shared" si="165"/>
        <v>Braydon</v>
      </c>
      <c r="C1212" t="str">
        <f t="shared" si="166"/>
        <v>Coburn</v>
      </c>
      <c r="D1212" s="13" t="s">
        <v>1470</v>
      </c>
      <c r="E1212" s="22" t="s">
        <v>32</v>
      </c>
      <c r="F1212" s="25">
        <v>0</v>
      </c>
      <c r="G1212" s="25" t="s">
        <v>2346</v>
      </c>
      <c r="H1212" s="25" t="s">
        <v>2569</v>
      </c>
      <c r="I1212" s="25">
        <v>34</v>
      </c>
      <c r="J1212" s="156">
        <f>VALUE(COUNTIF(Validation!$A$2:$H$100,A1212))</f>
        <v>0</v>
      </c>
      <c r="K1212" s="93">
        <f t="shared" si="167"/>
        <v>1700000</v>
      </c>
      <c r="L1212" s="93">
        <f t="shared" si="168"/>
        <v>1700000</v>
      </c>
      <c r="M1212" s="92">
        <v>1700000</v>
      </c>
      <c r="N1212" s="92">
        <v>1700000</v>
      </c>
      <c r="O1212" s="92" t="s">
        <v>7</v>
      </c>
      <c r="P1212" s="92">
        <v>0</v>
      </c>
      <c r="Q1212" s="92">
        <v>0</v>
      </c>
      <c r="R1212" s="92">
        <v>0</v>
      </c>
      <c r="S1212" s="92">
        <v>0</v>
      </c>
      <c r="T1212" s="25">
        <f t="shared" si="169"/>
        <v>2</v>
      </c>
      <c r="V1212">
        <f t="shared" si="170"/>
        <v>1</v>
      </c>
      <c r="W1212" s="25">
        <f t="shared" si="162"/>
        <v>0</v>
      </c>
      <c r="X1212">
        <f t="shared" si="163"/>
        <v>1</v>
      </c>
    </row>
    <row r="1213" spans="1:24" ht="15.75" x14ac:dyDescent="0.25">
      <c r="A1213" t="str">
        <f t="shared" si="164"/>
        <v>Cedric Paquette - TBL - C, AG</v>
      </c>
      <c r="B1213" t="str">
        <f t="shared" si="165"/>
        <v>Cedric</v>
      </c>
      <c r="C1213" t="str">
        <f t="shared" si="166"/>
        <v>Paquette</v>
      </c>
      <c r="D1213" s="13" t="s">
        <v>2789</v>
      </c>
      <c r="E1213" s="22" t="s">
        <v>32</v>
      </c>
      <c r="F1213" s="25">
        <v>0</v>
      </c>
      <c r="G1213" s="9" t="s">
        <v>2353</v>
      </c>
      <c r="H1213" s="9" t="s">
        <v>2569</v>
      </c>
      <c r="I1213" s="9">
        <v>26</v>
      </c>
      <c r="J1213" s="156">
        <f>VALUE(COUNTIF(Validation!$A$2:$H$100,A1213))</f>
        <v>0</v>
      </c>
      <c r="K1213" s="93">
        <f t="shared" si="167"/>
        <v>1650000</v>
      </c>
      <c r="L1213" s="93">
        <f t="shared" si="168"/>
        <v>1650000</v>
      </c>
      <c r="M1213" s="92">
        <v>1650000</v>
      </c>
      <c r="N1213" s="92">
        <v>1650000</v>
      </c>
      <c r="O1213" s="92" t="s">
        <v>7</v>
      </c>
      <c r="P1213" s="92">
        <v>0</v>
      </c>
      <c r="Q1213" s="92">
        <v>0</v>
      </c>
      <c r="R1213" s="92">
        <v>0</v>
      </c>
      <c r="S1213" s="92">
        <v>0</v>
      </c>
      <c r="T1213" s="25">
        <f t="shared" si="169"/>
        <v>2</v>
      </c>
      <c r="V1213">
        <f t="shared" si="170"/>
        <v>1</v>
      </c>
      <c r="W1213" s="25">
        <f t="shared" si="162"/>
        <v>0</v>
      </c>
      <c r="X1213">
        <f t="shared" si="163"/>
        <v>1</v>
      </c>
    </row>
    <row r="1214" spans="1:24" ht="15.75" x14ac:dyDescent="0.25">
      <c r="A1214" t="str">
        <f t="shared" si="164"/>
        <v>Cal Foote - TBL - DD</v>
      </c>
      <c r="B1214" t="str">
        <f t="shared" si="165"/>
        <v>Cal</v>
      </c>
      <c r="C1214" t="str">
        <f t="shared" si="166"/>
        <v>Foote</v>
      </c>
      <c r="D1214" s="13" t="s">
        <v>1476</v>
      </c>
      <c r="E1214" s="22" t="s">
        <v>32</v>
      </c>
      <c r="F1214" s="25" t="s">
        <v>331</v>
      </c>
      <c r="G1214" s="158" t="s">
        <v>2345</v>
      </c>
      <c r="H1214" s="158" t="s">
        <v>2581</v>
      </c>
      <c r="I1214" s="158">
        <v>20</v>
      </c>
      <c r="J1214" s="156">
        <f>VALUE(COUNTIF(Validation!$A$2:$H$100,A1214))</f>
        <v>1</v>
      </c>
      <c r="K1214" s="93">
        <f t="shared" si="167"/>
        <v>1425000</v>
      </c>
      <c r="L1214" s="93">
        <f t="shared" si="168"/>
        <v>1425000</v>
      </c>
      <c r="M1214" s="92">
        <v>1425000</v>
      </c>
      <c r="N1214" s="92">
        <v>1425000</v>
      </c>
      <c r="O1214" s="92" t="s">
        <v>8</v>
      </c>
      <c r="P1214" s="92">
        <v>0</v>
      </c>
      <c r="Q1214" s="92">
        <v>0</v>
      </c>
      <c r="R1214" s="92">
        <v>0</v>
      </c>
      <c r="S1214" s="92">
        <v>0</v>
      </c>
      <c r="T1214" s="25">
        <f t="shared" si="169"/>
        <v>2</v>
      </c>
      <c r="V1214">
        <f t="shared" si="170"/>
        <v>1</v>
      </c>
      <c r="W1214" s="25">
        <f t="shared" ref="W1214:W1276" si="171">IF(LEFT(F1214,3)="ELC",1,0)</f>
        <v>1</v>
      </c>
      <c r="X1214">
        <f t="shared" ref="X1214:X1276" si="172">IF(K1214=L1214,1,0)</f>
        <v>1</v>
      </c>
    </row>
    <row r="1215" spans="1:24" ht="15.75" x14ac:dyDescent="0.25">
      <c r="A1215" t="str">
        <f t="shared" si="164"/>
        <v>Curtis McElhinney - TBL - G</v>
      </c>
      <c r="B1215" t="str">
        <f t="shared" si="165"/>
        <v>Curtis</v>
      </c>
      <c r="C1215" t="str">
        <f t="shared" si="166"/>
        <v>McElhinney</v>
      </c>
      <c r="D1215" s="13" t="s">
        <v>1520</v>
      </c>
      <c r="E1215" s="22" t="s">
        <v>32</v>
      </c>
      <c r="F1215" s="25" t="s">
        <v>2601</v>
      </c>
      <c r="G1215" s="25" t="s">
        <v>121</v>
      </c>
      <c r="H1215" s="25" t="s">
        <v>2569</v>
      </c>
      <c r="I1215" s="25">
        <v>36</v>
      </c>
      <c r="J1215" s="156">
        <f>VALUE(COUNTIF(Validation!$A$2:$H$100,A1215))</f>
        <v>0</v>
      </c>
      <c r="K1215" s="93">
        <f t="shared" si="167"/>
        <v>1300000</v>
      </c>
      <c r="L1215" s="93">
        <f t="shared" si="168"/>
        <v>1300000</v>
      </c>
      <c r="M1215" s="92">
        <v>1300000</v>
      </c>
      <c r="N1215" s="92">
        <v>1300000</v>
      </c>
      <c r="O1215" s="92" t="s">
        <v>7</v>
      </c>
      <c r="P1215" s="92">
        <v>0</v>
      </c>
      <c r="Q1215" s="92">
        <v>0</v>
      </c>
      <c r="R1215" s="92">
        <v>0</v>
      </c>
      <c r="S1215" s="92">
        <v>0</v>
      </c>
      <c r="T1215" s="25">
        <f t="shared" si="169"/>
        <v>2</v>
      </c>
      <c r="V1215">
        <f t="shared" si="170"/>
        <v>1</v>
      </c>
      <c r="W1215" s="25">
        <f t="shared" si="171"/>
        <v>0</v>
      </c>
      <c r="X1215">
        <f t="shared" si="172"/>
        <v>1</v>
      </c>
    </row>
    <row r="1216" spans="1:24" ht="15.75" x14ac:dyDescent="0.25">
      <c r="A1216" t="str">
        <f t="shared" si="164"/>
        <v>Jan Rutta - TBL - DD</v>
      </c>
      <c r="B1216" t="str">
        <f t="shared" si="165"/>
        <v>Jan</v>
      </c>
      <c r="C1216" t="str">
        <f t="shared" si="166"/>
        <v>Rutta</v>
      </c>
      <c r="D1216" s="13" t="s">
        <v>1806</v>
      </c>
      <c r="E1216" s="22" t="s">
        <v>32</v>
      </c>
      <c r="F1216" s="25">
        <v>0</v>
      </c>
      <c r="G1216" s="9" t="s">
        <v>2345</v>
      </c>
      <c r="H1216" s="9" t="s">
        <v>2569</v>
      </c>
      <c r="I1216" s="9">
        <v>29</v>
      </c>
      <c r="J1216" s="156">
        <f>VALUE(COUNTIF(Validation!$A$2:$H$100,A1216))</f>
        <v>0</v>
      </c>
      <c r="K1216" s="93">
        <f t="shared" si="167"/>
        <v>1300000</v>
      </c>
      <c r="L1216" s="93">
        <f t="shared" si="168"/>
        <v>0</v>
      </c>
      <c r="M1216" s="92">
        <v>1300000</v>
      </c>
      <c r="N1216" s="92" t="s">
        <v>7</v>
      </c>
      <c r="O1216" s="92">
        <v>0</v>
      </c>
      <c r="P1216" s="92">
        <v>0</v>
      </c>
      <c r="Q1216" s="92">
        <v>0</v>
      </c>
      <c r="R1216" s="92">
        <v>0</v>
      </c>
      <c r="S1216" s="92">
        <v>0</v>
      </c>
      <c r="T1216" s="25">
        <f t="shared" si="169"/>
        <v>1</v>
      </c>
      <c r="V1216">
        <f t="shared" si="170"/>
        <v>1</v>
      </c>
      <c r="W1216" s="25">
        <f t="shared" si="171"/>
        <v>0</v>
      </c>
      <c r="X1216">
        <f t="shared" si="172"/>
        <v>0</v>
      </c>
    </row>
    <row r="1217" spans="1:24" ht="15.75" x14ac:dyDescent="0.25">
      <c r="A1217" t="str">
        <f t="shared" si="164"/>
        <v>Louis Domingue - TBL - G</v>
      </c>
      <c r="B1217" t="str">
        <f t="shared" si="165"/>
        <v>Louis</v>
      </c>
      <c r="C1217" t="str">
        <f t="shared" si="166"/>
        <v>Domingue</v>
      </c>
      <c r="D1217" s="13" t="s">
        <v>1475</v>
      </c>
      <c r="E1217" s="22" t="s">
        <v>32</v>
      </c>
      <c r="F1217" s="25">
        <v>0</v>
      </c>
      <c r="G1217" s="25" t="s">
        <v>121</v>
      </c>
      <c r="H1217" s="25" t="s">
        <v>2581</v>
      </c>
      <c r="I1217" s="25">
        <v>27</v>
      </c>
      <c r="J1217" s="156">
        <f>VALUE(COUNTIF(Validation!$A$2:$H$100,A1217))</f>
        <v>0</v>
      </c>
      <c r="K1217" s="93">
        <f t="shared" si="167"/>
        <v>1150000</v>
      </c>
      <c r="L1217" s="93">
        <f t="shared" si="168"/>
        <v>0</v>
      </c>
      <c r="M1217" s="92">
        <v>1150000</v>
      </c>
      <c r="N1217" s="92" t="s">
        <v>7</v>
      </c>
      <c r="O1217" s="92">
        <v>0</v>
      </c>
      <c r="P1217" s="92">
        <v>0</v>
      </c>
      <c r="Q1217" s="92">
        <v>0</v>
      </c>
      <c r="R1217" s="92">
        <v>0</v>
      </c>
      <c r="S1217" s="92">
        <v>0</v>
      </c>
      <c r="T1217" s="25">
        <f t="shared" si="169"/>
        <v>1</v>
      </c>
      <c r="V1217">
        <f t="shared" si="170"/>
        <v>1</v>
      </c>
      <c r="W1217" s="25">
        <f t="shared" si="171"/>
        <v>0</v>
      </c>
      <c r="X1217">
        <f t="shared" si="172"/>
        <v>0</v>
      </c>
    </row>
    <row r="1218" spans="1:24" ht="15.75" x14ac:dyDescent="0.25">
      <c r="A1218" t="str">
        <f t="shared" si="164"/>
        <v>Anthony Cirelli - TBL - C</v>
      </c>
      <c r="B1218" t="str">
        <f t="shared" si="165"/>
        <v>Anthony</v>
      </c>
      <c r="C1218" t="str">
        <f t="shared" si="166"/>
        <v>Cirelli</v>
      </c>
      <c r="D1218" s="13" t="s">
        <v>1488</v>
      </c>
      <c r="E1218" s="22" t="s">
        <v>32</v>
      </c>
      <c r="F1218" s="25" t="s">
        <v>331</v>
      </c>
      <c r="G1218" s="25" t="s">
        <v>70</v>
      </c>
      <c r="H1218" s="25" t="s">
        <v>2569</v>
      </c>
      <c r="I1218" s="25">
        <v>22</v>
      </c>
      <c r="J1218" s="156">
        <f>VALUE(COUNTIF(Validation!$A$2:$H$100,A1218))</f>
        <v>1</v>
      </c>
      <c r="K1218" s="93">
        <f t="shared" si="167"/>
        <v>935833</v>
      </c>
      <c r="L1218" s="93">
        <f t="shared" si="168"/>
        <v>0</v>
      </c>
      <c r="M1218" s="92">
        <v>935833</v>
      </c>
      <c r="N1218" s="92" t="s">
        <v>8</v>
      </c>
      <c r="O1218" s="92">
        <v>0</v>
      </c>
      <c r="P1218" s="92">
        <v>0</v>
      </c>
      <c r="Q1218" s="92">
        <v>0</v>
      </c>
      <c r="R1218" s="92">
        <v>0</v>
      </c>
      <c r="S1218" s="92">
        <v>0</v>
      </c>
      <c r="T1218" s="25">
        <f t="shared" si="169"/>
        <v>1</v>
      </c>
      <c r="V1218">
        <f t="shared" si="170"/>
        <v>1</v>
      </c>
      <c r="W1218" s="25">
        <f t="shared" si="171"/>
        <v>1</v>
      </c>
      <c r="X1218">
        <f t="shared" si="172"/>
        <v>0</v>
      </c>
    </row>
    <row r="1219" spans="1:24" ht="15.75" x14ac:dyDescent="0.25">
      <c r="A1219" t="str">
        <f t="shared" ref="A1219:A1282" si="173">B1219&amp;" "&amp;C1219&amp;" - "&amp;E1219&amp;" - "&amp;G1219</f>
        <v>Dennis Yan - TBL - AG</v>
      </c>
      <c r="B1219" t="str">
        <f t="shared" ref="B1219:B1282" si="174">RIGHT(D1219,(LEN(D1219)-1)-SEARCH(",",D1219,1))</f>
        <v>Dennis</v>
      </c>
      <c r="C1219" t="str">
        <f t="shared" ref="C1219:C1282" si="175">LEFT(D1219,SEARCH(",",D1219,1)-1)</f>
        <v>Yan</v>
      </c>
      <c r="D1219" s="13" t="s">
        <v>1486</v>
      </c>
      <c r="E1219" s="22" t="s">
        <v>32</v>
      </c>
      <c r="F1219" s="25" t="s">
        <v>331</v>
      </c>
      <c r="G1219" s="25" t="s">
        <v>2341</v>
      </c>
      <c r="H1219" s="25" t="s">
        <v>2581</v>
      </c>
      <c r="I1219" s="25">
        <v>22</v>
      </c>
      <c r="J1219" s="156">
        <f>VALUE(COUNTIF(Validation!$A$2:$H$100,A1219))</f>
        <v>0</v>
      </c>
      <c r="K1219" s="93">
        <f t="shared" ref="K1219:K1282" si="176">IF(OR(M1219="RFA",M1219="UFA",M1219="",M1219=0),0,M1219)</f>
        <v>935833</v>
      </c>
      <c r="L1219" s="93">
        <f t="shared" ref="L1219:L1282" si="177">IF(OR(N1219="RFA",N1219="UFA",N1219="",N1219=0),0,N1219)</f>
        <v>0</v>
      </c>
      <c r="M1219" s="92">
        <v>935833</v>
      </c>
      <c r="N1219" s="92" t="s">
        <v>8</v>
      </c>
      <c r="O1219" s="92">
        <v>0</v>
      </c>
      <c r="P1219" s="92">
        <v>0</v>
      </c>
      <c r="Q1219" s="92">
        <v>0</v>
      </c>
      <c r="R1219" s="92">
        <v>0</v>
      </c>
      <c r="S1219" s="92">
        <v>0</v>
      </c>
      <c r="T1219" s="25">
        <f t="shared" ref="T1219:T1282" si="178">COUNTIF(M1219:S1219,"&gt;0")</f>
        <v>1</v>
      </c>
      <c r="V1219">
        <f t="shared" ref="V1219:V1282" si="179">COUNTIF($D$3:$D$1478,D1219)</f>
        <v>1</v>
      </c>
      <c r="W1219" s="25">
        <f t="shared" si="171"/>
        <v>1</v>
      </c>
      <c r="X1219">
        <f t="shared" si="172"/>
        <v>0</v>
      </c>
    </row>
    <row r="1220" spans="1:24" ht="15.75" x14ac:dyDescent="0.25">
      <c r="A1220" t="str">
        <f t="shared" si="173"/>
        <v>Ross Colton - TBL - C</v>
      </c>
      <c r="B1220" t="str">
        <f t="shared" si="174"/>
        <v>Ross</v>
      </c>
      <c r="C1220" t="str">
        <f t="shared" si="175"/>
        <v>Colton</v>
      </c>
      <c r="D1220" s="13" t="s">
        <v>1483</v>
      </c>
      <c r="E1220" s="22" t="s">
        <v>32</v>
      </c>
      <c r="F1220" s="25" t="s">
        <v>331</v>
      </c>
      <c r="G1220" s="25" t="s">
        <v>70</v>
      </c>
      <c r="H1220" s="25" t="s">
        <v>2581</v>
      </c>
      <c r="I1220" s="25">
        <v>22</v>
      </c>
      <c r="J1220" s="156">
        <f>VALUE(COUNTIF(Validation!$A$2:$H$100,A1220))</f>
        <v>0</v>
      </c>
      <c r="K1220" s="93">
        <f t="shared" si="176"/>
        <v>925000</v>
      </c>
      <c r="L1220" s="93">
        <f t="shared" si="177"/>
        <v>0</v>
      </c>
      <c r="M1220" s="92">
        <v>925000</v>
      </c>
      <c r="N1220" s="92" t="s">
        <v>8</v>
      </c>
      <c r="O1220" s="92">
        <v>0</v>
      </c>
      <c r="P1220" s="92">
        <v>0</v>
      </c>
      <c r="Q1220" s="92">
        <v>0</v>
      </c>
      <c r="R1220" s="92">
        <v>0</v>
      </c>
      <c r="S1220" s="92">
        <v>0</v>
      </c>
      <c r="T1220" s="25">
        <f t="shared" si="178"/>
        <v>1</v>
      </c>
      <c r="V1220">
        <f t="shared" si="179"/>
        <v>1</v>
      </c>
      <c r="W1220" s="25">
        <f t="shared" si="171"/>
        <v>1</v>
      </c>
      <c r="X1220">
        <f t="shared" si="172"/>
        <v>0</v>
      </c>
    </row>
    <row r="1221" spans="1:24" ht="15.75" x14ac:dyDescent="0.25">
      <c r="A1221" t="str">
        <f t="shared" si="173"/>
        <v>Nolan Foote - TBL - AG</v>
      </c>
      <c r="B1221" t="str">
        <f t="shared" si="174"/>
        <v>Nolan</v>
      </c>
      <c r="C1221" t="str">
        <f t="shared" si="175"/>
        <v>Foote</v>
      </c>
      <c r="D1221" s="13" t="s">
        <v>2453</v>
      </c>
      <c r="E1221" s="22" t="s">
        <v>32</v>
      </c>
      <c r="F1221" s="25" t="s">
        <v>333</v>
      </c>
      <c r="G1221" s="25" t="s">
        <v>2341</v>
      </c>
      <c r="H1221" s="25" t="s">
        <v>334</v>
      </c>
      <c r="I1221" s="25">
        <v>18</v>
      </c>
      <c r="J1221" s="156">
        <f>VALUE(COUNTIF(Validation!$A$2:$H$100,A1221))</f>
        <v>0</v>
      </c>
      <c r="K1221" s="93">
        <f t="shared" si="176"/>
        <v>925000</v>
      </c>
      <c r="L1221" s="93">
        <f t="shared" si="177"/>
        <v>925000</v>
      </c>
      <c r="M1221" s="92">
        <v>925000</v>
      </c>
      <c r="N1221" s="92">
        <v>925000</v>
      </c>
      <c r="O1221" s="92">
        <v>925000</v>
      </c>
      <c r="P1221" s="92" t="s">
        <v>8</v>
      </c>
      <c r="Q1221" s="92">
        <v>0</v>
      </c>
      <c r="R1221" s="92">
        <v>0</v>
      </c>
      <c r="S1221" s="92">
        <v>0</v>
      </c>
      <c r="T1221" s="25">
        <f t="shared" si="178"/>
        <v>3</v>
      </c>
      <c r="V1221">
        <f t="shared" si="179"/>
        <v>1</v>
      </c>
      <c r="W1221" s="25">
        <f t="shared" si="171"/>
        <v>1</v>
      </c>
      <c r="X1221">
        <f t="shared" si="172"/>
        <v>1</v>
      </c>
    </row>
    <row r="1222" spans="1:24" ht="15.75" x14ac:dyDescent="0.25">
      <c r="A1222" t="str">
        <f t="shared" si="173"/>
        <v>Jimmy Huntington - TBL - C</v>
      </c>
      <c r="B1222" t="str">
        <f t="shared" si="174"/>
        <v>Jimmy</v>
      </c>
      <c r="C1222" t="str">
        <f t="shared" si="175"/>
        <v>Huntington</v>
      </c>
      <c r="D1222" s="13" t="s">
        <v>2454</v>
      </c>
      <c r="E1222" s="22" t="s">
        <v>32</v>
      </c>
      <c r="F1222" s="25" t="s">
        <v>331</v>
      </c>
      <c r="G1222" s="25" t="s">
        <v>70</v>
      </c>
      <c r="H1222" s="25" t="s">
        <v>2581</v>
      </c>
      <c r="I1222" s="25">
        <v>20</v>
      </c>
      <c r="J1222" s="156">
        <f>VALUE(COUNTIF(Validation!$A$2:$H$100,A1222))</f>
        <v>0</v>
      </c>
      <c r="K1222" s="93">
        <f t="shared" si="176"/>
        <v>925000</v>
      </c>
      <c r="L1222" s="93">
        <f t="shared" si="177"/>
        <v>925000</v>
      </c>
      <c r="M1222" s="92">
        <v>925000</v>
      </c>
      <c r="N1222" s="92">
        <v>925000</v>
      </c>
      <c r="O1222" s="92">
        <v>925000</v>
      </c>
      <c r="P1222" s="92" t="s">
        <v>8</v>
      </c>
      <c r="Q1222" s="92">
        <v>0</v>
      </c>
      <c r="R1222" s="92">
        <v>0</v>
      </c>
      <c r="S1222" s="92">
        <v>0</v>
      </c>
      <c r="T1222" s="25">
        <f t="shared" si="178"/>
        <v>3</v>
      </c>
      <c r="V1222">
        <f t="shared" si="179"/>
        <v>1</v>
      </c>
      <c r="W1222" s="25">
        <f t="shared" si="171"/>
        <v>1</v>
      </c>
      <c r="X1222">
        <f t="shared" si="172"/>
        <v>1</v>
      </c>
    </row>
    <row r="1223" spans="1:24" ht="15.75" x14ac:dyDescent="0.25">
      <c r="A1223" t="str">
        <f t="shared" si="173"/>
        <v>Ryan Lohin - TBL - C, AG, AD</v>
      </c>
      <c r="B1223" t="str">
        <f t="shared" si="174"/>
        <v>Ryan</v>
      </c>
      <c r="C1223" t="str">
        <f t="shared" si="175"/>
        <v>Lohin</v>
      </c>
      <c r="D1223" s="13" t="s">
        <v>2456</v>
      </c>
      <c r="E1223" s="22" t="s">
        <v>32</v>
      </c>
      <c r="F1223" s="25" t="s">
        <v>331</v>
      </c>
      <c r="G1223" s="25" t="s">
        <v>2395</v>
      </c>
      <c r="H1223" s="25" t="s">
        <v>2581</v>
      </c>
      <c r="I1223" s="9">
        <v>23</v>
      </c>
      <c r="J1223" s="156">
        <f>VALUE(COUNTIF(Validation!$A$2:$H$100,A1223))</f>
        <v>0</v>
      </c>
      <c r="K1223" s="93">
        <f t="shared" si="176"/>
        <v>925000</v>
      </c>
      <c r="L1223" s="93">
        <f t="shared" si="177"/>
        <v>925000</v>
      </c>
      <c r="M1223" s="92">
        <v>925000</v>
      </c>
      <c r="N1223" s="92">
        <v>925000</v>
      </c>
      <c r="O1223" s="92" t="s">
        <v>8</v>
      </c>
      <c r="P1223" s="92">
        <v>0</v>
      </c>
      <c r="Q1223" s="92">
        <v>0</v>
      </c>
      <c r="R1223" s="92">
        <v>0</v>
      </c>
      <c r="S1223" s="92">
        <v>0</v>
      </c>
      <c r="T1223" s="25">
        <f t="shared" si="178"/>
        <v>2</v>
      </c>
      <c r="V1223">
        <f t="shared" si="179"/>
        <v>1</v>
      </c>
      <c r="W1223" s="25">
        <f t="shared" si="171"/>
        <v>1</v>
      </c>
      <c r="X1223">
        <f t="shared" si="172"/>
        <v>1</v>
      </c>
    </row>
    <row r="1224" spans="1:24" ht="15.75" x14ac:dyDescent="0.25">
      <c r="A1224" t="str">
        <f t="shared" si="173"/>
        <v>Alexander Volkov - TBL - AG, AD</v>
      </c>
      <c r="B1224" t="str">
        <f t="shared" si="174"/>
        <v>Alexander</v>
      </c>
      <c r="C1224" t="str">
        <f t="shared" si="175"/>
        <v>Volkov</v>
      </c>
      <c r="D1224" s="13" t="s">
        <v>1477</v>
      </c>
      <c r="E1224" s="22" t="s">
        <v>32</v>
      </c>
      <c r="F1224" s="25" t="s">
        <v>331</v>
      </c>
      <c r="G1224" s="25" t="s">
        <v>2343</v>
      </c>
      <c r="H1224" s="25" t="s">
        <v>2581</v>
      </c>
      <c r="I1224" s="25">
        <v>22</v>
      </c>
      <c r="J1224" s="156">
        <f>VALUE(COUNTIF(Validation!$A$2:$H$100,A1224))</f>
        <v>0</v>
      </c>
      <c r="K1224" s="93">
        <f t="shared" si="176"/>
        <v>925000</v>
      </c>
      <c r="L1224" s="93">
        <f t="shared" si="177"/>
        <v>0</v>
      </c>
      <c r="M1224" s="92">
        <v>925000</v>
      </c>
      <c r="N1224" s="92" t="s">
        <v>8</v>
      </c>
      <c r="O1224" s="92">
        <v>0</v>
      </c>
      <c r="P1224" s="92">
        <v>0</v>
      </c>
      <c r="Q1224" s="92">
        <v>0</v>
      </c>
      <c r="R1224" s="92">
        <v>0</v>
      </c>
      <c r="S1224" s="92">
        <v>0</v>
      </c>
      <c r="T1224" s="25">
        <f t="shared" si="178"/>
        <v>1</v>
      </c>
      <c r="V1224">
        <f t="shared" si="179"/>
        <v>1</v>
      </c>
      <c r="W1224" s="25">
        <f t="shared" si="171"/>
        <v>1</v>
      </c>
      <c r="X1224">
        <f t="shared" si="172"/>
        <v>0</v>
      </c>
    </row>
    <row r="1225" spans="1:24" ht="15.75" x14ac:dyDescent="0.25">
      <c r="A1225" t="str">
        <f t="shared" si="173"/>
        <v>Mitchell Stephens - TBL - C</v>
      </c>
      <c r="B1225" t="str">
        <f t="shared" si="174"/>
        <v>Mitchell</v>
      </c>
      <c r="C1225" t="str">
        <f t="shared" si="175"/>
        <v>Stephens</v>
      </c>
      <c r="D1225" s="13" t="s">
        <v>1478</v>
      </c>
      <c r="E1225" s="22" t="s">
        <v>32</v>
      </c>
      <c r="F1225" s="25" t="s">
        <v>331</v>
      </c>
      <c r="G1225" s="9" t="s">
        <v>70</v>
      </c>
      <c r="H1225" s="9" t="s">
        <v>2581</v>
      </c>
      <c r="I1225" s="9">
        <v>22</v>
      </c>
      <c r="J1225" s="156">
        <f>VALUE(COUNTIF(Validation!$A$2:$H$100,A1225))</f>
        <v>0</v>
      </c>
      <c r="K1225" s="93">
        <f t="shared" si="176"/>
        <v>919166</v>
      </c>
      <c r="L1225" s="93">
        <f t="shared" si="177"/>
        <v>0</v>
      </c>
      <c r="M1225" s="92">
        <v>919166</v>
      </c>
      <c r="N1225" s="92" t="s">
        <v>8</v>
      </c>
      <c r="O1225" s="92">
        <v>0</v>
      </c>
      <c r="P1225" s="92">
        <v>0</v>
      </c>
      <c r="Q1225" s="92">
        <v>0</v>
      </c>
      <c r="R1225" s="92">
        <v>0</v>
      </c>
      <c r="S1225" s="92">
        <v>0</v>
      </c>
      <c r="T1225" s="25">
        <f t="shared" si="178"/>
        <v>1</v>
      </c>
      <c r="V1225">
        <f t="shared" si="179"/>
        <v>1</v>
      </c>
      <c r="W1225" s="25">
        <f t="shared" si="171"/>
        <v>1</v>
      </c>
      <c r="X1225">
        <f t="shared" si="172"/>
        <v>0</v>
      </c>
    </row>
    <row r="1226" spans="1:24" ht="15.75" x14ac:dyDescent="0.25">
      <c r="A1226" t="str">
        <f t="shared" si="173"/>
        <v>Mathieu Joseph - TBL - AG, AD</v>
      </c>
      <c r="B1226" t="str">
        <f t="shared" si="174"/>
        <v>Mathieu</v>
      </c>
      <c r="C1226" t="str">
        <f t="shared" si="175"/>
        <v>Joseph</v>
      </c>
      <c r="D1226" s="13" t="s">
        <v>1489</v>
      </c>
      <c r="E1226" s="22" t="s">
        <v>32</v>
      </c>
      <c r="F1226" s="25" t="s">
        <v>331</v>
      </c>
      <c r="G1226" s="25" t="s">
        <v>2343</v>
      </c>
      <c r="H1226" s="25" t="s">
        <v>2569</v>
      </c>
      <c r="I1226" s="25">
        <v>22</v>
      </c>
      <c r="J1226" s="156">
        <f>VALUE(COUNTIF(Validation!$A$2:$H$100,A1226))</f>
        <v>0</v>
      </c>
      <c r="K1226" s="93">
        <f t="shared" si="176"/>
        <v>910833</v>
      </c>
      <c r="L1226" s="93">
        <f t="shared" si="177"/>
        <v>0</v>
      </c>
      <c r="M1226" s="92">
        <v>910833</v>
      </c>
      <c r="N1226" s="92" t="s">
        <v>8</v>
      </c>
      <c r="O1226" s="92">
        <v>0</v>
      </c>
      <c r="P1226" s="92">
        <v>0</v>
      </c>
      <c r="Q1226" s="92">
        <v>0</v>
      </c>
      <c r="R1226" s="92">
        <v>0</v>
      </c>
      <c r="S1226" s="92">
        <v>0</v>
      </c>
      <c r="T1226" s="25">
        <f t="shared" si="178"/>
        <v>1</v>
      </c>
      <c r="V1226">
        <f t="shared" si="179"/>
        <v>1</v>
      </c>
      <c r="W1226" s="25">
        <f t="shared" si="171"/>
        <v>1</v>
      </c>
      <c r="X1226">
        <f t="shared" si="172"/>
        <v>0</v>
      </c>
    </row>
    <row r="1227" spans="1:24" ht="15.75" x14ac:dyDescent="0.25">
      <c r="A1227" t="str">
        <f t="shared" si="173"/>
        <v>Matthew Spencer - TBL - D</v>
      </c>
      <c r="B1227" t="str">
        <f t="shared" si="174"/>
        <v>Matthew</v>
      </c>
      <c r="C1227" t="str">
        <f t="shared" si="175"/>
        <v>Spencer</v>
      </c>
      <c r="D1227" s="13" t="s">
        <v>1487</v>
      </c>
      <c r="E1227" s="22" t="s">
        <v>32</v>
      </c>
      <c r="F1227" s="25" t="s">
        <v>331</v>
      </c>
      <c r="G1227" s="25" t="s">
        <v>79</v>
      </c>
      <c r="H1227" s="25" t="s">
        <v>2581</v>
      </c>
      <c r="I1227" s="25">
        <v>22</v>
      </c>
      <c r="J1227" s="156">
        <f>VALUE(COUNTIF(Validation!$A$2:$H$100,A1227))</f>
        <v>0</v>
      </c>
      <c r="K1227" s="93">
        <f t="shared" si="176"/>
        <v>910833</v>
      </c>
      <c r="L1227" s="93">
        <f t="shared" si="177"/>
        <v>0</v>
      </c>
      <c r="M1227" s="92">
        <v>910833</v>
      </c>
      <c r="N1227" s="92" t="s">
        <v>8</v>
      </c>
      <c r="O1227" s="92">
        <v>0</v>
      </c>
      <c r="P1227" s="92">
        <v>0</v>
      </c>
      <c r="Q1227" s="92">
        <v>0</v>
      </c>
      <c r="R1227" s="92">
        <v>0</v>
      </c>
      <c r="S1227" s="92">
        <v>0</v>
      </c>
      <c r="T1227" s="25">
        <f t="shared" si="178"/>
        <v>1</v>
      </c>
      <c r="V1227">
        <f t="shared" si="179"/>
        <v>1</v>
      </c>
      <c r="W1227" s="25">
        <f t="shared" si="171"/>
        <v>1</v>
      </c>
      <c r="X1227">
        <f t="shared" si="172"/>
        <v>0</v>
      </c>
    </row>
    <row r="1228" spans="1:24" ht="15.75" x14ac:dyDescent="0.25">
      <c r="A1228" t="str">
        <f t="shared" si="173"/>
        <v>Patrick Maroon - TBL - AG, AD</v>
      </c>
      <c r="B1228" t="str">
        <f t="shared" si="174"/>
        <v>Patrick</v>
      </c>
      <c r="C1228" t="str">
        <f t="shared" si="175"/>
        <v>Maroon</v>
      </c>
      <c r="D1228" s="13" t="s">
        <v>4756</v>
      </c>
      <c r="E1228" s="22" t="s">
        <v>32</v>
      </c>
      <c r="F1228" s="25">
        <v>0</v>
      </c>
      <c r="G1228" s="158" t="s">
        <v>2343</v>
      </c>
      <c r="H1228" s="158" t="s">
        <v>2569</v>
      </c>
      <c r="I1228" s="158">
        <v>31</v>
      </c>
      <c r="J1228" s="156">
        <f>VALUE(COUNTIF(Validation!$A$2:$H$100,A1228))</f>
        <v>1</v>
      </c>
      <c r="K1228" s="93">
        <f t="shared" si="176"/>
        <v>900000</v>
      </c>
      <c r="L1228" s="93">
        <f t="shared" si="177"/>
        <v>0</v>
      </c>
      <c r="M1228" s="92">
        <v>900000</v>
      </c>
      <c r="N1228" s="92" t="s">
        <v>7</v>
      </c>
      <c r="O1228" s="92">
        <v>0</v>
      </c>
      <c r="P1228" s="92">
        <v>0</v>
      </c>
      <c r="Q1228" s="92">
        <v>0</v>
      </c>
      <c r="R1228" s="92">
        <v>0</v>
      </c>
      <c r="S1228" s="92">
        <v>0</v>
      </c>
      <c r="T1228" s="25">
        <f t="shared" si="178"/>
        <v>1</v>
      </c>
      <c r="V1228">
        <f t="shared" si="179"/>
        <v>1</v>
      </c>
      <c r="W1228" s="25">
        <f t="shared" si="171"/>
        <v>0</v>
      </c>
      <c r="X1228">
        <f t="shared" si="172"/>
        <v>0</v>
      </c>
    </row>
    <row r="1229" spans="1:24" ht="15.75" x14ac:dyDescent="0.25">
      <c r="A1229" t="str">
        <f t="shared" si="173"/>
        <v>Gabriel Fortier - TBL - AG</v>
      </c>
      <c r="B1229" t="str">
        <f t="shared" si="174"/>
        <v>Gabriel</v>
      </c>
      <c r="C1229" t="str">
        <f t="shared" si="175"/>
        <v>Fortier</v>
      </c>
      <c r="D1229" s="13" t="s">
        <v>2455</v>
      </c>
      <c r="E1229" s="22" t="s">
        <v>32</v>
      </c>
      <c r="F1229" s="25" t="s">
        <v>333</v>
      </c>
      <c r="G1229" s="25" t="s">
        <v>2341</v>
      </c>
      <c r="H1229" s="25" t="s">
        <v>334</v>
      </c>
      <c r="I1229" s="25">
        <v>19</v>
      </c>
      <c r="J1229" s="156">
        <f>VALUE(COUNTIF(Validation!$A$2:$H$100,A1229))</f>
        <v>0</v>
      </c>
      <c r="K1229" s="93">
        <f t="shared" si="176"/>
        <v>894167</v>
      </c>
      <c r="L1229" s="93">
        <f t="shared" si="177"/>
        <v>894167</v>
      </c>
      <c r="M1229" s="92">
        <v>894167</v>
      </c>
      <c r="N1229" s="92">
        <v>894167</v>
      </c>
      <c r="O1229" s="92">
        <v>894167</v>
      </c>
      <c r="P1229" s="92" t="s">
        <v>8</v>
      </c>
      <c r="Q1229" s="92">
        <v>0</v>
      </c>
      <c r="R1229" s="92">
        <v>0</v>
      </c>
      <c r="S1229" s="92">
        <v>0</v>
      </c>
      <c r="T1229" s="25">
        <f t="shared" si="178"/>
        <v>3</v>
      </c>
      <c r="V1229">
        <f t="shared" si="179"/>
        <v>1</v>
      </c>
      <c r="W1229" s="25">
        <f t="shared" si="171"/>
        <v>1</v>
      </c>
      <c r="X1229">
        <f t="shared" si="172"/>
        <v>1</v>
      </c>
    </row>
    <row r="1230" spans="1:24" ht="15.75" x14ac:dyDescent="0.25">
      <c r="A1230" t="str">
        <f t="shared" si="173"/>
        <v>Boris Katchouk - TBL - AG</v>
      </c>
      <c r="B1230" t="str">
        <f t="shared" si="174"/>
        <v>Boris</v>
      </c>
      <c r="C1230" t="str">
        <f t="shared" si="175"/>
        <v>Katchouk</v>
      </c>
      <c r="D1230" s="13" t="s">
        <v>1479</v>
      </c>
      <c r="E1230" s="22" t="s">
        <v>32</v>
      </c>
      <c r="F1230" s="25" t="s">
        <v>331</v>
      </c>
      <c r="G1230" s="25" t="s">
        <v>2341</v>
      </c>
      <c r="H1230" s="25" t="s">
        <v>2581</v>
      </c>
      <c r="I1230" s="25">
        <v>21</v>
      </c>
      <c r="J1230" s="156">
        <f>VALUE(COUNTIF(Validation!$A$2:$H$100,A1230))</f>
        <v>0</v>
      </c>
      <c r="K1230" s="93">
        <f t="shared" si="176"/>
        <v>894166</v>
      </c>
      <c r="L1230" s="93">
        <f t="shared" si="177"/>
        <v>894166</v>
      </c>
      <c r="M1230" s="92">
        <v>894166</v>
      </c>
      <c r="N1230" s="92">
        <v>894166</v>
      </c>
      <c r="O1230" s="92" t="s">
        <v>8</v>
      </c>
      <c r="P1230" s="92">
        <v>0</v>
      </c>
      <c r="Q1230" s="92">
        <v>0</v>
      </c>
      <c r="R1230" s="92">
        <v>0</v>
      </c>
      <c r="S1230" s="92">
        <v>0</v>
      </c>
      <c r="T1230" s="25">
        <f t="shared" si="178"/>
        <v>2</v>
      </c>
      <c r="V1230">
        <f t="shared" si="179"/>
        <v>1</v>
      </c>
      <c r="W1230" s="25">
        <f t="shared" si="171"/>
        <v>1</v>
      </c>
      <c r="X1230">
        <f t="shared" si="172"/>
        <v>1</v>
      </c>
    </row>
    <row r="1231" spans="1:24" ht="15.75" x14ac:dyDescent="0.25">
      <c r="A1231" t="str">
        <f t="shared" si="173"/>
        <v>Taylor Raddysh - TBL - AD</v>
      </c>
      <c r="B1231" t="str">
        <f t="shared" si="174"/>
        <v>Taylor</v>
      </c>
      <c r="C1231" t="str">
        <f t="shared" si="175"/>
        <v>Raddysh</v>
      </c>
      <c r="D1231" s="13" t="s">
        <v>1480</v>
      </c>
      <c r="E1231" s="22" t="s">
        <v>32</v>
      </c>
      <c r="F1231" s="25" t="s">
        <v>331</v>
      </c>
      <c r="G1231" s="25" t="s">
        <v>2339</v>
      </c>
      <c r="H1231" s="25" t="s">
        <v>2581</v>
      </c>
      <c r="I1231" s="25">
        <v>21</v>
      </c>
      <c r="J1231" s="156">
        <f>VALUE(COUNTIF(Validation!$A$2:$H$100,A1231))</f>
        <v>0</v>
      </c>
      <c r="K1231" s="93">
        <f t="shared" si="176"/>
        <v>894166</v>
      </c>
      <c r="L1231" s="93">
        <f t="shared" si="177"/>
        <v>894166</v>
      </c>
      <c r="M1231" s="92">
        <v>894166</v>
      </c>
      <c r="N1231" s="92">
        <v>894166</v>
      </c>
      <c r="O1231" s="92" t="s">
        <v>8</v>
      </c>
      <c r="P1231" s="92">
        <v>0</v>
      </c>
      <c r="Q1231" s="92">
        <v>0</v>
      </c>
      <c r="R1231" s="92">
        <v>0</v>
      </c>
      <c r="S1231" s="92">
        <v>0</v>
      </c>
      <c r="T1231" s="25">
        <f t="shared" si="178"/>
        <v>2</v>
      </c>
      <c r="V1231">
        <f t="shared" si="179"/>
        <v>1</v>
      </c>
      <c r="W1231" s="25">
        <f t="shared" si="171"/>
        <v>1</v>
      </c>
      <c r="X1231">
        <f t="shared" si="172"/>
        <v>1</v>
      </c>
    </row>
    <row r="1232" spans="1:24" ht="15.75" x14ac:dyDescent="0.25">
      <c r="A1232" t="str">
        <f t="shared" si="173"/>
        <v>Erik Cernak - TBL - DD</v>
      </c>
      <c r="B1232" t="str">
        <f t="shared" si="174"/>
        <v>Erik</v>
      </c>
      <c r="C1232" t="str">
        <f t="shared" si="175"/>
        <v>Cernak</v>
      </c>
      <c r="D1232" s="13" t="s">
        <v>1491</v>
      </c>
      <c r="E1232" s="22" t="s">
        <v>32</v>
      </c>
      <c r="F1232" s="25" t="s">
        <v>331</v>
      </c>
      <c r="G1232" s="25" t="s">
        <v>2345</v>
      </c>
      <c r="H1232" s="25" t="s">
        <v>2569</v>
      </c>
      <c r="I1232" s="25">
        <v>22</v>
      </c>
      <c r="J1232" s="156">
        <f>VALUE(COUNTIF(Validation!$A$2:$H$100,A1232))</f>
        <v>0</v>
      </c>
      <c r="K1232" s="93">
        <f t="shared" si="176"/>
        <v>890000</v>
      </c>
      <c r="L1232" s="93">
        <f t="shared" si="177"/>
        <v>0</v>
      </c>
      <c r="M1232" s="92">
        <v>890000</v>
      </c>
      <c r="N1232" s="92" t="s">
        <v>8</v>
      </c>
      <c r="O1232" s="92">
        <v>0</v>
      </c>
      <c r="P1232" s="92">
        <v>0</v>
      </c>
      <c r="Q1232" s="92">
        <v>0</v>
      </c>
      <c r="R1232" s="92">
        <v>0</v>
      </c>
      <c r="S1232" s="92">
        <v>0</v>
      </c>
      <c r="T1232" s="25">
        <f t="shared" si="178"/>
        <v>1</v>
      </c>
      <c r="V1232">
        <f t="shared" si="179"/>
        <v>1</v>
      </c>
      <c r="W1232" s="25">
        <f t="shared" si="171"/>
        <v>1</v>
      </c>
      <c r="X1232">
        <f t="shared" si="172"/>
        <v>0</v>
      </c>
    </row>
    <row r="1233" spans="1:24" ht="15.75" x14ac:dyDescent="0.25">
      <c r="A1233" t="str">
        <f t="shared" si="173"/>
        <v>Alexey Lipanov - TBL - C</v>
      </c>
      <c r="B1233" t="str">
        <f t="shared" si="174"/>
        <v>Alexey</v>
      </c>
      <c r="C1233" t="str">
        <f t="shared" si="175"/>
        <v>Lipanov</v>
      </c>
      <c r="D1233" s="13" t="s">
        <v>1482</v>
      </c>
      <c r="E1233" s="22" t="s">
        <v>32</v>
      </c>
      <c r="F1233" s="25" t="s">
        <v>331</v>
      </c>
      <c r="G1233" s="158" t="s">
        <v>70</v>
      </c>
      <c r="H1233" s="158" t="s">
        <v>2581</v>
      </c>
      <c r="I1233" s="158">
        <v>20</v>
      </c>
      <c r="J1233" s="156">
        <f>VALUE(COUNTIF(Validation!$A$2:$H$100,A1233))</f>
        <v>0</v>
      </c>
      <c r="K1233" s="93">
        <f t="shared" si="176"/>
        <v>863333</v>
      </c>
      <c r="L1233" s="93">
        <f t="shared" si="177"/>
        <v>863333</v>
      </c>
      <c r="M1233" s="92">
        <v>863333</v>
      </c>
      <c r="N1233" s="92">
        <v>863333</v>
      </c>
      <c r="O1233" s="92">
        <v>863333</v>
      </c>
      <c r="P1233" s="92" t="s">
        <v>8</v>
      </c>
      <c r="Q1233" s="92">
        <v>0</v>
      </c>
      <c r="R1233" s="92">
        <v>0</v>
      </c>
      <c r="S1233" s="92">
        <v>0</v>
      </c>
      <c r="T1233" s="25">
        <f t="shared" si="178"/>
        <v>3</v>
      </c>
      <c r="V1233">
        <f t="shared" si="179"/>
        <v>1</v>
      </c>
      <c r="W1233" s="25">
        <f t="shared" si="171"/>
        <v>1</v>
      </c>
      <c r="X1233">
        <f t="shared" si="172"/>
        <v>1</v>
      </c>
    </row>
    <row r="1234" spans="1:24" ht="15.75" x14ac:dyDescent="0.25">
      <c r="A1234" t="str">
        <f t="shared" si="173"/>
        <v>Otto Somppi - TBL - C</v>
      </c>
      <c r="B1234" t="str">
        <f t="shared" si="174"/>
        <v>Otto</v>
      </c>
      <c r="C1234" t="str">
        <f t="shared" si="175"/>
        <v>Somppi</v>
      </c>
      <c r="D1234" s="13" t="s">
        <v>1484</v>
      </c>
      <c r="E1234" s="22" t="s">
        <v>32</v>
      </c>
      <c r="F1234" s="25" t="s">
        <v>331</v>
      </c>
      <c r="G1234" s="25" t="s">
        <v>70</v>
      </c>
      <c r="H1234" s="25" t="s">
        <v>2581</v>
      </c>
      <c r="I1234" s="25">
        <v>21</v>
      </c>
      <c r="J1234" s="156">
        <f>VALUE(COUNTIF(Validation!$A$2:$H$100,A1234))</f>
        <v>0</v>
      </c>
      <c r="K1234" s="93">
        <f t="shared" si="176"/>
        <v>800000</v>
      </c>
      <c r="L1234" s="93">
        <f t="shared" si="177"/>
        <v>800000</v>
      </c>
      <c r="M1234" s="92">
        <v>800000</v>
      </c>
      <c r="N1234" s="92">
        <v>800000</v>
      </c>
      <c r="O1234" s="92" t="s">
        <v>8</v>
      </c>
      <c r="P1234" s="92">
        <v>0</v>
      </c>
      <c r="Q1234" s="92">
        <v>0</v>
      </c>
      <c r="R1234" s="92">
        <v>0</v>
      </c>
      <c r="S1234" s="92">
        <v>0</v>
      </c>
      <c r="T1234" s="25">
        <f t="shared" si="178"/>
        <v>2</v>
      </c>
      <c r="V1234">
        <f t="shared" si="179"/>
        <v>1</v>
      </c>
      <c r="W1234" s="25">
        <f t="shared" si="171"/>
        <v>1</v>
      </c>
      <c r="X1234">
        <f t="shared" si="172"/>
        <v>1</v>
      </c>
    </row>
    <row r="1235" spans="1:24" ht="15.75" x14ac:dyDescent="0.25">
      <c r="A1235" t="str">
        <f t="shared" si="173"/>
        <v>Alex Barre-Boulet - TBL - C</v>
      </c>
      <c r="B1235" t="str">
        <f t="shared" si="174"/>
        <v>Alex</v>
      </c>
      <c r="C1235" t="str">
        <f t="shared" si="175"/>
        <v>Barre-Boulet</v>
      </c>
      <c r="D1235" s="13" t="s">
        <v>2774</v>
      </c>
      <c r="E1235" s="22" t="s">
        <v>32</v>
      </c>
      <c r="F1235" s="25" t="s">
        <v>331</v>
      </c>
      <c r="G1235" s="25" t="s">
        <v>70</v>
      </c>
      <c r="H1235" s="25" t="s">
        <v>2581</v>
      </c>
      <c r="I1235" s="25">
        <v>22</v>
      </c>
      <c r="J1235" s="156">
        <f>VALUE(COUNTIF(Validation!$A$2:$H$100,A1235))</f>
        <v>0</v>
      </c>
      <c r="K1235" s="93">
        <f t="shared" si="176"/>
        <v>759258</v>
      </c>
      <c r="L1235" s="93">
        <f t="shared" si="177"/>
        <v>759258</v>
      </c>
      <c r="M1235" s="92">
        <v>759258</v>
      </c>
      <c r="N1235" s="92">
        <v>759258</v>
      </c>
      <c r="O1235" s="92" t="s">
        <v>8</v>
      </c>
      <c r="P1235" s="92">
        <v>0</v>
      </c>
      <c r="Q1235" s="92">
        <v>0</v>
      </c>
      <c r="R1235" s="92">
        <v>0</v>
      </c>
      <c r="S1235" s="92">
        <v>0</v>
      </c>
      <c r="T1235" s="25">
        <f t="shared" si="178"/>
        <v>2</v>
      </c>
      <c r="V1235">
        <f t="shared" si="179"/>
        <v>1</v>
      </c>
      <c r="W1235" s="25">
        <f t="shared" si="171"/>
        <v>1</v>
      </c>
      <c r="X1235">
        <f t="shared" si="172"/>
        <v>1</v>
      </c>
    </row>
    <row r="1236" spans="1:24" ht="15.75" x14ac:dyDescent="0.25">
      <c r="A1236" t="str">
        <f t="shared" si="173"/>
        <v>Oleg Sosunov - TBL - D</v>
      </c>
      <c r="B1236" t="str">
        <f t="shared" si="174"/>
        <v>Oleg</v>
      </c>
      <c r="C1236" t="str">
        <f t="shared" si="175"/>
        <v>Sosunov</v>
      </c>
      <c r="D1236" s="13" t="s">
        <v>1490</v>
      </c>
      <c r="E1236" s="22" t="s">
        <v>32</v>
      </c>
      <c r="F1236" s="25" t="s">
        <v>331</v>
      </c>
      <c r="G1236" s="25" t="s">
        <v>79</v>
      </c>
      <c r="H1236" s="25" t="s">
        <v>2581</v>
      </c>
      <c r="I1236" s="25">
        <v>21</v>
      </c>
      <c r="J1236" s="156">
        <f>VALUE(COUNTIF(Validation!$A$2:$H$100,A1236))</f>
        <v>0</v>
      </c>
      <c r="K1236" s="93">
        <f t="shared" si="176"/>
        <v>721600</v>
      </c>
      <c r="L1236" s="93">
        <f t="shared" si="177"/>
        <v>721600</v>
      </c>
      <c r="M1236" s="92">
        <v>721600</v>
      </c>
      <c r="N1236" s="92">
        <v>721600</v>
      </c>
      <c r="O1236" s="92" t="s">
        <v>8</v>
      </c>
      <c r="P1236" s="92">
        <v>0</v>
      </c>
      <c r="Q1236" s="92">
        <v>0</v>
      </c>
      <c r="R1236" s="92">
        <v>0</v>
      </c>
      <c r="S1236" s="92">
        <v>0</v>
      </c>
      <c r="T1236" s="25">
        <f t="shared" si="178"/>
        <v>2</v>
      </c>
      <c r="V1236">
        <f t="shared" si="179"/>
        <v>1</v>
      </c>
      <c r="W1236" s="25">
        <f t="shared" si="171"/>
        <v>1</v>
      </c>
      <c r="X1236">
        <f t="shared" si="172"/>
        <v>1</v>
      </c>
    </row>
    <row r="1237" spans="1:24" ht="15.75" x14ac:dyDescent="0.25">
      <c r="A1237" t="str">
        <f t="shared" si="173"/>
        <v>Cory Conacher - TBL - AG</v>
      </c>
      <c r="B1237" t="str">
        <f t="shared" si="174"/>
        <v>Cory</v>
      </c>
      <c r="C1237" t="str">
        <f t="shared" si="175"/>
        <v>Conacher</v>
      </c>
      <c r="D1237" s="13" t="s">
        <v>1466</v>
      </c>
      <c r="E1237" s="22" t="s">
        <v>32</v>
      </c>
      <c r="F1237" s="25">
        <v>0</v>
      </c>
      <c r="G1237" s="25" t="s">
        <v>2341</v>
      </c>
      <c r="H1237" s="25" t="s">
        <v>2581</v>
      </c>
      <c r="I1237" s="25">
        <v>29</v>
      </c>
      <c r="J1237" s="156">
        <f>VALUE(COUNTIF(Validation!$A$2:$H$100,A1237))</f>
        <v>0</v>
      </c>
      <c r="K1237" s="93">
        <f t="shared" si="176"/>
        <v>700000</v>
      </c>
      <c r="L1237" s="93">
        <f t="shared" si="177"/>
        <v>0</v>
      </c>
      <c r="M1237" s="92">
        <v>700000</v>
      </c>
      <c r="N1237" s="92" t="s">
        <v>7</v>
      </c>
      <c r="O1237" s="92">
        <v>0</v>
      </c>
      <c r="P1237" s="92">
        <v>0</v>
      </c>
      <c r="Q1237" s="92">
        <v>0</v>
      </c>
      <c r="R1237" s="92">
        <v>0</v>
      </c>
      <c r="S1237" s="92">
        <v>0</v>
      </c>
      <c r="T1237" s="25">
        <f t="shared" si="178"/>
        <v>1</v>
      </c>
      <c r="V1237">
        <f t="shared" si="179"/>
        <v>1</v>
      </c>
      <c r="W1237" s="25">
        <f t="shared" si="171"/>
        <v>0</v>
      </c>
      <c r="X1237">
        <f t="shared" si="172"/>
        <v>0</v>
      </c>
    </row>
    <row r="1238" spans="1:24" ht="15.75" x14ac:dyDescent="0.25">
      <c r="A1238" t="str">
        <f t="shared" si="173"/>
        <v>Cameron Gaunce - TBL - DG</v>
      </c>
      <c r="B1238" t="str">
        <f t="shared" si="174"/>
        <v>Cameron</v>
      </c>
      <c r="C1238" t="str">
        <f t="shared" si="175"/>
        <v>Gaunce</v>
      </c>
      <c r="D1238" s="13" t="s">
        <v>1493</v>
      </c>
      <c r="E1238" s="22" t="s">
        <v>32</v>
      </c>
      <c r="F1238" s="25">
        <v>0</v>
      </c>
      <c r="G1238" s="158" t="s">
        <v>2346</v>
      </c>
      <c r="H1238" s="158" t="s">
        <v>2581</v>
      </c>
      <c r="I1238" s="158">
        <v>29</v>
      </c>
      <c r="J1238" s="156">
        <f>VALUE(COUNTIF(Validation!$A$2:$H$100,A1238))</f>
        <v>0</v>
      </c>
      <c r="K1238" s="93">
        <f t="shared" si="176"/>
        <v>700000</v>
      </c>
      <c r="L1238" s="93">
        <f t="shared" si="177"/>
        <v>0</v>
      </c>
      <c r="M1238" s="92">
        <v>700000</v>
      </c>
      <c r="N1238" s="92" t="s">
        <v>7</v>
      </c>
      <c r="O1238" s="92">
        <v>0</v>
      </c>
      <c r="P1238" s="92">
        <v>0</v>
      </c>
      <c r="Q1238" s="92">
        <v>0</v>
      </c>
      <c r="R1238" s="92">
        <v>0</v>
      </c>
      <c r="S1238" s="92">
        <v>0</v>
      </c>
      <c r="T1238" s="25">
        <f t="shared" si="178"/>
        <v>1</v>
      </c>
      <c r="V1238">
        <f t="shared" si="179"/>
        <v>1</v>
      </c>
      <c r="W1238" s="25">
        <f t="shared" si="171"/>
        <v>0</v>
      </c>
      <c r="X1238">
        <f t="shared" si="172"/>
        <v>0</v>
      </c>
    </row>
    <row r="1239" spans="1:24" ht="15.75" x14ac:dyDescent="0.25">
      <c r="A1239" t="str">
        <f t="shared" si="173"/>
        <v>Danick Martel - TBL - AG</v>
      </c>
      <c r="B1239" t="str">
        <f t="shared" si="174"/>
        <v>Danick</v>
      </c>
      <c r="C1239" t="str">
        <f t="shared" si="175"/>
        <v>Martel</v>
      </c>
      <c r="D1239" s="13" t="s">
        <v>1726</v>
      </c>
      <c r="E1239" s="22" t="s">
        <v>32</v>
      </c>
      <c r="F1239" s="25">
        <v>0</v>
      </c>
      <c r="G1239" s="158" t="s">
        <v>2341</v>
      </c>
      <c r="H1239" s="158" t="s">
        <v>2569</v>
      </c>
      <c r="I1239" s="158">
        <v>24</v>
      </c>
      <c r="J1239" s="156">
        <f>VALUE(COUNTIF(Validation!$A$2:$H$100,A1239))</f>
        <v>0</v>
      </c>
      <c r="K1239" s="93">
        <f t="shared" si="176"/>
        <v>700000</v>
      </c>
      <c r="L1239" s="93">
        <f t="shared" si="177"/>
        <v>0</v>
      </c>
      <c r="M1239" s="92">
        <v>700000</v>
      </c>
      <c r="N1239" s="92" t="s">
        <v>8</v>
      </c>
      <c r="O1239" s="92">
        <v>0</v>
      </c>
      <c r="P1239" s="92">
        <v>0</v>
      </c>
      <c r="Q1239" s="92">
        <v>0</v>
      </c>
      <c r="R1239" s="92">
        <v>0</v>
      </c>
      <c r="S1239" s="92">
        <v>0</v>
      </c>
      <c r="T1239" s="25">
        <f t="shared" si="178"/>
        <v>1</v>
      </c>
      <c r="V1239">
        <f t="shared" si="179"/>
        <v>1</v>
      </c>
      <c r="W1239" s="25">
        <f t="shared" si="171"/>
        <v>0</v>
      </c>
      <c r="X1239">
        <f t="shared" si="172"/>
        <v>0</v>
      </c>
    </row>
    <row r="1240" spans="1:24" ht="15.75" x14ac:dyDescent="0.25">
      <c r="A1240" t="str">
        <f t="shared" si="173"/>
        <v>Spencer Martin - TBL - G</v>
      </c>
      <c r="B1240" t="str">
        <f t="shared" si="174"/>
        <v>Spencer</v>
      </c>
      <c r="C1240" t="str">
        <f t="shared" si="175"/>
        <v>Martin</v>
      </c>
      <c r="D1240" s="13" t="s">
        <v>1859</v>
      </c>
      <c r="E1240" s="22" t="s">
        <v>32</v>
      </c>
      <c r="F1240" s="25">
        <v>0</v>
      </c>
      <c r="G1240" s="25" t="s">
        <v>121</v>
      </c>
      <c r="H1240" s="25" t="s">
        <v>2581</v>
      </c>
      <c r="I1240" s="25">
        <v>24</v>
      </c>
      <c r="J1240" s="156">
        <f>VALUE(COUNTIF(Validation!$A$2:$H$100,A1240))</f>
        <v>0</v>
      </c>
      <c r="K1240" s="93">
        <f t="shared" si="176"/>
        <v>700000</v>
      </c>
      <c r="L1240" s="93">
        <f t="shared" si="177"/>
        <v>0</v>
      </c>
      <c r="M1240" s="92">
        <v>700000</v>
      </c>
      <c r="N1240" s="92" t="s">
        <v>8</v>
      </c>
      <c r="O1240" s="92">
        <v>0</v>
      </c>
      <c r="P1240" s="92">
        <v>0</v>
      </c>
      <c r="Q1240" s="92">
        <v>0</v>
      </c>
      <c r="R1240" s="92">
        <v>0</v>
      </c>
      <c r="S1240" s="92">
        <v>0</v>
      </c>
      <c r="T1240" s="25">
        <f t="shared" si="178"/>
        <v>1</v>
      </c>
      <c r="V1240">
        <f t="shared" si="179"/>
        <v>1</v>
      </c>
      <c r="W1240" s="25">
        <f t="shared" si="171"/>
        <v>0</v>
      </c>
      <c r="X1240">
        <f t="shared" si="172"/>
        <v>0</v>
      </c>
    </row>
    <row r="1241" spans="1:24" ht="15.75" x14ac:dyDescent="0.25">
      <c r="A1241" t="str">
        <f t="shared" si="173"/>
        <v>Dominik Masin - TBL - D</v>
      </c>
      <c r="B1241" t="str">
        <f t="shared" si="174"/>
        <v>Dominik</v>
      </c>
      <c r="C1241" t="str">
        <f t="shared" si="175"/>
        <v>Masin</v>
      </c>
      <c r="D1241" s="13" t="s">
        <v>1481</v>
      </c>
      <c r="E1241" s="22" t="s">
        <v>32</v>
      </c>
      <c r="F1241" s="25">
        <v>0</v>
      </c>
      <c r="G1241" s="158" t="s">
        <v>79</v>
      </c>
      <c r="H1241" s="158" t="s">
        <v>2581</v>
      </c>
      <c r="I1241" s="158">
        <v>23</v>
      </c>
      <c r="J1241" s="156">
        <f>VALUE(COUNTIF(Validation!$A$2:$H$100,A1241))</f>
        <v>0</v>
      </c>
      <c r="K1241" s="93">
        <f t="shared" si="176"/>
        <v>700000</v>
      </c>
      <c r="L1241" s="93">
        <f t="shared" si="177"/>
        <v>0</v>
      </c>
      <c r="M1241" s="92">
        <v>700000</v>
      </c>
      <c r="N1241" s="92" t="s">
        <v>8</v>
      </c>
      <c r="O1241" s="92">
        <v>0</v>
      </c>
      <c r="P1241" s="92">
        <v>0</v>
      </c>
      <c r="Q1241" s="92">
        <v>0</v>
      </c>
      <c r="R1241" s="92">
        <v>0</v>
      </c>
      <c r="S1241" s="92">
        <v>0</v>
      </c>
      <c r="T1241" s="25">
        <f t="shared" si="178"/>
        <v>1</v>
      </c>
      <c r="V1241">
        <f t="shared" si="179"/>
        <v>1</v>
      </c>
      <c r="W1241" s="25">
        <f t="shared" si="171"/>
        <v>0</v>
      </c>
      <c r="X1241">
        <f t="shared" si="172"/>
        <v>0</v>
      </c>
    </row>
    <row r="1242" spans="1:24" ht="15.75" x14ac:dyDescent="0.25">
      <c r="A1242" t="str">
        <f t="shared" si="173"/>
        <v>Chris Mueller - TBL - C</v>
      </c>
      <c r="B1242" t="str">
        <f t="shared" si="174"/>
        <v>Chris</v>
      </c>
      <c r="C1242" t="str">
        <f t="shared" si="175"/>
        <v>Mueller</v>
      </c>
      <c r="D1242" s="13" t="s">
        <v>1530</v>
      </c>
      <c r="E1242" s="22" t="s">
        <v>32</v>
      </c>
      <c r="F1242" s="25">
        <v>0</v>
      </c>
      <c r="G1242" s="9" t="s">
        <v>70</v>
      </c>
      <c r="H1242" s="9" t="s">
        <v>2581</v>
      </c>
      <c r="I1242" s="9">
        <v>33</v>
      </c>
      <c r="J1242" s="156">
        <f>VALUE(COUNTIF(Validation!$A$2:$H$100,A1242))</f>
        <v>0</v>
      </c>
      <c r="K1242" s="93">
        <f t="shared" si="176"/>
        <v>700000</v>
      </c>
      <c r="L1242" s="93">
        <f t="shared" si="177"/>
        <v>0</v>
      </c>
      <c r="M1242" s="92">
        <v>700000</v>
      </c>
      <c r="N1242" s="92" t="s">
        <v>7</v>
      </c>
      <c r="O1242" s="92">
        <v>0</v>
      </c>
      <c r="P1242" s="92">
        <v>0</v>
      </c>
      <c r="Q1242" s="92">
        <v>0</v>
      </c>
      <c r="R1242" s="92">
        <v>0</v>
      </c>
      <c r="S1242" s="92">
        <v>0</v>
      </c>
      <c r="T1242" s="25">
        <f t="shared" si="178"/>
        <v>1</v>
      </c>
      <c r="V1242">
        <f t="shared" si="179"/>
        <v>1</v>
      </c>
      <c r="W1242" s="25">
        <f t="shared" si="171"/>
        <v>0</v>
      </c>
      <c r="X1242">
        <f t="shared" si="172"/>
        <v>0</v>
      </c>
    </row>
    <row r="1243" spans="1:24" ht="15.75" x14ac:dyDescent="0.25">
      <c r="A1243" t="str">
        <f t="shared" si="173"/>
        <v>Luke Schenn - TBL - DD</v>
      </c>
      <c r="B1243" t="str">
        <f t="shared" si="174"/>
        <v>Luke</v>
      </c>
      <c r="C1243" t="str">
        <f t="shared" si="175"/>
        <v>Schenn</v>
      </c>
      <c r="D1243" s="13" t="s">
        <v>2038</v>
      </c>
      <c r="E1243" s="22" t="s">
        <v>32</v>
      </c>
      <c r="F1243" s="25">
        <v>0</v>
      </c>
      <c r="G1243" s="158" t="s">
        <v>2345</v>
      </c>
      <c r="H1243" s="158" t="s">
        <v>2569</v>
      </c>
      <c r="I1243" s="158">
        <v>29</v>
      </c>
      <c r="J1243" s="156">
        <f>VALUE(COUNTIF(Validation!$A$2:$H$100,A1243))</f>
        <v>0</v>
      </c>
      <c r="K1243" s="93">
        <f t="shared" si="176"/>
        <v>700000</v>
      </c>
      <c r="L1243" s="93">
        <f t="shared" si="177"/>
        <v>0</v>
      </c>
      <c r="M1243" s="92">
        <v>700000</v>
      </c>
      <c r="N1243" s="92" t="s">
        <v>7</v>
      </c>
      <c r="O1243" s="92">
        <v>0</v>
      </c>
      <c r="P1243" s="92">
        <v>0</v>
      </c>
      <c r="Q1243" s="92">
        <v>0</v>
      </c>
      <c r="R1243" s="92">
        <v>0</v>
      </c>
      <c r="S1243" s="92">
        <v>0</v>
      </c>
      <c r="T1243" s="25">
        <f t="shared" si="178"/>
        <v>1</v>
      </c>
      <c r="V1243">
        <f t="shared" si="179"/>
        <v>1</v>
      </c>
      <c r="W1243" s="25">
        <f t="shared" si="171"/>
        <v>0</v>
      </c>
      <c r="X1243">
        <f t="shared" si="172"/>
        <v>0</v>
      </c>
    </row>
    <row r="1244" spans="1:24" ht="15.75" x14ac:dyDescent="0.25">
      <c r="A1244" t="str">
        <f t="shared" si="173"/>
        <v>Gemel Smith - TBL - C</v>
      </c>
      <c r="B1244" t="str">
        <f t="shared" si="174"/>
        <v>Gemel</v>
      </c>
      <c r="C1244" t="str">
        <f t="shared" si="175"/>
        <v>Smith</v>
      </c>
      <c r="D1244" s="13" t="s">
        <v>2637</v>
      </c>
      <c r="E1244" s="22" t="s">
        <v>32</v>
      </c>
      <c r="F1244" s="25">
        <v>0</v>
      </c>
      <c r="G1244" s="25" t="s">
        <v>70</v>
      </c>
      <c r="H1244" s="25" t="s">
        <v>2581</v>
      </c>
      <c r="I1244" s="25">
        <v>25</v>
      </c>
      <c r="J1244" s="156">
        <f>VALUE(COUNTIF(Validation!$A$2:$H$100,A1244))</f>
        <v>0</v>
      </c>
      <c r="K1244" s="93">
        <f t="shared" si="176"/>
        <v>700000</v>
      </c>
      <c r="L1244" s="93">
        <f t="shared" si="177"/>
        <v>0</v>
      </c>
      <c r="M1244" s="92">
        <v>700000</v>
      </c>
      <c r="N1244" s="92" t="s">
        <v>8</v>
      </c>
      <c r="O1244" s="92">
        <v>0</v>
      </c>
      <c r="P1244" s="92">
        <v>0</v>
      </c>
      <c r="Q1244" s="92">
        <v>0</v>
      </c>
      <c r="R1244" s="92">
        <v>0</v>
      </c>
      <c r="S1244" s="92">
        <v>0</v>
      </c>
      <c r="T1244" s="25">
        <f t="shared" si="178"/>
        <v>1</v>
      </c>
      <c r="V1244">
        <f t="shared" si="179"/>
        <v>1</v>
      </c>
      <c r="W1244" s="25">
        <f t="shared" si="171"/>
        <v>0</v>
      </c>
      <c r="X1244">
        <f t="shared" si="172"/>
        <v>0</v>
      </c>
    </row>
    <row r="1245" spans="1:24" ht="15.75" x14ac:dyDescent="0.25">
      <c r="A1245" t="str">
        <f t="shared" si="173"/>
        <v>Ben Thomas - TBL - D</v>
      </c>
      <c r="B1245" t="str">
        <f t="shared" si="174"/>
        <v>Ben</v>
      </c>
      <c r="C1245" t="str">
        <f t="shared" si="175"/>
        <v>Thomas</v>
      </c>
      <c r="D1245" s="13" t="s">
        <v>1492</v>
      </c>
      <c r="E1245" s="22" t="s">
        <v>32</v>
      </c>
      <c r="F1245" s="25">
        <v>0</v>
      </c>
      <c r="G1245" s="25" t="s">
        <v>79</v>
      </c>
      <c r="H1245" s="25" t="s">
        <v>2581</v>
      </c>
      <c r="I1245" s="25">
        <v>23</v>
      </c>
      <c r="J1245" s="156">
        <f>VALUE(COUNTIF(Validation!$A$2:$H$100,A1245))</f>
        <v>0</v>
      </c>
      <c r="K1245" s="93">
        <f t="shared" si="176"/>
        <v>700000</v>
      </c>
      <c r="L1245" s="93">
        <f t="shared" si="177"/>
        <v>0</v>
      </c>
      <c r="M1245" s="92">
        <v>700000</v>
      </c>
      <c r="N1245" s="92" t="s">
        <v>8</v>
      </c>
      <c r="O1245" s="92">
        <v>0</v>
      </c>
      <c r="P1245" s="92">
        <v>0</v>
      </c>
      <c r="Q1245" s="92">
        <v>0</v>
      </c>
      <c r="R1245" s="92">
        <v>0</v>
      </c>
      <c r="S1245" s="92">
        <v>0</v>
      </c>
      <c r="T1245" s="25">
        <f t="shared" si="178"/>
        <v>1</v>
      </c>
      <c r="V1245">
        <f t="shared" si="179"/>
        <v>1</v>
      </c>
      <c r="W1245" s="25">
        <f t="shared" si="171"/>
        <v>0</v>
      </c>
      <c r="X1245">
        <f t="shared" si="172"/>
        <v>0</v>
      </c>
    </row>
    <row r="1246" spans="1:24" ht="15.75" x14ac:dyDescent="0.25">
      <c r="A1246" t="str">
        <f t="shared" si="173"/>
        <v>Carter Verhaeghe - TBL - C</v>
      </c>
      <c r="B1246" t="str">
        <f t="shared" si="174"/>
        <v>Carter</v>
      </c>
      <c r="C1246" t="str">
        <f t="shared" si="175"/>
        <v>Verhaeghe</v>
      </c>
      <c r="D1246" s="13" t="s">
        <v>1496</v>
      </c>
      <c r="E1246" s="22" t="s">
        <v>32</v>
      </c>
      <c r="F1246" s="25">
        <v>0</v>
      </c>
      <c r="G1246" s="25" t="s">
        <v>70</v>
      </c>
      <c r="H1246" s="25" t="s">
        <v>2581</v>
      </c>
      <c r="I1246" s="25">
        <v>24</v>
      </c>
      <c r="J1246" s="156">
        <f>VALUE(COUNTIF(Validation!$A$2:$H$100,A1246))</f>
        <v>0</v>
      </c>
      <c r="K1246" s="93">
        <f t="shared" si="176"/>
        <v>700000</v>
      </c>
      <c r="L1246" s="93">
        <f t="shared" si="177"/>
        <v>0</v>
      </c>
      <c r="M1246" s="92">
        <v>700000</v>
      </c>
      <c r="N1246" s="92" t="s">
        <v>8</v>
      </c>
      <c r="O1246" s="92">
        <v>0</v>
      </c>
      <c r="P1246" s="92">
        <v>0</v>
      </c>
      <c r="Q1246" s="92">
        <v>0</v>
      </c>
      <c r="R1246" s="92">
        <v>0</v>
      </c>
      <c r="S1246" s="92">
        <v>0</v>
      </c>
      <c r="T1246" s="25">
        <f t="shared" si="178"/>
        <v>1</v>
      </c>
      <c r="V1246">
        <f t="shared" si="179"/>
        <v>1</v>
      </c>
      <c r="W1246" s="25">
        <f t="shared" si="171"/>
        <v>0</v>
      </c>
      <c r="X1246">
        <f t="shared" si="172"/>
        <v>0</v>
      </c>
    </row>
    <row r="1247" spans="1:24" ht="15.75" x14ac:dyDescent="0.25">
      <c r="A1247" t="str">
        <f t="shared" si="173"/>
        <v>Daniel Walcott - TBL - DG</v>
      </c>
      <c r="B1247" t="str">
        <f t="shared" si="174"/>
        <v>Daniel</v>
      </c>
      <c r="C1247" t="str">
        <f t="shared" si="175"/>
        <v>Walcott</v>
      </c>
      <c r="D1247" s="13" t="s">
        <v>1495</v>
      </c>
      <c r="E1247" s="22" t="s">
        <v>32</v>
      </c>
      <c r="F1247" s="25">
        <v>0</v>
      </c>
      <c r="G1247" s="25" t="s">
        <v>2346</v>
      </c>
      <c r="H1247" s="25" t="s">
        <v>2581</v>
      </c>
      <c r="I1247" s="25">
        <v>25</v>
      </c>
      <c r="J1247" s="156">
        <f>VALUE(COUNTIF(Validation!$A$2:$H$100,A1247))</f>
        <v>0</v>
      </c>
      <c r="K1247" s="93">
        <f t="shared" si="176"/>
        <v>700000</v>
      </c>
      <c r="L1247" s="93">
        <f t="shared" si="177"/>
        <v>0</v>
      </c>
      <c r="M1247" s="92">
        <v>700000</v>
      </c>
      <c r="N1247" s="92" t="s">
        <v>8</v>
      </c>
      <c r="O1247" s="92">
        <v>0</v>
      </c>
      <c r="P1247" s="92">
        <v>0</v>
      </c>
      <c r="Q1247" s="92">
        <v>0</v>
      </c>
      <c r="R1247" s="92">
        <v>0</v>
      </c>
      <c r="S1247" s="92">
        <v>0</v>
      </c>
      <c r="T1247" s="25">
        <f t="shared" si="178"/>
        <v>1</v>
      </c>
      <c r="V1247">
        <f t="shared" si="179"/>
        <v>1</v>
      </c>
      <c r="W1247" s="25">
        <f t="shared" si="171"/>
        <v>0</v>
      </c>
      <c r="X1247">
        <f t="shared" si="172"/>
        <v>0</v>
      </c>
    </row>
    <row r="1248" spans="1:24" ht="15.75" x14ac:dyDescent="0.25">
      <c r="A1248" t="str">
        <f t="shared" si="173"/>
        <v>Scott Wedgewood - TBL - G</v>
      </c>
      <c r="B1248" t="str">
        <f t="shared" si="174"/>
        <v>Scott</v>
      </c>
      <c r="C1248" t="str">
        <f t="shared" si="175"/>
        <v>Wedgewood</v>
      </c>
      <c r="D1248" s="13" t="s">
        <v>1326</v>
      </c>
      <c r="E1248" s="22" t="s">
        <v>32</v>
      </c>
      <c r="F1248" s="25">
        <v>0</v>
      </c>
      <c r="G1248" s="25" t="s">
        <v>121</v>
      </c>
      <c r="H1248" s="25" t="s">
        <v>2581</v>
      </c>
      <c r="I1248" s="25">
        <v>27</v>
      </c>
      <c r="J1248" s="156">
        <f>VALUE(COUNTIF(Validation!$A$2:$H$100,A1248))</f>
        <v>0</v>
      </c>
      <c r="K1248" s="93">
        <f t="shared" si="176"/>
        <v>700000</v>
      </c>
      <c r="L1248" s="93">
        <f t="shared" si="177"/>
        <v>0</v>
      </c>
      <c r="M1248" s="92">
        <v>700000</v>
      </c>
      <c r="N1248" s="92" t="s">
        <v>7</v>
      </c>
      <c r="O1248" s="92">
        <v>0</v>
      </c>
      <c r="P1248" s="92">
        <v>0</v>
      </c>
      <c r="Q1248" s="92">
        <v>0</v>
      </c>
      <c r="R1248" s="92">
        <v>0</v>
      </c>
      <c r="S1248" s="92">
        <v>0</v>
      </c>
      <c r="T1248" s="25">
        <f t="shared" si="178"/>
        <v>1</v>
      </c>
      <c r="V1248">
        <f t="shared" si="179"/>
        <v>1</v>
      </c>
      <c r="W1248" s="25">
        <f t="shared" si="171"/>
        <v>0</v>
      </c>
      <c r="X1248">
        <f t="shared" si="172"/>
        <v>0</v>
      </c>
    </row>
    <row r="1249" spans="1:24" ht="15.75" x14ac:dyDescent="0.25">
      <c r="A1249" t="str">
        <f t="shared" si="173"/>
        <v>Luke Witkowski - TBL - DD, AD</v>
      </c>
      <c r="B1249" t="str">
        <f t="shared" si="174"/>
        <v>Luke</v>
      </c>
      <c r="C1249" t="str">
        <f t="shared" si="175"/>
        <v>Witkowski</v>
      </c>
      <c r="D1249" s="13" t="s">
        <v>1340</v>
      </c>
      <c r="E1249" s="22" t="s">
        <v>32</v>
      </c>
      <c r="F1249" s="25">
        <v>0</v>
      </c>
      <c r="G1249" s="25" t="s">
        <v>4865</v>
      </c>
      <c r="H1249" s="25" t="s">
        <v>2569</v>
      </c>
      <c r="I1249" s="25">
        <v>29</v>
      </c>
      <c r="J1249" s="156">
        <f>VALUE(COUNTIF(Validation!$A$2:$H$100,A1249))</f>
        <v>0</v>
      </c>
      <c r="K1249" s="93">
        <f t="shared" si="176"/>
        <v>700000</v>
      </c>
      <c r="L1249" s="93">
        <f t="shared" si="177"/>
        <v>700000</v>
      </c>
      <c r="M1249" s="92">
        <v>700000</v>
      </c>
      <c r="N1249" s="92">
        <v>700000</v>
      </c>
      <c r="O1249" s="92" t="s">
        <v>7</v>
      </c>
      <c r="P1249" s="92">
        <v>0</v>
      </c>
      <c r="Q1249" s="92">
        <v>0</v>
      </c>
      <c r="R1249" s="92">
        <v>0</v>
      </c>
      <c r="S1249" s="92">
        <v>0</v>
      </c>
      <c r="T1249" s="25">
        <f t="shared" si="178"/>
        <v>2</v>
      </c>
      <c r="V1249">
        <f t="shared" si="179"/>
        <v>1</v>
      </c>
      <c r="W1249" s="25">
        <f t="shared" si="171"/>
        <v>0</v>
      </c>
      <c r="X1249">
        <f t="shared" si="172"/>
        <v>1</v>
      </c>
    </row>
    <row r="1250" spans="1:24" ht="15.75" x14ac:dyDescent="0.25">
      <c r="A1250" t="str">
        <f t="shared" si="173"/>
        <v>Brayden Point - TBL - C, AD</v>
      </c>
      <c r="B1250" t="str">
        <f t="shared" si="174"/>
        <v>Brayden</v>
      </c>
      <c r="C1250" t="str">
        <f t="shared" si="175"/>
        <v>Point</v>
      </c>
      <c r="D1250" s="13" t="s">
        <v>1464</v>
      </c>
      <c r="E1250" s="22" t="s">
        <v>32</v>
      </c>
      <c r="F1250" s="25">
        <v>0</v>
      </c>
      <c r="G1250" s="25" t="s">
        <v>2349</v>
      </c>
      <c r="H1250" s="25" t="s">
        <v>2569</v>
      </c>
      <c r="I1250" s="25">
        <v>23</v>
      </c>
      <c r="J1250" s="156">
        <f>VALUE(COUNTIF(Validation!$A$2:$H$100,A1250))</f>
        <v>1</v>
      </c>
      <c r="K1250" s="93">
        <f t="shared" si="176"/>
        <v>0</v>
      </c>
      <c r="L1250" s="93">
        <f t="shared" si="177"/>
        <v>0</v>
      </c>
      <c r="M1250" s="92" t="s">
        <v>8</v>
      </c>
      <c r="N1250" s="92">
        <v>0</v>
      </c>
      <c r="O1250" s="92">
        <v>0</v>
      </c>
      <c r="P1250" s="92">
        <v>0</v>
      </c>
      <c r="Q1250" s="92">
        <v>0</v>
      </c>
      <c r="R1250" s="92">
        <v>0</v>
      </c>
      <c r="S1250" s="92">
        <v>0</v>
      </c>
      <c r="T1250" s="25">
        <f t="shared" si="178"/>
        <v>0</v>
      </c>
      <c r="V1250">
        <f t="shared" si="179"/>
        <v>1</v>
      </c>
      <c r="W1250" s="25">
        <f t="shared" si="171"/>
        <v>0</v>
      </c>
      <c r="X1250">
        <f t="shared" si="172"/>
        <v>1</v>
      </c>
    </row>
    <row r="1251" spans="1:24" ht="15.75" x14ac:dyDescent="0.25">
      <c r="A1251" t="str">
        <f t="shared" si="173"/>
        <v>Michal Neuvirth - TOR - G</v>
      </c>
      <c r="B1251" t="str">
        <f t="shared" si="174"/>
        <v>Michal</v>
      </c>
      <c r="C1251" t="str">
        <f t="shared" si="175"/>
        <v>Neuvirth</v>
      </c>
      <c r="D1251" s="13" t="s">
        <v>2584</v>
      </c>
      <c r="E1251" s="22" t="s">
        <v>33</v>
      </c>
      <c r="F1251" s="25">
        <v>0</v>
      </c>
      <c r="G1251" s="25" t="s">
        <v>121</v>
      </c>
      <c r="H1251" s="25">
        <v>0</v>
      </c>
      <c r="I1251" s="25">
        <v>31</v>
      </c>
      <c r="J1251" s="156">
        <f>VALUE(COUNTIF(Validation!$A$2:$H$100,A1251))</f>
        <v>0</v>
      </c>
      <c r="K1251" s="93" t="str">
        <f t="shared" si="176"/>
        <v>Ess. Prof</v>
      </c>
      <c r="L1251" s="93">
        <f t="shared" si="177"/>
        <v>0</v>
      </c>
      <c r="M1251" s="92" t="s">
        <v>4739</v>
      </c>
      <c r="N1251" s="92">
        <v>0</v>
      </c>
      <c r="O1251" s="92">
        <v>0</v>
      </c>
      <c r="P1251" s="92">
        <v>0</v>
      </c>
      <c r="Q1251" s="92">
        <v>0</v>
      </c>
      <c r="R1251" s="92">
        <v>0</v>
      </c>
      <c r="S1251" s="92">
        <v>0</v>
      </c>
      <c r="T1251" s="25">
        <f t="shared" si="178"/>
        <v>0</v>
      </c>
      <c r="V1251">
        <f t="shared" si="179"/>
        <v>1</v>
      </c>
      <c r="W1251" s="25">
        <f t="shared" si="171"/>
        <v>0</v>
      </c>
      <c r="X1251">
        <f t="shared" si="172"/>
        <v>0</v>
      </c>
    </row>
    <row r="1252" spans="1:24" ht="15.75" x14ac:dyDescent="0.25">
      <c r="A1252" t="str">
        <f t="shared" si="173"/>
        <v>Matt Read - TOR - AD, AG</v>
      </c>
      <c r="B1252" t="str">
        <f t="shared" si="174"/>
        <v>Matt</v>
      </c>
      <c r="C1252" t="str">
        <f t="shared" si="175"/>
        <v>Read</v>
      </c>
      <c r="D1252" s="13" t="s">
        <v>2585</v>
      </c>
      <c r="E1252" s="22" t="s">
        <v>33</v>
      </c>
      <c r="F1252" s="25">
        <v>0</v>
      </c>
      <c r="G1252" s="25" t="s">
        <v>2342</v>
      </c>
      <c r="H1252" s="25">
        <v>0</v>
      </c>
      <c r="I1252" s="25">
        <v>33</v>
      </c>
      <c r="J1252" s="156">
        <f>VALUE(COUNTIF(Validation!$A$2:$H$100,A1252))</f>
        <v>0</v>
      </c>
      <c r="K1252" s="93" t="str">
        <f t="shared" si="176"/>
        <v>Ess. Prof</v>
      </c>
      <c r="L1252" s="93">
        <f t="shared" si="177"/>
        <v>0</v>
      </c>
      <c r="M1252" s="92" t="s">
        <v>4739</v>
      </c>
      <c r="N1252" s="92">
        <v>0</v>
      </c>
      <c r="O1252" s="92">
        <v>0</v>
      </c>
      <c r="P1252" s="92">
        <v>0</v>
      </c>
      <c r="Q1252" s="92">
        <v>0</v>
      </c>
      <c r="R1252" s="92">
        <v>0</v>
      </c>
      <c r="S1252" s="92">
        <v>0</v>
      </c>
      <c r="T1252" s="25">
        <f t="shared" si="178"/>
        <v>0</v>
      </c>
      <c r="V1252">
        <f t="shared" si="179"/>
        <v>1</v>
      </c>
      <c r="W1252" s="25">
        <f t="shared" si="171"/>
        <v>0</v>
      </c>
      <c r="X1252">
        <f t="shared" si="172"/>
        <v>0</v>
      </c>
    </row>
    <row r="1253" spans="1:24" ht="15.75" x14ac:dyDescent="0.25">
      <c r="A1253" t="str">
        <f t="shared" si="173"/>
        <v>Auston Matthews - TOR - C</v>
      </c>
      <c r="B1253" t="str">
        <f t="shared" si="174"/>
        <v>Auston</v>
      </c>
      <c r="C1253" t="str">
        <f t="shared" si="175"/>
        <v>Matthews</v>
      </c>
      <c r="D1253" s="13" t="s">
        <v>1501</v>
      </c>
      <c r="E1253" s="22" t="s">
        <v>33</v>
      </c>
      <c r="F1253" s="25">
        <v>0</v>
      </c>
      <c r="G1253" s="158" t="s">
        <v>70</v>
      </c>
      <c r="H1253" s="158" t="s">
        <v>2340</v>
      </c>
      <c r="I1253" s="158">
        <v>21</v>
      </c>
      <c r="J1253" s="156">
        <f>VALUE(COUNTIF(Validation!$A$2:$H$100,A1253))</f>
        <v>1</v>
      </c>
      <c r="K1253" s="93">
        <f t="shared" si="176"/>
        <v>11634000</v>
      </c>
      <c r="L1253" s="93">
        <f t="shared" si="177"/>
        <v>11634000</v>
      </c>
      <c r="M1253" s="92">
        <v>11634000</v>
      </c>
      <c r="N1253" s="92">
        <v>11634000</v>
      </c>
      <c r="O1253" s="92">
        <v>11634000</v>
      </c>
      <c r="P1253" s="92">
        <v>11634000</v>
      </c>
      <c r="Q1253" s="92">
        <v>11634000</v>
      </c>
      <c r="R1253" s="92" t="s">
        <v>7</v>
      </c>
      <c r="S1253" s="92">
        <v>0</v>
      </c>
      <c r="T1253" s="25">
        <f t="shared" si="178"/>
        <v>5</v>
      </c>
      <c r="V1253">
        <f t="shared" si="179"/>
        <v>1</v>
      </c>
      <c r="W1253" s="25">
        <f t="shared" si="171"/>
        <v>0</v>
      </c>
      <c r="X1253">
        <f t="shared" si="172"/>
        <v>1</v>
      </c>
    </row>
    <row r="1254" spans="1:24" ht="15.75" x14ac:dyDescent="0.25">
      <c r="A1254" t="str">
        <f t="shared" si="173"/>
        <v>John Tavares - TOR - C</v>
      </c>
      <c r="B1254" t="str">
        <f t="shared" si="174"/>
        <v>John</v>
      </c>
      <c r="C1254" t="str">
        <f t="shared" si="175"/>
        <v>Tavares</v>
      </c>
      <c r="D1254" s="13" t="s">
        <v>4763</v>
      </c>
      <c r="E1254" s="22" t="s">
        <v>33</v>
      </c>
      <c r="F1254" s="25" t="s">
        <v>364</v>
      </c>
      <c r="G1254" s="25" t="s">
        <v>70</v>
      </c>
      <c r="H1254" s="25" t="s">
        <v>2340</v>
      </c>
      <c r="I1254" s="25">
        <v>28</v>
      </c>
      <c r="J1254" s="156">
        <f>VALUE(COUNTIF(Validation!$A$2:$H$100,A1254))</f>
        <v>1</v>
      </c>
      <c r="K1254" s="93">
        <f t="shared" si="176"/>
        <v>11000000</v>
      </c>
      <c r="L1254" s="93">
        <f t="shared" si="177"/>
        <v>11000000</v>
      </c>
      <c r="M1254" s="92">
        <v>11000000</v>
      </c>
      <c r="N1254" s="92">
        <v>11000000</v>
      </c>
      <c r="O1254" s="92">
        <v>11000000</v>
      </c>
      <c r="P1254" s="92">
        <v>11000000</v>
      </c>
      <c r="Q1254" s="92">
        <v>11000000</v>
      </c>
      <c r="R1254" s="92">
        <v>11000000</v>
      </c>
      <c r="S1254" s="92" t="s">
        <v>7</v>
      </c>
      <c r="T1254" s="25">
        <f t="shared" si="178"/>
        <v>6</v>
      </c>
      <c r="V1254">
        <f t="shared" si="179"/>
        <v>1</v>
      </c>
      <c r="W1254" s="25">
        <f t="shared" si="171"/>
        <v>0</v>
      </c>
      <c r="X1254">
        <f t="shared" si="172"/>
        <v>1</v>
      </c>
    </row>
    <row r="1255" spans="1:24" ht="15.75" x14ac:dyDescent="0.25">
      <c r="A1255" t="str">
        <f t="shared" si="173"/>
        <v>William Nylander - TOR - AD, C</v>
      </c>
      <c r="B1255" t="str">
        <f t="shared" si="174"/>
        <v>William</v>
      </c>
      <c r="C1255" t="str">
        <f t="shared" si="175"/>
        <v>Nylander</v>
      </c>
      <c r="D1255" s="13" t="s">
        <v>1506</v>
      </c>
      <c r="E1255" s="22" t="s">
        <v>33</v>
      </c>
      <c r="F1255" s="25">
        <v>0</v>
      </c>
      <c r="G1255" s="25" t="s">
        <v>2354</v>
      </c>
      <c r="H1255" s="25" t="s">
        <v>2340</v>
      </c>
      <c r="I1255" s="25">
        <v>23</v>
      </c>
      <c r="J1255" s="156">
        <f>COUNTIF(Validation!$A$2:$H$100,A1255)</f>
        <v>1</v>
      </c>
      <c r="K1255" s="93">
        <f t="shared" si="176"/>
        <v>6962366</v>
      </c>
      <c r="L1255" s="93">
        <f t="shared" si="177"/>
        <v>6962366</v>
      </c>
      <c r="M1255" s="92">
        <v>6962366</v>
      </c>
      <c r="N1255" s="92">
        <v>6962366</v>
      </c>
      <c r="O1255" s="92">
        <v>6962366</v>
      </c>
      <c r="P1255" s="92">
        <v>6962366</v>
      </c>
      <c r="Q1255" s="92">
        <v>6962366</v>
      </c>
      <c r="R1255" s="92" t="s">
        <v>7</v>
      </c>
      <c r="S1255" s="92">
        <v>0</v>
      </c>
      <c r="T1255" s="25">
        <f t="shared" si="178"/>
        <v>5</v>
      </c>
      <c r="V1255">
        <f t="shared" si="179"/>
        <v>1</v>
      </c>
      <c r="W1255" s="25">
        <f t="shared" si="171"/>
        <v>0</v>
      </c>
      <c r="X1255">
        <f t="shared" si="172"/>
        <v>1</v>
      </c>
    </row>
    <row r="1256" spans="1:24" ht="15.75" x14ac:dyDescent="0.25">
      <c r="A1256" t="str">
        <f t="shared" si="173"/>
        <v>Nathan Horton - TOR - AD</v>
      </c>
      <c r="B1256" t="str">
        <f t="shared" si="174"/>
        <v>Nathan</v>
      </c>
      <c r="C1256" t="str">
        <f t="shared" si="175"/>
        <v>Horton</v>
      </c>
      <c r="D1256" s="13" t="s">
        <v>2579</v>
      </c>
      <c r="E1256" s="22" t="s">
        <v>33</v>
      </c>
      <c r="F1256" s="25" t="s">
        <v>316</v>
      </c>
      <c r="G1256" s="25" t="s">
        <v>2339</v>
      </c>
      <c r="H1256" s="25" t="s">
        <v>320</v>
      </c>
      <c r="I1256" s="25">
        <v>34</v>
      </c>
      <c r="J1256" s="156">
        <f>VALUE(COUNTIF(Validation!$A$2:$H$100,A1256))</f>
        <v>0</v>
      </c>
      <c r="K1256" s="93">
        <f t="shared" si="176"/>
        <v>5300000</v>
      </c>
      <c r="L1256" s="93">
        <f t="shared" si="177"/>
        <v>0</v>
      </c>
      <c r="M1256" s="92">
        <v>5300000</v>
      </c>
      <c r="N1256" s="92" t="s">
        <v>7</v>
      </c>
      <c r="O1256" s="92">
        <v>0</v>
      </c>
      <c r="P1256" s="92">
        <v>0</v>
      </c>
      <c r="Q1256" s="92">
        <v>0</v>
      </c>
      <c r="R1256" s="92">
        <v>0</v>
      </c>
      <c r="S1256" s="92">
        <v>0</v>
      </c>
      <c r="T1256" s="25">
        <f t="shared" si="178"/>
        <v>1</v>
      </c>
      <c r="V1256">
        <f t="shared" si="179"/>
        <v>1</v>
      </c>
      <c r="W1256" s="25">
        <f t="shared" si="171"/>
        <v>0</v>
      </c>
      <c r="X1256">
        <f t="shared" si="172"/>
        <v>0</v>
      </c>
    </row>
    <row r="1257" spans="1:24" ht="15.75" x14ac:dyDescent="0.25">
      <c r="A1257" t="str">
        <f t="shared" si="173"/>
        <v>David Clarkson - TOR - AD</v>
      </c>
      <c r="B1257" t="str">
        <f t="shared" si="174"/>
        <v>David</v>
      </c>
      <c r="C1257" t="str">
        <f t="shared" si="175"/>
        <v>Clarkson</v>
      </c>
      <c r="D1257" s="13" t="s">
        <v>2277</v>
      </c>
      <c r="E1257" s="22" t="s">
        <v>33</v>
      </c>
      <c r="F1257" s="25" t="s">
        <v>316</v>
      </c>
      <c r="G1257" s="25" t="s">
        <v>2339</v>
      </c>
      <c r="H1257" s="25" t="s">
        <v>320</v>
      </c>
      <c r="I1257" s="25">
        <v>35</v>
      </c>
      <c r="J1257" s="156">
        <f>VALUE(COUNTIF(Validation!$A$2:$H$100,A1257))</f>
        <v>0</v>
      </c>
      <c r="K1257" s="93">
        <f t="shared" si="176"/>
        <v>5250000</v>
      </c>
      <c r="L1257" s="93">
        <f t="shared" si="177"/>
        <v>0</v>
      </c>
      <c r="M1257" s="92">
        <v>5250000</v>
      </c>
      <c r="N1257" s="92" t="s">
        <v>7</v>
      </c>
      <c r="O1257" s="92">
        <v>0</v>
      </c>
      <c r="P1257" s="92">
        <v>0</v>
      </c>
      <c r="Q1257" s="92">
        <v>0</v>
      </c>
      <c r="R1257" s="92">
        <v>0</v>
      </c>
      <c r="S1257" s="92">
        <v>0</v>
      </c>
      <c r="T1257" s="25">
        <f t="shared" si="178"/>
        <v>1</v>
      </c>
      <c r="V1257">
        <f t="shared" si="179"/>
        <v>1</v>
      </c>
      <c r="W1257" s="25">
        <f t="shared" si="171"/>
        <v>0</v>
      </c>
      <c r="X1257">
        <f t="shared" si="172"/>
        <v>0</v>
      </c>
    </row>
    <row r="1258" spans="1:24" ht="15.75" x14ac:dyDescent="0.25">
      <c r="A1258" t="str">
        <f t="shared" si="173"/>
        <v>Frederik Andersen - TOR - G</v>
      </c>
      <c r="B1258" t="str">
        <f t="shared" si="174"/>
        <v>Frederik</v>
      </c>
      <c r="C1258" t="str">
        <f t="shared" si="175"/>
        <v>Andersen</v>
      </c>
      <c r="D1258" s="13" t="s">
        <v>1512</v>
      </c>
      <c r="E1258" s="22" t="s">
        <v>33</v>
      </c>
      <c r="F1258" s="25" t="s">
        <v>326</v>
      </c>
      <c r="G1258" s="25" t="s">
        <v>121</v>
      </c>
      <c r="H1258" s="25" t="s">
        <v>2340</v>
      </c>
      <c r="I1258" s="25">
        <v>29</v>
      </c>
      <c r="J1258" s="156">
        <f>VALUE(COUNTIF(Validation!$A$2:$H$100,A1258))</f>
        <v>1</v>
      </c>
      <c r="K1258" s="93">
        <f t="shared" si="176"/>
        <v>5000000</v>
      </c>
      <c r="L1258" s="93">
        <f t="shared" si="177"/>
        <v>5000000</v>
      </c>
      <c r="M1258" s="92">
        <v>5000000</v>
      </c>
      <c r="N1258" s="92">
        <v>5000000</v>
      </c>
      <c r="O1258" s="92" t="s">
        <v>7</v>
      </c>
      <c r="P1258" s="92">
        <v>0</v>
      </c>
      <c r="Q1258" s="92">
        <v>0</v>
      </c>
      <c r="R1258" s="92">
        <v>0</v>
      </c>
      <c r="S1258" s="92">
        <v>0</v>
      </c>
      <c r="T1258" s="25">
        <f t="shared" si="178"/>
        <v>2</v>
      </c>
      <c r="V1258">
        <f t="shared" si="179"/>
        <v>1</v>
      </c>
      <c r="W1258" s="25">
        <f t="shared" si="171"/>
        <v>0</v>
      </c>
      <c r="X1258">
        <f t="shared" si="172"/>
        <v>1</v>
      </c>
    </row>
    <row r="1259" spans="1:24" ht="15.75" x14ac:dyDescent="0.25">
      <c r="A1259" t="str">
        <f t="shared" si="173"/>
        <v>Morgan Rielly - TOR - DG</v>
      </c>
      <c r="B1259" t="str">
        <f t="shared" si="174"/>
        <v>Morgan</v>
      </c>
      <c r="C1259" t="str">
        <f t="shared" si="175"/>
        <v>Rielly</v>
      </c>
      <c r="D1259" s="13" t="s">
        <v>4764</v>
      </c>
      <c r="E1259" s="22" t="s">
        <v>33</v>
      </c>
      <c r="F1259" s="25">
        <v>0</v>
      </c>
      <c r="G1259" s="9" t="s">
        <v>2346</v>
      </c>
      <c r="H1259" s="9" t="s">
        <v>2340</v>
      </c>
      <c r="I1259" s="9">
        <v>25</v>
      </c>
      <c r="J1259" s="156">
        <f>VALUE(COUNTIF(Validation!$A$2:$H$100,A1259))</f>
        <v>1</v>
      </c>
      <c r="K1259" s="93">
        <f t="shared" si="176"/>
        <v>5000000</v>
      </c>
      <c r="L1259" s="93">
        <f t="shared" si="177"/>
        <v>5000000</v>
      </c>
      <c r="M1259" s="92">
        <v>5000000</v>
      </c>
      <c r="N1259" s="92">
        <v>5000000</v>
      </c>
      <c r="O1259" s="92">
        <v>5000000</v>
      </c>
      <c r="P1259" s="92" t="s">
        <v>7</v>
      </c>
      <c r="Q1259" s="92">
        <v>0</v>
      </c>
      <c r="R1259" s="92">
        <v>0</v>
      </c>
      <c r="S1259" s="92">
        <v>0</v>
      </c>
      <c r="T1259" s="25">
        <f t="shared" si="178"/>
        <v>3</v>
      </c>
      <c r="V1259">
        <f t="shared" si="179"/>
        <v>1</v>
      </c>
      <c r="W1259" s="25">
        <f t="shared" si="171"/>
        <v>0</v>
      </c>
      <c r="X1259">
        <f t="shared" si="172"/>
        <v>1</v>
      </c>
    </row>
    <row r="1260" spans="1:24" ht="15.75" x14ac:dyDescent="0.25">
      <c r="A1260" t="str">
        <f t="shared" si="173"/>
        <v>Cody Ceci - TOR - DD</v>
      </c>
      <c r="B1260" t="str">
        <f t="shared" si="174"/>
        <v>Cody</v>
      </c>
      <c r="C1260" t="str">
        <f t="shared" si="175"/>
        <v>Ceci</v>
      </c>
      <c r="D1260" s="13" t="s">
        <v>1435</v>
      </c>
      <c r="E1260" s="22" t="s">
        <v>33</v>
      </c>
      <c r="F1260" s="25">
        <v>0</v>
      </c>
      <c r="G1260" s="9" t="s">
        <v>2345</v>
      </c>
      <c r="H1260" s="9" t="s">
        <v>2340</v>
      </c>
      <c r="I1260" s="9">
        <v>25</v>
      </c>
      <c r="J1260" s="156">
        <f>VALUE(COUNTIF(Validation!$A$2:$H$100,A1260))</f>
        <v>0</v>
      </c>
      <c r="K1260" s="93">
        <f t="shared" si="176"/>
        <v>4500000</v>
      </c>
      <c r="L1260" s="93">
        <f t="shared" si="177"/>
        <v>0</v>
      </c>
      <c r="M1260" s="92">
        <v>4500000</v>
      </c>
      <c r="N1260" s="92" t="s">
        <v>7</v>
      </c>
      <c r="O1260" s="92">
        <v>0</v>
      </c>
      <c r="P1260" s="92">
        <v>0</v>
      </c>
      <c r="Q1260" s="92">
        <v>0</v>
      </c>
      <c r="R1260" s="92">
        <v>0</v>
      </c>
      <c r="S1260" s="92">
        <v>0</v>
      </c>
      <c r="T1260" s="25">
        <f t="shared" si="178"/>
        <v>1</v>
      </c>
      <c r="V1260">
        <f t="shared" si="179"/>
        <v>1</v>
      </c>
      <c r="W1260" s="25">
        <f t="shared" si="171"/>
        <v>0</v>
      </c>
      <c r="X1260">
        <f t="shared" si="172"/>
        <v>0</v>
      </c>
    </row>
    <row r="1261" spans="1:24" ht="15.75" x14ac:dyDescent="0.25">
      <c r="A1261" t="str">
        <f t="shared" si="173"/>
        <v>Jake Muzzin - TOR - DG</v>
      </c>
      <c r="B1261" t="str">
        <f t="shared" si="174"/>
        <v>Jake</v>
      </c>
      <c r="C1261" t="str">
        <f t="shared" si="175"/>
        <v>Muzzin</v>
      </c>
      <c r="D1261" s="13" t="s">
        <v>2175</v>
      </c>
      <c r="E1261" s="22" t="s">
        <v>33</v>
      </c>
      <c r="F1261" s="25">
        <v>0</v>
      </c>
      <c r="G1261" s="25" t="s">
        <v>2346</v>
      </c>
      <c r="H1261" s="25" t="s">
        <v>2340</v>
      </c>
      <c r="I1261" s="25">
        <v>30</v>
      </c>
      <c r="J1261" s="156">
        <f>VALUE(COUNTIF(Validation!$A$2:$H$100,A1261))</f>
        <v>1</v>
      </c>
      <c r="K1261" s="93">
        <f t="shared" si="176"/>
        <v>4000000</v>
      </c>
      <c r="L1261" s="93">
        <f t="shared" si="177"/>
        <v>0</v>
      </c>
      <c r="M1261" s="92">
        <v>4000000</v>
      </c>
      <c r="N1261" s="92" t="s">
        <v>7</v>
      </c>
      <c r="O1261" s="92">
        <v>0</v>
      </c>
      <c r="P1261" s="92">
        <v>0</v>
      </c>
      <c r="Q1261" s="92">
        <v>0</v>
      </c>
      <c r="R1261" s="92">
        <v>0</v>
      </c>
      <c r="S1261" s="92">
        <v>0</v>
      </c>
      <c r="T1261" s="25">
        <f t="shared" si="178"/>
        <v>1</v>
      </c>
      <c r="V1261">
        <f t="shared" si="179"/>
        <v>1</v>
      </c>
      <c r="W1261" s="25">
        <f t="shared" si="171"/>
        <v>0</v>
      </c>
      <c r="X1261">
        <f t="shared" si="172"/>
        <v>0</v>
      </c>
    </row>
    <row r="1262" spans="1:24" ht="15.75" x14ac:dyDescent="0.25">
      <c r="A1262" t="str">
        <f t="shared" si="173"/>
        <v>Alexander Kerfoot - TOR - C, AG</v>
      </c>
      <c r="B1262" t="str">
        <f t="shared" si="174"/>
        <v>Alexander</v>
      </c>
      <c r="C1262" t="str">
        <f t="shared" si="175"/>
        <v>Kerfoot</v>
      </c>
      <c r="D1262" s="13" t="s">
        <v>1831</v>
      </c>
      <c r="E1262" s="22" t="s">
        <v>33</v>
      </c>
      <c r="F1262" s="25">
        <v>0</v>
      </c>
      <c r="G1262" s="158" t="s">
        <v>2353</v>
      </c>
      <c r="H1262" s="158" t="s">
        <v>2340</v>
      </c>
      <c r="I1262" s="158">
        <v>25</v>
      </c>
      <c r="J1262" s="156">
        <f>VALUE(COUNTIF(Validation!$A$2:$H$100,A1262))</f>
        <v>1</v>
      </c>
      <c r="K1262" s="93">
        <f t="shared" si="176"/>
        <v>3500000</v>
      </c>
      <c r="L1262" s="93">
        <f t="shared" si="177"/>
        <v>3500000</v>
      </c>
      <c r="M1262" s="92">
        <v>3500000</v>
      </c>
      <c r="N1262" s="92">
        <v>3500000</v>
      </c>
      <c r="O1262" s="92">
        <v>3500000</v>
      </c>
      <c r="P1262" s="92">
        <v>3500000</v>
      </c>
      <c r="Q1262" s="92" t="s">
        <v>7</v>
      </c>
      <c r="R1262" s="92">
        <v>0</v>
      </c>
      <c r="S1262" s="92">
        <v>0</v>
      </c>
      <c r="T1262" s="25">
        <f t="shared" si="178"/>
        <v>4</v>
      </c>
      <c r="V1262">
        <f t="shared" si="179"/>
        <v>1</v>
      </c>
      <c r="W1262" s="25">
        <f t="shared" si="171"/>
        <v>0</v>
      </c>
      <c r="X1262">
        <f t="shared" si="172"/>
        <v>1</v>
      </c>
    </row>
    <row r="1263" spans="1:24" ht="15.75" x14ac:dyDescent="0.25">
      <c r="A1263" t="str">
        <f t="shared" si="173"/>
        <v>Andreas Johnsson - TOR - AG</v>
      </c>
      <c r="B1263" t="str">
        <f t="shared" si="174"/>
        <v>Andreas</v>
      </c>
      <c r="C1263" t="str">
        <f t="shared" si="175"/>
        <v>Johnsson</v>
      </c>
      <c r="D1263" s="13" t="s">
        <v>1504</v>
      </c>
      <c r="E1263" s="22" t="s">
        <v>33</v>
      </c>
      <c r="F1263" s="25">
        <v>0</v>
      </c>
      <c r="G1263" s="25" t="s">
        <v>2341</v>
      </c>
      <c r="H1263" s="25" t="s">
        <v>2340</v>
      </c>
      <c r="I1263" s="25">
        <v>24</v>
      </c>
      <c r="J1263" s="156">
        <f>VALUE(COUNTIF(Validation!$A$2:$H$100,A1263))</f>
        <v>1</v>
      </c>
      <c r="K1263" s="93">
        <f t="shared" si="176"/>
        <v>3400000</v>
      </c>
      <c r="L1263" s="93">
        <f t="shared" si="177"/>
        <v>3400000</v>
      </c>
      <c r="M1263" s="92">
        <v>3400000</v>
      </c>
      <c r="N1263" s="92">
        <v>3400000</v>
      </c>
      <c r="O1263" s="92">
        <v>3400000</v>
      </c>
      <c r="P1263" s="92">
        <v>3400000</v>
      </c>
      <c r="Q1263" s="92" t="s">
        <v>7</v>
      </c>
      <c r="R1263" s="92">
        <v>0</v>
      </c>
      <c r="S1263" s="92">
        <v>0</v>
      </c>
      <c r="T1263" s="25">
        <f t="shared" si="178"/>
        <v>4</v>
      </c>
      <c r="V1263">
        <f t="shared" si="179"/>
        <v>1</v>
      </c>
      <c r="W1263" s="25">
        <f t="shared" si="171"/>
        <v>0</v>
      </c>
      <c r="X1263">
        <f t="shared" si="172"/>
        <v>1</v>
      </c>
    </row>
    <row r="1264" spans="1:24" ht="15.75" x14ac:dyDescent="0.25">
      <c r="A1264" t="str">
        <f t="shared" si="173"/>
        <v>Kasperi Kapanen - TOR - AD</v>
      </c>
      <c r="B1264" t="str">
        <f t="shared" si="174"/>
        <v>Kasperi</v>
      </c>
      <c r="C1264" t="str">
        <f t="shared" si="175"/>
        <v>Kapanen</v>
      </c>
      <c r="D1264" s="13" t="s">
        <v>1503</v>
      </c>
      <c r="E1264" s="22" t="s">
        <v>33</v>
      </c>
      <c r="F1264" s="25">
        <v>0</v>
      </c>
      <c r="G1264" s="25" t="s">
        <v>2339</v>
      </c>
      <c r="H1264" s="25" t="s">
        <v>2340</v>
      </c>
      <c r="I1264" s="25">
        <v>23</v>
      </c>
      <c r="J1264" s="156">
        <f>VALUE(COUNTIF(Validation!$A$2:$H$100,A1264))</f>
        <v>1</v>
      </c>
      <c r="K1264" s="93">
        <f t="shared" si="176"/>
        <v>3200000</v>
      </c>
      <c r="L1264" s="93">
        <f t="shared" si="177"/>
        <v>3200000</v>
      </c>
      <c r="M1264" s="92">
        <v>3200000</v>
      </c>
      <c r="N1264" s="92">
        <v>3200000</v>
      </c>
      <c r="O1264" s="92">
        <v>3200000</v>
      </c>
      <c r="P1264" s="92" t="s">
        <v>8</v>
      </c>
      <c r="Q1264" s="92">
        <v>0</v>
      </c>
      <c r="R1264" s="92">
        <v>0</v>
      </c>
      <c r="S1264" s="92">
        <v>0</v>
      </c>
      <c r="T1264" s="25">
        <f t="shared" si="178"/>
        <v>3</v>
      </c>
      <c r="V1264">
        <f t="shared" si="179"/>
        <v>1</v>
      </c>
      <c r="W1264" s="25">
        <f t="shared" si="171"/>
        <v>0</v>
      </c>
      <c r="X1264">
        <f t="shared" si="172"/>
        <v>1</v>
      </c>
    </row>
    <row r="1265" spans="1:24" ht="15.75" x14ac:dyDescent="0.25">
      <c r="A1265" t="str">
        <f t="shared" si="173"/>
        <v>Tyson Barrie - TOR - DD</v>
      </c>
      <c r="B1265" t="str">
        <f t="shared" si="174"/>
        <v>Tyson</v>
      </c>
      <c r="C1265" t="str">
        <f t="shared" si="175"/>
        <v>Barrie</v>
      </c>
      <c r="D1265" s="13" t="s">
        <v>1835</v>
      </c>
      <c r="E1265" s="22" t="s">
        <v>33</v>
      </c>
      <c r="F1265" s="25" t="s">
        <v>2403</v>
      </c>
      <c r="G1265" s="25" t="s">
        <v>2345</v>
      </c>
      <c r="H1265" s="25" t="s">
        <v>2340</v>
      </c>
      <c r="I1265" s="25">
        <v>28</v>
      </c>
      <c r="J1265" s="156">
        <f>VALUE(COUNTIF(Validation!$A$2:$H$100,A1265))</f>
        <v>1</v>
      </c>
      <c r="K1265" s="93">
        <f t="shared" si="176"/>
        <v>2750000</v>
      </c>
      <c r="L1265" s="93">
        <f t="shared" si="177"/>
        <v>0</v>
      </c>
      <c r="M1265" s="92">
        <v>2750000</v>
      </c>
      <c r="N1265" s="92" t="s">
        <v>7</v>
      </c>
      <c r="O1265" s="92">
        <v>0</v>
      </c>
      <c r="P1265" s="92">
        <v>0</v>
      </c>
      <c r="Q1265" s="92">
        <v>0</v>
      </c>
      <c r="R1265" s="92">
        <v>0</v>
      </c>
      <c r="S1265" s="92">
        <v>0</v>
      </c>
      <c r="T1265" s="25">
        <f t="shared" si="178"/>
        <v>1</v>
      </c>
      <c r="V1265">
        <f t="shared" si="179"/>
        <v>1</v>
      </c>
      <c r="W1265" s="25">
        <f t="shared" si="171"/>
        <v>0</v>
      </c>
      <c r="X1265">
        <f t="shared" si="172"/>
        <v>0</v>
      </c>
    </row>
    <row r="1266" spans="1:24" ht="15.75" x14ac:dyDescent="0.25">
      <c r="A1266" t="str">
        <f t="shared" si="173"/>
        <v>Zach Hyman - TOR - AG</v>
      </c>
      <c r="B1266" t="str">
        <f t="shared" si="174"/>
        <v>Zach</v>
      </c>
      <c r="C1266" t="str">
        <f t="shared" si="175"/>
        <v>Hyman</v>
      </c>
      <c r="D1266" s="13" t="s">
        <v>1498</v>
      </c>
      <c r="E1266" s="22" t="s">
        <v>33</v>
      </c>
      <c r="F1266" s="25" t="s">
        <v>326</v>
      </c>
      <c r="G1266" s="9" t="s">
        <v>2341</v>
      </c>
      <c r="H1266" s="9" t="s">
        <v>320</v>
      </c>
      <c r="I1266" s="9">
        <v>27</v>
      </c>
      <c r="J1266" s="156">
        <f>VALUE(COUNTIF(Validation!$A$2:$H$100,A1266))</f>
        <v>1</v>
      </c>
      <c r="K1266" s="93">
        <f t="shared" si="176"/>
        <v>2250000</v>
      </c>
      <c r="L1266" s="93">
        <f t="shared" si="177"/>
        <v>2250000</v>
      </c>
      <c r="M1266" s="92">
        <v>2250000</v>
      </c>
      <c r="N1266" s="92">
        <v>2250000</v>
      </c>
      <c r="O1266" s="92" t="s">
        <v>7</v>
      </c>
      <c r="P1266" s="92">
        <v>0</v>
      </c>
      <c r="Q1266" s="92">
        <v>0</v>
      </c>
      <c r="R1266" s="92">
        <v>0</v>
      </c>
      <c r="S1266" s="92">
        <v>0</v>
      </c>
      <c r="T1266" s="25">
        <f t="shared" si="178"/>
        <v>2</v>
      </c>
      <c r="V1266">
        <f t="shared" si="179"/>
        <v>1</v>
      </c>
      <c r="W1266" s="25">
        <f t="shared" si="171"/>
        <v>0</v>
      </c>
      <c r="X1266">
        <f t="shared" si="172"/>
        <v>1</v>
      </c>
    </row>
    <row r="1267" spans="1:24" ht="15.75" x14ac:dyDescent="0.25">
      <c r="A1267" t="str">
        <f t="shared" si="173"/>
        <v>Timothy Liljegren - TOR - DD</v>
      </c>
      <c r="B1267" t="str">
        <f t="shared" si="174"/>
        <v>Timothy</v>
      </c>
      <c r="C1267" t="str">
        <f t="shared" si="175"/>
        <v>Liljegren</v>
      </c>
      <c r="D1267" s="13" t="s">
        <v>1519</v>
      </c>
      <c r="E1267" s="22" t="s">
        <v>33</v>
      </c>
      <c r="F1267" s="25" t="s">
        <v>331</v>
      </c>
      <c r="G1267" s="25" t="s">
        <v>2345</v>
      </c>
      <c r="H1267" s="25" t="s">
        <v>2347</v>
      </c>
      <c r="I1267" s="25">
        <v>20</v>
      </c>
      <c r="J1267" s="156">
        <f>VALUE(COUNTIF(Validation!$A$2:$H$100,A1267))</f>
        <v>1</v>
      </c>
      <c r="K1267" s="93">
        <f t="shared" si="176"/>
        <v>1263333</v>
      </c>
      <c r="L1267" s="93">
        <f t="shared" si="177"/>
        <v>1263333</v>
      </c>
      <c r="M1267" s="92">
        <v>1263333</v>
      </c>
      <c r="N1267" s="92">
        <v>1263333</v>
      </c>
      <c r="O1267" s="92">
        <v>1263333</v>
      </c>
      <c r="P1267" s="92" t="s">
        <v>8</v>
      </c>
      <c r="Q1267" s="92">
        <v>0</v>
      </c>
      <c r="R1267" s="92">
        <v>0</v>
      </c>
      <c r="S1267" s="92">
        <v>0</v>
      </c>
      <c r="T1267" s="25">
        <f t="shared" si="178"/>
        <v>3</v>
      </c>
      <c r="V1267">
        <f t="shared" si="179"/>
        <v>1</v>
      </c>
      <c r="W1267" s="25">
        <f t="shared" si="171"/>
        <v>1</v>
      </c>
      <c r="X1267">
        <f t="shared" si="172"/>
        <v>1</v>
      </c>
    </row>
    <row r="1268" spans="1:24" ht="15.75" x14ac:dyDescent="0.25">
      <c r="A1268" t="str">
        <f t="shared" si="173"/>
        <v>Jeremy Bracco - TOR - AD</v>
      </c>
      <c r="B1268" t="str">
        <f t="shared" si="174"/>
        <v>Jeremy</v>
      </c>
      <c r="C1268" t="str">
        <f t="shared" si="175"/>
        <v>Bracco</v>
      </c>
      <c r="D1268" s="13" t="s">
        <v>1521</v>
      </c>
      <c r="E1268" s="22" t="s">
        <v>33</v>
      </c>
      <c r="F1268" s="25" t="s">
        <v>331</v>
      </c>
      <c r="G1268" s="158" t="s">
        <v>2339</v>
      </c>
      <c r="H1268" s="158" t="s">
        <v>2347</v>
      </c>
      <c r="I1268" s="158">
        <v>22</v>
      </c>
      <c r="J1268" s="156">
        <f>VALUE(COUNTIF(Validation!$A$2:$H$100,A1268))</f>
        <v>0</v>
      </c>
      <c r="K1268" s="93">
        <f t="shared" si="176"/>
        <v>925000</v>
      </c>
      <c r="L1268" s="93">
        <f t="shared" si="177"/>
        <v>0</v>
      </c>
      <c r="M1268" s="92">
        <v>925000</v>
      </c>
      <c r="N1268" s="92" t="s">
        <v>8</v>
      </c>
      <c r="O1268" s="92">
        <v>0</v>
      </c>
      <c r="P1268" s="92">
        <v>0</v>
      </c>
      <c r="Q1268" s="92">
        <v>0</v>
      </c>
      <c r="R1268" s="92">
        <v>0</v>
      </c>
      <c r="S1268" s="92">
        <v>0</v>
      </c>
      <c r="T1268" s="25">
        <f t="shared" si="178"/>
        <v>1</v>
      </c>
      <c r="V1268">
        <f t="shared" si="179"/>
        <v>1</v>
      </c>
      <c r="W1268" s="25">
        <f t="shared" si="171"/>
        <v>1</v>
      </c>
      <c r="X1268">
        <f t="shared" si="172"/>
        <v>0</v>
      </c>
    </row>
    <row r="1269" spans="1:24" ht="15.75" x14ac:dyDescent="0.25">
      <c r="A1269" t="str">
        <f t="shared" si="173"/>
        <v>Adam Brooks - TOR - C</v>
      </c>
      <c r="B1269" t="str">
        <f t="shared" si="174"/>
        <v>Adam</v>
      </c>
      <c r="C1269" t="str">
        <f t="shared" si="175"/>
        <v>Brooks</v>
      </c>
      <c r="D1269" s="13" t="s">
        <v>1526</v>
      </c>
      <c r="E1269" s="22" t="s">
        <v>33</v>
      </c>
      <c r="F1269" s="25" t="s">
        <v>331</v>
      </c>
      <c r="G1269" s="25" t="s">
        <v>70</v>
      </c>
      <c r="H1269" s="25" t="s">
        <v>2347</v>
      </c>
      <c r="I1269" s="25">
        <v>23</v>
      </c>
      <c r="J1269" s="156">
        <f>VALUE(COUNTIF(Validation!$A$2:$H$100,A1269))</f>
        <v>0</v>
      </c>
      <c r="K1269" s="93">
        <f t="shared" si="176"/>
        <v>925000</v>
      </c>
      <c r="L1269" s="93">
        <f t="shared" si="177"/>
        <v>0</v>
      </c>
      <c r="M1269" s="92">
        <v>925000</v>
      </c>
      <c r="N1269" s="92" t="s">
        <v>8</v>
      </c>
      <c r="O1269" s="92">
        <v>0</v>
      </c>
      <c r="P1269" s="92">
        <v>0</v>
      </c>
      <c r="Q1269" s="92">
        <v>0</v>
      </c>
      <c r="R1269" s="92">
        <v>0</v>
      </c>
      <c r="S1269" s="92">
        <v>0</v>
      </c>
      <c r="T1269" s="25">
        <f t="shared" si="178"/>
        <v>1</v>
      </c>
      <c r="V1269">
        <f t="shared" si="179"/>
        <v>1</v>
      </c>
      <c r="W1269" s="25">
        <f t="shared" si="171"/>
        <v>1</v>
      </c>
      <c r="X1269">
        <f t="shared" si="172"/>
        <v>0</v>
      </c>
    </row>
    <row r="1270" spans="1:24" ht="15.75" x14ac:dyDescent="0.25">
      <c r="A1270" t="str">
        <f t="shared" si="173"/>
        <v>Pierre Engvall - TOR - AG, AD</v>
      </c>
      <c r="B1270" t="str">
        <f t="shared" si="174"/>
        <v>Pierre</v>
      </c>
      <c r="C1270" t="str">
        <f t="shared" si="175"/>
        <v>Engvall</v>
      </c>
      <c r="D1270" s="13" t="s">
        <v>1517</v>
      </c>
      <c r="E1270" s="22" t="s">
        <v>33</v>
      </c>
      <c r="F1270" s="25" t="s">
        <v>331</v>
      </c>
      <c r="G1270" s="9" t="s">
        <v>2343</v>
      </c>
      <c r="H1270" s="9" t="s">
        <v>2347</v>
      </c>
      <c r="I1270" s="9">
        <v>23</v>
      </c>
      <c r="J1270" s="156">
        <f>VALUE(COUNTIF(Validation!$A$2:$H$100,A1270))</f>
        <v>0</v>
      </c>
      <c r="K1270" s="93">
        <f t="shared" si="176"/>
        <v>925000</v>
      </c>
      <c r="L1270" s="93">
        <f t="shared" si="177"/>
        <v>0</v>
      </c>
      <c r="M1270" s="92">
        <v>925000</v>
      </c>
      <c r="N1270" s="92" t="s">
        <v>8</v>
      </c>
      <c r="O1270" s="92">
        <v>0</v>
      </c>
      <c r="P1270" s="92">
        <v>0</v>
      </c>
      <c r="Q1270" s="92">
        <v>0</v>
      </c>
      <c r="R1270" s="92">
        <v>0</v>
      </c>
      <c r="S1270" s="92">
        <v>0</v>
      </c>
      <c r="T1270" s="25">
        <f t="shared" si="178"/>
        <v>1</v>
      </c>
      <c r="V1270">
        <f t="shared" si="179"/>
        <v>1</v>
      </c>
      <c r="W1270" s="25">
        <f t="shared" si="171"/>
        <v>1</v>
      </c>
      <c r="X1270">
        <f t="shared" si="172"/>
        <v>0</v>
      </c>
    </row>
    <row r="1271" spans="1:24" ht="15.75" x14ac:dyDescent="0.25">
      <c r="A1271" t="str">
        <f t="shared" si="173"/>
        <v>Teemu Kivihalme - TOR - DG</v>
      </c>
      <c r="B1271" t="str">
        <f t="shared" si="174"/>
        <v>Teemu</v>
      </c>
      <c r="C1271" t="str">
        <f t="shared" si="175"/>
        <v>Kivihalme</v>
      </c>
      <c r="D1271" s="13" t="s">
        <v>2493</v>
      </c>
      <c r="E1271" s="22" t="s">
        <v>33</v>
      </c>
      <c r="F1271" s="25" t="s">
        <v>331</v>
      </c>
      <c r="G1271" s="25" t="s">
        <v>2346</v>
      </c>
      <c r="H1271" s="25" t="s">
        <v>2347</v>
      </c>
      <c r="I1271" s="25">
        <v>24</v>
      </c>
      <c r="J1271" s="156">
        <f>VALUE(COUNTIF(Validation!$A$2:$H$100,A1271))</f>
        <v>0</v>
      </c>
      <c r="K1271" s="93">
        <f t="shared" si="176"/>
        <v>925000</v>
      </c>
      <c r="L1271" s="93">
        <f t="shared" si="177"/>
        <v>0</v>
      </c>
      <c r="M1271" s="92">
        <v>925000</v>
      </c>
      <c r="N1271" s="92" t="s">
        <v>8</v>
      </c>
      <c r="O1271" s="92">
        <v>0</v>
      </c>
      <c r="P1271" s="92">
        <v>0</v>
      </c>
      <c r="Q1271" s="92">
        <v>0</v>
      </c>
      <c r="R1271" s="92">
        <v>0</v>
      </c>
      <c r="S1271" s="92">
        <v>0</v>
      </c>
      <c r="T1271" s="25">
        <f t="shared" si="178"/>
        <v>1</v>
      </c>
      <c r="V1271">
        <f t="shared" si="179"/>
        <v>1</v>
      </c>
      <c r="W1271" s="25">
        <f t="shared" si="171"/>
        <v>1</v>
      </c>
      <c r="X1271">
        <f t="shared" si="172"/>
        <v>0</v>
      </c>
    </row>
    <row r="1272" spans="1:24" ht="15.75" x14ac:dyDescent="0.25">
      <c r="A1272" t="str">
        <f t="shared" si="173"/>
        <v>Yegor Korshkov - TOR - AD</v>
      </c>
      <c r="B1272" t="str">
        <f t="shared" si="174"/>
        <v>Yegor</v>
      </c>
      <c r="C1272" t="str">
        <f t="shared" si="175"/>
        <v>Korshkov</v>
      </c>
      <c r="D1272" s="13" t="s">
        <v>2489</v>
      </c>
      <c r="E1272" s="22" t="s">
        <v>33</v>
      </c>
      <c r="F1272" s="25" t="s">
        <v>331</v>
      </c>
      <c r="G1272" s="25" t="s">
        <v>2339</v>
      </c>
      <c r="H1272" s="25" t="s">
        <v>2347</v>
      </c>
      <c r="I1272" s="25">
        <v>23</v>
      </c>
      <c r="J1272" s="156">
        <f>VALUE(COUNTIF(Validation!$A$2:$H$100,A1272))</f>
        <v>0</v>
      </c>
      <c r="K1272" s="93">
        <f t="shared" si="176"/>
        <v>925000</v>
      </c>
      <c r="L1272" s="93">
        <f t="shared" si="177"/>
        <v>925000</v>
      </c>
      <c r="M1272" s="92">
        <v>925000</v>
      </c>
      <c r="N1272" s="92">
        <v>925000</v>
      </c>
      <c r="O1272" s="92" t="s">
        <v>8</v>
      </c>
      <c r="P1272" s="92">
        <v>0</v>
      </c>
      <c r="Q1272" s="92">
        <v>0</v>
      </c>
      <c r="R1272" s="92">
        <v>0</v>
      </c>
      <c r="S1272" s="92">
        <v>0</v>
      </c>
      <c r="T1272" s="25">
        <f t="shared" si="178"/>
        <v>2</v>
      </c>
      <c r="V1272">
        <f t="shared" si="179"/>
        <v>1</v>
      </c>
      <c r="W1272" s="25">
        <f t="shared" si="171"/>
        <v>1</v>
      </c>
      <c r="X1272">
        <f t="shared" si="172"/>
        <v>1</v>
      </c>
    </row>
    <row r="1273" spans="1:24" ht="15.75" x14ac:dyDescent="0.25">
      <c r="A1273" t="str">
        <f t="shared" si="173"/>
        <v>Jesper Lindgren - TOR - D</v>
      </c>
      <c r="B1273" t="str">
        <f t="shared" si="174"/>
        <v>Jesper</v>
      </c>
      <c r="C1273" t="str">
        <f t="shared" si="175"/>
        <v>Lindgren</v>
      </c>
      <c r="D1273" s="13" t="s">
        <v>1524</v>
      </c>
      <c r="E1273" s="22" t="s">
        <v>33</v>
      </c>
      <c r="F1273" s="25" t="s">
        <v>331</v>
      </c>
      <c r="G1273" s="25" t="s">
        <v>79</v>
      </c>
      <c r="H1273" s="25" t="s">
        <v>2347</v>
      </c>
      <c r="I1273" s="25">
        <v>22</v>
      </c>
      <c r="J1273" s="156">
        <f>VALUE(COUNTIF(Validation!$A$2:$H$100,A1273))</f>
        <v>0</v>
      </c>
      <c r="K1273" s="93">
        <f t="shared" si="176"/>
        <v>925000</v>
      </c>
      <c r="L1273" s="93">
        <f t="shared" si="177"/>
        <v>925000</v>
      </c>
      <c r="M1273" s="92">
        <v>925000</v>
      </c>
      <c r="N1273" s="92">
        <v>925000</v>
      </c>
      <c r="O1273" s="92" t="s">
        <v>8</v>
      </c>
      <c r="P1273" s="92">
        <v>0</v>
      </c>
      <c r="Q1273" s="92">
        <v>0</v>
      </c>
      <c r="R1273" s="92">
        <v>0</v>
      </c>
      <c r="S1273" s="92">
        <v>0</v>
      </c>
      <c r="T1273" s="25">
        <f t="shared" si="178"/>
        <v>2</v>
      </c>
      <c r="V1273">
        <f t="shared" si="179"/>
        <v>1</v>
      </c>
      <c r="W1273" s="25">
        <f t="shared" si="171"/>
        <v>1</v>
      </c>
      <c r="X1273">
        <f t="shared" si="172"/>
        <v>1</v>
      </c>
    </row>
    <row r="1274" spans="1:24" ht="15.75" x14ac:dyDescent="0.25">
      <c r="A1274" t="str">
        <f t="shared" si="173"/>
        <v>Aaron Luchuk - TOR - C</v>
      </c>
      <c r="B1274" t="str">
        <f t="shared" si="174"/>
        <v>Aaron</v>
      </c>
      <c r="C1274" t="str">
        <f t="shared" si="175"/>
        <v>Luchuk</v>
      </c>
      <c r="D1274" s="13" t="s">
        <v>1447</v>
      </c>
      <c r="E1274" s="22" t="s">
        <v>33</v>
      </c>
      <c r="F1274" s="25" t="s">
        <v>331</v>
      </c>
      <c r="G1274" s="25" t="s">
        <v>70</v>
      </c>
      <c r="H1274" s="25" t="s">
        <v>2347</v>
      </c>
      <c r="I1274" s="25">
        <v>22</v>
      </c>
      <c r="J1274" s="156">
        <f>VALUE(COUNTIF(Validation!$A$2:$H$100,A1274))</f>
        <v>0</v>
      </c>
      <c r="K1274" s="93">
        <f t="shared" si="176"/>
        <v>925000</v>
      </c>
      <c r="L1274" s="93">
        <f t="shared" si="177"/>
        <v>0</v>
      </c>
      <c r="M1274" s="92">
        <v>925000</v>
      </c>
      <c r="N1274" s="92" t="s">
        <v>8</v>
      </c>
      <c r="O1274" s="92">
        <v>0</v>
      </c>
      <c r="P1274" s="94">
        <v>0</v>
      </c>
      <c r="Q1274" s="92">
        <v>0</v>
      </c>
      <c r="R1274" s="92">
        <v>0</v>
      </c>
      <c r="S1274" s="92">
        <v>0</v>
      </c>
      <c r="T1274" s="25">
        <f t="shared" si="178"/>
        <v>1</v>
      </c>
      <c r="V1274">
        <f t="shared" si="179"/>
        <v>1</v>
      </c>
      <c r="W1274" s="25">
        <f t="shared" si="171"/>
        <v>1</v>
      </c>
      <c r="X1274">
        <f t="shared" si="172"/>
        <v>0</v>
      </c>
    </row>
    <row r="1275" spans="1:24" ht="15.75" x14ac:dyDescent="0.25">
      <c r="A1275" t="str">
        <f t="shared" si="173"/>
        <v>Mason Marchment - TOR - AG</v>
      </c>
      <c r="B1275" t="str">
        <f t="shared" si="174"/>
        <v>Mason</v>
      </c>
      <c r="C1275" t="str">
        <f t="shared" si="175"/>
        <v>Marchment</v>
      </c>
      <c r="D1275" s="13" t="s">
        <v>1525</v>
      </c>
      <c r="E1275" s="22" t="s">
        <v>33</v>
      </c>
      <c r="F1275" s="25" t="s">
        <v>331</v>
      </c>
      <c r="G1275" s="25" t="s">
        <v>2341</v>
      </c>
      <c r="H1275" s="25" t="s">
        <v>2347</v>
      </c>
      <c r="I1275" s="25">
        <v>24</v>
      </c>
      <c r="J1275" s="156">
        <f>VALUE(COUNTIF(Validation!$A$2:$H$100,A1275))</f>
        <v>0</v>
      </c>
      <c r="K1275" s="93">
        <f t="shared" si="176"/>
        <v>925000</v>
      </c>
      <c r="L1275" s="93">
        <f t="shared" si="177"/>
        <v>0</v>
      </c>
      <c r="M1275" s="92">
        <v>925000</v>
      </c>
      <c r="N1275" s="92" t="s">
        <v>8</v>
      </c>
      <c r="O1275" s="92">
        <v>0</v>
      </c>
      <c r="P1275" s="92">
        <v>0</v>
      </c>
      <c r="Q1275" s="92">
        <v>0</v>
      </c>
      <c r="R1275" s="92">
        <v>0</v>
      </c>
      <c r="S1275" s="92">
        <v>0</v>
      </c>
      <c r="T1275" s="25">
        <f t="shared" si="178"/>
        <v>1</v>
      </c>
      <c r="V1275">
        <f t="shared" si="179"/>
        <v>1</v>
      </c>
      <c r="W1275" s="25">
        <f t="shared" si="171"/>
        <v>1</v>
      </c>
      <c r="X1275">
        <f t="shared" si="172"/>
        <v>0</v>
      </c>
    </row>
    <row r="1276" spans="1:24" ht="15.75" x14ac:dyDescent="0.25">
      <c r="A1276" t="str">
        <f t="shared" si="173"/>
        <v>Ilya Mikheyev - TOR - AG, AD</v>
      </c>
      <c r="B1276" t="str">
        <f t="shared" si="174"/>
        <v>Ilya</v>
      </c>
      <c r="C1276" t="str">
        <f t="shared" si="175"/>
        <v>Mikheyev</v>
      </c>
      <c r="D1276" s="13" t="s">
        <v>2488</v>
      </c>
      <c r="E1276" s="22" t="s">
        <v>33</v>
      </c>
      <c r="F1276" s="25" t="s">
        <v>331</v>
      </c>
      <c r="G1276" s="25" t="s">
        <v>2343</v>
      </c>
      <c r="H1276" s="25" t="s">
        <v>2347</v>
      </c>
      <c r="I1276" s="25">
        <v>24</v>
      </c>
      <c r="J1276" s="156">
        <f>VALUE(COUNTIF(Validation!$A$2:$H$100,A1276))</f>
        <v>0</v>
      </c>
      <c r="K1276" s="93">
        <f t="shared" si="176"/>
        <v>925000</v>
      </c>
      <c r="L1276" s="93">
        <f t="shared" si="177"/>
        <v>0</v>
      </c>
      <c r="M1276" s="92">
        <v>925000</v>
      </c>
      <c r="N1276" s="92" t="s">
        <v>8</v>
      </c>
      <c r="O1276" s="92">
        <v>0</v>
      </c>
      <c r="P1276" s="92">
        <v>0</v>
      </c>
      <c r="Q1276" s="92">
        <v>0</v>
      </c>
      <c r="R1276" s="92">
        <v>0</v>
      </c>
      <c r="S1276" s="92">
        <v>0</v>
      </c>
      <c r="T1276" s="25">
        <f t="shared" si="178"/>
        <v>1</v>
      </c>
      <c r="V1276">
        <f t="shared" si="179"/>
        <v>1</v>
      </c>
      <c r="W1276" s="25">
        <f t="shared" si="171"/>
        <v>1</v>
      </c>
      <c r="X1276">
        <f t="shared" si="172"/>
        <v>0</v>
      </c>
    </row>
    <row r="1277" spans="1:24" ht="15.75" x14ac:dyDescent="0.25">
      <c r="A1277" t="str">
        <f t="shared" si="173"/>
        <v>Ian Scott - TOR - G</v>
      </c>
      <c r="B1277" t="str">
        <f t="shared" si="174"/>
        <v>Ian</v>
      </c>
      <c r="C1277" t="str">
        <f t="shared" si="175"/>
        <v>Scott</v>
      </c>
      <c r="D1277" s="13" t="s">
        <v>2494</v>
      </c>
      <c r="E1277" s="22" t="s">
        <v>33</v>
      </c>
      <c r="F1277" s="25" t="s">
        <v>331</v>
      </c>
      <c r="G1277" s="158" t="s">
        <v>121</v>
      </c>
      <c r="H1277" s="158" t="s">
        <v>2347</v>
      </c>
      <c r="I1277" s="158">
        <v>20</v>
      </c>
      <c r="J1277" s="156">
        <f>VALUE(COUNTIF(Validation!$A$2:$H$100,A1277))</f>
        <v>0</v>
      </c>
      <c r="K1277" s="93">
        <f t="shared" si="176"/>
        <v>910833</v>
      </c>
      <c r="L1277" s="93">
        <f t="shared" si="177"/>
        <v>910833</v>
      </c>
      <c r="M1277" s="92">
        <v>910833</v>
      </c>
      <c r="N1277" s="92">
        <v>910833</v>
      </c>
      <c r="O1277" s="92">
        <v>910833</v>
      </c>
      <c r="P1277" s="94" t="s">
        <v>8</v>
      </c>
      <c r="Q1277" s="92">
        <v>0</v>
      </c>
      <c r="R1277" s="92">
        <v>0</v>
      </c>
      <c r="S1277" s="92">
        <v>0</v>
      </c>
      <c r="T1277" s="25">
        <f t="shared" si="178"/>
        <v>3</v>
      </c>
      <c r="V1277">
        <f t="shared" si="179"/>
        <v>1</v>
      </c>
      <c r="W1277" s="25">
        <f t="shared" ref="W1277:W1339" si="180">IF(LEFT(F1277,3)="ELC",1,0)</f>
        <v>1</v>
      </c>
      <c r="X1277">
        <f t="shared" ref="X1277:X1339" si="181">IF(K1277=L1277,1,0)</f>
        <v>1</v>
      </c>
    </row>
    <row r="1278" spans="1:24" ht="15.75" x14ac:dyDescent="0.25">
      <c r="A1278" t="str">
        <f t="shared" si="173"/>
        <v>Rasmus Sandin - TOR - DG</v>
      </c>
      <c r="B1278" t="str">
        <f t="shared" si="174"/>
        <v>Rasmus</v>
      </c>
      <c r="C1278" t="str">
        <f t="shared" si="175"/>
        <v>Sandin</v>
      </c>
      <c r="D1278" s="13" t="s">
        <v>1518</v>
      </c>
      <c r="E1278" s="22" t="s">
        <v>33</v>
      </c>
      <c r="F1278" s="25" t="s">
        <v>331</v>
      </c>
      <c r="G1278" s="9" t="s">
        <v>2346</v>
      </c>
      <c r="H1278" s="9" t="s">
        <v>2347</v>
      </c>
      <c r="I1278" s="9">
        <v>19</v>
      </c>
      <c r="J1278" s="156">
        <f>VALUE(COUNTIF(Validation!$A$2:$H$100,A1278))</f>
        <v>1</v>
      </c>
      <c r="K1278" s="93">
        <f t="shared" si="176"/>
        <v>894167</v>
      </c>
      <c r="L1278" s="93">
        <f t="shared" si="177"/>
        <v>894167</v>
      </c>
      <c r="M1278" s="92">
        <v>894167</v>
      </c>
      <c r="N1278" s="92">
        <v>894167</v>
      </c>
      <c r="O1278" s="92">
        <v>894167</v>
      </c>
      <c r="P1278" s="92" t="s">
        <v>8</v>
      </c>
      <c r="Q1278" s="92">
        <v>0</v>
      </c>
      <c r="R1278" s="92">
        <v>0</v>
      </c>
      <c r="S1278" s="92">
        <v>0</v>
      </c>
      <c r="T1278" s="25">
        <f t="shared" si="178"/>
        <v>3</v>
      </c>
      <c r="V1278">
        <f t="shared" si="179"/>
        <v>1</v>
      </c>
      <c r="W1278" s="25">
        <f t="shared" si="180"/>
        <v>1</v>
      </c>
      <c r="X1278">
        <f t="shared" si="181"/>
        <v>1</v>
      </c>
    </row>
    <row r="1279" spans="1:24" ht="15.75" x14ac:dyDescent="0.25">
      <c r="A1279" t="str">
        <f t="shared" si="173"/>
        <v>Travis Dermott - TOR - DG</v>
      </c>
      <c r="B1279" t="str">
        <f t="shared" si="174"/>
        <v>Travis</v>
      </c>
      <c r="C1279" t="str">
        <f t="shared" si="175"/>
        <v>Dermott</v>
      </c>
      <c r="D1279" s="13" t="s">
        <v>1510</v>
      </c>
      <c r="E1279" s="22" t="s">
        <v>33</v>
      </c>
      <c r="F1279" s="25" t="s">
        <v>348</v>
      </c>
      <c r="G1279" s="25" t="s">
        <v>2346</v>
      </c>
      <c r="H1279" s="25" t="s">
        <v>320</v>
      </c>
      <c r="I1279" s="25">
        <v>22</v>
      </c>
      <c r="J1279" s="156">
        <f>VALUE(COUNTIF(Validation!$A$2:$H$100,A1279))</f>
        <v>1</v>
      </c>
      <c r="K1279" s="93">
        <f t="shared" si="176"/>
        <v>863333</v>
      </c>
      <c r="L1279" s="93">
        <f t="shared" si="177"/>
        <v>0</v>
      </c>
      <c r="M1279" s="92">
        <v>863333</v>
      </c>
      <c r="N1279" s="92" t="s">
        <v>8</v>
      </c>
      <c r="O1279" s="92">
        <v>0</v>
      </c>
      <c r="P1279" s="92">
        <v>0</v>
      </c>
      <c r="Q1279" s="92">
        <v>0</v>
      </c>
      <c r="R1279" s="92">
        <v>0</v>
      </c>
      <c r="S1279" s="92">
        <v>0</v>
      </c>
      <c r="T1279" s="25">
        <f t="shared" si="178"/>
        <v>1</v>
      </c>
      <c r="V1279">
        <f t="shared" si="179"/>
        <v>1</v>
      </c>
      <c r="W1279" s="25">
        <f t="shared" si="180"/>
        <v>1</v>
      </c>
      <c r="X1279">
        <f t="shared" si="181"/>
        <v>0</v>
      </c>
    </row>
    <row r="1280" spans="1:24" ht="15.75" x14ac:dyDescent="0.25">
      <c r="A1280" t="str">
        <f t="shared" si="173"/>
        <v>Dmytro Timashov - TOR - AG</v>
      </c>
      <c r="B1280" t="str">
        <f t="shared" si="174"/>
        <v>Dmytro</v>
      </c>
      <c r="C1280" t="str">
        <f t="shared" si="175"/>
        <v>Timashov</v>
      </c>
      <c r="D1280" s="13" t="s">
        <v>1528</v>
      </c>
      <c r="E1280" s="22" t="s">
        <v>33</v>
      </c>
      <c r="F1280" s="25" t="s">
        <v>348</v>
      </c>
      <c r="G1280" s="25" t="s">
        <v>2341</v>
      </c>
      <c r="H1280" s="25" t="s">
        <v>2347</v>
      </c>
      <c r="I1280" s="25">
        <v>22</v>
      </c>
      <c r="J1280" s="156">
        <f>VALUE(COUNTIF(Validation!$A$2:$H$100,A1280))</f>
        <v>0</v>
      </c>
      <c r="K1280" s="93">
        <f t="shared" si="176"/>
        <v>836111</v>
      </c>
      <c r="L1280" s="93">
        <f t="shared" si="177"/>
        <v>0</v>
      </c>
      <c r="M1280" s="92">
        <v>836111</v>
      </c>
      <c r="N1280" s="92" t="s">
        <v>8</v>
      </c>
      <c r="O1280" s="92">
        <v>0</v>
      </c>
      <c r="P1280" s="92">
        <v>0</v>
      </c>
      <c r="Q1280" s="92">
        <v>0</v>
      </c>
      <c r="R1280" s="92">
        <v>0</v>
      </c>
      <c r="S1280" s="92">
        <v>0</v>
      </c>
      <c r="T1280" s="25">
        <f t="shared" si="178"/>
        <v>1</v>
      </c>
      <c r="V1280">
        <f t="shared" si="179"/>
        <v>1</v>
      </c>
      <c r="W1280" s="25">
        <f t="shared" si="180"/>
        <v>1</v>
      </c>
      <c r="X1280">
        <f t="shared" si="181"/>
        <v>0</v>
      </c>
    </row>
    <row r="1281" spans="1:24" ht="15.75" x14ac:dyDescent="0.25">
      <c r="A1281" t="str">
        <f t="shared" si="173"/>
        <v>Joseph Duszak - TOR - DD</v>
      </c>
      <c r="B1281" t="str">
        <f t="shared" si="174"/>
        <v>Joseph</v>
      </c>
      <c r="C1281" t="str">
        <f t="shared" si="175"/>
        <v>Duszak</v>
      </c>
      <c r="D1281" s="13" t="s">
        <v>2491</v>
      </c>
      <c r="E1281" s="22" t="s">
        <v>33</v>
      </c>
      <c r="F1281" s="25" t="s">
        <v>331</v>
      </c>
      <c r="G1281" s="25" t="s">
        <v>2345</v>
      </c>
      <c r="H1281" s="25" t="s">
        <v>2347</v>
      </c>
      <c r="I1281" s="25">
        <v>22</v>
      </c>
      <c r="J1281" s="156">
        <f>VALUE(COUNTIF(Validation!$A$2:$H$100,A1281))</f>
        <v>0</v>
      </c>
      <c r="K1281" s="93">
        <f t="shared" si="176"/>
        <v>800000</v>
      </c>
      <c r="L1281" s="93">
        <f t="shared" si="177"/>
        <v>800000</v>
      </c>
      <c r="M1281" s="92">
        <v>800000</v>
      </c>
      <c r="N1281" s="92">
        <v>800000</v>
      </c>
      <c r="O1281" s="92" t="s">
        <v>8</v>
      </c>
      <c r="P1281" s="92">
        <v>0</v>
      </c>
      <c r="Q1281" s="92">
        <v>0</v>
      </c>
      <c r="R1281" s="92">
        <v>0</v>
      </c>
      <c r="S1281" s="92">
        <v>0</v>
      </c>
      <c r="T1281" s="25">
        <f t="shared" si="178"/>
        <v>2</v>
      </c>
      <c r="V1281">
        <f t="shared" si="179"/>
        <v>1</v>
      </c>
      <c r="W1281" s="25">
        <f t="shared" si="180"/>
        <v>1</v>
      </c>
      <c r="X1281">
        <f t="shared" si="181"/>
        <v>1</v>
      </c>
    </row>
    <row r="1282" spans="1:24" ht="15.75" x14ac:dyDescent="0.25">
      <c r="A1282" t="str">
        <f t="shared" si="173"/>
        <v>Joseph Woll - TOR - G</v>
      </c>
      <c r="B1282" t="str">
        <f t="shared" si="174"/>
        <v>Joseph</v>
      </c>
      <c r="C1282" t="str">
        <f t="shared" si="175"/>
        <v>Woll</v>
      </c>
      <c r="D1282" s="13" t="s">
        <v>2495</v>
      </c>
      <c r="E1282" s="22" t="s">
        <v>33</v>
      </c>
      <c r="F1282" s="25" t="s">
        <v>331</v>
      </c>
      <c r="G1282" s="25" t="s">
        <v>121</v>
      </c>
      <c r="H1282" s="25" t="s">
        <v>2347</v>
      </c>
      <c r="I1282" s="25">
        <v>21</v>
      </c>
      <c r="J1282" s="156">
        <f>VALUE(COUNTIF(Validation!$A$2:$H$100,A1282))</f>
        <v>0</v>
      </c>
      <c r="K1282" s="93">
        <f t="shared" si="176"/>
        <v>800000</v>
      </c>
      <c r="L1282" s="93">
        <f t="shared" si="177"/>
        <v>800000</v>
      </c>
      <c r="M1282" s="92">
        <v>800000</v>
      </c>
      <c r="N1282" s="92">
        <v>800000</v>
      </c>
      <c r="O1282" s="92" t="s">
        <v>4738</v>
      </c>
      <c r="P1282" s="92">
        <v>0</v>
      </c>
      <c r="Q1282" s="92">
        <v>0</v>
      </c>
      <c r="R1282" s="92">
        <v>0</v>
      </c>
      <c r="S1282" s="92">
        <v>0</v>
      </c>
      <c r="T1282" s="25">
        <f t="shared" si="178"/>
        <v>2</v>
      </c>
      <c r="V1282">
        <f t="shared" si="179"/>
        <v>1</v>
      </c>
      <c r="W1282" s="25">
        <f t="shared" si="180"/>
        <v>1</v>
      </c>
      <c r="X1282">
        <f t="shared" si="181"/>
        <v>1</v>
      </c>
    </row>
    <row r="1283" spans="1:24" ht="15.75" x14ac:dyDescent="0.25">
      <c r="A1283" t="str">
        <f t="shared" ref="A1283:A1346" si="182">B1283&amp;" "&amp;C1283&amp;" - "&amp;E1283&amp;" - "&amp;G1283</f>
        <v>Mac Hollowell - TOR - D</v>
      </c>
      <c r="B1283" t="str">
        <f t="shared" ref="B1283:B1346" si="183">RIGHT(D1283,(LEN(D1283)-1)-SEARCH(",",D1283,1))</f>
        <v>Mac</v>
      </c>
      <c r="C1283" t="str">
        <f t="shared" ref="C1283:C1346" si="184">LEFT(D1283,SEARCH(",",D1283,1)-1)</f>
        <v>Hollowell</v>
      </c>
      <c r="D1283" s="13" t="s">
        <v>2492</v>
      </c>
      <c r="E1283" s="22" t="s">
        <v>33</v>
      </c>
      <c r="F1283" s="25" t="s">
        <v>331</v>
      </c>
      <c r="G1283" s="9" t="s">
        <v>79</v>
      </c>
      <c r="H1283" s="9" t="s">
        <v>2347</v>
      </c>
      <c r="I1283" s="9">
        <v>20</v>
      </c>
      <c r="J1283" s="156">
        <f>VALUE(COUNTIF(Validation!$A$2:$H$100,A1283))</f>
        <v>0</v>
      </c>
      <c r="K1283" s="93">
        <f t="shared" ref="K1283:K1346" si="185">IF(OR(M1283="RFA",M1283="UFA",M1283="",M1283=0),0,M1283)</f>
        <v>799766</v>
      </c>
      <c r="L1283" s="93">
        <f t="shared" ref="L1283:L1346" si="186">IF(OR(N1283="RFA",N1283="UFA",N1283="",N1283=0),0,N1283)</f>
        <v>799766</v>
      </c>
      <c r="M1283" s="92">
        <v>799766</v>
      </c>
      <c r="N1283" s="92">
        <v>799766</v>
      </c>
      <c r="O1283" s="92">
        <v>799766</v>
      </c>
      <c r="P1283" s="92" t="s">
        <v>8</v>
      </c>
      <c r="Q1283" s="92">
        <v>0</v>
      </c>
      <c r="R1283" s="92">
        <v>0</v>
      </c>
      <c r="S1283" s="92">
        <v>0</v>
      </c>
      <c r="T1283" s="25">
        <f t="shared" ref="T1283:T1346" si="187">COUNTIF(M1283:S1283,"&gt;0")</f>
        <v>3</v>
      </c>
      <c r="V1283">
        <f t="shared" ref="V1283:V1346" si="188">COUNTIF($D$3:$D$1478,D1283)</f>
        <v>1</v>
      </c>
      <c r="W1283" s="25">
        <f t="shared" si="180"/>
        <v>1</v>
      </c>
      <c r="X1283">
        <f t="shared" si="181"/>
        <v>1</v>
      </c>
    </row>
    <row r="1284" spans="1:24" ht="15.75" x14ac:dyDescent="0.25">
      <c r="A1284" t="str">
        <f t="shared" si="182"/>
        <v>Semyon Der-Arguchintsev - TOR - C</v>
      </c>
      <c r="B1284" t="str">
        <f t="shared" si="183"/>
        <v>Semyon</v>
      </c>
      <c r="C1284" t="str">
        <f t="shared" si="184"/>
        <v>Der-Arguchintsev</v>
      </c>
      <c r="D1284" s="13" t="s">
        <v>2490</v>
      </c>
      <c r="E1284" s="22" t="s">
        <v>33</v>
      </c>
      <c r="F1284" s="25" t="s">
        <v>333</v>
      </c>
      <c r="G1284" s="25" t="s">
        <v>70</v>
      </c>
      <c r="H1284" s="25" t="s">
        <v>334</v>
      </c>
      <c r="I1284" s="25">
        <v>18</v>
      </c>
      <c r="J1284" s="156">
        <f>VALUE(COUNTIF(Validation!$A$2:$H$100,A1284))</f>
        <v>0</v>
      </c>
      <c r="K1284" s="93">
        <f t="shared" si="185"/>
        <v>783333</v>
      </c>
      <c r="L1284" s="93">
        <f t="shared" si="186"/>
        <v>783333</v>
      </c>
      <c r="M1284" s="92">
        <v>783333</v>
      </c>
      <c r="N1284" s="92">
        <v>783333</v>
      </c>
      <c r="O1284" s="92">
        <v>783333</v>
      </c>
      <c r="P1284" s="92" t="s">
        <v>8</v>
      </c>
      <c r="Q1284" s="92">
        <v>0</v>
      </c>
      <c r="R1284" s="92">
        <v>0</v>
      </c>
      <c r="S1284" s="92">
        <v>0</v>
      </c>
      <c r="T1284" s="25">
        <f t="shared" si="187"/>
        <v>3</v>
      </c>
      <c r="V1284">
        <f t="shared" si="188"/>
        <v>1</v>
      </c>
      <c r="W1284" s="25">
        <f t="shared" si="180"/>
        <v>1</v>
      </c>
      <c r="X1284">
        <f t="shared" si="181"/>
        <v>1</v>
      </c>
    </row>
    <row r="1285" spans="1:24" ht="15.75" x14ac:dyDescent="0.25">
      <c r="A1285" t="str">
        <f t="shared" si="182"/>
        <v>Trevor Moore - TOR - AD, AG</v>
      </c>
      <c r="B1285" t="str">
        <f t="shared" si="183"/>
        <v>Trevor</v>
      </c>
      <c r="C1285" t="str">
        <f t="shared" si="184"/>
        <v>Moore</v>
      </c>
      <c r="D1285" s="13" t="s">
        <v>1515</v>
      </c>
      <c r="E1285" s="22" t="s">
        <v>33</v>
      </c>
      <c r="F1285" s="25">
        <v>0</v>
      </c>
      <c r="G1285" s="158" t="s">
        <v>2342</v>
      </c>
      <c r="H1285" s="158" t="s">
        <v>2340</v>
      </c>
      <c r="I1285" s="158">
        <v>24</v>
      </c>
      <c r="J1285" s="156">
        <f>VALUE(COUNTIF(Validation!$A$2:$H$100,A1285))</f>
        <v>0</v>
      </c>
      <c r="K1285" s="93">
        <f t="shared" si="185"/>
        <v>775000</v>
      </c>
      <c r="L1285" s="93">
        <f t="shared" si="186"/>
        <v>775000</v>
      </c>
      <c r="M1285" s="92">
        <v>775000</v>
      </c>
      <c r="N1285" s="92">
        <v>775000</v>
      </c>
      <c r="O1285" s="92" t="s">
        <v>8</v>
      </c>
      <c r="P1285" s="92">
        <v>0</v>
      </c>
      <c r="Q1285" s="92">
        <v>0</v>
      </c>
      <c r="R1285" s="92">
        <v>0</v>
      </c>
      <c r="S1285" s="92">
        <v>0</v>
      </c>
      <c r="T1285" s="25">
        <f t="shared" si="187"/>
        <v>2</v>
      </c>
      <c r="V1285">
        <f t="shared" si="188"/>
        <v>1</v>
      </c>
      <c r="W1285" s="25">
        <f t="shared" si="180"/>
        <v>0</v>
      </c>
      <c r="X1285">
        <f t="shared" si="181"/>
        <v>1</v>
      </c>
    </row>
    <row r="1286" spans="1:24" ht="15.75" x14ac:dyDescent="0.25">
      <c r="A1286" t="str">
        <f t="shared" si="182"/>
        <v>Nicolas Petan - TOR - AG, AD, C</v>
      </c>
      <c r="B1286" t="str">
        <f t="shared" si="183"/>
        <v>Nicolas</v>
      </c>
      <c r="C1286" t="str">
        <f t="shared" si="184"/>
        <v>Petan</v>
      </c>
      <c r="D1286" s="13" t="s">
        <v>2009</v>
      </c>
      <c r="E1286" s="22" t="s">
        <v>33</v>
      </c>
      <c r="F1286" s="25">
        <v>0</v>
      </c>
      <c r="G1286" s="25" t="s">
        <v>2371</v>
      </c>
      <c r="H1286" s="25" t="s">
        <v>2340</v>
      </c>
      <c r="I1286" s="25">
        <v>24</v>
      </c>
      <c r="J1286" s="156">
        <f>VALUE(COUNTIF(Validation!$A$2:$H$100,A1286))</f>
        <v>1</v>
      </c>
      <c r="K1286" s="93">
        <f t="shared" si="185"/>
        <v>775000</v>
      </c>
      <c r="L1286" s="93">
        <f t="shared" si="186"/>
        <v>775000</v>
      </c>
      <c r="M1286" s="92">
        <v>775000</v>
      </c>
      <c r="N1286" s="92">
        <v>775000</v>
      </c>
      <c r="O1286" s="92" t="s">
        <v>8</v>
      </c>
      <c r="P1286" s="92">
        <v>0</v>
      </c>
      <c r="Q1286" s="92">
        <v>0</v>
      </c>
      <c r="R1286" s="92">
        <v>0</v>
      </c>
      <c r="S1286" s="92">
        <v>0</v>
      </c>
      <c r="T1286" s="25">
        <f t="shared" si="187"/>
        <v>2</v>
      </c>
      <c r="V1286">
        <f t="shared" si="188"/>
        <v>1</v>
      </c>
      <c r="W1286" s="25">
        <f t="shared" si="180"/>
        <v>0</v>
      </c>
      <c r="X1286">
        <f t="shared" si="181"/>
        <v>1</v>
      </c>
    </row>
    <row r="1287" spans="1:24" ht="15.75" x14ac:dyDescent="0.25">
      <c r="A1287" t="str">
        <f t="shared" si="182"/>
        <v>Nick Shore - TOR - C</v>
      </c>
      <c r="B1287" t="str">
        <f t="shared" si="183"/>
        <v>Nick</v>
      </c>
      <c r="C1287" t="str">
        <f t="shared" si="184"/>
        <v>Shore</v>
      </c>
      <c r="D1287" s="13" t="s">
        <v>2486</v>
      </c>
      <c r="E1287" s="22" t="s">
        <v>33</v>
      </c>
      <c r="F1287" s="25">
        <v>0</v>
      </c>
      <c r="G1287" s="25" t="s">
        <v>70</v>
      </c>
      <c r="H1287" s="25" t="s">
        <v>2347</v>
      </c>
      <c r="I1287" s="25">
        <v>26</v>
      </c>
      <c r="J1287" s="156">
        <f>VALUE(COUNTIF(Validation!$A$2:$H$100,A1287))</f>
        <v>0</v>
      </c>
      <c r="K1287" s="93">
        <f t="shared" si="185"/>
        <v>750000</v>
      </c>
      <c r="L1287" s="93">
        <f t="shared" si="186"/>
        <v>0</v>
      </c>
      <c r="M1287" s="92">
        <v>750000</v>
      </c>
      <c r="N1287" s="92" t="s">
        <v>7</v>
      </c>
      <c r="O1287" s="92">
        <v>0</v>
      </c>
      <c r="P1287" s="92">
        <v>0</v>
      </c>
      <c r="Q1287" s="92">
        <v>0</v>
      </c>
      <c r="R1287" s="92">
        <v>0</v>
      </c>
      <c r="S1287" s="92">
        <v>0</v>
      </c>
      <c r="T1287" s="25">
        <f t="shared" si="187"/>
        <v>1</v>
      </c>
      <c r="V1287">
        <f t="shared" si="188"/>
        <v>1</v>
      </c>
      <c r="W1287" s="25">
        <f t="shared" si="180"/>
        <v>0</v>
      </c>
      <c r="X1287">
        <f t="shared" si="181"/>
        <v>0</v>
      </c>
    </row>
    <row r="1288" spans="1:24" ht="15.75" x14ac:dyDescent="0.25">
      <c r="A1288" t="str">
        <f t="shared" si="182"/>
        <v>Kenny Agostino - TOR - AG</v>
      </c>
      <c r="B1288" t="str">
        <f t="shared" si="183"/>
        <v>Kenny</v>
      </c>
      <c r="C1288" t="str">
        <f t="shared" si="184"/>
        <v>Agostino</v>
      </c>
      <c r="D1288" s="13" t="s">
        <v>1419</v>
      </c>
      <c r="E1288" s="22" t="s">
        <v>33</v>
      </c>
      <c r="F1288" s="25">
        <v>0</v>
      </c>
      <c r="G1288" s="25" t="s">
        <v>2341</v>
      </c>
      <c r="H1288" s="25" t="s">
        <v>2340</v>
      </c>
      <c r="I1288" s="25">
        <v>27</v>
      </c>
      <c r="J1288" s="156">
        <f>VALUE(COUNTIF(Validation!$A$2:$H$100,A1288))</f>
        <v>0</v>
      </c>
      <c r="K1288" s="93">
        <f t="shared" si="185"/>
        <v>737500</v>
      </c>
      <c r="L1288" s="93">
        <f t="shared" si="186"/>
        <v>737500</v>
      </c>
      <c r="M1288" s="92">
        <v>737500</v>
      </c>
      <c r="N1288" s="92">
        <v>737500</v>
      </c>
      <c r="O1288" s="92" t="s">
        <v>7</v>
      </c>
      <c r="P1288" s="92">
        <v>0</v>
      </c>
      <c r="Q1288" s="92">
        <v>0</v>
      </c>
      <c r="R1288" s="92">
        <v>0</v>
      </c>
      <c r="S1288" s="92">
        <v>0</v>
      </c>
      <c r="T1288" s="25">
        <f t="shared" si="187"/>
        <v>2</v>
      </c>
      <c r="V1288">
        <f t="shared" si="188"/>
        <v>1</v>
      </c>
      <c r="W1288" s="25">
        <f t="shared" si="180"/>
        <v>0</v>
      </c>
      <c r="X1288">
        <f t="shared" si="181"/>
        <v>1</v>
      </c>
    </row>
    <row r="1289" spans="1:24" ht="15.75" x14ac:dyDescent="0.25">
      <c r="A1289" t="str">
        <f t="shared" si="182"/>
        <v>Ben Harpur - TOR - DG</v>
      </c>
      <c r="B1289" t="str">
        <f t="shared" si="183"/>
        <v>Ben</v>
      </c>
      <c r="C1289" t="str">
        <f t="shared" si="184"/>
        <v>Harpur</v>
      </c>
      <c r="D1289" s="13" t="s">
        <v>1439</v>
      </c>
      <c r="E1289" s="22" t="s">
        <v>33</v>
      </c>
      <c r="F1289" s="25">
        <v>0</v>
      </c>
      <c r="G1289" s="25" t="s">
        <v>2346</v>
      </c>
      <c r="H1289" s="25" t="s">
        <v>2340</v>
      </c>
      <c r="I1289" s="25">
        <v>24</v>
      </c>
      <c r="J1289" s="156">
        <f>VALUE(COUNTIF(Validation!$A$2:$H$100,A1289))</f>
        <v>0</v>
      </c>
      <c r="K1289" s="93">
        <f t="shared" si="185"/>
        <v>725000</v>
      </c>
      <c r="L1289" s="93">
        <f t="shared" si="186"/>
        <v>0</v>
      </c>
      <c r="M1289" s="92">
        <v>725000</v>
      </c>
      <c r="N1289" s="92" t="s">
        <v>8</v>
      </c>
      <c r="O1289" s="92">
        <v>0</v>
      </c>
      <c r="P1289" s="92">
        <v>0</v>
      </c>
      <c r="Q1289" s="92">
        <v>0</v>
      </c>
      <c r="R1289" s="92">
        <v>0</v>
      </c>
      <c r="S1289" s="92">
        <v>0</v>
      </c>
      <c r="T1289" s="25">
        <f t="shared" si="187"/>
        <v>1</v>
      </c>
      <c r="V1289">
        <f t="shared" si="188"/>
        <v>1</v>
      </c>
      <c r="W1289" s="25">
        <f t="shared" si="180"/>
        <v>0</v>
      </c>
      <c r="X1289">
        <f t="shared" si="181"/>
        <v>0</v>
      </c>
    </row>
    <row r="1290" spans="1:24" ht="15.75" x14ac:dyDescent="0.25">
      <c r="A1290" t="str">
        <f t="shared" si="182"/>
        <v>Garrett Wilson - TOR - AD, AG</v>
      </c>
      <c r="B1290" t="str">
        <f t="shared" si="183"/>
        <v>Garrett</v>
      </c>
      <c r="C1290" t="str">
        <f t="shared" si="184"/>
        <v>Wilson</v>
      </c>
      <c r="D1290" s="13" t="s">
        <v>2574</v>
      </c>
      <c r="E1290" s="22" t="s">
        <v>33</v>
      </c>
      <c r="F1290" s="25">
        <v>0</v>
      </c>
      <c r="G1290" s="25" t="s">
        <v>2342</v>
      </c>
      <c r="H1290" s="25" t="s">
        <v>2340</v>
      </c>
      <c r="I1290" s="25">
        <v>28</v>
      </c>
      <c r="J1290" s="156">
        <f>VALUE(COUNTIF(Validation!$A$2:$H$100,A1290))</f>
        <v>0</v>
      </c>
      <c r="K1290" s="93">
        <f t="shared" si="185"/>
        <v>725000</v>
      </c>
      <c r="L1290" s="93">
        <f t="shared" si="186"/>
        <v>0</v>
      </c>
      <c r="M1290" s="92">
        <v>725000</v>
      </c>
      <c r="N1290" s="92" t="s">
        <v>7</v>
      </c>
      <c r="O1290" s="92">
        <v>0</v>
      </c>
      <c r="P1290" s="92">
        <v>0</v>
      </c>
      <c r="Q1290" s="92">
        <v>0</v>
      </c>
      <c r="R1290" s="92">
        <v>0</v>
      </c>
      <c r="S1290" s="92">
        <v>0</v>
      </c>
      <c r="T1290" s="25">
        <f t="shared" si="187"/>
        <v>1</v>
      </c>
      <c r="V1290">
        <f t="shared" si="188"/>
        <v>1</v>
      </c>
      <c r="W1290" s="25">
        <f t="shared" si="180"/>
        <v>0</v>
      </c>
      <c r="X1290">
        <f t="shared" si="181"/>
        <v>0</v>
      </c>
    </row>
    <row r="1291" spans="1:24" ht="15.75" x14ac:dyDescent="0.25">
      <c r="A1291" t="str">
        <f t="shared" si="182"/>
        <v>Pontus Aberg - TOR - AD, AG</v>
      </c>
      <c r="B1291" t="str">
        <f t="shared" si="183"/>
        <v>Pontus</v>
      </c>
      <c r="C1291" t="str">
        <f t="shared" si="184"/>
        <v>Aberg</v>
      </c>
      <c r="D1291" s="13" t="s">
        <v>4864</v>
      </c>
      <c r="E1291" s="22" t="s">
        <v>33</v>
      </c>
      <c r="F1291" s="25">
        <v>0</v>
      </c>
      <c r="G1291" s="9" t="s">
        <v>2342</v>
      </c>
      <c r="H1291" s="9" t="s">
        <v>2340</v>
      </c>
      <c r="I1291" s="9">
        <v>25</v>
      </c>
      <c r="J1291" s="156">
        <f>VALUE(COUNTIF(Validation!$A$2:$H$100,A1291))</f>
        <v>0</v>
      </c>
      <c r="K1291" s="93">
        <f t="shared" si="185"/>
        <v>700000</v>
      </c>
      <c r="L1291" s="93">
        <f t="shared" si="186"/>
        <v>0</v>
      </c>
      <c r="M1291" s="92">
        <v>700000</v>
      </c>
      <c r="N1291" s="92" t="s">
        <v>8</v>
      </c>
      <c r="O1291" s="92">
        <v>0</v>
      </c>
      <c r="P1291" s="92">
        <v>0</v>
      </c>
      <c r="Q1291" s="92">
        <v>0</v>
      </c>
      <c r="R1291" s="92">
        <v>0</v>
      </c>
      <c r="S1291" s="92">
        <v>0</v>
      </c>
      <c r="T1291" s="25">
        <f t="shared" si="187"/>
        <v>1</v>
      </c>
      <c r="V1291">
        <f t="shared" si="188"/>
        <v>1</v>
      </c>
      <c r="W1291" s="25">
        <f t="shared" si="180"/>
        <v>0</v>
      </c>
      <c r="X1291">
        <f t="shared" si="181"/>
        <v>0</v>
      </c>
    </row>
    <row r="1292" spans="1:24" ht="15.75" x14ac:dyDescent="0.25">
      <c r="A1292" t="str">
        <f t="shared" si="182"/>
        <v>Tyler Gaudet - TOR - C</v>
      </c>
      <c r="B1292" t="str">
        <f t="shared" si="183"/>
        <v>Tyler</v>
      </c>
      <c r="C1292" t="str">
        <f t="shared" si="184"/>
        <v>Gaudet</v>
      </c>
      <c r="D1292" s="13" t="s">
        <v>2583</v>
      </c>
      <c r="E1292" s="22" t="s">
        <v>33</v>
      </c>
      <c r="F1292" s="25">
        <v>0</v>
      </c>
      <c r="G1292" s="9" t="s">
        <v>70</v>
      </c>
      <c r="H1292" s="9" t="s">
        <v>2347</v>
      </c>
      <c r="I1292" s="9">
        <v>26</v>
      </c>
      <c r="J1292" s="156">
        <f>VALUE(COUNTIF(Validation!$A$2:$H$100,A1292))</f>
        <v>0</v>
      </c>
      <c r="K1292" s="93">
        <f t="shared" si="185"/>
        <v>700000</v>
      </c>
      <c r="L1292" s="93">
        <f t="shared" si="186"/>
        <v>0</v>
      </c>
      <c r="M1292" s="92">
        <v>700000</v>
      </c>
      <c r="N1292" s="92" t="s">
        <v>7</v>
      </c>
      <c r="O1292" s="92">
        <v>0</v>
      </c>
      <c r="P1292" s="92">
        <v>0</v>
      </c>
      <c r="Q1292" s="92">
        <v>0</v>
      </c>
      <c r="R1292" s="92">
        <v>0</v>
      </c>
      <c r="S1292" s="92">
        <v>0</v>
      </c>
      <c r="T1292" s="25">
        <f t="shared" si="187"/>
        <v>1</v>
      </c>
      <c r="V1292">
        <f t="shared" si="188"/>
        <v>1</v>
      </c>
      <c r="W1292" s="25">
        <f t="shared" si="180"/>
        <v>0</v>
      </c>
      <c r="X1292">
        <f t="shared" si="181"/>
        <v>0</v>
      </c>
    </row>
    <row r="1293" spans="1:24" ht="15.75" x14ac:dyDescent="0.25">
      <c r="A1293" t="str">
        <f t="shared" si="182"/>
        <v>Kevin Gravel - TOR - DG</v>
      </c>
      <c r="B1293" t="str">
        <f t="shared" si="183"/>
        <v>Kevin</v>
      </c>
      <c r="C1293" t="str">
        <f t="shared" si="184"/>
        <v>Gravel</v>
      </c>
      <c r="D1293" s="13" t="s">
        <v>2138</v>
      </c>
      <c r="E1293" s="22" t="s">
        <v>33</v>
      </c>
      <c r="F1293" s="25">
        <v>0</v>
      </c>
      <c r="G1293" s="25" t="s">
        <v>2346</v>
      </c>
      <c r="H1293" s="9" t="s">
        <v>2347</v>
      </c>
      <c r="I1293" s="25">
        <v>27</v>
      </c>
      <c r="J1293" s="156">
        <f>VALUE(COUNTIF(Validation!$A$2:$H$100,A1293))</f>
        <v>0</v>
      </c>
      <c r="K1293" s="93">
        <f t="shared" si="185"/>
        <v>700000</v>
      </c>
      <c r="L1293" s="93">
        <f t="shared" si="186"/>
        <v>0</v>
      </c>
      <c r="M1293" s="92">
        <v>700000</v>
      </c>
      <c r="N1293" s="92" t="s">
        <v>7</v>
      </c>
      <c r="O1293" s="92">
        <v>0</v>
      </c>
      <c r="P1293" s="92">
        <v>0</v>
      </c>
      <c r="Q1293" s="92">
        <v>0</v>
      </c>
      <c r="R1293" s="92">
        <v>0</v>
      </c>
      <c r="S1293" s="92">
        <v>0</v>
      </c>
      <c r="T1293" s="25">
        <f t="shared" si="187"/>
        <v>1</v>
      </c>
      <c r="V1293">
        <f t="shared" si="188"/>
        <v>1</v>
      </c>
      <c r="W1293" s="25">
        <f t="shared" si="180"/>
        <v>0</v>
      </c>
      <c r="X1293">
        <f t="shared" si="181"/>
        <v>0</v>
      </c>
    </row>
    <row r="1294" spans="1:24" ht="15.75" x14ac:dyDescent="0.25">
      <c r="A1294" t="str">
        <f t="shared" si="182"/>
        <v>Michael Hutchinson - TOR - G</v>
      </c>
      <c r="B1294" t="str">
        <f t="shared" si="183"/>
        <v>Michael</v>
      </c>
      <c r="C1294" t="str">
        <f t="shared" si="184"/>
        <v>Hutchinson</v>
      </c>
      <c r="D1294" s="13" t="s">
        <v>1376</v>
      </c>
      <c r="E1294" s="22" t="s">
        <v>33</v>
      </c>
      <c r="F1294" s="25">
        <v>0</v>
      </c>
      <c r="G1294" s="25" t="s">
        <v>121</v>
      </c>
      <c r="H1294" s="25" t="s">
        <v>2340</v>
      </c>
      <c r="I1294" s="25">
        <v>29</v>
      </c>
      <c r="J1294" s="156">
        <f>VALUE(COUNTIF(Validation!$A$2:$H$100,A1294))</f>
        <v>0</v>
      </c>
      <c r="K1294" s="93">
        <f t="shared" si="185"/>
        <v>700000</v>
      </c>
      <c r="L1294" s="93">
        <f t="shared" si="186"/>
        <v>0</v>
      </c>
      <c r="M1294" s="92">
        <v>700000</v>
      </c>
      <c r="N1294" s="92" t="s">
        <v>7</v>
      </c>
      <c r="O1294" s="92">
        <v>0</v>
      </c>
      <c r="P1294" s="92">
        <v>0</v>
      </c>
      <c r="Q1294" s="92">
        <v>0</v>
      </c>
      <c r="R1294" s="92">
        <v>0</v>
      </c>
      <c r="S1294" s="92">
        <v>0</v>
      </c>
      <c r="T1294" s="25">
        <f t="shared" si="187"/>
        <v>1</v>
      </c>
      <c r="V1294">
        <f t="shared" si="188"/>
        <v>1</v>
      </c>
      <c r="W1294" s="25">
        <f t="shared" si="180"/>
        <v>0</v>
      </c>
      <c r="X1294">
        <f t="shared" si="181"/>
        <v>0</v>
      </c>
    </row>
    <row r="1295" spans="1:24" ht="15.75" x14ac:dyDescent="0.25">
      <c r="A1295" t="str">
        <f t="shared" si="182"/>
        <v>Kalle Kossila - TOR - C</v>
      </c>
      <c r="B1295" t="str">
        <f t="shared" si="183"/>
        <v>Kalle</v>
      </c>
      <c r="C1295" t="str">
        <f t="shared" si="184"/>
        <v>Kossila</v>
      </c>
      <c r="D1295" s="13" t="s">
        <v>2582</v>
      </c>
      <c r="E1295" s="22" t="s">
        <v>33</v>
      </c>
      <c r="F1295" s="25">
        <v>0</v>
      </c>
      <c r="G1295" s="25" t="s">
        <v>70</v>
      </c>
      <c r="H1295" s="25" t="s">
        <v>2347</v>
      </c>
      <c r="I1295" s="25">
        <v>26</v>
      </c>
      <c r="J1295" s="156">
        <f>VALUE(COUNTIF(Validation!$A$2:$H$100,A1295))</f>
        <v>0</v>
      </c>
      <c r="K1295" s="93">
        <f t="shared" si="185"/>
        <v>700000</v>
      </c>
      <c r="L1295" s="93">
        <f t="shared" si="186"/>
        <v>700000</v>
      </c>
      <c r="M1295" s="92">
        <v>700000</v>
      </c>
      <c r="N1295" s="92">
        <v>700000</v>
      </c>
      <c r="O1295" s="92" t="s">
        <v>7</v>
      </c>
      <c r="P1295" s="92">
        <v>0</v>
      </c>
      <c r="Q1295" s="92">
        <v>0</v>
      </c>
      <c r="R1295" s="92">
        <v>0</v>
      </c>
      <c r="S1295" s="92">
        <v>0</v>
      </c>
      <c r="T1295" s="25">
        <f t="shared" si="187"/>
        <v>2</v>
      </c>
      <c r="V1295">
        <f t="shared" si="188"/>
        <v>1</v>
      </c>
      <c r="W1295" s="25">
        <f t="shared" si="180"/>
        <v>0</v>
      </c>
      <c r="X1295">
        <f t="shared" si="181"/>
        <v>1</v>
      </c>
    </row>
    <row r="1296" spans="1:24" ht="15.75" x14ac:dyDescent="0.25">
      <c r="A1296" t="str">
        <f t="shared" si="182"/>
        <v>Martin Marincin - TOR - DG</v>
      </c>
      <c r="B1296" t="str">
        <f t="shared" si="183"/>
        <v>Martin</v>
      </c>
      <c r="C1296" t="str">
        <f t="shared" si="184"/>
        <v>Marincin</v>
      </c>
      <c r="D1296" s="13" t="s">
        <v>1522</v>
      </c>
      <c r="E1296" s="22" t="s">
        <v>33</v>
      </c>
      <c r="F1296" s="25">
        <v>0</v>
      </c>
      <c r="G1296" s="25" t="s">
        <v>2346</v>
      </c>
      <c r="H1296" s="25" t="s">
        <v>2340</v>
      </c>
      <c r="I1296" s="25">
        <v>27</v>
      </c>
      <c r="J1296" s="156">
        <f>VALUE(COUNTIF(Validation!$A$2:$H$100,A1296))</f>
        <v>0</v>
      </c>
      <c r="K1296" s="93">
        <f t="shared" si="185"/>
        <v>700000</v>
      </c>
      <c r="L1296" s="93">
        <f t="shared" si="186"/>
        <v>0</v>
      </c>
      <c r="M1296" s="92">
        <v>700000</v>
      </c>
      <c r="N1296" s="92" t="s">
        <v>7</v>
      </c>
      <c r="O1296" s="92">
        <v>0</v>
      </c>
      <c r="P1296" s="92">
        <v>0</v>
      </c>
      <c r="Q1296" s="92">
        <v>0</v>
      </c>
      <c r="R1296" s="92">
        <v>0</v>
      </c>
      <c r="S1296" s="92">
        <v>0</v>
      </c>
      <c r="T1296" s="25">
        <f t="shared" si="187"/>
        <v>1</v>
      </c>
      <c r="V1296">
        <f t="shared" si="188"/>
        <v>1</v>
      </c>
      <c r="W1296" s="25">
        <f t="shared" si="180"/>
        <v>0</v>
      </c>
      <c r="X1296">
        <f t="shared" si="181"/>
        <v>0</v>
      </c>
    </row>
    <row r="1297" spans="1:24" ht="15.75" x14ac:dyDescent="0.25">
      <c r="A1297" t="str">
        <f t="shared" si="182"/>
        <v>Jordan Schmaltz - TOR - DD</v>
      </c>
      <c r="B1297" t="str">
        <f t="shared" si="183"/>
        <v>Jordan</v>
      </c>
      <c r="C1297" t="str">
        <f t="shared" si="184"/>
        <v>Schmaltz</v>
      </c>
      <c r="D1297" s="13" t="s">
        <v>1971</v>
      </c>
      <c r="E1297" s="22" t="s">
        <v>33</v>
      </c>
      <c r="F1297" s="25">
        <v>0</v>
      </c>
      <c r="G1297" s="158" t="s">
        <v>2345</v>
      </c>
      <c r="H1297" s="158" t="s">
        <v>2340</v>
      </c>
      <c r="I1297" s="158">
        <v>25</v>
      </c>
      <c r="J1297" s="156">
        <f>VALUE(COUNTIF(Validation!$A$2:$H$100,A1297))</f>
        <v>0</v>
      </c>
      <c r="K1297" s="93">
        <f t="shared" si="185"/>
        <v>700000</v>
      </c>
      <c r="L1297" s="93">
        <f t="shared" si="186"/>
        <v>0</v>
      </c>
      <c r="M1297" s="92">
        <v>700000</v>
      </c>
      <c r="N1297" s="92" t="s">
        <v>8</v>
      </c>
      <c r="O1297" s="92">
        <v>0</v>
      </c>
      <c r="P1297" s="92">
        <v>0</v>
      </c>
      <c r="Q1297" s="92">
        <v>0</v>
      </c>
      <c r="R1297" s="92">
        <v>0</v>
      </c>
      <c r="S1297" s="92">
        <v>0</v>
      </c>
      <c r="T1297" s="25">
        <f t="shared" si="187"/>
        <v>1</v>
      </c>
      <c r="V1297">
        <f t="shared" si="188"/>
        <v>1</v>
      </c>
      <c r="W1297" s="25">
        <f t="shared" si="180"/>
        <v>0</v>
      </c>
      <c r="X1297">
        <f t="shared" si="181"/>
        <v>0</v>
      </c>
    </row>
    <row r="1298" spans="1:24" ht="15.75" x14ac:dyDescent="0.25">
      <c r="A1298" t="str">
        <f t="shared" si="182"/>
        <v>Jason Spezza - TOR - C, AD</v>
      </c>
      <c r="B1298" t="str">
        <f t="shared" si="183"/>
        <v>Jason</v>
      </c>
      <c r="C1298" t="str">
        <f t="shared" si="184"/>
        <v>Spezza</v>
      </c>
      <c r="D1298" s="13" t="s">
        <v>2487</v>
      </c>
      <c r="E1298" s="22" t="s">
        <v>33</v>
      </c>
      <c r="F1298" s="25" t="s">
        <v>2418</v>
      </c>
      <c r="G1298" s="9" t="s">
        <v>2349</v>
      </c>
      <c r="H1298" s="9" t="s">
        <v>2340</v>
      </c>
      <c r="I1298" s="9">
        <v>36</v>
      </c>
      <c r="J1298" s="156">
        <f>VALUE(COUNTIF(Validation!$A$2:$H$100,A1298))</f>
        <v>0</v>
      </c>
      <c r="K1298" s="93">
        <f t="shared" si="185"/>
        <v>700000</v>
      </c>
      <c r="L1298" s="93">
        <f t="shared" si="186"/>
        <v>0</v>
      </c>
      <c r="M1298" s="92">
        <v>700000</v>
      </c>
      <c r="N1298" s="92" t="s">
        <v>7</v>
      </c>
      <c r="O1298" s="92">
        <v>0</v>
      </c>
      <c r="P1298" s="92">
        <v>0</v>
      </c>
      <c r="Q1298" s="92">
        <v>0</v>
      </c>
      <c r="R1298" s="92">
        <v>0</v>
      </c>
      <c r="S1298" s="92">
        <v>0</v>
      </c>
      <c r="T1298" s="25">
        <f t="shared" si="187"/>
        <v>1</v>
      </c>
      <c r="V1298">
        <f t="shared" si="188"/>
        <v>1</v>
      </c>
      <c r="W1298" s="25">
        <f t="shared" si="180"/>
        <v>0</v>
      </c>
      <c r="X1298">
        <f t="shared" si="181"/>
        <v>0</v>
      </c>
    </row>
    <row r="1299" spans="1:24" ht="15.75" x14ac:dyDescent="0.25">
      <c r="A1299" t="str">
        <f t="shared" si="182"/>
        <v>Frederik Gauthier - TOR - C</v>
      </c>
      <c r="B1299" t="str">
        <f t="shared" si="183"/>
        <v>Frederik</v>
      </c>
      <c r="C1299" t="str">
        <f t="shared" si="184"/>
        <v>Gauthier</v>
      </c>
      <c r="D1299" s="13" t="s">
        <v>2785</v>
      </c>
      <c r="E1299" s="22" t="s">
        <v>33</v>
      </c>
      <c r="F1299" s="25">
        <v>0</v>
      </c>
      <c r="G1299" s="25" t="s">
        <v>70</v>
      </c>
      <c r="H1299" s="25" t="s">
        <v>2340</v>
      </c>
      <c r="I1299" s="25">
        <v>24</v>
      </c>
      <c r="J1299" s="156">
        <f>VALUE(COUNTIF(Validation!$A$2:$H$100,A1299))</f>
        <v>0</v>
      </c>
      <c r="K1299" s="93">
        <f t="shared" si="185"/>
        <v>675000</v>
      </c>
      <c r="L1299" s="93">
        <f t="shared" si="186"/>
        <v>0</v>
      </c>
      <c r="M1299" s="92">
        <v>675000</v>
      </c>
      <c r="N1299" s="92" t="s">
        <v>8</v>
      </c>
      <c r="O1299" s="92">
        <v>0</v>
      </c>
      <c r="P1299" s="92">
        <v>0</v>
      </c>
      <c r="Q1299" s="92">
        <v>0</v>
      </c>
      <c r="R1299" s="92">
        <v>0</v>
      </c>
      <c r="S1299" s="92">
        <v>0</v>
      </c>
      <c r="T1299" s="25">
        <f t="shared" si="187"/>
        <v>1</v>
      </c>
      <c r="V1299">
        <f t="shared" si="188"/>
        <v>1</v>
      </c>
      <c r="W1299" s="25">
        <f t="shared" si="180"/>
        <v>0</v>
      </c>
      <c r="X1299">
        <f t="shared" si="181"/>
        <v>0</v>
      </c>
    </row>
    <row r="1300" spans="1:24" ht="15.75" x14ac:dyDescent="0.25">
      <c r="A1300" t="str">
        <f t="shared" si="182"/>
        <v>Justin Holl - TOR - DD</v>
      </c>
      <c r="B1300" t="str">
        <f t="shared" si="183"/>
        <v>Justin</v>
      </c>
      <c r="C1300" t="str">
        <f t="shared" si="184"/>
        <v>Holl</v>
      </c>
      <c r="D1300" s="13" t="s">
        <v>1511</v>
      </c>
      <c r="E1300" s="22" t="s">
        <v>33</v>
      </c>
      <c r="F1300" s="25">
        <v>0</v>
      </c>
      <c r="G1300" s="25" t="s">
        <v>2345</v>
      </c>
      <c r="H1300" s="25" t="s">
        <v>2340</v>
      </c>
      <c r="I1300" s="25">
        <v>27</v>
      </c>
      <c r="J1300" s="156">
        <f>VALUE(COUNTIF(Validation!$A$2:$H$100,A1300))</f>
        <v>0</v>
      </c>
      <c r="K1300" s="93">
        <f t="shared" si="185"/>
        <v>675000</v>
      </c>
      <c r="L1300" s="93">
        <f t="shared" si="186"/>
        <v>0</v>
      </c>
      <c r="M1300" s="92">
        <v>675000</v>
      </c>
      <c r="N1300" s="92" t="s">
        <v>7</v>
      </c>
      <c r="O1300" s="92">
        <v>0</v>
      </c>
      <c r="P1300" s="92">
        <v>0</v>
      </c>
      <c r="Q1300" s="92">
        <v>0</v>
      </c>
      <c r="R1300" s="92">
        <v>0</v>
      </c>
      <c r="S1300" s="92">
        <v>0</v>
      </c>
      <c r="T1300" s="25">
        <f t="shared" si="187"/>
        <v>1</v>
      </c>
      <c r="V1300">
        <f t="shared" si="188"/>
        <v>1</v>
      </c>
      <c r="W1300" s="25">
        <f t="shared" si="180"/>
        <v>0</v>
      </c>
      <c r="X1300">
        <f t="shared" si="181"/>
        <v>0</v>
      </c>
    </row>
    <row r="1301" spans="1:24" ht="15.75" x14ac:dyDescent="0.25">
      <c r="A1301" t="str">
        <f t="shared" si="182"/>
        <v>Kasimir Kaskisuo - TOR - G</v>
      </c>
      <c r="B1301" t="str">
        <f t="shared" si="183"/>
        <v>Kasimir</v>
      </c>
      <c r="C1301" t="str">
        <f t="shared" si="184"/>
        <v>Kaskisuo</v>
      </c>
      <c r="D1301" s="13" t="s">
        <v>1529</v>
      </c>
      <c r="E1301" s="22" t="s">
        <v>33</v>
      </c>
      <c r="F1301" s="25">
        <v>0</v>
      </c>
      <c r="G1301" s="25" t="s">
        <v>121</v>
      </c>
      <c r="H1301" s="25" t="s">
        <v>2347</v>
      </c>
      <c r="I1301" s="25">
        <v>25</v>
      </c>
      <c r="J1301" s="156">
        <f>VALUE(COUNTIF(Validation!$A$2:$H$100,A1301))</f>
        <v>0</v>
      </c>
      <c r="K1301" s="93">
        <f t="shared" si="185"/>
        <v>675000</v>
      </c>
      <c r="L1301" s="93">
        <f t="shared" si="186"/>
        <v>0</v>
      </c>
      <c r="M1301" s="92">
        <v>675000</v>
      </c>
      <c r="N1301" s="92" t="s">
        <v>8</v>
      </c>
      <c r="O1301" s="92">
        <v>0</v>
      </c>
      <c r="P1301" s="92">
        <v>0</v>
      </c>
      <c r="Q1301" s="92">
        <v>0</v>
      </c>
      <c r="R1301" s="92">
        <v>0</v>
      </c>
      <c r="S1301" s="92">
        <v>0</v>
      </c>
      <c r="T1301" s="25">
        <f t="shared" si="187"/>
        <v>1</v>
      </c>
      <c r="V1301">
        <f t="shared" si="188"/>
        <v>1</v>
      </c>
      <c r="W1301" s="25">
        <f t="shared" si="180"/>
        <v>0</v>
      </c>
      <c r="X1301">
        <f t="shared" si="181"/>
        <v>0</v>
      </c>
    </row>
    <row r="1302" spans="1:24" ht="15.75" x14ac:dyDescent="0.25">
      <c r="A1302" t="e">
        <f t="shared" si="182"/>
        <v>#VALUE!</v>
      </c>
      <c r="B1302" t="e">
        <f t="shared" si="183"/>
        <v>#VALUE!</v>
      </c>
      <c r="C1302" t="e">
        <f t="shared" si="184"/>
        <v>#VALUE!</v>
      </c>
      <c r="D1302" s="13" t="s">
        <v>4761</v>
      </c>
      <c r="E1302" s="22" t="s">
        <v>33</v>
      </c>
      <c r="F1302" s="25">
        <v>0</v>
      </c>
      <c r="G1302" s="25">
        <v>0</v>
      </c>
      <c r="H1302" s="25">
        <v>0</v>
      </c>
      <c r="I1302" s="25">
        <v>0</v>
      </c>
      <c r="J1302" s="156">
        <f>VALUE(COUNTIF(Validation!$A$2:$H$100,A1302))</f>
        <v>0</v>
      </c>
      <c r="K1302" s="93">
        <f t="shared" si="185"/>
        <v>0</v>
      </c>
      <c r="L1302" s="93">
        <f t="shared" si="186"/>
        <v>0</v>
      </c>
      <c r="M1302" s="92">
        <v>0</v>
      </c>
      <c r="N1302" s="92">
        <v>0</v>
      </c>
      <c r="O1302" s="92">
        <v>0</v>
      </c>
      <c r="P1302" s="92">
        <v>0</v>
      </c>
      <c r="Q1302" s="92">
        <v>0</v>
      </c>
      <c r="R1302" s="92">
        <v>0</v>
      </c>
      <c r="S1302" s="92">
        <v>0</v>
      </c>
      <c r="T1302" s="25">
        <f t="shared" si="187"/>
        <v>0</v>
      </c>
      <c r="V1302">
        <f t="shared" si="188"/>
        <v>2</v>
      </c>
      <c r="W1302" s="25">
        <f t="shared" si="180"/>
        <v>0</v>
      </c>
      <c r="X1302">
        <f t="shared" si="181"/>
        <v>1</v>
      </c>
    </row>
    <row r="1303" spans="1:24" ht="15.75" x14ac:dyDescent="0.25">
      <c r="A1303" t="str">
        <f t="shared" si="182"/>
        <v>Mitchell Marner - TOR - AD</v>
      </c>
      <c r="B1303" t="str">
        <f t="shared" si="183"/>
        <v>Mitchell</v>
      </c>
      <c r="C1303" t="str">
        <f t="shared" si="184"/>
        <v>Marner</v>
      </c>
      <c r="D1303" s="13" t="s">
        <v>1502</v>
      </c>
      <c r="E1303" s="22" t="s">
        <v>33</v>
      </c>
      <c r="F1303" s="25">
        <v>0</v>
      </c>
      <c r="G1303" s="25" t="s">
        <v>2339</v>
      </c>
      <c r="H1303" s="25" t="s">
        <v>2340</v>
      </c>
      <c r="I1303" s="25">
        <v>22</v>
      </c>
      <c r="J1303" s="156">
        <f>VALUE(COUNTIF(Validation!$A$2:$H$100,A1303))</f>
        <v>1</v>
      </c>
      <c r="K1303" s="93">
        <f t="shared" si="185"/>
        <v>0</v>
      </c>
      <c r="L1303" s="93">
        <f t="shared" si="186"/>
        <v>0</v>
      </c>
      <c r="M1303" s="92" t="s">
        <v>8</v>
      </c>
      <c r="N1303" s="92">
        <v>0</v>
      </c>
      <c r="O1303" s="92">
        <v>0</v>
      </c>
      <c r="P1303" s="92">
        <v>0</v>
      </c>
      <c r="Q1303" s="92">
        <v>0</v>
      </c>
      <c r="R1303" s="92">
        <v>0</v>
      </c>
      <c r="S1303" s="92">
        <v>0</v>
      </c>
      <c r="T1303" s="25">
        <f t="shared" si="187"/>
        <v>0</v>
      </c>
      <c r="V1303">
        <f t="shared" si="188"/>
        <v>1</v>
      </c>
      <c r="W1303" s="25">
        <f t="shared" si="180"/>
        <v>0</v>
      </c>
      <c r="X1303">
        <f t="shared" si="181"/>
        <v>1</v>
      </c>
    </row>
    <row r="1304" spans="1:24" ht="15.75" x14ac:dyDescent="0.25">
      <c r="A1304" t="str">
        <f t="shared" si="182"/>
        <v>Alexander Edler - VAN - DG</v>
      </c>
      <c r="B1304" t="str">
        <f t="shared" si="183"/>
        <v>Alexander</v>
      </c>
      <c r="C1304" t="str">
        <f t="shared" si="184"/>
        <v>Edler</v>
      </c>
      <c r="D1304" s="13" t="s">
        <v>4824</v>
      </c>
      <c r="E1304" s="22" t="s">
        <v>34</v>
      </c>
      <c r="F1304" s="25" t="s">
        <v>364</v>
      </c>
      <c r="G1304" s="25" t="s">
        <v>2346</v>
      </c>
      <c r="H1304" s="25" t="s">
        <v>2569</v>
      </c>
      <c r="I1304" s="25">
        <v>33</v>
      </c>
      <c r="J1304" s="156">
        <f>VALUE(COUNTIF(Validation!$A$2:$H$100,A1304))</f>
        <v>0</v>
      </c>
      <c r="K1304" s="93">
        <f t="shared" si="185"/>
        <v>6000000</v>
      </c>
      <c r="L1304" s="93">
        <f t="shared" si="186"/>
        <v>6000000</v>
      </c>
      <c r="M1304" s="92">
        <v>6000000</v>
      </c>
      <c r="N1304" s="92">
        <v>6000000</v>
      </c>
      <c r="O1304" s="92" t="s">
        <v>7</v>
      </c>
      <c r="P1304" s="92">
        <v>0</v>
      </c>
      <c r="Q1304" s="92">
        <v>0</v>
      </c>
      <c r="R1304" s="92">
        <v>0</v>
      </c>
      <c r="S1304" s="92">
        <v>0</v>
      </c>
      <c r="T1304" s="25">
        <f t="shared" si="187"/>
        <v>2</v>
      </c>
      <c r="V1304">
        <f t="shared" si="188"/>
        <v>1</v>
      </c>
      <c r="W1304" s="25">
        <f t="shared" si="180"/>
        <v>0</v>
      </c>
      <c r="X1304">
        <f t="shared" si="181"/>
        <v>1</v>
      </c>
    </row>
    <row r="1305" spans="1:24" ht="15.75" x14ac:dyDescent="0.25">
      <c r="A1305" t="str">
        <f t="shared" si="182"/>
        <v>Loui Eriksson - VAN - AG, AD</v>
      </c>
      <c r="B1305" t="str">
        <f t="shared" si="183"/>
        <v>Loui</v>
      </c>
      <c r="C1305" t="str">
        <f t="shared" si="184"/>
        <v>Eriksson</v>
      </c>
      <c r="D1305" s="13" t="s">
        <v>2240</v>
      </c>
      <c r="E1305" s="22" t="s">
        <v>34</v>
      </c>
      <c r="F1305" s="25" t="s">
        <v>318</v>
      </c>
      <c r="G1305" s="158" t="s">
        <v>2343</v>
      </c>
      <c r="H1305" s="158" t="s">
        <v>2569</v>
      </c>
      <c r="I1305" s="158">
        <v>34</v>
      </c>
      <c r="J1305" s="156">
        <f>VALUE(COUNTIF(Validation!$A$2:$H$100,A1305))</f>
        <v>0</v>
      </c>
      <c r="K1305" s="93">
        <f t="shared" si="185"/>
        <v>6000000</v>
      </c>
      <c r="L1305" s="93">
        <f t="shared" si="186"/>
        <v>6000000</v>
      </c>
      <c r="M1305" s="92">
        <v>6000000</v>
      </c>
      <c r="N1305" s="92">
        <v>6000000</v>
      </c>
      <c r="O1305" s="92">
        <v>6000000</v>
      </c>
      <c r="P1305" s="92" t="s">
        <v>7</v>
      </c>
      <c r="Q1305" s="92">
        <v>0</v>
      </c>
      <c r="R1305" s="92">
        <v>0</v>
      </c>
      <c r="S1305" s="94">
        <v>0</v>
      </c>
      <c r="T1305" s="25">
        <f t="shared" si="187"/>
        <v>3</v>
      </c>
      <c r="V1305">
        <f t="shared" si="188"/>
        <v>1</v>
      </c>
      <c r="W1305" s="25">
        <f t="shared" si="180"/>
        <v>0</v>
      </c>
      <c r="X1305">
        <f t="shared" si="181"/>
        <v>1</v>
      </c>
    </row>
    <row r="1306" spans="1:24" ht="15.75" x14ac:dyDescent="0.25">
      <c r="A1306" t="str">
        <f t="shared" si="182"/>
        <v>Tyler Myers - VAN - DD</v>
      </c>
      <c r="B1306" t="str">
        <f t="shared" si="183"/>
        <v>Tyler</v>
      </c>
      <c r="C1306" t="str">
        <f t="shared" si="184"/>
        <v>Myers</v>
      </c>
      <c r="D1306" s="13" t="s">
        <v>2002</v>
      </c>
      <c r="E1306" s="22" t="s">
        <v>34</v>
      </c>
      <c r="F1306" s="25" t="s">
        <v>364</v>
      </c>
      <c r="G1306" s="158" t="s">
        <v>2345</v>
      </c>
      <c r="H1306" s="158" t="s">
        <v>2569</v>
      </c>
      <c r="I1306" s="158">
        <v>29</v>
      </c>
      <c r="J1306" s="156">
        <f>VALUE(COUNTIF(Validation!$A$2:$H$100,A1306))</f>
        <v>0</v>
      </c>
      <c r="K1306" s="93">
        <f t="shared" si="185"/>
        <v>6000000</v>
      </c>
      <c r="L1306" s="93">
        <f t="shared" si="186"/>
        <v>6000000</v>
      </c>
      <c r="M1306" s="92">
        <v>6000000</v>
      </c>
      <c r="N1306" s="92">
        <v>6000000</v>
      </c>
      <c r="O1306" s="92">
        <v>6000000</v>
      </c>
      <c r="P1306" s="92">
        <v>6000000</v>
      </c>
      <c r="Q1306" s="92">
        <v>6000000</v>
      </c>
      <c r="R1306" s="92" t="s">
        <v>7</v>
      </c>
      <c r="S1306" s="92">
        <v>0</v>
      </c>
      <c r="T1306" s="25">
        <f t="shared" si="187"/>
        <v>5</v>
      </c>
      <c r="V1306">
        <f t="shared" si="188"/>
        <v>1</v>
      </c>
      <c r="W1306" s="25">
        <f t="shared" si="180"/>
        <v>0</v>
      </c>
      <c r="X1306">
        <f t="shared" si="181"/>
        <v>1</v>
      </c>
    </row>
    <row r="1307" spans="1:24" ht="15.75" x14ac:dyDescent="0.25">
      <c r="A1307" t="str">
        <f t="shared" si="182"/>
        <v>Bo Horvat - VAN - C</v>
      </c>
      <c r="B1307" t="str">
        <f t="shared" si="183"/>
        <v>Bo</v>
      </c>
      <c r="C1307" t="str">
        <f t="shared" si="184"/>
        <v>Horvat</v>
      </c>
      <c r="D1307" s="13" t="s">
        <v>4822</v>
      </c>
      <c r="E1307" s="22" t="s">
        <v>34</v>
      </c>
      <c r="F1307" s="25">
        <v>0</v>
      </c>
      <c r="G1307" s="25" t="s">
        <v>70</v>
      </c>
      <c r="H1307" s="25" t="s">
        <v>2569</v>
      </c>
      <c r="I1307" s="25">
        <v>24</v>
      </c>
      <c r="J1307" s="156">
        <f>VALUE(COUNTIF(Validation!$A$2:$H$100,A1307))</f>
        <v>1</v>
      </c>
      <c r="K1307" s="93">
        <f t="shared" si="185"/>
        <v>5500000</v>
      </c>
      <c r="L1307" s="93">
        <f t="shared" si="186"/>
        <v>5500000</v>
      </c>
      <c r="M1307" s="92">
        <v>5500000</v>
      </c>
      <c r="N1307" s="92">
        <v>5500000</v>
      </c>
      <c r="O1307" s="92">
        <v>5500000</v>
      </c>
      <c r="P1307" s="92">
        <v>5500000</v>
      </c>
      <c r="Q1307" s="92" t="s">
        <v>7</v>
      </c>
      <c r="R1307" s="92">
        <v>0</v>
      </c>
      <c r="S1307" s="92">
        <v>0</v>
      </c>
      <c r="T1307" s="25">
        <f t="shared" si="187"/>
        <v>4</v>
      </c>
      <c r="V1307">
        <f t="shared" si="188"/>
        <v>1</v>
      </c>
      <c r="W1307" s="25">
        <f t="shared" si="180"/>
        <v>0</v>
      </c>
      <c r="X1307">
        <f t="shared" si="181"/>
        <v>1</v>
      </c>
    </row>
    <row r="1308" spans="1:24" ht="15.75" x14ac:dyDescent="0.25">
      <c r="A1308" t="str">
        <f t="shared" si="182"/>
        <v>J.T. Miller - VAN - C, AG, AD</v>
      </c>
      <c r="B1308" t="str">
        <f t="shared" si="183"/>
        <v>J.T.</v>
      </c>
      <c r="C1308" t="str">
        <f t="shared" si="184"/>
        <v>Miller</v>
      </c>
      <c r="D1308" s="13" t="s">
        <v>1458</v>
      </c>
      <c r="E1308" s="22" t="s">
        <v>34</v>
      </c>
      <c r="F1308" s="25">
        <v>0</v>
      </c>
      <c r="G1308" s="25" t="s">
        <v>2395</v>
      </c>
      <c r="H1308" s="25" t="s">
        <v>2569</v>
      </c>
      <c r="I1308" s="25">
        <v>26</v>
      </c>
      <c r="J1308" s="156">
        <f>VALUE(COUNTIF(Validation!$A$2:$H$100,A1308))</f>
        <v>0</v>
      </c>
      <c r="K1308" s="93">
        <f t="shared" si="185"/>
        <v>5250000</v>
      </c>
      <c r="L1308" s="93">
        <f t="shared" si="186"/>
        <v>5250000</v>
      </c>
      <c r="M1308" s="92">
        <v>5250000</v>
      </c>
      <c r="N1308" s="92">
        <v>5250000</v>
      </c>
      <c r="O1308" s="92">
        <v>5250000</v>
      </c>
      <c r="P1308" s="92">
        <v>5250000</v>
      </c>
      <c r="Q1308" s="92" t="s">
        <v>7</v>
      </c>
      <c r="R1308" s="92">
        <v>0</v>
      </c>
      <c r="S1308" s="92">
        <v>0</v>
      </c>
      <c r="T1308" s="25">
        <f t="shared" si="187"/>
        <v>4</v>
      </c>
      <c r="V1308">
        <f t="shared" si="188"/>
        <v>1</v>
      </c>
      <c r="W1308" s="25">
        <f t="shared" si="180"/>
        <v>0</v>
      </c>
      <c r="X1308">
        <f t="shared" si="181"/>
        <v>1</v>
      </c>
    </row>
    <row r="1309" spans="1:24" ht="15.75" x14ac:dyDescent="0.25">
      <c r="A1309" t="str">
        <f t="shared" si="182"/>
        <v>Christopher Tanev - VAN - DD</v>
      </c>
      <c r="B1309" t="str">
        <f t="shared" si="183"/>
        <v>Christopher</v>
      </c>
      <c r="C1309" t="str">
        <f t="shared" si="184"/>
        <v>Tanev</v>
      </c>
      <c r="D1309" s="13" t="s">
        <v>4825</v>
      </c>
      <c r="E1309" s="22" t="s">
        <v>34</v>
      </c>
      <c r="F1309" s="25" t="s">
        <v>326</v>
      </c>
      <c r="G1309" s="25" t="s">
        <v>2345</v>
      </c>
      <c r="H1309" s="25" t="s">
        <v>2569</v>
      </c>
      <c r="I1309" s="25">
        <v>29</v>
      </c>
      <c r="J1309" s="156">
        <f>VALUE(COUNTIF(Validation!$A$2:$H$100,A1309))</f>
        <v>0</v>
      </c>
      <c r="K1309" s="93">
        <f t="shared" si="185"/>
        <v>4450000</v>
      </c>
      <c r="L1309" s="93">
        <f t="shared" si="186"/>
        <v>0</v>
      </c>
      <c r="M1309" s="92">
        <v>4450000</v>
      </c>
      <c r="N1309" s="92" t="s">
        <v>7</v>
      </c>
      <c r="O1309" s="92">
        <v>0</v>
      </c>
      <c r="P1309" s="92">
        <v>0</v>
      </c>
      <c r="Q1309" s="92">
        <v>0</v>
      </c>
      <c r="R1309" s="92">
        <v>0</v>
      </c>
      <c r="S1309" s="92">
        <v>0</v>
      </c>
      <c r="T1309" s="25">
        <f t="shared" si="187"/>
        <v>1</v>
      </c>
      <c r="V1309">
        <f t="shared" si="188"/>
        <v>1</v>
      </c>
      <c r="W1309" s="25">
        <f t="shared" si="180"/>
        <v>0</v>
      </c>
      <c r="X1309">
        <f t="shared" si="181"/>
        <v>0</v>
      </c>
    </row>
    <row r="1310" spans="1:24" ht="15.75" x14ac:dyDescent="0.25">
      <c r="A1310" t="str">
        <f t="shared" si="182"/>
        <v>Brandon Sutter - VAN - C</v>
      </c>
      <c r="B1310" t="str">
        <f t="shared" si="183"/>
        <v>Brandon</v>
      </c>
      <c r="C1310" t="str">
        <f t="shared" si="184"/>
        <v>Sutter</v>
      </c>
      <c r="D1310" s="13" t="s">
        <v>4823</v>
      </c>
      <c r="E1310" s="22" t="s">
        <v>34</v>
      </c>
      <c r="F1310" s="25" t="s">
        <v>326</v>
      </c>
      <c r="G1310" s="25" t="s">
        <v>70</v>
      </c>
      <c r="H1310" s="25" t="s">
        <v>2569</v>
      </c>
      <c r="I1310" s="25">
        <v>30</v>
      </c>
      <c r="J1310" s="156">
        <f>VALUE(COUNTIF(Validation!$A$2:$H$100,A1310))</f>
        <v>0</v>
      </c>
      <c r="K1310" s="93">
        <f t="shared" si="185"/>
        <v>4375000</v>
      </c>
      <c r="L1310" s="93">
        <f t="shared" si="186"/>
        <v>4375000</v>
      </c>
      <c r="M1310" s="92">
        <v>4375000</v>
      </c>
      <c r="N1310" s="92">
        <v>4375000</v>
      </c>
      <c r="O1310" s="92" t="s">
        <v>7</v>
      </c>
      <c r="P1310" s="92">
        <v>0</v>
      </c>
      <c r="Q1310" s="92">
        <v>0</v>
      </c>
      <c r="R1310" s="92">
        <v>0</v>
      </c>
      <c r="S1310" s="92">
        <v>0</v>
      </c>
      <c r="T1310" s="25">
        <f t="shared" si="187"/>
        <v>2</v>
      </c>
      <c r="V1310">
        <f t="shared" si="188"/>
        <v>1</v>
      </c>
      <c r="W1310" s="25">
        <f t="shared" si="180"/>
        <v>0</v>
      </c>
      <c r="X1310">
        <f t="shared" si="181"/>
        <v>1</v>
      </c>
    </row>
    <row r="1311" spans="1:24" ht="15.75" x14ac:dyDescent="0.25">
      <c r="A1311" t="str">
        <f t="shared" si="182"/>
        <v>Elias Pettersson - VAN - C, AG</v>
      </c>
      <c r="B1311" t="str">
        <f t="shared" si="183"/>
        <v>Elias</v>
      </c>
      <c r="C1311" t="str">
        <f t="shared" si="184"/>
        <v>Pettersson</v>
      </c>
      <c r="D1311" s="13" t="s">
        <v>2259</v>
      </c>
      <c r="E1311" s="22" t="s">
        <v>34</v>
      </c>
      <c r="F1311" s="25" t="s">
        <v>331</v>
      </c>
      <c r="G1311" s="25" t="s">
        <v>2353</v>
      </c>
      <c r="H1311" s="25" t="s">
        <v>2569</v>
      </c>
      <c r="I1311" s="25">
        <v>20</v>
      </c>
      <c r="J1311" s="156">
        <f>VALUE(COUNTIF(Validation!$A$2:$H$100,A1311))</f>
        <v>1</v>
      </c>
      <c r="K1311" s="93">
        <f t="shared" si="185"/>
        <v>3775000</v>
      </c>
      <c r="L1311" s="93">
        <f t="shared" si="186"/>
        <v>3775000</v>
      </c>
      <c r="M1311" s="92">
        <v>3775000</v>
      </c>
      <c r="N1311" s="92">
        <v>3775000</v>
      </c>
      <c r="O1311" s="92" t="s">
        <v>8</v>
      </c>
      <c r="P1311" s="92">
        <v>0</v>
      </c>
      <c r="Q1311" s="92">
        <v>0</v>
      </c>
      <c r="R1311" s="92">
        <v>0</v>
      </c>
      <c r="S1311" s="92">
        <v>0</v>
      </c>
      <c r="T1311" s="25">
        <f t="shared" si="187"/>
        <v>2</v>
      </c>
      <c r="V1311">
        <f t="shared" si="188"/>
        <v>1</v>
      </c>
      <c r="W1311" s="25">
        <f t="shared" si="180"/>
        <v>1</v>
      </c>
      <c r="X1311">
        <f t="shared" si="181"/>
        <v>1</v>
      </c>
    </row>
    <row r="1312" spans="1:24" ht="15.75" x14ac:dyDescent="0.25">
      <c r="A1312" t="str">
        <f t="shared" si="182"/>
        <v>Tanner Pearson - VAN - AG</v>
      </c>
      <c r="B1312" t="str">
        <f t="shared" si="183"/>
        <v>Tanner</v>
      </c>
      <c r="C1312" t="str">
        <f t="shared" si="184"/>
        <v>Pearson</v>
      </c>
      <c r="D1312" s="13" t="s">
        <v>2167</v>
      </c>
      <c r="E1312" s="22" t="s">
        <v>34</v>
      </c>
      <c r="F1312" s="25">
        <v>0</v>
      </c>
      <c r="G1312" s="9" t="s">
        <v>2341</v>
      </c>
      <c r="H1312" s="9" t="s">
        <v>2569</v>
      </c>
      <c r="I1312" s="9">
        <v>27</v>
      </c>
      <c r="J1312" s="156">
        <f>VALUE(COUNTIF(Validation!$A$2:$H$100,A1312))</f>
        <v>0</v>
      </c>
      <c r="K1312" s="93">
        <f t="shared" si="185"/>
        <v>3750000</v>
      </c>
      <c r="L1312" s="93">
        <f t="shared" si="186"/>
        <v>3750000</v>
      </c>
      <c r="M1312" s="92">
        <v>3750000</v>
      </c>
      <c r="N1312" s="92">
        <v>3750000</v>
      </c>
      <c r="O1312" s="92" t="s">
        <v>7</v>
      </c>
      <c r="P1312" s="92">
        <v>0</v>
      </c>
      <c r="Q1312" s="92">
        <v>0</v>
      </c>
      <c r="R1312" s="92">
        <v>0</v>
      </c>
      <c r="S1312" s="92">
        <v>0</v>
      </c>
      <c r="T1312" s="25">
        <f t="shared" si="187"/>
        <v>2</v>
      </c>
      <c r="V1312">
        <f t="shared" si="188"/>
        <v>1</v>
      </c>
      <c r="W1312" s="25">
        <f t="shared" si="180"/>
        <v>0</v>
      </c>
      <c r="X1312">
        <f t="shared" si="181"/>
        <v>1</v>
      </c>
    </row>
    <row r="1313" spans="1:24" ht="15.75" x14ac:dyDescent="0.25">
      <c r="A1313" t="str">
        <f t="shared" si="182"/>
        <v>Jacob Markstrom - VAN - G</v>
      </c>
      <c r="B1313" t="str">
        <f t="shared" si="183"/>
        <v>Jacob</v>
      </c>
      <c r="C1313" t="str">
        <f t="shared" si="184"/>
        <v>Markstrom</v>
      </c>
      <c r="D1313" s="13" t="s">
        <v>2743</v>
      </c>
      <c r="E1313" s="22" t="s">
        <v>34</v>
      </c>
      <c r="F1313" s="25">
        <v>0</v>
      </c>
      <c r="G1313" s="158" t="s">
        <v>121</v>
      </c>
      <c r="H1313" s="158" t="s">
        <v>2569</v>
      </c>
      <c r="I1313" s="158">
        <v>29</v>
      </c>
      <c r="J1313" s="156">
        <f>VALUE(COUNTIF(Validation!$A$2:$H$100,A1313))</f>
        <v>1</v>
      </c>
      <c r="K1313" s="93">
        <f t="shared" si="185"/>
        <v>3666667</v>
      </c>
      <c r="L1313" s="93">
        <f t="shared" si="186"/>
        <v>0</v>
      </c>
      <c r="M1313" s="92">
        <v>3666667</v>
      </c>
      <c r="N1313" s="92" t="s">
        <v>7</v>
      </c>
      <c r="O1313" s="92">
        <v>0</v>
      </c>
      <c r="P1313" s="92">
        <v>0</v>
      </c>
      <c r="Q1313" s="92">
        <v>0</v>
      </c>
      <c r="R1313" s="92">
        <v>0</v>
      </c>
      <c r="S1313" s="92">
        <v>0</v>
      </c>
      <c r="T1313" s="25">
        <f t="shared" si="187"/>
        <v>1</v>
      </c>
      <c r="V1313">
        <f t="shared" si="188"/>
        <v>1</v>
      </c>
      <c r="W1313" s="25">
        <f t="shared" si="180"/>
        <v>0</v>
      </c>
      <c r="X1313">
        <f t="shared" si="181"/>
        <v>0</v>
      </c>
    </row>
    <row r="1314" spans="1:24" ht="15.75" x14ac:dyDescent="0.25">
      <c r="A1314" t="str">
        <f t="shared" si="182"/>
        <v>Micheal Ferland - VAN - AG, AD</v>
      </c>
      <c r="B1314" t="str">
        <f t="shared" si="183"/>
        <v>Micheal</v>
      </c>
      <c r="C1314" t="str">
        <f t="shared" si="184"/>
        <v>Ferland</v>
      </c>
      <c r="D1314" s="13" t="s">
        <v>2622</v>
      </c>
      <c r="E1314" s="22" t="s">
        <v>34</v>
      </c>
      <c r="F1314" s="25" t="s">
        <v>364</v>
      </c>
      <c r="G1314" s="25" t="s">
        <v>2343</v>
      </c>
      <c r="H1314" s="25" t="s">
        <v>2569</v>
      </c>
      <c r="I1314" s="25">
        <v>27</v>
      </c>
      <c r="J1314" s="156">
        <f>VALUE(COUNTIF(Validation!$A$2:$H$100,A1314))</f>
        <v>0</v>
      </c>
      <c r="K1314" s="93">
        <f t="shared" si="185"/>
        <v>3500000</v>
      </c>
      <c r="L1314" s="93">
        <f t="shared" si="186"/>
        <v>3500000</v>
      </c>
      <c r="M1314" s="92">
        <v>3500000</v>
      </c>
      <c r="N1314" s="92">
        <v>3500000</v>
      </c>
      <c r="O1314" s="92">
        <v>3500000</v>
      </c>
      <c r="P1314" s="92">
        <v>3500000</v>
      </c>
      <c r="Q1314" s="92" t="s">
        <v>7</v>
      </c>
      <c r="R1314" s="92">
        <v>0</v>
      </c>
      <c r="S1314" s="92">
        <v>0</v>
      </c>
      <c r="T1314" s="25">
        <f t="shared" si="187"/>
        <v>4</v>
      </c>
      <c r="V1314">
        <f t="shared" si="188"/>
        <v>1</v>
      </c>
      <c r="W1314" s="25">
        <f t="shared" si="180"/>
        <v>0</v>
      </c>
      <c r="X1314">
        <f t="shared" si="181"/>
        <v>1</v>
      </c>
    </row>
    <row r="1315" spans="1:24" ht="15.75" x14ac:dyDescent="0.25">
      <c r="A1315" t="str">
        <f t="shared" si="182"/>
        <v>Sven Baertschi - VAN - AG</v>
      </c>
      <c r="B1315" t="str">
        <f t="shared" si="183"/>
        <v>Sven</v>
      </c>
      <c r="C1315" t="str">
        <f t="shared" si="184"/>
        <v>Baertschi</v>
      </c>
      <c r="D1315" s="13" t="s">
        <v>2241</v>
      </c>
      <c r="E1315" s="22" t="s">
        <v>34</v>
      </c>
      <c r="F1315" s="25">
        <v>0</v>
      </c>
      <c r="G1315" s="25" t="s">
        <v>2341</v>
      </c>
      <c r="H1315" s="25" t="s">
        <v>2569</v>
      </c>
      <c r="I1315" s="25">
        <v>26</v>
      </c>
      <c r="J1315" s="156">
        <f>VALUE(COUNTIF(Validation!$A$2:$H$100,A1315))</f>
        <v>0</v>
      </c>
      <c r="K1315" s="93">
        <f t="shared" si="185"/>
        <v>3366666</v>
      </c>
      <c r="L1315" s="93">
        <f t="shared" si="186"/>
        <v>3366666</v>
      </c>
      <c r="M1315" s="92">
        <v>3366666</v>
      </c>
      <c r="N1315" s="92">
        <v>3366666</v>
      </c>
      <c r="O1315" s="92" t="s">
        <v>7</v>
      </c>
      <c r="P1315" s="92">
        <v>0</v>
      </c>
      <c r="Q1315" s="92">
        <v>0</v>
      </c>
      <c r="R1315" s="92">
        <v>0</v>
      </c>
      <c r="S1315" s="92">
        <v>0</v>
      </c>
      <c r="T1315" s="25">
        <f t="shared" si="187"/>
        <v>2</v>
      </c>
      <c r="V1315">
        <f t="shared" si="188"/>
        <v>1</v>
      </c>
      <c r="W1315" s="25">
        <f t="shared" si="180"/>
        <v>0</v>
      </c>
      <c r="X1315">
        <f t="shared" si="181"/>
        <v>1</v>
      </c>
    </row>
    <row r="1316" spans="1:24" ht="15.75" x14ac:dyDescent="0.25">
      <c r="A1316" t="str">
        <f t="shared" si="182"/>
        <v>Jay Beagle - VAN - C</v>
      </c>
      <c r="B1316" t="str">
        <f t="shared" si="183"/>
        <v>Jay</v>
      </c>
      <c r="C1316" t="str">
        <f t="shared" si="184"/>
        <v>Beagle</v>
      </c>
      <c r="D1316" s="13" t="s">
        <v>2244</v>
      </c>
      <c r="E1316" s="22" t="s">
        <v>34</v>
      </c>
      <c r="F1316" s="25" t="s">
        <v>326</v>
      </c>
      <c r="G1316" s="25" t="s">
        <v>70</v>
      </c>
      <c r="H1316" s="25" t="s">
        <v>2569</v>
      </c>
      <c r="I1316" s="25">
        <v>33</v>
      </c>
      <c r="J1316" s="156">
        <f>VALUE(COUNTIF(Validation!$A$2:$H$100,A1316))</f>
        <v>0</v>
      </c>
      <c r="K1316" s="93">
        <f t="shared" si="185"/>
        <v>3000000</v>
      </c>
      <c r="L1316" s="93">
        <f t="shared" si="186"/>
        <v>3000000</v>
      </c>
      <c r="M1316" s="92">
        <v>3000000</v>
      </c>
      <c r="N1316" s="92">
        <v>3000000</v>
      </c>
      <c r="O1316" s="92">
        <v>3000000</v>
      </c>
      <c r="P1316" s="92" t="s">
        <v>7</v>
      </c>
      <c r="Q1316" s="92">
        <v>0</v>
      </c>
      <c r="R1316" s="92">
        <v>0</v>
      </c>
      <c r="S1316" s="92">
        <v>0</v>
      </c>
      <c r="T1316" s="25">
        <f t="shared" si="187"/>
        <v>3</v>
      </c>
      <c r="V1316">
        <f t="shared" si="188"/>
        <v>1</v>
      </c>
      <c r="W1316" s="25">
        <f t="shared" si="180"/>
        <v>0</v>
      </c>
      <c r="X1316">
        <f t="shared" si="181"/>
        <v>1</v>
      </c>
    </row>
    <row r="1317" spans="1:24" ht="15.75" x14ac:dyDescent="0.25">
      <c r="A1317" t="str">
        <f t="shared" si="182"/>
        <v>Antoine Roussel - VAN - AG</v>
      </c>
      <c r="B1317" t="str">
        <f t="shared" si="183"/>
        <v>Antoine</v>
      </c>
      <c r="C1317" t="str">
        <f t="shared" si="184"/>
        <v>Roussel</v>
      </c>
      <c r="D1317" s="13" t="s">
        <v>2243</v>
      </c>
      <c r="E1317" s="22" t="s">
        <v>34</v>
      </c>
      <c r="F1317" s="25" t="s">
        <v>326</v>
      </c>
      <c r="G1317" s="25" t="s">
        <v>2341</v>
      </c>
      <c r="H1317" s="25" t="s">
        <v>2569</v>
      </c>
      <c r="I1317" s="158">
        <v>29</v>
      </c>
      <c r="J1317" s="156">
        <f>VALUE(COUNTIF(Validation!$A$2:$H$100,A1317))</f>
        <v>0</v>
      </c>
      <c r="K1317" s="93">
        <f t="shared" si="185"/>
        <v>3000000</v>
      </c>
      <c r="L1317" s="93">
        <f t="shared" si="186"/>
        <v>3000000</v>
      </c>
      <c r="M1317" s="92">
        <v>3000000</v>
      </c>
      <c r="N1317" s="92">
        <v>3000000</v>
      </c>
      <c r="O1317" s="92">
        <v>3000000</v>
      </c>
      <c r="P1317" s="92" t="s">
        <v>7</v>
      </c>
      <c r="Q1317" s="92">
        <v>0</v>
      </c>
      <c r="R1317" s="92">
        <v>0</v>
      </c>
      <c r="S1317" s="92">
        <v>0</v>
      </c>
      <c r="T1317" s="25">
        <f t="shared" si="187"/>
        <v>3</v>
      </c>
      <c r="V1317">
        <f t="shared" si="188"/>
        <v>1</v>
      </c>
      <c r="W1317" s="25">
        <f t="shared" si="180"/>
        <v>0</v>
      </c>
      <c r="X1317">
        <f t="shared" si="181"/>
        <v>1</v>
      </c>
    </row>
    <row r="1318" spans="1:24" ht="15.75" x14ac:dyDescent="0.25">
      <c r="A1318" t="str">
        <f t="shared" si="182"/>
        <v>Troy Stecher - VAN - DD</v>
      </c>
      <c r="B1318" t="str">
        <f t="shared" si="183"/>
        <v>Troy</v>
      </c>
      <c r="C1318" t="str">
        <f t="shared" si="184"/>
        <v>Stecher</v>
      </c>
      <c r="D1318" s="13" t="s">
        <v>2253</v>
      </c>
      <c r="E1318" s="22" t="s">
        <v>34</v>
      </c>
      <c r="F1318" s="25">
        <v>0</v>
      </c>
      <c r="G1318" s="25" t="s">
        <v>2345</v>
      </c>
      <c r="H1318" s="25" t="s">
        <v>2569</v>
      </c>
      <c r="I1318" s="25">
        <v>25</v>
      </c>
      <c r="J1318" s="156">
        <f>VALUE(COUNTIF(Validation!$A$2:$H$100,A1318))</f>
        <v>1</v>
      </c>
      <c r="K1318" s="93">
        <f t="shared" si="185"/>
        <v>2325000</v>
      </c>
      <c r="L1318" s="93">
        <f t="shared" si="186"/>
        <v>0</v>
      </c>
      <c r="M1318" s="92">
        <v>2325000</v>
      </c>
      <c r="N1318" s="92" t="s">
        <v>8</v>
      </c>
      <c r="O1318" s="92">
        <v>0</v>
      </c>
      <c r="P1318" s="92">
        <v>0</v>
      </c>
      <c r="Q1318" s="92">
        <v>0</v>
      </c>
      <c r="R1318" s="92">
        <v>0</v>
      </c>
      <c r="S1318" s="92">
        <v>0</v>
      </c>
      <c r="T1318" s="25">
        <f t="shared" si="187"/>
        <v>1</v>
      </c>
      <c r="V1318">
        <f t="shared" si="188"/>
        <v>1</v>
      </c>
      <c r="W1318" s="25">
        <f t="shared" si="180"/>
        <v>0</v>
      </c>
      <c r="X1318">
        <f t="shared" si="181"/>
        <v>0</v>
      </c>
    </row>
    <row r="1319" spans="1:24" ht="15.75" x14ac:dyDescent="0.25">
      <c r="A1319" t="str">
        <f t="shared" si="182"/>
        <v>Jordie Benn - VAN - DG</v>
      </c>
      <c r="B1319" t="str">
        <f t="shared" si="183"/>
        <v>Jordie</v>
      </c>
      <c r="C1319" t="str">
        <f t="shared" si="184"/>
        <v>Benn</v>
      </c>
      <c r="D1319" s="13" t="s">
        <v>1402</v>
      </c>
      <c r="E1319" s="22" t="s">
        <v>34</v>
      </c>
      <c r="F1319" s="25">
        <v>0</v>
      </c>
      <c r="G1319" s="25" t="s">
        <v>2346</v>
      </c>
      <c r="H1319" s="25" t="s">
        <v>2569</v>
      </c>
      <c r="I1319" s="25">
        <v>32</v>
      </c>
      <c r="J1319" s="156">
        <f>VALUE(COUNTIF(Validation!$A$2:$H$100,A1319))</f>
        <v>0</v>
      </c>
      <c r="K1319" s="93">
        <f t="shared" si="185"/>
        <v>2000000</v>
      </c>
      <c r="L1319" s="93">
        <f t="shared" si="186"/>
        <v>2000000</v>
      </c>
      <c r="M1319" s="92">
        <v>2000000</v>
      </c>
      <c r="N1319" s="92">
        <v>2000000</v>
      </c>
      <c r="O1319" s="92" t="s">
        <v>7</v>
      </c>
      <c r="P1319" s="92">
        <v>0</v>
      </c>
      <c r="Q1319" s="92">
        <v>0</v>
      </c>
      <c r="R1319" s="92">
        <v>0</v>
      </c>
      <c r="S1319" s="92">
        <v>0</v>
      </c>
      <c r="T1319" s="25">
        <f t="shared" si="187"/>
        <v>2</v>
      </c>
      <c r="V1319">
        <f t="shared" si="188"/>
        <v>1</v>
      </c>
      <c r="W1319" s="25">
        <f t="shared" si="180"/>
        <v>0</v>
      </c>
      <c r="X1319">
        <f t="shared" si="181"/>
        <v>1</v>
      </c>
    </row>
    <row r="1320" spans="1:24" ht="15.75" x14ac:dyDescent="0.25">
      <c r="A1320" t="str">
        <f t="shared" si="182"/>
        <v>Olli Juolevi - VAN - DG</v>
      </c>
      <c r="B1320" t="str">
        <f t="shared" si="183"/>
        <v>Olli</v>
      </c>
      <c r="C1320" t="str">
        <f t="shared" si="184"/>
        <v>Juolevi</v>
      </c>
      <c r="D1320" s="13" t="s">
        <v>2262</v>
      </c>
      <c r="E1320" s="22" t="s">
        <v>34</v>
      </c>
      <c r="F1320" s="25" t="s">
        <v>331</v>
      </c>
      <c r="G1320" s="25" t="s">
        <v>2346</v>
      </c>
      <c r="H1320" s="25" t="s">
        <v>2581</v>
      </c>
      <c r="I1320" s="25">
        <v>21</v>
      </c>
      <c r="J1320" s="156">
        <f>VALUE(COUNTIF(Validation!$A$2:$H$100,A1320))</f>
        <v>1</v>
      </c>
      <c r="K1320" s="93">
        <f t="shared" si="185"/>
        <v>1913333</v>
      </c>
      <c r="L1320" s="93">
        <f t="shared" si="186"/>
        <v>1913333</v>
      </c>
      <c r="M1320" s="92">
        <v>1913333</v>
      </c>
      <c r="N1320" s="92">
        <v>1913333</v>
      </c>
      <c r="O1320" s="92" t="s">
        <v>8</v>
      </c>
      <c r="P1320" s="92">
        <v>0</v>
      </c>
      <c r="Q1320" s="92">
        <v>0</v>
      </c>
      <c r="R1320" s="92">
        <v>0</v>
      </c>
      <c r="S1320" s="92">
        <v>0</v>
      </c>
      <c r="T1320" s="25">
        <f t="shared" si="187"/>
        <v>2</v>
      </c>
      <c r="V1320">
        <f t="shared" si="188"/>
        <v>1</v>
      </c>
      <c r="W1320" s="25">
        <f t="shared" si="180"/>
        <v>1</v>
      </c>
      <c r="X1320">
        <f t="shared" si="181"/>
        <v>1</v>
      </c>
    </row>
    <row r="1321" spans="1:24" ht="15.75" x14ac:dyDescent="0.25">
      <c r="A1321" t="str">
        <f t="shared" si="182"/>
        <v>Tim Schaller - VAN - C, AG</v>
      </c>
      <c r="B1321" t="str">
        <f t="shared" si="183"/>
        <v>Tim</v>
      </c>
      <c r="C1321" t="str">
        <f t="shared" si="184"/>
        <v>Schaller</v>
      </c>
      <c r="D1321" s="13" t="s">
        <v>2245</v>
      </c>
      <c r="E1321" s="22" t="s">
        <v>34</v>
      </c>
      <c r="F1321" s="25">
        <v>0</v>
      </c>
      <c r="G1321" s="25" t="s">
        <v>2353</v>
      </c>
      <c r="H1321" s="25" t="s">
        <v>2569</v>
      </c>
      <c r="I1321" s="25">
        <v>28</v>
      </c>
      <c r="J1321" s="156">
        <f>VALUE(COUNTIF(Validation!$A$2:$H$100,A1321))</f>
        <v>0</v>
      </c>
      <c r="K1321" s="93">
        <f t="shared" si="185"/>
        <v>1900000</v>
      </c>
      <c r="L1321" s="93">
        <f t="shared" si="186"/>
        <v>0</v>
      </c>
      <c r="M1321" s="92">
        <v>1900000</v>
      </c>
      <c r="N1321" s="92" t="s">
        <v>7</v>
      </c>
      <c r="O1321" s="92">
        <v>0</v>
      </c>
      <c r="P1321" s="92">
        <v>0</v>
      </c>
      <c r="Q1321" s="92">
        <v>0</v>
      </c>
      <c r="R1321" s="92">
        <v>0</v>
      </c>
      <c r="S1321" s="92">
        <v>0</v>
      </c>
      <c r="T1321" s="25">
        <f t="shared" si="187"/>
        <v>1</v>
      </c>
      <c r="V1321">
        <f t="shared" si="188"/>
        <v>1</v>
      </c>
      <c r="W1321" s="25">
        <f t="shared" si="180"/>
        <v>0</v>
      </c>
      <c r="X1321">
        <f t="shared" si="181"/>
        <v>0</v>
      </c>
    </row>
    <row r="1322" spans="1:24" ht="15.75" x14ac:dyDescent="0.25">
      <c r="A1322" t="str">
        <f t="shared" si="182"/>
        <v>Quintin Hughes - VAN - DG</v>
      </c>
      <c r="B1322" t="str">
        <f t="shared" si="183"/>
        <v>Quintin</v>
      </c>
      <c r="C1322" t="str">
        <f t="shared" si="184"/>
        <v>Hughes</v>
      </c>
      <c r="D1322" s="13" t="s">
        <v>2446</v>
      </c>
      <c r="E1322" s="22" t="s">
        <v>34</v>
      </c>
      <c r="F1322" s="25" t="s">
        <v>331</v>
      </c>
      <c r="G1322" s="25" t="s">
        <v>2346</v>
      </c>
      <c r="H1322" s="25" t="s">
        <v>2569</v>
      </c>
      <c r="I1322" s="25">
        <v>19</v>
      </c>
      <c r="J1322" s="156">
        <f>VALUE(COUNTIF(Validation!$A$2:$H$100,A1322))</f>
        <v>1</v>
      </c>
      <c r="K1322" s="93">
        <f t="shared" si="185"/>
        <v>1604167</v>
      </c>
      <c r="L1322" s="93">
        <f t="shared" si="186"/>
        <v>1604167</v>
      </c>
      <c r="M1322" s="92">
        <v>1604167</v>
      </c>
      <c r="N1322" s="92">
        <v>1604167</v>
      </c>
      <c r="O1322" s="92" t="s">
        <v>4738</v>
      </c>
      <c r="P1322" s="92">
        <v>0</v>
      </c>
      <c r="Q1322" s="92">
        <v>0</v>
      </c>
      <c r="R1322" s="92">
        <v>0</v>
      </c>
      <c r="S1322" s="92">
        <v>0</v>
      </c>
      <c r="T1322" s="25">
        <f t="shared" si="187"/>
        <v>2</v>
      </c>
      <c r="V1322">
        <f t="shared" si="188"/>
        <v>1</v>
      </c>
      <c r="W1322" s="25">
        <f t="shared" si="180"/>
        <v>1</v>
      </c>
      <c r="X1322">
        <f t="shared" si="181"/>
        <v>1</v>
      </c>
    </row>
    <row r="1323" spans="1:24" ht="15.75" x14ac:dyDescent="0.25">
      <c r="A1323" t="str">
        <f t="shared" si="182"/>
        <v>Josh Leivo - VAN - AG</v>
      </c>
      <c r="B1323" t="str">
        <f t="shared" si="183"/>
        <v>Josh</v>
      </c>
      <c r="C1323" t="str">
        <f t="shared" si="184"/>
        <v>Leivo</v>
      </c>
      <c r="D1323" s="13" t="s">
        <v>1500</v>
      </c>
      <c r="E1323" s="22" t="s">
        <v>34</v>
      </c>
      <c r="F1323" s="25">
        <v>0</v>
      </c>
      <c r="G1323" s="25" t="s">
        <v>2341</v>
      </c>
      <c r="H1323" s="9" t="s">
        <v>2569</v>
      </c>
      <c r="I1323" s="25">
        <v>26</v>
      </c>
      <c r="J1323" s="156">
        <f>VALUE(COUNTIF(Validation!$A$2:$H$100,A1323))</f>
        <v>0</v>
      </c>
      <c r="K1323" s="93">
        <f t="shared" si="185"/>
        <v>1500000</v>
      </c>
      <c r="L1323" s="93">
        <f t="shared" si="186"/>
        <v>0</v>
      </c>
      <c r="M1323" s="92">
        <v>1500000</v>
      </c>
      <c r="N1323" s="92" t="s">
        <v>7</v>
      </c>
      <c r="O1323" s="92">
        <v>0</v>
      </c>
      <c r="P1323" s="92">
        <v>0</v>
      </c>
      <c r="Q1323" s="92">
        <v>0</v>
      </c>
      <c r="R1323" s="92">
        <v>0</v>
      </c>
      <c r="S1323" s="92">
        <v>0</v>
      </c>
      <c r="T1323" s="25">
        <f t="shared" si="187"/>
        <v>1</v>
      </c>
      <c r="V1323">
        <f t="shared" si="188"/>
        <v>1</v>
      </c>
      <c r="W1323" s="25">
        <f t="shared" si="180"/>
        <v>0</v>
      </c>
      <c r="X1323">
        <f t="shared" si="181"/>
        <v>0</v>
      </c>
    </row>
    <row r="1324" spans="1:24" ht="15.75" x14ac:dyDescent="0.25">
      <c r="A1324" t="str">
        <f t="shared" si="182"/>
        <v>Adam Gaudette - VAN - C</v>
      </c>
      <c r="B1324" t="str">
        <f t="shared" si="183"/>
        <v>Adam</v>
      </c>
      <c r="C1324" t="str">
        <f t="shared" si="184"/>
        <v>Gaudette</v>
      </c>
      <c r="D1324" s="13" t="s">
        <v>2249</v>
      </c>
      <c r="E1324" s="22" t="s">
        <v>34</v>
      </c>
      <c r="F1324" s="25" t="s">
        <v>331</v>
      </c>
      <c r="G1324" s="25" t="s">
        <v>70</v>
      </c>
      <c r="H1324" s="158" t="s">
        <v>2581</v>
      </c>
      <c r="I1324" s="25">
        <v>22</v>
      </c>
      <c r="J1324" s="156">
        <f>VALUE(COUNTIF(Validation!$A$2:$H$100,A1324))</f>
        <v>0</v>
      </c>
      <c r="K1324" s="93">
        <f t="shared" si="185"/>
        <v>1491667</v>
      </c>
      <c r="L1324" s="93" t="str">
        <f t="shared" si="186"/>
        <v xml:space="preserve">10.2(c) </v>
      </c>
      <c r="M1324" s="92">
        <v>1491667</v>
      </c>
      <c r="N1324" s="92" t="s">
        <v>4738</v>
      </c>
      <c r="O1324" s="92">
        <v>0</v>
      </c>
      <c r="P1324" s="92">
        <v>0</v>
      </c>
      <c r="Q1324" s="92">
        <v>0</v>
      </c>
      <c r="R1324" s="92">
        <v>0</v>
      </c>
      <c r="S1324" s="92">
        <v>0</v>
      </c>
      <c r="T1324" s="25">
        <f t="shared" si="187"/>
        <v>1</v>
      </c>
      <c r="V1324">
        <f t="shared" si="188"/>
        <v>1</v>
      </c>
      <c r="W1324" s="25">
        <f t="shared" si="180"/>
        <v>1</v>
      </c>
      <c r="X1324">
        <f t="shared" si="181"/>
        <v>0</v>
      </c>
    </row>
    <row r="1325" spans="1:24" ht="15.75" x14ac:dyDescent="0.25">
      <c r="A1325" t="str">
        <f t="shared" si="182"/>
        <v>Jake Virtanen - VAN - AD</v>
      </c>
      <c r="B1325" t="str">
        <f t="shared" si="183"/>
        <v>Jake</v>
      </c>
      <c r="C1325" t="str">
        <f t="shared" si="184"/>
        <v>Virtanen</v>
      </c>
      <c r="D1325" s="13" t="s">
        <v>2247</v>
      </c>
      <c r="E1325" s="22" t="s">
        <v>34</v>
      </c>
      <c r="F1325" s="25">
        <v>0</v>
      </c>
      <c r="G1325" s="158" t="s">
        <v>2339</v>
      </c>
      <c r="H1325" s="158" t="s">
        <v>2569</v>
      </c>
      <c r="I1325" s="158">
        <v>23</v>
      </c>
      <c r="J1325" s="156">
        <f>VALUE(COUNTIF(Validation!$A$2:$H$100,A1325))</f>
        <v>1</v>
      </c>
      <c r="K1325" s="93">
        <f t="shared" si="185"/>
        <v>1250000</v>
      </c>
      <c r="L1325" s="93">
        <f t="shared" si="186"/>
        <v>0</v>
      </c>
      <c r="M1325" s="92">
        <v>1250000</v>
      </c>
      <c r="N1325" s="92" t="s">
        <v>8</v>
      </c>
      <c r="O1325" s="92">
        <v>0</v>
      </c>
      <c r="P1325" s="92">
        <v>0</v>
      </c>
      <c r="Q1325" s="92">
        <v>0</v>
      </c>
      <c r="R1325" s="92">
        <v>0</v>
      </c>
      <c r="S1325" s="92">
        <v>0</v>
      </c>
      <c r="T1325" s="25">
        <f t="shared" si="187"/>
        <v>1</v>
      </c>
      <c r="V1325">
        <f t="shared" si="188"/>
        <v>1</v>
      </c>
      <c r="W1325" s="25">
        <f t="shared" si="180"/>
        <v>0</v>
      </c>
      <c r="X1325">
        <f t="shared" si="181"/>
        <v>0</v>
      </c>
    </row>
    <row r="1326" spans="1:24" ht="15.75" x14ac:dyDescent="0.25">
      <c r="A1326" t="str">
        <f t="shared" si="182"/>
        <v>Jake Kielly - VAN - G</v>
      </c>
      <c r="B1326" t="str">
        <f t="shared" si="183"/>
        <v>Jake</v>
      </c>
      <c r="C1326" t="str">
        <f t="shared" si="184"/>
        <v>Kielly</v>
      </c>
      <c r="D1326" s="13" t="s">
        <v>2451</v>
      </c>
      <c r="E1326" s="22" t="s">
        <v>34</v>
      </c>
      <c r="F1326" s="25" t="s">
        <v>331</v>
      </c>
      <c r="G1326" s="25" t="s">
        <v>121</v>
      </c>
      <c r="H1326" s="25" t="s">
        <v>2581</v>
      </c>
      <c r="I1326" s="25">
        <v>22</v>
      </c>
      <c r="J1326" s="156">
        <f>VALUE(COUNTIF(Validation!$A$2:$H$100,A1326))</f>
        <v>0</v>
      </c>
      <c r="K1326" s="93">
        <f t="shared" si="185"/>
        <v>1137500</v>
      </c>
      <c r="L1326" s="93" t="str">
        <f t="shared" si="186"/>
        <v xml:space="preserve">10.2(c) </v>
      </c>
      <c r="M1326" s="92">
        <v>1137500</v>
      </c>
      <c r="N1326" s="92" t="s">
        <v>4738</v>
      </c>
      <c r="O1326" s="92">
        <v>0</v>
      </c>
      <c r="P1326" s="92">
        <v>0</v>
      </c>
      <c r="Q1326" s="92">
        <v>0</v>
      </c>
      <c r="R1326" s="92">
        <v>0</v>
      </c>
      <c r="S1326" s="92">
        <v>0</v>
      </c>
      <c r="T1326" s="25">
        <f t="shared" si="187"/>
        <v>1</v>
      </c>
      <c r="V1326">
        <f t="shared" si="188"/>
        <v>1</v>
      </c>
      <c r="W1326" s="25">
        <f t="shared" si="180"/>
        <v>1</v>
      </c>
      <c r="X1326">
        <f t="shared" si="181"/>
        <v>0</v>
      </c>
    </row>
    <row r="1327" spans="1:24" ht="15.75" x14ac:dyDescent="0.25">
      <c r="A1327" t="str">
        <f t="shared" si="182"/>
        <v>Kole Lind - VAN - AD</v>
      </c>
      <c r="B1327" t="str">
        <f t="shared" si="183"/>
        <v>Kole</v>
      </c>
      <c r="C1327" t="str">
        <f t="shared" si="184"/>
        <v>Lind</v>
      </c>
      <c r="D1327" s="13" t="s">
        <v>2260</v>
      </c>
      <c r="E1327" s="22" t="s">
        <v>34</v>
      </c>
      <c r="F1327" s="25" t="s">
        <v>331</v>
      </c>
      <c r="G1327" s="25" t="s">
        <v>2339</v>
      </c>
      <c r="H1327" s="25" t="s">
        <v>2581</v>
      </c>
      <c r="I1327" s="25">
        <v>20</v>
      </c>
      <c r="J1327" s="156">
        <f>VALUE(COUNTIF(Validation!$A$2:$H$100,A1327))</f>
        <v>1</v>
      </c>
      <c r="K1327" s="93">
        <f t="shared" si="185"/>
        <v>1125000</v>
      </c>
      <c r="L1327" s="93">
        <f t="shared" si="186"/>
        <v>1125000</v>
      </c>
      <c r="M1327" s="92">
        <v>1125000</v>
      </c>
      <c r="N1327" s="92">
        <v>1125000</v>
      </c>
      <c r="O1327" s="92" t="s">
        <v>8</v>
      </c>
      <c r="P1327" s="92">
        <v>0</v>
      </c>
      <c r="Q1327" s="92">
        <v>0</v>
      </c>
      <c r="R1327" s="92">
        <v>0</v>
      </c>
      <c r="S1327" s="92">
        <v>0</v>
      </c>
      <c r="T1327" s="25">
        <f t="shared" si="187"/>
        <v>2</v>
      </c>
      <c r="V1327">
        <f t="shared" si="188"/>
        <v>1</v>
      </c>
      <c r="W1327" s="25">
        <f t="shared" si="180"/>
        <v>1</v>
      </c>
      <c r="X1327">
        <f t="shared" si="181"/>
        <v>1</v>
      </c>
    </row>
    <row r="1328" spans="1:24" ht="15.75" x14ac:dyDescent="0.25">
      <c r="A1328" t="str">
        <f t="shared" si="182"/>
        <v>Jett Woo - VAN - D</v>
      </c>
      <c r="B1328" t="str">
        <f t="shared" si="183"/>
        <v>Jett</v>
      </c>
      <c r="C1328" t="str">
        <f t="shared" si="184"/>
        <v>Woo</v>
      </c>
      <c r="D1328" s="13" t="s">
        <v>2449</v>
      </c>
      <c r="E1328" s="22" t="s">
        <v>34</v>
      </c>
      <c r="F1328" s="25" t="s">
        <v>333</v>
      </c>
      <c r="G1328" s="9" t="s">
        <v>79</v>
      </c>
      <c r="H1328" s="9" t="s">
        <v>334</v>
      </c>
      <c r="I1328" s="9">
        <v>19</v>
      </c>
      <c r="J1328" s="156">
        <f>VALUE(COUNTIF(Validation!$A$2:$H$100,A1328))</f>
        <v>0</v>
      </c>
      <c r="K1328" s="93">
        <f t="shared" si="185"/>
        <v>1075000</v>
      </c>
      <c r="L1328" s="93">
        <f t="shared" si="186"/>
        <v>1075000</v>
      </c>
      <c r="M1328" s="92">
        <v>1075000</v>
      </c>
      <c r="N1328" s="92">
        <v>1075000</v>
      </c>
      <c r="O1328" s="92">
        <v>1075000</v>
      </c>
      <c r="P1328" s="92" t="s">
        <v>8</v>
      </c>
      <c r="Q1328" s="92">
        <v>0</v>
      </c>
      <c r="R1328" s="92">
        <v>0</v>
      </c>
      <c r="S1328" s="92">
        <v>0</v>
      </c>
      <c r="T1328" s="25">
        <f t="shared" si="187"/>
        <v>3</v>
      </c>
      <c r="V1328">
        <f t="shared" si="188"/>
        <v>1</v>
      </c>
      <c r="W1328" s="25">
        <f t="shared" si="180"/>
        <v>1</v>
      </c>
      <c r="X1328">
        <f t="shared" si="181"/>
        <v>1</v>
      </c>
    </row>
    <row r="1329" spans="1:24" ht="15.75" x14ac:dyDescent="0.25">
      <c r="A1329" t="str">
        <f t="shared" si="182"/>
        <v>Thatcher Demko - VAN - G</v>
      </c>
      <c r="B1329" t="str">
        <f t="shared" si="183"/>
        <v>Thatcher</v>
      </c>
      <c r="C1329" t="str">
        <f t="shared" si="184"/>
        <v>Demko</v>
      </c>
      <c r="D1329" s="13" t="s">
        <v>2258</v>
      </c>
      <c r="E1329" s="22" t="s">
        <v>34</v>
      </c>
      <c r="F1329" s="25">
        <v>0</v>
      </c>
      <c r="G1329" s="9" t="s">
        <v>121</v>
      </c>
      <c r="H1329" s="9" t="s">
        <v>2569</v>
      </c>
      <c r="I1329" s="9">
        <v>23</v>
      </c>
      <c r="J1329" s="156">
        <f>VALUE(COUNTIF(Validation!$A$2:$H$100,A1329))</f>
        <v>0</v>
      </c>
      <c r="K1329" s="93">
        <f t="shared" si="185"/>
        <v>1050000</v>
      </c>
      <c r="L1329" s="93">
        <f t="shared" si="186"/>
        <v>1050000</v>
      </c>
      <c r="M1329" s="92">
        <v>1050000</v>
      </c>
      <c r="N1329" s="92">
        <v>1050000</v>
      </c>
      <c r="O1329" s="92" t="s">
        <v>8</v>
      </c>
      <c r="P1329" s="92">
        <v>0</v>
      </c>
      <c r="Q1329" s="92">
        <v>0</v>
      </c>
      <c r="R1329" s="92">
        <v>0</v>
      </c>
      <c r="S1329" s="92">
        <v>0</v>
      </c>
      <c r="T1329" s="25">
        <f t="shared" si="187"/>
        <v>2</v>
      </c>
      <c r="V1329">
        <f t="shared" si="188"/>
        <v>1</v>
      </c>
      <c r="W1329" s="25">
        <f t="shared" si="180"/>
        <v>0</v>
      </c>
      <c r="X1329">
        <f t="shared" si="181"/>
        <v>1</v>
      </c>
    </row>
    <row r="1330" spans="1:24" ht="15.75" x14ac:dyDescent="0.25">
      <c r="A1330" t="str">
        <f t="shared" si="182"/>
        <v>Zack MacEwen - VAN - C, AD</v>
      </c>
      <c r="B1330" t="str">
        <f t="shared" si="183"/>
        <v>Zack</v>
      </c>
      <c r="C1330" t="str">
        <f t="shared" si="184"/>
        <v>MacEwen</v>
      </c>
      <c r="D1330" s="13" t="s">
        <v>2264</v>
      </c>
      <c r="E1330" s="22" t="s">
        <v>34</v>
      </c>
      <c r="F1330" s="25" t="s">
        <v>331</v>
      </c>
      <c r="G1330" s="158" t="s">
        <v>2349</v>
      </c>
      <c r="H1330" s="158" t="s">
        <v>2581</v>
      </c>
      <c r="I1330" s="158">
        <v>23</v>
      </c>
      <c r="J1330" s="156">
        <f>VALUE(COUNTIF(Validation!$A$2:$H$100,A1330))</f>
        <v>0</v>
      </c>
      <c r="K1330" s="93">
        <f t="shared" si="185"/>
        <v>995833</v>
      </c>
      <c r="L1330" s="93">
        <f t="shared" si="186"/>
        <v>0</v>
      </c>
      <c r="M1330" s="92">
        <v>995833</v>
      </c>
      <c r="N1330" s="92" t="s">
        <v>8</v>
      </c>
      <c r="O1330" s="92">
        <v>0</v>
      </c>
      <c r="P1330" s="92">
        <v>0</v>
      </c>
      <c r="Q1330" s="92">
        <v>0</v>
      </c>
      <c r="R1330" s="92">
        <v>0</v>
      </c>
      <c r="S1330" s="92">
        <v>0</v>
      </c>
      <c r="T1330" s="25">
        <f t="shared" si="187"/>
        <v>1</v>
      </c>
      <c r="V1330">
        <f t="shared" si="188"/>
        <v>1</v>
      </c>
      <c r="W1330" s="25">
        <f t="shared" si="180"/>
        <v>1</v>
      </c>
      <c r="X1330">
        <f t="shared" si="181"/>
        <v>0</v>
      </c>
    </row>
    <row r="1331" spans="1:24" ht="15.75" x14ac:dyDescent="0.25">
      <c r="A1331" t="str">
        <f t="shared" si="182"/>
        <v>Tyler Motte - VAN - AD, AG, C</v>
      </c>
      <c r="B1331" t="str">
        <f t="shared" si="183"/>
        <v>Tyler</v>
      </c>
      <c r="C1331" t="str">
        <f t="shared" si="184"/>
        <v>Motte</v>
      </c>
      <c r="D1331" s="13" t="s">
        <v>2257</v>
      </c>
      <c r="E1331" s="22" t="s">
        <v>34</v>
      </c>
      <c r="F1331" s="25">
        <v>0</v>
      </c>
      <c r="G1331" s="25" t="s">
        <v>4866</v>
      </c>
      <c r="H1331" s="25" t="s">
        <v>2569</v>
      </c>
      <c r="I1331" s="25">
        <v>24</v>
      </c>
      <c r="J1331" s="156">
        <f>VALUE(COUNTIF(Validation!$A$2:$H$100,A1331))</f>
        <v>0</v>
      </c>
      <c r="K1331" s="93">
        <f t="shared" si="185"/>
        <v>975000</v>
      </c>
      <c r="L1331" s="93">
        <f t="shared" si="186"/>
        <v>0</v>
      </c>
      <c r="M1331" s="92">
        <v>975000</v>
      </c>
      <c r="N1331" s="92" t="s">
        <v>8</v>
      </c>
      <c r="O1331" s="92">
        <v>0</v>
      </c>
      <c r="P1331" s="92">
        <v>0</v>
      </c>
      <c r="Q1331" s="92">
        <v>0</v>
      </c>
      <c r="R1331" s="92">
        <v>0</v>
      </c>
      <c r="S1331" s="92">
        <v>0</v>
      </c>
      <c r="T1331" s="25">
        <f t="shared" si="187"/>
        <v>1</v>
      </c>
      <c r="V1331">
        <f t="shared" si="188"/>
        <v>1</v>
      </c>
      <c r="W1331" s="25">
        <f t="shared" si="180"/>
        <v>0</v>
      </c>
      <c r="X1331">
        <f t="shared" si="181"/>
        <v>0</v>
      </c>
    </row>
    <row r="1332" spans="1:24" ht="15.75" x14ac:dyDescent="0.25">
      <c r="A1332" t="str">
        <f t="shared" si="182"/>
        <v>Lukas Jasek - VAN - AD</v>
      </c>
      <c r="B1332" t="str">
        <f t="shared" si="183"/>
        <v>Lukas</v>
      </c>
      <c r="C1332" t="str">
        <f t="shared" si="184"/>
        <v>Jasek</v>
      </c>
      <c r="D1332" s="13" t="s">
        <v>2263</v>
      </c>
      <c r="E1332" s="22" t="s">
        <v>34</v>
      </c>
      <c r="F1332" s="25" t="s">
        <v>331</v>
      </c>
      <c r="G1332" s="25" t="s">
        <v>2339</v>
      </c>
      <c r="H1332" s="25" t="s">
        <v>2581</v>
      </c>
      <c r="I1332" s="25">
        <v>22</v>
      </c>
      <c r="J1332" s="156">
        <f>VALUE(COUNTIF(Validation!$A$2:$H$100,A1332))</f>
        <v>0</v>
      </c>
      <c r="K1332" s="93">
        <f t="shared" si="185"/>
        <v>925000</v>
      </c>
      <c r="L1332" s="93">
        <f t="shared" si="186"/>
        <v>925000</v>
      </c>
      <c r="M1332" s="92">
        <v>925000</v>
      </c>
      <c r="N1332" s="92">
        <v>925000</v>
      </c>
      <c r="O1332" s="92" t="s">
        <v>8</v>
      </c>
      <c r="P1332" s="92">
        <v>0</v>
      </c>
      <c r="Q1332" s="92">
        <v>0</v>
      </c>
      <c r="R1332" s="92">
        <v>0</v>
      </c>
      <c r="S1332" s="92">
        <v>0</v>
      </c>
      <c r="T1332" s="25">
        <f t="shared" si="187"/>
        <v>2</v>
      </c>
      <c r="V1332">
        <f t="shared" si="188"/>
        <v>1</v>
      </c>
      <c r="W1332" s="25">
        <f t="shared" si="180"/>
        <v>1</v>
      </c>
      <c r="X1332">
        <f t="shared" si="181"/>
        <v>1</v>
      </c>
    </row>
    <row r="1333" spans="1:24" ht="15.75" x14ac:dyDescent="0.25">
      <c r="A1333" t="str">
        <f t="shared" si="182"/>
        <v>Petrus Palmu - VAN - AG, AD</v>
      </c>
      <c r="B1333" t="str">
        <f t="shared" si="183"/>
        <v>Petrus</v>
      </c>
      <c r="C1333" t="str">
        <f t="shared" si="184"/>
        <v>Palmu</v>
      </c>
      <c r="D1333" s="13" t="s">
        <v>2265</v>
      </c>
      <c r="E1333" s="22" t="s">
        <v>34</v>
      </c>
      <c r="F1333" s="25" t="s">
        <v>331</v>
      </c>
      <c r="G1333" s="25" t="s">
        <v>2343</v>
      </c>
      <c r="H1333" s="25" t="s">
        <v>2581</v>
      </c>
      <c r="I1333" s="25">
        <v>22</v>
      </c>
      <c r="J1333" s="156">
        <f>VALUE(COUNTIF(Validation!$A$2:$H$100,A1333))</f>
        <v>0</v>
      </c>
      <c r="K1333" s="93">
        <f t="shared" si="185"/>
        <v>925000</v>
      </c>
      <c r="L1333" s="93">
        <f t="shared" si="186"/>
        <v>925000</v>
      </c>
      <c r="M1333" s="92">
        <v>925000</v>
      </c>
      <c r="N1333" s="92">
        <v>925000</v>
      </c>
      <c r="O1333" s="92" t="s">
        <v>8</v>
      </c>
      <c r="P1333" s="92">
        <v>0</v>
      </c>
      <c r="Q1333" s="92">
        <v>0</v>
      </c>
      <c r="R1333" s="92">
        <v>0</v>
      </c>
      <c r="S1333" s="92">
        <v>0</v>
      </c>
      <c r="T1333" s="25">
        <f t="shared" si="187"/>
        <v>2</v>
      </c>
      <c r="V1333">
        <f t="shared" si="188"/>
        <v>1</v>
      </c>
      <c r="W1333" s="25">
        <f t="shared" si="180"/>
        <v>1</v>
      </c>
      <c r="X1333">
        <f t="shared" si="181"/>
        <v>1</v>
      </c>
    </row>
    <row r="1334" spans="1:24" ht="15.75" x14ac:dyDescent="0.25">
      <c r="A1334" t="str">
        <f t="shared" si="182"/>
        <v>Michael DiPietro - VAN - G</v>
      </c>
      <c r="B1334" t="str">
        <f t="shared" si="183"/>
        <v>Michael</v>
      </c>
      <c r="C1334" t="str">
        <f t="shared" si="184"/>
        <v>DiPietro</v>
      </c>
      <c r="D1334" s="13" t="s">
        <v>2266</v>
      </c>
      <c r="E1334" s="22" t="s">
        <v>34</v>
      </c>
      <c r="F1334" s="25" t="s">
        <v>331</v>
      </c>
      <c r="G1334" s="158" t="s">
        <v>121</v>
      </c>
      <c r="H1334" s="158" t="s">
        <v>2581</v>
      </c>
      <c r="I1334" s="158">
        <v>20</v>
      </c>
      <c r="J1334" s="156">
        <f>VALUE(COUNTIF(Validation!$A$2:$H$100,A1334))</f>
        <v>0</v>
      </c>
      <c r="K1334" s="93">
        <f t="shared" si="185"/>
        <v>910833</v>
      </c>
      <c r="L1334" s="93">
        <f t="shared" si="186"/>
        <v>910833</v>
      </c>
      <c r="M1334" s="92">
        <v>910833</v>
      </c>
      <c r="N1334" s="92">
        <v>910833</v>
      </c>
      <c r="O1334" s="92">
        <v>910833</v>
      </c>
      <c r="P1334" s="92" t="s">
        <v>8</v>
      </c>
      <c r="Q1334" s="92">
        <v>0</v>
      </c>
      <c r="R1334" s="92">
        <v>0</v>
      </c>
      <c r="S1334" s="92">
        <v>0</v>
      </c>
      <c r="T1334" s="25">
        <f t="shared" si="187"/>
        <v>3</v>
      </c>
      <c r="V1334">
        <f t="shared" si="188"/>
        <v>1</v>
      </c>
      <c r="W1334" s="25">
        <f t="shared" si="180"/>
        <v>1</v>
      </c>
      <c r="X1334">
        <f t="shared" si="181"/>
        <v>1</v>
      </c>
    </row>
    <row r="1335" spans="1:24" ht="15.75" x14ac:dyDescent="0.25">
      <c r="A1335" t="str">
        <f t="shared" si="182"/>
        <v>Guillaume Brisebois - VAN - D</v>
      </c>
      <c r="B1335" t="str">
        <f t="shared" si="183"/>
        <v>Guillaume</v>
      </c>
      <c r="C1335" t="str">
        <f t="shared" si="184"/>
        <v>Brisebois</v>
      </c>
      <c r="D1335" s="13" t="s">
        <v>2271</v>
      </c>
      <c r="E1335" s="22" t="s">
        <v>34</v>
      </c>
      <c r="F1335" s="25" t="s">
        <v>331</v>
      </c>
      <c r="G1335" s="9" t="s">
        <v>79</v>
      </c>
      <c r="H1335" s="9" t="s">
        <v>2581</v>
      </c>
      <c r="I1335" s="9">
        <v>22</v>
      </c>
      <c r="J1335" s="156">
        <f>VALUE(COUNTIF(Validation!$A$2:$H$100,A1335))</f>
        <v>0</v>
      </c>
      <c r="K1335" s="93">
        <f t="shared" si="185"/>
        <v>888333</v>
      </c>
      <c r="L1335" s="93">
        <f t="shared" si="186"/>
        <v>0</v>
      </c>
      <c r="M1335" s="92">
        <v>888333</v>
      </c>
      <c r="N1335" s="92" t="s">
        <v>8</v>
      </c>
      <c r="O1335" s="92">
        <v>0</v>
      </c>
      <c r="P1335" s="92">
        <v>0</v>
      </c>
      <c r="Q1335" s="92">
        <v>0</v>
      </c>
      <c r="R1335" s="92">
        <v>0</v>
      </c>
      <c r="S1335" s="92">
        <v>0</v>
      </c>
      <c r="T1335" s="25">
        <f t="shared" si="187"/>
        <v>1</v>
      </c>
      <c r="V1335">
        <f t="shared" si="188"/>
        <v>1</v>
      </c>
      <c r="W1335" s="25">
        <f t="shared" si="180"/>
        <v>1</v>
      </c>
      <c r="X1335">
        <f t="shared" si="181"/>
        <v>0</v>
      </c>
    </row>
    <row r="1336" spans="1:24" ht="15.75" x14ac:dyDescent="0.25">
      <c r="A1336" t="str">
        <f t="shared" si="182"/>
        <v>Jonah Gadjovich - VAN - AG</v>
      </c>
      <c r="B1336" t="str">
        <f t="shared" si="183"/>
        <v>Jonah</v>
      </c>
      <c r="C1336" t="str">
        <f t="shared" si="184"/>
        <v>Gadjovich</v>
      </c>
      <c r="D1336" s="13" t="s">
        <v>2267</v>
      </c>
      <c r="E1336" s="22" t="s">
        <v>34</v>
      </c>
      <c r="F1336" s="25" t="s">
        <v>331</v>
      </c>
      <c r="G1336" s="158" t="s">
        <v>2341</v>
      </c>
      <c r="H1336" s="158" t="s">
        <v>2581</v>
      </c>
      <c r="I1336" s="158">
        <v>20</v>
      </c>
      <c r="J1336" s="156">
        <f>VALUE(COUNTIF(Validation!$A$2:$H$100,A1336))</f>
        <v>1</v>
      </c>
      <c r="K1336" s="93">
        <f t="shared" si="185"/>
        <v>863333</v>
      </c>
      <c r="L1336" s="93">
        <f t="shared" si="186"/>
        <v>863333</v>
      </c>
      <c r="M1336" s="92">
        <v>863333</v>
      </c>
      <c r="N1336" s="92">
        <v>863333</v>
      </c>
      <c r="O1336" s="92">
        <v>863333</v>
      </c>
      <c r="P1336" s="92" t="s">
        <v>8</v>
      </c>
      <c r="Q1336" s="92">
        <v>0</v>
      </c>
      <c r="R1336" s="92">
        <v>0</v>
      </c>
      <c r="S1336" s="92">
        <v>0</v>
      </c>
      <c r="T1336" s="25">
        <f t="shared" si="187"/>
        <v>3</v>
      </c>
      <c r="V1336">
        <f t="shared" si="188"/>
        <v>1</v>
      </c>
      <c r="W1336" s="25">
        <f t="shared" si="180"/>
        <v>1</v>
      </c>
      <c r="X1336">
        <f t="shared" si="181"/>
        <v>1</v>
      </c>
    </row>
    <row r="1337" spans="1:24" ht="15.75" x14ac:dyDescent="0.25">
      <c r="A1337" t="str">
        <f t="shared" si="182"/>
        <v>Mitch Eliot - VAN - DD</v>
      </c>
      <c r="B1337" t="str">
        <f t="shared" si="183"/>
        <v>Mitch</v>
      </c>
      <c r="C1337" t="str">
        <f t="shared" si="184"/>
        <v>Eliot</v>
      </c>
      <c r="D1337" s="13" t="s">
        <v>2450</v>
      </c>
      <c r="E1337" s="22" t="s">
        <v>34</v>
      </c>
      <c r="F1337" s="25" t="s">
        <v>331</v>
      </c>
      <c r="G1337" s="25" t="s">
        <v>2345</v>
      </c>
      <c r="H1337" s="25" t="s">
        <v>2581</v>
      </c>
      <c r="I1337" s="25">
        <v>21</v>
      </c>
      <c r="J1337" s="156">
        <f>VALUE(COUNTIF(Validation!$A$2:$H$100,A1337))</f>
        <v>0</v>
      </c>
      <c r="K1337" s="93">
        <f t="shared" si="185"/>
        <v>850000</v>
      </c>
      <c r="L1337" s="93">
        <f t="shared" si="186"/>
        <v>850000</v>
      </c>
      <c r="M1337" s="92">
        <v>850000</v>
      </c>
      <c r="N1337" s="92">
        <v>850000</v>
      </c>
      <c r="O1337" s="92" t="s">
        <v>8</v>
      </c>
      <c r="P1337" s="92">
        <v>0</v>
      </c>
      <c r="Q1337" s="92">
        <v>0</v>
      </c>
      <c r="R1337" s="92">
        <v>0</v>
      </c>
      <c r="S1337" s="92">
        <v>0</v>
      </c>
      <c r="T1337" s="25">
        <f t="shared" si="187"/>
        <v>2</v>
      </c>
      <c r="V1337">
        <f t="shared" si="188"/>
        <v>1</v>
      </c>
      <c r="W1337" s="25">
        <f t="shared" si="180"/>
        <v>1</v>
      </c>
      <c r="X1337">
        <f t="shared" si="181"/>
        <v>1</v>
      </c>
    </row>
    <row r="1338" spans="1:24" ht="15.75" x14ac:dyDescent="0.25">
      <c r="A1338" t="str">
        <f t="shared" si="182"/>
        <v>Oscar Fantenberg - VAN - DD</v>
      </c>
      <c r="B1338" t="str">
        <f t="shared" si="183"/>
        <v>Oscar</v>
      </c>
      <c r="C1338" t="str">
        <f t="shared" si="184"/>
        <v>Fantenberg</v>
      </c>
      <c r="D1338" s="13" t="s">
        <v>2202</v>
      </c>
      <c r="E1338" s="22" t="s">
        <v>34</v>
      </c>
      <c r="F1338" s="25">
        <v>0</v>
      </c>
      <c r="G1338" s="9" t="s">
        <v>2345</v>
      </c>
      <c r="H1338" s="9" t="s">
        <v>2569</v>
      </c>
      <c r="I1338" s="9">
        <v>27</v>
      </c>
      <c r="J1338" s="156">
        <f>VALUE(COUNTIF(Validation!$A$2:$H$100,A1338))</f>
        <v>0</v>
      </c>
      <c r="K1338" s="93">
        <f t="shared" si="185"/>
        <v>850000</v>
      </c>
      <c r="L1338" s="93">
        <f t="shared" si="186"/>
        <v>0</v>
      </c>
      <c r="M1338" s="92">
        <v>850000</v>
      </c>
      <c r="N1338" s="92" t="s">
        <v>7</v>
      </c>
      <c r="O1338" s="92">
        <v>0</v>
      </c>
      <c r="P1338" s="92">
        <v>0</v>
      </c>
      <c r="Q1338" s="92">
        <v>0</v>
      </c>
      <c r="R1338" s="92">
        <v>0</v>
      </c>
      <c r="S1338" s="92">
        <v>0</v>
      </c>
      <c r="T1338" s="25">
        <f t="shared" si="187"/>
        <v>1</v>
      </c>
      <c r="V1338">
        <f t="shared" si="188"/>
        <v>1</v>
      </c>
      <c r="W1338" s="25">
        <f t="shared" si="180"/>
        <v>0</v>
      </c>
      <c r="X1338">
        <f t="shared" si="181"/>
        <v>0</v>
      </c>
    </row>
    <row r="1339" spans="1:24" ht="15.75" x14ac:dyDescent="0.25">
      <c r="A1339" t="str">
        <f t="shared" si="182"/>
        <v>Alex Biega - VAN - DD</v>
      </c>
      <c r="B1339" t="str">
        <f t="shared" si="183"/>
        <v>Alex</v>
      </c>
      <c r="C1339" t="str">
        <f t="shared" si="184"/>
        <v>Biega</v>
      </c>
      <c r="D1339" s="13" t="s">
        <v>2255</v>
      </c>
      <c r="E1339" s="22" t="s">
        <v>34</v>
      </c>
      <c r="F1339" s="25">
        <v>0</v>
      </c>
      <c r="G1339" s="158" t="s">
        <v>2345</v>
      </c>
      <c r="H1339" s="158" t="s">
        <v>2569</v>
      </c>
      <c r="I1339" s="158">
        <v>31</v>
      </c>
      <c r="J1339" s="156">
        <f>VALUE(COUNTIF(Validation!$A$2:$H$100,A1339))</f>
        <v>0</v>
      </c>
      <c r="K1339" s="93">
        <f t="shared" si="185"/>
        <v>825000</v>
      </c>
      <c r="L1339" s="93">
        <f t="shared" si="186"/>
        <v>0</v>
      </c>
      <c r="M1339" s="92">
        <v>825000</v>
      </c>
      <c r="N1339" s="92" t="s">
        <v>7</v>
      </c>
      <c r="O1339" s="92">
        <v>0</v>
      </c>
      <c r="P1339" s="92">
        <v>0</v>
      </c>
      <c r="Q1339" s="92">
        <v>0</v>
      </c>
      <c r="R1339" s="92">
        <v>0</v>
      </c>
      <c r="S1339" s="92">
        <v>0</v>
      </c>
      <c r="T1339" s="25">
        <f t="shared" si="187"/>
        <v>1</v>
      </c>
      <c r="V1339">
        <f t="shared" si="188"/>
        <v>1</v>
      </c>
      <c r="W1339" s="25">
        <f t="shared" si="180"/>
        <v>0</v>
      </c>
      <c r="X1339">
        <f t="shared" si="181"/>
        <v>0</v>
      </c>
    </row>
    <row r="1340" spans="1:24" ht="15.75" x14ac:dyDescent="0.25">
      <c r="A1340" t="str">
        <f t="shared" si="182"/>
        <v>Arturs Silovs - VAN - G</v>
      </c>
      <c r="B1340" t="str">
        <f t="shared" si="183"/>
        <v>Arturs</v>
      </c>
      <c r="C1340" t="str">
        <f t="shared" si="184"/>
        <v>Silovs</v>
      </c>
      <c r="D1340" s="13" t="s">
        <v>4753</v>
      </c>
      <c r="E1340" s="22" t="s">
        <v>34</v>
      </c>
      <c r="F1340" s="25" t="s">
        <v>331</v>
      </c>
      <c r="G1340" s="158" t="s">
        <v>121</v>
      </c>
      <c r="H1340" s="158" t="s">
        <v>2581</v>
      </c>
      <c r="I1340" s="158">
        <v>18</v>
      </c>
      <c r="J1340" s="156">
        <f>VALUE(COUNTIF(Validation!$A$2:$H$100,A1340))</f>
        <v>0</v>
      </c>
      <c r="K1340" s="93">
        <f t="shared" si="185"/>
        <v>810000</v>
      </c>
      <c r="L1340" s="93">
        <f t="shared" si="186"/>
        <v>810000</v>
      </c>
      <c r="M1340" s="92">
        <v>810000</v>
      </c>
      <c r="N1340" s="92">
        <v>810000</v>
      </c>
      <c r="O1340" s="92">
        <v>810000</v>
      </c>
      <c r="P1340" s="92" t="s">
        <v>8</v>
      </c>
      <c r="Q1340" s="92">
        <v>0</v>
      </c>
      <c r="R1340" s="92">
        <v>0</v>
      </c>
      <c r="S1340" s="92">
        <v>0</v>
      </c>
      <c r="T1340" s="25">
        <f t="shared" si="187"/>
        <v>3</v>
      </c>
      <c r="V1340">
        <f t="shared" si="188"/>
        <v>1</v>
      </c>
      <c r="W1340" s="25">
        <f t="shared" ref="W1340:W1389" si="189">IF(LEFT(F1340,3)="ELC",1,0)</f>
        <v>1</v>
      </c>
      <c r="X1340">
        <f t="shared" ref="X1340:X1389" si="190">IF(K1340=L1340,1,0)</f>
        <v>1</v>
      </c>
    </row>
    <row r="1341" spans="1:24" ht="15.75" x14ac:dyDescent="0.25">
      <c r="A1341" t="str">
        <f t="shared" si="182"/>
        <v>Jalen Chatfield - VAN - D</v>
      </c>
      <c r="B1341" t="str">
        <f t="shared" si="183"/>
        <v>Jalen</v>
      </c>
      <c r="C1341" t="str">
        <f t="shared" si="184"/>
        <v>Chatfield</v>
      </c>
      <c r="D1341" s="13" t="s">
        <v>2268</v>
      </c>
      <c r="E1341" s="22" t="s">
        <v>34</v>
      </c>
      <c r="F1341" s="25" t="s">
        <v>331</v>
      </c>
      <c r="G1341" s="25" t="s">
        <v>79</v>
      </c>
      <c r="H1341" s="25" t="s">
        <v>2581</v>
      </c>
      <c r="I1341" s="25">
        <v>23</v>
      </c>
      <c r="J1341" s="156">
        <f>VALUE(COUNTIF(Validation!$A$2:$H$100,A1341))</f>
        <v>0</v>
      </c>
      <c r="K1341" s="93">
        <f t="shared" si="185"/>
        <v>765000</v>
      </c>
      <c r="L1341" s="93">
        <f t="shared" si="186"/>
        <v>0</v>
      </c>
      <c r="M1341" s="92">
        <v>765000</v>
      </c>
      <c r="N1341" s="92" t="s">
        <v>8</v>
      </c>
      <c r="O1341" s="92">
        <v>0</v>
      </c>
      <c r="P1341" s="92">
        <v>0</v>
      </c>
      <c r="Q1341" s="92">
        <v>0</v>
      </c>
      <c r="R1341" s="92">
        <v>0</v>
      </c>
      <c r="S1341" s="92">
        <v>0</v>
      </c>
      <c r="T1341" s="25">
        <f t="shared" si="187"/>
        <v>1</v>
      </c>
      <c r="V1341">
        <f t="shared" si="188"/>
        <v>1</v>
      </c>
      <c r="W1341" s="25">
        <f t="shared" si="189"/>
        <v>1</v>
      </c>
      <c r="X1341">
        <f t="shared" si="190"/>
        <v>0</v>
      </c>
    </row>
    <row r="1342" spans="1:24" ht="15.75" x14ac:dyDescent="0.25">
      <c r="A1342" t="str">
        <f t="shared" si="182"/>
        <v>Reid Boucher - VAN - AG</v>
      </c>
      <c r="B1342" t="str">
        <f t="shared" si="183"/>
        <v>Reid</v>
      </c>
      <c r="C1342" t="str">
        <f t="shared" si="184"/>
        <v>Boucher</v>
      </c>
      <c r="D1342" s="13" t="s">
        <v>2270</v>
      </c>
      <c r="E1342" s="22" t="s">
        <v>34</v>
      </c>
      <c r="F1342" s="25">
        <v>0</v>
      </c>
      <c r="G1342" s="25" t="s">
        <v>2341</v>
      </c>
      <c r="H1342" s="25" t="s">
        <v>2581</v>
      </c>
      <c r="I1342" s="25">
        <v>25</v>
      </c>
      <c r="J1342" s="156">
        <f>VALUE(COUNTIF(Validation!$A$2:$H$100,A1342))</f>
        <v>0</v>
      </c>
      <c r="K1342" s="93">
        <f t="shared" si="185"/>
        <v>750000</v>
      </c>
      <c r="L1342" s="93">
        <f t="shared" si="186"/>
        <v>0</v>
      </c>
      <c r="M1342" s="92">
        <v>750000</v>
      </c>
      <c r="N1342" s="92" t="s">
        <v>8</v>
      </c>
      <c r="O1342" s="92">
        <v>0</v>
      </c>
      <c r="P1342" s="92">
        <v>0</v>
      </c>
      <c r="Q1342" s="92">
        <v>0</v>
      </c>
      <c r="R1342" s="92">
        <v>0</v>
      </c>
      <c r="S1342" s="92">
        <v>0</v>
      </c>
      <c r="T1342" s="25">
        <f t="shared" si="187"/>
        <v>1</v>
      </c>
      <c r="V1342">
        <f t="shared" si="188"/>
        <v>1</v>
      </c>
      <c r="W1342" s="25">
        <f t="shared" si="189"/>
        <v>0</v>
      </c>
      <c r="X1342">
        <f t="shared" si="190"/>
        <v>0</v>
      </c>
    </row>
    <row r="1343" spans="1:24" ht="15.75" x14ac:dyDescent="0.25">
      <c r="A1343" t="str">
        <f t="shared" si="182"/>
        <v>Francis Perron - VAN - AG</v>
      </c>
      <c r="B1343" t="str">
        <f t="shared" si="183"/>
        <v>Francis</v>
      </c>
      <c r="C1343" t="str">
        <f t="shared" si="184"/>
        <v>Perron</v>
      </c>
      <c r="D1343" s="13" t="s">
        <v>2237</v>
      </c>
      <c r="E1343" s="22" t="s">
        <v>34</v>
      </c>
      <c r="F1343" s="25">
        <v>0</v>
      </c>
      <c r="G1343" s="9" t="s">
        <v>2341</v>
      </c>
      <c r="H1343" s="9" t="s">
        <v>2581</v>
      </c>
      <c r="I1343" s="9">
        <v>23</v>
      </c>
      <c r="J1343" s="156">
        <f>VALUE(COUNTIF(Validation!$A$2:$H$100,A1343))</f>
        <v>0</v>
      </c>
      <c r="K1343" s="93">
        <f t="shared" si="185"/>
        <v>715000</v>
      </c>
      <c r="L1343" s="93">
        <f t="shared" si="186"/>
        <v>0</v>
      </c>
      <c r="M1343" s="92">
        <v>715000</v>
      </c>
      <c r="N1343" s="92" t="s">
        <v>8</v>
      </c>
      <c r="O1343" s="92">
        <v>0</v>
      </c>
      <c r="P1343" s="92">
        <v>0</v>
      </c>
      <c r="Q1343" s="92">
        <v>0</v>
      </c>
      <c r="R1343" s="92">
        <v>0</v>
      </c>
      <c r="S1343" s="92">
        <v>0</v>
      </c>
      <c r="T1343" s="25">
        <f t="shared" si="187"/>
        <v>1</v>
      </c>
      <c r="V1343">
        <f t="shared" si="188"/>
        <v>1</v>
      </c>
      <c r="W1343" s="25">
        <f t="shared" si="189"/>
        <v>0</v>
      </c>
      <c r="X1343">
        <f t="shared" si="190"/>
        <v>0</v>
      </c>
    </row>
    <row r="1344" spans="1:24" ht="15.75" x14ac:dyDescent="0.25">
      <c r="A1344" t="str">
        <f t="shared" si="182"/>
        <v>Justin Bailey - VAN - AD</v>
      </c>
      <c r="B1344" t="str">
        <f t="shared" si="183"/>
        <v>Justin</v>
      </c>
      <c r="C1344" t="str">
        <f t="shared" si="184"/>
        <v>Bailey</v>
      </c>
      <c r="D1344" s="13" t="s">
        <v>2623</v>
      </c>
      <c r="E1344" s="22" t="s">
        <v>34</v>
      </c>
      <c r="F1344" s="25">
        <v>0</v>
      </c>
      <c r="G1344" s="158" t="s">
        <v>2339</v>
      </c>
      <c r="H1344" s="158" t="s">
        <v>2581</v>
      </c>
      <c r="I1344" s="158">
        <v>24</v>
      </c>
      <c r="J1344" s="156">
        <f>VALUE(COUNTIF(Validation!$A$2:$H$100,A1344))</f>
        <v>0</v>
      </c>
      <c r="K1344" s="93">
        <f t="shared" si="185"/>
        <v>700000</v>
      </c>
      <c r="L1344" s="93">
        <f t="shared" si="186"/>
        <v>0</v>
      </c>
      <c r="M1344" s="92">
        <v>700000</v>
      </c>
      <c r="N1344" s="92" t="s">
        <v>8</v>
      </c>
      <c r="O1344" s="92">
        <v>0</v>
      </c>
      <c r="P1344" s="92">
        <v>0</v>
      </c>
      <c r="Q1344" s="92">
        <v>0</v>
      </c>
      <c r="R1344" s="92">
        <v>0</v>
      </c>
      <c r="S1344" s="92">
        <v>0</v>
      </c>
      <c r="T1344" s="25">
        <f t="shared" si="187"/>
        <v>1</v>
      </c>
      <c r="V1344">
        <f t="shared" si="188"/>
        <v>1</v>
      </c>
      <c r="W1344" s="25">
        <f t="shared" si="189"/>
        <v>0</v>
      </c>
      <c r="X1344">
        <f t="shared" si="190"/>
        <v>0</v>
      </c>
    </row>
    <row r="1345" spans="1:24" ht="15.75" x14ac:dyDescent="0.25">
      <c r="A1345" t="str">
        <f t="shared" si="182"/>
        <v>Tyler Graovac - VAN - C</v>
      </c>
      <c r="B1345" t="str">
        <f t="shared" si="183"/>
        <v>Tyler</v>
      </c>
      <c r="C1345" t="str">
        <f t="shared" si="184"/>
        <v>Graovac</v>
      </c>
      <c r="D1345" s="13" t="s">
        <v>2127</v>
      </c>
      <c r="E1345" s="22" t="s">
        <v>34</v>
      </c>
      <c r="F1345" s="25">
        <v>0</v>
      </c>
      <c r="G1345" s="25" t="s">
        <v>70</v>
      </c>
      <c r="H1345" s="25" t="s">
        <v>2581</v>
      </c>
      <c r="I1345" s="25">
        <v>26</v>
      </c>
      <c r="J1345" s="156">
        <f>VALUE(COUNTIF(Validation!$A$2:$H$100,A1345))</f>
        <v>0</v>
      </c>
      <c r="K1345" s="93">
        <f t="shared" si="185"/>
        <v>700000</v>
      </c>
      <c r="L1345" s="93">
        <f t="shared" si="186"/>
        <v>0</v>
      </c>
      <c r="M1345" s="92">
        <v>700000</v>
      </c>
      <c r="N1345" s="92" t="s">
        <v>7</v>
      </c>
      <c r="O1345" s="92">
        <v>0</v>
      </c>
      <c r="P1345" s="92">
        <v>0</v>
      </c>
      <c r="Q1345" s="92">
        <v>0</v>
      </c>
      <c r="R1345" s="92">
        <v>0</v>
      </c>
      <c r="S1345" s="92">
        <v>0</v>
      </c>
      <c r="T1345" s="25">
        <f t="shared" si="187"/>
        <v>1</v>
      </c>
      <c r="V1345">
        <f t="shared" si="188"/>
        <v>1</v>
      </c>
      <c r="W1345" s="25">
        <f t="shared" si="189"/>
        <v>0</v>
      </c>
      <c r="X1345">
        <f t="shared" si="190"/>
        <v>0</v>
      </c>
    </row>
    <row r="1346" spans="1:24" ht="15.75" x14ac:dyDescent="0.25">
      <c r="A1346" t="str">
        <f t="shared" si="182"/>
        <v>Zane McIntyre - VAN - G</v>
      </c>
      <c r="B1346" t="str">
        <f t="shared" si="183"/>
        <v>Zane</v>
      </c>
      <c r="C1346" t="str">
        <f t="shared" si="184"/>
        <v>McIntyre</v>
      </c>
      <c r="D1346" s="13" t="s">
        <v>1291</v>
      </c>
      <c r="E1346" s="22" t="s">
        <v>34</v>
      </c>
      <c r="F1346" s="25">
        <v>0</v>
      </c>
      <c r="G1346" s="25" t="s">
        <v>121</v>
      </c>
      <c r="H1346" s="25" t="s">
        <v>2581</v>
      </c>
      <c r="I1346" s="25">
        <v>27</v>
      </c>
      <c r="J1346" s="156">
        <f>VALUE(COUNTIF(Validation!$A$2:$H$100,A1346))</f>
        <v>0</v>
      </c>
      <c r="K1346" s="93">
        <f t="shared" si="185"/>
        <v>700000</v>
      </c>
      <c r="L1346" s="93">
        <f t="shared" si="186"/>
        <v>0</v>
      </c>
      <c r="M1346" s="92">
        <v>700000</v>
      </c>
      <c r="N1346" s="92" t="s">
        <v>7</v>
      </c>
      <c r="O1346" s="92">
        <v>0</v>
      </c>
      <c r="P1346" s="92">
        <v>0</v>
      </c>
      <c r="Q1346" s="92">
        <v>0</v>
      </c>
      <c r="R1346" s="92">
        <v>0</v>
      </c>
      <c r="S1346" s="92">
        <v>0</v>
      </c>
      <c r="T1346" s="25">
        <f t="shared" si="187"/>
        <v>1</v>
      </c>
      <c r="V1346">
        <f t="shared" si="188"/>
        <v>1</v>
      </c>
      <c r="W1346" s="25">
        <f t="shared" si="189"/>
        <v>0</v>
      </c>
      <c r="X1346">
        <f t="shared" si="190"/>
        <v>0</v>
      </c>
    </row>
    <row r="1347" spans="1:24" ht="15.75" x14ac:dyDescent="0.25">
      <c r="A1347" t="str">
        <f t="shared" ref="A1347:A1410" si="191">B1347&amp;" "&amp;C1347&amp;" - "&amp;E1347&amp;" - "&amp;G1347</f>
        <v>Brogan Rafferty - VAN - DD</v>
      </c>
      <c r="B1347" t="str">
        <f t="shared" ref="B1347:B1410" si="192">RIGHT(D1347,(LEN(D1347)-1)-SEARCH(",",D1347,1))</f>
        <v>Brogan</v>
      </c>
      <c r="C1347" t="str">
        <f t="shared" ref="C1347:C1410" si="193">LEFT(D1347,SEARCH(",",D1347,1)-1)</f>
        <v>Rafferty</v>
      </c>
      <c r="D1347" s="13" t="s">
        <v>2448</v>
      </c>
      <c r="E1347" s="22" t="s">
        <v>34</v>
      </c>
      <c r="F1347" s="25">
        <v>0</v>
      </c>
      <c r="G1347" s="25" t="s">
        <v>2345</v>
      </c>
      <c r="H1347" s="25" t="s">
        <v>2581</v>
      </c>
      <c r="I1347" s="25">
        <v>24</v>
      </c>
      <c r="J1347" s="156">
        <f>VALUE(COUNTIF(Validation!$A$2:$H$100,A1347))</f>
        <v>0</v>
      </c>
      <c r="K1347" s="93">
        <f t="shared" ref="K1347:K1410" si="194">IF(OR(M1347="RFA",M1347="UFA",M1347="",M1347=0),0,M1347)</f>
        <v>700000</v>
      </c>
      <c r="L1347" s="93">
        <f t="shared" ref="L1347:L1410" si="195">IF(OR(N1347="RFA",N1347="UFA",N1347="",N1347=0),0,N1347)</f>
        <v>700000</v>
      </c>
      <c r="M1347" s="92">
        <v>700000</v>
      </c>
      <c r="N1347" s="92">
        <v>700000</v>
      </c>
      <c r="O1347" s="92" t="s">
        <v>8</v>
      </c>
      <c r="P1347" s="92">
        <v>0</v>
      </c>
      <c r="Q1347" s="92">
        <v>0</v>
      </c>
      <c r="R1347" s="92">
        <v>0</v>
      </c>
      <c r="S1347" s="92">
        <v>0</v>
      </c>
      <c r="T1347" s="25">
        <f t="shared" ref="T1347:T1410" si="196">COUNTIF(M1347:S1347,"&gt;0")</f>
        <v>2</v>
      </c>
      <c r="V1347">
        <f t="shared" ref="V1347:V1410" si="197">COUNTIF($D$3:$D$1478,D1347)</f>
        <v>1</v>
      </c>
      <c r="W1347" s="25">
        <f t="shared" si="189"/>
        <v>0</v>
      </c>
      <c r="X1347">
        <f t="shared" si="190"/>
        <v>1</v>
      </c>
    </row>
    <row r="1348" spans="1:24" ht="15.75" x14ac:dyDescent="0.25">
      <c r="A1348" t="str">
        <f t="shared" si="191"/>
        <v>Josh Teves - VAN - DG</v>
      </c>
      <c r="B1348" t="str">
        <f t="shared" si="192"/>
        <v>Josh</v>
      </c>
      <c r="C1348" t="str">
        <f t="shared" si="193"/>
        <v>Teves</v>
      </c>
      <c r="D1348" s="13" t="s">
        <v>2447</v>
      </c>
      <c r="E1348" s="22" t="s">
        <v>34</v>
      </c>
      <c r="F1348" s="25">
        <v>0</v>
      </c>
      <c r="G1348" s="9" t="s">
        <v>2346</v>
      </c>
      <c r="H1348" s="9" t="s">
        <v>2581</v>
      </c>
      <c r="I1348" s="9">
        <v>24</v>
      </c>
      <c r="J1348" s="156">
        <f>VALUE(COUNTIF(Validation!$A$2:$H$100,A1348))</f>
        <v>0</v>
      </c>
      <c r="K1348" s="93">
        <f t="shared" si="194"/>
        <v>700000</v>
      </c>
      <c r="L1348" s="93">
        <f t="shared" si="195"/>
        <v>700000</v>
      </c>
      <c r="M1348" s="92">
        <v>700000</v>
      </c>
      <c r="N1348" s="92">
        <v>700000</v>
      </c>
      <c r="O1348" s="92" t="s">
        <v>8</v>
      </c>
      <c r="P1348" s="92">
        <v>0</v>
      </c>
      <c r="Q1348" s="92">
        <v>0</v>
      </c>
      <c r="R1348" s="92">
        <v>0</v>
      </c>
      <c r="S1348" s="92">
        <v>0</v>
      </c>
      <c r="T1348" s="25">
        <f t="shared" si="196"/>
        <v>2</v>
      </c>
      <c r="V1348">
        <f t="shared" si="197"/>
        <v>1</v>
      </c>
      <c r="W1348" s="25">
        <f t="shared" si="189"/>
        <v>0</v>
      </c>
      <c r="X1348">
        <f t="shared" si="190"/>
        <v>1</v>
      </c>
    </row>
    <row r="1349" spans="1:24" ht="15.75" x14ac:dyDescent="0.25">
      <c r="A1349" t="str">
        <f t="shared" si="191"/>
        <v>Richard Bachman - VAN - G</v>
      </c>
      <c r="B1349" t="str">
        <f t="shared" si="192"/>
        <v>Richard</v>
      </c>
      <c r="C1349" t="str">
        <f t="shared" si="193"/>
        <v>Bachman</v>
      </c>
      <c r="D1349" s="13" t="s">
        <v>2274</v>
      </c>
      <c r="E1349" s="22" t="s">
        <v>34</v>
      </c>
      <c r="F1349" s="25">
        <v>0</v>
      </c>
      <c r="G1349" s="158" t="s">
        <v>121</v>
      </c>
      <c r="H1349" s="158" t="s">
        <v>2581</v>
      </c>
      <c r="I1349" s="158">
        <v>32</v>
      </c>
      <c r="J1349" s="156">
        <f>VALUE(COUNTIF(Validation!$A$2:$H$100,A1349))</f>
        <v>0</v>
      </c>
      <c r="K1349" s="93">
        <f t="shared" si="194"/>
        <v>675000</v>
      </c>
      <c r="L1349" s="93">
        <f t="shared" si="195"/>
        <v>0</v>
      </c>
      <c r="M1349" s="92">
        <v>675000</v>
      </c>
      <c r="N1349" s="92" t="s">
        <v>7</v>
      </c>
      <c r="O1349" s="92">
        <v>0</v>
      </c>
      <c r="P1349" s="92">
        <v>0</v>
      </c>
      <c r="Q1349" s="92">
        <v>0</v>
      </c>
      <c r="R1349" s="92">
        <v>0</v>
      </c>
      <c r="S1349" s="92">
        <v>0</v>
      </c>
      <c r="T1349" s="25">
        <f t="shared" si="196"/>
        <v>1</v>
      </c>
      <c r="V1349">
        <f t="shared" si="197"/>
        <v>1</v>
      </c>
      <c r="W1349" s="25">
        <f t="shared" si="189"/>
        <v>0</v>
      </c>
      <c r="X1349">
        <f t="shared" si="190"/>
        <v>0</v>
      </c>
    </row>
    <row r="1350" spans="1:24" ht="15.75" x14ac:dyDescent="0.25">
      <c r="A1350" t="str">
        <f t="shared" si="191"/>
        <v>Ashton Sautner - VAN - DG</v>
      </c>
      <c r="B1350" t="str">
        <f t="shared" si="192"/>
        <v>Ashton</v>
      </c>
      <c r="C1350" t="str">
        <f t="shared" si="193"/>
        <v>Sautner</v>
      </c>
      <c r="D1350" s="13" t="s">
        <v>2273</v>
      </c>
      <c r="E1350" s="22" t="s">
        <v>34</v>
      </c>
      <c r="F1350" s="25">
        <v>0</v>
      </c>
      <c r="G1350" s="25" t="s">
        <v>2346</v>
      </c>
      <c r="H1350" s="25" t="s">
        <v>2581</v>
      </c>
      <c r="I1350" s="25">
        <v>25</v>
      </c>
      <c r="J1350" s="156">
        <f>VALUE(COUNTIF(Validation!$A$2:$H$100,A1350))</f>
        <v>0</v>
      </c>
      <c r="K1350" s="93">
        <f t="shared" si="194"/>
        <v>675000</v>
      </c>
      <c r="L1350" s="93">
        <f t="shared" si="195"/>
        <v>0</v>
      </c>
      <c r="M1350" s="92">
        <v>675000</v>
      </c>
      <c r="N1350" s="92" t="s">
        <v>8</v>
      </c>
      <c r="O1350" s="92">
        <v>0</v>
      </c>
      <c r="P1350" s="92">
        <v>0</v>
      </c>
      <c r="Q1350" s="92">
        <v>0</v>
      </c>
      <c r="R1350" s="92">
        <v>0</v>
      </c>
      <c r="S1350" s="92">
        <v>0</v>
      </c>
      <c r="T1350" s="25">
        <f t="shared" si="196"/>
        <v>1</v>
      </c>
      <c r="V1350">
        <f t="shared" si="197"/>
        <v>1</v>
      </c>
      <c r="W1350" s="25">
        <f t="shared" si="189"/>
        <v>0</v>
      </c>
      <c r="X1350">
        <f t="shared" si="190"/>
        <v>0</v>
      </c>
    </row>
    <row r="1351" spans="1:24" ht="15.75" x14ac:dyDescent="0.25">
      <c r="A1351" t="str">
        <f t="shared" si="191"/>
        <v>Brock Boeser - VAN - AD</v>
      </c>
      <c r="B1351" t="str">
        <f t="shared" si="192"/>
        <v>Brock</v>
      </c>
      <c r="C1351" t="str">
        <f t="shared" si="193"/>
        <v>Boeser</v>
      </c>
      <c r="D1351" s="13" t="s">
        <v>2248</v>
      </c>
      <c r="E1351" s="5" t="s">
        <v>34</v>
      </c>
      <c r="F1351" s="25">
        <v>0</v>
      </c>
      <c r="G1351" s="25" t="s">
        <v>2339</v>
      </c>
      <c r="H1351" s="25" t="s">
        <v>2569</v>
      </c>
      <c r="I1351" s="25">
        <v>22</v>
      </c>
      <c r="J1351" s="156">
        <f>VALUE(COUNTIF(Validation!$A$2:$H$100,A1351))</f>
        <v>1</v>
      </c>
      <c r="K1351" s="93">
        <f t="shared" si="194"/>
        <v>0</v>
      </c>
      <c r="L1351" s="93">
        <f t="shared" si="195"/>
        <v>0</v>
      </c>
      <c r="M1351" s="94" t="s">
        <v>8</v>
      </c>
      <c r="N1351" s="92">
        <v>0</v>
      </c>
      <c r="O1351" s="92">
        <v>0</v>
      </c>
      <c r="P1351" s="92">
        <v>0</v>
      </c>
      <c r="Q1351" s="92">
        <v>0</v>
      </c>
      <c r="R1351" s="92">
        <v>0</v>
      </c>
      <c r="S1351" s="92">
        <v>0</v>
      </c>
      <c r="T1351" s="25">
        <f t="shared" si="196"/>
        <v>0</v>
      </c>
      <c r="V1351">
        <f t="shared" si="197"/>
        <v>1</v>
      </c>
      <c r="W1351" s="25">
        <f t="shared" si="189"/>
        <v>0</v>
      </c>
      <c r="X1351">
        <f t="shared" si="190"/>
        <v>1</v>
      </c>
    </row>
    <row r="1352" spans="1:24" ht="15.75" x14ac:dyDescent="0.25">
      <c r="A1352" t="str">
        <f t="shared" si="191"/>
        <v>Nikolay Goldobin - VAN - AG</v>
      </c>
      <c r="B1352" t="str">
        <f t="shared" si="192"/>
        <v>Nikolay</v>
      </c>
      <c r="C1352" t="str">
        <f t="shared" si="193"/>
        <v>Goldobin</v>
      </c>
      <c r="D1352" s="13" t="s">
        <v>2261</v>
      </c>
      <c r="E1352" s="5" t="s">
        <v>34</v>
      </c>
      <c r="F1352" s="25">
        <v>0</v>
      </c>
      <c r="G1352" s="158" t="s">
        <v>2341</v>
      </c>
      <c r="H1352" s="158" t="s">
        <v>2569</v>
      </c>
      <c r="I1352" s="158">
        <v>23</v>
      </c>
      <c r="J1352" s="156">
        <f>VALUE(COUNTIF(Validation!$A$2:$H$100,A1352))</f>
        <v>1</v>
      </c>
      <c r="K1352" s="93">
        <f t="shared" si="194"/>
        <v>0</v>
      </c>
      <c r="L1352" s="93">
        <f t="shared" si="195"/>
        <v>0</v>
      </c>
      <c r="M1352" s="92" t="s">
        <v>8</v>
      </c>
      <c r="N1352" s="92">
        <v>0</v>
      </c>
      <c r="O1352" s="92">
        <v>0</v>
      </c>
      <c r="P1352" s="92">
        <v>0</v>
      </c>
      <c r="Q1352" s="92">
        <v>0</v>
      </c>
      <c r="R1352" s="92">
        <v>0</v>
      </c>
      <c r="S1352" s="92">
        <v>0</v>
      </c>
      <c r="T1352" s="25">
        <f t="shared" si="196"/>
        <v>0</v>
      </c>
      <c r="V1352">
        <f t="shared" si="197"/>
        <v>1</v>
      </c>
      <c r="W1352" s="25">
        <f t="shared" si="189"/>
        <v>0</v>
      </c>
      <c r="X1352">
        <f t="shared" si="190"/>
        <v>1</v>
      </c>
    </row>
    <row r="1353" spans="1:24" ht="15.75" x14ac:dyDescent="0.25">
      <c r="A1353" t="str">
        <f t="shared" si="191"/>
        <v>Mark Stone - VGK - AD</v>
      </c>
      <c r="B1353" t="str">
        <f t="shared" si="192"/>
        <v>Mark</v>
      </c>
      <c r="C1353" t="str">
        <f t="shared" si="193"/>
        <v>Stone</v>
      </c>
      <c r="D1353" s="13" t="s">
        <v>1425</v>
      </c>
      <c r="E1353" s="5" t="s">
        <v>128</v>
      </c>
      <c r="F1353" s="25" t="s">
        <v>364</v>
      </c>
      <c r="G1353" s="25" t="s">
        <v>2339</v>
      </c>
      <c r="H1353" s="25" t="s">
        <v>2569</v>
      </c>
      <c r="I1353" s="25">
        <v>27</v>
      </c>
      <c r="J1353" s="156">
        <f>VALUE(COUNTIF(Validation!$A$2:$H$100,A1353))</f>
        <v>0</v>
      </c>
      <c r="K1353" s="93">
        <f t="shared" si="194"/>
        <v>9500000</v>
      </c>
      <c r="L1353" s="93">
        <f t="shared" si="195"/>
        <v>9500000</v>
      </c>
      <c r="M1353" s="92">
        <v>9500000</v>
      </c>
      <c r="N1353" s="92">
        <v>9500000</v>
      </c>
      <c r="O1353" s="92">
        <v>9500000</v>
      </c>
      <c r="P1353" s="92">
        <v>9500000</v>
      </c>
      <c r="Q1353" s="92">
        <v>9500000</v>
      </c>
      <c r="R1353" s="92">
        <v>9500000</v>
      </c>
      <c r="S1353" s="92">
        <v>9500000</v>
      </c>
      <c r="T1353" s="25">
        <f t="shared" si="196"/>
        <v>7</v>
      </c>
      <c r="V1353">
        <f t="shared" si="197"/>
        <v>1</v>
      </c>
      <c r="W1353" s="25">
        <f t="shared" si="189"/>
        <v>0</v>
      </c>
      <c r="X1353">
        <f t="shared" si="190"/>
        <v>1</v>
      </c>
    </row>
    <row r="1354" spans="1:24" ht="15.75" x14ac:dyDescent="0.25">
      <c r="A1354" t="str">
        <f t="shared" si="191"/>
        <v>Marc-Andre Fleury - VGK - G</v>
      </c>
      <c r="B1354" t="str">
        <f t="shared" si="192"/>
        <v>Marc-Andre</v>
      </c>
      <c r="C1354" t="str">
        <f t="shared" si="193"/>
        <v>Fleury</v>
      </c>
      <c r="D1354" s="13" t="s">
        <v>2783</v>
      </c>
      <c r="E1354" s="5" t="s">
        <v>128</v>
      </c>
      <c r="F1354" s="25" t="s">
        <v>326</v>
      </c>
      <c r="G1354" s="25" t="s">
        <v>121</v>
      </c>
      <c r="H1354" s="25" t="s">
        <v>2569</v>
      </c>
      <c r="I1354" s="25">
        <v>34</v>
      </c>
      <c r="J1354" s="156">
        <f>VALUE(COUNTIF(Validation!$A$2:$H$100,A1354))</f>
        <v>1</v>
      </c>
      <c r="K1354" s="93">
        <f t="shared" si="194"/>
        <v>7000000</v>
      </c>
      <c r="L1354" s="93">
        <f t="shared" si="195"/>
        <v>7000000</v>
      </c>
      <c r="M1354" s="92">
        <v>7000000</v>
      </c>
      <c r="N1354" s="92">
        <v>7000000</v>
      </c>
      <c r="O1354" s="92">
        <v>7000000</v>
      </c>
      <c r="P1354" s="92" t="s">
        <v>7</v>
      </c>
      <c r="Q1354" s="92">
        <v>0</v>
      </c>
      <c r="R1354" s="92">
        <v>0</v>
      </c>
      <c r="S1354" s="92">
        <v>0</v>
      </c>
      <c r="T1354" s="25">
        <f t="shared" si="196"/>
        <v>3</v>
      </c>
      <c r="V1354">
        <f t="shared" si="197"/>
        <v>1</v>
      </c>
      <c r="W1354" s="25">
        <f t="shared" si="189"/>
        <v>0</v>
      </c>
      <c r="X1354">
        <f t="shared" si="190"/>
        <v>1</v>
      </c>
    </row>
    <row r="1355" spans="1:24" ht="15.75" x14ac:dyDescent="0.25">
      <c r="A1355" t="str">
        <f t="shared" si="191"/>
        <v>Max Pacioretty - VGK - AG</v>
      </c>
      <c r="B1355" t="str">
        <f t="shared" si="192"/>
        <v>Max</v>
      </c>
      <c r="C1355" t="str">
        <f t="shared" si="193"/>
        <v>Pacioretty</v>
      </c>
      <c r="D1355" s="13" t="s">
        <v>2279</v>
      </c>
      <c r="E1355" s="5" t="s">
        <v>128</v>
      </c>
      <c r="F1355" s="25" t="s">
        <v>326</v>
      </c>
      <c r="G1355" s="25" t="s">
        <v>2341</v>
      </c>
      <c r="H1355" s="25" t="s">
        <v>2569</v>
      </c>
      <c r="I1355" s="25">
        <v>30</v>
      </c>
      <c r="J1355" s="156">
        <f>VALUE(COUNTIF(Validation!$A$2:$H$100,A1355))</f>
        <v>0</v>
      </c>
      <c r="K1355" s="93">
        <f t="shared" si="194"/>
        <v>7000000</v>
      </c>
      <c r="L1355" s="93">
        <f t="shared" si="195"/>
        <v>7000000</v>
      </c>
      <c r="M1355" s="92">
        <v>7000000</v>
      </c>
      <c r="N1355" s="92">
        <v>7000000</v>
      </c>
      <c r="O1355" s="92">
        <v>7000000</v>
      </c>
      <c r="P1355" s="92">
        <v>7000000</v>
      </c>
      <c r="Q1355" s="92" t="s">
        <v>7</v>
      </c>
      <c r="R1355" s="92">
        <v>0</v>
      </c>
      <c r="S1355" s="92">
        <v>0</v>
      </c>
      <c r="T1355" s="25">
        <f t="shared" si="196"/>
        <v>4</v>
      </c>
      <c r="V1355">
        <f t="shared" si="197"/>
        <v>1</v>
      </c>
      <c r="W1355" s="25">
        <f t="shared" si="189"/>
        <v>0</v>
      </c>
      <c r="X1355">
        <f t="shared" si="190"/>
        <v>1</v>
      </c>
    </row>
    <row r="1356" spans="1:24" ht="15.75" x14ac:dyDescent="0.25">
      <c r="A1356" t="str">
        <f t="shared" si="191"/>
        <v>Paul Stastny - VGK - C</v>
      </c>
      <c r="B1356" t="str">
        <f t="shared" si="192"/>
        <v>Paul</v>
      </c>
      <c r="C1356" t="str">
        <f t="shared" si="193"/>
        <v>Stastny</v>
      </c>
      <c r="D1356" s="13" t="s">
        <v>2275</v>
      </c>
      <c r="E1356" s="5" t="s">
        <v>128</v>
      </c>
      <c r="F1356" s="25" t="s">
        <v>326</v>
      </c>
      <c r="G1356" s="25" t="s">
        <v>70</v>
      </c>
      <c r="H1356" s="25" t="s">
        <v>2569</v>
      </c>
      <c r="I1356" s="25">
        <v>33</v>
      </c>
      <c r="J1356" s="156">
        <f>VALUE(COUNTIF(Validation!$A$2:$H$100,A1356))</f>
        <v>0</v>
      </c>
      <c r="K1356" s="93">
        <f t="shared" si="194"/>
        <v>6500000</v>
      </c>
      <c r="L1356" s="93">
        <f t="shared" si="195"/>
        <v>6500000</v>
      </c>
      <c r="M1356" s="92">
        <v>6500000</v>
      </c>
      <c r="N1356" s="92">
        <v>6500000</v>
      </c>
      <c r="O1356" s="92" t="s">
        <v>7</v>
      </c>
      <c r="P1356" s="92">
        <v>0</v>
      </c>
      <c r="Q1356" s="92">
        <v>0</v>
      </c>
      <c r="R1356" s="92">
        <v>0</v>
      </c>
      <c r="S1356" s="92">
        <v>0</v>
      </c>
      <c r="T1356" s="25">
        <f t="shared" si="196"/>
        <v>2</v>
      </c>
      <c r="V1356">
        <f t="shared" si="197"/>
        <v>1</v>
      </c>
      <c r="W1356" s="25">
        <f t="shared" si="189"/>
        <v>0</v>
      </c>
      <c r="X1356">
        <f t="shared" si="190"/>
        <v>1</v>
      </c>
    </row>
    <row r="1357" spans="1:24" ht="15.75" x14ac:dyDescent="0.25">
      <c r="A1357" t="str">
        <f t="shared" si="191"/>
        <v>Nate Schmidt - VGK - DD</v>
      </c>
      <c r="B1357" t="str">
        <f t="shared" si="192"/>
        <v>Nate</v>
      </c>
      <c r="C1357" t="str">
        <f t="shared" si="193"/>
        <v>Schmidt</v>
      </c>
      <c r="D1357" s="13" t="s">
        <v>2289</v>
      </c>
      <c r="E1357" s="23" t="s">
        <v>128</v>
      </c>
      <c r="F1357" s="25" t="s">
        <v>326</v>
      </c>
      <c r="G1357" s="25" t="s">
        <v>2345</v>
      </c>
      <c r="H1357" s="25" t="s">
        <v>2569</v>
      </c>
      <c r="I1357" s="25">
        <v>28</v>
      </c>
      <c r="J1357" s="156">
        <f>VALUE(COUNTIF(Validation!$A$2:$H$100,A1357))</f>
        <v>0</v>
      </c>
      <c r="K1357" s="93">
        <f t="shared" si="194"/>
        <v>5950000</v>
      </c>
      <c r="L1357" s="93">
        <f t="shared" si="195"/>
        <v>5950000</v>
      </c>
      <c r="M1357" s="92">
        <v>5950000</v>
      </c>
      <c r="N1357" s="92">
        <v>5950000</v>
      </c>
      <c r="O1357" s="92">
        <v>5950000</v>
      </c>
      <c r="P1357" s="92">
        <v>5950000</v>
      </c>
      <c r="Q1357" s="92">
        <v>5950000</v>
      </c>
      <c r="R1357" s="92">
        <v>5950000</v>
      </c>
      <c r="S1357" s="92" t="s">
        <v>7</v>
      </c>
      <c r="T1357" s="25">
        <f t="shared" si="196"/>
        <v>6</v>
      </c>
      <c r="V1357">
        <f t="shared" si="197"/>
        <v>1</v>
      </c>
      <c r="W1357" s="25">
        <f t="shared" si="189"/>
        <v>0</v>
      </c>
      <c r="X1357">
        <f t="shared" si="190"/>
        <v>1</v>
      </c>
    </row>
    <row r="1358" spans="1:24" ht="15.75" x14ac:dyDescent="0.25">
      <c r="A1358" t="str">
        <f t="shared" si="191"/>
        <v>William Karlsson - VGK - C</v>
      </c>
      <c r="B1358" t="str">
        <f t="shared" si="192"/>
        <v>William</v>
      </c>
      <c r="C1358" t="str">
        <f t="shared" si="193"/>
        <v>Karlsson</v>
      </c>
      <c r="D1358" s="13" t="s">
        <v>2276</v>
      </c>
      <c r="E1358" s="5" t="s">
        <v>128</v>
      </c>
      <c r="F1358" s="25">
        <v>0</v>
      </c>
      <c r="G1358" s="25" t="s">
        <v>70</v>
      </c>
      <c r="H1358" s="25" t="s">
        <v>2569</v>
      </c>
      <c r="I1358" s="25">
        <v>26</v>
      </c>
      <c r="J1358" s="156">
        <f>VALUE(COUNTIF(Validation!$A$2:$H$100,A1358))</f>
        <v>1</v>
      </c>
      <c r="K1358" s="93">
        <f t="shared" si="194"/>
        <v>5900000</v>
      </c>
      <c r="L1358" s="93">
        <f t="shared" si="195"/>
        <v>5900000</v>
      </c>
      <c r="M1358" s="92">
        <v>5900000</v>
      </c>
      <c r="N1358" s="92">
        <v>5900000</v>
      </c>
      <c r="O1358" s="92">
        <v>5900000</v>
      </c>
      <c r="P1358" s="92">
        <v>5900000</v>
      </c>
      <c r="Q1358" s="92">
        <v>5900000</v>
      </c>
      <c r="R1358" s="92">
        <v>5900000</v>
      </c>
      <c r="S1358" s="92">
        <v>5900000</v>
      </c>
      <c r="T1358" s="25">
        <f t="shared" si="196"/>
        <v>7</v>
      </c>
      <c r="V1358">
        <f t="shared" si="197"/>
        <v>1</v>
      </c>
      <c r="W1358" s="25">
        <f t="shared" si="189"/>
        <v>0</v>
      </c>
      <c r="X1358">
        <f t="shared" si="190"/>
        <v>1</v>
      </c>
    </row>
    <row r="1359" spans="1:24" ht="15.75" x14ac:dyDescent="0.25">
      <c r="A1359" t="str">
        <f t="shared" si="191"/>
        <v>Shea Theodore - VGK - DG</v>
      </c>
      <c r="B1359" t="str">
        <f t="shared" si="192"/>
        <v>Shea</v>
      </c>
      <c r="C1359" t="str">
        <f t="shared" si="193"/>
        <v>Theodore</v>
      </c>
      <c r="D1359" s="13" t="s">
        <v>2293</v>
      </c>
      <c r="E1359" s="5" t="s">
        <v>128</v>
      </c>
      <c r="F1359" s="25">
        <v>0</v>
      </c>
      <c r="G1359" s="25" t="s">
        <v>2346</v>
      </c>
      <c r="H1359" s="25" t="s">
        <v>2569</v>
      </c>
      <c r="I1359" s="25">
        <v>24</v>
      </c>
      <c r="J1359" s="156">
        <f>VALUE(COUNTIF(Validation!$A$2:$H$100,A1359))</f>
        <v>1</v>
      </c>
      <c r="K1359" s="93">
        <f t="shared" si="194"/>
        <v>5200000</v>
      </c>
      <c r="L1359" s="93">
        <f t="shared" si="195"/>
        <v>5200000</v>
      </c>
      <c r="M1359" s="92">
        <v>5200000</v>
      </c>
      <c r="N1359" s="92">
        <v>5200000</v>
      </c>
      <c r="O1359" s="92">
        <v>5200000</v>
      </c>
      <c r="P1359" s="92">
        <v>5200000</v>
      </c>
      <c r="Q1359" s="92">
        <v>5200000</v>
      </c>
      <c r="R1359" s="92">
        <v>5200000</v>
      </c>
      <c r="S1359" s="92" t="s">
        <v>7</v>
      </c>
      <c r="T1359" s="25">
        <f t="shared" si="196"/>
        <v>6</v>
      </c>
      <c r="V1359">
        <f t="shared" si="197"/>
        <v>1</v>
      </c>
      <c r="W1359" s="25">
        <f t="shared" si="189"/>
        <v>0</v>
      </c>
      <c r="X1359">
        <f t="shared" si="190"/>
        <v>1</v>
      </c>
    </row>
    <row r="1360" spans="1:24" ht="15.75" x14ac:dyDescent="0.25">
      <c r="A1360" t="str">
        <f t="shared" si="191"/>
        <v>Jonathan Marchessault - VGK - AG, AD</v>
      </c>
      <c r="B1360" t="str">
        <f t="shared" si="192"/>
        <v>Jonathan</v>
      </c>
      <c r="C1360" t="str">
        <f t="shared" si="193"/>
        <v>Marchessault</v>
      </c>
      <c r="D1360" s="13" t="s">
        <v>2278</v>
      </c>
      <c r="E1360" s="5" t="s">
        <v>128</v>
      </c>
      <c r="F1360" s="25" t="s">
        <v>326</v>
      </c>
      <c r="G1360" s="25" t="s">
        <v>2343</v>
      </c>
      <c r="H1360" s="9" t="s">
        <v>2569</v>
      </c>
      <c r="I1360" s="25">
        <v>28</v>
      </c>
      <c r="J1360" s="156">
        <f>VALUE(COUNTIF(Validation!$A$2:$H$100,A1360))</f>
        <v>1</v>
      </c>
      <c r="K1360" s="93">
        <f t="shared" si="194"/>
        <v>5000000</v>
      </c>
      <c r="L1360" s="93">
        <f t="shared" si="195"/>
        <v>5000000</v>
      </c>
      <c r="M1360" s="92">
        <v>5000000</v>
      </c>
      <c r="N1360" s="92">
        <v>5000000</v>
      </c>
      <c r="O1360" s="92">
        <v>5000000</v>
      </c>
      <c r="P1360" s="92">
        <v>5000000</v>
      </c>
      <c r="Q1360" s="92">
        <v>5000000</v>
      </c>
      <c r="R1360" s="92" t="s">
        <v>7</v>
      </c>
      <c r="S1360" s="92">
        <v>0</v>
      </c>
      <c r="T1360" s="25">
        <f t="shared" si="196"/>
        <v>5</v>
      </c>
      <c r="V1360">
        <f t="shared" si="197"/>
        <v>1</v>
      </c>
      <c r="W1360" s="25">
        <f t="shared" si="189"/>
        <v>0</v>
      </c>
      <c r="X1360">
        <f t="shared" si="190"/>
        <v>1</v>
      </c>
    </row>
    <row r="1361" spans="1:24" ht="15.75" x14ac:dyDescent="0.25">
      <c r="A1361" t="str">
        <f t="shared" si="191"/>
        <v>Reilly Smith - VGK - AD, AG</v>
      </c>
      <c r="B1361" t="str">
        <f t="shared" si="192"/>
        <v>Reilly</v>
      </c>
      <c r="C1361" t="str">
        <f t="shared" si="193"/>
        <v>Smith</v>
      </c>
      <c r="D1361" s="13" t="s">
        <v>4790</v>
      </c>
      <c r="E1361" s="5" t="s">
        <v>128</v>
      </c>
      <c r="F1361" s="25" t="s">
        <v>326</v>
      </c>
      <c r="G1361" s="25" t="s">
        <v>2342</v>
      </c>
      <c r="H1361" s="158" t="s">
        <v>2569</v>
      </c>
      <c r="I1361" s="25">
        <v>28</v>
      </c>
      <c r="J1361" s="156">
        <f>VALUE(COUNTIF(Validation!$A$2:$H$100,A1361))</f>
        <v>0</v>
      </c>
      <c r="K1361" s="93">
        <f t="shared" si="194"/>
        <v>5000000</v>
      </c>
      <c r="L1361" s="93">
        <f t="shared" si="195"/>
        <v>5000000</v>
      </c>
      <c r="M1361" s="92">
        <v>5000000</v>
      </c>
      <c r="N1361" s="92">
        <v>5000000</v>
      </c>
      <c r="O1361" s="92">
        <v>5000000</v>
      </c>
      <c r="P1361" s="92" t="s">
        <v>7</v>
      </c>
      <c r="Q1361" s="92">
        <v>0</v>
      </c>
      <c r="R1361" s="92">
        <v>0</v>
      </c>
      <c r="S1361" s="92">
        <v>0</v>
      </c>
      <c r="T1361" s="25">
        <f t="shared" si="196"/>
        <v>3</v>
      </c>
      <c r="V1361">
        <f t="shared" si="197"/>
        <v>1</v>
      </c>
      <c r="W1361" s="25">
        <f t="shared" si="189"/>
        <v>0</v>
      </c>
      <c r="X1361">
        <f t="shared" si="190"/>
        <v>1</v>
      </c>
    </row>
    <row r="1362" spans="1:24" ht="15.75" x14ac:dyDescent="0.25">
      <c r="A1362" t="str">
        <f t="shared" si="191"/>
        <v>Alex Tuch - VGK - AD</v>
      </c>
      <c r="B1362" t="str">
        <f t="shared" si="192"/>
        <v>Alex</v>
      </c>
      <c r="C1362" t="str">
        <f t="shared" si="193"/>
        <v>Tuch</v>
      </c>
      <c r="D1362" s="13" t="s">
        <v>2284</v>
      </c>
      <c r="E1362" s="5" t="s">
        <v>128</v>
      </c>
      <c r="F1362" s="25">
        <v>0</v>
      </c>
      <c r="G1362" s="158" t="s">
        <v>2339</v>
      </c>
      <c r="H1362" s="158" t="s">
        <v>2569</v>
      </c>
      <c r="I1362" s="158">
        <v>23</v>
      </c>
      <c r="J1362" s="156">
        <f>VALUE(COUNTIF(Validation!$A$2:$H$100,A1362))</f>
        <v>1</v>
      </c>
      <c r="K1362" s="93">
        <f t="shared" si="194"/>
        <v>4750000</v>
      </c>
      <c r="L1362" s="93">
        <f t="shared" si="195"/>
        <v>4750000</v>
      </c>
      <c r="M1362" s="92">
        <v>4750000</v>
      </c>
      <c r="N1362" s="92">
        <v>4750000</v>
      </c>
      <c r="O1362" s="92">
        <v>4750000</v>
      </c>
      <c r="P1362" s="92">
        <v>4750000</v>
      </c>
      <c r="Q1362" s="92">
        <v>4750000</v>
      </c>
      <c r="R1362" s="92">
        <v>4750000</v>
      </c>
      <c r="S1362" s="92">
        <v>4750000</v>
      </c>
      <c r="T1362" s="25">
        <f t="shared" si="196"/>
        <v>7</v>
      </c>
      <c r="V1362">
        <f t="shared" si="197"/>
        <v>1</v>
      </c>
      <c r="W1362" s="25">
        <f t="shared" si="189"/>
        <v>0</v>
      </c>
      <c r="X1362">
        <f t="shared" si="190"/>
        <v>1</v>
      </c>
    </row>
    <row r="1363" spans="1:24" ht="15.75" x14ac:dyDescent="0.25">
      <c r="A1363" t="str">
        <f t="shared" si="191"/>
        <v>Cody Eakin - VGK - C</v>
      </c>
      <c r="B1363" t="str">
        <f t="shared" si="192"/>
        <v>Cody</v>
      </c>
      <c r="C1363" t="str">
        <f t="shared" si="193"/>
        <v>Eakin</v>
      </c>
      <c r="D1363" s="13" t="s">
        <v>2280</v>
      </c>
      <c r="E1363" s="5" t="s">
        <v>128</v>
      </c>
      <c r="F1363" s="25">
        <v>0</v>
      </c>
      <c r="G1363" s="25" t="s">
        <v>70</v>
      </c>
      <c r="H1363" s="25" t="s">
        <v>2569</v>
      </c>
      <c r="I1363" s="25">
        <v>28</v>
      </c>
      <c r="J1363" s="156">
        <f>VALUE(COUNTIF(Validation!$A$2:$H$100,A1363))</f>
        <v>0</v>
      </c>
      <c r="K1363" s="93">
        <f t="shared" si="194"/>
        <v>3850000</v>
      </c>
      <c r="L1363" s="93">
        <f t="shared" si="195"/>
        <v>0</v>
      </c>
      <c r="M1363" s="92">
        <v>3850000</v>
      </c>
      <c r="N1363" s="92" t="s">
        <v>7</v>
      </c>
      <c r="O1363" s="92">
        <v>0</v>
      </c>
      <c r="P1363" s="92">
        <v>0</v>
      </c>
      <c r="Q1363" s="92">
        <v>0</v>
      </c>
      <c r="R1363" s="92">
        <v>0</v>
      </c>
      <c r="S1363" s="92">
        <v>0</v>
      </c>
      <c r="T1363" s="25">
        <f t="shared" si="196"/>
        <v>1</v>
      </c>
      <c r="V1363">
        <f t="shared" si="197"/>
        <v>1</v>
      </c>
      <c r="W1363" s="25">
        <f t="shared" si="189"/>
        <v>0</v>
      </c>
      <c r="X1363">
        <f t="shared" si="190"/>
        <v>0</v>
      </c>
    </row>
    <row r="1364" spans="1:24" ht="15.75" x14ac:dyDescent="0.25">
      <c r="A1364" t="str">
        <f t="shared" si="191"/>
        <v>Ryan Reaves - VGK - AD</v>
      </c>
      <c r="B1364" t="str">
        <f t="shared" si="192"/>
        <v>Ryan</v>
      </c>
      <c r="C1364" t="str">
        <f t="shared" si="193"/>
        <v>Reaves</v>
      </c>
      <c r="D1364" s="13" t="s">
        <v>2281</v>
      </c>
      <c r="E1364" s="5" t="s">
        <v>128</v>
      </c>
      <c r="F1364" s="25">
        <v>0</v>
      </c>
      <c r="G1364" s="25" t="s">
        <v>2339</v>
      </c>
      <c r="H1364" s="25" t="s">
        <v>2569</v>
      </c>
      <c r="I1364" s="25">
        <v>32</v>
      </c>
      <c r="J1364" s="156">
        <f>VALUE(COUNTIF(Validation!$A$2:$H$100,A1364))</f>
        <v>0</v>
      </c>
      <c r="K1364" s="93">
        <f t="shared" si="194"/>
        <v>2775000</v>
      </c>
      <c r="L1364" s="93">
        <f t="shared" si="195"/>
        <v>0</v>
      </c>
      <c r="M1364" s="92">
        <v>2775000</v>
      </c>
      <c r="N1364" s="92" t="s">
        <v>7</v>
      </c>
      <c r="O1364" s="92">
        <v>0</v>
      </c>
      <c r="P1364" s="92">
        <v>0</v>
      </c>
      <c r="Q1364" s="92">
        <v>0</v>
      </c>
      <c r="R1364" s="92">
        <v>0</v>
      </c>
      <c r="S1364" s="92">
        <v>0</v>
      </c>
      <c r="T1364" s="25">
        <f t="shared" si="196"/>
        <v>1</v>
      </c>
      <c r="V1364">
        <f t="shared" si="197"/>
        <v>1</v>
      </c>
      <c r="W1364" s="25">
        <f t="shared" si="189"/>
        <v>0</v>
      </c>
      <c r="X1364">
        <f t="shared" si="190"/>
        <v>0</v>
      </c>
    </row>
    <row r="1365" spans="1:24" ht="15.75" x14ac:dyDescent="0.25">
      <c r="A1365" t="str">
        <f t="shared" si="191"/>
        <v>Brayden McNabb - VGK - DG</v>
      </c>
      <c r="B1365" t="str">
        <f t="shared" si="192"/>
        <v>Brayden</v>
      </c>
      <c r="C1365" t="str">
        <f t="shared" si="193"/>
        <v>McNabb</v>
      </c>
      <c r="D1365" s="13" t="s">
        <v>2288</v>
      </c>
      <c r="E1365" s="5" t="s">
        <v>128</v>
      </c>
      <c r="F1365" s="25">
        <v>0</v>
      </c>
      <c r="G1365" s="25" t="s">
        <v>2346</v>
      </c>
      <c r="H1365" s="25" t="s">
        <v>2569</v>
      </c>
      <c r="I1365" s="25">
        <v>28</v>
      </c>
      <c r="J1365" s="156">
        <f>VALUE(COUNTIF(Validation!$A$2:$H$100,A1365))</f>
        <v>0</v>
      </c>
      <c r="K1365" s="93">
        <f t="shared" si="194"/>
        <v>2500000</v>
      </c>
      <c r="L1365" s="93">
        <f t="shared" si="195"/>
        <v>2500000</v>
      </c>
      <c r="M1365" s="92">
        <v>2500000</v>
      </c>
      <c r="N1365" s="92">
        <v>2500000</v>
      </c>
      <c r="O1365" s="92">
        <v>2500000</v>
      </c>
      <c r="P1365" s="92" t="s">
        <v>7</v>
      </c>
      <c r="Q1365" s="92">
        <v>0</v>
      </c>
      <c r="R1365" s="92">
        <v>0</v>
      </c>
      <c r="S1365" s="92">
        <v>0</v>
      </c>
      <c r="T1365" s="25">
        <f t="shared" si="196"/>
        <v>3</v>
      </c>
      <c r="V1365">
        <f t="shared" si="197"/>
        <v>1</v>
      </c>
      <c r="W1365" s="25">
        <f t="shared" si="189"/>
        <v>0</v>
      </c>
      <c r="X1365">
        <f t="shared" si="190"/>
        <v>1</v>
      </c>
    </row>
    <row r="1366" spans="1:24" ht="15.75" x14ac:dyDescent="0.25">
      <c r="A1366" t="str">
        <f t="shared" si="191"/>
        <v>Nick Holden - VGK - DD</v>
      </c>
      <c r="B1366" t="str">
        <f t="shared" si="192"/>
        <v>Nick</v>
      </c>
      <c r="C1366" t="str">
        <f t="shared" si="193"/>
        <v>Holden</v>
      </c>
      <c r="D1366" s="13" t="s">
        <v>2290</v>
      </c>
      <c r="E1366" s="5" t="s">
        <v>128</v>
      </c>
      <c r="F1366" s="25">
        <v>0</v>
      </c>
      <c r="G1366" s="25" t="s">
        <v>2345</v>
      </c>
      <c r="H1366" s="25" t="s">
        <v>2569</v>
      </c>
      <c r="I1366" s="25">
        <v>32</v>
      </c>
      <c r="J1366" s="156">
        <f>VALUE(COUNTIF(Validation!$A$2:$H$100,A1366))</f>
        <v>0</v>
      </c>
      <c r="K1366" s="93">
        <f t="shared" si="194"/>
        <v>2200000</v>
      </c>
      <c r="L1366" s="93">
        <f t="shared" si="195"/>
        <v>0</v>
      </c>
      <c r="M1366" s="92">
        <v>2200000</v>
      </c>
      <c r="N1366" s="92" t="s">
        <v>7</v>
      </c>
      <c r="O1366" s="92">
        <v>0</v>
      </c>
      <c r="P1366" s="92">
        <v>0</v>
      </c>
      <c r="Q1366" s="92">
        <v>0</v>
      </c>
      <c r="R1366" s="92">
        <v>0</v>
      </c>
      <c r="S1366" s="92">
        <v>0</v>
      </c>
      <c r="T1366" s="25">
        <f t="shared" si="196"/>
        <v>1</v>
      </c>
      <c r="V1366">
        <f t="shared" si="197"/>
        <v>1</v>
      </c>
      <c r="W1366" s="25">
        <f t="shared" si="189"/>
        <v>0</v>
      </c>
      <c r="X1366">
        <f t="shared" si="190"/>
        <v>0</v>
      </c>
    </row>
    <row r="1367" spans="1:24" ht="15.75" x14ac:dyDescent="0.25">
      <c r="A1367" t="str">
        <f t="shared" si="191"/>
        <v>Jon Merrill - VGK - DG</v>
      </c>
      <c r="B1367" t="str">
        <f t="shared" si="192"/>
        <v>Jon</v>
      </c>
      <c r="C1367" t="str">
        <f t="shared" si="193"/>
        <v>Merrill</v>
      </c>
      <c r="D1367" s="13" t="s">
        <v>2291</v>
      </c>
      <c r="E1367" s="5" t="s">
        <v>128</v>
      </c>
      <c r="F1367" s="25">
        <v>0</v>
      </c>
      <c r="G1367" s="9" t="s">
        <v>2346</v>
      </c>
      <c r="H1367" s="9" t="s">
        <v>2569</v>
      </c>
      <c r="I1367" s="9">
        <v>27</v>
      </c>
      <c r="J1367" s="156">
        <f>VALUE(COUNTIF(Validation!$A$2:$H$100,A1367))</f>
        <v>0</v>
      </c>
      <c r="K1367" s="93">
        <f t="shared" si="194"/>
        <v>1375000</v>
      </c>
      <c r="L1367" s="93">
        <f t="shared" si="195"/>
        <v>0</v>
      </c>
      <c r="M1367" s="92">
        <v>1375000</v>
      </c>
      <c r="N1367" s="92" t="s">
        <v>7</v>
      </c>
      <c r="O1367" s="92">
        <v>0</v>
      </c>
      <c r="P1367" s="92">
        <v>0</v>
      </c>
      <c r="Q1367" s="92">
        <v>0</v>
      </c>
      <c r="R1367" s="92">
        <v>0</v>
      </c>
      <c r="S1367" s="92">
        <v>0</v>
      </c>
      <c r="T1367" s="25">
        <f t="shared" si="196"/>
        <v>1</v>
      </c>
      <c r="V1367">
        <f t="shared" si="197"/>
        <v>1</v>
      </c>
      <c r="W1367" s="25">
        <f t="shared" si="189"/>
        <v>0</v>
      </c>
      <c r="X1367">
        <f t="shared" si="190"/>
        <v>0</v>
      </c>
    </row>
    <row r="1368" spans="1:24" ht="15.75" x14ac:dyDescent="0.25">
      <c r="A1368" t="str">
        <f t="shared" si="191"/>
        <v>Tomas Nosek - VGK - AG, AD</v>
      </c>
      <c r="B1368" t="str">
        <f t="shared" si="192"/>
        <v>Tomas</v>
      </c>
      <c r="C1368" t="str">
        <f t="shared" si="193"/>
        <v>Nosek</v>
      </c>
      <c r="D1368" s="13" t="s">
        <v>2283</v>
      </c>
      <c r="E1368" s="5" t="s">
        <v>128</v>
      </c>
      <c r="F1368" s="25">
        <v>0</v>
      </c>
      <c r="G1368" s="9" t="s">
        <v>2343</v>
      </c>
      <c r="H1368" s="9" t="s">
        <v>2569</v>
      </c>
      <c r="I1368" s="9">
        <v>26</v>
      </c>
      <c r="J1368" s="156">
        <f>VALUE(COUNTIF(Validation!$A$2:$H$100,A1368))</f>
        <v>0</v>
      </c>
      <c r="K1368" s="93">
        <f t="shared" si="194"/>
        <v>1000000</v>
      </c>
      <c r="L1368" s="93">
        <f t="shared" si="195"/>
        <v>0</v>
      </c>
      <c r="M1368" s="92">
        <v>1000000</v>
      </c>
      <c r="N1368" s="92" t="s">
        <v>7</v>
      </c>
      <c r="O1368" s="92">
        <v>0</v>
      </c>
      <c r="P1368" s="92">
        <v>0</v>
      </c>
      <c r="Q1368" s="92">
        <v>0</v>
      </c>
      <c r="R1368" s="92">
        <v>0</v>
      </c>
      <c r="S1368" s="92">
        <v>0</v>
      </c>
      <c r="T1368" s="25">
        <f t="shared" si="196"/>
        <v>1</v>
      </c>
      <c r="V1368">
        <f t="shared" si="197"/>
        <v>1</v>
      </c>
      <c r="W1368" s="25">
        <f t="shared" si="189"/>
        <v>0</v>
      </c>
      <c r="X1368">
        <f t="shared" si="190"/>
        <v>0</v>
      </c>
    </row>
    <row r="1369" spans="1:24" ht="15.75" x14ac:dyDescent="0.25">
      <c r="A1369" t="str">
        <f t="shared" si="191"/>
        <v>Zach Whitecloud - VGK - DD</v>
      </c>
      <c r="B1369" t="str">
        <f t="shared" si="192"/>
        <v>Zach</v>
      </c>
      <c r="C1369" t="str">
        <f t="shared" si="193"/>
        <v>Whitecloud</v>
      </c>
      <c r="D1369" s="13" t="s">
        <v>2295</v>
      </c>
      <c r="E1369" s="5" t="s">
        <v>128</v>
      </c>
      <c r="F1369" s="25" t="s">
        <v>331</v>
      </c>
      <c r="G1369" s="158" t="s">
        <v>2345</v>
      </c>
      <c r="H1369" s="158" t="s">
        <v>2581</v>
      </c>
      <c r="I1369" s="158">
        <v>22</v>
      </c>
      <c r="J1369" s="156">
        <f>VALUE(COUNTIF(Validation!$A$2:$H$100,A1369))</f>
        <v>0</v>
      </c>
      <c r="K1369" s="93">
        <f t="shared" si="194"/>
        <v>925000</v>
      </c>
      <c r="L1369" s="93" t="str">
        <f t="shared" si="195"/>
        <v xml:space="preserve">10.2(c) </v>
      </c>
      <c r="M1369" s="92">
        <v>925000</v>
      </c>
      <c r="N1369" s="92" t="s">
        <v>4738</v>
      </c>
      <c r="O1369" s="92">
        <v>0</v>
      </c>
      <c r="P1369" s="92">
        <v>0</v>
      </c>
      <c r="Q1369" s="92">
        <v>0</v>
      </c>
      <c r="R1369" s="92">
        <v>0</v>
      </c>
      <c r="S1369" s="92">
        <v>0</v>
      </c>
      <c r="T1369" s="25">
        <f t="shared" si="196"/>
        <v>1</v>
      </c>
      <c r="V1369">
        <f t="shared" si="197"/>
        <v>1</v>
      </c>
      <c r="W1369" s="25">
        <f t="shared" si="189"/>
        <v>1</v>
      </c>
      <c r="X1369">
        <f t="shared" si="190"/>
        <v>0</v>
      </c>
    </row>
    <row r="1370" spans="1:24" ht="15.75" x14ac:dyDescent="0.25">
      <c r="A1370" t="str">
        <f t="shared" si="191"/>
        <v>Cody Glass - VGK - C</v>
      </c>
      <c r="B1370" t="str">
        <f t="shared" si="192"/>
        <v>Cody</v>
      </c>
      <c r="C1370" t="str">
        <f t="shared" si="193"/>
        <v>Glass</v>
      </c>
      <c r="D1370" s="13" t="s">
        <v>2296</v>
      </c>
      <c r="E1370" s="5" t="s">
        <v>128</v>
      </c>
      <c r="F1370" s="25" t="s">
        <v>331</v>
      </c>
      <c r="G1370" s="158" t="s">
        <v>70</v>
      </c>
      <c r="H1370" s="158" t="s">
        <v>2581</v>
      </c>
      <c r="I1370" s="158">
        <v>20</v>
      </c>
      <c r="J1370" s="156">
        <f>VALUE(COUNTIF(Validation!$A$2:$H$100,A1370))</f>
        <v>1</v>
      </c>
      <c r="K1370" s="93">
        <f t="shared" si="194"/>
        <v>863333</v>
      </c>
      <c r="L1370" s="93">
        <f t="shared" si="195"/>
        <v>863333</v>
      </c>
      <c r="M1370" s="92">
        <v>863333</v>
      </c>
      <c r="N1370" s="92">
        <v>863333</v>
      </c>
      <c r="O1370" s="92">
        <v>863333</v>
      </c>
      <c r="P1370" s="92" t="s">
        <v>8</v>
      </c>
      <c r="Q1370" s="92">
        <v>0</v>
      </c>
      <c r="R1370" s="92">
        <v>0</v>
      </c>
      <c r="S1370" s="92">
        <v>0</v>
      </c>
      <c r="T1370" s="25">
        <f t="shared" si="196"/>
        <v>3</v>
      </c>
      <c r="V1370">
        <f t="shared" si="197"/>
        <v>1</v>
      </c>
      <c r="W1370" s="25">
        <f t="shared" si="189"/>
        <v>1</v>
      </c>
      <c r="X1370">
        <f t="shared" si="190"/>
        <v>1</v>
      </c>
    </row>
    <row r="1371" spans="1:24" ht="15.75" x14ac:dyDescent="0.25">
      <c r="A1371" t="str">
        <f t="shared" si="191"/>
        <v>Malcolm Subban - VGK - G</v>
      </c>
      <c r="B1371" t="str">
        <f t="shared" si="192"/>
        <v>Malcolm</v>
      </c>
      <c r="C1371" t="str">
        <f t="shared" si="193"/>
        <v>Subban</v>
      </c>
      <c r="D1371" s="13" t="s">
        <v>2294</v>
      </c>
      <c r="E1371" s="5" t="s">
        <v>128</v>
      </c>
      <c r="F1371" s="25">
        <v>0</v>
      </c>
      <c r="G1371" s="25" t="s">
        <v>121</v>
      </c>
      <c r="H1371" s="25" t="s">
        <v>2569</v>
      </c>
      <c r="I1371" s="25">
        <v>25</v>
      </c>
      <c r="J1371" s="156">
        <f>VALUE(COUNTIF(Validation!$A$2:$H$100,A1371))</f>
        <v>0</v>
      </c>
      <c r="K1371" s="93">
        <f t="shared" si="194"/>
        <v>850000</v>
      </c>
      <c r="L1371" s="93">
        <f t="shared" si="195"/>
        <v>0</v>
      </c>
      <c r="M1371" s="92">
        <v>850000</v>
      </c>
      <c r="N1371" s="92" t="s">
        <v>8</v>
      </c>
      <c r="O1371" s="92">
        <v>0</v>
      </c>
      <c r="P1371" s="92">
        <v>0</v>
      </c>
      <c r="Q1371" s="92">
        <v>0</v>
      </c>
      <c r="R1371" s="92">
        <v>0</v>
      </c>
      <c r="S1371" s="92">
        <v>0</v>
      </c>
      <c r="T1371" s="25">
        <f t="shared" si="196"/>
        <v>1</v>
      </c>
      <c r="V1371">
        <f t="shared" si="197"/>
        <v>1</v>
      </c>
      <c r="W1371" s="25">
        <f t="shared" si="189"/>
        <v>0</v>
      </c>
      <c r="X1371">
        <f t="shared" si="190"/>
        <v>0</v>
      </c>
    </row>
    <row r="1372" spans="1:24" ht="15.75" x14ac:dyDescent="0.25">
      <c r="A1372" t="str">
        <f t="shared" si="191"/>
        <v>Jonas Røndbjerg - VGK - AD</v>
      </c>
      <c r="B1372" t="str">
        <f t="shared" si="192"/>
        <v>Jonas</v>
      </c>
      <c r="C1372" t="str">
        <f t="shared" si="193"/>
        <v>Røndbjerg</v>
      </c>
      <c r="D1372" s="13" t="s">
        <v>2348</v>
      </c>
      <c r="E1372" s="5" t="s">
        <v>128</v>
      </c>
      <c r="F1372" s="25" t="s">
        <v>331</v>
      </c>
      <c r="G1372" s="25" t="s">
        <v>2339</v>
      </c>
      <c r="H1372" s="25" t="s">
        <v>2581</v>
      </c>
      <c r="I1372" s="25">
        <v>20</v>
      </c>
      <c r="J1372" s="156">
        <f>VALUE(COUNTIF(Validation!$A$2:$H$100,A1372))</f>
        <v>0</v>
      </c>
      <c r="K1372" s="93">
        <f t="shared" si="194"/>
        <v>806667</v>
      </c>
      <c r="L1372" s="93">
        <f t="shared" si="195"/>
        <v>806667</v>
      </c>
      <c r="M1372" s="92">
        <v>806667</v>
      </c>
      <c r="N1372" s="92">
        <v>806667</v>
      </c>
      <c r="O1372" s="92">
        <v>806667</v>
      </c>
      <c r="P1372" s="92" t="s">
        <v>8</v>
      </c>
      <c r="Q1372" s="92">
        <v>0</v>
      </c>
      <c r="R1372" s="92">
        <v>0</v>
      </c>
      <c r="S1372" s="92">
        <v>0</v>
      </c>
      <c r="T1372" s="25">
        <f t="shared" si="196"/>
        <v>3</v>
      </c>
      <c r="V1372">
        <f t="shared" si="197"/>
        <v>1</v>
      </c>
      <c r="W1372" s="25">
        <f t="shared" si="189"/>
        <v>1</v>
      </c>
      <c r="X1372">
        <f t="shared" si="190"/>
        <v>1</v>
      </c>
    </row>
    <row r="1373" spans="1:24" ht="15.75" x14ac:dyDescent="0.25">
      <c r="A1373" t="str">
        <f t="shared" si="191"/>
        <v>Marcus Kallionkieli - VGK - C</v>
      </c>
      <c r="B1373" t="str">
        <f t="shared" si="192"/>
        <v>Marcus</v>
      </c>
      <c r="C1373" t="str">
        <f t="shared" si="193"/>
        <v>Kallionkieli</v>
      </c>
      <c r="D1373" s="13" t="s">
        <v>2602</v>
      </c>
      <c r="E1373" s="5" t="s">
        <v>128</v>
      </c>
      <c r="F1373" s="25" t="s">
        <v>331</v>
      </c>
      <c r="G1373" s="9" t="s">
        <v>70</v>
      </c>
      <c r="H1373" s="9" t="s">
        <v>2581</v>
      </c>
      <c r="I1373" s="9">
        <v>18</v>
      </c>
      <c r="J1373" s="156">
        <f>VALUE(COUNTIF(Validation!$A$2:$H$100,A1373))</f>
        <v>0</v>
      </c>
      <c r="K1373" s="93">
        <f t="shared" si="194"/>
        <v>795833</v>
      </c>
      <c r="L1373" s="93">
        <f t="shared" si="195"/>
        <v>795833</v>
      </c>
      <c r="M1373" s="92">
        <v>795833</v>
      </c>
      <c r="N1373" s="92">
        <v>795833</v>
      </c>
      <c r="O1373" s="92">
        <v>795833</v>
      </c>
      <c r="P1373" s="92" t="s">
        <v>8</v>
      </c>
      <c r="Q1373" s="92">
        <v>0</v>
      </c>
      <c r="R1373" s="92">
        <v>0</v>
      </c>
      <c r="S1373" s="92">
        <v>0</v>
      </c>
      <c r="T1373" s="25">
        <f t="shared" si="196"/>
        <v>3</v>
      </c>
      <c r="V1373">
        <f t="shared" si="197"/>
        <v>1</v>
      </c>
      <c r="W1373" s="25">
        <f t="shared" si="189"/>
        <v>1</v>
      </c>
      <c r="X1373">
        <f t="shared" si="190"/>
        <v>1</v>
      </c>
    </row>
    <row r="1374" spans="1:24" ht="15.75" x14ac:dyDescent="0.25">
      <c r="A1374" t="str">
        <f t="shared" si="191"/>
        <v>Nicolas Hague - VGK - DG</v>
      </c>
      <c r="B1374" t="str">
        <f t="shared" si="192"/>
        <v>Nicolas</v>
      </c>
      <c r="C1374" t="str">
        <f t="shared" si="193"/>
        <v>Hague</v>
      </c>
      <c r="D1374" s="13" t="s">
        <v>2298</v>
      </c>
      <c r="E1374" s="5" t="s">
        <v>128</v>
      </c>
      <c r="F1374" s="25" t="s">
        <v>331</v>
      </c>
      <c r="G1374" s="9" t="s">
        <v>2346</v>
      </c>
      <c r="H1374" s="9" t="s">
        <v>2581</v>
      </c>
      <c r="I1374" s="9">
        <v>20</v>
      </c>
      <c r="J1374" s="156">
        <f>VALUE(COUNTIF(Validation!$A$2:$H$100,A1374))</f>
        <v>0</v>
      </c>
      <c r="K1374" s="93">
        <f t="shared" si="194"/>
        <v>791667</v>
      </c>
      <c r="L1374" s="93">
        <f t="shared" si="195"/>
        <v>791667</v>
      </c>
      <c r="M1374" s="92">
        <v>791667</v>
      </c>
      <c r="N1374" s="92">
        <v>791667</v>
      </c>
      <c r="O1374" s="92">
        <v>791667</v>
      </c>
      <c r="P1374" s="92" t="s">
        <v>8</v>
      </c>
      <c r="Q1374" s="92">
        <v>0</v>
      </c>
      <c r="R1374" s="92">
        <v>0</v>
      </c>
      <c r="S1374" s="92">
        <v>0</v>
      </c>
      <c r="T1374" s="25">
        <f t="shared" si="196"/>
        <v>3</v>
      </c>
      <c r="V1374">
        <f t="shared" si="197"/>
        <v>1</v>
      </c>
      <c r="W1374" s="25">
        <f t="shared" si="189"/>
        <v>1</v>
      </c>
      <c r="X1374">
        <f t="shared" si="190"/>
        <v>1</v>
      </c>
    </row>
    <row r="1375" spans="1:24" ht="15.75" x14ac:dyDescent="0.25">
      <c r="A1375" t="str">
        <f t="shared" si="191"/>
        <v>Jake Leschyshyn - VGK - C</v>
      </c>
      <c r="B1375" t="str">
        <f t="shared" si="192"/>
        <v>Jake</v>
      </c>
      <c r="C1375" t="str">
        <f t="shared" si="193"/>
        <v>Leschyshyn</v>
      </c>
      <c r="D1375" s="13" t="s">
        <v>2299</v>
      </c>
      <c r="E1375" s="5" t="s">
        <v>128</v>
      </c>
      <c r="F1375" s="25" t="s">
        <v>331</v>
      </c>
      <c r="G1375" s="158" t="s">
        <v>70</v>
      </c>
      <c r="H1375" s="158" t="s">
        <v>2581</v>
      </c>
      <c r="I1375" s="158">
        <v>20</v>
      </c>
      <c r="J1375" s="156">
        <f>VALUE(COUNTIF(Validation!$A$2:$H$100,A1375))</f>
        <v>0</v>
      </c>
      <c r="K1375" s="93">
        <f t="shared" si="194"/>
        <v>778333</v>
      </c>
      <c r="L1375" s="93">
        <f t="shared" si="195"/>
        <v>778333</v>
      </c>
      <c r="M1375" s="92">
        <v>778333</v>
      </c>
      <c r="N1375" s="92">
        <v>778333</v>
      </c>
      <c r="O1375" s="92">
        <v>778333</v>
      </c>
      <c r="P1375" s="92" t="s">
        <v>8</v>
      </c>
      <c r="Q1375" s="92">
        <v>0</v>
      </c>
      <c r="R1375" s="92">
        <v>0</v>
      </c>
      <c r="S1375" s="92">
        <v>0</v>
      </c>
      <c r="T1375" s="25">
        <f t="shared" si="196"/>
        <v>3</v>
      </c>
      <c r="V1375">
        <f t="shared" si="197"/>
        <v>1</v>
      </c>
      <c r="W1375" s="25">
        <f t="shared" si="189"/>
        <v>1</v>
      </c>
      <c r="X1375">
        <f t="shared" si="190"/>
        <v>1</v>
      </c>
    </row>
    <row r="1376" spans="1:24" ht="15.75" x14ac:dyDescent="0.25">
      <c r="A1376" t="str">
        <f t="shared" si="191"/>
        <v>Lucas Elvenes - VGK - AD</v>
      </c>
      <c r="B1376" t="str">
        <f t="shared" si="192"/>
        <v>Lucas</v>
      </c>
      <c r="C1376" t="str">
        <f t="shared" si="193"/>
        <v>Elvenes</v>
      </c>
      <c r="D1376" s="13" t="s">
        <v>2300</v>
      </c>
      <c r="E1376" s="5" t="s">
        <v>128</v>
      </c>
      <c r="F1376" s="25" t="s">
        <v>331</v>
      </c>
      <c r="G1376" s="25" t="s">
        <v>2339</v>
      </c>
      <c r="H1376" s="25" t="s">
        <v>2581</v>
      </c>
      <c r="I1376" s="25">
        <v>20</v>
      </c>
      <c r="J1376" s="156">
        <f>VALUE(COUNTIF(Validation!$A$2:$H$100,A1376))</f>
        <v>0</v>
      </c>
      <c r="K1376" s="93">
        <f t="shared" si="194"/>
        <v>776667</v>
      </c>
      <c r="L1376" s="93">
        <f t="shared" si="195"/>
        <v>776667</v>
      </c>
      <c r="M1376" s="92">
        <v>776667</v>
      </c>
      <c r="N1376" s="92">
        <v>776667</v>
      </c>
      <c r="O1376" s="92">
        <v>776667</v>
      </c>
      <c r="P1376" s="92" t="s">
        <v>8</v>
      </c>
      <c r="Q1376" s="92">
        <v>0</v>
      </c>
      <c r="R1376" s="92">
        <v>0</v>
      </c>
      <c r="S1376" s="92">
        <v>0</v>
      </c>
      <c r="T1376" s="25">
        <f t="shared" si="196"/>
        <v>3</v>
      </c>
      <c r="V1376">
        <f t="shared" si="197"/>
        <v>1</v>
      </c>
      <c r="W1376" s="25">
        <f t="shared" si="189"/>
        <v>1</v>
      </c>
      <c r="X1376">
        <f t="shared" si="190"/>
        <v>1</v>
      </c>
    </row>
    <row r="1377" spans="1:24" ht="15.75" x14ac:dyDescent="0.25">
      <c r="A1377" t="str">
        <f t="shared" si="191"/>
        <v>Brandon Pirri - VGK - AD, AG</v>
      </c>
      <c r="B1377" t="str">
        <f t="shared" si="192"/>
        <v>Brandon</v>
      </c>
      <c r="C1377" t="str">
        <f t="shared" si="193"/>
        <v>Pirri</v>
      </c>
      <c r="D1377" s="13" t="s">
        <v>2310</v>
      </c>
      <c r="E1377" s="5" t="s">
        <v>128</v>
      </c>
      <c r="F1377" s="25">
        <v>0</v>
      </c>
      <c r="G1377" s="25" t="s">
        <v>2342</v>
      </c>
      <c r="H1377" s="25" t="s">
        <v>2569</v>
      </c>
      <c r="I1377" s="25">
        <v>28</v>
      </c>
      <c r="J1377" s="156">
        <f>VALUE(COUNTIF(Validation!$A$2:$H$100,A1377))</f>
        <v>0</v>
      </c>
      <c r="K1377" s="93">
        <f t="shared" si="194"/>
        <v>775000</v>
      </c>
      <c r="L1377" s="93">
        <f t="shared" si="195"/>
        <v>775000</v>
      </c>
      <c r="M1377" s="92">
        <v>775000</v>
      </c>
      <c r="N1377" s="92">
        <v>775000</v>
      </c>
      <c r="O1377" s="92" t="s">
        <v>7</v>
      </c>
      <c r="P1377" s="92">
        <v>0</v>
      </c>
      <c r="Q1377" s="92">
        <v>0</v>
      </c>
      <c r="R1377" s="92">
        <v>0</v>
      </c>
      <c r="S1377" s="92">
        <v>0</v>
      </c>
      <c r="T1377" s="25">
        <f t="shared" si="196"/>
        <v>2</v>
      </c>
      <c r="V1377">
        <f t="shared" si="197"/>
        <v>1</v>
      </c>
      <c r="W1377" s="25">
        <f t="shared" si="189"/>
        <v>0</v>
      </c>
      <c r="X1377">
        <f t="shared" si="190"/>
        <v>1</v>
      </c>
    </row>
    <row r="1378" spans="1:24" ht="15.75" x14ac:dyDescent="0.25">
      <c r="A1378" t="str">
        <f t="shared" si="191"/>
        <v>Paul Cotter - VGK - C</v>
      </c>
      <c r="B1378" t="str">
        <f t="shared" si="192"/>
        <v>Paul</v>
      </c>
      <c r="C1378" t="str">
        <f t="shared" si="193"/>
        <v>Cotter</v>
      </c>
      <c r="D1378" s="13" t="s">
        <v>2350</v>
      </c>
      <c r="E1378" s="5" t="s">
        <v>128</v>
      </c>
      <c r="F1378" s="25" t="s">
        <v>331</v>
      </c>
      <c r="G1378" s="25" t="s">
        <v>70</v>
      </c>
      <c r="H1378" s="25" t="s">
        <v>2581</v>
      </c>
      <c r="I1378" s="25">
        <v>19</v>
      </c>
      <c r="J1378" s="156">
        <f>VALUE(COUNTIF(Validation!$A$2:$H$100,A1378))</f>
        <v>0</v>
      </c>
      <c r="K1378" s="93">
        <f t="shared" si="194"/>
        <v>770000</v>
      </c>
      <c r="L1378" s="93">
        <f t="shared" si="195"/>
        <v>770000</v>
      </c>
      <c r="M1378" s="92">
        <v>770000</v>
      </c>
      <c r="N1378" s="92">
        <v>770000</v>
      </c>
      <c r="O1378" s="92">
        <v>770000</v>
      </c>
      <c r="P1378" s="92" t="s">
        <v>8</v>
      </c>
      <c r="Q1378" s="92">
        <v>0</v>
      </c>
      <c r="R1378" s="92">
        <v>0</v>
      </c>
      <c r="S1378" s="92">
        <v>0</v>
      </c>
      <c r="T1378" s="25">
        <f t="shared" si="196"/>
        <v>3</v>
      </c>
      <c r="V1378">
        <f t="shared" si="197"/>
        <v>1</v>
      </c>
      <c r="W1378" s="25">
        <f t="shared" si="189"/>
        <v>1</v>
      </c>
      <c r="X1378">
        <f t="shared" si="190"/>
        <v>1</v>
      </c>
    </row>
    <row r="1379" spans="1:24" ht="15.75" x14ac:dyDescent="0.25">
      <c r="A1379" t="str">
        <f t="shared" si="191"/>
        <v>Reid Duke - VGK - C, AD</v>
      </c>
      <c r="B1379" t="str">
        <f t="shared" si="192"/>
        <v>Reid</v>
      </c>
      <c r="C1379" t="str">
        <f t="shared" si="193"/>
        <v>Duke</v>
      </c>
      <c r="D1379" s="13" t="s">
        <v>2301</v>
      </c>
      <c r="E1379" s="5" t="s">
        <v>128</v>
      </c>
      <c r="F1379" s="25" t="s">
        <v>331</v>
      </c>
      <c r="G1379" s="25" t="s">
        <v>2349</v>
      </c>
      <c r="H1379" s="25" t="s">
        <v>2581</v>
      </c>
      <c r="I1379" s="25">
        <v>23</v>
      </c>
      <c r="J1379" s="156">
        <f>VALUE(COUNTIF(Validation!$A$2:$H$100,A1379))</f>
        <v>0</v>
      </c>
      <c r="K1379" s="93">
        <f t="shared" si="194"/>
        <v>770000</v>
      </c>
      <c r="L1379" s="93">
        <f t="shared" si="195"/>
        <v>0</v>
      </c>
      <c r="M1379" s="92">
        <v>770000</v>
      </c>
      <c r="N1379" s="92" t="s">
        <v>8</v>
      </c>
      <c r="O1379" s="92">
        <v>0</v>
      </c>
      <c r="P1379" s="92">
        <v>0</v>
      </c>
      <c r="Q1379" s="92">
        <v>0</v>
      </c>
      <c r="R1379" s="92">
        <v>0</v>
      </c>
      <c r="S1379" s="92">
        <v>0</v>
      </c>
      <c r="T1379" s="25">
        <f t="shared" si="196"/>
        <v>1</v>
      </c>
      <c r="V1379">
        <f t="shared" si="197"/>
        <v>1</v>
      </c>
      <c r="W1379" s="25">
        <f t="shared" si="189"/>
        <v>1</v>
      </c>
      <c r="X1379">
        <f t="shared" si="190"/>
        <v>0</v>
      </c>
    </row>
    <row r="1380" spans="1:24" ht="15.75" x14ac:dyDescent="0.25">
      <c r="A1380" t="str">
        <f t="shared" si="191"/>
        <v>Benjamin Jones - VGK - C</v>
      </c>
      <c r="B1380" t="str">
        <f t="shared" si="192"/>
        <v>Benjamin</v>
      </c>
      <c r="C1380" t="str">
        <f t="shared" si="193"/>
        <v>Jones</v>
      </c>
      <c r="D1380" s="13" t="s">
        <v>2304</v>
      </c>
      <c r="E1380" s="5" t="s">
        <v>128</v>
      </c>
      <c r="F1380" s="25" t="s">
        <v>331</v>
      </c>
      <c r="G1380" s="158" t="s">
        <v>70</v>
      </c>
      <c r="H1380" s="158" t="s">
        <v>2581</v>
      </c>
      <c r="I1380" s="158">
        <v>20</v>
      </c>
      <c r="J1380" s="156">
        <f>VALUE(COUNTIF(Validation!$A$2:$H$100,A1380))</f>
        <v>0</v>
      </c>
      <c r="K1380" s="93">
        <f t="shared" si="194"/>
        <v>760000</v>
      </c>
      <c r="L1380" s="93">
        <f t="shared" si="195"/>
        <v>760000</v>
      </c>
      <c r="M1380" s="92">
        <v>760000</v>
      </c>
      <c r="N1380" s="92">
        <v>760000</v>
      </c>
      <c r="O1380" s="92">
        <v>760000</v>
      </c>
      <c r="P1380" s="94" t="s">
        <v>8</v>
      </c>
      <c r="Q1380" s="92">
        <v>0</v>
      </c>
      <c r="R1380" s="92">
        <v>0</v>
      </c>
      <c r="S1380" s="92">
        <v>0</v>
      </c>
      <c r="T1380" s="25">
        <f t="shared" si="196"/>
        <v>3</v>
      </c>
      <c r="V1380">
        <f t="shared" si="197"/>
        <v>1</v>
      </c>
      <c r="W1380" s="25">
        <f t="shared" si="189"/>
        <v>1</v>
      </c>
      <c r="X1380">
        <f t="shared" si="190"/>
        <v>1</v>
      </c>
    </row>
    <row r="1381" spans="1:24" ht="15.75" x14ac:dyDescent="0.25">
      <c r="A1381" t="str">
        <f t="shared" si="191"/>
        <v>Curtis McKenzie - VGK - AG</v>
      </c>
      <c r="B1381" t="str">
        <f t="shared" si="192"/>
        <v>Curtis</v>
      </c>
      <c r="C1381" t="str">
        <f t="shared" si="193"/>
        <v>McKenzie</v>
      </c>
      <c r="D1381" s="13" t="s">
        <v>2302</v>
      </c>
      <c r="E1381" s="5" t="s">
        <v>128</v>
      </c>
      <c r="F1381" s="25">
        <v>0</v>
      </c>
      <c r="G1381" s="25" t="s">
        <v>2341</v>
      </c>
      <c r="H1381" s="25" t="s">
        <v>2569</v>
      </c>
      <c r="I1381" s="25">
        <v>28</v>
      </c>
      <c r="J1381" s="156">
        <f>VALUE(COUNTIF(Validation!$A$2:$H$100,A1381))</f>
        <v>0</v>
      </c>
      <c r="K1381" s="93">
        <f t="shared" si="194"/>
        <v>750000</v>
      </c>
      <c r="L1381" s="93">
        <f t="shared" si="195"/>
        <v>0</v>
      </c>
      <c r="M1381" s="92">
        <v>750000</v>
      </c>
      <c r="N1381" s="92" t="s">
        <v>7</v>
      </c>
      <c r="O1381" s="92">
        <v>0</v>
      </c>
      <c r="P1381" s="92">
        <v>0</v>
      </c>
      <c r="Q1381" s="92">
        <v>0</v>
      </c>
      <c r="R1381" s="92">
        <v>0</v>
      </c>
      <c r="S1381" s="92">
        <v>0</v>
      </c>
      <c r="T1381" s="25">
        <f t="shared" si="196"/>
        <v>1</v>
      </c>
      <c r="V1381">
        <f t="shared" si="197"/>
        <v>1</v>
      </c>
      <c r="W1381" s="25">
        <f t="shared" si="189"/>
        <v>0</v>
      </c>
      <c r="X1381">
        <f t="shared" si="190"/>
        <v>0</v>
      </c>
    </row>
    <row r="1382" spans="1:24" ht="15.75" x14ac:dyDescent="0.25">
      <c r="A1382" t="str">
        <f t="shared" si="191"/>
        <v>Garret Sparks - VGK - G</v>
      </c>
      <c r="B1382" t="str">
        <f t="shared" si="192"/>
        <v>Garret</v>
      </c>
      <c r="C1382" t="str">
        <f t="shared" si="193"/>
        <v>Sparks</v>
      </c>
      <c r="D1382" s="13" t="s">
        <v>1513</v>
      </c>
      <c r="E1382" s="5" t="s">
        <v>128</v>
      </c>
      <c r="F1382" s="25">
        <v>0</v>
      </c>
      <c r="G1382" s="158" t="s">
        <v>121</v>
      </c>
      <c r="H1382" s="158" t="s">
        <v>2581</v>
      </c>
      <c r="I1382" s="158">
        <v>26</v>
      </c>
      <c r="J1382" s="156">
        <f>VALUE(COUNTIF(Validation!$A$2:$H$100,A1382))</f>
        <v>0</v>
      </c>
      <c r="K1382" s="93">
        <f t="shared" si="194"/>
        <v>750000</v>
      </c>
      <c r="L1382" s="93">
        <f t="shared" si="195"/>
        <v>0</v>
      </c>
      <c r="M1382" s="92">
        <v>750000</v>
      </c>
      <c r="N1382" s="92" t="s">
        <v>7</v>
      </c>
      <c r="O1382" s="92">
        <v>0</v>
      </c>
      <c r="P1382" s="92">
        <v>0</v>
      </c>
      <c r="Q1382" s="92">
        <v>0</v>
      </c>
      <c r="R1382" s="92">
        <v>0</v>
      </c>
      <c r="S1382" s="92">
        <v>0</v>
      </c>
      <c r="T1382" s="25">
        <f t="shared" si="196"/>
        <v>1</v>
      </c>
      <c r="V1382">
        <f t="shared" si="197"/>
        <v>1</v>
      </c>
      <c r="W1382" s="25">
        <f t="shared" si="189"/>
        <v>0</v>
      </c>
      <c r="X1382">
        <f t="shared" si="190"/>
        <v>0</v>
      </c>
    </row>
    <row r="1383" spans="1:24" ht="15.75" x14ac:dyDescent="0.25">
      <c r="A1383" t="str">
        <f t="shared" si="191"/>
        <v>Dylan Ferguson - VGK - G</v>
      </c>
      <c r="B1383" t="str">
        <f t="shared" si="192"/>
        <v>Dylan</v>
      </c>
      <c r="C1383" t="str">
        <f t="shared" si="193"/>
        <v>Ferguson</v>
      </c>
      <c r="D1383" s="13" t="s">
        <v>2305</v>
      </c>
      <c r="E1383" s="5" t="s">
        <v>128</v>
      </c>
      <c r="F1383" s="25" t="s">
        <v>331</v>
      </c>
      <c r="G1383" s="25" t="s">
        <v>121</v>
      </c>
      <c r="H1383" s="25" t="s">
        <v>2581</v>
      </c>
      <c r="I1383" s="25">
        <v>20</v>
      </c>
      <c r="J1383" s="156">
        <f>VALUE(COUNTIF(Validation!$A$2:$H$100,A1383))</f>
        <v>0</v>
      </c>
      <c r="K1383" s="93">
        <f t="shared" si="194"/>
        <v>733333</v>
      </c>
      <c r="L1383" s="93">
        <f t="shared" si="195"/>
        <v>733333</v>
      </c>
      <c r="M1383" s="92">
        <v>733333</v>
      </c>
      <c r="N1383" s="92">
        <v>733333</v>
      </c>
      <c r="O1383" s="92">
        <v>733333</v>
      </c>
      <c r="P1383" s="92" t="s">
        <v>8</v>
      </c>
      <c r="Q1383" s="92">
        <v>0</v>
      </c>
      <c r="R1383" s="92">
        <v>0</v>
      </c>
      <c r="S1383" s="92">
        <v>0</v>
      </c>
      <c r="T1383" s="25">
        <f t="shared" si="196"/>
        <v>3</v>
      </c>
      <c r="V1383">
        <f t="shared" si="197"/>
        <v>1</v>
      </c>
      <c r="W1383" s="25">
        <f t="shared" si="189"/>
        <v>1</v>
      </c>
      <c r="X1383">
        <f t="shared" si="190"/>
        <v>1</v>
      </c>
    </row>
    <row r="1384" spans="1:24" ht="15.75" x14ac:dyDescent="0.25">
      <c r="A1384" t="str">
        <f t="shared" si="191"/>
        <v>William Carrier - VGK - AG</v>
      </c>
      <c r="B1384" t="str">
        <f t="shared" si="192"/>
        <v>William</v>
      </c>
      <c r="C1384" t="str">
        <f t="shared" si="193"/>
        <v>Carrier</v>
      </c>
      <c r="D1384" s="13" t="s">
        <v>2285</v>
      </c>
      <c r="E1384" s="5" t="s">
        <v>128</v>
      </c>
      <c r="F1384" s="25">
        <v>0</v>
      </c>
      <c r="G1384" s="25" t="s">
        <v>2341</v>
      </c>
      <c r="H1384" s="25" t="s">
        <v>2569</v>
      </c>
      <c r="I1384" s="25">
        <v>24</v>
      </c>
      <c r="J1384" s="156">
        <f>VALUE(COUNTIF(Validation!$A$2:$H$100,A1384))</f>
        <v>0</v>
      </c>
      <c r="K1384" s="93">
        <f t="shared" si="194"/>
        <v>725000</v>
      </c>
      <c r="L1384" s="93">
        <f t="shared" si="195"/>
        <v>0</v>
      </c>
      <c r="M1384" s="92">
        <v>725000</v>
      </c>
      <c r="N1384" s="92" t="s">
        <v>8</v>
      </c>
      <c r="O1384" s="92">
        <v>0</v>
      </c>
      <c r="P1384" s="92">
        <v>0</v>
      </c>
      <c r="Q1384" s="92">
        <v>0</v>
      </c>
      <c r="R1384" s="92">
        <v>0</v>
      </c>
      <c r="S1384" s="92">
        <v>0</v>
      </c>
      <c r="T1384" s="25">
        <f t="shared" si="196"/>
        <v>1</v>
      </c>
      <c r="V1384">
        <f t="shared" si="197"/>
        <v>1</v>
      </c>
      <c r="W1384" s="25">
        <f t="shared" si="189"/>
        <v>0</v>
      </c>
      <c r="X1384">
        <f t="shared" si="190"/>
        <v>0</v>
      </c>
    </row>
    <row r="1385" spans="1:24" ht="15.75" x14ac:dyDescent="0.25">
      <c r="A1385" t="str">
        <f t="shared" si="191"/>
        <v>Nicolas Roy - VGK - C</v>
      </c>
      <c r="B1385" t="str">
        <f t="shared" si="192"/>
        <v>Nicolas</v>
      </c>
      <c r="C1385" t="str">
        <f t="shared" si="193"/>
        <v>Roy</v>
      </c>
      <c r="D1385" s="13" t="s">
        <v>1557</v>
      </c>
      <c r="E1385" s="5" t="s">
        <v>128</v>
      </c>
      <c r="F1385" s="25" t="s">
        <v>331</v>
      </c>
      <c r="G1385" s="25" t="s">
        <v>70</v>
      </c>
      <c r="H1385" s="25" t="s">
        <v>2581</v>
      </c>
      <c r="I1385" s="25">
        <v>22</v>
      </c>
      <c r="J1385" s="156">
        <f>VALUE(COUNTIF(Validation!$A$2:$H$100,A1385))</f>
        <v>0</v>
      </c>
      <c r="K1385" s="93">
        <f t="shared" si="194"/>
        <v>720000</v>
      </c>
      <c r="L1385" s="93">
        <f t="shared" si="195"/>
        <v>0</v>
      </c>
      <c r="M1385" s="92">
        <v>720000</v>
      </c>
      <c r="N1385" s="92" t="s">
        <v>8</v>
      </c>
      <c r="O1385" s="92">
        <v>0</v>
      </c>
      <c r="P1385" s="92">
        <v>0</v>
      </c>
      <c r="Q1385" s="92">
        <v>0</v>
      </c>
      <c r="R1385" s="92">
        <v>0</v>
      </c>
      <c r="S1385" s="92">
        <v>0</v>
      </c>
      <c r="T1385" s="25">
        <f t="shared" si="196"/>
        <v>1</v>
      </c>
      <c r="V1385">
        <f t="shared" si="197"/>
        <v>1</v>
      </c>
      <c r="W1385" s="25">
        <f t="shared" si="189"/>
        <v>1</v>
      </c>
      <c r="X1385">
        <f t="shared" si="190"/>
        <v>0</v>
      </c>
    </row>
    <row r="1386" spans="1:24" ht="15.75" x14ac:dyDescent="0.25">
      <c r="A1386" t="str">
        <f t="shared" si="191"/>
        <v>Jake Bischoff - VGK - DG</v>
      </c>
      <c r="B1386" t="str">
        <f t="shared" si="192"/>
        <v>Jake</v>
      </c>
      <c r="C1386" t="str">
        <f t="shared" si="193"/>
        <v>Bischoff</v>
      </c>
      <c r="D1386" s="13" t="s">
        <v>2297</v>
      </c>
      <c r="E1386" s="5" t="s">
        <v>128</v>
      </c>
      <c r="F1386" s="25">
        <v>0</v>
      </c>
      <c r="G1386" s="9" t="s">
        <v>2346</v>
      </c>
      <c r="H1386" s="9" t="s">
        <v>2581</v>
      </c>
      <c r="I1386" s="9">
        <v>25</v>
      </c>
      <c r="J1386" s="156">
        <f>VALUE(COUNTIF(Validation!$A$2:$H$100,A1386))</f>
        <v>0</v>
      </c>
      <c r="K1386" s="93">
        <f t="shared" si="194"/>
        <v>716667</v>
      </c>
      <c r="L1386" s="93">
        <f t="shared" si="195"/>
        <v>716667</v>
      </c>
      <c r="M1386" s="92">
        <v>716667</v>
      </c>
      <c r="N1386" s="92">
        <v>716667</v>
      </c>
      <c r="O1386" s="92">
        <v>716667</v>
      </c>
      <c r="P1386" s="92" t="s">
        <v>7</v>
      </c>
      <c r="Q1386" s="92">
        <v>0</v>
      </c>
      <c r="R1386" s="92">
        <v>0</v>
      </c>
      <c r="S1386" s="92">
        <v>0</v>
      </c>
      <c r="T1386" s="25">
        <f t="shared" si="196"/>
        <v>3</v>
      </c>
      <c r="V1386">
        <f t="shared" si="197"/>
        <v>1</v>
      </c>
      <c r="W1386" s="25">
        <f t="shared" si="189"/>
        <v>0</v>
      </c>
      <c r="X1386">
        <f t="shared" si="190"/>
        <v>1</v>
      </c>
    </row>
    <row r="1387" spans="1:24" ht="15.75" x14ac:dyDescent="0.25">
      <c r="A1387" t="str">
        <f t="shared" si="191"/>
        <v>Dylan Coghlan - VGK - DD</v>
      </c>
      <c r="B1387" t="str">
        <f t="shared" si="192"/>
        <v>Dylan</v>
      </c>
      <c r="C1387" t="str">
        <f t="shared" si="193"/>
        <v>Coghlan</v>
      </c>
      <c r="D1387" s="13" t="s">
        <v>2306</v>
      </c>
      <c r="E1387" s="5" t="s">
        <v>128</v>
      </c>
      <c r="F1387" s="25" t="s">
        <v>331</v>
      </c>
      <c r="G1387" s="158" t="s">
        <v>2345</v>
      </c>
      <c r="H1387" s="158" t="s">
        <v>2581</v>
      </c>
      <c r="I1387" s="158">
        <v>21</v>
      </c>
      <c r="J1387" s="156">
        <f>VALUE(COUNTIF(Validation!$A$2:$H$100,A1387))</f>
        <v>0</v>
      </c>
      <c r="K1387" s="93">
        <f t="shared" si="194"/>
        <v>715556</v>
      </c>
      <c r="L1387" s="93">
        <f t="shared" si="195"/>
        <v>715556</v>
      </c>
      <c r="M1387" s="92">
        <v>715556</v>
      </c>
      <c r="N1387" s="92">
        <v>715556</v>
      </c>
      <c r="O1387" s="92" t="s">
        <v>8</v>
      </c>
      <c r="P1387" s="92">
        <v>0</v>
      </c>
      <c r="Q1387" s="92">
        <v>0</v>
      </c>
      <c r="R1387" s="92">
        <v>0</v>
      </c>
      <c r="S1387" s="92">
        <v>0</v>
      </c>
      <c r="T1387" s="25">
        <f t="shared" si="196"/>
        <v>2</v>
      </c>
      <c r="V1387">
        <f t="shared" si="197"/>
        <v>1</v>
      </c>
      <c r="W1387" s="25">
        <f t="shared" si="189"/>
        <v>1</v>
      </c>
      <c r="X1387">
        <f t="shared" si="190"/>
        <v>1</v>
      </c>
    </row>
    <row r="1388" spans="1:24" ht="15.75" x14ac:dyDescent="0.25">
      <c r="A1388" t="str">
        <f t="shared" si="191"/>
        <v>Gage Quinney - VGK - AG, C</v>
      </c>
      <c r="B1388" t="str">
        <f t="shared" si="192"/>
        <v>Gage</v>
      </c>
      <c r="C1388" t="str">
        <f t="shared" si="193"/>
        <v>Quinney</v>
      </c>
      <c r="D1388" s="13" t="s">
        <v>2307</v>
      </c>
      <c r="E1388" s="5" t="s">
        <v>128</v>
      </c>
      <c r="F1388" s="25" t="s">
        <v>331</v>
      </c>
      <c r="G1388" s="25" t="s">
        <v>2351</v>
      </c>
      <c r="H1388" s="25" t="s">
        <v>2581</v>
      </c>
      <c r="I1388" s="25">
        <v>24</v>
      </c>
      <c r="J1388" s="156">
        <f>VALUE(COUNTIF(Validation!$A$2:$H$100,A1388))</f>
        <v>0</v>
      </c>
      <c r="K1388" s="93">
        <f t="shared" si="194"/>
        <v>715000</v>
      </c>
      <c r="L1388" s="93">
        <f t="shared" si="195"/>
        <v>0</v>
      </c>
      <c r="M1388" s="92">
        <v>715000</v>
      </c>
      <c r="N1388" s="92" t="s">
        <v>8</v>
      </c>
      <c r="O1388" s="92">
        <v>0</v>
      </c>
      <c r="P1388" s="92">
        <v>0</v>
      </c>
      <c r="Q1388" s="92">
        <v>0</v>
      </c>
      <c r="R1388" s="92">
        <v>0</v>
      </c>
      <c r="S1388" s="92">
        <v>0</v>
      </c>
      <c r="T1388" s="25">
        <f t="shared" si="196"/>
        <v>1</v>
      </c>
      <c r="V1388">
        <f t="shared" si="197"/>
        <v>1</v>
      </c>
      <c r="W1388" s="25">
        <f t="shared" si="189"/>
        <v>1</v>
      </c>
      <c r="X1388">
        <f t="shared" si="190"/>
        <v>0</v>
      </c>
    </row>
    <row r="1389" spans="1:24" ht="15.75" x14ac:dyDescent="0.25">
      <c r="A1389" t="str">
        <f t="shared" si="191"/>
        <v>Keegan Kolesar - VGK - AD</v>
      </c>
      <c r="B1389" t="str">
        <f t="shared" si="192"/>
        <v>Keegan</v>
      </c>
      <c r="C1389" t="str">
        <f t="shared" si="193"/>
        <v>Kolesar</v>
      </c>
      <c r="D1389" s="13" t="s">
        <v>2308</v>
      </c>
      <c r="E1389" s="5" t="s">
        <v>128</v>
      </c>
      <c r="F1389" s="25" t="s">
        <v>331</v>
      </c>
      <c r="G1389" s="9" t="s">
        <v>2339</v>
      </c>
      <c r="H1389" s="9" t="s">
        <v>2581</v>
      </c>
      <c r="I1389" s="9">
        <v>22</v>
      </c>
      <c r="J1389" s="156">
        <f>VALUE(COUNTIF(Validation!$A$2:$H$100,A1389))</f>
        <v>0</v>
      </c>
      <c r="K1389" s="93">
        <f t="shared" si="194"/>
        <v>702500</v>
      </c>
      <c r="L1389" s="93">
        <f t="shared" si="195"/>
        <v>0</v>
      </c>
      <c r="M1389" s="92">
        <v>702500</v>
      </c>
      <c r="N1389" s="92" t="s">
        <v>8</v>
      </c>
      <c r="O1389" s="92">
        <v>0</v>
      </c>
      <c r="P1389" s="92">
        <v>0</v>
      </c>
      <c r="Q1389" s="92">
        <v>0</v>
      </c>
      <c r="R1389" s="92">
        <v>0</v>
      </c>
      <c r="S1389" s="92">
        <v>0</v>
      </c>
      <c r="T1389" s="25">
        <f t="shared" si="196"/>
        <v>1</v>
      </c>
      <c r="V1389">
        <f t="shared" si="197"/>
        <v>1</v>
      </c>
      <c r="W1389" s="25">
        <f t="shared" si="189"/>
        <v>1</v>
      </c>
      <c r="X1389">
        <f t="shared" si="190"/>
        <v>0</v>
      </c>
    </row>
    <row r="1390" spans="1:24" ht="15.75" x14ac:dyDescent="0.25">
      <c r="A1390" t="str">
        <f t="shared" si="191"/>
        <v>Patrick Brown - VGK - C, AD</v>
      </c>
      <c r="B1390" t="str">
        <f t="shared" si="192"/>
        <v>Patrick</v>
      </c>
      <c r="C1390" t="str">
        <f t="shared" si="193"/>
        <v>Brown</v>
      </c>
      <c r="D1390" s="13" t="s">
        <v>1564</v>
      </c>
      <c r="E1390" s="5" t="s">
        <v>128</v>
      </c>
      <c r="F1390" s="25">
        <v>0</v>
      </c>
      <c r="G1390" s="158" t="s">
        <v>2349</v>
      </c>
      <c r="H1390" s="158" t="s">
        <v>2581</v>
      </c>
      <c r="I1390" s="158">
        <v>27</v>
      </c>
      <c r="J1390" s="156">
        <f>VALUE(COUNTIF(Validation!$A$2:$H$100,A1390))</f>
        <v>0</v>
      </c>
      <c r="K1390" s="93">
        <f t="shared" si="194"/>
        <v>700000</v>
      </c>
      <c r="L1390" s="93">
        <f t="shared" si="195"/>
        <v>700000</v>
      </c>
      <c r="M1390" s="92">
        <v>700000</v>
      </c>
      <c r="N1390" s="92">
        <v>700000</v>
      </c>
      <c r="O1390" s="92" t="s">
        <v>7</v>
      </c>
      <c r="P1390" s="92">
        <v>0</v>
      </c>
      <c r="Q1390" s="92">
        <v>0</v>
      </c>
      <c r="R1390" s="92">
        <v>0</v>
      </c>
      <c r="S1390" s="92">
        <v>0</v>
      </c>
      <c r="T1390" s="25">
        <f t="shared" si="196"/>
        <v>2</v>
      </c>
      <c r="V1390">
        <f t="shared" si="197"/>
        <v>1</v>
      </c>
      <c r="W1390" s="25">
        <f t="shared" ref="W1390:W1396" si="198">IF(LEFT(F1390,3)="ELC",1,0)</f>
        <v>0</v>
      </c>
      <c r="X1390">
        <f t="shared" ref="X1390:X1396" si="199">IF(K1390=L1390,1,0)</f>
        <v>1</v>
      </c>
    </row>
    <row r="1391" spans="1:24" ht="15.75" x14ac:dyDescent="0.25">
      <c r="A1391" t="str">
        <f t="shared" si="191"/>
        <v>Deryk Engelland - VGK - DD</v>
      </c>
      <c r="B1391" t="str">
        <f t="shared" si="192"/>
        <v>Deryk</v>
      </c>
      <c r="C1391" t="str">
        <f t="shared" si="193"/>
        <v>Engelland</v>
      </c>
      <c r="D1391" s="13" t="s">
        <v>2600</v>
      </c>
      <c r="E1391" s="5" t="s">
        <v>128</v>
      </c>
      <c r="F1391" s="25" t="s">
        <v>2601</v>
      </c>
      <c r="G1391" s="25" t="s">
        <v>2345</v>
      </c>
      <c r="H1391" s="25" t="s">
        <v>2569</v>
      </c>
      <c r="I1391" s="25">
        <v>37</v>
      </c>
      <c r="J1391" s="156">
        <f>VALUE(COUNTIF(Validation!$A$2:$H$100,A1391))</f>
        <v>0</v>
      </c>
      <c r="K1391" s="93">
        <f t="shared" si="194"/>
        <v>700000</v>
      </c>
      <c r="L1391" s="93">
        <f t="shared" si="195"/>
        <v>0</v>
      </c>
      <c r="M1391" s="92">
        <v>700000</v>
      </c>
      <c r="N1391" s="92" t="s">
        <v>7</v>
      </c>
      <c r="O1391" s="92">
        <v>0</v>
      </c>
      <c r="P1391" s="92">
        <v>0</v>
      </c>
      <c r="Q1391" s="92">
        <v>0</v>
      </c>
      <c r="R1391" s="92">
        <v>0</v>
      </c>
      <c r="S1391" s="92">
        <v>0</v>
      </c>
      <c r="T1391" s="25">
        <f t="shared" si="196"/>
        <v>1</v>
      </c>
      <c r="V1391">
        <f t="shared" si="197"/>
        <v>1</v>
      </c>
      <c r="W1391" s="25">
        <f t="shared" si="198"/>
        <v>0</v>
      </c>
      <c r="X1391">
        <f t="shared" si="199"/>
        <v>0</v>
      </c>
    </row>
    <row r="1392" spans="1:24" ht="15.75" x14ac:dyDescent="0.25">
      <c r="A1392" t="str">
        <f t="shared" si="191"/>
        <v>Tyrell Goulbourne - VGK - AG</v>
      </c>
      <c r="B1392" t="str">
        <f t="shared" si="192"/>
        <v>Tyrell</v>
      </c>
      <c r="C1392" t="str">
        <f t="shared" si="193"/>
        <v>Goulbourne</v>
      </c>
      <c r="D1392" s="13" t="s">
        <v>1725</v>
      </c>
      <c r="E1392" s="5" t="s">
        <v>128</v>
      </c>
      <c r="F1392" s="25">
        <v>0</v>
      </c>
      <c r="G1392" s="9" t="s">
        <v>2341</v>
      </c>
      <c r="H1392" s="9" t="s">
        <v>2581</v>
      </c>
      <c r="I1392" s="9">
        <v>25</v>
      </c>
      <c r="J1392" s="156">
        <f>VALUE(COUNTIF(Validation!$A$2:$H$100,A1392))</f>
        <v>0</v>
      </c>
      <c r="K1392" s="93">
        <f t="shared" si="194"/>
        <v>700000</v>
      </c>
      <c r="L1392" s="93">
        <f t="shared" si="195"/>
        <v>700000</v>
      </c>
      <c r="M1392" s="92">
        <v>700000</v>
      </c>
      <c r="N1392" s="92">
        <v>700000</v>
      </c>
      <c r="O1392" s="92" t="s">
        <v>7</v>
      </c>
      <c r="P1392" s="92">
        <v>0</v>
      </c>
      <c r="Q1392" s="92">
        <v>0</v>
      </c>
      <c r="R1392" s="92">
        <v>0</v>
      </c>
      <c r="S1392" s="92">
        <v>0</v>
      </c>
      <c r="T1392" s="25">
        <f t="shared" si="196"/>
        <v>2</v>
      </c>
      <c r="V1392">
        <f t="shared" si="197"/>
        <v>1</v>
      </c>
      <c r="W1392" s="25">
        <f t="shared" si="198"/>
        <v>0</v>
      </c>
      <c r="X1392">
        <f t="shared" si="199"/>
        <v>1</v>
      </c>
    </row>
    <row r="1393" spans="1:24" ht="15.75" x14ac:dyDescent="0.25">
      <c r="A1393" t="str">
        <f t="shared" si="191"/>
        <v>Brett Lernout - VGK - DD</v>
      </c>
      <c r="B1393" t="str">
        <f t="shared" si="192"/>
        <v>Brett</v>
      </c>
      <c r="C1393" t="str">
        <f t="shared" si="193"/>
        <v>Lernout</v>
      </c>
      <c r="D1393" s="13" t="s">
        <v>1422</v>
      </c>
      <c r="E1393" s="5" t="s">
        <v>128</v>
      </c>
      <c r="F1393" s="25">
        <v>0</v>
      </c>
      <c r="G1393" s="158" t="s">
        <v>2345</v>
      </c>
      <c r="H1393" s="158" t="s">
        <v>2581</v>
      </c>
      <c r="I1393" s="158">
        <v>23</v>
      </c>
      <c r="J1393" s="156">
        <f>VALUE(COUNTIF(Validation!$A$2:$H$100,A1393))</f>
        <v>0</v>
      </c>
      <c r="K1393" s="93">
        <f t="shared" si="194"/>
        <v>700000</v>
      </c>
      <c r="L1393" s="93">
        <f t="shared" si="195"/>
        <v>0</v>
      </c>
      <c r="M1393" s="92">
        <v>700000</v>
      </c>
      <c r="N1393" s="92" t="s">
        <v>8</v>
      </c>
      <c r="O1393" s="92">
        <v>0</v>
      </c>
      <c r="P1393" s="92">
        <v>0</v>
      </c>
      <c r="Q1393" s="92">
        <v>0</v>
      </c>
      <c r="R1393" s="92">
        <v>0</v>
      </c>
      <c r="S1393" s="92">
        <v>0</v>
      </c>
      <c r="T1393" s="25">
        <f t="shared" si="196"/>
        <v>1</v>
      </c>
      <c r="V1393">
        <f t="shared" si="197"/>
        <v>1</v>
      </c>
      <c r="W1393" s="25">
        <f t="shared" si="198"/>
        <v>0</v>
      </c>
      <c r="X1393">
        <f t="shared" si="199"/>
        <v>0</v>
      </c>
    </row>
    <row r="1394" spans="1:24" ht="15.75" x14ac:dyDescent="0.25">
      <c r="A1394" t="str">
        <f t="shared" si="191"/>
        <v>Jaycob Megna - VGK - DG</v>
      </c>
      <c r="B1394" t="str">
        <f t="shared" si="192"/>
        <v>Jaycob</v>
      </c>
      <c r="C1394" t="str">
        <f t="shared" si="193"/>
        <v>Megna</v>
      </c>
      <c r="D1394" s="13" t="s">
        <v>2060</v>
      </c>
      <c r="E1394" s="5" t="s">
        <v>128</v>
      </c>
      <c r="F1394" s="25">
        <v>0</v>
      </c>
      <c r="G1394" s="25" t="s">
        <v>2346</v>
      </c>
      <c r="H1394" s="25" t="s">
        <v>2581</v>
      </c>
      <c r="I1394" s="25">
        <v>26</v>
      </c>
      <c r="J1394" s="156">
        <f>VALUE(COUNTIF(Validation!$A$2:$H$100,A1394))</f>
        <v>0</v>
      </c>
      <c r="K1394" s="93">
        <f t="shared" si="194"/>
        <v>700000</v>
      </c>
      <c r="L1394" s="93">
        <f t="shared" si="195"/>
        <v>0</v>
      </c>
      <c r="M1394" s="92">
        <v>700000</v>
      </c>
      <c r="N1394" s="92" t="s">
        <v>7</v>
      </c>
      <c r="O1394" s="92">
        <v>0</v>
      </c>
      <c r="P1394" s="92">
        <v>0</v>
      </c>
      <c r="Q1394" s="92">
        <v>0</v>
      </c>
      <c r="R1394" s="92">
        <v>0</v>
      </c>
      <c r="S1394" s="92">
        <v>0</v>
      </c>
      <c r="T1394" s="25">
        <f t="shared" si="196"/>
        <v>1</v>
      </c>
      <c r="V1394">
        <f t="shared" si="197"/>
        <v>1</v>
      </c>
      <c r="W1394" s="25">
        <f t="shared" si="198"/>
        <v>0</v>
      </c>
      <c r="X1394">
        <f t="shared" si="199"/>
        <v>0</v>
      </c>
    </row>
    <row r="1395" spans="1:24" ht="15.75" x14ac:dyDescent="0.25">
      <c r="A1395" t="str">
        <f t="shared" si="191"/>
        <v>Oscar Dansk - VGK - G</v>
      </c>
      <c r="B1395" t="str">
        <f t="shared" si="192"/>
        <v>Oscar</v>
      </c>
      <c r="C1395" t="str">
        <f t="shared" si="193"/>
        <v>Dansk</v>
      </c>
      <c r="D1395" s="13" t="s">
        <v>2309</v>
      </c>
      <c r="E1395" s="5" t="s">
        <v>128</v>
      </c>
      <c r="F1395" s="25">
        <v>0</v>
      </c>
      <c r="G1395" s="25" t="s">
        <v>121</v>
      </c>
      <c r="H1395" s="158" t="s">
        <v>2581</v>
      </c>
      <c r="I1395" s="25">
        <v>25</v>
      </c>
      <c r="J1395" s="156">
        <f>VALUE(COUNTIF(Validation!$A$2:$H$100,A1395))</f>
        <v>0</v>
      </c>
      <c r="K1395" s="93">
        <f t="shared" si="194"/>
        <v>675000</v>
      </c>
      <c r="L1395" s="93">
        <f t="shared" si="195"/>
        <v>0</v>
      </c>
      <c r="M1395" s="92">
        <v>675000</v>
      </c>
      <c r="N1395" s="92" t="s">
        <v>8</v>
      </c>
      <c r="O1395" s="92">
        <v>0</v>
      </c>
      <c r="P1395" s="92">
        <v>0</v>
      </c>
      <c r="Q1395" s="92">
        <v>0</v>
      </c>
      <c r="R1395" s="92">
        <v>0</v>
      </c>
      <c r="S1395" s="92">
        <v>0</v>
      </c>
      <c r="T1395" s="25">
        <f t="shared" si="196"/>
        <v>1</v>
      </c>
      <c r="V1395">
        <f t="shared" si="197"/>
        <v>1</v>
      </c>
      <c r="W1395" s="25">
        <f t="shared" si="198"/>
        <v>0</v>
      </c>
      <c r="X1395">
        <f t="shared" si="199"/>
        <v>0</v>
      </c>
    </row>
    <row r="1396" spans="1:24" ht="15.75" x14ac:dyDescent="0.25">
      <c r="A1396" t="str">
        <f t="shared" si="191"/>
        <v>Valentin Zykov - VGK - AG</v>
      </c>
      <c r="B1396" t="str">
        <f t="shared" si="192"/>
        <v>Valentin</v>
      </c>
      <c r="C1396" t="str">
        <f t="shared" si="193"/>
        <v>Zykov</v>
      </c>
      <c r="D1396" s="13" t="s">
        <v>1536</v>
      </c>
      <c r="E1396" s="5" t="s">
        <v>128</v>
      </c>
      <c r="F1396" s="25">
        <v>0</v>
      </c>
      <c r="G1396" s="9" t="s">
        <v>2341</v>
      </c>
      <c r="H1396" s="9" t="s">
        <v>2569</v>
      </c>
      <c r="I1396" s="9">
        <v>24</v>
      </c>
      <c r="J1396" s="156">
        <f>VALUE(COUNTIF(Validation!$A$2:$H$100,A1396))</f>
        <v>0</v>
      </c>
      <c r="K1396" s="93">
        <f t="shared" si="194"/>
        <v>675000</v>
      </c>
      <c r="L1396" s="93">
        <f t="shared" si="195"/>
        <v>0</v>
      </c>
      <c r="M1396" s="92">
        <v>675000</v>
      </c>
      <c r="N1396" s="92" t="s">
        <v>8</v>
      </c>
      <c r="O1396" s="92">
        <v>0</v>
      </c>
      <c r="P1396" s="92">
        <v>0</v>
      </c>
      <c r="Q1396" s="92">
        <v>0</v>
      </c>
      <c r="R1396" s="92">
        <v>0</v>
      </c>
      <c r="S1396" s="92">
        <v>0</v>
      </c>
      <c r="T1396" s="25">
        <f t="shared" si="196"/>
        <v>1</v>
      </c>
      <c r="V1396">
        <f t="shared" si="197"/>
        <v>1</v>
      </c>
      <c r="W1396" s="25">
        <f t="shared" si="198"/>
        <v>0</v>
      </c>
      <c r="X1396">
        <f t="shared" si="199"/>
        <v>0</v>
      </c>
    </row>
    <row r="1397" spans="1:24" ht="15.75" x14ac:dyDescent="0.25">
      <c r="A1397" t="str">
        <f t="shared" si="191"/>
        <v>Jimmy Schuldt - VGK - DG</v>
      </c>
      <c r="B1397" t="str">
        <f t="shared" si="192"/>
        <v>Jimmy</v>
      </c>
      <c r="C1397" t="str">
        <f t="shared" si="193"/>
        <v>Schuldt</v>
      </c>
      <c r="D1397" s="13" t="s">
        <v>2352</v>
      </c>
      <c r="E1397" s="5" t="s">
        <v>128</v>
      </c>
      <c r="F1397" s="25">
        <v>0</v>
      </c>
      <c r="G1397" s="158" t="s">
        <v>2346</v>
      </c>
      <c r="H1397" s="158" t="s">
        <v>2581</v>
      </c>
      <c r="I1397" s="158">
        <v>24</v>
      </c>
      <c r="J1397" s="156">
        <f>VALUE(COUNTIF(Validation!$A$2:$H$100,A1397))</f>
        <v>0</v>
      </c>
      <c r="K1397" s="93">
        <f t="shared" si="194"/>
        <v>0</v>
      </c>
      <c r="L1397" s="93">
        <f t="shared" si="195"/>
        <v>0</v>
      </c>
      <c r="M1397" s="94" t="s">
        <v>8</v>
      </c>
      <c r="N1397" s="92">
        <v>0</v>
      </c>
      <c r="O1397" s="92">
        <v>0</v>
      </c>
      <c r="P1397" s="92">
        <v>0</v>
      </c>
      <c r="Q1397" s="92">
        <v>0</v>
      </c>
      <c r="R1397" s="92">
        <v>0</v>
      </c>
      <c r="S1397" s="92">
        <v>0</v>
      </c>
      <c r="T1397" s="25">
        <f t="shared" si="196"/>
        <v>0</v>
      </c>
      <c r="V1397">
        <f t="shared" si="197"/>
        <v>1</v>
      </c>
      <c r="W1397" s="25">
        <f t="shared" ref="W1397:W1427" si="200">IF(LEFT(F1397,3)="ELC",1,0)</f>
        <v>0</v>
      </c>
      <c r="X1397">
        <f t="shared" ref="X1397:X1427" si="201">IF(K1397=L1397,1,0)</f>
        <v>1</v>
      </c>
    </row>
    <row r="1398" spans="1:24" ht="15.75" x14ac:dyDescent="0.25">
      <c r="A1398" t="str">
        <f t="shared" si="191"/>
        <v>Alex Ovechkin - WAS - AG, AD</v>
      </c>
      <c r="B1398" t="str">
        <f t="shared" si="192"/>
        <v>Alex</v>
      </c>
      <c r="C1398" t="str">
        <f t="shared" si="193"/>
        <v>Ovechkin</v>
      </c>
      <c r="D1398" s="13" t="s">
        <v>4765</v>
      </c>
      <c r="E1398" s="5" t="s">
        <v>2402</v>
      </c>
      <c r="F1398" s="25" t="s">
        <v>326</v>
      </c>
      <c r="G1398" s="25" t="s">
        <v>2343</v>
      </c>
      <c r="H1398" s="25" t="s">
        <v>2340</v>
      </c>
      <c r="I1398" s="158">
        <v>33</v>
      </c>
      <c r="J1398" s="156">
        <f>VALUE(COUNTIF(Validation!$A$2:$H$100,A1398))</f>
        <v>0</v>
      </c>
      <c r="K1398" s="93">
        <f t="shared" si="194"/>
        <v>9538462</v>
      </c>
      <c r="L1398" s="93">
        <f t="shared" si="195"/>
        <v>9538462</v>
      </c>
      <c r="M1398" s="92">
        <v>9538462</v>
      </c>
      <c r="N1398" s="92">
        <v>9538462</v>
      </c>
      <c r="O1398" s="92" t="s">
        <v>7</v>
      </c>
      <c r="P1398" s="92">
        <v>0</v>
      </c>
      <c r="Q1398" s="92">
        <v>0</v>
      </c>
      <c r="R1398" s="92">
        <v>0</v>
      </c>
      <c r="S1398" s="92">
        <v>0</v>
      </c>
      <c r="T1398" s="25">
        <f t="shared" si="196"/>
        <v>2</v>
      </c>
      <c r="V1398">
        <f t="shared" si="197"/>
        <v>1</v>
      </c>
      <c r="W1398" s="25">
        <f t="shared" si="200"/>
        <v>0</v>
      </c>
      <c r="X1398">
        <f t="shared" si="201"/>
        <v>1</v>
      </c>
    </row>
    <row r="1399" spans="1:24" ht="15.75" x14ac:dyDescent="0.25">
      <c r="A1399" t="str">
        <f t="shared" si="191"/>
        <v>John Carlson - WAS - DD</v>
      </c>
      <c r="B1399" t="str">
        <f t="shared" si="192"/>
        <v>John</v>
      </c>
      <c r="C1399" t="str">
        <f t="shared" si="193"/>
        <v>Carlson</v>
      </c>
      <c r="D1399" s="13" t="s">
        <v>1772</v>
      </c>
      <c r="E1399" s="5" t="s">
        <v>2402</v>
      </c>
      <c r="F1399" s="25" t="s">
        <v>326</v>
      </c>
      <c r="G1399" s="25" t="s">
        <v>2345</v>
      </c>
      <c r="H1399" s="25" t="s">
        <v>2340</v>
      </c>
      <c r="I1399" s="25">
        <v>29</v>
      </c>
      <c r="J1399" s="156">
        <f>VALUE(COUNTIF(Validation!$A$2:$H$100,A1399))</f>
        <v>1</v>
      </c>
      <c r="K1399" s="93">
        <f t="shared" si="194"/>
        <v>8000000</v>
      </c>
      <c r="L1399" s="93">
        <f t="shared" si="195"/>
        <v>8000000</v>
      </c>
      <c r="M1399" s="92">
        <v>8000000</v>
      </c>
      <c r="N1399" s="92">
        <v>8000000</v>
      </c>
      <c r="O1399" s="92">
        <v>8000000</v>
      </c>
      <c r="P1399" s="92">
        <v>8000000</v>
      </c>
      <c r="Q1399" s="92">
        <v>8000000</v>
      </c>
      <c r="R1399" s="92">
        <v>8000000</v>
      </c>
      <c r="S1399" s="92">
        <v>8000000</v>
      </c>
      <c r="T1399" s="25">
        <f t="shared" si="196"/>
        <v>7</v>
      </c>
      <c r="V1399">
        <f t="shared" si="197"/>
        <v>1</v>
      </c>
      <c r="W1399" s="25">
        <f t="shared" si="200"/>
        <v>0</v>
      </c>
      <c r="X1399">
        <f t="shared" si="201"/>
        <v>1</v>
      </c>
    </row>
    <row r="1400" spans="1:24" ht="15.75" x14ac:dyDescent="0.25">
      <c r="A1400" t="str">
        <f t="shared" si="191"/>
        <v>Evgeny Kuznetsov - WAS - C</v>
      </c>
      <c r="B1400" t="str">
        <f t="shared" si="192"/>
        <v>Evgeny</v>
      </c>
      <c r="C1400" t="str">
        <f t="shared" si="193"/>
        <v>Kuznetsov</v>
      </c>
      <c r="D1400" s="13" t="s">
        <v>1762</v>
      </c>
      <c r="E1400" s="5" t="s">
        <v>2402</v>
      </c>
      <c r="F1400" s="25" t="s">
        <v>326</v>
      </c>
      <c r="G1400" s="158" t="s">
        <v>70</v>
      </c>
      <c r="H1400" s="158" t="s">
        <v>2340</v>
      </c>
      <c r="I1400" s="158">
        <v>27</v>
      </c>
      <c r="J1400" s="156">
        <f>VALUE(COUNTIF(Validation!$A$2:$H$100,A1400))</f>
        <v>1</v>
      </c>
      <c r="K1400" s="93">
        <f t="shared" si="194"/>
        <v>7800000</v>
      </c>
      <c r="L1400" s="93">
        <f t="shared" si="195"/>
        <v>7800000</v>
      </c>
      <c r="M1400" s="92">
        <v>7800000</v>
      </c>
      <c r="N1400" s="92">
        <v>7800000</v>
      </c>
      <c r="O1400" s="92">
        <v>7800000</v>
      </c>
      <c r="P1400" s="92">
        <v>7800000</v>
      </c>
      <c r="Q1400" s="92">
        <v>7800000</v>
      </c>
      <c r="R1400" s="92">
        <v>7800000</v>
      </c>
      <c r="S1400" s="92" t="s">
        <v>7</v>
      </c>
      <c r="T1400" s="25">
        <f t="shared" si="196"/>
        <v>6</v>
      </c>
      <c r="V1400">
        <f t="shared" si="197"/>
        <v>1</v>
      </c>
      <c r="W1400" s="25">
        <f t="shared" si="200"/>
        <v>0</v>
      </c>
      <c r="X1400">
        <f t="shared" si="201"/>
        <v>1</v>
      </c>
    </row>
    <row r="1401" spans="1:24" ht="15.75" x14ac:dyDescent="0.25">
      <c r="A1401" t="str">
        <f t="shared" si="191"/>
        <v>Nicklas Backstrom - WAS - C</v>
      </c>
      <c r="B1401" t="str">
        <f t="shared" si="192"/>
        <v>Nicklas</v>
      </c>
      <c r="C1401" t="str">
        <f t="shared" si="193"/>
        <v>Backstrom</v>
      </c>
      <c r="D1401" s="13" t="s">
        <v>4766</v>
      </c>
      <c r="E1401" s="5" t="s">
        <v>2402</v>
      </c>
      <c r="F1401" s="25" t="s">
        <v>326</v>
      </c>
      <c r="G1401" s="158" t="s">
        <v>70</v>
      </c>
      <c r="H1401" s="158" t="s">
        <v>2340</v>
      </c>
      <c r="I1401" s="158">
        <v>31</v>
      </c>
      <c r="J1401" s="156">
        <f>VALUE(COUNTIF(Validation!$A$2:$H$100,A1401))</f>
        <v>1</v>
      </c>
      <c r="K1401" s="93">
        <f t="shared" si="194"/>
        <v>6700000</v>
      </c>
      <c r="L1401" s="93">
        <f t="shared" si="195"/>
        <v>0</v>
      </c>
      <c r="M1401" s="92">
        <v>6700000</v>
      </c>
      <c r="N1401" s="92" t="s">
        <v>7</v>
      </c>
      <c r="O1401" s="92">
        <v>0</v>
      </c>
      <c r="P1401" s="92">
        <v>0</v>
      </c>
      <c r="Q1401" s="92">
        <v>0</v>
      </c>
      <c r="R1401" s="92">
        <v>0</v>
      </c>
      <c r="S1401" s="92">
        <v>0</v>
      </c>
      <c r="T1401" s="25">
        <f t="shared" si="196"/>
        <v>1</v>
      </c>
      <c r="V1401">
        <f t="shared" si="197"/>
        <v>1</v>
      </c>
      <c r="W1401" s="25">
        <f t="shared" si="200"/>
        <v>0</v>
      </c>
      <c r="X1401">
        <f t="shared" si="201"/>
        <v>0</v>
      </c>
    </row>
    <row r="1402" spans="1:24" ht="15.75" x14ac:dyDescent="0.25">
      <c r="A1402" t="str">
        <f t="shared" si="191"/>
        <v>Braden Holtby - WAS - G</v>
      </c>
      <c r="B1402" t="str">
        <f t="shared" si="192"/>
        <v>Braden</v>
      </c>
      <c r="C1402" t="str">
        <f t="shared" si="193"/>
        <v>Holtby</v>
      </c>
      <c r="D1402" s="13" t="s">
        <v>1778</v>
      </c>
      <c r="E1402" s="5" t="s">
        <v>2402</v>
      </c>
      <c r="F1402" s="25" t="s">
        <v>326</v>
      </c>
      <c r="G1402" s="25" t="s">
        <v>121</v>
      </c>
      <c r="H1402" s="25" t="s">
        <v>2340</v>
      </c>
      <c r="I1402" s="25">
        <v>29</v>
      </c>
      <c r="J1402" s="156">
        <f>VALUE(COUNTIF(Validation!$A$2:$H$100,A1402))</f>
        <v>1</v>
      </c>
      <c r="K1402" s="93">
        <f t="shared" si="194"/>
        <v>6100000</v>
      </c>
      <c r="L1402" s="93">
        <f t="shared" si="195"/>
        <v>0</v>
      </c>
      <c r="M1402" s="92">
        <v>6100000</v>
      </c>
      <c r="N1402" s="92" t="s">
        <v>7</v>
      </c>
      <c r="O1402" s="92">
        <v>0</v>
      </c>
      <c r="P1402" s="92">
        <v>0</v>
      </c>
      <c r="Q1402" s="92">
        <v>0</v>
      </c>
      <c r="R1402" s="92">
        <v>0</v>
      </c>
      <c r="S1402" s="92">
        <v>0</v>
      </c>
      <c r="T1402" s="25">
        <f t="shared" si="196"/>
        <v>1</v>
      </c>
      <c r="V1402">
        <f t="shared" si="197"/>
        <v>1</v>
      </c>
      <c r="W1402" s="25">
        <f t="shared" si="200"/>
        <v>0</v>
      </c>
      <c r="X1402">
        <f t="shared" si="201"/>
        <v>0</v>
      </c>
    </row>
    <row r="1403" spans="1:24" ht="15.75" x14ac:dyDescent="0.25">
      <c r="A1403" t="str">
        <f t="shared" si="191"/>
        <v>T.J. Oshie - WAS - AD</v>
      </c>
      <c r="B1403" t="str">
        <f t="shared" si="192"/>
        <v>T.J.</v>
      </c>
      <c r="C1403" t="str">
        <f t="shared" si="193"/>
        <v>Oshie</v>
      </c>
      <c r="D1403" s="13" t="s">
        <v>1763</v>
      </c>
      <c r="E1403" s="5" t="s">
        <v>2402</v>
      </c>
      <c r="F1403" s="25" t="s">
        <v>326</v>
      </c>
      <c r="G1403" s="25" t="s">
        <v>2339</v>
      </c>
      <c r="H1403" s="25" t="s">
        <v>2340</v>
      </c>
      <c r="I1403" s="25">
        <v>32</v>
      </c>
      <c r="J1403" s="156">
        <f>VALUE(COUNTIF(Validation!$A$2:$H$100,A1403))</f>
        <v>0</v>
      </c>
      <c r="K1403" s="93">
        <f t="shared" si="194"/>
        <v>5750000</v>
      </c>
      <c r="L1403" s="93">
        <f t="shared" si="195"/>
        <v>5750000</v>
      </c>
      <c r="M1403" s="92">
        <v>5750000</v>
      </c>
      <c r="N1403" s="92">
        <v>5750000</v>
      </c>
      <c r="O1403" s="92">
        <v>5750000</v>
      </c>
      <c r="P1403" s="92">
        <v>5750000</v>
      </c>
      <c r="Q1403" s="92">
        <v>5750000</v>
      </c>
      <c r="R1403" s="92">
        <v>5750000</v>
      </c>
      <c r="S1403" s="92" t="s">
        <v>7</v>
      </c>
      <c r="T1403" s="25">
        <f t="shared" si="196"/>
        <v>6</v>
      </c>
      <c r="V1403">
        <f t="shared" si="197"/>
        <v>1</v>
      </c>
      <c r="W1403" s="25">
        <f t="shared" si="200"/>
        <v>0</v>
      </c>
      <c r="X1403">
        <f t="shared" si="201"/>
        <v>1</v>
      </c>
    </row>
    <row r="1404" spans="1:24" ht="15.75" x14ac:dyDescent="0.25">
      <c r="A1404" t="str">
        <f t="shared" si="191"/>
        <v>Tom Wilson - WAS - AD</v>
      </c>
      <c r="B1404" t="str">
        <f t="shared" si="192"/>
        <v>Tom</v>
      </c>
      <c r="C1404" t="str">
        <f t="shared" si="193"/>
        <v>Wilson</v>
      </c>
      <c r="D1404" s="13" t="s">
        <v>1764</v>
      </c>
      <c r="E1404" s="5" t="s">
        <v>2402</v>
      </c>
      <c r="F1404" s="25">
        <v>0</v>
      </c>
      <c r="G1404" s="25" t="s">
        <v>2339</v>
      </c>
      <c r="H1404" s="25" t="s">
        <v>2340</v>
      </c>
      <c r="I1404" s="25">
        <v>25</v>
      </c>
      <c r="J1404" s="156">
        <f>VALUE(COUNTIF(Validation!$A$2:$H$100,A1404))</f>
        <v>0</v>
      </c>
      <c r="K1404" s="93">
        <f t="shared" si="194"/>
        <v>5166666</v>
      </c>
      <c r="L1404" s="93">
        <f t="shared" si="195"/>
        <v>5166666</v>
      </c>
      <c r="M1404" s="92">
        <v>5166666</v>
      </c>
      <c r="N1404" s="92">
        <v>5166666</v>
      </c>
      <c r="O1404" s="92">
        <v>5166666</v>
      </c>
      <c r="P1404" s="92">
        <v>5166666</v>
      </c>
      <c r="Q1404" s="92">
        <v>5166666</v>
      </c>
      <c r="R1404" s="92" t="s">
        <v>7</v>
      </c>
      <c r="S1404" s="92">
        <v>0</v>
      </c>
      <c r="T1404" s="25">
        <f t="shared" si="196"/>
        <v>5</v>
      </c>
      <c r="V1404">
        <f t="shared" si="197"/>
        <v>1</v>
      </c>
      <c r="W1404" s="25">
        <f t="shared" si="200"/>
        <v>0</v>
      </c>
      <c r="X1404">
        <f t="shared" si="201"/>
        <v>1</v>
      </c>
    </row>
    <row r="1405" spans="1:24" ht="15.75" x14ac:dyDescent="0.25">
      <c r="A1405" t="str">
        <f t="shared" si="191"/>
        <v>Dmitry Orlov - WAS - DG</v>
      </c>
      <c r="B1405" t="str">
        <f t="shared" si="192"/>
        <v>Dmitry</v>
      </c>
      <c r="C1405" t="str">
        <f t="shared" si="193"/>
        <v>Orlov</v>
      </c>
      <c r="D1405" s="13" t="s">
        <v>1774</v>
      </c>
      <c r="E1405" s="5" t="s">
        <v>2402</v>
      </c>
      <c r="F1405" s="25" t="s">
        <v>326</v>
      </c>
      <c r="G1405" s="9" t="s">
        <v>2346</v>
      </c>
      <c r="H1405" s="9" t="s">
        <v>2340</v>
      </c>
      <c r="I1405" s="32">
        <v>28</v>
      </c>
      <c r="J1405" s="156">
        <f>VALUE(COUNTIF(Validation!$A$2:$H$100,A1405))</f>
        <v>0</v>
      </c>
      <c r="K1405" s="93">
        <f t="shared" si="194"/>
        <v>5100000</v>
      </c>
      <c r="L1405" s="93">
        <f t="shared" si="195"/>
        <v>5100000</v>
      </c>
      <c r="M1405" s="92">
        <v>5100000</v>
      </c>
      <c r="N1405" s="92">
        <v>5100000</v>
      </c>
      <c r="O1405" s="92">
        <v>5100000</v>
      </c>
      <c r="P1405" s="92">
        <v>5100000</v>
      </c>
      <c r="Q1405" s="92" t="s">
        <v>7</v>
      </c>
      <c r="R1405" s="92">
        <v>0</v>
      </c>
      <c r="S1405" s="92">
        <v>0</v>
      </c>
      <c r="T1405" s="25">
        <f t="shared" si="196"/>
        <v>4</v>
      </c>
      <c r="V1405">
        <f t="shared" si="197"/>
        <v>1</v>
      </c>
      <c r="W1405" s="25">
        <f t="shared" si="200"/>
        <v>0</v>
      </c>
      <c r="X1405">
        <f t="shared" si="201"/>
        <v>1</v>
      </c>
    </row>
    <row r="1406" spans="1:24" ht="15.75" x14ac:dyDescent="0.25">
      <c r="A1406" t="str">
        <f t="shared" si="191"/>
        <v>Lars Eller - WAS - C</v>
      </c>
      <c r="B1406" t="str">
        <f t="shared" si="192"/>
        <v>Lars</v>
      </c>
      <c r="C1406" t="str">
        <f t="shared" si="193"/>
        <v>Eller</v>
      </c>
      <c r="D1406" s="13" t="s">
        <v>1765</v>
      </c>
      <c r="E1406" s="5" t="s">
        <v>2402</v>
      </c>
      <c r="F1406" s="25">
        <v>0</v>
      </c>
      <c r="G1406" s="25" t="s">
        <v>70</v>
      </c>
      <c r="H1406" s="25" t="s">
        <v>2340</v>
      </c>
      <c r="I1406" s="32">
        <v>30</v>
      </c>
      <c r="J1406" s="156">
        <f>VALUE(COUNTIF(Validation!$A$2:$H$100,A1406))</f>
        <v>0</v>
      </c>
      <c r="K1406" s="93">
        <f t="shared" si="194"/>
        <v>3500000</v>
      </c>
      <c r="L1406" s="93">
        <f t="shared" si="195"/>
        <v>3500000</v>
      </c>
      <c r="M1406" s="92">
        <v>3500000</v>
      </c>
      <c r="N1406" s="92">
        <v>3500000</v>
      </c>
      <c r="O1406" s="92">
        <v>3500000</v>
      </c>
      <c r="P1406" s="92">
        <v>3500000</v>
      </c>
      <c r="Q1406" s="92" t="s">
        <v>7</v>
      </c>
      <c r="R1406" s="92">
        <v>0</v>
      </c>
      <c r="S1406" s="92">
        <v>0</v>
      </c>
      <c r="T1406" s="25">
        <f t="shared" si="196"/>
        <v>4</v>
      </c>
      <c r="V1406">
        <f t="shared" si="197"/>
        <v>1</v>
      </c>
      <c r="W1406" s="25">
        <f t="shared" si="200"/>
        <v>0</v>
      </c>
      <c r="X1406">
        <f t="shared" si="201"/>
        <v>1</v>
      </c>
    </row>
    <row r="1407" spans="1:24" ht="15.75" x14ac:dyDescent="0.25">
      <c r="A1407" t="str">
        <f t="shared" si="191"/>
        <v>Jakub Vrána - WAS - AG</v>
      </c>
      <c r="B1407" t="str">
        <f t="shared" si="192"/>
        <v>Jakub</v>
      </c>
      <c r="C1407" t="str">
        <f t="shared" si="193"/>
        <v>Vrána</v>
      </c>
      <c r="D1407" s="13" t="s">
        <v>1767</v>
      </c>
      <c r="E1407" s="5" t="s">
        <v>2402</v>
      </c>
      <c r="F1407" s="25">
        <v>0</v>
      </c>
      <c r="G1407" s="158" t="s">
        <v>2341</v>
      </c>
      <c r="H1407" s="158" t="s">
        <v>2340</v>
      </c>
      <c r="I1407" s="32">
        <v>23</v>
      </c>
      <c r="J1407" s="156">
        <f>VALUE(COUNTIF(Validation!$A$2:$H$100,A1407))</f>
        <v>1</v>
      </c>
      <c r="K1407" s="93">
        <f t="shared" si="194"/>
        <v>3350000</v>
      </c>
      <c r="L1407" s="93">
        <f t="shared" si="195"/>
        <v>3350000</v>
      </c>
      <c r="M1407" s="92">
        <v>3350000</v>
      </c>
      <c r="N1407" s="92">
        <v>3350000</v>
      </c>
      <c r="O1407" s="92" t="s">
        <v>8</v>
      </c>
      <c r="P1407" s="92">
        <v>0</v>
      </c>
      <c r="Q1407" s="92">
        <v>0</v>
      </c>
      <c r="R1407" s="92">
        <v>0</v>
      </c>
      <c r="S1407" s="92">
        <v>0</v>
      </c>
      <c r="T1407" s="25">
        <f t="shared" si="196"/>
        <v>2</v>
      </c>
      <c r="V1407">
        <f t="shared" si="197"/>
        <v>1</v>
      </c>
      <c r="W1407" s="25">
        <f t="shared" si="200"/>
        <v>0</v>
      </c>
      <c r="X1407">
        <f t="shared" si="201"/>
        <v>1</v>
      </c>
    </row>
    <row r="1408" spans="1:24" ht="15.75" x14ac:dyDescent="0.25">
      <c r="A1408" t="str">
        <f t="shared" si="191"/>
        <v>Carl Hagelin - WAS - AG</v>
      </c>
      <c r="B1408" t="str">
        <f t="shared" si="192"/>
        <v>Carl</v>
      </c>
      <c r="C1408" t="str">
        <f t="shared" si="193"/>
        <v>Hagelin</v>
      </c>
      <c r="D1408" s="13" t="s">
        <v>1733</v>
      </c>
      <c r="E1408" s="5" t="s">
        <v>2402</v>
      </c>
      <c r="F1408" s="25">
        <v>0</v>
      </c>
      <c r="G1408" s="158" t="s">
        <v>2341</v>
      </c>
      <c r="H1408" s="158" t="s">
        <v>2340</v>
      </c>
      <c r="I1408" s="32">
        <v>31</v>
      </c>
      <c r="J1408" s="156">
        <f>VALUE(COUNTIF(Validation!$A$2:$H$100,A1408))</f>
        <v>0</v>
      </c>
      <c r="K1408" s="93">
        <f t="shared" si="194"/>
        <v>2750000</v>
      </c>
      <c r="L1408" s="93">
        <f t="shared" si="195"/>
        <v>2750000</v>
      </c>
      <c r="M1408" s="92">
        <v>2750000</v>
      </c>
      <c r="N1408" s="92">
        <v>2750000</v>
      </c>
      <c r="O1408" s="92">
        <v>2750000</v>
      </c>
      <c r="P1408" s="92">
        <v>2750000</v>
      </c>
      <c r="Q1408" s="92" t="s">
        <v>7</v>
      </c>
      <c r="R1408" s="92">
        <v>0</v>
      </c>
      <c r="S1408" s="92">
        <v>0</v>
      </c>
      <c r="T1408" s="25">
        <f t="shared" si="196"/>
        <v>4</v>
      </c>
      <c r="V1408">
        <f t="shared" si="197"/>
        <v>1</v>
      </c>
      <c r="W1408" s="25">
        <f t="shared" si="200"/>
        <v>0</v>
      </c>
      <c r="X1408">
        <f t="shared" si="201"/>
        <v>1</v>
      </c>
    </row>
    <row r="1409" spans="1:24" ht="15.75" x14ac:dyDescent="0.25">
      <c r="A1409" t="str">
        <f t="shared" si="191"/>
        <v>Richard Pánik - WAS - AG, AD</v>
      </c>
      <c r="B1409" t="str">
        <f t="shared" si="192"/>
        <v>Richard</v>
      </c>
      <c r="C1409" t="str">
        <f t="shared" si="193"/>
        <v>Pánik</v>
      </c>
      <c r="D1409" s="13" t="s">
        <v>2063</v>
      </c>
      <c r="E1409" s="5" t="s">
        <v>2402</v>
      </c>
      <c r="F1409" s="25">
        <v>0</v>
      </c>
      <c r="G1409" s="25" t="s">
        <v>2343</v>
      </c>
      <c r="H1409" s="25" t="s">
        <v>2340</v>
      </c>
      <c r="I1409" s="32">
        <v>28</v>
      </c>
      <c r="J1409" s="156">
        <f>VALUE(COUNTIF(Validation!$A$2:$H$100,A1409))</f>
        <v>0</v>
      </c>
      <c r="K1409" s="93">
        <f t="shared" si="194"/>
        <v>2750000</v>
      </c>
      <c r="L1409" s="93">
        <f t="shared" si="195"/>
        <v>2750000</v>
      </c>
      <c r="M1409" s="92">
        <v>2750000</v>
      </c>
      <c r="N1409" s="92">
        <v>2750000</v>
      </c>
      <c r="O1409" s="92">
        <v>2750000</v>
      </c>
      <c r="P1409" s="92">
        <v>2750000</v>
      </c>
      <c r="Q1409" s="92" t="s">
        <v>7</v>
      </c>
      <c r="R1409" s="92">
        <v>0</v>
      </c>
      <c r="S1409" s="92">
        <v>0</v>
      </c>
      <c r="T1409" s="25">
        <f t="shared" si="196"/>
        <v>4</v>
      </c>
      <c r="V1409">
        <f t="shared" si="197"/>
        <v>1</v>
      </c>
      <c r="W1409" s="25">
        <f t="shared" si="200"/>
        <v>0</v>
      </c>
      <c r="X1409">
        <f t="shared" si="201"/>
        <v>1</v>
      </c>
    </row>
    <row r="1410" spans="1:24" ht="15.75" x14ac:dyDescent="0.25">
      <c r="A1410" t="str">
        <f t="shared" si="191"/>
        <v>Nick Jensen - WAS - DD</v>
      </c>
      <c r="B1410" t="str">
        <f t="shared" si="192"/>
        <v>Nick</v>
      </c>
      <c r="C1410" t="str">
        <f t="shared" si="193"/>
        <v>Jensen</v>
      </c>
      <c r="D1410" s="13" t="s">
        <v>1345</v>
      </c>
      <c r="E1410" s="5" t="s">
        <v>2402</v>
      </c>
      <c r="F1410" s="25">
        <v>0</v>
      </c>
      <c r="G1410" s="9" t="s">
        <v>2345</v>
      </c>
      <c r="H1410" s="9" t="s">
        <v>2340</v>
      </c>
      <c r="I1410" s="32">
        <v>28</v>
      </c>
      <c r="J1410" s="156">
        <f>VALUE(COUNTIF(Validation!$A$2:$H$100,A1410))</f>
        <v>0</v>
      </c>
      <c r="K1410" s="93">
        <f t="shared" si="194"/>
        <v>2500000</v>
      </c>
      <c r="L1410" s="93">
        <f t="shared" si="195"/>
        <v>2500000</v>
      </c>
      <c r="M1410" s="92">
        <v>2500000</v>
      </c>
      <c r="N1410" s="92">
        <v>2500000</v>
      </c>
      <c r="O1410" s="92">
        <v>2500000</v>
      </c>
      <c r="P1410" s="92">
        <v>2500000</v>
      </c>
      <c r="Q1410" s="92" t="s">
        <v>7</v>
      </c>
      <c r="R1410" s="92">
        <v>0</v>
      </c>
      <c r="S1410" s="92">
        <v>0</v>
      </c>
      <c r="T1410" s="25">
        <f t="shared" si="196"/>
        <v>4</v>
      </c>
      <c r="V1410">
        <f t="shared" si="197"/>
        <v>1</v>
      </c>
      <c r="W1410" s="25">
        <f t="shared" si="200"/>
        <v>0</v>
      </c>
      <c r="X1410">
        <f t="shared" si="201"/>
        <v>1</v>
      </c>
    </row>
    <row r="1411" spans="1:24" ht="15.75" x14ac:dyDescent="0.25">
      <c r="A1411" t="str">
        <f t="shared" ref="A1411:A1474" si="202">B1411&amp;" "&amp;C1411&amp;" - "&amp;E1411&amp;" - "&amp;G1411</f>
        <v>Michal Kempný - WAS - DG</v>
      </c>
      <c r="B1411" t="str">
        <f t="shared" ref="B1411:B1474" si="203">RIGHT(D1411,(LEN(D1411)-1)-SEARCH(",",D1411,1))</f>
        <v>Michal</v>
      </c>
      <c r="C1411" t="str">
        <f t="shared" ref="C1411:C1474" si="204">LEFT(D1411,SEARCH(",",D1411,1)-1)</f>
        <v>Kempný</v>
      </c>
      <c r="D1411" s="13" t="s">
        <v>1775</v>
      </c>
      <c r="E1411" s="5" t="s">
        <v>2402</v>
      </c>
      <c r="F1411" s="25">
        <v>0</v>
      </c>
      <c r="G1411" s="25" t="s">
        <v>2346</v>
      </c>
      <c r="H1411" s="9" t="s">
        <v>2340</v>
      </c>
      <c r="I1411" s="32">
        <v>28</v>
      </c>
      <c r="J1411" s="156">
        <f>VALUE(COUNTIF(Validation!$A$2:$H$100,A1411))</f>
        <v>0</v>
      </c>
      <c r="K1411" s="93">
        <f t="shared" ref="K1411:K1474" si="205">IF(OR(M1411="RFA",M1411="UFA",M1411="",M1411=0),0,M1411)</f>
        <v>2500000</v>
      </c>
      <c r="L1411" s="93">
        <f t="shared" ref="L1411:L1474" si="206">IF(OR(N1411="RFA",N1411="UFA",N1411="",N1411=0),0,N1411)</f>
        <v>2500000</v>
      </c>
      <c r="M1411" s="92">
        <v>2500000</v>
      </c>
      <c r="N1411" s="92">
        <v>2500000</v>
      </c>
      <c r="O1411" s="92">
        <v>2500000</v>
      </c>
      <c r="P1411" s="92" t="s">
        <v>7</v>
      </c>
      <c r="Q1411" s="92">
        <v>0</v>
      </c>
      <c r="R1411" s="92">
        <v>0</v>
      </c>
      <c r="S1411" s="92">
        <v>0</v>
      </c>
      <c r="T1411" s="25">
        <f t="shared" ref="T1411:T1474" si="207">COUNTIF(M1411:S1411,"&gt;0")</f>
        <v>3</v>
      </c>
      <c r="V1411">
        <f t="shared" ref="V1411:V1478" si="208">COUNTIF($D$3:$D$1478,D1411)</f>
        <v>1</v>
      </c>
      <c r="W1411" s="25">
        <f t="shared" si="200"/>
        <v>0</v>
      </c>
      <c r="X1411">
        <f t="shared" si="201"/>
        <v>1</v>
      </c>
    </row>
    <row r="1412" spans="1:24" ht="15.75" x14ac:dyDescent="0.25">
      <c r="A1412" t="str">
        <f t="shared" si="202"/>
        <v>Radko Gudas - WAS - DD</v>
      </c>
      <c r="B1412" t="str">
        <f t="shared" si="203"/>
        <v>Radko</v>
      </c>
      <c r="C1412" t="str">
        <f t="shared" si="204"/>
        <v>Gudas</v>
      </c>
      <c r="D1412" s="13" t="s">
        <v>1705</v>
      </c>
      <c r="E1412" s="5" t="s">
        <v>2402</v>
      </c>
      <c r="F1412" s="25" t="s">
        <v>2403</v>
      </c>
      <c r="G1412" s="9" t="s">
        <v>2345</v>
      </c>
      <c r="H1412" s="9" t="s">
        <v>2340</v>
      </c>
      <c r="I1412" s="32">
        <v>29</v>
      </c>
      <c r="J1412" s="156">
        <f>VALUE(COUNTIF(Validation!$A$2:$H$100,A1412))</f>
        <v>0</v>
      </c>
      <c r="K1412" s="93">
        <f t="shared" si="205"/>
        <v>2345000</v>
      </c>
      <c r="L1412" s="93">
        <f t="shared" si="206"/>
        <v>0</v>
      </c>
      <c r="M1412" s="92">
        <v>2345000</v>
      </c>
      <c r="N1412" s="92" t="s">
        <v>7</v>
      </c>
      <c r="O1412" s="92">
        <v>0</v>
      </c>
      <c r="P1412" s="92">
        <v>0</v>
      </c>
      <c r="Q1412" s="92">
        <v>0</v>
      </c>
      <c r="R1412" s="92">
        <v>0</v>
      </c>
      <c r="S1412" s="92">
        <v>0</v>
      </c>
      <c r="T1412" s="25">
        <f t="shared" si="207"/>
        <v>1</v>
      </c>
      <c r="V1412">
        <f t="shared" si="208"/>
        <v>1</v>
      </c>
      <c r="W1412" s="25">
        <f t="shared" si="200"/>
        <v>0</v>
      </c>
      <c r="X1412">
        <f t="shared" si="201"/>
        <v>0</v>
      </c>
    </row>
    <row r="1413" spans="1:24" ht="15.75" x14ac:dyDescent="0.25">
      <c r="A1413" t="str">
        <f t="shared" si="202"/>
        <v>Garnet Hathaway - WAS - AG, AD</v>
      </c>
      <c r="B1413" t="str">
        <f t="shared" si="203"/>
        <v>Garnet</v>
      </c>
      <c r="C1413" t="str">
        <f t="shared" si="204"/>
        <v>Hathaway</v>
      </c>
      <c r="D1413" s="13" t="s">
        <v>2108</v>
      </c>
      <c r="E1413" s="5" t="s">
        <v>2402</v>
      </c>
      <c r="F1413" s="25">
        <v>0</v>
      </c>
      <c r="G1413" s="158" t="s">
        <v>2343</v>
      </c>
      <c r="H1413" s="158" t="s">
        <v>2340</v>
      </c>
      <c r="I1413" s="32">
        <v>27</v>
      </c>
      <c r="J1413" s="156">
        <f>VALUE(COUNTIF(Validation!$A$2:$H$100,A1413))</f>
        <v>0</v>
      </c>
      <c r="K1413" s="93">
        <f t="shared" si="205"/>
        <v>1500000</v>
      </c>
      <c r="L1413" s="93">
        <f t="shared" si="206"/>
        <v>1500000</v>
      </c>
      <c r="M1413" s="92">
        <v>1500000</v>
      </c>
      <c r="N1413" s="92">
        <v>1500000</v>
      </c>
      <c r="O1413" s="92">
        <v>1500000</v>
      </c>
      <c r="P1413" s="92">
        <v>1500000</v>
      </c>
      <c r="Q1413" s="92" t="s">
        <v>7</v>
      </c>
      <c r="R1413" s="92">
        <v>0</v>
      </c>
      <c r="S1413" s="92">
        <v>0</v>
      </c>
      <c r="T1413" s="25">
        <f t="shared" si="207"/>
        <v>4</v>
      </c>
      <c r="V1413">
        <f t="shared" si="208"/>
        <v>1</v>
      </c>
      <c r="W1413" s="25">
        <f t="shared" si="200"/>
        <v>0</v>
      </c>
      <c r="X1413">
        <f t="shared" si="201"/>
        <v>1</v>
      </c>
    </row>
    <row r="1414" spans="1:24" ht="15.75" x14ac:dyDescent="0.25">
      <c r="A1414" t="str">
        <f t="shared" si="202"/>
        <v>Ilya Samsonov - WAS - G</v>
      </c>
      <c r="B1414" t="str">
        <f t="shared" si="203"/>
        <v>Ilya</v>
      </c>
      <c r="C1414" t="str">
        <f t="shared" si="204"/>
        <v>Samsonov</v>
      </c>
      <c r="D1414" s="13" t="s">
        <v>1782</v>
      </c>
      <c r="E1414" s="5" t="s">
        <v>2402</v>
      </c>
      <c r="F1414" s="25" t="s">
        <v>331</v>
      </c>
      <c r="G1414" s="25" t="s">
        <v>121</v>
      </c>
      <c r="H1414" s="25" t="s">
        <v>2347</v>
      </c>
      <c r="I1414" s="32">
        <v>22</v>
      </c>
      <c r="J1414" s="156">
        <f>VALUE(COUNTIF(Validation!$A$2:$H$100,A1414))</f>
        <v>0</v>
      </c>
      <c r="K1414" s="93">
        <f t="shared" si="205"/>
        <v>1475000</v>
      </c>
      <c r="L1414" s="93">
        <f t="shared" si="206"/>
        <v>1475000</v>
      </c>
      <c r="M1414" s="92">
        <v>1475000</v>
      </c>
      <c r="N1414" s="92">
        <v>1475000</v>
      </c>
      <c r="O1414" s="92" t="s">
        <v>8</v>
      </c>
      <c r="P1414" s="92">
        <v>0</v>
      </c>
      <c r="Q1414" s="92">
        <v>0</v>
      </c>
      <c r="R1414" s="92">
        <v>0</v>
      </c>
      <c r="S1414" s="92">
        <v>0</v>
      </c>
      <c r="T1414" s="25">
        <f t="shared" si="207"/>
        <v>2</v>
      </c>
      <c r="V1414">
        <f t="shared" si="208"/>
        <v>1</v>
      </c>
      <c r="W1414" s="25">
        <f t="shared" si="200"/>
        <v>1</v>
      </c>
      <c r="X1414">
        <f t="shared" si="201"/>
        <v>1</v>
      </c>
    </row>
    <row r="1415" spans="1:24" ht="15.75" x14ac:dyDescent="0.25">
      <c r="A1415" t="str">
        <f t="shared" si="202"/>
        <v>Christian Djoos - WAS - DG</v>
      </c>
      <c r="B1415" t="str">
        <f t="shared" si="203"/>
        <v>Christian</v>
      </c>
      <c r="C1415" t="str">
        <f t="shared" si="204"/>
        <v>Djoos</v>
      </c>
      <c r="D1415" s="13" t="s">
        <v>1777</v>
      </c>
      <c r="E1415" s="5" t="s">
        <v>2402</v>
      </c>
      <c r="F1415" s="25">
        <v>0</v>
      </c>
      <c r="G1415" s="25" t="s">
        <v>2346</v>
      </c>
      <c r="H1415" s="25" t="s">
        <v>2340</v>
      </c>
      <c r="I1415" s="32">
        <v>25</v>
      </c>
      <c r="J1415" s="156">
        <f>VALUE(COUNTIF(Validation!$A$2:$H$100,A1415))</f>
        <v>0</v>
      </c>
      <c r="K1415" s="93">
        <f t="shared" si="205"/>
        <v>1250000</v>
      </c>
      <c r="L1415" s="93">
        <f t="shared" si="206"/>
        <v>0</v>
      </c>
      <c r="M1415" s="92">
        <v>1250000</v>
      </c>
      <c r="N1415" s="92" t="s">
        <v>8</v>
      </c>
      <c r="O1415" s="92">
        <v>0</v>
      </c>
      <c r="P1415" s="92">
        <v>0</v>
      </c>
      <c r="Q1415" s="92">
        <v>0</v>
      </c>
      <c r="R1415" s="92">
        <v>0</v>
      </c>
      <c r="S1415" s="92">
        <v>0</v>
      </c>
      <c r="T1415" s="25">
        <f t="shared" si="207"/>
        <v>1</v>
      </c>
      <c r="V1415">
        <f t="shared" si="208"/>
        <v>1</v>
      </c>
      <c r="W1415" s="25">
        <f t="shared" si="200"/>
        <v>0</v>
      </c>
      <c r="X1415">
        <f t="shared" si="201"/>
        <v>0</v>
      </c>
    </row>
    <row r="1416" spans="1:24" ht="15.75" x14ac:dyDescent="0.25">
      <c r="A1416" t="str">
        <f t="shared" si="202"/>
        <v>Pheonix Copley - WAS - G</v>
      </c>
      <c r="B1416" t="str">
        <f t="shared" si="203"/>
        <v>Pheonix</v>
      </c>
      <c r="C1416" t="str">
        <f t="shared" si="204"/>
        <v>Copley</v>
      </c>
      <c r="D1416" s="13" t="s">
        <v>1779</v>
      </c>
      <c r="E1416" s="5" t="s">
        <v>2402</v>
      </c>
      <c r="F1416" s="25">
        <v>0</v>
      </c>
      <c r="G1416" s="25" t="s">
        <v>121</v>
      </c>
      <c r="H1416" s="25" t="s">
        <v>2340</v>
      </c>
      <c r="I1416" s="32">
        <v>27</v>
      </c>
      <c r="J1416" s="156">
        <f>VALUE(COUNTIF(Validation!$A$2:$H$100,A1416))</f>
        <v>0</v>
      </c>
      <c r="K1416" s="93">
        <f t="shared" si="205"/>
        <v>1100000</v>
      </c>
      <c r="L1416" s="93">
        <f t="shared" si="206"/>
        <v>1100000</v>
      </c>
      <c r="M1416" s="92">
        <v>1100000</v>
      </c>
      <c r="N1416" s="92">
        <v>1100000</v>
      </c>
      <c r="O1416" s="92">
        <v>1100000</v>
      </c>
      <c r="P1416" s="92" t="s">
        <v>7</v>
      </c>
      <c r="Q1416" s="92">
        <v>0</v>
      </c>
      <c r="R1416" s="92">
        <v>0</v>
      </c>
      <c r="S1416" s="92">
        <v>0</v>
      </c>
      <c r="T1416" s="25">
        <f t="shared" si="207"/>
        <v>3</v>
      </c>
      <c r="V1416">
        <f t="shared" si="208"/>
        <v>1</v>
      </c>
      <c r="W1416" s="25">
        <f t="shared" si="200"/>
        <v>0</v>
      </c>
      <c r="X1416">
        <f t="shared" si="201"/>
        <v>1</v>
      </c>
    </row>
    <row r="1417" spans="1:24" ht="15.75" x14ac:dyDescent="0.25">
      <c r="A1417" t="str">
        <f t="shared" si="202"/>
        <v>Chandler Stephenson - WAS - AG, C</v>
      </c>
      <c r="B1417" t="str">
        <f t="shared" si="203"/>
        <v>Chandler</v>
      </c>
      <c r="C1417" t="str">
        <f t="shared" si="204"/>
        <v>Stephenson</v>
      </c>
      <c r="D1417" s="13" t="s">
        <v>1770</v>
      </c>
      <c r="E1417" s="5" t="s">
        <v>2402</v>
      </c>
      <c r="F1417" s="25">
        <v>0</v>
      </c>
      <c r="G1417" s="25" t="s">
        <v>2351</v>
      </c>
      <c r="H1417" s="25" t="s">
        <v>2340</v>
      </c>
      <c r="I1417" s="32">
        <v>25</v>
      </c>
      <c r="J1417" s="156">
        <f>VALUE(COUNTIF(Validation!$A$2:$H$100,A1417))</f>
        <v>0</v>
      </c>
      <c r="K1417" s="93">
        <f t="shared" si="205"/>
        <v>1050000</v>
      </c>
      <c r="L1417" s="93">
        <f t="shared" si="206"/>
        <v>0</v>
      </c>
      <c r="M1417" s="92">
        <v>1050000</v>
      </c>
      <c r="N1417" s="92" t="s">
        <v>8</v>
      </c>
      <c r="O1417" s="92">
        <v>0</v>
      </c>
      <c r="P1417" s="92">
        <v>0</v>
      </c>
      <c r="Q1417" s="92">
        <v>0</v>
      </c>
      <c r="R1417" s="92">
        <v>0</v>
      </c>
      <c r="S1417" s="92">
        <v>0</v>
      </c>
      <c r="T1417" s="25">
        <f t="shared" si="207"/>
        <v>1</v>
      </c>
      <c r="V1417">
        <f t="shared" si="208"/>
        <v>1</v>
      </c>
      <c r="W1417" s="25">
        <f t="shared" si="200"/>
        <v>0</v>
      </c>
      <c r="X1417">
        <f t="shared" si="201"/>
        <v>0</v>
      </c>
    </row>
    <row r="1418" spans="1:24" ht="15.75" x14ac:dyDescent="0.25">
      <c r="A1418" t="str">
        <f t="shared" si="202"/>
        <v>Kris Bindulis - WAS - D</v>
      </c>
      <c r="B1418" t="str">
        <f t="shared" si="203"/>
        <v>Kris</v>
      </c>
      <c r="C1418" t="str">
        <f t="shared" si="204"/>
        <v>Bindulis</v>
      </c>
      <c r="D1418" s="13" t="s">
        <v>1785</v>
      </c>
      <c r="E1418" s="5" t="s">
        <v>2402</v>
      </c>
      <c r="F1418" s="25" t="s">
        <v>331</v>
      </c>
      <c r="G1418" s="9" t="s">
        <v>79</v>
      </c>
      <c r="H1418" s="9" t="s">
        <v>2347</v>
      </c>
      <c r="I1418" s="32">
        <v>23</v>
      </c>
      <c r="J1418" s="156">
        <f>VALUE(COUNTIF(Validation!$A$2:$H$100,A1418))</f>
        <v>0</v>
      </c>
      <c r="K1418" s="93">
        <f t="shared" si="205"/>
        <v>925000</v>
      </c>
      <c r="L1418" s="93">
        <f t="shared" si="206"/>
        <v>0</v>
      </c>
      <c r="M1418" s="92">
        <v>925000</v>
      </c>
      <c r="N1418" s="92" t="s">
        <v>8</v>
      </c>
      <c r="O1418" s="92">
        <v>0</v>
      </c>
      <c r="P1418" s="92">
        <v>0</v>
      </c>
      <c r="Q1418" s="92">
        <v>0</v>
      </c>
      <c r="R1418" s="92">
        <v>0</v>
      </c>
      <c r="S1418" s="92">
        <v>0</v>
      </c>
      <c r="T1418" s="25">
        <f t="shared" si="207"/>
        <v>1</v>
      </c>
      <c r="V1418">
        <f t="shared" si="208"/>
        <v>1</v>
      </c>
      <c r="W1418" s="25">
        <f t="shared" si="200"/>
        <v>1</v>
      </c>
      <c r="X1418">
        <f t="shared" si="201"/>
        <v>0</v>
      </c>
    </row>
    <row r="1419" spans="1:24" ht="15.75" x14ac:dyDescent="0.25">
      <c r="A1419" t="str">
        <f t="shared" si="202"/>
        <v>Lucas Johansen - WAS - DG</v>
      </c>
      <c r="B1419" t="str">
        <f t="shared" si="203"/>
        <v>Lucas</v>
      </c>
      <c r="C1419" t="str">
        <f t="shared" si="204"/>
        <v>Johansen</v>
      </c>
      <c r="D1419" s="13" t="s">
        <v>1780</v>
      </c>
      <c r="E1419" s="5" t="s">
        <v>2402</v>
      </c>
      <c r="F1419" s="25" t="s">
        <v>331</v>
      </c>
      <c r="G1419" s="25" t="s">
        <v>2346</v>
      </c>
      <c r="H1419" s="25" t="s">
        <v>2347</v>
      </c>
      <c r="I1419" s="32">
        <v>21</v>
      </c>
      <c r="J1419" s="156">
        <f>VALUE(COUNTIF(Validation!$A$2:$H$100,A1419))</f>
        <v>1</v>
      </c>
      <c r="K1419" s="93">
        <f t="shared" si="205"/>
        <v>925000</v>
      </c>
      <c r="L1419" s="93">
        <f t="shared" si="206"/>
        <v>0</v>
      </c>
      <c r="M1419" s="92">
        <v>925000</v>
      </c>
      <c r="N1419" s="92" t="s">
        <v>8</v>
      </c>
      <c r="O1419" s="92">
        <v>0</v>
      </c>
      <c r="P1419" s="92">
        <v>0</v>
      </c>
      <c r="Q1419" s="92">
        <v>0</v>
      </c>
      <c r="R1419" s="92">
        <v>0</v>
      </c>
      <c r="S1419" s="92">
        <v>0</v>
      </c>
      <c r="T1419" s="25">
        <f t="shared" si="207"/>
        <v>1</v>
      </c>
      <c r="V1419">
        <f t="shared" si="208"/>
        <v>1</v>
      </c>
      <c r="W1419" s="25">
        <f t="shared" si="200"/>
        <v>1</v>
      </c>
      <c r="X1419">
        <f t="shared" si="201"/>
        <v>0</v>
      </c>
    </row>
    <row r="1420" spans="1:24" ht="15.75" x14ac:dyDescent="0.25">
      <c r="A1420" t="str">
        <f t="shared" si="202"/>
        <v>Brett Leason - WAS - AD</v>
      </c>
      <c r="B1420" t="str">
        <f t="shared" si="203"/>
        <v>Brett</v>
      </c>
      <c r="C1420" t="str">
        <f t="shared" si="204"/>
        <v>Leason</v>
      </c>
      <c r="D1420" s="13" t="s">
        <v>2588</v>
      </c>
      <c r="E1420" s="5" t="s">
        <v>2402</v>
      </c>
      <c r="F1420" s="25" t="s">
        <v>331</v>
      </c>
      <c r="G1420" s="158" t="s">
        <v>2339</v>
      </c>
      <c r="H1420" s="158" t="s">
        <v>2347</v>
      </c>
      <c r="I1420" s="32">
        <v>20</v>
      </c>
      <c r="J1420" s="156">
        <f>VALUE(COUNTIF(Validation!$A$2:$H$100,A1420))</f>
        <v>0</v>
      </c>
      <c r="K1420" s="93">
        <f t="shared" si="205"/>
        <v>925000</v>
      </c>
      <c r="L1420" s="93">
        <f t="shared" si="206"/>
        <v>925000</v>
      </c>
      <c r="M1420" s="92">
        <v>925000</v>
      </c>
      <c r="N1420" s="92">
        <v>925000</v>
      </c>
      <c r="O1420" s="92">
        <v>925000</v>
      </c>
      <c r="P1420" s="92" t="s">
        <v>8</v>
      </c>
      <c r="Q1420" s="92">
        <v>0</v>
      </c>
      <c r="R1420" s="92">
        <v>0</v>
      </c>
      <c r="S1420" s="92">
        <v>0</v>
      </c>
      <c r="T1420" s="25">
        <f t="shared" si="207"/>
        <v>3</v>
      </c>
      <c r="V1420">
        <f t="shared" si="208"/>
        <v>1</v>
      </c>
      <c r="W1420" s="25">
        <f t="shared" si="200"/>
        <v>1</v>
      </c>
      <c r="X1420">
        <f t="shared" si="201"/>
        <v>1</v>
      </c>
    </row>
    <row r="1421" spans="1:24" ht="15.75" x14ac:dyDescent="0.25">
      <c r="A1421" t="str">
        <f t="shared" si="202"/>
        <v>Connor McMichael - WAS - C</v>
      </c>
      <c r="B1421" t="str">
        <f t="shared" si="203"/>
        <v>Connor</v>
      </c>
      <c r="C1421" t="str">
        <f t="shared" si="204"/>
        <v>McMichael</v>
      </c>
      <c r="D1421" s="13" t="s">
        <v>2587</v>
      </c>
      <c r="E1421" s="5" t="s">
        <v>2402</v>
      </c>
      <c r="F1421" s="25" t="s">
        <v>331</v>
      </c>
      <c r="G1421" s="25" t="s">
        <v>70</v>
      </c>
      <c r="H1421" s="25" t="s">
        <v>2347</v>
      </c>
      <c r="I1421" s="32">
        <v>18</v>
      </c>
      <c r="J1421" s="156">
        <f>VALUE(COUNTIF(Validation!$A$2:$H$100,A1421))</f>
        <v>0</v>
      </c>
      <c r="K1421" s="93">
        <f t="shared" si="205"/>
        <v>925000</v>
      </c>
      <c r="L1421" s="93">
        <f t="shared" si="206"/>
        <v>925000</v>
      </c>
      <c r="M1421" s="92">
        <v>925000</v>
      </c>
      <c r="N1421" s="92">
        <v>925000</v>
      </c>
      <c r="O1421" s="92">
        <v>925000</v>
      </c>
      <c r="P1421" s="92" t="s">
        <v>8</v>
      </c>
      <c r="Q1421" s="92">
        <v>0</v>
      </c>
      <c r="R1421" s="92">
        <v>0</v>
      </c>
      <c r="S1421" s="92">
        <v>0</v>
      </c>
      <c r="T1421" s="25">
        <f t="shared" si="207"/>
        <v>3</v>
      </c>
      <c r="V1421">
        <f t="shared" si="208"/>
        <v>1</v>
      </c>
      <c r="W1421" s="25">
        <f t="shared" si="200"/>
        <v>1</v>
      </c>
      <c r="X1421">
        <f t="shared" si="201"/>
        <v>1</v>
      </c>
    </row>
    <row r="1422" spans="1:24" ht="15.75" x14ac:dyDescent="0.25">
      <c r="A1422" t="str">
        <f t="shared" si="202"/>
        <v>Bobby Nardella - WAS - DG</v>
      </c>
      <c r="B1422" t="str">
        <f t="shared" si="203"/>
        <v>Bobby</v>
      </c>
      <c r="C1422" t="str">
        <f t="shared" si="204"/>
        <v>Nardella</v>
      </c>
      <c r="D1422" s="13" t="s">
        <v>2408</v>
      </c>
      <c r="E1422" s="5" t="s">
        <v>2402</v>
      </c>
      <c r="F1422" s="25" t="s">
        <v>331</v>
      </c>
      <c r="G1422" s="25" t="s">
        <v>2346</v>
      </c>
      <c r="H1422" s="25" t="s">
        <v>2347</v>
      </c>
      <c r="I1422" s="32">
        <v>23</v>
      </c>
      <c r="J1422" s="156">
        <f>VALUE(COUNTIF(Validation!$A$2:$H$100,A1422))</f>
        <v>0</v>
      </c>
      <c r="K1422" s="93">
        <f t="shared" si="205"/>
        <v>925000</v>
      </c>
      <c r="L1422" s="93">
        <f t="shared" si="206"/>
        <v>925000</v>
      </c>
      <c r="M1422" s="92">
        <v>925000</v>
      </c>
      <c r="N1422" s="92">
        <v>925000</v>
      </c>
      <c r="O1422" s="92" t="s">
        <v>8</v>
      </c>
      <c r="P1422" s="92">
        <v>0</v>
      </c>
      <c r="Q1422" s="92">
        <v>0</v>
      </c>
      <c r="R1422" s="92">
        <v>0</v>
      </c>
      <c r="S1422" s="92">
        <v>0</v>
      </c>
      <c r="T1422" s="25">
        <f t="shared" si="207"/>
        <v>2</v>
      </c>
      <c r="V1422">
        <f t="shared" si="208"/>
        <v>1</v>
      </c>
      <c r="W1422" s="25">
        <f t="shared" si="200"/>
        <v>1</v>
      </c>
      <c r="X1422">
        <f t="shared" si="201"/>
        <v>1</v>
      </c>
    </row>
    <row r="1423" spans="1:24" ht="15.75" x14ac:dyDescent="0.25">
      <c r="A1423" t="str">
        <f t="shared" si="202"/>
        <v>Alexei Protas - WAS - C</v>
      </c>
      <c r="B1423" t="str">
        <f t="shared" si="203"/>
        <v>Alexei</v>
      </c>
      <c r="C1423" t="str">
        <f t="shared" si="204"/>
        <v>Protas</v>
      </c>
      <c r="D1423" s="13" t="s">
        <v>2589</v>
      </c>
      <c r="E1423" s="5" t="s">
        <v>2402</v>
      </c>
      <c r="F1423" s="25" t="s">
        <v>331</v>
      </c>
      <c r="G1423" s="25" t="s">
        <v>70</v>
      </c>
      <c r="H1423" s="25" t="s">
        <v>2347</v>
      </c>
      <c r="I1423" s="32">
        <v>18</v>
      </c>
      <c r="J1423" s="156">
        <f>VALUE(COUNTIF(Validation!$A$2:$H$100,A1423))</f>
        <v>0</v>
      </c>
      <c r="K1423" s="93">
        <f t="shared" si="205"/>
        <v>925000</v>
      </c>
      <c r="L1423" s="93">
        <f t="shared" si="206"/>
        <v>925000</v>
      </c>
      <c r="M1423" s="92">
        <v>925000</v>
      </c>
      <c r="N1423" s="92">
        <v>925000</v>
      </c>
      <c r="O1423" s="92">
        <v>925000</v>
      </c>
      <c r="P1423" s="92" t="s">
        <v>8</v>
      </c>
      <c r="Q1423" s="92">
        <v>0</v>
      </c>
      <c r="R1423" s="92">
        <v>0</v>
      </c>
      <c r="S1423" s="92">
        <v>0</v>
      </c>
      <c r="T1423" s="25">
        <f t="shared" si="207"/>
        <v>3</v>
      </c>
      <c r="V1423">
        <f t="shared" si="208"/>
        <v>1</v>
      </c>
      <c r="W1423" s="25">
        <f t="shared" si="200"/>
        <v>1</v>
      </c>
      <c r="X1423">
        <f t="shared" si="201"/>
        <v>1</v>
      </c>
    </row>
    <row r="1424" spans="1:24" ht="15.75" x14ac:dyDescent="0.25">
      <c r="A1424" t="str">
        <f t="shared" si="202"/>
        <v>Joe Snively - WAS - AG</v>
      </c>
      <c r="B1424" t="str">
        <f t="shared" si="203"/>
        <v>Joe</v>
      </c>
      <c r="C1424" t="str">
        <f t="shared" si="204"/>
        <v>Snively</v>
      </c>
      <c r="D1424" s="13" t="s">
        <v>2404</v>
      </c>
      <c r="E1424" s="5" t="s">
        <v>2402</v>
      </c>
      <c r="F1424" s="25" t="s">
        <v>331</v>
      </c>
      <c r="G1424" s="25" t="s">
        <v>2341</v>
      </c>
      <c r="H1424" s="25" t="s">
        <v>2347</v>
      </c>
      <c r="I1424" s="32">
        <v>23</v>
      </c>
      <c r="J1424" s="156">
        <f>VALUE(COUNTIF(Validation!$A$2:$H$100,A1424))</f>
        <v>0</v>
      </c>
      <c r="K1424" s="93">
        <f t="shared" si="205"/>
        <v>925000</v>
      </c>
      <c r="L1424" s="93">
        <f t="shared" si="206"/>
        <v>925000</v>
      </c>
      <c r="M1424" s="92">
        <v>925000</v>
      </c>
      <c r="N1424" s="92">
        <v>925000</v>
      </c>
      <c r="O1424" s="92" t="s">
        <v>8</v>
      </c>
      <c r="P1424" s="92">
        <v>0</v>
      </c>
      <c r="Q1424" s="92">
        <v>0</v>
      </c>
      <c r="R1424" s="92">
        <v>0</v>
      </c>
      <c r="S1424" s="92">
        <v>0</v>
      </c>
      <c r="T1424" s="25">
        <f t="shared" si="207"/>
        <v>2</v>
      </c>
      <c r="V1424">
        <f t="shared" si="208"/>
        <v>1</v>
      </c>
      <c r="W1424" s="25">
        <f t="shared" si="200"/>
        <v>1</v>
      </c>
      <c r="X1424">
        <f t="shared" si="201"/>
        <v>1</v>
      </c>
    </row>
    <row r="1425" spans="1:24" ht="15.75" x14ac:dyDescent="0.25">
      <c r="A1425" t="str">
        <f t="shared" si="202"/>
        <v>Alexander Alexeyev - WAS - DG</v>
      </c>
      <c r="B1425" t="str">
        <f t="shared" si="203"/>
        <v>Alexander</v>
      </c>
      <c r="C1425" t="str">
        <f t="shared" si="204"/>
        <v>Alexeyev</v>
      </c>
      <c r="D1425" s="13" t="s">
        <v>2409</v>
      </c>
      <c r="E1425" s="5" t="s">
        <v>2402</v>
      </c>
      <c r="F1425" s="25" t="s">
        <v>331</v>
      </c>
      <c r="G1425" s="9" t="s">
        <v>2346</v>
      </c>
      <c r="H1425" s="9" t="s">
        <v>2347</v>
      </c>
      <c r="I1425" s="32">
        <v>19</v>
      </c>
      <c r="J1425" s="156">
        <f>VALUE(COUNTIF(Validation!$A$2:$H$100,A1425))</f>
        <v>1</v>
      </c>
      <c r="K1425" s="93">
        <f t="shared" si="205"/>
        <v>894167</v>
      </c>
      <c r="L1425" s="93">
        <f t="shared" si="206"/>
        <v>894167</v>
      </c>
      <c r="M1425" s="92">
        <v>894167</v>
      </c>
      <c r="N1425" s="92">
        <v>894167</v>
      </c>
      <c r="O1425" s="92">
        <v>894167</v>
      </c>
      <c r="P1425" s="92" t="s">
        <v>8</v>
      </c>
      <c r="Q1425" s="92">
        <v>0</v>
      </c>
      <c r="R1425" s="92">
        <v>0</v>
      </c>
      <c r="S1425" s="92">
        <v>0</v>
      </c>
      <c r="T1425" s="25">
        <f t="shared" si="207"/>
        <v>3</v>
      </c>
      <c r="V1425">
        <f t="shared" si="208"/>
        <v>1</v>
      </c>
      <c r="W1425" s="25">
        <f t="shared" si="200"/>
        <v>1</v>
      </c>
      <c r="X1425">
        <f t="shared" si="201"/>
        <v>1</v>
      </c>
    </row>
    <row r="1426" spans="1:24" ht="15.75" x14ac:dyDescent="0.25">
      <c r="A1426" t="str">
        <f t="shared" si="202"/>
        <v>Kody Clark - WAS - AD</v>
      </c>
      <c r="B1426" t="str">
        <f t="shared" si="203"/>
        <v>Kody</v>
      </c>
      <c r="C1426" t="str">
        <f t="shared" si="204"/>
        <v>Clark</v>
      </c>
      <c r="D1426" s="13" t="s">
        <v>2405</v>
      </c>
      <c r="E1426" s="5" t="s">
        <v>2402</v>
      </c>
      <c r="F1426" s="25" t="s">
        <v>333</v>
      </c>
      <c r="G1426" s="9" t="s">
        <v>2339</v>
      </c>
      <c r="H1426" s="9" t="s">
        <v>334</v>
      </c>
      <c r="I1426" s="32">
        <v>19</v>
      </c>
      <c r="J1426" s="156">
        <f>VALUE(COUNTIF(Validation!$A$2:$H$100,A1426))</f>
        <v>0</v>
      </c>
      <c r="K1426" s="93">
        <f t="shared" si="205"/>
        <v>894167</v>
      </c>
      <c r="L1426" s="93">
        <f t="shared" si="206"/>
        <v>894167</v>
      </c>
      <c r="M1426" s="92">
        <v>894167</v>
      </c>
      <c r="N1426" s="92">
        <v>894167</v>
      </c>
      <c r="O1426" s="92">
        <v>894167</v>
      </c>
      <c r="P1426" s="92" t="s">
        <v>8</v>
      </c>
      <c r="Q1426" s="92">
        <v>0</v>
      </c>
      <c r="R1426" s="92">
        <v>0</v>
      </c>
      <c r="S1426" s="92">
        <v>0</v>
      </c>
      <c r="T1426" s="25">
        <f t="shared" si="207"/>
        <v>3</v>
      </c>
      <c r="V1426">
        <f t="shared" si="208"/>
        <v>1</v>
      </c>
      <c r="W1426" s="25">
        <f t="shared" si="200"/>
        <v>1</v>
      </c>
      <c r="X1426">
        <f t="shared" si="201"/>
        <v>1</v>
      </c>
    </row>
    <row r="1427" spans="1:24" ht="15.75" x14ac:dyDescent="0.25">
      <c r="A1427" t="str">
        <f t="shared" si="202"/>
        <v>Martin Feherváry - WAS - DG</v>
      </c>
      <c r="B1427" t="str">
        <f t="shared" si="203"/>
        <v>Martin</v>
      </c>
      <c r="C1427" t="str">
        <f t="shared" si="204"/>
        <v>Feherváry</v>
      </c>
      <c r="D1427" s="13" t="s">
        <v>2782</v>
      </c>
      <c r="E1427" s="5" t="s">
        <v>2402</v>
      </c>
      <c r="F1427" s="25" t="s">
        <v>331</v>
      </c>
      <c r="G1427" s="25" t="s">
        <v>2346</v>
      </c>
      <c r="H1427" s="25" t="s">
        <v>2347</v>
      </c>
      <c r="I1427" s="32">
        <v>19</v>
      </c>
      <c r="J1427" s="156">
        <f>VALUE(COUNTIF(Validation!$A$2:$H$100,A1427))</f>
        <v>0</v>
      </c>
      <c r="K1427" s="93">
        <f t="shared" si="205"/>
        <v>894167</v>
      </c>
      <c r="L1427" s="93">
        <f t="shared" si="206"/>
        <v>894167</v>
      </c>
      <c r="M1427" s="92">
        <v>894167</v>
      </c>
      <c r="N1427" s="92">
        <v>894167</v>
      </c>
      <c r="O1427" s="92">
        <v>894167</v>
      </c>
      <c r="P1427" s="92" t="s">
        <v>8</v>
      </c>
      <c r="Q1427" s="92">
        <v>0</v>
      </c>
      <c r="R1427" s="92">
        <v>0</v>
      </c>
      <c r="S1427" s="92">
        <v>0</v>
      </c>
      <c r="T1427" s="25">
        <f t="shared" si="207"/>
        <v>3</v>
      </c>
      <c r="V1427">
        <f t="shared" si="208"/>
        <v>1</v>
      </c>
      <c r="W1427" s="25">
        <f t="shared" si="200"/>
        <v>1</v>
      </c>
      <c r="X1427">
        <f t="shared" si="201"/>
        <v>1</v>
      </c>
    </row>
    <row r="1428" spans="1:24" ht="15.75" x14ac:dyDescent="0.25">
      <c r="A1428" t="str">
        <f t="shared" si="202"/>
        <v>Riley Sutter - WAS - AD</v>
      </c>
      <c r="B1428" t="str">
        <f t="shared" si="203"/>
        <v>Riley</v>
      </c>
      <c r="C1428" t="str">
        <f t="shared" si="204"/>
        <v>Sutter</v>
      </c>
      <c r="D1428" s="13" t="s">
        <v>2406</v>
      </c>
      <c r="E1428" s="5" t="s">
        <v>2402</v>
      </c>
      <c r="F1428" s="25" t="s">
        <v>331</v>
      </c>
      <c r="G1428" s="9" t="s">
        <v>2339</v>
      </c>
      <c r="H1428" s="9" t="s">
        <v>2347</v>
      </c>
      <c r="I1428" s="32">
        <v>19</v>
      </c>
      <c r="J1428" s="156">
        <f>VALUE(COUNTIF(Validation!$A$2:$H$100,A1428))</f>
        <v>0</v>
      </c>
      <c r="K1428" s="93">
        <f t="shared" si="205"/>
        <v>894167</v>
      </c>
      <c r="L1428" s="93">
        <f t="shared" si="206"/>
        <v>894167</v>
      </c>
      <c r="M1428" s="92">
        <v>894167</v>
      </c>
      <c r="N1428" s="92">
        <v>894167</v>
      </c>
      <c r="O1428" s="92">
        <v>894167</v>
      </c>
      <c r="P1428" s="92" t="s">
        <v>8</v>
      </c>
      <c r="Q1428" s="92">
        <v>0</v>
      </c>
      <c r="R1428" s="92">
        <v>0</v>
      </c>
      <c r="S1428" s="92">
        <v>0</v>
      </c>
      <c r="T1428" s="25">
        <f t="shared" si="207"/>
        <v>3</v>
      </c>
      <c r="V1428">
        <f t="shared" si="208"/>
        <v>1</v>
      </c>
      <c r="W1428" s="25">
        <f t="shared" ref="W1428:W1459" si="209">IF(LEFT(F1428,3)="ELC",1,0)</f>
        <v>1</v>
      </c>
      <c r="X1428">
        <f t="shared" ref="X1428:X1459" si="210">IF(K1428=L1428,1,0)</f>
        <v>1</v>
      </c>
    </row>
    <row r="1429" spans="1:24" ht="15.75" x14ac:dyDescent="0.25">
      <c r="A1429" t="str">
        <f t="shared" si="202"/>
        <v>Garrett Pilon - WAS - C</v>
      </c>
      <c r="B1429" t="str">
        <f t="shared" si="203"/>
        <v>Garrett</v>
      </c>
      <c r="C1429" t="str">
        <f t="shared" si="204"/>
        <v>Pilon</v>
      </c>
      <c r="D1429" s="13" t="s">
        <v>1787</v>
      </c>
      <c r="E1429" s="5" t="s">
        <v>2402</v>
      </c>
      <c r="F1429" s="25" t="s">
        <v>331</v>
      </c>
      <c r="G1429" s="25" t="s">
        <v>70</v>
      </c>
      <c r="H1429" s="25" t="s">
        <v>2347</v>
      </c>
      <c r="I1429" s="32">
        <v>21</v>
      </c>
      <c r="J1429" s="156">
        <f>VALUE(COUNTIF(Validation!$A$2:$H$100,A1429))</f>
        <v>0</v>
      </c>
      <c r="K1429" s="93">
        <f t="shared" si="205"/>
        <v>894166</v>
      </c>
      <c r="L1429" s="93">
        <f t="shared" si="206"/>
        <v>894166</v>
      </c>
      <c r="M1429" s="92">
        <v>894166</v>
      </c>
      <c r="N1429" s="92">
        <v>894166</v>
      </c>
      <c r="O1429" s="92" t="s">
        <v>8</v>
      </c>
      <c r="P1429" s="92">
        <v>0</v>
      </c>
      <c r="Q1429" s="92">
        <v>0</v>
      </c>
      <c r="R1429" s="92">
        <v>0</v>
      </c>
      <c r="S1429" s="92">
        <v>0</v>
      </c>
      <c r="T1429" s="25">
        <f t="shared" si="207"/>
        <v>2</v>
      </c>
      <c r="V1429">
        <f t="shared" si="208"/>
        <v>1</v>
      </c>
      <c r="W1429" s="25">
        <f t="shared" si="209"/>
        <v>1</v>
      </c>
      <c r="X1429">
        <f t="shared" si="210"/>
        <v>1</v>
      </c>
    </row>
    <row r="1430" spans="1:24" ht="15.75" x14ac:dyDescent="0.25">
      <c r="A1430" t="str">
        <f t="shared" si="202"/>
        <v>Jonas Siegenthaler - WAS - DD</v>
      </c>
      <c r="B1430" t="str">
        <f t="shared" si="203"/>
        <v>Jonas</v>
      </c>
      <c r="C1430" t="str">
        <f t="shared" si="204"/>
        <v>Siegenthaler</v>
      </c>
      <c r="D1430" s="13" t="s">
        <v>1791</v>
      </c>
      <c r="E1430" s="5" t="s">
        <v>2402</v>
      </c>
      <c r="F1430" s="25" t="s">
        <v>331</v>
      </c>
      <c r="G1430" s="25" t="s">
        <v>2345</v>
      </c>
      <c r="H1430" s="25" t="s">
        <v>2340</v>
      </c>
      <c r="I1430" s="32">
        <v>22</v>
      </c>
      <c r="J1430" s="156">
        <f>VALUE(COUNTIF(Validation!$A$2:$H$100,A1430))</f>
        <v>0</v>
      </c>
      <c r="K1430" s="93">
        <f t="shared" si="205"/>
        <v>888333</v>
      </c>
      <c r="L1430" s="93">
        <f t="shared" si="206"/>
        <v>0</v>
      </c>
      <c r="M1430" s="92">
        <v>888333</v>
      </c>
      <c r="N1430" s="92" t="s">
        <v>8</v>
      </c>
      <c r="O1430" s="92">
        <v>0</v>
      </c>
      <c r="P1430" s="92">
        <v>0</v>
      </c>
      <c r="Q1430" s="92">
        <v>0</v>
      </c>
      <c r="R1430" s="92">
        <v>0</v>
      </c>
      <c r="S1430" s="92">
        <v>0</v>
      </c>
      <c r="T1430" s="25">
        <f t="shared" si="207"/>
        <v>1</v>
      </c>
      <c r="V1430">
        <f t="shared" si="208"/>
        <v>1</v>
      </c>
      <c r="W1430" s="25">
        <f t="shared" si="209"/>
        <v>1</v>
      </c>
      <c r="X1430">
        <f t="shared" si="210"/>
        <v>0</v>
      </c>
    </row>
    <row r="1431" spans="1:24" ht="15.75" x14ac:dyDescent="0.25">
      <c r="A1431" t="str">
        <f t="shared" si="202"/>
        <v>Axel Jonsson-Fjallby - WAS - AG</v>
      </c>
      <c r="B1431" t="str">
        <f t="shared" si="203"/>
        <v>Axel</v>
      </c>
      <c r="C1431" t="str">
        <f t="shared" si="204"/>
        <v>Jonsson-Fjallby</v>
      </c>
      <c r="D1431" s="13" t="s">
        <v>2761</v>
      </c>
      <c r="E1431" s="5" t="s">
        <v>2402</v>
      </c>
      <c r="F1431" s="25" t="s">
        <v>331</v>
      </c>
      <c r="G1431" s="25" t="s">
        <v>2341</v>
      </c>
      <c r="H1431" s="25" t="s">
        <v>2347</v>
      </c>
      <c r="I1431" s="25">
        <v>21</v>
      </c>
      <c r="J1431" s="156">
        <f>VALUE(COUNTIF(Validation!$A$2:$H$100,A1431))</f>
        <v>0</v>
      </c>
      <c r="K1431" s="93">
        <f t="shared" si="205"/>
        <v>860000</v>
      </c>
      <c r="L1431" s="93">
        <f t="shared" si="206"/>
        <v>860000</v>
      </c>
      <c r="M1431" s="92">
        <v>860000</v>
      </c>
      <c r="N1431" s="92">
        <v>860000</v>
      </c>
      <c r="O1431" s="92" t="s">
        <v>8</v>
      </c>
      <c r="P1431" s="92">
        <v>0</v>
      </c>
      <c r="Q1431" s="92">
        <v>0</v>
      </c>
      <c r="R1431" s="92">
        <v>0</v>
      </c>
      <c r="S1431" s="92">
        <v>0</v>
      </c>
      <c r="T1431" s="25">
        <f t="shared" si="207"/>
        <v>2</v>
      </c>
      <c r="V1431">
        <f t="shared" si="208"/>
        <v>1</v>
      </c>
      <c r="W1431" s="25">
        <f t="shared" si="209"/>
        <v>1</v>
      </c>
      <c r="X1431">
        <f t="shared" si="210"/>
        <v>1</v>
      </c>
    </row>
    <row r="1432" spans="1:24" ht="15.75" x14ac:dyDescent="0.25">
      <c r="A1432" t="str">
        <f t="shared" si="202"/>
        <v>Tobias Geisser - WAS - DG</v>
      </c>
      <c r="B1432" t="str">
        <f t="shared" si="203"/>
        <v>Tobias</v>
      </c>
      <c r="C1432" t="str">
        <f t="shared" si="204"/>
        <v>Geisser</v>
      </c>
      <c r="D1432" s="13" t="s">
        <v>1784</v>
      </c>
      <c r="E1432" s="5" t="s">
        <v>2402</v>
      </c>
      <c r="F1432" s="25" t="s">
        <v>331</v>
      </c>
      <c r="G1432" s="25" t="s">
        <v>2346</v>
      </c>
      <c r="H1432" s="25" t="s">
        <v>2347</v>
      </c>
      <c r="I1432" s="25">
        <v>20</v>
      </c>
      <c r="J1432" s="156">
        <f>VALUE(COUNTIF(Validation!$A$2:$H$100,A1432))</f>
        <v>0</v>
      </c>
      <c r="K1432" s="93">
        <f t="shared" si="205"/>
        <v>837778</v>
      </c>
      <c r="L1432" s="93">
        <f t="shared" si="206"/>
        <v>837778</v>
      </c>
      <c r="M1432" s="92">
        <v>837778</v>
      </c>
      <c r="N1432" s="92">
        <v>837778</v>
      </c>
      <c r="O1432" s="92">
        <v>837778</v>
      </c>
      <c r="P1432" s="92" t="s">
        <v>8</v>
      </c>
      <c r="Q1432" s="92">
        <v>0</v>
      </c>
      <c r="R1432" s="92">
        <v>0</v>
      </c>
      <c r="S1432" s="92">
        <v>0</v>
      </c>
      <c r="T1432" s="25">
        <f t="shared" si="207"/>
        <v>3</v>
      </c>
      <c r="V1432">
        <f t="shared" si="208"/>
        <v>1</v>
      </c>
      <c r="W1432" s="25">
        <f t="shared" si="209"/>
        <v>1</v>
      </c>
      <c r="X1432">
        <f t="shared" si="210"/>
        <v>1</v>
      </c>
    </row>
    <row r="1433" spans="1:24" ht="15.75" x14ac:dyDescent="0.25">
      <c r="A1433" t="str">
        <f t="shared" si="202"/>
        <v>Travis Boyd - WAS - C, AD</v>
      </c>
      <c r="B1433" t="str">
        <f t="shared" si="203"/>
        <v>Travis</v>
      </c>
      <c r="C1433" t="str">
        <f t="shared" si="204"/>
        <v>Boyd</v>
      </c>
      <c r="D1433" s="13" t="s">
        <v>1768</v>
      </c>
      <c r="E1433" s="5" t="s">
        <v>2402</v>
      </c>
      <c r="F1433" s="25">
        <v>0</v>
      </c>
      <c r="G1433" s="158" t="s">
        <v>2349</v>
      </c>
      <c r="H1433" s="158" t="s">
        <v>2340</v>
      </c>
      <c r="I1433" s="158">
        <v>25</v>
      </c>
      <c r="J1433" s="156">
        <f>VALUE(COUNTIF(Validation!$A$2:$H$100,A1433))</f>
        <v>0</v>
      </c>
      <c r="K1433" s="93">
        <f t="shared" si="205"/>
        <v>800000</v>
      </c>
      <c r="L1433" s="93">
        <f t="shared" si="206"/>
        <v>0</v>
      </c>
      <c r="M1433" s="92">
        <v>800000</v>
      </c>
      <c r="N1433" s="92" t="s">
        <v>8</v>
      </c>
      <c r="O1433" s="92">
        <v>0</v>
      </c>
      <c r="P1433" s="92">
        <v>0</v>
      </c>
      <c r="Q1433" s="92">
        <v>0</v>
      </c>
      <c r="R1433" s="92">
        <v>0</v>
      </c>
      <c r="S1433" s="92">
        <v>0</v>
      </c>
      <c r="T1433" s="25">
        <f t="shared" si="207"/>
        <v>1</v>
      </c>
      <c r="V1433">
        <f t="shared" si="208"/>
        <v>1</v>
      </c>
      <c r="W1433" s="25">
        <f t="shared" si="209"/>
        <v>0</v>
      </c>
      <c r="X1433">
        <f t="shared" si="210"/>
        <v>0</v>
      </c>
    </row>
    <row r="1434" spans="1:24" ht="15.75" x14ac:dyDescent="0.25">
      <c r="A1434" t="str">
        <f t="shared" si="202"/>
        <v>Connor Hobbs - WAS - D</v>
      </c>
      <c r="B1434" t="str">
        <f t="shared" si="203"/>
        <v>Connor</v>
      </c>
      <c r="C1434" t="str">
        <f t="shared" si="204"/>
        <v>Hobbs</v>
      </c>
      <c r="D1434" s="13" t="s">
        <v>1789</v>
      </c>
      <c r="E1434" s="5" t="s">
        <v>2402</v>
      </c>
      <c r="F1434" s="25" t="s">
        <v>331</v>
      </c>
      <c r="G1434" s="158" t="s">
        <v>79</v>
      </c>
      <c r="H1434" s="158" t="s">
        <v>2347</v>
      </c>
      <c r="I1434" s="158">
        <v>22</v>
      </c>
      <c r="J1434" s="156">
        <f>VALUE(COUNTIF(Validation!$A$2:$H$100,A1434))</f>
        <v>0</v>
      </c>
      <c r="K1434" s="93">
        <f t="shared" si="205"/>
        <v>798333</v>
      </c>
      <c r="L1434" s="93">
        <f t="shared" si="206"/>
        <v>0</v>
      </c>
      <c r="M1434" s="92">
        <v>798333</v>
      </c>
      <c r="N1434" s="92" t="s">
        <v>8</v>
      </c>
      <c r="O1434" s="92">
        <v>0</v>
      </c>
      <c r="P1434" s="92">
        <v>0</v>
      </c>
      <c r="Q1434" s="92">
        <v>0</v>
      </c>
      <c r="R1434" s="92">
        <v>0</v>
      </c>
      <c r="S1434" s="92">
        <v>0</v>
      </c>
      <c r="T1434" s="25">
        <f t="shared" si="207"/>
        <v>1</v>
      </c>
      <c r="V1434">
        <f t="shared" si="208"/>
        <v>1</v>
      </c>
      <c r="W1434" s="25">
        <f t="shared" si="209"/>
        <v>1</v>
      </c>
      <c r="X1434">
        <f t="shared" si="210"/>
        <v>0</v>
      </c>
    </row>
    <row r="1435" spans="1:24" ht="15.75" x14ac:dyDescent="0.25">
      <c r="A1435" t="str">
        <f t="shared" si="202"/>
        <v>Beck Malenstyn - WAS - C</v>
      </c>
      <c r="B1435" t="str">
        <f t="shared" si="203"/>
        <v>Beck</v>
      </c>
      <c r="C1435" t="str">
        <f t="shared" si="204"/>
        <v>Malenstyn</v>
      </c>
      <c r="D1435" s="13" t="s">
        <v>1788</v>
      </c>
      <c r="E1435" s="5" t="s">
        <v>2402</v>
      </c>
      <c r="F1435" s="25" t="s">
        <v>331</v>
      </c>
      <c r="G1435" s="9" t="s">
        <v>70</v>
      </c>
      <c r="H1435" s="9" t="s">
        <v>2347</v>
      </c>
      <c r="I1435" s="9">
        <v>21</v>
      </c>
      <c r="J1435" s="156">
        <f>VALUE(COUNTIF(Validation!$A$2:$H$100,A1435))</f>
        <v>0</v>
      </c>
      <c r="K1435" s="93">
        <f t="shared" si="205"/>
        <v>773333</v>
      </c>
      <c r="L1435" s="93">
        <f t="shared" si="206"/>
        <v>773333</v>
      </c>
      <c r="M1435" s="92">
        <v>773333</v>
      </c>
      <c r="N1435" s="92">
        <v>773333</v>
      </c>
      <c r="O1435" s="92" t="s">
        <v>8</v>
      </c>
      <c r="P1435" s="92">
        <v>0</v>
      </c>
      <c r="Q1435" s="92">
        <v>0</v>
      </c>
      <c r="R1435" s="92">
        <v>0</v>
      </c>
      <c r="S1435" s="92">
        <v>0</v>
      </c>
      <c r="T1435" s="25">
        <f t="shared" si="207"/>
        <v>2</v>
      </c>
      <c r="V1435">
        <f t="shared" si="208"/>
        <v>1</v>
      </c>
      <c r="W1435" s="25">
        <f t="shared" si="209"/>
        <v>1</v>
      </c>
      <c r="X1435">
        <f t="shared" si="210"/>
        <v>1</v>
      </c>
    </row>
    <row r="1436" spans="1:24" ht="15.75" x14ac:dyDescent="0.25">
      <c r="A1436" t="str">
        <f t="shared" si="202"/>
        <v>Nic Dowd - WAS - C</v>
      </c>
      <c r="B1436" t="str">
        <f t="shared" si="203"/>
        <v>Nic</v>
      </c>
      <c r="C1436" t="str">
        <f t="shared" si="204"/>
        <v>Dowd</v>
      </c>
      <c r="D1436" s="13" t="s">
        <v>1769</v>
      </c>
      <c r="E1436" s="5" t="s">
        <v>2402</v>
      </c>
      <c r="F1436" s="25">
        <v>0</v>
      </c>
      <c r="G1436" s="9" t="s">
        <v>70</v>
      </c>
      <c r="H1436" s="9" t="s">
        <v>2340</v>
      </c>
      <c r="I1436" s="9">
        <v>29</v>
      </c>
      <c r="J1436" s="156">
        <f>VALUE(COUNTIF(Validation!$A$2:$H$100,A1436))</f>
        <v>0</v>
      </c>
      <c r="K1436" s="93">
        <f t="shared" si="205"/>
        <v>750000</v>
      </c>
      <c r="L1436" s="93">
        <f t="shared" si="206"/>
        <v>750000</v>
      </c>
      <c r="M1436" s="92">
        <v>750000</v>
      </c>
      <c r="N1436" s="92">
        <v>750000</v>
      </c>
      <c r="O1436" s="92">
        <v>750000</v>
      </c>
      <c r="P1436" s="92" t="s">
        <v>7</v>
      </c>
      <c r="Q1436" s="92">
        <v>0</v>
      </c>
      <c r="R1436" s="92">
        <v>0</v>
      </c>
      <c r="S1436" s="92">
        <v>0</v>
      </c>
      <c r="T1436" s="25">
        <f t="shared" si="207"/>
        <v>3</v>
      </c>
      <c r="V1436">
        <f t="shared" si="208"/>
        <v>1</v>
      </c>
      <c r="W1436" s="25">
        <f t="shared" si="209"/>
        <v>0</v>
      </c>
      <c r="X1436">
        <f t="shared" si="210"/>
        <v>1</v>
      </c>
    </row>
    <row r="1437" spans="1:24" ht="15.75" x14ac:dyDescent="0.25">
      <c r="A1437" t="str">
        <f t="shared" si="202"/>
        <v>Vitek Vanecek - WAS - G</v>
      </c>
      <c r="B1437" t="str">
        <f t="shared" si="203"/>
        <v>Vitek</v>
      </c>
      <c r="C1437" t="str">
        <f t="shared" si="204"/>
        <v>Vanecek</v>
      </c>
      <c r="D1437" s="13" t="s">
        <v>1790</v>
      </c>
      <c r="E1437" s="5" t="s">
        <v>2402</v>
      </c>
      <c r="F1437" s="25">
        <v>0</v>
      </c>
      <c r="G1437" s="5" t="s">
        <v>121</v>
      </c>
      <c r="H1437" s="158" t="s">
        <v>2347</v>
      </c>
      <c r="I1437" s="25">
        <v>23</v>
      </c>
      <c r="J1437" s="156">
        <f>VALUE(COUNTIF(Validation!$A$2:$H$100,A1437))</f>
        <v>0</v>
      </c>
      <c r="K1437" s="93">
        <f t="shared" si="205"/>
        <v>716667</v>
      </c>
      <c r="L1437" s="93">
        <f t="shared" si="206"/>
        <v>716667</v>
      </c>
      <c r="M1437" s="92">
        <v>716667</v>
      </c>
      <c r="N1437" s="92">
        <v>716667</v>
      </c>
      <c r="O1437" s="92">
        <v>716667</v>
      </c>
      <c r="P1437" s="92" t="s">
        <v>8</v>
      </c>
      <c r="Q1437" s="92">
        <v>0</v>
      </c>
      <c r="R1437" s="92">
        <v>0</v>
      </c>
      <c r="S1437" s="92">
        <v>0</v>
      </c>
      <c r="T1437" s="25">
        <f t="shared" si="207"/>
        <v>3</v>
      </c>
      <c r="V1437">
        <f t="shared" si="208"/>
        <v>1</v>
      </c>
      <c r="W1437" s="25">
        <f t="shared" si="209"/>
        <v>0</v>
      </c>
      <c r="X1437">
        <f t="shared" si="210"/>
        <v>1</v>
      </c>
    </row>
    <row r="1438" spans="1:24" ht="15.75" x14ac:dyDescent="0.25">
      <c r="A1438" t="str">
        <f t="shared" si="202"/>
        <v>Shane Gersich - WAS - C, AG</v>
      </c>
      <c r="B1438" t="str">
        <f t="shared" si="203"/>
        <v>Shane</v>
      </c>
      <c r="C1438" t="str">
        <f t="shared" si="204"/>
        <v>Gersich</v>
      </c>
      <c r="D1438" s="13" t="s">
        <v>1781</v>
      </c>
      <c r="E1438" s="5" t="s">
        <v>2402</v>
      </c>
      <c r="F1438" s="25">
        <v>0</v>
      </c>
      <c r="G1438" s="25" t="s">
        <v>2353</v>
      </c>
      <c r="H1438" s="25" t="s">
        <v>2347</v>
      </c>
      <c r="I1438" s="25">
        <v>23</v>
      </c>
      <c r="J1438" s="156">
        <f>VALUE(COUNTIF(Validation!$A$2:$H$100,A1438))</f>
        <v>0</v>
      </c>
      <c r="K1438" s="93">
        <f t="shared" si="205"/>
        <v>700000</v>
      </c>
      <c r="L1438" s="93">
        <f t="shared" si="206"/>
        <v>0</v>
      </c>
      <c r="M1438" s="92">
        <v>700000</v>
      </c>
      <c r="N1438" s="92" t="s">
        <v>8</v>
      </c>
      <c r="O1438" s="92">
        <v>0</v>
      </c>
      <c r="P1438" s="92">
        <v>0</v>
      </c>
      <c r="Q1438" s="92">
        <v>0</v>
      </c>
      <c r="R1438" s="92">
        <v>0</v>
      </c>
      <c r="S1438" s="92">
        <v>0</v>
      </c>
      <c r="T1438" s="25">
        <f t="shared" si="207"/>
        <v>1</v>
      </c>
      <c r="V1438">
        <f t="shared" si="208"/>
        <v>1</v>
      </c>
      <c r="W1438" s="25">
        <f t="shared" si="209"/>
        <v>0</v>
      </c>
      <c r="X1438">
        <f t="shared" si="210"/>
        <v>0</v>
      </c>
    </row>
    <row r="1439" spans="1:24" ht="15.75" x14ac:dyDescent="0.25">
      <c r="A1439" t="str">
        <f t="shared" si="202"/>
        <v>Brendan Leipsic - WAS - AG</v>
      </c>
      <c r="B1439" t="str">
        <f t="shared" si="203"/>
        <v>Brendan</v>
      </c>
      <c r="C1439" t="str">
        <f t="shared" si="204"/>
        <v>Leipsic</v>
      </c>
      <c r="D1439" s="13" t="s">
        <v>2251</v>
      </c>
      <c r="E1439" s="5" t="s">
        <v>2402</v>
      </c>
      <c r="F1439" s="25">
        <v>0</v>
      </c>
      <c r="G1439" s="25" t="s">
        <v>2341</v>
      </c>
      <c r="H1439" s="25" t="s">
        <v>2340</v>
      </c>
      <c r="I1439" s="25">
        <v>25</v>
      </c>
      <c r="J1439" s="156">
        <f>VALUE(COUNTIF(Validation!$A$2:$H$100,A1439))</f>
        <v>0</v>
      </c>
      <c r="K1439" s="93">
        <f t="shared" si="205"/>
        <v>700000</v>
      </c>
      <c r="L1439" s="93">
        <f t="shared" si="206"/>
        <v>0</v>
      </c>
      <c r="M1439" s="92">
        <v>700000</v>
      </c>
      <c r="N1439" s="92" t="s">
        <v>8</v>
      </c>
      <c r="O1439" s="92">
        <v>0</v>
      </c>
      <c r="P1439" s="92">
        <v>0</v>
      </c>
      <c r="Q1439" s="92">
        <v>0</v>
      </c>
      <c r="R1439" s="92">
        <v>0</v>
      </c>
      <c r="S1439" s="92">
        <v>0</v>
      </c>
      <c r="T1439" s="25">
        <f t="shared" si="207"/>
        <v>1</v>
      </c>
      <c r="V1439">
        <f t="shared" si="208"/>
        <v>1</v>
      </c>
      <c r="W1439" s="25">
        <f t="shared" si="209"/>
        <v>0</v>
      </c>
      <c r="X1439">
        <f t="shared" si="210"/>
        <v>0</v>
      </c>
    </row>
    <row r="1440" spans="1:24" ht="15.75" x14ac:dyDescent="0.25">
      <c r="A1440" t="str">
        <f t="shared" si="202"/>
        <v>Philippe Maillet - WAS - C</v>
      </c>
      <c r="B1440" t="str">
        <f t="shared" si="203"/>
        <v>Philippe</v>
      </c>
      <c r="C1440" t="str">
        <f t="shared" si="204"/>
        <v>Maillet</v>
      </c>
      <c r="D1440" s="13" t="s">
        <v>2407</v>
      </c>
      <c r="E1440" s="5" t="s">
        <v>2402</v>
      </c>
      <c r="F1440" s="25">
        <v>0</v>
      </c>
      <c r="G1440" s="5" t="s">
        <v>70</v>
      </c>
      <c r="H1440" s="25" t="s">
        <v>2347</v>
      </c>
      <c r="I1440" s="25">
        <v>26</v>
      </c>
      <c r="J1440" s="156">
        <f>VALUE(COUNTIF(Validation!$A$2:$H$100,A1440))</f>
        <v>0</v>
      </c>
      <c r="K1440" s="93">
        <f t="shared" si="205"/>
        <v>700000</v>
      </c>
      <c r="L1440" s="93">
        <f t="shared" si="206"/>
        <v>700000</v>
      </c>
      <c r="M1440" s="92">
        <v>700000</v>
      </c>
      <c r="N1440" s="92">
        <v>700000</v>
      </c>
      <c r="O1440" s="92" t="s">
        <v>7</v>
      </c>
      <c r="P1440" s="92">
        <v>0</v>
      </c>
      <c r="Q1440" s="92">
        <v>0</v>
      </c>
      <c r="R1440" s="92">
        <v>0</v>
      </c>
      <c r="S1440" s="92">
        <v>0</v>
      </c>
      <c r="T1440" s="25">
        <f t="shared" si="207"/>
        <v>2</v>
      </c>
      <c r="V1440">
        <f t="shared" si="208"/>
        <v>1</v>
      </c>
      <c r="W1440" s="25">
        <f t="shared" si="209"/>
        <v>0</v>
      </c>
      <c r="X1440">
        <f t="shared" si="210"/>
        <v>1</v>
      </c>
    </row>
    <row r="1441" spans="1:24" ht="15.75" x14ac:dyDescent="0.25">
      <c r="A1441" t="str">
        <f t="shared" si="202"/>
        <v>Liam O'Brien - WAS - C</v>
      </c>
      <c r="B1441" t="str">
        <f t="shared" si="203"/>
        <v>Liam</v>
      </c>
      <c r="C1441" t="str">
        <f t="shared" si="204"/>
        <v>O'Brien</v>
      </c>
      <c r="D1441" s="13" t="s">
        <v>1796</v>
      </c>
      <c r="E1441" s="5" t="s">
        <v>2402</v>
      </c>
      <c r="F1441" s="25">
        <v>0</v>
      </c>
      <c r="G1441" s="9" t="s">
        <v>70</v>
      </c>
      <c r="H1441" s="9" t="s">
        <v>2347</v>
      </c>
      <c r="I1441" s="9">
        <v>25</v>
      </c>
      <c r="J1441" s="156">
        <f>VALUE(COUNTIF(Validation!$A$2:$H$100,A1441))</f>
        <v>0</v>
      </c>
      <c r="K1441" s="93">
        <f t="shared" si="205"/>
        <v>700000</v>
      </c>
      <c r="L1441" s="93">
        <f t="shared" si="206"/>
        <v>0</v>
      </c>
      <c r="M1441" s="92">
        <v>700000</v>
      </c>
      <c r="N1441" s="92" t="s">
        <v>8</v>
      </c>
      <c r="O1441" s="92">
        <v>0</v>
      </c>
      <c r="P1441" s="92">
        <v>0</v>
      </c>
      <c r="Q1441" s="92">
        <v>0</v>
      </c>
      <c r="R1441" s="92">
        <v>0</v>
      </c>
      <c r="S1441" s="92">
        <v>0</v>
      </c>
      <c r="T1441" s="25">
        <f t="shared" si="207"/>
        <v>1</v>
      </c>
      <c r="V1441">
        <f t="shared" si="208"/>
        <v>1</v>
      </c>
      <c r="W1441" s="25">
        <f t="shared" si="209"/>
        <v>0</v>
      </c>
      <c r="X1441">
        <f t="shared" si="210"/>
        <v>0</v>
      </c>
    </row>
    <row r="1442" spans="1:24" ht="15.75" x14ac:dyDescent="0.25">
      <c r="A1442" t="str">
        <f t="shared" si="202"/>
        <v>Brian Pinho - WAS - C, AD</v>
      </c>
      <c r="B1442" t="str">
        <f t="shared" si="203"/>
        <v>Brian</v>
      </c>
      <c r="C1442" t="str">
        <f t="shared" si="204"/>
        <v>Pinho</v>
      </c>
      <c r="D1442" s="13" t="s">
        <v>1783</v>
      </c>
      <c r="E1442" s="5" t="s">
        <v>2402</v>
      </c>
      <c r="F1442" s="25">
        <v>0</v>
      </c>
      <c r="G1442" s="5" t="s">
        <v>2349</v>
      </c>
      <c r="H1442" s="25" t="s">
        <v>2347</v>
      </c>
      <c r="I1442" s="25">
        <v>24</v>
      </c>
      <c r="J1442" s="156">
        <f>VALUE(COUNTIF(Validation!$A$2:$H$100,A1442))</f>
        <v>0</v>
      </c>
      <c r="K1442" s="93">
        <f t="shared" si="205"/>
        <v>700000</v>
      </c>
      <c r="L1442" s="93">
        <f t="shared" si="206"/>
        <v>0</v>
      </c>
      <c r="M1442" s="92">
        <v>700000</v>
      </c>
      <c r="N1442" s="92" t="s">
        <v>8</v>
      </c>
      <c r="O1442" s="92">
        <v>0</v>
      </c>
      <c r="P1442" s="92">
        <v>0</v>
      </c>
      <c r="Q1442" s="92">
        <v>0</v>
      </c>
      <c r="R1442" s="92">
        <v>0</v>
      </c>
      <c r="S1442" s="92">
        <v>0</v>
      </c>
      <c r="T1442" s="25">
        <f t="shared" si="207"/>
        <v>1</v>
      </c>
      <c r="V1442">
        <f t="shared" si="208"/>
        <v>1</v>
      </c>
      <c r="W1442" s="25">
        <f t="shared" si="209"/>
        <v>0</v>
      </c>
      <c r="X1442">
        <f t="shared" si="210"/>
        <v>0</v>
      </c>
    </row>
    <row r="1443" spans="1:24" ht="15.75" x14ac:dyDescent="0.25">
      <c r="A1443" t="str">
        <f t="shared" si="202"/>
        <v>Michael Sgarbossa - WAS - C</v>
      </c>
      <c r="B1443" t="str">
        <f t="shared" si="203"/>
        <v>Michael</v>
      </c>
      <c r="C1443" t="str">
        <f t="shared" si="204"/>
        <v>Sgarbossa</v>
      </c>
      <c r="D1443" s="13" t="s">
        <v>1795</v>
      </c>
      <c r="E1443" s="5" t="s">
        <v>2402</v>
      </c>
      <c r="F1443" s="25">
        <v>0</v>
      </c>
      <c r="G1443" s="9" t="s">
        <v>70</v>
      </c>
      <c r="H1443" s="9" t="s">
        <v>2347</v>
      </c>
      <c r="I1443" s="9">
        <v>27</v>
      </c>
      <c r="J1443" s="156">
        <f>VALUE(COUNTIF(Validation!$A$2:$H$100,A1443))</f>
        <v>0</v>
      </c>
      <c r="K1443" s="93">
        <f t="shared" si="205"/>
        <v>700000</v>
      </c>
      <c r="L1443" s="93">
        <f t="shared" si="206"/>
        <v>700000</v>
      </c>
      <c r="M1443" s="92">
        <v>700000</v>
      </c>
      <c r="N1443" s="92">
        <v>700000</v>
      </c>
      <c r="O1443" s="92" t="s">
        <v>7</v>
      </c>
      <c r="P1443" s="92">
        <v>0</v>
      </c>
      <c r="Q1443" s="92">
        <v>0</v>
      </c>
      <c r="R1443" s="92">
        <v>0</v>
      </c>
      <c r="S1443" s="92">
        <v>0</v>
      </c>
      <c r="T1443" s="25">
        <f t="shared" si="207"/>
        <v>2</v>
      </c>
      <c r="V1443">
        <f t="shared" si="208"/>
        <v>1</v>
      </c>
      <c r="W1443" s="25">
        <f t="shared" si="209"/>
        <v>0</v>
      </c>
      <c r="X1443">
        <f t="shared" si="210"/>
        <v>1</v>
      </c>
    </row>
    <row r="1444" spans="1:24" ht="15.75" x14ac:dyDescent="0.25">
      <c r="A1444" t="str">
        <f t="shared" si="202"/>
        <v>Colby Williams - WAS - DD</v>
      </c>
      <c r="B1444" t="str">
        <f t="shared" si="203"/>
        <v>Colby</v>
      </c>
      <c r="C1444" t="str">
        <f t="shared" si="204"/>
        <v>Williams</v>
      </c>
      <c r="D1444" s="13" t="s">
        <v>1786</v>
      </c>
      <c r="E1444" s="5" t="s">
        <v>2402</v>
      </c>
      <c r="F1444" s="25">
        <v>0</v>
      </c>
      <c r="G1444" s="5" t="s">
        <v>2345</v>
      </c>
      <c r="H1444" s="25" t="s">
        <v>2347</v>
      </c>
      <c r="I1444" s="25">
        <v>24</v>
      </c>
      <c r="J1444" s="156">
        <f>VALUE(COUNTIF(Validation!$A$2:$H$100,A1444))</f>
        <v>0</v>
      </c>
      <c r="K1444" s="93">
        <f t="shared" si="205"/>
        <v>700000</v>
      </c>
      <c r="L1444" s="93">
        <f t="shared" si="206"/>
        <v>0</v>
      </c>
      <c r="M1444" s="92">
        <v>700000</v>
      </c>
      <c r="N1444" s="92" t="s">
        <v>8</v>
      </c>
      <c r="O1444" s="92">
        <v>0</v>
      </c>
      <c r="P1444" s="92">
        <v>0</v>
      </c>
      <c r="Q1444" s="92">
        <v>0</v>
      </c>
      <c r="R1444" s="92">
        <v>0</v>
      </c>
      <c r="S1444" s="92">
        <v>0</v>
      </c>
      <c r="T1444" s="25">
        <f t="shared" si="207"/>
        <v>1</v>
      </c>
      <c r="V1444">
        <f t="shared" si="208"/>
        <v>1</v>
      </c>
      <c r="W1444" s="25">
        <f t="shared" si="209"/>
        <v>0</v>
      </c>
      <c r="X1444">
        <f t="shared" si="210"/>
        <v>0</v>
      </c>
    </row>
    <row r="1445" spans="1:24" ht="15.75" x14ac:dyDescent="0.25">
      <c r="A1445" t="str">
        <f t="shared" si="202"/>
        <v>Tyler Lewington - WAS - DD</v>
      </c>
      <c r="B1445" t="str">
        <f t="shared" si="203"/>
        <v>Tyler</v>
      </c>
      <c r="C1445" t="str">
        <f t="shared" si="204"/>
        <v>Lewington</v>
      </c>
      <c r="D1445" s="13" t="s">
        <v>1792</v>
      </c>
      <c r="E1445" s="5" t="s">
        <v>2402</v>
      </c>
      <c r="F1445" s="25">
        <v>0</v>
      </c>
      <c r="G1445" s="25" t="s">
        <v>2345</v>
      </c>
      <c r="H1445" s="25" t="s">
        <v>2347</v>
      </c>
      <c r="I1445" s="25">
        <v>24</v>
      </c>
      <c r="J1445" s="156">
        <f>VALUE(COUNTIF(Validation!$A$2:$H$100,A1445))</f>
        <v>0</v>
      </c>
      <c r="K1445" s="93">
        <f t="shared" si="205"/>
        <v>675000</v>
      </c>
      <c r="L1445" s="93">
        <f t="shared" si="206"/>
        <v>0</v>
      </c>
      <c r="M1445" s="92">
        <v>675000</v>
      </c>
      <c r="N1445" s="92" t="s">
        <v>8</v>
      </c>
      <c r="O1445" s="92">
        <v>0</v>
      </c>
      <c r="P1445" s="92">
        <v>0</v>
      </c>
      <c r="Q1445" s="92">
        <v>0</v>
      </c>
      <c r="R1445" s="92">
        <v>0</v>
      </c>
      <c r="S1445" s="92">
        <v>0</v>
      </c>
      <c r="T1445" s="25">
        <f t="shared" si="207"/>
        <v>1</v>
      </c>
      <c r="V1445">
        <f t="shared" si="208"/>
        <v>1</v>
      </c>
      <c r="W1445" s="25">
        <f t="shared" si="209"/>
        <v>0</v>
      </c>
      <c r="X1445">
        <f t="shared" si="210"/>
        <v>0</v>
      </c>
    </row>
    <row r="1446" spans="1:24" ht="15.75" x14ac:dyDescent="0.25">
      <c r="A1446" t="str">
        <f t="shared" si="202"/>
        <v>Blake Wheeler - WPG - AD</v>
      </c>
      <c r="B1446" t="str">
        <f t="shared" si="203"/>
        <v>Blake</v>
      </c>
      <c r="C1446" t="str">
        <f t="shared" si="204"/>
        <v>Wheeler</v>
      </c>
      <c r="D1446" s="13" t="s">
        <v>4861</v>
      </c>
      <c r="E1446" s="5" t="s">
        <v>35</v>
      </c>
      <c r="F1446" s="25" t="s">
        <v>364</v>
      </c>
      <c r="G1446" s="9" t="s">
        <v>2339</v>
      </c>
      <c r="H1446" s="9" t="s">
        <v>2569</v>
      </c>
      <c r="I1446" s="9">
        <v>32</v>
      </c>
      <c r="J1446" s="156">
        <f>VALUE(COUNTIF(Validation!$A$2:$H$100,A1446))</f>
        <v>1</v>
      </c>
      <c r="K1446" s="93">
        <f t="shared" si="205"/>
        <v>8250000</v>
      </c>
      <c r="L1446" s="93">
        <f t="shared" si="206"/>
        <v>8250000</v>
      </c>
      <c r="M1446" s="92">
        <v>8250000</v>
      </c>
      <c r="N1446" s="92">
        <v>8250000</v>
      </c>
      <c r="O1446" s="92">
        <v>8250000</v>
      </c>
      <c r="P1446" s="92">
        <v>8250000</v>
      </c>
      <c r="Q1446" s="92">
        <v>8250000</v>
      </c>
      <c r="R1446" s="92" t="s">
        <v>7</v>
      </c>
      <c r="S1446" s="92">
        <v>0</v>
      </c>
      <c r="T1446" s="25">
        <f t="shared" si="207"/>
        <v>5</v>
      </c>
      <c r="V1446">
        <f t="shared" si="208"/>
        <v>1</v>
      </c>
      <c r="W1446" s="25">
        <f t="shared" si="209"/>
        <v>0</v>
      </c>
      <c r="X1446">
        <f t="shared" si="210"/>
        <v>1</v>
      </c>
    </row>
    <row r="1447" spans="1:24" ht="15.75" x14ac:dyDescent="0.25">
      <c r="A1447" t="str">
        <f t="shared" si="202"/>
        <v>Dustin Byfuglien - WPG - DD</v>
      </c>
      <c r="B1447" t="str">
        <f t="shared" si="203"/>
        <v>Dustin</v>
      </c>
      <c r="C1447" t="str">
        <f t="shared" si="204"/>
        <v>Byfuglien</v>
      </c>
      <c r="D1447" s="13" t="s">
        <v>4863</v>
      </c>
      <c r="E1447" s="5" t="s">
        <v>35</v>
      </c>
      <c r="F1447" s="25" t="s">
        <v>326</v>
      </c>
      <c r="G1447" s="5" t="s">
        <v>2345</v>
      </c>
      <c r="H1447" s="25" t="s">
        <v>2569</v>
      </c>
      <c r="I1447" s="25">
        <v>34</v>
      </c>
      <c r="J1447" s="156">
        <f>VALUE(COUNTIF(Validation!$A$2:$H$100,A1447))</f>
        <v>0</v>
      </c>
      <c r="K1447" s="93">
        <f t="shared" si="205"/>
        <v>7600000</v>
      </c>
      <c r="L1447" s="93">
        <f t="shared" si="206"/>
        <v>7600000</v>
      </c>
      <c r="M1447" s="92">
        <v>7600000</v>
      </c>
      <c r="N1447" s="92">
        <v>7600000</v>
      </c>
      <c r="O1447" s="92" t="s">
        <v>7</v>
      </c>
      <c r="P1447" s="92">
        <v>0</v>
      </c>
      <c r="Q1447" s="92">
        <v>0</v>
      </c>
      <c r="R1447" s="92">
        <v>0</v>
      </c>
      <c r="S1447" s="92">
        <v>0</v>
      </c>
      <c r="T1447" s="25">
        <f t="shared" si="207"/>
        <v>2</v>
      </c>
      <c r="V1447">
        <f t="shared" si="208"/>
        <v>1</v>
      </c>
      <c r="W1447" s="25">
        <f t="shared" si="209"/>
        <v>0</v>
      </c>
      <c r="X1447">
        <f t="shared" si="210"/>
        <v>1</v>
      </c>
    </row>
    <row r="1448" spans="1:24" ht="15.75" x14ac:dyDescent="0.25">
      <c r="A1448" t="str">
        <f t="shared" si="202"/>
        <v>Connor Hellebuyck - WPG - G</v>
      </c>
      <c r="B1448" t="str">
        <f t="shared" si="203"/>
        <v>Connor</v>
      </c>
      <c r="C1448" t="str">
        <f t="shared" si="204"/>
        <v>Hellebuyck</v>
      </c>
      <c r="D1448" s="13" t="s">
        <v>2006</v>
      </c>
      <c r="E1448" s="5" t="s">
        <v>35</v>
      </c>
      <c r="F1448" s="25">
        <v>0</v>
      </c>
      <c r="G1448" s="5" t="s">
        <v>121</v>
      </c>
      <c r="H1448" s="25" t="s">
        <v>2569</v>
      </c>
      <c r="I1448" s="25">
        <v>26</v>
      </c>
      <c r="J1448" s="156">
        <f>VALUE(COUNTIF(Validation!$A$2:$H$100,A1448))</f>
        <v>1</v>
      </c>
      <c r="K1448" s="93">
        <f t="shared" si="205"/>
        <v>6166666</v>
      </c>
      <c r="L1448" s="93">
        <f t="shared" si="206"/>
        <v>6166666</v>
      </c>
      <c r="M1448" s="92">
        <v>6166666</v>
      </c>
      <c r="N1448" s="92">
        <v>6166666</v>
      </c>
      <c r="O1448" s="92">
        <v>6166666</v>
      </c>
      <c r="P1448" s="92">
        <v>6166666</v>
      </c>
      <c r="Q1448" s="92">
        <v>6166666</v>
      </c>
      <c r="R1448" s="92" t="s">
        <v>7</v>
      </c>
      <c r="S1448" s="92">
        <v>0</v>
      </c>
      <c r="T1448" s="25">
        <f t="shared" si="207"/>
        <v>5</v>
      </c>
      <c r="V1448">
        <f t="shared" si="208"/>
        <v>1</v>
      </c>
      <c r="W1448" s="25">
        <f t="shared" si="209"/>
        <v>0</v>
      </c>
      <c r="X1448">
        <f t="shared" si="210"/>
        <v>1</v>
      </c>
    </row>
    <row r="1449" spans="1:24" ht="15.75" x14ac:dyDescent="0.25">
      <c r="A1449" t="str">
        <f t="shared" si="202"/>
        <v>Mark Scheifele - WPG - C</v>
      </c>
      <c r="B1449" t="str">
        <f t="shared" si="203"/>
        <v>Mark</v>
      </c>
      <c r="C1449" t="str">
        <f t="shared" si="204"/>
        <v>Scheifele</v>
      </c>
      <c r="D1449" s="13" t="s">
        <v>4862</v>
      </c>
      <c r="E1449" s="5" t="s">
        <v>35</v>
      </c>
      <c r="F1449" s="25">
        <v>0</v>
      </c>
      <c r="G1449" s="5" t="s">
        <v>70</v>
      </c>
      <c r="H1449" s="25" t="s">
        <v>2569</v>
      </c>
      <c r="I1449" s="25">
        <v>26</v>
      </c>
      <c r="J1449" s="156">
        <f>VALUE(COUNTIF(Validation!$A$2:$H$100,A1449))</f>
        <v>1</v>
      </c>
      <c r="K1449" s="93">
        <f t="shared" si="205"/>
        <v>6125000</v>
      </c>
      <c r="L1449" s="93">
        <f t="shared" si="206"/>
        <v>6125000</v>
      </c>
      <c r="M1449" s="92">
        <v>6125000</v>
      </c>
      <c r="N1449" s="92">
        <v>6125000</v>
      </c>
      <c r="O1449" s="92">
        <v>6125000</v>
      </c>
      <c r="P1449" s="92">
        <v>6125000</v>
      </c>
      <c r="Q1449" s="92">
        <v>6125000</v>
      </c>
      <c r="R1449" s="92" t="s">
        <v>7</v>
      </c>
      <c r="S1449" s="92">
        <v>0</v>
      </c>
      <c r="T1449" s="25">
        <f t="shared" si="207"/>
        <v>5</v>
      </c>
      <c r="V1449">
        <f t="shared" si="208"/>
        <v>1</v>
      </c>
      <c r="W1449" s="25">
        <f t="shared" si="209"/>
        <v>0</v>
      </c>
      <c r="X1449">
        <f t="shared" si="210"/>
        <v>1</v>
      </c>
    </row>
    <row r="1450" spans="1:24" ht="15.75" x14ac:dyDescent="0.25">
      <c r="A1450" t="str">
        <f t="shared" si="202"/>
        <v>Nikolaj Ehlers - WPG - AD, AG</v>
      </c>
      <c r="B1450" t="str">
        <f t="shared" si="203"/>
        <v>Nikolaj</v>
      </c>
      <c r="C1450" t="str">
        <f t="shared" si="204"/>
        <v>Ehlers</v>
      </c>
      <c r="D1450" s="13" t="s">
        <v>1992</v>
      </c>
      <c r="E1450" s="5" t="s">
        <v>35</v>
      </c>
      <c r="F1450" s="25">
        <v>0</v>
      </c>
      <c r="G1450" s="5" t="s">
        <v>2342</v>
      </c>
      <c r="H1450" s="25" t="s">
        <v>2569</v>
      </c>
      <c r="I1450" s="25">
        <v>23</v>
      </c>
      <c r="J1450" s="156">
        <f>VALUE(COUNTIF(Validation!$A$2:$H$100,A1450))</f>
        <v>1</v>
      </c>
      <c r="K1450" s="93">
        <f t="shared" si="205"/>
        <v>6000000</v>
      </c>
      <c r="L1450" s="93">
        <f t="shared" si="206"/>
        <v>6000000</v>
      </c>
      <c r="M1450" s="92">
        <v>6000000</v>
      </c>
      <c r="N1450" s="92">
        <v>6000000</v>
      </c>
      <c r="O1450" s="92">
        <v>6000000</v>
      </c>
      <c r="P1450" s="92">
        <v>6000000</v>
      </c>
      <c r="Q1450" s="92">
        <v>6000000</v>
      </c>
      <c r="R1450" s="92">
        <v>6000000</v>
      </c>
      <c r="S1450" s="92" t="s">
        <v>7</v>
      </c>
      <c r="T1450" s="25">
        <f t="shared" si="207"/>
        <v>6</v>
      </c>
      <c r="V1450">
        <f t="shared" si="208"/>
        <v>1</v>
      </c>
      <c r="W1450" s="25">
        <f t="shared" si="209"/>
        <v>0</v>
      </c>
      <c r="X1450">
        <f t="shared" si="210"/>
        <v>1</v>
      </c>
    </row>
    <row r="1451" spans="1:24" ht="15.75" x14ac:dyDescent="0.25">
      <c r="A1451" t="str">
        <f t="shared" si="202"/>
        <v>Bryan Little - WPG - C, AD</v>
      </c>
      <c r="B1451" t="str">
        <f t="shared" si="203"/>
        <v>Bryan</v>
      </c>
      <c r="C1451" t="str">
        <f t="shared" si="204"/>
        <v>Little</v>
      </c>
      <c r="D1451" s="13" t="s">
        <v>1993</v>
      </c>
      <c r="E1451" s="5" t="s">
        <v>35</v>
      </c>
      <c r="F1451" s="25" t="s">
        <v>364</v>
      </c>
      <c r="G1451" s="5" t="s">
        <v>2349</v>
      </c>
      <c r="H1451" s="25" t="s">
        <v>2569</v>
      </c>
      <c r="I1451" s="25">
        <v>31</v>
      </c>
      <c r="J1451" s="156">
        <f>VALUE(COUNTIF(Validation!$A$2:$H$100,A1451))</f>
        <v>0</v>
      </c>
      <c r="K1451" s="93">
        <f t="shared" si="205"/>
        <v>5291666</v>
      </c>
      <c r="L1451" s="93">
        <f t="shared" si="206"/>
        <v>5291666</v>
      </c>
      <c r="M1451" s="92">
        <v>5291666</v>
      </c>
      <c r="N1451" s="92">
        <v>5291666</v>
      </c>
      <c r="O1451" s="92">
        <v>5291666</v>
      </c>
      <c r="P1451" s="92">
        <v>5291666</v>
      </c>
      <c r="Q1451" s="92">
        <v>5291666</v>
      </c>
      <c r="R1451" s="92" t="s">
        <v>7</v>
      </c>
      <c r="S1451" s="92">
        <v>0</v>
      </c>
      <c r="T1451" s="25">
        <f t="shared" si="207"/>
        <v>5</v>
      </c>
      <c r="V1451">
        <f t="shared" si="208"/>
        <v>1</v>
      </c>
      <c r="W1451" s="25">
        <f t="shared" si="209"/>
        <v>0</v>
      </c>
      <c r="X1451">
        <f t="shared" si="210"/>
        <v>1</v>
      </c>
    </row>
    <row r="1452" spans="1:24" ht="15.75" x14ac:dyDescent="0.25">
      <c r="A1452" t="str">
        <f t="shared" si="202"/>
        <v>Dmitry Kulikov - WPG - DG</v>
      </c>
      <c r="B1452" t="str">
        <f t="shared" si="203"/>
        <v>Dmitry</v>
      </c>
      <c r="C1452" t="str">
        <f t="shared" si="204"/>
        <v>Kulikov</v>
      </c>
      <c r="D1452" s="13" t="s">
        <v>2003</v>
      </c>
      <c r="E1452" s="5" t="s">
        <v>35</v>
      </c>
      <c r="F1452" s="25" t="s">
        <v>326</v>
      </c>
      <c r="G1452" s="25" t="s">
        <v>2346</v>
      </c>
      <c r="H1452" s="25" t="s">
        <v>2569</v>
      </c>
      <c r="I1452" s="25">
        <v>28</v>
      </c>
      <c r="J1452" s="156">
        <f>VALUE(COUNTIF(Validation!$A$2:$H$100,A1452))</f>
        <v>0</v>
      </c>
      <c r="K1452" s="93">
        <f t="shared" si="205"/>
        <v>4333333</v>
      </c>
      <c r="L1452" s="93">
        <f t="shared" si="206"/>
        <v>0</v>
      </c>
      <c r="M1452" s="92">
        <v>4333333</v>
      </c>
      <c r="N1452" s="92" t="s">
        <v>7</v>
      </c>
      <c r="O1452" s="92">
        <v>0</v>
      </c>
      <c r="P1452" s="92">
        <v>0</v>
      </c>
      <c r="Q1452" s="92">
        <v>0</v>
      </c>
      <c r="R1452" s="92">
        <v>0</v>
      </c>
      <c r="S1452" s="92">
        <v>0</v>
      </c>
      <c r="T1452" s="25">
        <f t="shared" si="207"/>
        <v>1</v>
      </c>
      <c r="V1452">
        <f t="shared" si="208"/>
        <v>1</v>
      </c>
      <c r="W1452" s="25">
        <f t="shared" si="209"/>
        <v>0</v>
      </c>
      <c r="X1452">
        <f t="shared" si="210"/>
        <v>0</v>
      </c>
    </row>
    <row r="1453" spans="1:24" ht="15.75" x14ac:dyDescent="0.25">
      <c r="A1453" t="str">
        <f t="shared" si="202"/>
        <v>Mathieu Perreault - WPG - AG, C</v>
      </c>
      <c r="B1453" t="str">
        <f t="shared" si="203"/>
        <v>Mathieu</v>
      </c>
      <c r="C1453" t="str">
        <f t="shared" si="204"/>
        <v>Perreault</v>
      </c>
      <c r="D1453" s="13" t="s">
        <v>1994</v>
      </c>
      <c r="E1453" s="25" t="s">
        <v>35</v>
      </c>
      <c r="F1453" s="25" t="s">
        <v>326</v>
      </c>
      <c r="G1453" s="25" t="s">
        <v>2351</v>
      </c>
      <c r="H1453" s="25" t="s">
        <v>2569</v>
      </c>
      <c r="I1453" s="25">
        <v>31</v>
      </c>
      <c r="J1453" s="156">
        <f>VALUE(COUNTIF(Validation!$A$2:$H$100,A1453))</f>
        <v>0</v>
      </c>
      <c r="K1453" s="93">
        <f t="shared" si="205"/>
        <v>4125000</v>
      </c>
      <c r="L1453" s="93">
        <f t="shared" si="206"/>
        <v>4125000</v>
      </c>
      <c r="M1453" s="92">
        <v>4125000</v>
      </c>
      <c r="N1453" s="92">
        <v>4125000</v>
      </c>
      <c r="O1453" s="92" t="s">
        <v>7</v>
      </c>
      <c r="P1453" s="92">
        <v>0</v>
      </c>
      <c r="Q1453" s="92">
        <v>0</v>
      </c>
      <c r="R1453" s="92">
        <v>0</v>
      </c>
      <c r="S1453" s="92">
        <v>0</v>
      </c>
      <c r="T1453" s="25">
        <f t="shared" si="207"/>
        <v>2</v>
      </c>
      <c r="V1453">
        <f t="shared" si="208"/>
        <v>1</v>
      </c>
      <c r="W1453" s="25">
        <f t="shared" si="209"/>
        <v>0</v>
      </c>
      <c r="X1453">
        <f t="shared" si="210"/>
        <v>1</v>
      </c>
    </row>
    <row r="1454" spans="1:24" ht="15.75" x14ac:dyDescent="0.25">
      <c r="A1454" t="str">
        <f t="shared" si="202"/>
        <v>Joshua Morrissey - WPG - DG</v>
      </c>
      <c r="B1454" t="str">
        <f t="shared" si="203"/>
        <v>Joshua</v>
      </c>
      <c r="C1454" t="str">
        <f t="shared" si="204"/>
        <v>Morrissey</v>
      </c>
      <c r="D1454" s="13" t="s">
        <v>2004</v>
      </c>
      <c r="E1454" s="5" t="s">
        <v>35</v>
      </c>
      <c r="F1454" s="25">
        <v>0</v>
      </c>
      <c r="G1454" s="25" t="s">
        <v>2346</v>
      </c>
      <c r="H1454" s="25" t="s">
        <v>2569</v>
      </c>
      <c r="I1454" s="25">
        <v>24</v>
      </c>
      <c r="J1454" s="156">
        <f>VALUE(COUNTIF(Validation!$A$2:$H$100,A1454))</f>
        <v>1</v>
      </c>
      <c r="K1454" s="93">
        <f t="shared" si="205"/>
        <v>3150000</v>
      </c>
      <c r="L1454" s="93">
        <f t="shared" si="206"/>
        <v>0</v>
      </c>
      <c r="M1454" s="92">
        <v>3150000</v>
      </c>
      <c r="N1454" s="92" t="s">
        <v>8</v>
      </c>
      <c r="O1454" s="92">
        <v>0</v>
      </c>
      <c r="P1454" s="92">
        <v>0</v>
      </c>
      <c r="Q1454" s="92">
        <v>0</v>
      </c>
      <c r="R1454" s="92">
        <v>0</v>
      </c>
      <c r="S1454" s="92">
        <v>0</v>
      </c>
      <c r="T1454" s="25">
        <f t="shared" si="207"/>
        <v>1</v>
      </c>
      <c r="V1454">
        <f t="shared" si="208"/>
        <v>1</v>
      </c>
      <c r="W1454" s="25">
        <f t="shared" si="209"/>
        <v>0</v>
      </c>
      <c r="X1454">
        <f t="shared" si="210"/>
        <v>0</v>
      </c>
    </row>
    <row r="1455" spans="1:24" ht="15.75" x14ac:dyDescent="0.25">
      <c r="A1455" t="str">
        <f t="shared" si="202"/>
        <v>Neal Pionk - WPG - DD</v>
      </c>
      <c r="B1455" t="str">
        <f t="shared" si="203"/>
        <v>Neal</v>
      </c>
      <c r="C1455" t="str">
        <f t="shared" si="204"/>
        <v>Pionk</v>
      </c>
      <c r="D1455" s="13" t="s">
        <v>1679</v>
      </c>
      <c r="E1455" s="5" t="s">
        <v>35</v>
      </c>
      <c r="F1455" s="25">
        <v>0</v>
      </c>
      <c r="G1455" s="25" t="s">
        <v>2345</v>
      </c>
      <c r="H1455" s="25" t="s">
        <v>2569</v>
      </c>
      <c r="I1455" s="25">
        <v>24</v>
      </c>
      <c r="J1455" s="156">
        <f>VALUE(COUNTIF(Validation!$A$2:$H$100,A1455))</f>
        <v>1</v>
      </c>
      <c r="K1455" s="93">
        <f t="shared" si="205"/>
        <v>3000000</v>
      </c>
      <c r="L1455" s="93">
        <f t="shared" si="206"/>
        <v>3000000</v>
      </c>
      <c r="M1455" s="92">
        <v>3000000</v>
      </c>
      <c r="N1455" s="92">
        <v>3000000</v>
      </c>
      <c r="O1455" s="92" t="s">
        <v>8</v>
      </c>
      <c r="P1455" s="92">
        <v>0</v>
      </c>
      <c r="Q1455" s="92">
        <v>0</v>
      </c>
      <c r="R1455" s="92">
        <v>0</v>
      </c>
      <c r="S1455" s="92">
        <v>0</v>
      </c>
      <c r="T1455" s="25">
        <f t="shared" si="207"/>
        <v>2</v>
      </c>
      <c r="V1455">
        <f t="shared" si="208"/>
        <v>1</v>
      </c>
      <c r="W1455" s="25">
        <f t="shared" si="209"/>
        <v>0</v>
      </c>
      <c r="X1455">
        <f t="shared" si="210"/>
        <v>1</v>
      </c>
    </row>
    <row r="1456" spans="1:24" ht="15.75" x14ac:dyDescent="0.25">
      <c r="A1456" t="str">
        <f t="shared" si="202"/>
        <v>Adam Lowry - WPG - C</v>
      </c>
      <c r="B1456" t="str">
        <f t="shared" si="203"/>
        <v>Adam</v>
      </c>
      <c r="C1456" t="str">
        <f t="shared" si="204"/>
        <v>Lowry</v>
      </c>
      <c r="D1456" s="13" t="s">
        <v>1995</v>
      </c>
      <c r="E1456" s="5" t="s">
        <v>35</v>
      </c>
      <c r="F1456" s="25">
        <v>0</v>
      </c>
      <c r="G1456" s="25" t="s">
        <v>70</v>
      </c>
      <c r="H1456" s="25" t="s">
        <v>2569</v>
      </c>
      <c r="I1456" s="25">
        <v>26</v>
      </c>
      <c r="J1456" s="156">
        <f>VALUE(COUNTIF(Validation!$A$2:$H$100,A1456))</f>
        <v>0</v>
      </c>
      <c r="K1456" s="93">
        <f t="shared" si="205"/>
        <v>2916666</v>
      </c>
      <c r="L1456" s="93">
        <f t="shared" si="206"/>
        <v>2916666</v>
      </c>
      <c r="M1456" s="92">
        <v>2916666</v>
      </c>
      <c r="N1456" s="92">
        <v>2916666</v>
      </c>
      <c r="O1456" s="92" t="s">
        <v>7</v>
      </c>
      <c r="P1456" s="92">
        <v>0</v>
      </c>
      <c r="Q1456" s="92">
        <v>0</v>
      </c>
      <c r="R1456" s="92">
        <v>0</v>
      </c>
      <c r="S1456" s="92">
        <v>0</v>
      </c>
      <c r="T1456" s="25">
        <f t="shared" si="207"/>
        <v>2</v>
      </c>
      <c r="V1456">
        <f t="shared" si="208"/>
        <v>1</v>
      </c>
      <c r="W1456" s="25">
        <f t="shared" si="209"/>
        <v>0</v>
      </c>
      <c r="X1456">
        <f t="shared" si="210"/>
        <v>1</v>
      </c>
    </row>
    <row r="1457" spans="1:24" ht="15.75" x14ac:dyDescent="0.25">
      <c r="A1457" t="str">
        <f t="shared" si="202"/>
        <v>Andrew Copp - WPG - C, AG</v>
      </c>
      <c r="B1457" t="str">
        <f t="shared" si="203"/>
        <v>Andrew</v>
      </c>
      <c r="C1457" t="str">
        <f t="shared" si="204"/>
        <v>Copp</v>
      </c>
      <c r="D1457" s="13" t="s">
        <v>1997</v>
      </c>
      <c r="E1457" s="5" t="s">
        <v>35</v>
      </c>
      <c r="F1457" s="25">
        <v>0</v>
      </c>
      <c r="G1457" s="25" t="s">
        <v>2353</v>
      </c>
      <c r="H1457" s="25" t="s">
        <v>2569</v>
      </c>
      <c r="I1457" s="25">
        <v>25</v>
      </c>
      <c r="J1457" s="156">
        <f>VALUE(COUNTIF(Validation!$A$2:$H$100,A1457))</f>
        <v>0</v>
      </c>
      <c r="K1457" s="93">
        <f t="shared" si="205"/>
        <v>2280000</v>
      </c>
      <c r="L1457" s="93">
        <f t="shared" si="206"/>
        <v>2280000</v>
      </c>
      <c r="M1457" s="92">
        <v>2280000</v>
      </c>
      <c r="N1457" s="92">
        <v>2280000</v>
      </c>
      <c r="O1457" s="92" t="s">
        <v>8</v>
      </c>
      <c r="P1457" s="92">
        <v>0</v>
      </c>
      <c r="Q1457" s="92">
        <v>0</v>
      </c>
      <c r="R1457" s="92">
        <v>0</v>
      </c>
      <c r="S1457" s="92">
        <v>0</v>
      </c>
      <c r="T1457" s="25">
        <f t="shared" si="207"/>
        <v>2</v>
      </c>
      <c r="V1457">
        <f t="shared" si="208"/>
        <v>1</v>
      </c>
      <c r="W1457" s="25">
        <f t="shared" si="209"/>
        <v>0</v>
      </c>
      <c r="X1457">
        <f t="shared" si="210"/>
        <v>1</v>
      </c>
    </row>
    <row r="1458" spans="1:24" ht="15.75" x14ac:dyDescent="0.25">
      <c r="A1458" t="str">
        <f t="shared" si="202"/>
        <v>Kristian Vesalainen - WPG - AG, AD</v>
      </c>
      <c r="B1458" t="str">
        <f t="shared" si="203"/>
        <v>Kristian</v>
      </c>
      <c r="C1458" t="str">
        <f t="shared" si="204"/>
        <v>Vesalainen</v>
      </c>
      <c r="D1458" s="13" t="s">
        <v>2008</v>
      </c>
      <c r="E1458" s="5" t="s">
        <v>35</v>
      </c>
      <c r="F1458" s="25" t="s">
        <v>331</v>
      </c>
      <c r="G1458" s="25" t="s">
        <v>2343</v>
      </c>
      <c r="H1458" s="25" t="s">
        <v>2581</v>
      </c>
      <c r="I1458" s="25">
        <v>20</v>
      </c>
      <c r="J1458" s="156">
        <f>VALUE(COUNTIF(Validation!$A$2:$H$100,A1458))</f>
        <v>0</v>
      </c>
      <c r="K1458" s="93">
        <f t="shared" si="205"/>
        <v>1460833</v>
      </c>
      <c r="L1458" s="93">
        <f t="shared" si="206"/>
        <v>1460833</v>
      </c>
      <c r="M1458" s="92">
        <v>1460833</v>
      </c>
      <c r="N1458" s="92">
        <v>1460833</v>
      </c>
      <c r="O1458" s="92">
        <v>1460833</v>
      </c>
      <c r="P1458" s="92" t="s">
        <v>8</v>
      </c>
      <c r="Q1458" s="92">
        <v>0</v>
      </c>
      <c r="R1458" s="92">
        <v>0</v>
      </c>
      <c r="S1458" s="92">
        <v>0</v>
      </c>
      <c r="T1458" s="25">
        <f t="shared" si="207"/>
        <v>3</v>
      </c>
      <c r="V1458">
        <f t="shared" si="208"/>
        <v>1</v>
      </c>
      <c r="W1458" s="25">
        <f t="shared" si="209"/>
        <v>1</v>
      </c>
      <c r="X1458">
        <f t="shared" si="210"/>
        <v>1</v>
      </c>
    </row>
    <row r="1459" spans="1:24" ht="15.75" x14ac:dyDescent="0.25">
      <c r="A1459" t="str">
        <f t="shared" si="202"/>
        <v>Laurent Brossoit - WPG - G</v>
      </c>
      <c r="B1459" t="str">
        <f t="shared" si="203"/>
        <v>Laurent</v>
      </c>
      <c r="C1459" t="str">
        <f t="shared" si="204"/>
        <v>Brossoit</v>
      </c>
      <c r="D1459" s="13" t="s">
        <v>2007</v>
      </c>
      <c r="E1459" s="5" t="s">
        <v>35</v>
      </c>
      <c r="F1459" s="25">
        <v>0</v>
      </c>
      <c r="G1459" s="25" t="s">
        <v>121</v>
      </c>
      <c r="H1459" s="25" t="s">
        <v>2569</v>
      </c>
      <c r="I1459" s="25">
        <v>26</v>
      </c>
      <c r="J1459" s="156">
        <f>VALUE(COUNTIF(Validation!$A$2:$H$100,A1459))</f>
        <v>0</v>
      </c>
      <c r="K1459" s="93">
        <f t="shared" si="205"/>
        <v>1225000</v>
      </c>
      <c r="L1459" s="93">
        <f t="shared" si="206"/>
        <v>0</v>
      </c>
      <c r="M1459" s="92">
        <v>1225000</v>
      </c>
      <c r="N1459" s="92" t="s">
        <v>7</v>
      </c>
      <c r="O1459" s="92">
        <v>0</v>
      </c>
      <c r="P1459" s="92">
        <v>0</v>
      </c>
      <c r="Q1459" s="92">
        <v>0</v>
      </c>
      <c r="R1459" s="92">
        <v>0</v>
      </c>
      <c r="S1459" s="92">
        <v>0</v>
      </c>
      <c r="T1459" s="25">
        <f t="shared" si="207"/>
        <v>1</v>
      </c>
      <c r="V1459">
        <f t="shared" si="208"/>
        <v>1</v>
      </c>
      <c r="W1459" s="25">
        <f t="shared" si="209"/>
        <v>0</v>
      </c>
      <c r="X1459">
        <f t="shared" si="210"/>
        <v>0</v>
      </c>
    </row>
    <row r="1460" spans="1:24" ht="15.75" x14ac:dyDescent="0.25">
      <c r="A1460" t="str">
        <f t="shared" si="202"/>
        <v>Ville Heinola - WPG - DG</v>
      </c>
      <c r="B1460" t="str">
        <f t="shared" si="203"/>
        <v>Ville</v>
      </c>
      <c r="C1460" t="str">
        <f t="shared" si="204"/>
        <v>Heinola</v>
      </c>
      <c r="D1460" s="13" t="s">
        <v>2643</v>
      </c>
      <c r="E1460" s="5" t="s">
        <v>35</v>
      </c>
      <c r="F1460" s="25" t="s">
        <v>331</v>
      </c>
      <c r="G1460" s="25" t="s">
        <v>2346</v>
      </c>
      <c r="H1460" s="25" t="s">
        <v>2581</v>
      </c>
      <c r="I1460" s="25">
        <v>18</v>
      </c>
      <c r="J1460" s="156">
        <f>VALUE(COUNTIF(Validation!$A$2:$H$100,A1460))</f>
        <v>0</v>
      </c>
      <c r="K1460" s="93">
        <f t="shared" si="205"/>
        <v>1137500</v>
      </c>
      <c r="L1460" s="93">
        <f t="shared" si="206"/>
        <v>1137500</v>
      </c>
      <c r="M1460" s="94">
        <v>1137500</v>
      </c>
      <c r="N1460" s="94">
        <v>1137500</v>
      </c>
      <c r="O1460" s="94">
        <v>1137500</v>
      </c>
      <c r="P1460" s="94" t="s">
        <v>8</v>
      </c>
      <c r="Q1460" s="94">
        <v>0</v>
      </c>
      <c r="R1460" s="94">
        <v>0</v>
      </c>
      <c r="S1460" s="94">
        <v>0</v>
      </c>
      <c r="T1460" s="25">
        <f t="shared" si="207"/>
        <v>3</v>
      </c>
      <c r="V1460">
        <f t="shared" si="208"/>
        <v>1</v>
      </c>
      <c r="W1460" s="25">
        <f t="shared" ref="W1460:W1478" si="211">IF(LEFT(F1460,3)="ELC",1,0)</f>
        <v>1</v>
      </c>
      <c r="X1460">
        <f t="shared" ref="X1460:X1478" si="212">IF(K1460=L1460,1,0)</f>
        <v>1</v>
      </c>
    </row>
    <row r="1461" spans="1:24" ht="15.75" x14ac:dyDescent="0.25">
      <c r="A1461" t="str">
        <f t="shared" si="202"/>
        <v>Jack Roslovic - WPG - AD, C</v>
      </c>
      <c r="B1461" t="str">
        <f t="shared" si="203"/>
        <v>Jack</v>
      </c>
      <c r="C1461" t="str">
        <f t="shared" si="204"/>
        <v>Roslovic</v>
      </c>
      <c r="D1461" s="13" t="s">
        <v>2000</v>
      </c>
      <c r="E1461" s="5" t="s">
        <v>35</v>
      </c>
      <c r="F1461" s="25" t="s">
        <v>331</v>
      </c>
      <c r="G1461" s="25" t="s">
        <v>2354</v>
      </c>
      <c r="H1461" s="25" t="s">
        <v>2569</v>
      </c>
      <c r="I1461" s="25">
        <v>22</v>
      </c>
      <c r="J1461" s="156">
        <f>VALUE(COUNTIF(Validation!$A$2:$H$100,A1461))</f>
        <v>1</v>
      </c>
      <c r="K1461" s="93">
        <f t="shared" si="205"/>
        <v>1106666</v>
      </c>
      <c r="L1461" s="93">
        <f t="shared" si="206"/>
        <v>0</v>
      </c>
      <c r="M1461" s="92">
        <v>1106666</v>
      </c>
      <c r="N1461" s="92" t="s">
        <v>8</v>
      </c>
      <c r="O1461" s="92">
        <v>0</v>
      </c>
      <c r="P1461" s="92">
        <v>0</v>
      </c>
      <c r="Q1461" s="92">
        <v>0</v>
      </c>
      <c r="R1461" s="92">
        <v>0</v>
      </c>
      <c r="S1461" s="92">
        <v>0</v>
      </c>
      <c r="T1461" s="25">
        <f t="shared" si="207"/>
        <v>1</v>
      </c>
      <c r="V1461">
        <f t="shared" si="208"/>
        <v>1</v>
      </c>
      <c r="W1461" s="25">
        <f t="shared" si="211"/>
        <v>1</v>
      </c>
      <c r="X1461">
        <f t="shared" si="212"/>
        <v>0</v>
      </c>
    </row>
    <row r="1462" spans="1:24" ht="15.75" x14ac:dyDescent="0.25">
      <c r="A1462" t="str">
        <f t="shared" si="202"/>
        <v>Logan Stanley - WPG - DG</v>
      </c>
      <c r="B1462" t="str">
        <f t="shared" si="203"/>
        <v>Logan</v>
      </c>
      <c r="C1462" t="str">
        <f t="shared" si="204"/>
        <v>Stanley</v>
      </c>
      <c r="D1462" s="13" t="s">
        <v>2010</v>
      </c>
      <c r="E1462" s="5" t="s">
        <v>35</v>
      </c>
      <c r="F1462" s="25" t="s">
        <v>331</v>
      </c>
      <c r="G1462" s="25" t="s">
        <v>2346</v>
      </c>
      <c r="H1462" s="25" t="s">
        <v>2581</v>
      </c>
      <c r="I1462" s="25">
        <v>21</v>
      </c>
      <c r="J1462" s="156">
        <f>VALUE(COUNTIF(Validation!$A$2:$H$100,A1462))</f>
        <v>0</v>
      </c>
      <c r="K1462" s="93">
        <f t="shared" si="205"/>
        <v>1075833</v>
      </c>
      <c r="L1462" s="93">
        <f t="shared" si="206"/>
        <v>1075833</v>
      </c>
      <c r="M1462" s="94">
        <v>1075833</v>
      </c>
      <c r="N1462" s="94">
        <v>1075833</v>
      </c>
      <c r="O1462" s="94" t="s">
        <v>8</v>
      </c>
      <c r="P1462" s="94">
        <v>0</v>
      </c>
      <c r="Q1462" s="94">
        <v>0</v>
      </c>
      <c r="R1462" s="94">
        <v>0</v>
      </c>
      <c r="S1462" s="94">
        <v>0</v>
      </c>
      <c r="T1462" s="25">
        <f t="shared" si="207"/>
        <v>2</v>
      </c>
      <c r="V1462">
        <f t="shared" si="208"/>
        <v>1</v>
      </c>
      <c r="W1462" s="25">
        <f t="shared" si="211"/>
        <v>1</v>
      </c>
      <c r="X1462">
        <f t="shared" si="212"/>
        <v>1</v>
      </c>
    </row>
    <row r="1463" spans="1:24" ht="15.75" x14ac:dyDescent="0.25">
      <c r="A1463" t="str">
        <f t="shared" si="202"/>
        <v>Nathan Beaulieu - WPG - DG</v>
      </c>
      <c r="B1463" t="str">
        <f t="shared" si="203"/>
        <v>Nathan</v>
      </c>
      <c r="C1463" t="str">
        <f t="shared" si="204"/>
        <v>Beaulieu</v>
      </c>
      <c r="D1463" s="13" t="s">
        <v>1307</v>
      </c>
      <c r="E1463" s="5" t="s">
        <v>35</v>
      </c>
      <c r="F1463" s="25">
        <v>0</v>
      </c>
      <c r="G1463" s="158" t="s">
        <v>2346</v>
      </c>
      <c r="H1463" s="158" t="s">
        <v>2569</v>
      </c>
      <c r="I1463" s="158">
        <v>26</v>
      </c>
      <c r="J1463" s="156">
        <f>VALUE(COUNTIF(Validation!$A$2:$H$100,A1463))</f>
        <v>0</v>
      </c>
      <c r="K1463" s="93">
        <f t="shared" si="205"/>
        <v>1000000</v>
      </c>
      <c r="L1463" s="93">
        <f t="shared" si="206"/>
        <v>0</v>
      </c>
      <c r="M1463" s="92">
        <v>1000000</v>
      </c>
      <c r="N1463" s="92" t="s">
        <v>7</v>
      </c>
      <c r="O1463" s="92">
        <v>0</v>
      </c>
      <c r="P1463" s="92">
        <v>0</v>
      </c>
      <c r="Q1463" s="92">
        <v>0</v>
      </c>
      <c r="R1463" s="92">
        <v>0</v>
      </c>
      <c r="S1463" s="92">
        <v>0</v>
      </c>
      <c r="T1463" s="25">
        <f t="shared" si="207"/>
        <v>1</v>
      </c>
      <c r="V1463">
        <f t="shared" si="208"/>
        <v>1</v>
      </c>
      <c r="W1463" s="25">
        <f t="shared" si="211"/>
        <v>0</v>
      </c>
      <c r="X1463">
        <f t="shared" si="212"/>
        <v>0</v>
      </c>
    </row>
    <row r="1464" spans="1:24" ht="15.75" x14ac:dyDescent="0.25">
      <c r="A1464" t="str">
        <f t="shared" si="202"/>
        <v>Andrei Chibisov - WPG - AD, AG</v>
      </c>
      <c r="B1464" t="str">
        <f t="shared" si="203"/>
        <v>Andrei</v>
      </c>
      <c r="C1464" t="str">
        <f t="shared" si="204"/>
        <v>Chibisov</v>
      </c>
      <c r="D1464" s="13" t="s">
        <v>2553</v>
      </c>
      <c r="E1464" s="5" t="s">
        <v>35</v>
      </c>
      <c r="F1464" s="25" t="s">
        <v>331</v>
      </c>
      <c r="G1464" s="158" t="s">
        <v>2342</v>
      </c>
      <c r="H1464" s="158" t="s">
        <v>2581</v>
      </c>
      <c r="I1464" s="158">
        <v>26</v>
      </c>
      <c r="J1464" s="156">
        <f>VALUE(COUNTIF(Validation!$A$2:$H$100,A1464))</f>
        <v>0</v>
      </c>
      <c r="K1464" s="93">
        <f t="shared" si="205"/>
        <v>925000</v>
      </c>
      <c r="L1464" s="93">
        <f t="shared" si="206"/>
        <v>0</v>
      </c>
      <c r="M1464" s="92">
        <v>925000</v>
      </c>
      <c r="N1464" s="92" t="s">
        <v>7</v>
      </c>
      <c r="O1464" s="92">
        <v>0</v>
      </c>
      <c r="P1464" s="92">
        <v>0</v>
      </c>
      <c r="Q1464" s="92">
        <v>0</v>
      </c>
      <c r="R1464" s="92">
        <v>0</v>
      </c>
      <c r="S1464" s="92">
        <v>0</v>
      </c>
      <c r="T1464" s="25">
        <f t="shared" si="207"/>
        <v>1</v>
      </c>
      <c r="V1464">
        <f t="shared" si="208"/>
        <v>1</v>
      </c>
      <c r="W1464" s="25">
        <f t="shared" si="211"/>
        <v>1</v>
      </c>
      <c r="X1464">
        <f t="shared" si="212"/>
        <v>0</v>
      </c>
    </row>
    <row r="1465" spans="1:24" ht="15.75" x14ac:dyDescent="0.25">
      <c r="A1465" t="str">
        <f t="shared" si="202"/>
        <v>David Gustafsson - WPG - C</v>
      </c>
      <c r="B1465" t="str">
        <f t="shared" si="203"/>
        <v>David</v>
      </c>
      <c r="C1465" t="str">
        <f t="shared" si="204"/>
        <v>Gustafsson</v>
      </c>
      <c r="D1465" s="13" t="s">
        <v>2552</v>
      </c>
      <c r="E1465" s="5" t="s">
        <v>35</v>
      </c>
      <c r="F1465" s="25" t="s">
        <v>331</v>
      </c>
      <c r="G1465" s="9" t="s">
        <v>70</v>
      </c>
      <c r="H1465" s="9" t="s">
        <v>2581</v>
      </c>
      <c r="I1465" s="9">
        <v>19</v>
      </c>
      <c r="J1465" s="156">
        <f>VALUE(COUNTIF(Validation!$A$2:$H$100,A1465))</f>
        <v>0</v>
      </c>
      <c r="K1465" s="93">
        <f t="shared" si="205"/>
        <v>925000</v>
      </c>
      <c r="L1465" s="93">
        <f t="shared" si="206"/>
        <v>925000</v>
      </c>
      <c r="M1465" s="92">
        <v>925000</v>
      </c>
      <c r="N1465" s="92">
        <v>925000</v>
      </c>
      <c r="O1465" s="92">
        <v>925000</v>
      </c>
      <c r="P1465" s="92" t="s">
        <v>8</v>
      </c>
      <c r="Q1465" s="92">
        <v>0</v>
      </c>
      <c r="R1465" s="92">
        <v>0</v>
      </c>
      <c r="S1465" s="92">
        <v>0</v>
      </c>
      <c r="T1465" s="25">
        <f t="shared" si="207"/>
        <v>3</v>
      </c>
      <c r="V1465">
        <f t="shared" si="208"/>
        <v>1</v>
      </c>
      <c r="W1465" s="25">
        <f t="shared" si="211"/>
        <v>1</v>
      </c>
      <c r="X1465">
        <f t="shared" si="212"/>
        <v>1</v>
      </c>
    </row>
    <row r="1466" spans="1:24" ht="15.75" x14ac:dyDescent="0.25">
      <c r="A1466" t="str">
        <f t="shared" si="202"/>
        <v>Jansen Harkins - WPG - C</v>
      </c>
      <c r="B1466" t="str">
        <f t="shared" si="203"/>
        <v>Jansen</v>
      </c>
      <c r="C1466" t="str">
        <f t="shared" si="204"/>
        <v>Harkins</v>
      </c>
      <c r="D1466" s="13" t="s">
        <v>2014</v>
      </c>
      <c r="E1466" s="5" t="s">
        <v>35</v>
      </c>
      <c r="F1466" s="25" t="s">
        <v>331</v>
      </c>
      <c r="G1466" s="25" t="s">
        <v>70</v>
      </c>
      <c r="H1466" s="25" t="s">
        <v>2581</v>
      </c>
      <c r="I1466" s="25">
        <v>22</v>
      </c>
      <c r="J1466" s="156">
        <f>VALUE(COUNTIF(Validation!$A$2:$H$100,A1466))</f>
        <v>0</v>
      </c>
      <c r="K1466" s="93">
        <f t="shared" si="205"/>
        <v>925000</v>
      </c>
      <c r="L1466" s="93">
        <f t="shared" si="206"/>
        <v>0</v>
      </c>
      <c r="M1466" s="92">
        <v>925000</v>
      </c>
      <c r="N1466" s="92" t="s">
        <v>8</v>
      </c>
      <c r="O1466" s="92">
        <v>0</v>
      </c>
      <c r="P1466" s="92">
        <v>0</v>
      </c>
      <c r="Q1466" s="92">
        <v>0</v>
      </c>
      <c r="R1466" s="92">
        <v>0</v>
      </c>
      <c r="S1466" s="92">
        <v>0</v>
      </c>
      <c r="T1466" s="25">
        <f t="shared" si="207"/>
        <v>1</v>
      </c>
      <c r="V1466">
        <f t="shared" si="208"/>
        <v>1</v>
      </c>
      <c r="W1466" s="25">
        <f t="shared" si="211"/>
        <v>1</v>
      </c>
      <c r="X1466">
        <f t="shared" si="212"/>
        <v>0</v>
      </c>
    </row>
    <row r="1467" spans="1:24" ht="15.75" x14ac:dyDescent="0.25">
      <c r="A1467" t="str">
        <f t="shared" si="202"/>
        <v>Johnny Kovacevic - WPG - DG</v>
      </c>
      <c r="B1467" t="str">
        <f t="shared" si="203"/>
        <v>Johnny</v>
      </c>
      <c r="C1467" t="str">
        <f t="shared" si="204"/>
        <v>Kovacevic</v>
      </c>
      <c r="D1467" s="13" t="s">
        <v>2558</v>
      </c>
      <c r="E1467" s="5" t="s">
        <v>35</v>
      </c>
      <c r="F1467" s="25" t="s">
        <v>331</v>
      </c>
      <c r="G1467" s="158" t="s">
        <v>2346</v>
      </c>
      <c r="H1467" s="158" t="s">
        <v>2581</v>
      </c>
      <c r="I1467" s="158">
        <v>22</v>
      </c>
      <c r="J1467" s="156">
        <f>VALUE(COUNTIF(Validation!$A$2:$H$100,A1467))</f>
        <v>0</v>
      </c>
      <c r="K1467" s="93">
        <f t="shared" si="205"/>
        <v>925000</v>
      </c>
      <c r="L1467" s="93">
        <f t="shared" si="206"/>
        <v>925000</v>
      </c>
      <c r="M1467" s="94">
        <v>925000</v>
      </c>
      <c r="N1467" s="94">
        <v>925000</v>
      </c>
      <c r="O1467" s="94" t="s">
        <v>8</v>
      </c>
      <c r="P1467" s="94">
        <v>0</v>
      </c>
      <c r="Q1467" s="94">
        <v>0</v>
      </c>
      <c r="R1467" s="94">
        <v>0</v>
      </c>
      <c r="S1467" s="94">
        <v>0</v>
      </c>
      <c r="T1467" s="25">
        <f t="shared" si="207"/>
        <v>2</v>
      </c>
      <c r="V1467">
        <f t="shared" si="208"/>
        <v>1</v>
      </c>
      <c r="W1467" s="25">
        <f t="shared" si="211"/>
        <v>1</v>
      </c>
      <c r="X1467">
        <f t="shared" si="212"/>
        <v>1</v>
      </c>
    </row>
    <row r="1468" spans="1:24" ht="15.75" x14ac:dyDescent="0.25">
      <c r="A1468" t="str">
        <f t="shared" si="202"/>
        <v>Sami Niku - WPG - DD</v>
      </c>
      <c r="B1468" t="str">
        <f t="shared" si="203"/>
        <v>Sami</v>
      </c>
      <c r="C1468" t="str">
        <f t="shared" si="204"/>
        <v>Niku</v>
      </c>
      <c r="D1468" s="13" t="s">
        <v>2013</v>
      </c>
      <c r="E1468" s="5" t="s">
        <v>35</v>
      </c>
      <c r="F1468" s="25" t="s">
        <v>331</v>
      </c>
      <c r="G1468" s="25" t="s">
        <v>2345</v>
      </c>
      <c r="H1468" s="25" t="s">
        <v>2569</v>
      </c>
      <c r="I1468" s="25">
        <v>22</v>
      </c>
      <c r="J1468" s="156">
        <f>VALUE(COUNTIF(Validation!$A$2:$H$100,A1468))</f>
        <v>0</v>
      </c>
      <c r="K1468" s="93">
        <f t="shared" si="205"/>
        <v>916666</v>
      </c>
      <c r="L1468" s="93">
        <f t="shared" si="206"/>
        <v>0</v>
      </c>
      <c r="M1468" s="92">
        <v>916666</v>
      </c>
      <c r="N1468" s="92" t="s">
        <v>8</v>
      </c>
      <c r="O1468" s="92">
        <v>0</v>
      </c>
      <c r="P1468" s="92">
        <v>0</v>
      </c>
      <c r="Q1468" s="92">
        <v>0</v>
      </c>
      <c r="R1468" s="92">
        <v>0</v>
      </c>
      <c r="S1468" s="92">
        <v>0</v>
      </c>
      <c r="T1468" s="25">
        <f t="shared" si="207"/>
        <v>1</v>
      </c>
      <c r="V1468">
        <f t="shared" si="208"/>
        <v>1</v>
      </c>
      <c r="W1468" s="25">
        <f t="shared" si="211"/>
        <v>1</v>
      </c>
      <c r="X1468">
        <f t="shared" si="212"/>
        <v>0</v>
      </c>
    </row>
    <row r="1469" spans="1:24" ht="15.75" x14ac:dyDescent="0.25">
      <c r="A1469" t="str">
        <f t="shared" si="202"/>
        <v>Luke Green - WPG - DD</v>
      </c>
      <c r="B1469" t="str">
        <f t="shared" si="203"/>
        <v>Luke</v>
      </c>
      <c r="C1469" t="str">
        <f t="shared" si="204"/>
        <v>Green</v>
      </c>
      <c r="D1469" s="13" t="s">
        <v>2017</v>
      </c>
      <c r="E1469" s="5" t="s">
        <v>35</v>
      </c>
      <c r="F1469" s="25" t="s">
        <v>331</v>
      </c>
      <c r="G1469" s="158" t="s">
        <v>2345</v>
      </c>
      <c r="H1469" s="158" t="s">
        <v>2581</v>
      </c>
      <c r="I1469" s="158">
        <v>21</v>
      </c>
      <c r="J1469" s="156">
        <f>VALUE(COUNTIF(Validation!$A$2:$H$100,A1469))</f>
        <v>0</v>
      </c>
      <c r="K1469" s="93">
        <f t="shared" si="205"/>
        <v>838333</v>
      </c>
      <c r="L1469" s="93">
        <f t="shared" si="206"/>
        <v>838333</v>
      </c>
      <c r="M1469" s="94">
        <v>838333</v>
      </c>
      <c r="N1469" s="94">
        <v>838333</v>
      </c>
      <c r="O1469" s="94" t="s">
        <v>8</v>
      </c>
      <c r="P1469" s="94">
        <v>0</v>
      </c>
      <c r="Q1469" s="94">
        <v>0</v>
      </c>
      <c r="R1469" s="94">
        <v>0</v>
      </c>
      <c r="S1469" s="94">
        <v>0</v>
      </c>
      <c r="T1469" s="25">
        <f t="shared" si="207"/>
        <v>2</v>
      </c>
      <c r="V1469">
        <f t="shared" si="208"/>
        <v>1</v>
      </c>
      <c r="W1469" s="25">
        <f t="shared" si="211"/>
        <v>1</v>
      </c>
      <c r="X1469">
        <f t="shared" si="212"/>
        <v>1</v>
      </c>
    </row>
    <row r="1470" spans="1:24" ht="15.75" x14ac:dyDescent="0.25">
      <c r="A1470" t="str">
        <f t="shared" si="202"/>
        <v>Michael Spacek - WPG - C</v>
      </c>
      <c r="B1470" t="str">
        <f t="shared" si="203"/>
        <v>Michael</v>
      </c>
      <c r="C1470" t="str">
        <f t="shared" si="204"/>
        <v>Spacek</v>
      </c>
      <c r="D1470" s="13" t="s">
        <v>2016</v>
      </c>
      <c r="E1470" s="5" t="s">
        <v>35</v>
      </c>
      <c r="F1470" s="25" t="s">
        <v>331</v>
      </c>
      <c r="G1470" s="25" t="s">
        <v>70</v>
      </c>
      <c r="H1470" s="25" t="s">
        <v>2581</v>
      </c>
      <c r="I1470" s="25">
        <v>22</v>
      </c>
      <c r="J1470" s="156">
        <f>VALUE(COUNTIF(Validation!$A$2:$H$100,A1470))</f>
        <v>0</v>
      </c>
      <c r="K1470" s="93">
        <f t="shared" si="205"/>
        <v>833333</v>
      </c>
      <c r="L1470" s="93">
        <f t="shared" si="206"/>
        <v>0</v>
      </c>
      <c r="M1470" s="92">
        <v>833333</v>
      </c>
      <c r="N1470" s="92" t="s">
        <v>8</v>
      </c>
      <c r="O1470" s="92">
        <v>0</v>
      </c>
      <c r="P1470" s="92">
        <v>0</v>
      </c>
      <c r="Q1470" s="92">
        <v>0</v>
      </c>
      <c r="R1470" s="92">
        <v>0</v>
      </c>
      <c r="S1470" s="92">
        <v>0</v>
      </c>
      <c r="T1470" s="25">
        <f t="shared" si="207"/>
        <v>1</v>
      </c>
      <c r="V1470">
        <f t="shared" si="208"/>
        <v>1</v>
      </c>
      <c r="W1470" s="25">
        <f t="shared" si="211"/>
        <v>1</v>
      </c>
      <c r="X1470">
        <f t="shared" si="212"/>
        <v>0</v>
      </c>
    </row>
    <row r="1471" spans="1:24" ht="15.75" x14ac:dyDescent="0.25">
      <c r="A1471" t="str">
        <f t="shared" si="202"/>
        <v>Leon Gawanke - WPG - DG</v>
      </c>
      <c r="B1471" t="str">
        <f t="shared" si="203"/>
        <v>Leon</v>
      </c>
      <c r="C1471" t="str">
        <f t="shared" si="204"/>
        <v>Gawanke</v>
      </c>
      <c r="D1471" s="13" t="s">
        <v>2557</v>
      </c>
      <c r="E1471" s="5" t="s">
        <v>35</v>
      </c>
      <c r="F1471" s="25" t="s">
        <v>331</v>
      </c>
      <c r="G1471" s="25" t="s">
        <v>2346</v>
      </c>
      <c r="H1471" s="25" t="s">
        <v>2581</v>
      </c>
      <c r="I1471" s="25">
        <v>20</v>
      </c>
      <c r="J1471" s="156">
        <f>VALUE(COUNTIF(Validation!$A$2:$H$100,A1471))</f>
        <v>0</v>
      </c>
      <c r="K1471" s="93">
        <f t="shared" si="205"/>
        <v>810000</v>
      </c>
      <c r="L1471" s="93">
        <f t="shared" si="206"/>
        <v>810000</v>
      </c>
      <c r="M1471" s="94">
        <v>810000</v>
      </c>
      <c r="N1471" s="94">
        <v>810000</v>
      </c>
      <c r="O1471" s="94">
        <v>810000</v>
      </c>
      <c r="P1471" s="94" t="s">
        <v>8</v>
      </c>
      <c r="Q1471" s="94">
        <v>0</v>
      </c>
      <c r="R1471" s="94">
        <v>0</v>
      </c>
      <c r="S1471" s="94">
        <v>0</v>
      </c>
      <c r="T1471" s="25">
        <f t="shared" si="207"/>
        <v>3</v>
      </c>
      <c r="V1471">
        <f t="shared" si="208"/>
        <v>1</v>
      </c>
      <c r="W1471" s="25">
        <f t="shared" si="211"/>
        <v>1</v>
      </c>
      <c r="X1471">
        <f t="shared" si="212"/>
        <v>1</v>
      </c>
    </row>
    <row r="1472" spans="1:24" ht="15.75" x14ac:dyDescent="0.25">
      <c r="A1472" t="str">
        <f t="shared" si="202"/>
        <v>Tucker Poolman - WPG - D</v>
      </c>
      <c r="B1472" t="str">
        <f t="shared" si="203"/>
        <v>Tucker</v>
      </c>
      <c r="C1472" t="str">
        <f t="shared" si="204"/>
        <v>Poolman</v>
      </c>
      <c r="D1472" s="13" t="s">
        <v>2005</v>
      </c>
      <c r="E1472" s="5" t="s">
        <v>35</v>
      </c>
      <c r="F1472" s="25">
        <v>0</v>
      </c>
      <c r="G1472" s="9" t="s">
        <v>79</v>
      </c>
      <c r="H1472" s="9" t="s">
        <v>2569</v>
      </c>
      <c r="I1472" s="9">
        <v>26</v>
      </c>
      <c r="J1472" s="156">
        <f>VALUE(COUNTIF(Validation!$A$2:$H$100,A1472))</f>
        <v>0</v>
      </c>
      <c r="K1472" s="93">
        <f t="shared" si="205"/>
        <v>775000</v>
      </c>
      <c r="L1472" s="93">
        <f t="shared" si="206"/>
        <v>775000</v>
      </c>
      <c r="M1472" s="92">
        <v>775000</v>
      </c>
      <c r="N1472" s="92">
        <v>775000</v>
      </c>
      <c r="O1472" s="92" t="s">
        <v>7</v>
      </c>
      <c r="P1472" s="92">
        <v>0</v>
      </c>
      <c r="Q1472" s="92">
        <v>0</v>
      </c>
      <c r="R1472" s="92">
        <v>0</v>
      </c>
      <c r="S1472" s="92">
        <v>0</v>
      </c>
      <c r="T1472" s="25">
        <f t="shared" si="207"/>
        <v>2</v>
      </c>
      <c r="V1472">
        <f t="shared" si="208"/>
        <v>1</v>
      </c>
      <c r="W1472" s="25">
        <f t="shared" si="211"/>
        <v>0</v>
      </c>
      <c r="X1472">
        <f t="shared" si="212"/>
        <v>1</v>
      </c>
    </row>
    <row r="1473" spans="1:24" ht="15.75" x14ac:dyDescent="0.25">
      <c r="A1473" t="str">
        <f t="shared" si="202"/>
        <v>Mikhail Berdin - WPG - G</v>
      </c>
      <c r="B1473" t="str">
        <f t="shared" si="203"/>
        <v>Mikhail</v>
      </c>
      <c r="C1473" t="str">
        <f t="shared" si="204"/>
        <v>Berdin</v>
      </c>
      <c r="D1473" s="13" t="s">
        <v>2015</v>
      </c>
      <c r="E1473" s="5" t="s">
        <v>35</v>
      </c>
      <c r="F1473" s="25" t="s">
        <v>331</v>
      </c>
      <c r="G1473" s="25" t="s">
        <v>121</v>
      </c>
      <c r="H1473" s="25" t="s">
        <v>2581</v>
      </c>
      <c r="I1473" s="25">
        <v>21</v>
      </c>
      <c r="J1473" s="156">
        <f>VALUE(COUNTIF(Validation!$A$2:$H$100,A1473))</f>
        <v>0</v>
      </c>
      <c r="K1473" s="93">
        <f t="shared" si="205"/>
        <v>766666</v>
      </c>
      <c r="L1473" s="93">
        <f t="shared" si="206"/>
        <v>766666</v>
      </c>
      <c r="M1473" s="94">
        <v>766666</v>
      </c>
      <c r="N1473" s="94">
        <v>766666</v>
      </c>
      <c r="O1473" s="94" t="s">
        <v>8</v>
      </c>
      <c r="P1473" s="94">
        <v>0</v>
      </c>
      <c r="Q1473" s="94">
        <v>0</v>
      </c>
      <c r="R1473" s="94">
        <v>0</v>
      </c>
      <c r="S1473" s="94">
        <v>0</v>
      </c>
      <c r="T1473" s="25">
        <f t="shared" si="207"/>
        <v>2</v>
      </c>
      <c r="V1473">
        <f t="shared" si="208"/>
        <v>1</v>
      </c>
      <c r="W1473" s="25">
        <f t="shared" si="211"/>
        <v>1</v>
      </c>
      <c r="X1473">
        <f t="shared" si="212"/>
        <v>1</v>
      </c>
    </row>
    <row r="1474" spans="1:24" ht="15.75" x14ac:dyDescent="0.25">
      <c r="A1474" t="str">
        <f t="shared" si="202"/>
        <v>Mason Appleton - WPG - AD, C</v>
      </c>
      <c r="B1474" t="str">
        <f t="shared" si="203"/>
        <v>Mason</v>
      </c>
      <c r="C1474" t="str">
        <f t="shared" si="204"/>
        <v>Appleton</v>
      </c>
      <c r="D1474" s="13" t="s">
        <v>2018</v>
      </c>
      <c r="E1474" s="5" t="s">
        <v>35</v>
      </c>
      <c r="F1474" s="25" t="s">
        <v>331</v>
      </c>
      <c r="G1474" s="5" t="s">
        <v>2354</v>
      </c>
      <c r="H1474" s="25" t="s">
        <v>2569</v>
      </c>
      <c r="I1474" s="25">
        <v>23</v>
      </c>
      <c r="J1474" s="156">
        <f>VALUE(COUNTIF(Validation!$A$2:$H$100,A1474))</f>
        <v>0</v>
      </c>
      <c r="K1474" s="93">
        <f t="shared" si="205"/>
        <v>758333</v>
      </c>
      <c r="L1474" s="93">
        <f t="shared" si="206"/>
        <v>0</v>
      </c>
      <c r="M1474" s="92">
        <v>758333</v>
      </c>
      <c r="N1474" s="92" t="s">
        <v>8</v>
      </c>
      <c r="O1474" s="92">
        <v>0</v>
      </c>
      <c r="P1474" s="92">
        <v>0</v>
      </c>
      <c r="Q1474" s="92">
        <v>0</v>
      </c>
      <c r="R1474" s="92">
        <v>0</v>
      </c>
      <c r="S1474" s="92">
        <v>0</v>
      </c>
      <c r="T1474" s="25">
        <f t="shared" si="207"/>
        <v>1</v>
      </c>
      <c r="V1474">
        <f t="shared" si="208"/>
        <v>1</v>
      </c>
      <c r="W1474" s="25">
        <f t="shared" si="211"/>
        <v>1</v>
      </c>
      <c r="X1474">
        <f t="shared" si="212"/>
        <v>0</v>
      </c>
    </row>
    <row r="1475" spans="1:24" ht="15.75" x14ac:dyDescent="0.25">
      <c r="A1475" t="str">
        <f t="shared" ref="A1475:A1500" si="213">B1475&amp;" "&amp;C1475&amp;" - "&amp;E1475&amp;" - "&amp;G1475</f>
        <v>Joona Luoto - WPG - AG, AD</v>
      </c>
      <c r="B1475" t="str">
        <f t="shared" ref="B1475:B1500" si="214">RIGHT(D1475,(LEN(D1475)-1)-SEARCH(",",D1475,1))</f>
        <v>Joona</v>
      </c>
      <c r="C1475" t="str">
        <f t="shared" ref="C1475:C1500" si="215">LEFT(D1475,SEARCH(",",D1475,1)-1)</f>
        <v>Luoto</v>
      </c>
      <c r="D1475" s="13" t="s">
        <v>2554</v>
      </c>
      <c r="E1475" s="5" t="s">
        <v>35</v>
      </c>
      <c r="F1475" s="25" t="s">
        <v>331</v>
      </c>
      <c r="G1475" s="5" t="s">
        <v>2343</v>
      </c>
      <c r="H1475" s="25" t="s">
        <v>2581</v>
      </c>
      <c r="I1475" s="25">
        <v>21</v>
      </c>
      <c r="J1475" s="156">
        <f>VALUE(COUNTIF(Validation!$A$2:$H$100,A1475))</f>
        <v>0</v>
      </c>
      <c r="K1475" s="93">
        <f t="shared" ref="K1475:K1488" si="216">IF(OR(M1475="RFA",M1475="UFA",M1475="",M1475=0),0,M1475)</f>
        <v>758333</v>
      </c>
      <c r="L1475" s="93">
        <f t="shared" ref="L1475:L1488" si="217">IF(OR(N1475="RFA",N1475="UFA",N1475="",N1475=0),0,N1475)</f>
        <v>758333</v>
      </c>
      <c r="M1475" s="92">
        <v>758333</v>
      </c>
      <c r="N1475" s="92">
        <v>758333</v>
      </c>
      <c r="O1475" s="92">
        <v>758333</v>
      </c>
      <c r="P1475" s="92" t="s">
        <v>8</v>
      </c>
      <c r="Q1475" s="92">
        <v>0</v>
      </c>
      <c r="R1475" s="92">
        <v>0</v>
      </c>
      <c r="S1475" s="92">
        <v>0</v>
      </c>
      <c r="T1475" s="25">
        <f t="shared" ref="T1475:T1488" si="218">COUNTIF(M1475:S1475,"&gt;0")</f>
        <v>3</v>
      </c>
      <c r="V1475">
        <f t="shared" si="208"/>
        <v>1</v>
      </c>
      <c r="W1475" s="25">
        <f t="shared" si="211"/>
        <v>1</v>
      </c>
      <c r="X1475">
        <f t="shared" si="212"/>
        <v>1</v>
      </c>
    </row>
    <row r="1476" spans="1:24" ht="15.75" x14ac:dyDescent="0.25">
      <c r="A1476" t="str">
        <f t="shared" si="213"/>
        <v>Skyler McKenzie - WPG - C</v>
      </c>
      <c r="B1476" t="str">
        <f t="shared" si="214"/>
        <v>Skyler</v>
      </c>
      <c r="C1476" t="str">
        <f t="shared" si="215"/>
        <v>McKenzie</v>
      </c>
      <c r="D1476" s="13" t="s">
        <v>2019</v>
      </c>
      <c r="E1476" s="5" t="s">
        <v>35</v>
      </c>
      <c r="F1476" s="25" t="s">
        <v>331</v>
      </c>
      <c r="G1476" s="5" t="s">
        <v>70</v>
      </c>
      <c r="H1476" s="25" t="s">
        <v>2581</v>
      </c>
      <c r="I1476" s="25">
        <v>21</v>
      </c>
      <c r="J1476" s="156">
        <f>VALUE(COUNTIF(Validation!$A$2:$H$100,A1476))</f>
        <v>0</v>
      </c>
      <c r="K1476" s="93">
        <f t="shared" si="216"/>
        <v>741666</v>
      </c>
      <c r="L1476" s="93">
        <f t="shared" si="217"/>
        <v>741666</v>
      </c>
      <c r="M1476" s="92">
        <v>741666</v>
      </c>
      <c r="N1476" s="92">
        <v>741666</v>
      </c>
      <c r="O1476" s="92" t="s">
        <v>8</v>
      </c>
      <c r="P1476" s="92">
        <v>0</v>
      </c>
      <c r="Q1476" s="92">
        <v>0</v>
      </c>
      <c r="R1476" s="92">
        <v>0</v>
      </c>
      <c r="S1476" s="92">
        <v>0</v>
      </c>
      <c r="T1476" s="25">
        <f t="shared" si="218"/>
        <v>2</v>
      </c>
      <c r="V1476">
        <f t="shared" si="208"/>
        <v>1</v>
      </c>
      <c r="W1476" s="25">
        <f t="shared" si="211"/>
        <v>1</v>
      </c>
      <c r="X1476">
        <f t="shared" si="212"/>
        <v>1</v>
      </c>
    </row>
    <row r="1477" spans="1:24" ht="15.75" x14ac:dyDescent="0.25">
      <c r="A1477" t="str">
        <f t="shared" si="213"/>
        <v>Anthony Bitetto - WPG - DG</v>
      </c>
      <c r="B1477" t="str">
        <f t="shared" si="214"/>
        <v>Anthony</v>
      </c>
      <c r="C1477" t="str">
        <f t="shared" si="215"/>
        <v>Bitetto</v>
      </c>
      <c r="D1477" s="13" t="s">
        <v>1941</v>
      </c>
      <c r="E1477" s="5" t="s">
        <v>35</v>
      </c>
      <c r="F1477" s="25">
        <v>0</v>
      </c>
      <c r="G1477" s="5" t="s">
        <v>2346</v>
      </c>
      <c r="H1477" s="25" t="s">
        <v>2581</v>
      </c>
      <c r="I1477" s="25">
        <v>29</v>
      </c>
      <c r="J1477" s="156">
        <f>VALUE(COUNTIF(Validation!$A$2:$H$100,A1477))</f>
        <v>0</v>
      </c>
      <c r="K1477" s="93">
        <f t="shared" si="216"/>
        <v>700000</v>
      </c>
      <c r="L1477" s="93">
        <f t="shared" si="217"/>
        <v>0</v>
      </c>
      <c r="M1477" s="94">
        <v>700000</v>
      </c>
      <c r="N1477" s="94" t="s">
        <v>7</v>
      </c>
      <c r="O1477" s="94">
        <v>0</v>
      </c>
      <c r="P1477" s="94">
        <v>0</v>
      </c>
      <c r="Q1477" s="94">
        <v>0</v>
      </c>
      <c r="R1477" s="94">
        <v>0</v>
      </c>
      <c r="S1477" s="94">
        <v>0</v>
      </c>
      <c r="T1477" s="25">
        <f t="shared" si="218"/>
        <v>1</v>
      </c>
      <c r="V1477">
        <f t="shared" si="208"/>
        <v>1</v>
      </c>
      <c r="W1477" s="25">
        <f t="shared" si="211"/>
        <v>0</v>
      </c>
      <c r="X1477">
        <f t="shared" si="212"/>
        <v>0</v>
      </c>
    </row>
    <row r="1478" spans="1:24" ht="15.75" x14ac:dyDescent="0.25">
      <c r="A1478" t="str">
        <f t="shared" si="213"/>
        <v>Gabriel Bourque - WPG - AG, AD</v>
      </c>
      <c r="B1478" t="str">
        <f t="shared" si="214"/>
        <v>Gabriel</v>
      </c>
      <c r="C1478" t="str">
        <f t="shared" si="215"/>
        <v>Bourque</v>
      </c>
      <c r="D1478" s="13" t="s">
        <v>4760</v>
      </c>
      <c r="E1478" s="5" t="s">
        <v>35</v>
      </c>
      <c r="F1478" s="25">
        <v>0</v>
      </c>
      <c r="G1478" s="5" t="s">
        <v>2343</v>
      </c>
      <c r="H1478" s="25" t="s">
        <v>2569</v>
      </c>
      <c r="I1478" s="25">
        <v>28</v>
      </c>
      <c r="J1478" s="156">
        <f>VALUE(COUNTIF(Validation!$A$2:$H$100,A1478))</f>
        <v>0</v>
      </c>
      <c r="K1478" s="93">
        <f t="shared" si="216"/>
        <v>700000</v>
      </c>
      <c r="L1478" s="93">
        <f t="shared" si="217"/>
        <v>0</v>
      </c>
      <c r="M1478" s="92">
        <v>700000</v>
      </c>
      <c r="N1478" s="92" t="s">
        <v>7</v>
      </c>
      <c r="O1478" s="92">
        <v>0</v>
      </c>
      <c r="P1478" s="92">
        <v>0</v>
      </c>
      <c r="Q1478" s="92">
        <v>0</v>
      </c>
      <c r="R1478" s="92">
        <v>0</v>
      </c>
      <c r="S1478" s="92">
        <v>0</v>
      </c>
      <c r="T1478" s="25">
        <f t="shared" si="218"/>
        <v>1</v>
      </c>
      <c r="V1478">
        <f t="shared" si="208"/>
        <v>1</v>
      </c>
      <c r="W1478" s="25">
        <f t="shared" si="211"/>
        <v>0</v>
      </c>
      <c r="X1478">
        <f t="shared" si="212"/>
        <v>0</v>
      </c>
    </row>
    <row r="1479" spans="1:24" ht="15.75" x14ac:dyDescent="0.25">
      <c r="A1479" t="str">
        <f t="shared" si="213"/>
        <v>Seth Griffith - WPG - AD, C</v>
      </c>
      <c r="B1479" t="str">
        <f t="shared" si="214"/>
        <v>Seth</v>
      </c>
      <c r="C1479" t="str">
        <f t="shared" si="215"/>
        <v>Griffith</v>
      </c>
      <c r="D1479" s="13" t="s">
        <v>2021</v>
      </c>
      <c r="E1479" s="5" t="s">
        <v>35</v>
      </c>
      <c r="F1479" s="25">
        <v>0</v>
      </c>
      <c r="G1479" s="5" t="s">
        <v>2354</v>
      </c>
      <c r="H1479" s="25" t="s">
        <v>2581</v>
      </c>
      <c r="I1479" s="25">
        <v>26</v>
      </c>
      <c r="J1479" s="156">
        <f>VALUE(COUNTIF(Validation!$A$2:$H$100,A1479))</f>
        <v>0</v>
      </c>
      <c r="K1479" s="93">
        <f t="shared" si="216"/>
        <v>700000</v>
      </c>
      <c r="L1479" s="93">
        <f t="shared" si="217"/>
        <v>0</v>
      </c>
      <c r="M1479" s="92">
        <v>700000</v>
      </c>
      <c r="N1479" s="92" t="s">
        <v>7</v>
      </c>
      <c r="O1479" s="92">
        <v>0</v>
      </c>
      <c r="P1479" s="92">
        <v>0</v>
      </c>
      <c r="Q1479" s="92">
        <v>0</v>
      </c>
      <c r="R1479" s="92">
        <v>0</v>
      </c>
      <c r="S1479" s="92">
        <v>0</v>
      </c>
      <c r="T1479" s="158">
        <f t="shared" si="218"/>
        <v>1</v>
      </c>
    </row>
    <row r="1480" spans="1:24" ht="15.75" x14ac:dyDescent="0.25">
      <c r="A1480" t="str">
        <f t="shared" si="213"/>
        <v>Mark Letestu - WPG - C, AD</v>
      </c>
      <c r="B1480" t="str">
        <f t="shared" si="214"/>
        <v>Mark</v>
      </c>
      <c r="C1480" t="str">
        <f t="shared" si="215"/>
        <v>Letestu</v>
      </c>
      <c r="D1480" s="13" t="s">
        <v>2556</v>
      </c>
      <c r="E1480" s="5" t="s">
        <v>35</v>
      </c>
      <c r="F1480" s="25">
        <v>0</v>
      </c>
      <c r="G1480" s="5" t="s">
        <v>2349</v>
      </c>
      <c r="H1480" s="25" t="s">
        <v>2581</v>
      </c>
      <c r="I1480" s="25">
        <v>34</v>
      </c>
      <c r="J1480" s="156">
        <f>VALUE(COUNTIF(Validation!$A$2:$H$100,A1480))</f>
        <v>0</v>
      </c>
      <c r="K1480" s="93">
        <f t="shared" si="216"/>
        <v>700000</v>
      </c>
      <c r="L1480" s="93">
        <f t="shared" si="217"/>
        <v>0</v>
      </c>
      <c r="M1480" s="92">
        <v>700000</v>
      </c>
      <c r="N1480" s="92" t="s">
        <v>7</v>
      </c>
      <c r="O1480" s="92">
        <v>0</v>
      </c>
      <c r="P1480" s="92">
        <v>0</v>
      </c>
      <c r="Q1480" s="92">
        <v>0</v>
      </c>
      <c r="R1480" s="92">
        <v>0</v>
      </c>
      <c r="S1480" s="92">
        <v>0</v>
      </c>
      <c r="T1480" s="158">
        <f t="shared" si="218"/>
        <v>1</v>
      </c>
    </row>
    <row r="1481" spans="1:24" ht="15.75" x14ac:dyDescent="0.25">
      <c r="A1481" t="str">
        <f t="shared" si="213"/>
        <v>JC Lipon - WPG - AD</v>
      </c>
      <c r="B1481" t="str">
        <f t="shared" si="214"/>
        <v>JC</v>
      </c>
      <c r="C1481" t="str">
        <f t="shared" si="215"/>
        <v>Lipon</v>
      </c>
      <c r="D1481" s="13" t="s">
        <v>2024</v>
      </c>
      <c r="E1481" s="5" t="s">
        <v>35</v>
      </c>
      <c r="F1481" s="25">
        <v>0</v>
      </c>
      <c r="G1481" s="5" t="s">
        <v>2339</v>
      </c>
      <c r="H1481" s="25" t="s">
        <v>2581</v>
      </c>
      <c r="I1481" s="25">
        <v>26</v>
      </c>
      <c r="J1481" s="156">
        <f>VALUE(COUNTIF(Validation!$A$2:$H$100,A1481))</f>
        <v>0</v>
      </c>
      <c r="K1481" s="93">
        <f t="shared" si="216"/>
        <v>700000</v>
      </c>
      <c r="L1481" s="93">
        <f t="shared" si="217"/>
        <v>0</v>
      </c>
      <c r="M1481" s="80">
        <v>700000</v>
      </c>
      <c r="N1481" s="80" t="s">
        <v>8</v>
      </c>
      <c r="O1481" s="80">
        <v>0</v>
      </c>
      <c r="P1481" s="80">
        <v>0</v>
      </c>
      <c r="Q1481" s="80">
        <v>0</v>
      </c>
      <c r="R1481" s="94">
        <v>0</v>
      </c>
      <c r="S1481" s="94">
        <v>0</v>
      </c>
      <c r="T1481" s="158">
        <f t="shared" si="218"/>
        <v>1</v>
      </c>
    </row>
    <row r="1482" spans="1:24" ht="15.75" x14ac:dyDescent="0.25">
      <c r="A1482" t="str">
        <f t="shared" si="213"/>
        <v>Nelson Nogier - WPG - D</v>
      </c>
      <c r="B1482" t="str">
        <f t="shared" si="214"/>
        <v>Nelson</v>
      </c>
      <c r="C1482" t="str">
        <f t="shared" si="215"/>
        <v>Nogier</v>
      </c>
      <c r="D1482" s="13" t="s">
        <v>2020</v>
      </c>
      <c r="E1482" s="5" t="s">
        <v>35</v>
      </c>
      <c r="F1482" s="25">
        <v>0</v>
      </c>
      <c r="G1482" s="5" t="s">
        <v>79</v>
      </c>
      <c r="H1482" s="25" t="s">
        <v>2581</v>
      </c>
      <c r="I1482" s="25">
        <v>23</v>
      </c>
      <c r="J1482" s="156">
        <f>VALUE(COUNTIF(Validation!$A$2:$H$100,A1482))</f>
        <v>0</v>
      </c>
      <c r="K1482" s="93">
        <f t="shared" si="216"/>
        <v>700000</v>
      </c>
      <c r="L1482" s="93">
        <f t="shared" si="217"/>
        <v>0</v>
      </c>
      <c r="M1482" s="80">
        <v>700000</v>
      </c>
      <c r="N1482" s="80" t="s">
        <v>8</v>
      </c>
      <c r="O1482" s="80">
        <v>0</v>
      </c>
      <c r="P1482" s="80">
        <v>0</v>
      </c>
      <c r="Q1482" s="80">
        <v>0</v>
      </c>
      <c r="R1482" s="94">
        <v>0</v>
      </c>
      <c r="S1482" s="94">
        <v>0</v>
      </c>
      <c r="T1482" s="158">
        <f t="shared" si="218"/>
        <v>1</v>
      </c>
    </row>
    <row r="1483" spans="1:24" ht="15.75" x14ac:dyDescent="0.25">
      <c r="A1483" t="str">
        <f t="shared" si="213"/>
        <v>Cameron Schilling - WPG - DG</v>
      </c>
      <c r="B1483" t="str">
        <f t="shared" si="214"/>
        <v>Cameron</v>
      </c>
      <c r="C1483" t="str">
        <f t="shared" si="215"/>
        <v>Schilling</v>
      </c>
      <c r="D1483" s="13" t="s">
        <v>2022</v>
      </c>
      <c r="E1483" s="5" t="s">
        <v>35</v>
      </c>
      <c r="F1483" s="25">
        <v>0</v>
      </c>
      <c r="G1483" s="5" t="s">
        <v>2346</v>
      </c>
      <c r="H1483" s="25" t="s">
        <v>2581</v>
      </c>
      <c r="I1483" s="25">
        <v>30</v>
      </c>
      <c r="J1483" s="156">
        <f>VALUE(COUNTIF(Validation!$A$2:$H$100,A1483))</f>
        <v>0</v>
      </c>
      <c r="K1483" s="93">
        <f t="shared" si="216"/>
        <v>700000</v>
      </c>
      <c r="L1483" s="93">
        <f t="shared" si="217"/>
        <v>0</v>
      </c>
      <c r="M1483" s="80">
        <v>700000</v>
      </c>
      <c r="N1483" s="80" t="s">
        <v>7</v>
      </c>
      <c r="O1483" s="80">
        <v>0</v>
      </c>
      <c r="P1483" s="80">
        <v>0</v>
      </c>
      <c r="Q1483" s="80">
        <v>0</v>
      </c>
      <c r="R1483" s="94">
        <v>0</v>
      </c>
      <c r="S1483" s="94">
        <v>0</v>
      </c>
      <c r="T1483" s="158">
        <f t="shared" si="218"/>
        <v>1</v>
      </c>
    </row>
    <row r="1484" spans="1:24" ht="15.75" x14ac:dyDescent="0.25">
      <c r="A1484" t="str">
        <f t="shared" si="213"/>
        <v>Logan Shaw - WPG - C, AD</v>
      </c>
      <c r="B1484" t="str">
        <f t="shared" si="214"/>
        <v>Logan</v>
      </c>
      <c r="C1484" t="str">
        <f t="shared" si="215"/>
        <v>Shaw</v>
      </c>
      <c r="D1484" s="13" t="s">
        <v>2555</v>
      </c>
      <c r="E1484" s="5" t="s">
        <v>35</v>
      </c>
      <c r="F1484" s="25">
        <v>0</v>
      </c>
      <c r="G1484" s="5" t="s">
        <v>2349</v>
      </c>
      <c r="H1484" s="25" t="s">
        <v>2581</v>
      </c>
      <c r="I1484" s="25">
        <v>26</v>
      </c>
      <c r="J1484" s="156">
        <f>VALUE(COUNTIF(Validation!$A$2:$H$100,A1484))</f>
        <v>0</v>
      </c>
      <c r="K1484" s="93">
        <f t="shared" si="216"/>
        <v>700000</v>
      </c>
      <c r="L1484" s="93">
        <f t="shared" si="217"/>
        <v>0</v>
      </c>
      <c r="M1484" s="92">
        <v>700000</v>
      </c>
      <c r="N1484" s="92" t="s">
        <v>7</v>
      </c>
      <c r="O1484" s="92">
        <v>0</v>
      </c>
      <c r="P1484" s="92">
        <v>0</v>
      </c>
      <c r="Q1484" s="92">
        <v>0</v>
      </c>
      <c r="R1484" s="92">
        <v>0</v>
      </c>
      <c r="S1484" s="92">
        <v>0</v>
      </c>
      <c r="T1484" s="158">
        <f t="shared" si="218"/>
        <v>1</v>
      </c>
    </row>
    <row r="1485" spans="1:24" ht="15.75" x14ac:dyDescent="0.25">
      <c r="A1485" t="str">
        <f t="shared" si="213"/>
        <v>C.J. Suess - WPG - AG</v>
      </c>
      <c r="B1485" t="str">
        <f t="shared" si="214"/>
        <v>C.J.</v>
      </c>
      <c r="C1485" t="str">
        <f t="shared" si="215"/>
        <v>Suess</v>
      </c>
      <c r="D1485" s="13" t="s">
        <v>2012</v>
      </c>
      <c r="E1485" s="5" t="s">
        <v>35</v>
      </c>
      <c r="F1485" s="25">
        <v>0</v>
      </c>
      <c r="G1485" s="5" t="s">
        <v>2341</v>
      </c>
      <c r="H1485" s="25" t="s">
        <v>2581</v>
      </c>
      <c r="I1485" s="25">
        <v>25</v>
      </c>
      <c r="J1485" s="156">
        <f>VALUE(COUNTIF(Validation!$A$2:$H$100,A1485))</f>
        <v>0</v>
      </c>
      <c r="K1485" s="93">
        <f t="shared" si="216"/>
        <v>700000</v>
      </c>
      <c r="L1485" s="93">
        <f t="shared" si="217"/>
        <v>0</v>
      </c>
      <c r="M1485" s="92">
        <v>700000</v>
      </c>
      <c r="N1485" s="92" t="s">
        <v>8</v>
      </c>
      <c r="O1485" s="92">
        <v>0</v>
      </c>
      <c r="P1485" s="92">
        <v>0</v>
      </c>
      <c r="Q1485" s="92">
        <v>0</v>
      </c>
      <c r="R1485" s="92">
        <v>0</v>
      </c>
      <c r="S1485" s="92">
        <v>0</v>
      </c>
      <c r="T1485" s="158">
        <f t="shared" si="218"/>
        <v>1</v>
      </c>
    </row>
    <row r="1486" spans="1:24" ht="15.75" x14ac:dyDescent="0.25">
      <c r="A1486" t="str">
        <f t="shared" si="213"/>
        <v>Eric Comrie - WPG - G</v>
      </c>
      <c r="B1486" t="str">
        <f t="shared" si="214"/>
        <v>Eric</v>
      </c>
      <c r="C1486" t="str">
        <f t="shared" si="215"/>
        <v>Comrie</v>
      </c>
      <c r="D1486" s="13" t="s">
        <v>2023</v>
      </c>
      <c r="E1486" s="5" t="s">
        <v>35</v>
      </c>
      <c r="F1486" s="25">
        <v>0</v>
      </c>
      <c r="G1486" s="5" t="s">
        <v>121</v>
      </c>
      <c r="H1486" s="25" t="s">
        <v>2569</v>
      </c>
      <c r="I1486" s="25">
        <v>24</v>
      </c>
      <c r="J1486" s="156">
        <f>VALUE(COUNTIF(Validation!$A$2:$H$100,A1486))</f>
        <v>0</v>
      </c>
      <c r="K1486" s="93">
        <f t="shared" si="216"/>
        <v>0</v>
      </c>
      <c r="L1486" s="93">
        <f t="shared" si="217"/>
        <v>0</v>
      </c>
      <c r="M1486" s="92" t="s">
        <v>8</v>
      </c>
      <c r="N1486" s="92">
        <v>0</v>
      </c>
      <c r="O1486" s="92">
        <v>0</v>
      </c>
      <c r="P1486" s="92">
        <v>0</v>
      </c>
      <c r="Q1486" s="92">
        <v>0</v>
      </c>
      <c r="R1486" s="92">
        <v>0</v>
      </c>
      <c r="S1486" s="92">
        <v>0</v>
      </c>
      <c r="T1486" s="158">
        <f t="shared" si="218"/>
        <v>0</v>
      </c>
    </row>
    <row r="1487" spans="1:24" ht="15.75" x14ac:dyDescent="0.25">
      <c r="A1487" t="str">
        <f t="shared" si="213"/>
        <v>Kyle Connor - WPG - AG</v>
      </c>
      <c r="B1487" t="str">
        <f t="shared" si="214"/>
        <v>Kyle</v>
      </c>
      <c r="C1487" t="str">
        <f t="shared" si="215"/>
        <v>Connor</v>
      </c>
      <c r="D1487" s="13" t="s">
        <v>1999</v>
      </c>
      <c r="E1487" s="5" t="s">
        <v>35</v>
      </c>
      <c r="F1487" s="25">
        <v>0</v>
      </c>
      <c r="G1487" s="5" t="s">
        <v>2341</v>
      </c>
      <c r="H1487" s="25" t="s">
        <v>2569</v>
      </c>
      <c r="I1487" s="25">
        <v>22</v>
      </c>
      <c r="J1487" s="156">
        <f>VALUE(COUNTIF(Validation!$A$2:$H$100,A1487))</f>
        <v>1</v>
      </c>
      <c r="K1487" s="93">
        <f t="shared" si="216"/>
        <v>0</v>
      </c>
      <c r="L1487" s="93">
        <f t="shared" si="217"/>
        <v>0</v>
      </c>
      <c r="M1487" s="92" t="s">
        <v>8</v>
      </c>
      <c r="N1487" s="92">
        <v>0</v>
      </c>
      <c r="O1487" s="92">
        <v>0</v>
      </c>
      <c r="P1487" s="92">
        <v>0</v>
      </c>
      <c r="Q1487" s="92">
        <v>0</v>
      </c>
      <c r="R1487" s="92">
        <v>0</v>
      </c>
      <c r="S1487" s="92">
        <v>0</v>
      </c>
      <c r="T1487" s="158">
        <f t="shared" si="218"/>
        <v>0</v>
      </c>
    </row>
    <row r="1488" spans="1:24" ht="15.75" x14ac:dyDescent="0.25">
      <c r="A1488" t="str">
        <f t="shared" si="213"/>
        <v>Patrik Laine - WPG - AG, AD</v>
      </c>
      <c r="B1488" t="str">
        <f t="shared" si="214"/>
        <v>Patrik</v>
      </c>
      <c r="C1488" t="str">
        <f t="shared" si="215"/>
        <v>Laine</v>
      </c>
      <c r="D1488" s="13" t="s">
        <v>1998</v>
      </c>
      <c r="E1488" s="5" t="s">
        <v>35</v>
      </c>
      <c r="F1488" s="25">
        <v>0</v>
      </c>
      <c r="G1488" s="5" t="s">
        <v>2343</v>
      </c>
      <c r="H1488" s="25" t="s">
        <v>2569</v>
      </c>
      <c r="I1488" s="25">
        <v>21</v>
      </c>
      <c r="J1488" s="156">
        <f>VALUE(COUNTIF(Validation!$A$2:$H$100,A1488))</f>
        <v>1</v>
      </c>
      <c r="K1488" s="93">
        <f t="shared" si="216"/>
        <v>0</v>
      </c>
      <c r="L1488" s="93">
        <f t="shared" si="217"/>
        <v>0</v>
      </c>
      <c r="M1488" s="92" t="s">
        <v>8</v>
      </c>
      <c r="N1488" s="92">
        <v>0</v>
      </c>
      <c r="O1488" s="92">
        <v>0</v>
      </c>
      <c r="P1488" s="92">
        <v>0</v>
      </c>
      <c r="Q1488" s="92">
        <v>0</v>
      </c>
      <c r="R1488" s="92">
        <v>0</v>
      </c>
      <c r="S1488" s="92">
        <v>0</v>
      </c>
      <c r="T1488" s="158">
        <f t="shared" si="218"/>
        <v>0</v>
      </c>
    </row>
    <row r="1489" spans="1:23" x14ac:dyDescent="0.25">
      <c r="A1489" t="e">
        <f t="shared" si="213"/>
        <v>#VALUE!</v>
      </c>
      <c r="B1489" t="e">
        <f t="shared" si="214"/>
        <v>#VALUE!</v>
      </c>
      <c r="C1489" t="e">
        <f t="shared" si="215"/>
        <v>#VALUE!</v>
      </c>
      <c r="D1489" s="13"/>
      <c r="E1489" s="158"/>
      <c r="F1489" s="158"/>
      <c r="G1489" s="158"/>
      <c r="H1489" s="158"/>
      <c r="I1489" s="158"/>
      <c r="J1489" s="158">
        <f>VALUE(COUNTIF(Validation!$A$2:$H$100,A1489))</f>
        <v>0</v>
      </c>
      <c r="M1489" s="94"/>
      <c r="N1489" s="94"/>
      <c r="O1489" s="94"/>
      <c r="P1489" s="94"/>
      <c r="Q1489" s="94"/>
      <c r="T1489" s="158"/>
      <c r="W1489" s="158"/>
    </row>
    <row r="1490" spans="1:23" x14ac:dyDescent="0.25">
      <c r="A1490" t="e">
        <f t="shared" si="213"/>
        <v>#VALUE!</v>
      </c>
      <c r="B1490" t="e">
        <f t="shared" si="214"/>
        <v>#VALUE!</v>
      </c>
      <c r="C1490" t="e">
        <f t="shared" si="215"/>
        <v>#VALUE!</v>
      </c>
      <c r="D1490" s="13" t="s">
        <v>4762</v>
      </c>
      <c r="J1490" s="156">
        <f>VALUE(COUNTIF(Validation!$A$2:$H$100,A1490))</f>
        <v>0</v>
      </c>
    </row>
    <row r="1491" spans="1:23" x14ac:dyDescent="0.25">
      <c r="A1491" t="e">
        <f t="shared" si="213"/>
        <v>#VALUE!</v>
      </c>
      <c r="B1491" t="e">
        <f t="shared" si="214"/>
        <v>#VALUE!</v>
      </c>
      <c r="C1491" t="e">
        <f t="shared" si="215"/>
        <v>#VALUE!</v>
      </c>
      <c r="D1491" s="13" t="s">
        <v>4762</v>
      </c>
      <c r="J1491" s="156">
        <f>VALUE(COUNTIF(Validation!$A$2:$H$100,A1491))</f>
        <v>0</v>
      </c>
    </row>
    <row r="1492" spans="1:23" x14ac:dyDescent="0.25">
      <c r="A1492" t="e">
        <f t="shared" si="213"/>
        <v>#VALUE!</v>
      </c>
      <c r="B1492" t="e">
        <f t="shared" si="214"/>
        <v>#VALUE!</v>
      </c>
      <c r="C1492" t="e">
        <f t="shared" si="215"/>
        <v>#VALUE!</v>
      </c>
      <c r="D1492" s="13" t="s">
        <v>4762</v>
      </c>
      <c r="J1492" s="156">
        <f>VALUE(COUNTIF(Validation!$A$2:$H$100,A1492))</f>
        <v>0</v>
      </c>
    </row>
    <row r="1493" spans="1:23" x14ac:dyDescent="0.25">
      <c r="A1493" t="e">
        <f t="shared" si="213"/>
        <v>#VALUE!</v>
      </c>
      <c r="B1493" t="e">
        <f t="shared" si="214"/>
        <v>#VALUE!</v>
      </c>
      <c r="C1493" t="e">
        <f t="shared" si="215"/>
        <v>#VALUE!</v>
      </c>
      <c r="D1493" s="13" t="s">
        <v>4762</v>
      </c>
      <c r="J1493" s="156">
        <f>VALUE(COUNTIF(Validation!$A$2:$H$100,A1493))</f>
        <v>0</v>
      </c>
    </row>
    <row r="1494" spans="1:23" x14ac:dyDescent="0.25">
      <c r="A1494" t="e">
        <f t="shared" si="213"/>
        <v>#VALUE!</v>
      </c>
      <c r="B1494" t="e">
        <f t="shared" si="214"/>
        <v>#VALUE!</v>
      </c>
      <c r="C1494" t="e">
        <f t="shared" si="215"/>
        <v>#VALUE!</v>
      </c>
      <c r="D1494" s="13" t="s">
        <v>4762</v>
      </c>
      <c r="J1494" s="156">
        <f>VALUE(COUNTIF(Validation!$A$2:$H$100,A1494))</f>
        <v>0</v>
      </c>
    </row>
    <row r="1495" spans="1:23" x14ac:dyDescent="0.25">
      <c r="A1495" t="e">
        <f t="shared" si="213"/>
        <v>#VALUE!</v>
      </c>
      <c r="B1495" t="e">
        <f t="shared" si="214"/>
        <v>#VALUE!</v>
      </c>
      <c r="C1495" t="e">
        <f t="shared" si="215"/>
        <v>#VALUE!</v>
      </c>
      <c r="D1495" s="13" t="s">
        <v>4762</v>
      </c>
      <c r="J1495" s="156">
        <f>VALUE(COUNTIF(Validation!$A$2:$H$100,A1495))</f>
        <v>0</v>
      </c>
    </row>
    <row r="1496" spans="1:23" x14ac:dyDescent="0.25">
      <c r="A1496" t="e">
        <f t="shared" si="213"/>
        <v>#VALUE!</v>
      </c>
      <c r="B1496" t="e">
        <f t="shared" si="214"/>
        <v>#VALUE!</v>
      </c>
      <c r="C1496" t="e">
        <f t="shared" si="215"/>
        <v>#VALUE!</v>
      </c>
      <c r="D1496" s="13" t="s">
        <v>4762</v>
      </c>
      <c r="J1496" s="156">
        <f>VALUE(COUNTIF(Validation!$A$2:$H$100,A1496))</f>
        <v>0</v>
      </c>
    </row>
    <row r="1497" spans="1:23" x14ac:dyDescent="0.25">
      <c r="A1497" t="e">
        <f t="shared" si="213"/>
        <v>#VALUE!</v>
      </c>
      <c r="B1497" t="e">
        <f t="shared" si="214"/>
        <v>#VALUE!</v>
      </c>
      <c r="C1497" t="e">
        <f t="shared" si="215"/>
        <v>#VALUE!</v>
      </c>
      <c r="D1497" s="13" t="s">
        <v>4762</v>
      </c>
      <c r="J1497" s="156">
        <f>VALUE(COUNTIF(Validation!$A$2:$H$100,A1497))</f>
        <v>0</v>
      </c>
    </row>
    <row r="1498" spans="1:23" x14ac:dyDescent="0.25">
      <c r="A1498" t="e">
        <f t="shared" si="213"/>
        <v>#VALUE!</v>
      </c>
      <c r="B1498" t="e">
        <f t="shared" si="214"/>
        <v>#VALUE!</v>
      </c>
      <c r="C1498" t="e">
        <f t="shared" si="215"/>
        <v>#VALUE!</v>
      </c>
      <c r="D1498" s="13" t="s">
        <v>4762</v>
      </c>
      <c r="J1498" s="156">
        <f>VALUE(COUNTIF(Validation!$A$2:$H$100,A1498))</f>
        <v>0</v>
      </c>
    </row>
    <row r="1499" spans="1:23" x14ac:dyDescent="0.25">
      <c r="A1499" t="e">
        <f t="shared" si="213"/>
        <v>#VALUE!</v>
      </c>
      <c r="B1499" t="e">
        <f t="shared" si="214"/>
        <v>#VALUE!</v>
      </c>
      <c r="C1499" t="e">
        <f t="shared" si="215"/>
        <v>#VALUE!</v>
      </c>
      <c r="D1499" s="13" t="s">
        <v>4762</v>
      </c>
      <c r="J1499" s="156">
        <f>VALUE(COUNTIF(Validation!$A$2:$H$100,A1499))</f>
        <v>0</v>
      </c>
    </row>
    <row r="1500" spans="1:23" x14ac:dyDescent="0.25">
      <c r="A1500" t="e">
        <f t="shared" si="213"/>
        <v>#VALUE!</v>
      </c>
      <c r="B1500" t="e">
        <f t="shared" si="214"/>
        <v>#VALUE!</v>
      </c>
      <c r="C1500" t="e">
        <f t="shared" si="215"/>
        <v>#VALUE!</v>
      </c>
      <c r="D1500" s="13" t="s">
        <v>4762</v>
      </c>
      <c r="J1500" s="156">
        <f>VALUE(COUNTIF(Validation!$A$2:$H$100,A1500))</f>
        <v>0</v>
      </c>
    </row>
  </sheetData>
  <autoFilter ref="A2:T1500"/>
  <sortState ref="A3:T1488">
    <sortCondition ref="E3:E1488"/>
    <sortCondition descending="1" ref="K3:K1488"/>
    <sortCondition ref="D3:D1488"/>
  </sortState>
  <mergeCells count="2">
    <mergeCell ref="K1:L1"/>
    <mergeCell ref="M1:S1"/>
  </mergeCells>
  <phoneticPr fontId="0" type="noConversion"/>
  <conditionalFormatting sqref="M1407:P1478 M329:P342 M1361:P1367 M1301:R1301 M1076:R1076 M1368:S1368 M1264:P1300 M1263:R1263 Q521 M344:P928 M343:S343 M219:P327 M1179:P1221 M1369:P1404 Q1369:S1478 M1302:S1360 M1222:S1262 M1077:S1178 M929:S1075 M3:S218">
    <cfRule type="cellIs" dxfId="27" priority="49" stopIfTrue="1" operator="equal">
      <formula>"RFA"</formula>
    </cfRule>
    <cfRule type="cellIs" dxfId="26" priority="50" stopIfTrue="1" operator="equal">
      <formula>"UFA"</formula>
    </cfRule>
  </conditionalFormatting>
  <conditionalFormatting sqref="M328:P328">
    <cfRule type="cellIs" dxfId="25" priority="31" stopIfTrue="1" operator="equal">
      <formula>"RFA"</formula>
    </cfRule>
    <cfRule type="cellIs" dxfId="24" priority="32" stopIfTrue="1" operator="equal">
      <formula>"UFA"</formula>
    </cfRule>
  </conditionalFormatting>
  <conditionalFormatting sqref="K3">
    <cfRule type="expression" dxfId="23" priority="10">
      <formula>"&lt;&gt;H3"</formula>
    </cfRule>
    <cfRule type="cellIs" dxfId="22" priority="14" operator="equal">
      <formula>0</formula>
    </cfRule>
  </conditionalFormatting>
  <conditionalFormatting sqref="K4:K1488 L3:L1488">
    <cfRule type="cellIs" dxfId="21" priority="13" operator="equal">
      <formula>0</formula>
    </cfRule>
  </conditionalFormatting>
  <conditionalFormatting sqref="L4:L16">
    <cfRule type="expression" dxfId="20" priority="9">
      <formula>"&lt;&gt;H3"</formula>
    </cfRule>
  </conditionalFormatting>
  <conditionalFormatting sqref="L3:L1488">
    <cfRule type="cellIs" dxfId="19" priority="8" operator="notEqual">
      <formula>K3</formula>
    </cfRule>
  </conditionalFormatting>
  <conditionalFormatting sqref="L4:L16">
    <cfRule type="cellIs" dxfId="18" priority="7" operator="notEqual">
      <formula>K4</formula>
    </cfRule>
  </conditionalFormatting>
  <conditionalFormatting sqref="Q1361:S1367 S1301 S1076 Q1264:S1300 S1263 Q522:S928 R521:S521 Q344:S520 Q219:S342 Q1179:S1221">
    <cfRule type="cellIs" dxfId="17" priority="5" stopIfTrue="1" operator="equal">
      <formula>"RFA"</formula>
    </cfRule>
    <cfRule type="cellIs" dxfId="16" priority="6" stopIfTrue="1" operator="equal">
      <formula>"UFA"</formula>
    </cfRule>
  </conditionalFormatting>
  <conditionalFormatting sqref="J5">
    <cfRule type="iconSet" priority="1">
      <iconSet iconSet="3Symbols" showValue="0" reverse="1">
        <cfvo type="percent" val="0"/>
        <cfvo type="percent" val="0" gte="0"/>
        <cfvo type="percent" val="1"/>
      </iconSet>
    </cfRule>
  </conditionalFormatting>
  <conditionalFormatting sqref="J3:J4 J6:J1500">
    <cfRule type="iconSet" priority="249">
      <iconSet iconSet="3Symbols" showValue="0" reverse="1">
        <cfvo type="percent" val="0"/>
        <cfvo type="percent" val="0" gte="0"/>
        <cfvo type="percent" val="1"/>
      </iconSe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252" id="{1D5021B2-98AC-4588-8192-E601FA967F62}">
            <x14:iconSet iconSet="3Stars" custom="1">
              <x14:cfvo type="percent">
                <xm:f>0</xm:f>
              </x14:cfvo>
              <x14:cfvo type="percent">
                <xm:f>33</xm:f>
              </x14:cfvo>
              <x14:cfvo type="formula">
                <xm:f>ELC</xm:f>
              </x14:cfvo>
              <x14:cfIcon iconSet="NoIcons" iconId="0"/>
              <x14:cfIcon iconSet="NoIcons" iconId="0"/>
              <x14:cfIcon iconSet="3Stars" iconId="2"/>
            </x14:iconSet>
          </x14:cfRule>
          <xm:sqref>F3:F1478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8"/>
  <dimension ref="A1:O2000"/>
  <sheetViews>
    <sheetView topLeftCell="A1462" workbookViewId="0">
      <selection activeCell="D2" sqref="D2"/>
    </sheetView>
  </sheetViews>
  <sheetFormatPr baseColWidth="10" defaultRowHeight="15" x14ac:dyDescent="0.25"/>
  <cols>
    <col min="1" max="1" width="37.42578125" bestFit="1" customWidth="1"/>
    <col min="9" max="9" width="14.5703125" bestFit="1" customWidth="1"/>
    <col min="11" max="11" width="12.85546875" bestFit="1" customWidth="1"/>
  </cols>
  <sheetData>
    <row r="1" spans="1:15" x14ac:dyDescent="0.25">
      <c r="A1" t="s">
        <v>36</v>
      </c>
      <c r="B1" t="s">
        <v>2793</v>
      </c>
      <c r="C1" t="s">
        <v>2794</v>
      </c>
      <c r="D1" t="s">
        <v>2796</v>
      </c>
      <c r="I1" t="s">
        <v>3016</v>
      </c>
      <c r="K1" t="s">
        <v>3009</v>
      </c>
      <c r="M1" t="s">
        <v>3007</v>
      </c>
      <c r="O1" t="s">
        <v>3008</v>
      </c>
    </row>
    <row r="2" spans="1:15" x14ac:dyDescent="0.25">
      <c r="A2" t="str">
        <f>IF(Données!A3&lt;&gt;0,Données!A3,"")</f>
        <v>Ryan Getzlaf - ANA - C</v>
      </c>
      <c r="B2">
        <f ca="1">IFERROR(SEARCH(INDIRECT(CELL("adresse")),A2),0)</f>
        <v>1</v>
      </c>
      <c r="C2">
        <f ca="1">IF(B2=0,"",COUNTIF($B$2:B2,"&gt;0"))</f>
        <v>1</v>
      </c>
      <c r="D2" t="str">
        <f ca="1">IFERROR(INDEX(A:A,MATCH(ROW(B1),C:C,0)),"")</f>
        <v>Ryan Getzlaf - ANA - C</v>
      </c>
      <c r="I2" s="148" t="s">
        <v>2332</v>
      </c>
      <c r="K2" t="s">
        <v>47</v>
      </c>
      <c r="M2">
        <v>2014</v>
      </c>
      <c r="O2" t="s">
        <v>3010</v>
      </c>
    </row>
    <row r="3" spans="1:15" x14ac:dyDescent="0.25">
      <c r="A3" t="str">
        <f>IF(Données!A4&lt;&gt;0,Données!A4,"")</f>
        <v>Ryan Kesler - ANA - C, AD</v>
      </c>
      <c r="B3">
        <f t="shared" ref="B3:B66" ca="1" si="0">IFERROR(SEARCH(INDIRECT(CELL("adresse")),A3),0)</f>
        <v>1</v>
      </c>
      <c r="C3">
        <f ca="1">IF(B3=0,"",COUNTIF($B$2:B3,"&gt;0"))</f>
        <v>2</v>
      </c>
      <c r="D3" t="str">
        <f t="shared" ref="D3:D66" ca="1" si="1">IFERROR(INDEX(A:A,MATCH(ROW(B2),C:C,0)),"")</f>
        <v>Ryan Kesler - ANA - C, AD</v>
      </c>
      <c r="I3" s="148" t="s">
        <v>2333</v>
      </c>
      <c r="K3" t="s">
        <v>48</v>
      </c>
      <c r="M3">
        <v>2015</v>
      </c>
      <c r="O3" t="s">
        <v>172</v>
      </c>
    </row>
    <row r="4" spans="1:15" x14ac:dyDescent="0.25">
      <c r="A4" t="str">
        <f>IF(Données!A5&lt;&gt;0,Données!A5,"")</f>
        <v>Cam Fowler - ANA - DG</v>
      </c>
      <c r="B4">
        <f t="shared" ca="1" si="0"/>
        <v>1</v>
      </c>
      <c r="C4">
        <f ca="1">IF(B4=0,"",COUNTIF($B$2:B4,"&gt;0"))</f>
        <v>3</v>
      </c>
      <c r="D4" t="str">
        <f t="shared" ca="1" si="1"/>
        <v>Cam Fowler - ANA - DG</v>
      </c>
      <c r="I4" s="148" t="s">
        <v>2335</v>
      </c>
      <c r="K4" t="s">
        <v>50</v>
      </c>
      <c r="M4">
        <v>2016</v>
      </c>
      <c r="O4" t="s">
        <v>173</v>
      </c>
    </row>
    <row r="5" spans="1:15" x14ac:dyDescent="0.25">
      <c r="A5" t="str">
        <f>IF(Données!A6&lt;&gt;0,Données!A6,"")</f>
        <v>John Gibson - ANA - G</v>
      </c>
      <c r="B5">
        <f t="shared" ca="1" si="0"/>
        <v>1</v>
      </c>
      <c r="C5">
        <f ca="1">IF(B5=0,"",COUNTIF($B$2:B5,"&gt;0"))</f>
        <v>4</v>
      </c>
      <c r="D5" t="str">
        <f t="shared" ca="1" si="1"/>
        <v>John Gibson - ANA - G</v>
      </c>
      <c r="I5" s="148" t="s">
        <v>3015</v>
      </c>
      <c r="K5" t="s">
        <v>103</v>
      </c>
      <c r="M5">
        <v>2017</v>
      </c>
      <c r="O5" t="s">
        <v>174</v>
      </c>
    </row>
    <row r="6" spans="1:15" x14ac:dyDescent="0.25">
      <c r="A6" t="str">
        <f>IF(Données!A7&lt;&gt;0,Données!A7,"")</f>
        <v>Adam Henrique - ANA - C</v>
      </c>
      <c r="B6">
        <f t="shared" ca="1" si="0"/>
        <v>1</v>
      </c>
      <c r="C6">
        <f ca="1">IF(B6=0,"",COUNTIF($B$2:B6,"&gt;0"))</f>
        <v>5</v>
      </c>
      <c r="D6" t="str">
        <f t="shared" ca="1" si="1"/>
        <v>Adam Henrique - ANA - C</v>
      </c>
      <c r="I6" s="148" t="s">
        <v>3020</v>
      </c>
      <c r="K6" t="s">
        <v>49</v>
      </c>
      <c r="M6">
        <v>2018</v>
      </c>
    </row>
    <row r="7" spans="1:15" x14ac:dyDescent="0.25">
      <c r="A7" t="str">
        <f>IF(Données!A8&lt;&gt;0,Données!A8,"")</f>
        <v>Jakob Silfverberg - ANA - AD, AG</v>
      </c>
      <c r="B7">
        <f t="shared" ca="1" si="0"/>
        <v>1</v>
      </c>
      <c r="C7">
        <f ca="1">IF(B7=0,"",COUNTIF($B$2:B7,"&gt;0"))</f>
        <v>6</v>
      </c>
      <c r="D7" t="str">
        <f t="shared" ca="1" si="1"/>
        <v>Jakob Silfverberg - ANA - AD, AG</v>
      </c>
      <c r="I7" s="148" t="s">
        <v>3021</v>
      </c>
      <c r="K7" t="s">
        <v>2328</v>
      </c>
      <c r="M7">
        <v>2019</v>
      </c>
    </row>
    <row r="8" spans="1:15" x14ac:dyDescent="0.25">
      <c r="A8" t="str">
        <f>IF(Données!A9&lt;&gt;0,Données!A9,"")</f>
        <v>Hampus Lindholm - ANA - DG</v>
      </c>
      <c r="B8">
        <f t="shared" ca="1" si="0"/>
        <v>1</v>
      </c>
      <c r="C8">
        <f ca="1">IF(B8=0,"",COUNTIF($B$2:B8,"&gt;0"))</f>
        <v>7</v>
      </c>
      <c r="D8" t="str">
        <f t="shared" ca="1" si="1"/>
        <v>Hampus Lindholm - ANA - DG</v>
      </c>
      <c r="K8" t="s">
        <v>3011</v>
      </c>
      <c r="M8">
        <v>2020</v>
      </c>
    </row>
    <row r="9" spans="1:15" x14ac:dyDescent="0.25">
      <c r="A9" t="str">
        <f>IF(Données!A10&lt;&gt;0,Données!A10,"")</f>
        <v>Josh Manson - ANA - DD</v>
      </c>
      <c r="B9">
        <f t="shared" ca="1" si="0"/>
        <v>1</v>
      </c>
      <c r="C9">
        <f ca="1">IF(B9=0,"",COUNTIF($B$2:B9,"&gt;0"))</f>
        <v>8</v>
      </c>
      <c r="D9" t="str">
        <f t="shared" ca="1" si="1"/>
        <v>Josh Manson - ANA - DD</v>
      </c>
      <c r="K9" t="s">
        <v>51</v>
      </c>
      <c r="M9">
        <v>2021</v>
      </c>
    </row>
    <row r="10" spans="1:15" x14ac:dyDescent="0.25">
      <c r="A10" t="str">
        <f>IF(Données!A11&lt;&gt;0,Données!A11,"")</f>
        <v>Rickard Rakell - ANA - C, AD, AG</v>
      </c>
      <c r="B10">
        <f t="shared" ca="1" si="0"/>
        <v>1</v>
      </c>
      <c r="C10">
        <f ca="1">IF(B10=0,"",COUNTIF($B$2:B10,"&gt;0"))</f>
        <v>9</v>
      </c>
      <c r="D10" t="str">
        <f t="shared" ca="1" si="1"/>
        <v>Rickard Rakell - ANA - C, AD, AG</v>
      </c>
    </row>
    <row r="11" spans="1:15" x14ac:dyDescent="0.25">
      <c r="A11" t="str">
        <f>IF(Données!A12&lt;&gt;0,Données!A12,"")</f>
        <v>Patrick Eaves - ANA - AD, AG</v>
      </c>
      <c r="B11">
        <f t="shared" ca="1" si="0"/>
        <v>1</v>
      </c>
      <c r="C11">
        <f ca="1">IF(B11=0,"",COUNTIF($B$2:B11,"&gt;0"))</f>
        <v>10</v>
      </c>
      <c r="D11" t="str">
        <f t="shared" ca="1" si="1"/>
        <v>Patrick Eaves - ANA - AD, AG</v>
      </c>
    </row>
    <row r="12" spans="1:15" x14ac:dyDescent="0.25">
      <c r="A12" t="str">
        <f>IF(Données!A13&lt;&gt;0,Données!A13,"")</f>
        <v>Ondrej Kase - ANA - AD</v>
      </c>
      <c r="B12">
        <f t="shared" ca="1" si="0"/>
        <v>1</v>
      </c>
      <c r="C12">
        <f ca="1">IF(B12=0,"",COUNTIF($B$2:B12,"&gt;0"))</f>
        <v>11</v>
      </c>
      <c r="D12" t="str">
        <f t="shared" ca="1" si="1"/>
        <v>Ondrej Kase - ANA - AD</v>
      </c>
    </row>
    <row r="13" spans="1:15" x14ac:dyDescent="0.25">
      <c r="A13" t="str">
        <f>IF(Données!A14&lt;&gt;0,Données!A14,"")</f>
        <v>Ryan Miller - ANA - G</v>
      </c>
      <c r="B13">
        <f t="shared" ca="1" si="0"/>
        <v>1</v>
      </c>
      <c r="C13">
        <f ca="1">IF(B13=0,"",COUNTIF($B$2:B13,"&gt;0"))</f>
        <v>12</v>
      </c>
      <c r="D13" t="str">
        <f t="shared" ca="1" si="1"/>
        <v>Ryan Miller - ANA - G</v>
      </c>
    </row>
    <row r="14" spans="1:15" x14ac:dyDescent="0.25">
      <c r="A14" t="str">
        <f>IF(Données!A15&lt;&gt;0,Données!A15,"")</f>
        <v>Devin Shore - ANA - AG, C, AD</v>
      </c>
      <c r="B14">
        <f t="shared" ca="1" si="0"/>
        <v>1</v>
      </c>
      <c r="C14">
        <f ca="1">IF(B14=0,"",COUNTIF($B$2:B14,"&gt;0"))</f>
        <v>13</v>
      </c>
      <c r="D14" t="str">
        <f t="shared" ca="1" si="1"/>
        <v>Devin Shore - ANA - AG, C, AD</v>
      </c>
    </row>
    <row r="15" spans="1:15" x14ac:dyDescent="0.25">
      <c r="A15" t="str">
        <f>IF(Données!A16&lt;&gt;0,Données!A16,"")</f>
        <v>Nick Ritchie - ANA - AG</v>
      </c>
      <c r="B15">
        <f t="shared" ca="1" si="0"/>
        <v>1</v>
      </c>
      <c r="C15">
        <f ca="1">IF(B15=0,"",COUNTIF($B$2:B15,"&gt;0"))</f>
        <v>14</v>
      </c>
      <c r="D15" t="str">
        <f t="shared" ca="1" si="1"/>
        <v>Nick Ritchie - ANA - AG</v>
      </c>
    </row>
    <row r="16" spans="1:15" x14ac:dyDescent="0.25">
      <c r="A16" t="str">
        <f>IF(Données!A17&lt;&gt;0,Données!A17,"")</f>
        <v>Troy Terry - ANA - C, AD</v>
      </c>
      <c r="B16">
        <f t="shared" ca="1" si="0"/>
        <v>1</v>
      </c>
      <c r="C16">
        <f ca="1">IF(B16=0,"",COUNTIF($B$2:B16,"&gt;0"))</f>
        <v>15</v>
      </c>
      <c r="D16" t="str">
        <f t="shared" ca="1" si="1"/>
        <v>Troy Terry - ANA - C, AD</v>
      </c>
    </row>
    <row r="17" spans="1:4" x14ac:dyDescent="0.25">
      <c r="A17" t="str">
        <f>IF(Données!A18&lt;&gt;0,Données!A18,"")</f>
        <v>Carter Rowney - ANA - C, AD</v>
      </c>
      <c r="B17">
        <f t="shared" ca="1" si="0"/>
        <v>1</v>
      </c>
      <c r="C17">
        <f ca="1">IF(B17=0,"",COUNTIF($B$2:B17,"&gt;0"))</f>
        <v>16</v>
      </c>
      <c r="D17" t="str">
        <f t="shared" ca="1" si="1"/>
        <v>Carter Rowney - ANA - C, AD</v>
      </c>
    </row>
    <row r="18" spans="1:4" x14ac:dyDescent="0.25">
      <c r="A18" t="str">
        <f>IF(Données!A19&lt;&gt;0,Données!A19,"")</f>
        <v>Nicolas Deslauriers - ANA - AD, AG</v>
      </c>
      <c r="B18">
        <f t="shared" ca="1" si="0"/>
        <v>1</v>
      </c>
      <c r="C18">
        <f ca="1">IF(B18=0,"",COUNTIF($B$2:B18,"&gt;0"))</f>
        <v>17</v>
      </c>
      <c r="D18" t="str">
        <f t="shared" ca="1" si="1"/>
        <v>Nicolas Deslauriers - ANA - AD, AG</v>
      </c>
    </row>
    <row r="19" spans="1:4" x14ac:dyDescent="0.25">
      <c r="A19" t="str">
        <f>IF(Données!A20&lt;&gt;0,Données!A20,"")</f>
        <v>Deven Sideroff - ANA - AD</v>
      </c>
      <c r="B19">
        <f t="shared" ca="1" si="0"/>
        <v>1</v>
      </c>
      <c r="C19">
        <f ca="1">IF(B19=0,"",COUNTIF($B$2:B19,"&gt;0"))</f>
        <v>18</v>
      </c>
      <c r="D19" t="str">
        <f t="shared" ca="1" si="1"/>
        <v>Deven Sideroff - ANA - AD</v>
      </c>
    </row>
    <row r="20" spans="1:4" x14ac:dyDescent="0.25">
      <c r="A20" t="str">
        <f>IF(Données!A21&lt;&gt;0,Données!A21,"")</f>
        <v>Antoine Morand - ANA - C</v>
      </c>
      <c r="B20">
        <f t="shared" ca="1" si="0"/>
        <v>1</v>
      </c>
      <c r="C20">
        <f ca="1">IF(B20=0,"",COUNTIF($B$2:B20,"&gt;0"))</f>
        <v>19</v>
      </c>
      <c r="D20" t="str">
        <f t="shared" ca="1" si="1"/>
        <v>Antoine Morand - ANA - C</v>
      </c>
    </row>
    <row r="21" spans="1:4" x14ac:dyDescent="0.25">
      <c r="A21" t="str">
        <f>IF(Données!A22&lt;&gt;0,Données!A22,"")</f>
        <v>Simon Benoit - ANA - DG</v>
      </c>
      <c r="B21">
        <f t="shared" ca="1" si="0"/>
        <v>1</v>
      </c>
      <c r="C21">
        <f ca="1">IF(B21=0,"",COUNTIF($B$2:B21,"&gt;0"))</f>
        <v>20</v>
      </c>
      <c r="D21" t="str">
        <f t="shared" ca="1" si="1"/>
        <v>Simon Benoit - ANA - DG</v>
      </c>
    </row>
    <row r="22" spans="1:4" x14ac:dyDescent="0.25">
      <c r="A22" t="str">
        <f>IF(Données!A23&lt;&gt;0,Données!A23,"")</f>
        <v>Maxime Comtois - ANA - C, AG</v>
      </c>
      <c r="B22">
        <f t="shared" ca="1" si="0"/>
        <v>1</v>
      </c>
      <c r="C22">
        <f ca="1">IF(B22=0,"",COUNTIF($B$2:B22,"&gt;0"))</f>
        <v>21</v>
      </c>
      <c r="D22" t="str">
        <f t="shared" ca="1" si="1"/>
        <v>Maxime Comtois - ANA - C, AG</v>
      </c>
    </row>
    <row r="23" spans="1:4" x14ac:dyDescent="0.25">
      <c r="A23" t="str">
        <f>IF(Données!A24&lt;&gt;0,Données!A24,"")</f>
        <v>Lukas Dostal - ANA - G</v>
      </c>
      <c r="B23">
        <f t="shared" ca="1" si="0"/>
        <v>1</v>
      </c>
      <c r="C23">
        <f ca="1">IF(B23=0,"",COUNTIF($B$2:B23,"&gt;0"))</f>
        <v>22</v>
      </c>
      <c r="D23" t="str">
        <f t="shared" ca="1" si="1"/>
        <v>Lukas Dostal - ANA - G</v>
      </c>
    </row>
    <row r="24" spans="1:4" x14ac:dyDescent="0.25">
      <c r="A24" t="str">
        <f>IF(Données!A25&lt;&gt;0,Données!A25,"")</f>
        <v>Alex Dostie - ANA - C</v>
      </c>
      <c r="B24">
        <f t="shared" ca="1" si="0"/>
        <v>1</v>
      </c>
      <c r="C24">
        <f ca="1">IF(B24=0,"",COUNTIF($B$2:B24,"&gt;0"))</f>
        <v>23</v>
      </c>
      <c r="D24" t="str">
        <f t="shared" ca="1" si="1"/>
        <v>Alex Dostie - ANA - C</v>
      </c>
    </row>
    <row r="25" spans="1:4" x14ac:dyDescent="0.25">
      <c r="A25" t="str">
        <f>IF(Données!A26&lt;&gt;0,Données!A26,"")</f>
        <v>Isac Lundestrom - ANA - C, AG</v>
      </c>
      <c r="B25">
        <f t="shared" ca="1" si="0"/>
        <v>1</v>
      </c>
      <c r="C25">
        <f ca="1">IF(B25=0,"",COUNTIF($B$2:B25,"&gt;0"))</f>
        <v>24</v>
      </c>
      <c r="D25" t="str">
        <f t="shared" ca="1" si="1"/>
        <v>Isac Lundestrom - ANA - C, AG</v>
      </c>
    </row>
    <row r="26" spans="1:4" x14ac:dyDescent="0.25">
      <c r="A26" t="str">
        <f>IF(Données!A27&lt;&gt;0,Données!A27,"")</f>
        <v>Angus Redmond - ANA - G</v>
      </c>
      <c r="B26">
        <f t="shared" ca="1" si="0"/>
        <v>1</v>
      </c>
      <c r="C26">
        <f ca="1">IF(B26=0,"",COUNTIF($B$2:B26,"&gt;0"))</f>
        <v>25</v>
      </c>
      <c r="D26" t="str">
        <f t="shared" ca="1" si="1"/>
        <v>Angus Redmond - ANA - G</v>
      </c>
    </row>
    <row r="27" spans="1:4" x14ac:dyDescent="0.25">
      <c r="A27" t="str">
        <f>IF(Données!A28&lt;&gt;0,Données!A28,"")</f>
        <v>Kiefer Sherwood - ANA - AD, C</v>
      </c>
      <c r="B27">
        <f t="shared" ca="1" si="0"/>
        <v>1</v>
      </c>
      <c r="C27">
        <f ca="1">IF(B27=0,"",COUNTIF($B$2:B27,"&gt;0"))</f>
        <v>26</v>
      </c>
      <c r="D27" t="str">
        <f t="shared" ca="1" si="1"/>
        <v>Kiefer Sherwood - ANA - AD, C</v>
      </c>
    </row>
    <row r="28" spans="1:4" x14ac:dyDescent="0.25">
      <c r="A28" t="str">
        <f>IF(Données!A29&lt;&gt;0,Données!A29,"")</f>
        <v>Jack Kopacka - ANA - AG</v>
      </c>
      <c r="B28">
        <f t="shared" ca="1" si="0"/>
        <v>1</v>
      </c>
      <c r="C28">
        <f ca="1">IF(B28=0,"",COUNTIF($B$2:B28,"&gt;0"))</f>
        <v>27</v>
      </c>
      <c r="D28" t="str">
        <f t="shared" ca="1" si="1"/>
        <v>Jack Kopacka - ANA - AG</v>
      </c>
    </row>
    <row r="29" spans="1:4" x14ac:dyDescent="0.25">
      <c r="A29" t="str">
        <f>IF(Données!A30&lt;&gt;0,Données!A30,"")</f>
        <v>Josh Mahura - ANA - DG</v>
      </c>
      <c r="B29">
        <f t="shared" ca="1" si="0"/>
        <v>1</v>
      </c>
      <c r="C29">
        <f ca="1">IF(B29=0,"",COUNTIF($B$2:B29,"&gt;0"))</f>
        <v>28</v>
      </c>
      <c r="D29" t="str">
        <f t="shared" ca="1" si="1"/>
        <v>Josh Mahura - ANA - DG</v>
      </c>
    </row>
    <row r="30" spans="1:4" x14ac:dyDescent="0.25">
      <c r="A30" t="str">
        <f>IF(Données!A31&lt;&gt;0,Données!A31,"")</f>
        <v>Jacob Larsson - ANA - DG</v>
      </c>
      <c r="B30">
        <f t="shared" ca="1" si="0"/>
        <v>1</v>
      </c>
      <c r="C30">
        <f ca="1">IF(B30=0,"",COUNTIF($B$2:B30,"&gt;0"))</f>
        <v>29</v>
      </c>
      <c r="D30" t="str">
        <f t="shared" ca="1" si="1"/>
        <v>Jacob Larsson - ANA - DG</v>
      </c>
    </row>
    <row r="31" spans="1:4" x14ac:dyDescent="0.25">
      <c r="A31" t="str">
        <f>IF(Données!A32&lt;&gt;0,Données!A32,"")</f>
        <v>Brendan Guhle - ANA - DG</v>
      </c>
      <c r="B31">
        <f t="shared" ca="1" si="0"/>
        <v>1</v>
      </c>
      <c r="C31">
        <f ca="1">IF(B31=0,"",COUNTIF($B$2:B31,"&gt;0"))</f>
        <v>30</v>
      </c>
      <c r="D31" t="str">
        <f t="shared" ca="1" si="1"/>
        <v>Brendan Guhle - ANA - DG</v>
      </c>
    </row>
    <row r="32" spans="1:4" x14ac:dyDescent="0.25">
      <c r="A32" t="str">
        <f>IF(Données!A33&lt;&gt;0,Données!A33,"")</f>
        <v>Olle ErikssonEk - ANA - G</v>
      </c>
      <c r="B32">
        <f t="shared" ca="1" si="0"/>
        <v>1</v>
      </c>
      <c r="C32">
        <f ca="1">IF(B32=0,"",COUNTIF($B$2:B32,"&gt;0"))</f>
        <v>31</v>
      </c>
      <c r="D32" t="str">
        <f t="shared" ca="1" si="1"/>
        <v>Olle ErikssonEk - ANA - G</v>
      </c>
    </row>
    <row r="33" spans="1:4" x14ac:dyDescent="0.25">
      <c r="A33" t="str">
        <f>IF(Données!A34&lt;&gt;0,Données!A34,"")</f>
        <v>Max Jones - ANA - AG</v>
      </c>
      <c r="B33">
        <f t="shared" ca="1" si="0"/>
        <v>1</v>
      </c>
      <c r="C33">
        <f ca="1">IF(B33=0,"",COUNTIF($B$2:B33,"&gt;0"))</f>
        <v>32</v>
      </c>
      <c r="D33" t="str">
        <f t="shared" ca="1" si="1"/>
        <v>Max Jones - ANA - AG</v>
      </c>
    </row>
    <row r="34" spans="1:4" x14ac:dyDescent="0.25">
      <c r="A34" t="str">
        <f>IF(Données!A35&lt;&gt;0,Données!A35,"")</f>
        <v>Sam Steel - ANA - C</v>
      </c>
      <c r="B34">
        <f t="shared" ca="1" si="0"/>
        <v>1</v>
      </c>
      <c r="C34">
        <f ca="1">IF(B34=0,"",COUNTIF($B$2:B34,"&gt;0"))</f>
        <v>33</v>
      </c>
      <c r="D34" t="str">
        <f t="shared" ca="1" si="1"/>
        <v>Sam Steel - ANA - C</v>
      </c>
    </row>
    <row r="35" spans="1:4" x14ac:dyDescent="0.25">
      <c r="A35" t="str">
        <f>IF(Données!A36&lt;&gt;0,Données!A36,"")</f>
        <v>Jani Hakanpaa - ANA - D</v>
      </c>
      <c r="B35">
        <f t="shared" ca="1" si="0"/>
        <v>1</v>
      </c>
      <c r="C35">
        <f ca="1">IF(B35=0,"",COUNTIF($B$2:B35,"&gt;0"))</f>
        <v>34</v>
      </c>
      <c r="D35" t="str">
        <f t="shared" ca="1" si="1"/>
        <v>Jani Hakanpaa - ANA - D</v>
      </c>
    </row>
    <row r="36" spans="1:4" x14ac:dyDescent="0.25">
      <c r="A36" t="str">
        <f>IF(Données!A37&lt;&gt;0,Données!A37,"")</f>
        <v>Korbinian Holzer - ANA - DD</v>
      </c>
      <c r="B36">
        <f t="shared" ca="1" si="0"/>
        <v>1</v>
      </c>
      <c r="C36">
        <f ca="1">IF(B36=0,"",COUNTIF($B$2:B36,"&gt;0"))</f>
        <v>35</v>
      </c>
      <c r="D36" t="str">
        <f t="shared" ca="1" si="1"/>
        <v>Korbinian Holzer - ANA - DD</v>
      </c>
    </row>
    <row r="37" spans="1:4" x14ac:dyDescent="0.25">
      <c r="A37" t="str">
        <f>IF(Données!A38&lt;&gt;0,Données!A38,"")</f>
        <v>Chase DeLeo - ANA - C</v>
      </c>
      <c r="B37">
        <f t="shared" ca="1" si="0"/>
        <v>1</v>
      </c>
      <c r="C37">
        <f ca="1">IF(B37=0,"",COUNTIF($B$2:B37,"&gt;0"))</f>
        <v>36</v>
      </c>
      <c r="D37" t="str">
        <f t="shared" ca="1" si="1"/>
        <v>Chase DeLeo - ANA - C</v>
      </c>
    </row>
    <row r="38" spans="1:4" x14ac:dyDescent="0.25">
      <c r="A38" t="str">
        <f>IF(Données!A39&lt;&gt;0,Données!A39,"")</f>
        <v>Michael DelZotto - ANA - DG</v>
      </c>
      <c r="B38">
        <f t="shared" ca="1" si="0"/>
        <v>1</v>
      </c>
      <c r="C38">
        <f ca="1">IF(B38=0,"",COUNTIF($B$2:B38,"&gt;0"))</f>
        <v>37</v>
      </c>
      <c r="D38" t="str">
        <f t="shared" ca="1" si="1"/>
        <v>Michael DelZotto - ANA - DG</v>
      </c>
    </row>
    <row r="39" spans="1:4" x14ac:dyDescent="0.25">
      <c r="A39" t="str">
        <f>IF(Données!A40&lt;&gt;0,Données!A40,"")</f>
        <v>Andreas Martinsen - ANA - C</v>
      </c>
      <c r="B39">
        <f t="shared" ca="1" si="0"/>
        <v>1</v>
      </c>
      <c r="C39">
        <f ca="1">IF(B39=0,"",COUNTIF($B$2:B39,"&gt;0"))</f>
        <v>38</v>
      </c>
      <c r="D39" t="str">
        <f t="shared" ca="1" si="1"/>
        <v>Andreas Martinsen - ANA - C</v>
      </c>
    </row>
    <row r="40" spans="1:4" x14ac:dyDescent="0.25">
      <c r="A40" t="str">
        <f>IF(Données!A41&lt;&gt;0,Données!A41,"")</f>
        <v>Blake Pietila - ANA - C, AD</v>
      </c>
      <c r="B40">
        <f t="shared" ca="1" si="0"/>
        <v>1</v>
      </c>
      <c r="C40">
        <f ca="1">IF(B40=0,"",COUNTIF($B$2:B40,"&gt;0"))</f>
        <v>39</v>
      </c>
      <c r="D40" t="str">
        <f t="shared" ca="1" si="1"/>
        <v>Blake Pietila - ANA - C, AD</v>
      </c>
    </row>
    <row r="41" spans="1:4" x14ac:dyDescent="0.25">
      <c r="A41" t="str">
        <f>IF(Données!A42&lt;&gt;0,Données!A42,"")</f>
        <v>Daniel Sprong - ANA - AD</v>
      </c>
      <c r="B41">
        <f t="shared" ca="1" si="0"/>
        <v>1</v>
      </c>
      <c r="C41">
        <f ca="1">IF(B41=0,"",COUNTIF($B$2:B41,"&gt;0"))</f>
        <v>40</v>
      </c>
      <c r="D41" t="str">
        <f t="shared" ca="1" si="1"/>
        <v>Daniel Sprong - ANA - AD</v>
      </c>
    </row>
    <row r="42" spans="1:4" x14ac:dyDescent="0.25">
      <c r="A42" t="str">
        <f>IF(Données!A43&lt;&gt;0,Données!A43,"")</f>
        <v>Anthony Stolarz - ANA - G</v>
      </c>
      <c r="B42">
        <f t="shared" ca="1" si="0"/>
        <v>1</v>
      </c>
      <c r="C42">
        <f ca="1">IF(B42=0,"",COUNTIF($B$2:B42,"&gt;0"))</f>
        <v>41</v>
      </c>
      <c r="D42" t="str">
        <f t="shared" ca="1" si="1"/>
        <v>Anthony Stolarz - ANA - G</v>
      </c>
    </row>
    <row r="43" spans="1:4" x14ac:dyDescent="0.25">
      <c r="A43" t="str">
        <f>IF(Données!A44&lt;&gt;0,Données!A44,"")</f>
        <v>Sam Carrick - ANA - C</v>
      </c>
      <c r="B43">
        <f t="shared" ca="1" si="0"/>
        <v>1</v>
      </c>
      <c r="C43">
        <f ca="1">IF(B43=0,"",COUNTIF($B$2:B43,"&gt;0"))</f>
        <v>42</v>
      </c>
      <c r="D43" t="str">
        <f t="shared" ca="1" si="1"/>
        <v>Sam Carrick - ANA - C</v>
      </c>
    </row>
    <row r="44" spans="1:4" x14ac:dyDescent="0.25">
      <c r="A44" t="str">
        <f>IF(Données!A45&lt;&gt;0,Données!A45,"")</f>
        <v>Derek Grant - ANA - AD, C</v>
      </c>
      <c r="B44">
        <f t="shared" ca="1" si="0"/>
        <v>1</v>
      </c>
      <c r="C44">
        <f ca="1">IF(B44=0,"",COUNTIF($B$2:B44,"&gt;0"))</f>
        <v>43</v>
      </c>
      <c r="D44" t="str">
        <f t="shared" ca="1" si="1"/>
        <v>Derek Grant - ANA - AD, C</v>
      </c>
    </row>
    <row r="45" spans="1:4" x14ac:dyDescent="0.25">
      <c r="A45" t="str">
        <f>IF(Données!A46&lt;&gt;0,Données!A46,"")</f>
        <v>Justin Kloos - ANA - C, AD</v>
      </c>
      <c r="B45">
        <f t="shared" ca="1" si="0"/>
        <v>1</v>
      </c>
      <c r="C45">
        <f ca="1">IF(B45=0,"",COUNTIF($B$2:B45,"&gt;0"))</f>
        <v>44</v>
      </c>
      <c r="D45" t="str">
        <f t="shared" ca="1" si="1"/>
        <v>Justin Kloos - ANA - C, AD</v>
      </c>
    </row>
    <row r="46" spans="1:4" x14ac:dyDescent="0.25">
      <c r="A46" t="str">
        <f>IF(Données!A47&lt;&gt;0,Données!A47,"")</f>
        <v>Andrew Poturalski - ANA - C</v>
      </c>
      <c r="B46">
        <f t="shared" ca="1" si="0"/>
        <v>1</v>
      </c>
      <c r="C46">
        <f ca="1">IF(B46=0,"",COUNTIF($B$2:B46,"&gt;0"))</f>
        <v>45</v>
      </c>
      <c r="D46" t="str">
        <f t="shared" ca="1" si="1"/>
        <v>Andrew Poturalski - ANA - C</v>
      </c>
    </row>
    <row r="47" spans="1:4" x14ac:dyDescent="0.25">
      <c r="A47" t="str">
        <f>IF(Données!A48&lt;&gt;0,Données!A48,"")</f>
        <v>Patrick Sieloff - ANA - DG</v>
      </c>
      <c r="B47">
        <f t="shared" ca="1" si="0"/>
        <v>1</v>
      </c>
      <c r="C47">
        <f ca="1">IF(B47=0,"",COUNTIF($B$2:B47,"&gt;0"))</f>
        <v>46</v>
      </c>
      <c r="D47" t="str">
        <f t="shared" ca="1" si="1"/>
        <v>Patrick Sieloff - ANA - DG</v>
      </c>
    </row>
    <row r="48" spans="1:4" x14ac:dyDescent="0.25">
      <c r="A48" t="str">
        <f>IF(Données!A49&lt;&gt;0,Données!A49,"")</f>
        <v>Chris Wideman - ANA - DD</v>
      </c>
      <c r="B48">
        <f t="shared" ca="1" si="0"/>
        <v>1</v>
      </c>
      <c r="C48">
        <f ca="1">IF(B48=0,"",COUNTIF($B$2:B48,"&gt;0"))</f>
        <v>47</v>
      </c>
      <c r="D48" t="str">
        <f t="shared" ca="1" si="1"/>
        <v>Chris Wideman - ANA - DD</v>
      </c>
    </row>
    <row r="49" spans="1:4" x14ac:dyDescent="0.25">
      <c r="A49" t="str">
        <f>IF(Données!A50&lt;&gt;0,Données!A50,"")</f>
        <v>Kevin Boyle - ANA - G</v>
      </c>
      <c r="B49">
        <f t="shared" ca="1" si="0"/>
        <v>1</v>
      </c>
      <c r="C49">
        <f ca="1">IF(B49=0,"",COUNTIF($B$2:B49,"&gt;0"))</f>
        <v>48</v>
      </c>
      <c r="D49" t="str">
        <f t="shared" ca="1" si="1"/>
        <v>Kevin Boyle - ANA - G</v>
      </c>
    </row>
    <row r="50" spans="1:4" x14ac:dyDescent="0.25">
      <c r="A50" t="str">
        <f>IF(Données!A51&lt;&gt;0,Données!A51,"")</f>
        <v>Oliver Ekman-Larsson - ARI - DG</v>
      </c>
      <c r="B50">
        <f t="shared" ca="1" si="0"/>
        <v>1</v>
      </c>
      <c r="C50">
        <f ca="1">IF(B50=0,"",COUNTIF($B$2:B50,"&gt;0"))</f>
        <v>49</v>
      </c>
      <c r="D50" t="str">
        <f t="shared" ca="1" si="1"/>
        <v>Oliver Ekman-Larsson - ARI - DG</v>
      </c>
    </row>
    <row r="51" spans="1:4" x14ac:dyDescent="0.25">
      <c r="A51" t="str">
        <f>IF(Données!A52&lt;&gt;0,Données!A52,"")</f>
        <v>Phil Kessel - ARI - AD</v>
      </c>
      <c r="B51">
        <f t="shared" ca="1" si="0"/>
        <v>1</v>
      </c>
      <c r="C51">
        <f ca="1">IF(B51=0,"",COUNTIF($B$2:B51,"&gt;0"))</f>
        <v>50</v>
      </c>
      <c r="D51" t="str">
        <f t="shared" ca="1" si="1"/>
        <v>Phil Kessel - ARI - AD</v>
      </c>
    </row>
    <row r="52" spans="1:4" x14ac:dyDescent="0.25">
      <c r="A52" t="str">
        <f>IF(Données!A53&lt;&gt;0,Données!A53,"")</f>
        <v>Derek Stepan - ARI - C</v>
      </c>
      <c r="B52">
        <f t="shared" ca="1" si="0"/>
        <v>1</v>
      </c>
      <c r="C52">
        <f ca="1">IF(B52=0,"",COUNTIF($B$2:B52,"&gt;0"))</f>
        <v>51</v>
      </c>
      <c r="D52" t="str">
        <f t="shared" ca="1" si="1"/>
        <v>Derek Stepan - ARI - C</v>
      </c>
    </row>
    <row r="53" spans="1:4" x14ac:dyDescent="0.25">
      <c r="A53" t="str">
        <f>IF(Données!A54&lt;&gt;0,Données!A54,"")</f>
        <v>Nick Schmaltz - ARI - C</v>
      </c>
      <c r="B53">
        <f t="shared" ca="1" si="0"/>
        <v>1</v>
      </c>
      <c r="C53">
        <f ca="1">IF(B53=0,"",COUNTIF($B$2:B53,"&gt;0"))</f>
        <v>52</v>
      </c>
      <c r="D53" t="str">
        <f t="shared" ca="1" si="1"/>
        <v>Nick Schmaltz - ARI - C</v>
      </c>
    </row>
    <row r="54" spans="1:4" x14ac:dyDescent="0.25">
      <c r="A54" t="str">
        <f>IF(Données!A55&lt;&gt;0,Données!A55,"")</f>
        <v>Alex Goligoski - ARI - DD</v>
      </c>
      <c r="B54">
        <f t="shared" ca="1" si="0"/>
        <v>1</v>
      </c>
      <c r="C54">
        <f ca="1">IF(B54=0,"",COUNTIF($B$2:B54,"&gt;0"))</f>
        <v>53</v>
      </c>
      <c r="D54" t="str">
        <f t="shared" ca="1" si="1"/>
        <v>Alex Goligoski - ARI - DD</v>
      </c>
    </row>
    <row r="55" spans="1:4" x14ac:dyDescent="0.25">
      <c r="A55" t="str">
        <f>IF(Données!A56&lt;&gt;0,Données!A56,"")</f>
        <v>Niklas Hjalmarsson - ARI - DD</v>
      </c>
      <c r="B55">
        <f t="shared" ca="1" si="0"/>
        <v>1</v>
      </c>
      <c r="C55">
        <f ca="1">IF(B55=0,"",COUNTIF($B$2:B55,"&gt;0"))</f>
        <v>54</v>
      </c>
      <c r="D55" t="str">
        <f t="shared" ca="1" si="1"/>
        <v>Niklas Hjalmarsson - ARI - DD</v>
      </c>
    </row>
    <row r="56" spans="1:4" x14ac:dyDescent="0.25">
      <c r="A56" t="str">
        <f>IF(Données!A57&lt;&gt;0,Données!A57,"")</f>
        <v>Carl Soderberg - ARI - C, AG</v>
      </c>
      <c r="B56">
        <f t="shared" ca="1" si="0"/>
        <v>1</v>
      </c>
      <c r="C56">
        <f ca="1">IF(B56=0,"",COUNTIF($B$2:B56,"&gt;0"))</f>
        <v>55</v>
      </c>
      <c r="D56" t="str">
        <f t="shared" ca="1" si="1"/>
        <v>Carl Soderberg - ARI - C, AG</v>
      </c>
    </row>
    <row r="57" spans="1:4" x14ac:dyDescent="0.25">
      <c r="A57" t="str">
        <f>IF(Données!A58&lt;&gt;0,Données!A58,"")</f>
        <v>Jakob Chychrun - ARI - DG</v>
      </c>
      <c r="B57">
        <f t="shared" ca="1" si="0"/>
        <v>1</v>
      </c>
      <c r="C57">
        <f ca="1">IF(B57=0,"",COUNTIF($B$2:B57,"&gt;0"))</f>
        <v>56</v>
      </c>
      <c r="D57" t="str">
        <f t="shared" ca="1" si="1"/>
        <v>Jakob Chychrun - ARI - DG</v>
      </c>
    </row>
    <row r="58" spans="1:4" x14ac:dyDescent="0.25">
      <c r="A58" t="str">
        <f>IF(Données!A59&lt;&gt;0,Données!A59,"")</f>
        <v>Christian Dvorak - ARI - C, AG</v>
      </c>
      <c r="B58">
        <f t="shared" ca="1" si="0"/>
        <v>1</v>
      </c>
      <c r="C58">
        <f ca="1">IF(B58=0,"",COUNTIF($B$2:B58,"&gt;0"))</f>
        <v>57</v>
      </c>
      <c r="D58" t="str">
        <f t="shared" ca="1" si="1"/>
        <v>Christian Dvorak - ARI - C, AG</v>
      </c>
    </row>
    <row r="59" spans="1:4" x14ac:dyDescent="0.25">
      <c r="A59" t="str">
        <f>IF(Données!A60&lt;&gt;0,Données!A60,"")</f>
        <v>Antti Raanta - ARI - G</v>
      </c>
      <c r="B59">
        <f t="shared" ca="1" si="0"/>
        <v>1</v>
      </c>
      <c r="C59">
        <f ca="1">IF(B59=0,"",COUNTIF($B$2:B59,"&gt;0"))</f>
        <v>58</v>
      </c>
      <c r="D59" t="str">
        <f t="shared" ca="1" si="1"/>
        <v>Antti Raanta - ARI - G</v>
      </c>
    </row>
    <row r="60" spans="1:4" x14ac:dyDescent="0.25">
      <c r="A60" t="str">
        <f>IF(Données!A61&lt;&gt;0,Données!A61,"")</f>
        <v>Jason Demers - ARI - DD</v>
      </c>
      <c r="B60">
        <f t="shared" ca="1" si="0"/>
        <v>1</v>
      </c>
      <c r="C60">
        <f ca="1">IF(B60=0,"",COUNTIF($B$2:B60,"&gt;0"))</f>
        <v>59</v>
      </c>
      <c r="D60" t="str">
        <f t="shared" ca="1" si="1"/>
        <v>Jason Demers - ARI - DD</v>
      </c>
    </row>
    <row r="61" spans="1:4" x14ac:dyDescent="0.25">
      <c r="A61" t="str">
        <f>IF(Données!A62&lt;&gt;0,Données!A62,"")</f>
        <v>Michael Grabner - ARI - AD, AG</v>
      </c>
      <c r="B61">
        <f t="shared" ca="1" si="0"/>
        <v>1</v>
      </c>
      <c r="C61">
        <f ca="1">IF(B61=0,"",COUNTIF($B$2:B61,"&gt;0"))</f>
        <v>60</v>
      </c>
      <c r="D61" t="str">
        <f t="shared" ca="1" si="1"/>
        <v>Michael Grabner - ARI - AD, AG</v>
      </c>
    </row>
    <row r="62" spans="1:4" x14ac:dyDescent="0.25">
      <c r="A62" t="str">
        <f>IF(Données!A63&lt;&gt;0,Données!A63,"")</f>
        <v>Barrett Hayton - ARI - C</v>
      </c>
      <c r="B62">
        <f t="shared" ca="1" si="0"/>
        <v>1</v>
      </c>
      <c r="C62">
        <f ca="1">IF(B62=0,"",COUNTIF($B$2:B62,"&gt;0"))</f>
        <v>61</v>
      </c>
      <c r="D62" t="str">
        <f t="shared" ca="1" si="1"/>
        <v>Barrett Hayton - ARI - C</v>
      </c>
    </row>
    <row r="63" spans="1:4" x14ac:dyDescent="0.25">
      <c r="A63" t="str">
        <f>IF(Données!A64&lt;&gt;0,Données!A64,"")</f>
        <v>Darcy Kuemper - ARI - G</v>
      </c>
      <c r="B63">
        <f t="shared" ca="1" si="0"/>
        <v>1</v>
      </c>
      <c r="C63">
        <f ca="1">IF(B63=0,"",COUNTIF($B$2:B63,"&gt;0"))</f>
        <v>62</v>
      </c>
      <c r="D63" t="str">
        <f t="shared" ca="1" si="1"/>
        <v>Darcy Kuemper - ARI - G</v>
      </c>
    </row>
    <row r="64" spans="1:4" x14ac:dyDescent="0.25">
      <c r="A64" t="str">
        <f>IF(Données!A65&lt;&gt;0,Données!A65,"")</f>
        <v>Jordan Gross - ARI - DD</v>
      </c>
      <c r="B64">
        <f t="shared" ca="1" si="0"/>
        <v>1</v>
      </c>
      <c r="C64">
        <f ca="1">IF(B64=0,"",COUNTIF($B$2:B64,"&gt;0"))</f>
        <v>63</v>
      </c>
      <c r="D64" t="str">
        <f t="shared" ca="1" si="1"/>
        <v>Jordan Gross - ARI - DD</v>
      </c>
    </row>
    <row r="65" spans="1:4" x14ac:dyDescent="0.25">
      <c r="A65" t="str">
        <f>IF(Données!A66&lt;&gt;0,Données!A66,"")</f>
        <v>Clayton Keller - ARI - AD, C, AG</v>
      </c>
      <c r="B65">
        <f t="shared" ca="1" si="0"/>
        <v>1</v>
      </c>
      <c r="C65">
        <f ca="1">IF(B65=0,"",COUNTIF($B$2:B65,"&gt;0"))</f>
        <v>64</v>
      </c>
      <c r="D65" t="str">
        <f t="shared" ca="1" si="1"/>
        <v>Clayton Keller - ARI - AD, C, AG</v>
      </c>
    </row>
    <row r="66" spans="1:4" x14ac:dyDescent="0.25">
      <c r="A66" t="str">
        <f>IF(Données!A67&lt;&gt;0,Données!A67,"")</f>
        <v>Victor Soderstrom - ARI - DD</v>
      </c>
      <c r="B66">
        <f t="shared" ca="1" si="0"/>
        <v>1</v>
      </c>
      <c r="C66">
        <f ca="1">IF(B66=0,"",COUNTIF($B$2:B66,"&gt;0"))</f>
        <v>65</v>
      </c>
      <c r="D66" t="str">
        <f t="shared" ca="1" si="1"/>
        <v>Victor Soderstrom - ARI - DD</v>
      </c>
    </row>
    <row r="67" spans="1:4" x14ac:dyDescent="0.25">
      <c r="A67" t="str">
        <f>IF(Données!A68&lt;&gt;0,Données!A68,"")</f>
        <v>Lawson Crouse - ARI - AG</v>
      </c>
      <c r="B67">
        <f t="shared" ref="B67:B130" ca="1" si="2">IFERROR(SEARCH(INDIRECT(CELL("adresse")),A67),0)</f>
        <v>1</v>
      </c>
      <c r="C67">
        <f ca="1">IF(B67=0,"",COUNTIF($B$2:B67,"&gt;0"))</f>
        <v>66</v>
      </c>
      <c r="D67" t="str">
        <f t="shared" ref="D67:D130" ca="1" si="3">IFERROR(INDEX(A:A,MATCH(ROW(B66),C:C,0)),"")</f>
        <v>Lawson Crouse - ARI - AG</v>
      </c>
    </row>
    <row r="68" spans="1:4" x14ac:dyDescent="0.25">
      <c r="A68" t="str">
        <f>IF(Données!A69&lt;&gt;0,Données!A69,"")</f>
        <v>Vinnie Hinostroza - ARI - AD, C</v>
      </c>
      <c r="B68">
        <f t="shared" ca="1" si="2"/>
        <v>1</v>
      </c>
      <c r="C68">
        <f ca="1">IF(B68=0,"",COUNTIF($B$2:B68,"&gt;0"))</f>
        <v>67</v>
      </c>
      <c r="D68" t="str">
        <f t="shared" ca="1" si="3"/>
        <v>Vinnie Hinostroza - ARI - AD, C</v>
      </c>
    </row>
    <row r="69" spans="1:4" x14ac:dyDescent="0.25">
      <c r="A69" t="str">
        <f>IF(Données!A70&lt;&gt;0,Données!A70,"")</f>
        <v>Jordan Oesterle - ARI - DG</v>
      </c>
      <c r="B69">
        <f t="shared" ca="1" si="2"/>
        <v>1</v>
      </c>
      <c r="C69">
        <f ca="1">IF(B69=0,"",COUNTIF($B$2:B69,"&gt;0"))</f>
        <v>68</v>
      </c>
      <c r="D69" t="str">
        <f t="shared" ca="1" si="3"/>
        <v>Jordan Oesterle - ARI - DG</v>
      </c>
    </row>
    <row r="70" spans="1:4" x14ac:dyDescent="0.25">
      <c r="A70" t="str">
        <f>IF(Données!A71&lt;&gt;0,Données!A71,"")</f>
        <v>Brad Richardson - ARI - C</v>
      </c>
      <c r="B70">
        <f t="shared" ca="1" si="2"/>
        <v>1</v>
      </c>
      <c r="C70">
        <f ca="1">IF(B70=0,"",COUNTIF($B$2:B70,"&gt;0"))</f>
        <v>69</v>
      </c>
      <c r="D70" t="str">
        <f t="shared" ca="1" si="3"/>
        <v>Brad Richardson - ARI - C</v>
      </c>
    </row>
    <row r="71" spans="1:4" x14ac:dyDescent="0.25">
      <c r="A71" t="str">
        <f>IF(Données!A72&lt;&gt;0,Données!A72,"")</f>
        <v>Christian Fischer - ARI - AD</v>
      </c>
      <c r="B71">
        <f t="shared" ca="1" si="2"/>
        <v>1</v>
      </c>
      <c r="C71">
        <f ca="1">IF(B71=0,"",COUNTIF($B$2:B71,"&gt;0"))</f>
        <v>70</v>
      </c>
      <c r="D71" t="str">
        <f t="shared" ca="1" si="3"/>
        <v>Christian Fischer - ARI - AD</v>
      </c>
    </row>
    <row r="72" spans="1:4" x14ac:dyDescent="0.25">
      <c r="A72" t="str">
        <f>IF(Données!A73&lt;&gt;0,Données!A73,"")</f>
        <v>Nick Merkley - ARI - C</v>
      </c>
      <c r="B72">
        <f t="shared" ca="1" si="2"/>
        <v>1</v>
      </c>
      <c r="C72">
        <f ca="1">IF(B72=0,"",COUNTIF($B$2:B72,"&gt;0"))</f>
        <v>71</v>
      </c>
      <c r="D72" t="str">
        <f t="shared" ca="1" si="3"/>
        <v>Nick Merkley - ARI - C</v>
      </c>
    </row>
    <row r="73" spans="1:4" x14ac:dyDescent="0.25">
      <c r="A73" t="str">
        <f>IF(Données!A74&lt;&gt;0,Données!A74,"")</f>
        <v>Kevin Bahl - ARI - DG</v>
      </c>
      <c r="B73">
        <f t="shared" ca="1" si="2"/>
        <v>1</v>
      </c>
      <c r="C73">
        <f ca="1">IF(B73=0,"",COUNTIF($B$2:B73,"&gt;0"))</f>
        <v>72</v>
      </c>
      <c r="D73" t="str">
        <f t="shared" ca="1" si="3"/>
        <v>Kevin Bahl - ARI - DG</v>
      </c>
    </row>
    <row r="74" spans="1:4" x14ac:dyDescent="0.25">
      <c r="A74" t="str">
        <f>IF(Données!A75&lt;&gt;0,Données!A75,"")</f>
        <v>Brayden Burke - ARI - AG</v>
      </c>
      <c r="B74">
        <f t="shared" ca="1" si="2"/>
        <v>1</v>
      </c>
      <c r="C74">
        <f ca="1">IF(B74=0,"",COUNTIF($B$2:B74,"&gt;0"))</f>
        <v>73</v>
      </c>
      <c r="D74" t="str">
        <f t="shared" ca="1" si="3"/>
        <v>Brayden Burke - ARI - AG</v>
      </c>
    </row>
    <row r="75" spans="1:4" x14ac:dyDescent="0.25">
      <c r="A75" t="str">
        <f>IF(Données!A76&lt;&gt;0,Données!A76,"")</f>
        <v>Jan Jeník - ARI - C</v>
      </c>
      <c r="B75">
        <f t="shared" ca="1" si="2"/>
        <v>1</v>
      </c>
      <c r="C75">
        <f ca="1">IF(B75=0,"",COUNTIF($B$2:B75,"&gt;0"))</f>
        <v>74</v>
      </c>
      <c r="D75" t="str">
        <f t="shared" ca="1" si="3"/>
        <v>Jan Jeník - ARI - C</v>
      </c>
    </row>
    <row r="76" spans="1:4" x14ac:dyDescent="0.25">
      <c r="A76" t="str">
        <f>IF(Données!A77&lt;&gt;0,Données!A77,"")</f>
        <v>Erik Kallgren - ARI - G</v>
      </c>
      <c r="B76">
        <f t="shared" ca="1" si="2"/>
        <v>1</v>
      </c>
      <c r="C76">
        <f ca="1">IF(B76=0,"",COUNTIF($B$2:B76,"&gt;0"))</f>
        <v>75</v>
      </c>
      <c r="D76" t="str">
        <f t="shared" ca="1" si="3"/>
        <v>Erik Kallgren - ARI - G</v>
      </c>
    </row>
    <row r="77" spans="1:4" x14ac:dyDescent="0.25">
      <c r="A77" t="str">
        <f>IF(Données!A78&lt;&gt;0,Données!A78,"")</f>
        <v>Merrick Madsen - ARI - G</v>
      </c>
      <c r="B77">
        <f t="shared" ca="1" si="2"/>
        <v>1</v>
      </c>
      <c r="C77">
        <f ca="1">IF(B77=0,"",COUNTIF($B$2:B77,"&gt;0"))</f>
        <v>76</v>
      </c>
      <c r="D77" t="str">
        <f t="shared" ca="1" si="3"/>
        <v>Merrick Madsen - ARI - G</v>
      </c>
    </row>
    <row r="78" spans="1:4" x14ac:dyDescent="0.25">
      <c r="A78" t="str">
        <f>IF(Données!A79&lt;&gt;0,Données!A79,"")</f>
        <v>Ivan Prosvetov - ARI - G</v>
      </c>
      <c r="B78">
        <f t="shared" ca="1" si="2"/>
        <v>1</v>
      </c>
      <c r="C78">
        <f ca="1">IF(B78=0,"",COUNTIF($B$2:B78,"&gt;0"))</f>
        <v>77</v>
      </c>
      <c r="D78" t="str">
        <f t="shared" ca="1" si="3"/>
        <v>Ivan Prosvetov - ARI - G</v>
      </c>
    </row>
    <row r="79" spans="1:4" x14ac:dyDescent="0.25">
      <c r="A79" t="str">
        <f>IF(Données!A80&lt;&gt;0,Données!A80,"")</f>
        <v>Cam Dineen - ARI - DG</v>
      </c>
      <c r="B79">
        <f t="shared" ca="1" si="2"/>
        <v>1</v>
      </c>
      <c r="C79">
        <f ca="1">IF(B79=0,"",COUNTIF($B$2:B79,"&gt;0"))</f>
        <v>78</v>
      </c>
      <c r="D79" t="str">
        <f t="shared" ca="1" si="3"/>
        <v>Cam Dineen - ARI - DG</v>
      </c>
    </row>
    <row r="80" spans="1:4" x14ac:dyDescent="0.25">
      <c r="A80" t="str">
        <f>IF(Données!A81&lt;&gt;0,Données!A81,"")</f>
        <v>Nathan Schnarr - ARI - C</v>
      </c>
      <c r="B80">
        <f t="shared" ca="1" si="2"/>
        <v>1</v>
      </c>
      <c r="C80">
        <f ca="1">IF(B80=0,"",COUNTIF($B$2:B80,"&gt;0"))</f>
        <v>79</v>
      </c>
      <c r="D80" t="str">
        <f t="shared" ca="1" si="3"/>
        <v>Nathan Schnarr - ARI - C</v>
      </c>
    </row>
    <row r="81" spans="1:4" x14ac:dyDescent="0.25">
      <c r="A81" t="str">
        <f>IF(Données!A82&lt;&gt;0,Données!A82,"")</f>
        <v>Kyle Capobianco - ARI - D</v>
      </c>
      <c r="B81">
        <f t="shared" ca="1" si="2"/>
        <v>1</v>
      </c>
      <c r="C81">
        <f ca="1">IF(B81=0,"",COUNTIF($B$2:B81,"&gt;0"))</f>
        <v>80</v>
      </c>
      <c r="D81" t="str">
        <f t="shared" ca="1" si="3"/>
        <v>Kyle Capobianco - ARI - D</v>
      </c>
    </row>
    <row r="82" spans="1:4" x14ac:dyDescent="0.25">
      <c r="A82" t="str">
        <f>IF(Données!A83&lt;&gt;0,Données!A83,"")</f>
        <v>Tyler Steenbergen - ARI - C</v>
      </c>
      <c r="B82">
        <f t="shared" ca="1" si="2"/>
        <v>1</v>
      </c>
      <c r="C82">
        <f ca="1">IF(B82=0,"",COUNTIF($B$2:B82,"&gt;0"))</f>
        <v>81</v>
      </c>
      <c r="D82" t="str">
        <f t="shared" ca="1" si="3"/>
        <v>Tyler Steenbergen - ARI - C</v>
      </c>
    </row>
    <row r="83" spans="1:4" x14ac:dyDescent="0.25">
      <c r="A83" t="str">
        <f>IF(Données!A84&lt;&gt;0,Données!A84,"")</f>
        <v>Ilya Lyubushkin - ARI - DD</v>
      </c>
      <c r="B83">
        <f t="shared" ca="1" si="2"/>
        <v>1</v>
      </c>
      <c r="C83">
        <f ca="1">IF(B83=0,"",COUNTIF($B$2:B83,"&gt;0"))</f>
        <v>82</v>
      </c>
      <c r="D83" t="str">
        <f t="shared" ca="1" si="3"/>
        <v>Ilya Lyubushkin - ARI - DD</v>
      </c>
    </row>
    <row r="84" spans="1:4" x14ac:dyDescent="0.25">
      <c r="A84" t="str">
        <f>IF(Données!A85&lt;&gt;0,Données!A85,"")</f>
        <v>Dane Birks - ARI - D</v>
      </c>
      <c r="B84">
        <f t="shared" ca="1" si="2"/>
        <v>1</v>
      </c>
      <c r="C84">
        <f ca="1">IF(B84=0,"",COUNTIF($B$2:B84,"&gt;0"))</f>
        <v>83</v>
      </c>
      <c r="D84" t="str">
        <f t="shared" ca="1" si="3"/>
        <v>Dane Birks - ARI - D</v>
      </c>
    </row>
    <row r="85" spans="1:4" x14ac:dyDescent="0.25">
      <c r="A85" t="str">
        <f>IF(Données!A86&lt;&gt;0,Données!A86,"")</f>
        <v>Conor Garland - ARI - AG, AD</v>
      </c>
      <c r="B85">
        <f t="shared" ca="1" si="2"/>
        <v>1</v>
      </c>
      <c r="C85">
        <f ca="1">IF(B85=0,"",COUNTIF($B$2:B85,"&gt;0"))</f>
        <v>84</v>
      </c>
      <c r="D85" t="str">
        <f t="shared" ca="1" si="3"/>
        <v>Conor Garland - ARI - AG, AD</v>
      </c>
    </row>
    <row r="86" spans="1:4" x14ac:dyDescent="0.25">
      <c r="A86" t="str">
        <f>IF(Données!A87&lt;&gt;0,Données!A87,"")</f>
        <v>Michael Bunting - ARI - AG</v>
      </c>
      <c r="B86">
        <f t="shared" ca="1" si="2"/>
        <v>1</v>
      </c>
      <c r="C86">
        <f ca="1">IF(B86=0,"",COUNTIF($B$2:B86,"&gt;0"))</f>
        <v>85</v>
      </c>
      <c r="D86" t="str">
        <f t="shared" ca="1" si="3"/>
        <v>Michael Bunting - ARI - AG</v>
      </c>
    </row>
    <row r="87" spans="1:4" x14ac:dyDescent="0.25">
      <c r="A87" t="str">
        <f>IF(Données!A88&lt;&gt;0,Données!A88,"")</f>
        <v>Hudson Fasching - ARI - AD</v>
      </c>
      <c r="B87">
        <f t="shared" ca="1" si="2"/>
        <v>1</v>
      </c>
      <c r="C87">
        <f ca="1">IF(B87=0,"",COUNTIF($B$2:B87,"&gt;0"))</f>
        <v>86</v>
      </c>
      <c r="D87" t="str">
        <f t="shared" ca="1" si="3"/>
        <v>Hudson Fasching - ARI - AD</v>
      </c>
    </row>
    <row r="88" spans="1:4" x14ac:dyDescent="0.25">
      <c r="A88" t="str">
        <f>IF(Données!A89&lt;&gt;0,Données!A89,"")</f>
        <v>Beau Bennett - ARI - AD, AG</v>
      </c>
      <c r="B88">
        <f t="shared" ca="1" si="2"/>
        <v>1</v>
      </c>
      <c r="C88">
        <f ca="1">IF(B88=0,"",COUNTIF($B$2:B88,"&gt;0"))</f>
        <v>87</v>
      </c>
      <c r="D88" t="str">
        <f t="shared" ca="1" si="3"/>
        <v>Beau Bennett - ARI - AD, AG</v>
      </c>
    </row>
    <row r="89" spans="1:4" x14ac:dyDescent="0.25">
      <c r="A89" t="str">
        <f>IF(Données!A90&lt;&gt;0,Données!A90,"")</f>
        <v>Andy Miele - ARI - C</v>
      </c>
      <c r="B89">
        <f t="shared" ca="1" si="2"/>
        <v>1</v>
      </c>
      <c r="C89">
        <f ca="1">IF(B89=0,"",COUNTIF($B$2:B89,"&gt;0"))</f>
        <v>88</v>
      </c>
      <c r="D89" t="str">
        <f t="shared" ca="1" si="3"/>
        <v>Andy Miele - ARI - C</v>
      </c>
    </row>
    <row r="90" spans="1:4" x14ac:dyDescent="0.25">
      <c r="A90" t="str">
        <f>IF(Données!A91&lt;&gt;0,Données!A91,"")</f>
        <v>Aaron Ness - ARI - DG</v>
      </c>
      <c r="B90">
        <f t="shared" ca="1" si="2"/>
        <v>1</v>
      </c>
      <c r="C90">
        <f ca="1">IF(B90=0,"",COUNTIF($B$2:B90,"&gt;0"))</f>
        <v>89</v>
      </c>
      <c r="D90" t="str">
        <f t="shared" ca="1" si="3"/>
        <v>Aaron Ness - ARI - DG</v>
      </c>
    </row>
    <row r="91" spans="1:4" x14ac:dyDescent="0.25">
      <c r="A91" t="str">
        <f>IF(Données!A92&lt;&gt;0,Données!A92,"")</f>
        <v>Dysin Mayo - ARI - DD</v>
      </c>
      <c r="B91">
        <f t="shared" ca="1" si="2"/>
        <v>1</v>
      </c>
      <c r="C91">
        <f ca="1">IF(B91=0,"",COUNTIF($B$2:B91,"&gt;0"))</f>
        <v>90</v>
      </c>
      <c r="D91" t="str">
        <f t="shared" ca="1" si="3"/>
        <v>Dysin Mayo - ARI - DD</v>
      </c>
    </row>
    <row r="92" spans="1:4" x14ac:dyDescent="0.25">
      <c r="A92" t="str">
        <f>IF(Données!A93&lt;&gt;0,Données!A93,"")</f>
        <v>Adin Hill - ARI - G</v>
      </c>
      <c r="B92">
        <f t="shared" ca="1" si="2"/>
        <v>1</v>
      </c>
      <c r="C92">
        <f ca="1">IF(B92=0,"",COUNTIF($B$2:B92,"&gt;0"))</f>
        <v>91</v>
      </c>
      <c r="D92" t="str">
        <f t="shared" ca="1" si="3"/>
        <v>Adin Hill - ARI - G</v>
      </c>
    </row>
    <row r="93" spans="1:4" x14ac:dyDescent="0.25">
      <c r="A93" t="str">
        <f>IF(Données!A94&lt;&gt;0,Données!A94,"")</f>
        <v>Giovanni Fiore - ARI - AD, C</v>
      </c>
      <c r="B93">
        <f t="shared" ca="1" si="2"/>
        <v>1</v>
      </c>
      <c r="C93">
        <f ca="1">IF(B93=0,"",COUNTIF($B$2:B93,"&gt;0"))</f>
        <v>92</v>
      </c>
      <c r="D93" t="str">
        <f t="shared" ca="1" si="3"/>
        <v>Giovanni Fiore - ARI - AD, C</v>
      </c>
    </row>
    <row r="94" spans="1:4" x14ac:dyDescent="0.25">
      <c r="A94" t="str">
        <f>IF(Données!A95&lt;&gt;0,Données!A95,"")</f>
        <v>Robbie Russo - ARI - DD</v>
      </c>
      <c r="B94">
        <f t="shared" ca="1" si="2"/>
        <v>1</v>
      </c>
      <c r="C94">
        <f ca="1">IF(B94=0,"",COUNTIF($B$2:B94,"&gt;0"))</f>
        <v>93</v>
      </c>
      <c r="D94" t="str">
        <f t="shared" ca="1" si="3"/>
        <v>Robbie Russo - ARI - DD</v>
      </c>
    </row>
    <row r="95" spans="1:4" x14ac:dyDescent="0.25">
      <c r="A95" t="str">
        <f>IF(Données!A96&lt;&gt;0,Données!A96,"")</f>
        <v>Lane Pederson - ARI - C</v>
      </c>
      <c r="B95">
        <f t="shared" ca="1" si="2"/>
        <v>1</v>
      </c>
      <c r="C95">
        <f ca="1">IF(B95=0,"",COUNTIF($B$2:B95,"&gt;0"))</f>
        <v>94</v>
      </c>
      <c r="D95" t="str">
        <f t="shared" ca="1" si="3"/>
        <v>Lane Pederson - ARI - C</v>
      </c>
    </row>
    <row r="96" spans="1:4" x14ac:dyDescent="0.25">
      <c r="A96" t="str">
        <f>IF(Données!A97&lt;&gt;0,Données!A97,"")</f>
        <v>Jalen Smereck - ARI - D</v>
      </c>
      <c r="B96">
        <f t="shared" ca="1" si="2"/>
        <v>1</v>
      </c>
      <c r="C96">
        <f ca="1">IF(B96=0,"",COUNTIF($B$2:B96,"&gt;0"))</f>
        <v>95</v>
      </c>
      <c r="D96" t="str">
        <f t="shared" ca="1" si="3"/>
        <v>Jalen Smereck - ARI - D</v>
      </c>
    </row>
    <row r="97" spans="1:4" x14ac:dyDescent="0.25">
      <c r="A97" t="str">
        <f>IF(Données!A98&lt;&gt;0,Données!A98,"")</f>
        <v>Michael Chaput - ARI - C</v>
      </c>
      <c r="B97">
        <f t="shared" ca="1" si="2"/>
        <v>1</v>
      </c>
      <c r="C97">
        <f ca="1">IF(B97=0,"",COUNTIF($B$2:B97,"&gt;0"))</f>
        <v>96</v>
      </c>
      <c r="D97" t="str">
        <f t="shared" ca="1" si="3"/>
        <v>Michael Chaput - ARI - C</v>
      </c>
    </row>
    <row r="98" spans="1:4" x14ac:dyDescent="0.25">
      <c r="A98" t="str">
        <f>IF(Données!A99&lt;&gt;0,Données!A99,"")</f>
        <v>David Krejci - BOS - C</v>
      </c>
      <c r="B98">
        <f t="shared" ca="1" si="2"/>
        <v>1</v>
      </c>
      <c r="C98">
        <f ca="1">IF(B98=0,"",COUNTIF($B$2:B98,"&gt;0"))</f>
        <v>97</v>
      </c>
      <c r="D98" t="str">
        <f t="shared" ca="1" si="3"/>
        <v>David Krejci - BOS - C</v>
      </c>
    </row>
    <row r="99" spans="1:4" x14ac:dyDescent="0.25">
      <c r="A99" t="str">
        <f>IF(Données!A100&lt;&gt;0,Données!A100,"")</f>
        <v>Tuukka Rask - BOS - G</v>
      </c>
      <c r="B99">
        <f t="shared" ca="1" si="2"/>
        <v>1</v>
      </c>
      <c r="C99">
        <f ca="1">IF(B99=0,"",COUNTIF($B$2:B99,"&gt;0"))</f>
        <v>98</v>
      </c>
      <c r="D99" t="str">
        <f t="shared" ca="1" si="3"/>
        <v>Tuukka Rask - BOS - G</v>
      </c>
    </row>
    <row r="100" spans="1:4" x14ac:dyDescent="0.25">
      <c r="A100" t="str">
        <f>IF(Données!A101&lt;&gt;0,Données!A101,"")</f>
        <v>Patrice Bergeron - BOS - C</v>
      </c>
      <c r="B100">
        <f t="shared" ca="1" si="2"/>
        <v>1</v>
      </c>
      <c r="C100">
        <f ca="1">IF(B100=0,"",COUNTIF($B$2:B100,"&gt;0"))</f>
        <v>99</v>
      </c>
      <c r="D100" t="str">
        <f t="shared" ca="1" si="3"/>
        <v>Patrice Bergeron - BOS - C</v>
      </c>
    </row>
    <row r="101" spans="1:4" x14ac:dyDescent="0.25">
      <c r="A101" t="str">
        <f>IF(Données!A102&lt;&gt;0,Données!A102,"")</f>
        <v>David Pastrnak - BOS - AD</v>
      </c>
      <c r="B101">
        <f t="shared" ca="1" si="2"/>
        <v>1</v>
      </c>
      <c r="C101">
        <f ca="1">IF(B101=0,"",COUNTIF($B$2:B101,"&gt;0"))</f>
        <v>100</v>
      </c>
      <c r="D101" t="str">
        <f t="shared" ca="1" si="3"/>
        <v>David Pastrnak - BOS - AD</v>
      </c>
    </row>
    <row r="102" spans="1:4" x14ac:dyDescent="0.25">
      <c r="A102" t="str">
        <f>IF(Données!A103&lt;&gt;0,Données!A103,"")</f>
        <v>Brad Marchand - BOS - AG</v>
      </c>
      <c r="B102">
        <f t="shared" ca="1" si="2"/>
        <v>1</v>
      </c>
      <c r="C102">
        <f ca="1">IF(B102=0,"",COUNTIF($B$2:B102,"&gt;0"))</f>
        <v>101</v>
      </c>
      <c r="D102" t="str">
        <f t="shared" ca="1" si="3"/>
        <v>Brad Marchand - BOS - AG</v>
      </c>
    </row>
    <row r="103" spans="1:4" x14ac:dyDescent="0.25">
      <c r="A103" t="str">
        <f>IF(Données!A104&lt;&gt;0,Données!A104,"")</f>
        <v>David Backes - BOS - C, AD</v>
      </c>
      <c r="B103">
        <f t="shared" ca="1" si="2"/>
        <v>1</v>
      </c>
      <c r="C103">
        <f ca="1">IF(B103=0,"",COUNTIF($B$2:B103,"&gt;0"))</f>
        <v>102</v>
      </c>
      <c r="D103" t="str">
        <f t="shared" ca="1" si="3"/>
        <v>David Backes - BOS - C, AD</v>
      </c>
    </row>
    <row r="104" spans="1:4" x14ac:dyDescent="0.25">
      <c r="A104" t="str">
        <f>IF(Données!A105&lt;&gt;0,Données!A105,"")</f>
        <v>Torey Krug - BOS - DG</v>
      </c>
      <c r="B104">
        <f t="shared" ca="1" si="2"/>
        <v>1</v>
      </c>
      <c r="C104">
        <f ca="1">IF(B104=0,"",COUNTIF($B$2:B104,"&gt;0"))</f>
        <v>103</v>
      </c>
      <c r="D104" t="str">
        <f t="shared" ca="1" si="3"/>
        <v>Torey Krug - BOS - DG</v>
      </c>
    </row>
    <row r="105" spans="1:4" x14ac:dyDescent="0.25">
      <c r="A105" t="str">
        <f>IF(Données!A106&lt;&gt;0,Données!A106,"")</f>
        <v>Zdeno Chara - BOS - DG</v>
      </c>
      <c r="B105">
        <f t="shared" ca="1" si="2"/>
        <v>1</v>
      </c>
      <c r="C105">
        <f ca="1">IF(B105=0,"",COUNTIF($B$2:B105,"&gt;0"))</f>
        <v>104</v>
      </c>
      <c r="D105" t="str">
        <f t="shared" ca="1" si="3"/>
        <v>Zdeno Chara - BOS - DG</v>
      </c>
    </row>
    <row r="106" spans="1:4" x14ac:dyDescent="0.25">
      <c r="A106" t="str">
        <f>IF(Données!A107&lt;&gt;0,Données!A107,"")</f>
        <v>Charlie Coyle - BOS - C, AD</v>
      </c>
      <c r="B106">
        <f t="shared" ca="1" si="2"/>
        <v>1</v>
      </c>
      <c r="C106">
        <f ca="1">IF(B106=0,"",COUNTIF($B$2:B106,"&gt;0"))</f>
        <v>105</v>
      </c>
      <c r="D106" t="str">
        <f t="shared" ca="1" si="3"/>
        <v>Charlie Coyle - BOS - C, AD</v>
      </c>
    </row>
    <row r="107" spans="1:4" x14ac:dyDescent="0.25">
      <c r="A107" t="str">
        <f>IF(Données!A108&lt;&gt;0,Données!A108,"")</f>
        <v>Danton Heinen - BOS - C, AG, AD</v>
      </c>
      <c r="B107">
        <f t="shared" ca="1" si="2"/>
        <v>1</v>
      </c>
      <c r="C107">
        <f ca="1">IF(B107=0,"",COUNTIF($B$2:B107,"&gt;0"))</f>
        <v>106</v>
      </c>
      <c r="D107" t="str">
        <f t="shared" ca="1" si="3"/>
        <v>Danton Heinen - BOS - C, AG, AD</v>
      </c>
    </row>
    <row r="108" spans="1:4" x14ac:dyDescent="0.25">
      <c r="A108" t="str">
        <f>IF(Données!A109&lt;&gt;0,Données!A109,"")</f>
        <v>Jaroslav Halák - BOS - G</v>
      </c>
      <c r="B108">
        <f t="shared" ca="1" si="2"/>
        <v>1</v>
      </c>
      <c r="C108">
        <f ca="1">IF(B108=0,"",COUNTIF($B$2:B108,"&gt;0"))</f>
        <v>107</v>
      </c>
      <c r="D108" t="str">
        <f t="shared" ca="1" si="3"/>
        <v>Jaroslav Halák - BOS - G</v>
      </c>
    </row>
    <row r="109" spans="1:4" x14ac:dyDescent="0.25">
      <c r="A109" t="str">
        <f>IF(Données!A110&lt;&gt;0,Données!A110,"")</f>
        <v>John Moore - BOS - DG</v>
      </c>
      <c r="B109">
        <f t="shared" ca="1" si="2"/>
        <v>1</v>
      </c>
      <c r="C109">
        <f ca="1">IF(B109=0,"",COUNTIF($B$2:B109,"&gt;0"))</f>
        <v>108</v>
      </c>
      <c r="D109" t="str">
        <f t="shared" ca="1" si="3"/>
        <v>John Moore - BOS - DG</v>
      </c>
    </row>
    <row r="110" spans="1:4" x14ac:dyDescent="0.25">
      <c r="A110" t="str">
        <f>IF(Données!A111&lt;&gt;0,Données!A111,"")</f>
        <v>Kevan Miller - BOS - DD</v>
      </c>
      <c r="B110">
        <f t="shared" ca="1" si="2"/>
        <v>1</v>
      </c>
      <c r="C110">
        <f ca="1">IF(B110=0,"",COUNTIF($B$2:B110,"&gt;0"))</f>
        <v>109</v>
      </c>
      <c r="D110" t="str">
        <f t="shared" ca="1" si="3"/>
        <v>Kevan Miller - BOS - DD</v>
      </c>
    </row>
    <row r="111" spans="1:4" x14ac:dyDescent="0.25">
      <c r="A111" t="str">
        <f>IF(Données!A112&lt;&gt;0,Données!A112,"")</f>
        <v>Matt Grzelcyk - BOS - DG</v>
      </c>
      <c r="B111">
        <f t="shared" ca="1" si="2"/>
        <v>1</v>
      </c>
      <c r="C111">
        <f ca="1">IF(B111=0,"",COUNTIF($B$2:B111,"&gt;0"))</f>
        <v>110</v>
      </c>
      <c r="D111" t="str">
        <f t="shared" ca="1" si="3"/>
        <v>Matt Grzelcyk - BOS - DG</v>
      </c>
    </row>
    <row r="112" spans="1:4" x14ac:dyDescent="0.25">
      <c r="A112" t="str">
        <f>IF(Données!A113&lt;&gt;0,Données!A113,"")</f>
        <v>Urho Vaakanainen - BOS - DG</v>
      </c>
      <c r="B112">
        <f t="shared" ca="1" si="2"/>
        <v>1</v>
      </c>
      <c r="C112">
        <f ca="1">IF(B112=0,"",COUNTIF($B$2:B112,"&gt;0"))</f>
        <v>111</v>
      </c>
      <c r="D112" t="str">
        <f t="shared" ca="1" si="3"/>
        <v>Urho Vaakanainen - BOS - DG</v>
      </c>
    </row>
    <row r="113" spans="1:4" x14ac:dyDescent="0.25">
      <c r="A113" t="str">
        <f>IF(Données!A114&lt;&gt;0,Données!A114,"")</f>
        <v>Jake DeBrusk - BOS - AG</v>
      </c>
      <c r="B113">
        <f t="shared" ca="1" si="2"/>
        <v>1</v>
      </c>
      <c r="C113">
        <f ca="1">IF(B113=0,"",COUNTIF($B$2:B113,"&gt;0"))</f>
        <v>112</v>
      </c>
      <c r="D113" t="str">
        <f t="shared" ca="1" si="3"/>
        <v>Jake DeBrusk - BOS - AG</v>
      </c>
    </row>
    <row r="114" spans="1:4" x14ac:dyDescent="0.25">
      <c r="A114" t="str">
        <f>IF(Données!A115&lt;&gt;0,Données!A115,"")</f>
        <v>Zach Senyshyn - BOS - AD</v>
      </c>
      <c r="B114">
        <f t="shared" ca="1" si="2"/>
        <v>1</v>
      </c>
      <c r="C114">
        <f ca="1">IF(B114=0,"",COUNTIF($B$2:B114,"&gt;0"))</f>
        <v>113</v>
      </c>
      <c r="D114" t="str">
        <f t="shared" ca="1" si="3"/>
        <v>Zach Senyshyn - BOS - AD</v>
      </c>
    </row>
    <row r="115" spans="1:4" x14ac:dyDescent="0.25">
      <c r="A115" t="str">
        <f>IF(Données!A116&lt;&gt;0,Données!A116,"")</f>
        <v>Jakub Zboril - BOS - DG</v>
      </c>
      <c r="B115">
        <f t="shared" ca="1" si="2"/>
        <v>1</v>
      </c>
      <c r="C115">
        <f ca="1">IF(B115=0,"",COUNTIF($B$2:B115,"&gt;0"))</f>
        <v>114</v>
      </c>
      <c r="D115" t="str">
        <f t="shared" ca="1" si="3"/>
        <v>Jakub Zboril - BOS - DG</v>
      </c>
    </row>
    <row r="116" spans="1:4" x14ac:dyDescent="0.25">
      <c r="A116" t="str">
        <f>IF(Données!A117&lt;&gt;0,Données!A117,"")</f>
        <v>Sean Kuraly - BOS - C, AG</v>
      </c>
      <c r="B116">
        <f t="shared" ca="1" si="2"/>
        <v>1</v>
      </c>
      <c r="C116">
        <f ca="1">IF(B116=0,"",COUNTIF($B$2:B116,"&gt;0"))</f>
        <v>115</v>
      </c>
      <c r="D116" t="str">
        <f t="shared" ca="1" si="3"/>
        <v>Sean Kuraly - BOS - C, AG</v>
      </c>
    </row>
    <row r="117" spans="1:4" x14ac:dyDescent="0.25">
      <c r="A117" t="str">
        <f>IF(Données!A118&lt;&gt;0,Données!A118,"")</f>
        <v>Chris Wagner - BOS - AD, C</v>
      </c>
      <c r="B117">
        <f t="shared" ca="1" si="2"/>
        <v>1</v>
      </c>
      <c r="C117">
        <f ca="1">IF(B117=0,"",COUNTIF($B$2:B117,"&gt;0"))</f>
        <v>116</v>
      </c>
      <c r="D117" t="str">
        <f t="shared" ca="1" si="3"/>
        <v>Chris Wagner - BOS - AD, C</v>
      </c>
    </row>
    <row r="118" spans="1:4" x14ac:dyDescent="0.25">
      <c r="A118" t="str">
        <f>IF(Données!A119&lt;&gt;0,Données!A119,"")</f>
        <v>Trent Frederic - BOS - C</v>
      </c>
      <c r="B118">
        <f t="shared" ca="1" si="2"/>
        <v>1</v>
      </c>
      <c r="C118">
        <f ca="1">IF(B118=0,"",COUNTIF($B$2:B118,"&gt;0"))</f>
        <v>117</v>
      </c>
      <c r="D118" t="str">
        <f t="shared" ca="1" si="3"/>
        <v>Trent Frederic - BOS - C</v>
      </c>
    </row>
    <row r="119" spans="1:4" x14ac:dyDescent="0.25">
      <c r="A119" t="str">
        <f>IF(Données!A120&lt;&gt;0,Données!A120,"")</f>
        <v>Anders Bjork - BOS - AG, AD</v>
      </c>
      <c r="B119">
        <f t="shared" ca="1" si="2"/>
        <v>1</v>
      </c>
      <c r="C119">
        <f ca="1">IF(B119=0,"",COUNTIF($B$2:B119,"&gt;0"))</f>
        <v>118</v>
      </c>
      <c r="D119" t="str">
        <f t="shared" ca="1" si="3"/>
        <v>Anders Bjork - BOS - AG, AD</v>
      </c>
    </row>
    <row r="120" spans="1:4" x14ac:dyDescent="0.25">
      <c r="A120" t="str">
        <f>IF(Données!A121&lt;&gt;0,Données!A121,"")</f>
        <v>Joakim Nordstrom - BOS - AG</v>
      </c>
      <c r="B120">
        <f t="shared" ca="1" si="2"/>
        <v>1</v>
      </c>
      <c r="C120">
        <f ca="1">IF(B120=0,"",COUNTIF($B$2:B120,"&gt;0"))</f>
        <v>119</v>
      </c>
      <c r="D120" t="str">
        <f t="shared" ca="1" si="3"/>
        <v>Joakim Nordstrom - BOS - AG</v>
      </c>
    </row>
    <row r="121" spans="1:4" x14ac:dyDescent="0.25">
      <c r="A121" t="str">
        <f>IF(Données!A122&lt;&gt;0,Données!A122,"")</f>
        <v>Brett Ritchie - BOS - AD</v>
      </c>
      <c r="B121">
        <f t="shared" ca="1" si="2"/>
        <v>1</v>
      </c>
      <c r="C121">
        <f ca="1">IF(B121=0,"",COUNTIF($B$2:B121,"&gt;0"))</f>
        <v>120</v>
      </c>
      <c r="D121" t="str">
        <f t="shared" ca="1" si="3"/>
        <v>Brett Ritchie - BOS - AD</v>
      </c>
    </row>
    <row r="122" spans="1:4" x14ac:dyDescent="0.25">
      <c r="A122" t="str">
        <f>IF(Données!A123&lt;&gt;0,Données!A123,"")</f>
        <v>Cameron Hughes - BOS - C, AG</v>
      </c>
      <c r="B122">
        <f t="shared" ca="1" si="2"/>
        <v>1</v>
      </c>
      <c r="C122">
        <f ca="1">IF(B122=0,"",COUNTIF($B$2:B122,"&gt;0"))</f>
        <v>121</v>
      </c>
      <c r="D122" t="str">
        <f t="shared" ca="1" si="3"/>
        <v>Cameron Hughes - BOS - C, AG</v>
      </c>
    </row>
    <row r="123" spans="1:4" x14ac:dyDescent="0.25">
      <c r="A123" t="str">
        <f>IF(Données!A124&lt;&gt;0,Données!A124,"")</f>
        <v>Pavel Shen - BOS - C</v>
      </c>
      <c r="B123">
        <f t="shared" ca="1" si="2"/>
        <v>1</v>
      </c>
      <c r="C123">
        <f ca="1">IF(B123=0,"",COUNTIF($B$2:B123,"&gt;0"))</f>
        <v>122</v>
      </c>
      <c r="D123" t="str">
        <f t="shared" ca="1" si="3"/>
        <v>Pavel Shen - BOS - C</v>
      </c>
    </row>
    <row r="124" spans="1:4" x14ac:dyDescent="0.25">
      <c r="A124" t="str">
        <f>IF(Données!A125&lt;&gt;0,Données!A125,"")</f>
        <v>Wiley Sherman - BOS - D</v>
      </c>
      <c r="B124">
        <f t="shared" ca="1" si="2"/>
        <v>1</v>
      </c>
      <c r="C124">
        <f ca="1">IF(B124=0,"",COUNTIF($B$2:B124,"&gt;0"))</f>
        <v>123</v>
      </c>
      <c r="D124" t="str">
        <f t="shared" ca="1" si="3"/>
        <v>Wiley Sherman - BOS - D</v>
      </c>
    </row>
    <row r="125" spans="1:4" x14ac:dyDescent="0.25">
      <c r="A125" t="str">
        <f>IF(Données!A126&lt;&gt;0,Données!A126,"")</f>
        <v>Oskar Steen - BOS - C, AD</v>
      </c>
      <c r="B125">
        <f t="shared" ca="1" si="2"/>
        <v>1</v>
      </c>
      <c r="C125">
        <f ca="1">IF(B125=0,"",COUNTIF($B$2:B125,"&gt;0"))</f>
        <v>124</v>
      </c>
      <c r="D125" t="str">
        <f t="shared" ca="1" si="3"/>
        <v>Oskar Steen - BOS - C, AD</v>
      </c>
    </row>
    <row r="126" spans="1:4" x14ac:dyDescent="0.25">
      <c r="A126" t="str">
        <f>IF(Données!A127&lt;&gt;0,Données!A127,"")</f>
        <v>Joona Koppanen - BOS - AG, C</v>
      </c>
      <c r="B126">
        <f t="shared" ca="1" si="2"/>
        <v>1</v>
      </c>
      <c r="C126">
        <f ca="1">IF(B126=0,"",COUNTIF($B$2:B126,"&gt;0"))</f>
        <v>125</v>
      </c>
      <c r="D126" t="str">
        <f t="shared" ca="1" si="3"/>
        <v>Joona Koppanen - BOS - AG, C</v>
      </c>
    </row>
    <row r="127" spans="1:4" x14ac:dyDescent="0.25">
      <c r="A127" t="str">
        <f>IF(Données!A128&lt;&gt;0,Données!A128,"")</f>
        <v>Daniel Vladar - BOS - G</v>
      </c>
      <c r="B127">
        <f t="shared" ca="1" si="2"/>
        <v>1</v>
      </c>
      <c r="C127">
        <f ca="1">IF(B127=0,"",COUNTIF($B$2:B127,"&gt;0"))</f>
        <v>126</v>
      </c>
      <c r="D127" t="str">
        <f t="shared" ca="1" si="3"/>
        <v>Daniel Vladar - BOS - G</v>
      </c>
    </row>
    <row r="128" spans="1:4" x14ac:dyDescent="0.25">
      <c r="A128" t="str">
        <f>IF(Données!A129&lt;&gt;0,Données!A129,"")</f>
        <v>Axel Andersson - BOS - D</v>
      </c>
      <c r="B128">
        <f t="shared" ca="1" si="2"/>
        <v>1</v>
      </c>
      <c r="C128">
        <f ca="1">IF(B128=0,"",COUNTIF($B$2:B128,"&gt;0"))</f>
        <v>127</v>
      </c>
      <c r="D128" t="str">
        <f t="shared" ca="1" si="3"/>
        <v>Axel Andersson - BOS - D</v>
      </c>
    </row>
    <row r="129" spans="1:4" x14ac:dyDescent="0.25">
      <c r="A129" t="str">
        <f>IF(Données!A130&lt;&gt;0,Données!A130,"")</f>
        <v>Jakub Lauko - BOS - C, AG</v>
      </c>
      <c r="B129">
        <f t="shared" ca="1" si="2"/>
        <v>1</v>
      </c>
      <c r="C129">
        <f ca="1">IF(B129=0,"",COUNTIF($B$2:B129,"&gt;0"))</f>
        <v>128</v>
      </c>
      <c r="D129" t="str">
        <f t="shared" ca="1" si="3"/>
        <v>Jakub Lauko - BOS - C, AG</v>
      </c>
    </row>
    <row r="130" spans="1:4" x14ac:dyDescent="0.25">
      <c r="A130" t="str">
        <f>IF(Données!A131&lt;&gt;0,Données!A131,"")</f>
        <v>Jeremy Lauzon - BOS - D</v>
      </c>
      <c r="B130">
        <f t="shared" ca="1" si="2"/>
        <v>1</v>
      </c>
      <c r="C130">
        <f ca="1">IF(B130=0,"",COUNTIF($B$2:B130,"&gt;0"))</f>
        <v>129</v>
      </c>
      <c r="D130" t="str">
        <f t="shared" ca="1" si="3"/>
        <v>Jeremy Lauzon - BOS - D</v>
      </c>
    </row>
    <row r="131" spans="1:4" x14ac:dyDescent="0.25">
      <c r="A131" t="str">
        <f>IF(Données!A132&lt;&gt;0,Données!A132,"")</f>
        <v>Jack Studnicka - BOS - C</v>
      </c>
      <c r="B131">
        <f t="shared" ref="B131:B194" ca="1" si="4">IFERROR(SEARCH(INDIRECT(CELL("adresse")),A131),0)</f>
        <v>1</v>
      </c>
      <c r="C131">
        <f ca="1">IF(B131=0,"",COUNTIF($B$2:B131,"&gt;0"))</f>
        <v>130</v>
      </c>
      <c r="D131" t="str">
        <f t="shared" ref="D131:D194" ca="1" si="5">IFERROR(INDEX(A:A,MATCH(ROW(B130),C:C,0)),"")</f>
        <v>Jack Studnicka - BOS - C</v>
      </c>
    </row>
    <row r="132" spans="1:4" x14ac:dyDescent="0.25">
      <c r="A132" t="str">
        <f>IF(Données!A133&lt;&gt;0,Données!A133,"")</f>
        <v>Par Lindholm - BOS - AG, C</v>
      </c>
      <c r="B132">
        <f t="shared" ca="1" si="4"/>
        <v>1</v>
      </c>
      <c r="C132">
        <f ca="1">IF(B132=0,"",COUNTIF($B$2:B132,"&gt;0"))</f>
        <v>131</v>
      </c>
      <c r="D132" t="str">
        <f t="shared" ca="1" si="5"/>
        <v>Par Lindholm - BOS - AG, C</v>
      </c>
    </row>
    <row r="133" spans="1:4" x14ac:dyDescent="0.25">
      <c r="A133" t="str">
        <f>IF(Données!A134&lt;&gt;0,Données!A134,"")</f>
        <v>Steven Kampfer - BOS - DD</v>
      </c>
      <c r="B133">
        <f t="shared" ca="1" si="4"/>
        <v>1</v>
      </c>
      <c r="C133">
        <f ca="1">IF(B133=0,"",COUNTIF($B$2:B133,"&gt;0"))</f>
        <v>132</v>
      </c>
      <c r="D133" t="str">
        <f t="shared" ca="1" si="5"/>
        <v>Steven Kampfer - BOS - DD</v>
      </c>
    </row>
    <row r="134" spans="1:4" x14ac:dyDescent="0.25">
      <c r="A134" t="str">
        <f>IF(Données!A135&lt;&gt;0,Données!A135,"")</f>
        <v>Karson Kuhlman - BOS - AD, C</v>
      </c>
      <c r="B134">
        <f t="shared" ca="1" si="4"/>
        <v>1</v>
      </c>
      <c r="C134">
        <f ca="1">IF(B134=0,"",COUNTIF($B$2:B134,"&gt;0"))</f>
        <v>133</v>
      </c>
      <c r="D134" t="str">
        <f t="shared" ca="1" si="5"/>
        <v>Karson Kuhlman - BOS - AD, C</v>
      </c>
    </row>
    <row r="135" spans="1:4" x14ac:dyDescent="0.25">
      <c r="A135" t="str">
        <f>IF(Données!A136&lt;&gt;0,Données!A136,"")</f>
        <v>Connor Clifton - BOS - DD</v>
      </c>
      <c r="B135">
        <f t="shared" ca="1" si="4"/>
        <v>1</v>
      </c>
      <c r="C135">
        <f ca="1">IF(B135=0,"",COUNTIF($B$2:B135,"&gt;0"))</f>
        <v>134</v>
      </c>
      <c r="D135" t="str">
        <f t="shared" ca="1" si="5"/>
        <v>Connor Clifton - BOS - DD</v>
      </c>
    </row>
    <row r="136" spans="1:4" x14ac:dyDescent="0.25">
      <c r="A136" t="str">
        <f>IF(Données!A137&lt;&gt;0,Données!A137,"")</f>
        <v>Kyle Keyser - BOS - G</v>
      </c>
      <c r="B136">
        <f t="shared" ca="1" si="4"/>
        <v>1</v>
      </c>
      <c r="C136">
        <f ca="1">IF(B136=0,"",COUNTIF($B$2:B136,"&gt;0"))</f>
        <v>135</v>
      </c>
      <c r="D136" t="str">
        <f t="shared" ca="1" si="5"/>
        <v>Kyle Keyser - BOS - G</v>
      </c>
    </row>
    <row r="137" spans="1:4" x14ac:dyDescent="0.25">
      <c r="A137" t="str">
        <f>IF(Données!A138&lt;&gt;0,Données!A138,"")</f>
        <v>Anton Blidh - BOS - AG</v>
      </c>
      <c r="B137">
        <f t="shared" ca="1" si="4"/>
        <v>1</v>
      </c>
      <c r="C137">
        <f ca="1">IF(B137=0,"",COUNTIF($B$2:B137,"&gt;0"))</f>
        <v>136</v>
      </c>
      <c r="D137" t="str">
        <f t="shared" ca="1" si="5"/>
        <v>Anton Blidh - BOS - AG</v>
      </c>
    </row>
    <row r="138" spans="1:4" x14ac:dyDescent="0.25">
      <c r="A138" t="str">
        <f>IF(Données!A139&lt;&gt;0,Données!A139,"")</f>
        <v>Paul Carey - BOS - C</v>
      </c>
      <c r="B138">
        <f t="shared" ca="1" si="4"/>
        <v>1</v>
      </c>
      <c r="C138">
        <f ca="1">IF(B138=0,"",COUNTIF($B$2:B138,"&gt;0"))</f>
        <v>137</v>
      </c>
      <c r="D138" t="str">
        <f t="shared" ca="1" si="5"/>
        <v>Paul Carey - BOS - C</v>
      </c>
    </row>
    <row r="139" spans="1:4" x14ac:dyDescent="0.25">
      <c r="A139" t="str">
        <f>IF(Données!A140&lt;&gt;0,Données!A140,"")</f>
        <v>Peter Cehlárik - BOS - AG, AD</v>
      </c>
      <c r="B139">
        <f t="shared" ca="1" si="4"/>
        <v>1</v>
      </c>
      <c r="C139">
        <f ca="1">IF(B139=0,"",COUNTIF($B$2:B139,"&gt;0"))</f>
        <v>138</v>
      </c>
      <c r="D139" t="str">
        <f t="shared" ca="1" si="5"/>
        <v>Peter Cehlárik - BOS - AG, AD</v>
      </c>
    </row>
    <row r="140" spans="1:4" x14ac:dyDescent="0.25">
      <c r="A140" t="str">
        <f>IF(Données!A141&lt;&gt;0,Données!A141,"")</f>
        <v>Ryan Fitzgerald - BOS - C, AD</v>
      </c>
      <c r="B140">
        <f t="shared" ca="1" si="4"/>
        <v>1</v>
      </c>
      <c r="C140">
        <f ca="1">IF(B140=0,"",COUNTIF($B$2:B140,"&gt;0"))</f>
        <v>139</v>
      </c>
      <c r="D140" t="str">
        <f t="shared" ca="1" si="5"/>
        <v>Ryan Fitzgerald - BOS - C, AD</v>
      </c>
    </row>
    <row r="141" spans="1:4" x14ac:dyDescent="0.25">
      <c r="A141" t="str">
        <f>IF(Données!A142&lt;&gt;0,Données!A142,"")</f>
        <v>Brendan Gaunce - BOS - AG, C</v>
      </c>
      <c r="B141">
        <f t="shared" ca="1" si="4"/>
        <v>1</v>
      </c>
      <c r="C141">
        <f ca="1">IF(B141=0,"",COUNTIF($B$2:B141,"&gt;0"))</f>
        <v>140</v>
      </c>
      <c r="D141" t="str">
        <f t="shared" ca="1" si="5"/>
        <v>Brendan Gaunce - BOS - AG, C</v>
      </c>
    </row>
    <row r="142" spans="1:4" x14ac:dyDescent="0.25">
      <c r="A142" t="str">
        <f>IF(Données!A143&lt;&gt;0,Données!A143,"")</f>
        <v>Maxime Lagace - BOS - G</v>
      </c>
      <c r="B142">
        <f t="shared" ca="1" si="4"/>
        <v>1</v>
      </c>
      <c r="C142">
        <f ca="1">IF(B142=0,"",COUNTIF($B$2:B142,"&gt;0"))</f>
        <v>141</v>
      </c>
      <c r="D142" t="str">
        <f t="shared" ca="1" si="5"/>
        <v>Maxime Lagace - BOS - G</v>
      </c>
    </row>
    <row r="143" spans="1:4" x14ac:dyDescent="0.25">
      <c r="A143" t="str">
        <f>IF(Données!A144&lt;&gt;0,Données!A144,"")</f>
        <v>Brandon Carlo - BOS - DD</v>
      </c>
      <c r="B143">
        <f t="shared" ca="1" si="4"/>
        <v>1</v>
      </c>
      <c r="C143">
        <f ca="1">IF(B143=0,"",COUNTIF($B$2:B143,"&gt;0"))</f>
        <v>142</v>
      </c>
      <c r="D143" t="str">
        <f t="shared" ca="1" si="5"/>
        <v>Brandon Carlo - BOS - DD</v>
      </c>
    </row>
    <row r="144" spans="1:4" x14ac:dyDescent="0.25">
      <c r="A144" t="e">
        <f>IF(Données!#REF!&lt;&gt;0,Données!#REF!,"")</f>
        <v>#REF!</v>
      </c>
      <c r="B144">
        <f t="shared" ca="1" si="4"/>
        <v>0</v>
      </c>
      <c r="C144" t="str">
        <f ca="1">IF(B144=0,"",COUNTIF($B$2:B144,"&gt;0"))</f>
        <v/>
      </c>
      <c r="D144" t="str">
        <f t="shared" ca="1" si="5"/>
        <v>Charlie McAvoy - BOS - DD</v>
      </c>
    </row>
    <row r="145" spans="1:4" x14ac:dyDescent="0.25">
      <c r="A145" t="str">
        <f>IF(Données!A145&lt;&gt;0,Données!A145,"")</f>
        <v>Charlie McAvoy - BOS - DD</v>
      </c>
      <c r="B145">
        <f t="shared" ca="1" si="4"/>
        <v>1</v>
      </c>
      <c r="C145">
        <f ca="1">IF(B145=0,"",COUNTIF($B$2:B145,"&gt;0"))</f>
        <v>143</v>
      </c>
      <c r="D145" t="str">
        <f t="shared" ca="1" si="5"/>
        <v>Jack Eichel - BUF - C</v>
      </c>
    </row>
    <row r="146" spans="1:4" x14ac:dyDescent="0.25">
      <c r="A146" t="str">
        <f>IF(Données!A146&lt;&gt;0,Données!A146,"")</f>
        <v>Jack Eichel - BUF - C</v>
      </c>
      <c r="B146">
        <f t="shared" ca="1" si="4"/>
        <v>1</v>
      </c>
      <c r="C146">
        <f ca="1">IF(B146=0,"",COUNTIF($B$2:B146,"&gt;0"))</f>
        <v>144</v>
      </c>
      <c r="D146" t="str">
        <f t="shared" ca="1" si="5"/>
        <v>Jeff Skinner - BUF - AG, AD</v>
      </c>
    </row>
    <row r="147" spans="1:4" x14ac:dyDescent="0.25">
      <c r="A147" t="str">
        <f>IF(Données!A147&lt;&gt;0,Données!A147,"")</f>
        <v>Jeff Skinner - BUF - AG, AD</v>
      </c>
      <c r="B147">
        <f t="shared" ca="1" si="4"/>
        <v>1</v>
      </c>
      <c r="C147">
        <f ca="1">IF(B147=0,"",COUNTIF($B$2:B147,"&gt;0"))</f>
        <v>145</v>
      </c>
      <c r="D147" t="str">
        <f t="shared" ca="1" si="5"/>
        <v>Kyle Okposo - BUF - AD</v>
      </c>
    </row>
    <row r="148" spans="1:4" x14ac:dyDescent="0.25">
      <c r="A148" t="str">
        <f>IF(Données!A148&lt;&gt;0,Données!A148,"")</f>
        <v>Kyle Okposo - BUF - AD</v>
      </c>
      <c r="B148">
        <f t="shared" ca="1" si="4"/>
        <v>1</v>
      </c>
      <c r="C148">
        <f ca="1">IF(B148=0,"",COUNTIF($B$2:B148,"&gt;0"))</f>
        <v>146</v>
      </c>
      <c r="D148" t="str">
        <f t="shared" ca="1" si="5"/>
        <v>Rasmus Ristolainen - BUF - DD</v>
      </c>
    </row>
    <row r="149" spans="1:4" x14ac:dyDescent="0.25">
      <c r="A149" t="str">
        <f>IF(Données!A149&lt;&gt;0,Données!A149,"")</f>
        <v>Rasmus Ristolainen - BUF - DD</v>
      </c>
      <c r="B149">
        <f t="shared" ca="1" si="4"/>
        <v>1</v>
      </c>
      <c r="C149">
        <f ca="1">IF(B149=0,"",COUNTIF($B$2:B149,"&gt;0"))</f>
        <v>147</v>
      </c>
      <c r="D149" t="str">
        <f t="shared" ca="1" si="5"/>
        <v>Zach Bogosian - BUF - DD</v>
      </c>
    </row>
    <row r="150" spans="1:4" x14ac:dyDescent="0.25">
      <c r="A150" t="str">
        <f>IF(Données!A150&lt;&gt;0,Données!A150,"")</f>
        <v>Zach Bogosian - BUF - DD</v>
      </c>
      <c r="B150">
        <f t="shared" ca="1" si="4"/>
        <v>1</v>
      </c>
      <c r="C150">
        <f ca="1">IF(B150=0,"",COUNTIF($B$2:B150,"&gt;0"))</f>
        <v>148</v>
      </c>
      <c r="D150" t="str">
        <f t="shared" ca="1" si="5"/>
        <v>Marcus Johansson - BUF - C, AG, AD</v>
      </c>
    </row>
    <row r="151" spans="1:4" x14ac:dyDescent="0.25">
      <c r="A151" t="str">
        <f>IF(Données!A151&lt;&gt;0,Données!A151,"")</f>
        <v>Marcus Johansson - BUF - C, AG, AD</v>
      </c>
      <c r="B151">
        <f t="shared" ca="1" si="4"/>
        <v>1</v>
      </c>
      <c r="C151">
        <f ca="1">IF(B151=0,"",COUNTIF($B$2:B151,"&gt;0"))</f>
        <v>149</v>
      </c>
      <c r="D151" t="str">
        <f t="shared" ca="1" si="5"/>
        <v>Marco Scandella - BUF - DG</v>
      </c>
    </row>
    <row r="152" spans="1:4" x14ac:dyDescent="0.25">
      <c r="A152" t="str">
        <f>IF(Données!A152&lt;&gt;0,Données!A152,"")</f>
        <v>Marco Scandella - BUF - DG</v>
      </c>
      <c r="B152">
        <f t="shared" ca="1" si="4"/>
        <v>1</v>
      </c>
      <c r="C152">
        <f ca="1">IF(B152=0,"",COUNTIF($B$2:B152,"&gt;0"))</f>
        <v>150</v>
      </c>
      <c r="D152" t="str">
        <f t="shared" ca="1" si="5"/>
        <v>Colin Miller - BUF - DD</v>
      </c>
    </row>
    <row r="153" spans="1:4" x14ac:dyDescent="0.25">
      <c r="A153" t="str">
        <f>IF(Données!A153&lt;&gt;0,Données!A153,"")</f>
        <v>Colin Miller - BUF - DD</v>
      </c>
      <c r="B153">
        <f t="shared" ca="1" si="4"/>
        <v>1</v>
      </c>
      <c r="C153">
        <f ca="1">IF(B153=0,"",COUNTIF($B$2:B153,"&gt;0"))</f>
        <v>151</v>
      </c>
      <c r="D153" t="str">
        <f t="shared" ca="1" si="5"/>
        <v>Rasmus Dahlin - BUF - DG</v>
      </c>
    </row>
    <row r="154" spans="1:4" x14ac:dyDescent="0.25">
      <c r="A154" t="str">
        <f>IF(Données!A154&lt;&gt;0,Données!A154,"")</f>
        <v>Rasmus Dahlin - BUF - DG</v>
      </c>
      <c r="B154">
        <f t="shared" ca="1" si="4"/>
        <v>1</v>
      </c>
      <c r="C154">
        <f ca="1">IF(B154=0,"",COUNTIF($B$2:B154,"&gt;0"))</f>
        <v>152</v>
      </c>
      <c r="D154" t="str">
        <f t="shared" ca="1" si="5"/>
        <v>Sam Reinhart - BUF - AD, C</v>
      </c>
    </row>
    <row r="155" spans="1:4" x14ac:dyDescent="0.25">
      <c r="A155" t="str">
        <f>IF(Données!A155&lt;&gt;0,Données!A155,"")</f>
        <v>Sam Reinhart - BUF - AD, C</v>
      </c>
      <c r="B155">
        <f t="shared" ca="1" si="4"/>
        <v>1</v>
      </c>
      <c r="C155">
        <f ca="1">IF(B155=0,"",COUNTIF($B$2:B155,"&gt;0"))</f>
        <v>153</v>
      </c>
      <c r="D155" t="str">
        <f t="shared" ca="1" si="5"/>
        <v>Vladimír Sobotka - BUF - AG, C</v>
      </c>
    </row>
    <row r="156" spans="1:4" x14ac:dyDescent="0.25">
      <c r="A156" t="str">
        <f>IF(Données!A156&lt;&gt;0,Données!A156,"")</f>
        <v>Vladimír Sobotka - BUF - AG, C</v>
      </c>
      <c r="B156">
        <f t="shared" ca="1" si="4"/>
        <v>1</v>
      </c>
      <c r="C156">
        <f ca="1">IF(B156=0,"",COUNTIF($B$2:B156,"&gt;0"))</f>
        <v>154</v>
      </c>
      <c r="D156" t="str">
        <f t="shared" ca="1" si="5"/>
        <v>Brandon Montour - BUF - DD</v>
      </c>
    </row>
    <row r="157" spans="1:4" x14ac:dyDescent="0.25">
      <c r="A157" t="str">
        <f>IF(Données!A157&lt;&gt;0,Données!A157,"")</f>
        <v>Brandon Montour - BUF - DD</v>
      </c>
      <c r="B157">
        <f t="shared" ca="1" si="4"/>
        <v>1</v>
      </c>
      <c r="C157">
        <f ca="1">IF(B157=0,"",COUNTIF($B$2:B157,"&gt;0"))</f>
        <v>155</v>
      </c>
      <c r="D157" t="str">
        <f t="shared" ca="1" si="5"/>
        <v>Conor Sheary - BUF - AG, AD</v>
      </c>
    </row>
    <row r="158" spans="1:4" x14ac:dyDescent="0.25">
      <c r="A158" t="str">
        <f>IF(Données!A158&lt;&gt;0,Données!A158,"")</f>
        <v>Conor Sheary - BUF - AG, AD</v>
      </c>
      <c r="B158">
        <f t="shared" ca="1" si="4"/>
        <v>1</v>
      </c>
      <c r="C158">
        <f ca="1">IF(B158=0,"",COUNTIF($B$2:B158,"&gt;0"))</f>
        <v>156</v>
      </c>
      <c r="D158" t="str">
        <f t="shared" ca="1" si="5"/>
        <v>Jake McCabe - BUF - DG</v>
      </c>
    </row>
    <row r="159" spans="1:4" x14ac:dyDescent="0.25">
      <c r="A159" t="str">
        <f>IF(Données!A159&lt;&gt;0,Données!A159,"")</f>
        <v>Jake McCabe - BUF - DG</v>
      </c>
      <c r="B159">
        <f t="shared" ca="1" si="4"/>
        <v>1</v>
      </c>
      <c r="C159">
        <f ca="1">IF(B159=0,"",COUNTIF($B$2:B159,"&gt;0"))</f>
        <v>157</v>
      </c>
      <c r="D159" t="str">
        <f t="shared" ca="1" si="5"/>
        <v>Carter Hutton - BUF - G</v>
      </c>
    </row>
    <row r="160" spans="1:4" x14ac:dyDescent="0.25">
      <c r="A160" t="str">
        <f>IF(Données!A160&lt;&gt;0,Données!A160,"")</f>
        <v>Carter Hutton - BUF - G</v>
      </c>
      <c r="B160">
        <f t="shared" ca="1" si="4"/>
        <v>1</v>
      </c>
      <c r="C160">
        <f ca="1">IF(B160=0,"",COUNTIF($B$2:B160,"&gt;0"))</f>
        <v>158</v>
      </c>
      <c r="D160" t="str">
        <f t="shared" ca="1" si="5"/>
        <v>Jimmy Vesey - BUF - AG, AD</v>
      </c>
    </row>
    <row r="161" spans="1:4" x14ac:dyDescent="0.25">
      <c r="A161" t="str">
        <f>IF(Données!A161&lt;&gt;0,Données!A161,"")</f>
        <v>Jimmy Vesey - BUF - AG, AD</v>
      </c>
      <c r="B161">
        <f t="shared" ca="1" si="4"/>
        <v>1</v>
      </c>
      <c r="C161">
        <f ca="1">IF(B161=0,"",COUNTIF($B$2:B161,"&gt;0"))</f>
        <v>159</v>
      </c>
      <c r="D161" t="str">
        <f t="shared" ca="1" si="5"/>
        <v>Matt Hunwick - BUF - DG</v>
      </c>
    </row>
    <row r="162" spans="1:4" x14ac:dyDescent="0.25">
      <c r="A162" t="str">
        <f>IF(Données!A162&lt;&gt;0,Données!A162,"")</f>
        <v>Matt Hunwick - BUF - DG</v>
      </c>
      <c r="B162">
        <f t="shared" ca="1" si="4"/>
        <v>1</v>
      </c>
      <c r="C162">
        <f ca="1">IF(B162=0,"",COUNTIF($B$2:B162,"&gt;0"))</f>
        <v>160</v>
      </c>
      <c r="D162" t="str">
        <f t="shared" ca="1" si="5"/>
        <v>Evan Rodrigues - BUF - C, AG</v>
      </c>
    </row>
    <row r="163" spans="1:4" x14ac:dyDescent="0.25">
      <c r="A163" t="str">
        <f>IF(Données!A163&lt;&gt;0,Données!A163,"")</f>
        <v>Evan Rodrigues - BUF - C, AG</v>
      </c>
      <c r="B163">
        <f t="shared" ca="1" si="4"/>
        <v>1</v>
      </c>
      <c r="C163">
        <f ca="1">IF(B163=0,"",COUNTIF($B$2:B163,"&gt;0"))</f>
        <v>161</v>
      </c>
      <c r="D163" t="str">
        <f t="shared" ca="1" si="5"/>
        <v>Dylan Cozens - BUF - C</v>
      </c>
    </row>
    <row r="164" spans="1:4" x14ac:dyDescent="0.25">
      <c r="A164" t="str">
        <f>IF(Données!A164&lt;&gt;0,Données!A164,"")</f>
        <v>Dylan Cozens - BUF - C</v>
      </c>
      <c r="B164">
        <f t="shared" ca="1" si="4"/>
        <v>1</v>
      </c>
      <c r="C164">
        <f ca="1">IF(B164=0,"",COUNTIF($B$2:B164,"&gt;0"))</f>
        <v>162</v>
      </c>
      <c r="D164" t="str">
        <f t="shared" ca="1" si="5"/>
        <v>Zemgus Girgensons - BUF - C, AG</v>
      </c>
    </row>
    <row r="165" spans="1:4" x14ac:dyDescent="0.25">
      <c r="A165" t="str">
        <f>IF(Données!A165&lt;&gt;0,Données!A165,"")</f>
        <v>Zemgus Girgensons - BUF - C, AG</v>
      </c>
      <c r="B165">
        <f t="shared" ca="1" si="4"/>
        <v>1</v>
      </c>
      <c r="C165">
        <f ca="1">IF(B165=0,"",COUNTIF($B$2:B165,"&gt;0"))</f>
        <v>163</v>
      </c>
      <c r="D165" t="str">
        <f t="shared" ca="1" si="5"/>
        <v>Johan Larsson - BUF - C, AG</v>
      </c>
    </row>
    <row r="166" spans="1:4" x14ac:dyDescent="0.25">
      <c r="A166" t="str">
        <f>IF(Données!A166&lt;&gt;0,Données!A166,"")</f>
        <v>Johan Larsson - BUF - C, AG</v>
      </c>
      <c r="B166">
        <f t="shared" ca="1" si="4"/>
        <v>1</v>
      </c>
      <c r="C166">
        <f ca="1">IF(B166=0,"",COUNTIF($B$2:B166,"&gt;0"))</f>
        <v>164</v>
      </c>
      <c r="D166" t="str">
        <f t="shared" ca="1" si="5"/>
        <v>Casey Mittelstadt - BUF - C</v>
      </c>
    </row>
    <row r="167" spans="1:4" x14ac:dyDescent="0.25">
      <c r="A167" t="str">
        <f>IF(Données!A167&lt;&gt;0,Données!A167,"")</f>
        <v>Casey Mittelstadt - BUF - C</v>
      </c>
      <c r="B167">
        <f t="shared" ca="1" si="4"/>
        <v>1</v>
      </c>
      <c r="C167">
        <f ca="1">IF(B167=0,"",COUNTIF($B$2:B167,"&gt;0"))</f>
        <v>165</v>
      </c>
      <c r="D167" t="str">
        <f t="shared" ca="1" si="5"/>
        <v>Lawrence Pilut - BUF - DG</v>
      </c>
    </row>
    <row r="168" spans="1:4" x14ac:dyDescent="0.25">
      <c r="A168" t="str">
        <f>IF(Données!A168&lt;&gt;0,Données!A168,"")</f>
        <v>Lawrence Pilut - BUF - DG</v>
      </c>
      <c r="B168">
        <f t="shared" ca="1" si="4"/>
        <v>1</v>
      </c>
      <c r="C168">
        <f ca="1">IF(B168=0,"",COUNTIF($B$2:B168,"&gt;0"))</f>
        <v>166</v>
      </c>
      <c r="D168" t="str">
        <f t="shared" ca="1" si="5"/>
        <v>Linus Ullmark - BUF - G</v>
      </c>
    </row>
    <row r="169" spans="1:4" x14ac:dyDescent="0.25">
      <c r="A169" t="str">
        <f>IF(Données!A169&lt;&gt;0,Données!A169,"")</f>
        <v>Linus Ullmark - BUF - G</v>
      </c>
      <c r="B169">
        <f t="shared" ca="1" si="4"/>
        <v>1</v>
      </c>
      <c r="C169">
        <f ca="1">IF(B169=0,"",COUNTIF($B$2:B169,"&gt;0"))</f>
        <v>167</v>
      </c>
      <c r="D169" t="str">
        <f t="shared" ca="1" si="5"/>
        <v>Henri Jokiharju - BUF - DD</v>
      </c>
    </row>
    <row r="170" spans="1:4" x14ac:dyDescent="0.25">
      <c r="A170" t="str">
        <f>IF(Données!A170&lt;&gt;0,Données!A170,"")</f>
        <v>Henri Jokiharju - BUF - DD</v>
      </c>
      <c r="B170">
        <f t="shared" ca="1" si="4"/>
        <v>1</v>
      </c>
      <c r="C170">
        <f ca="1">IF(B170=0,"",COUNTIF($B$2:B170,"&gt;0"))</f>
        <v>168</v>
      </c>
      <c r="D170" t="str">
        <f t="shared" ca="1" si="5"/>
        <v>Tage Thompson - BUF - C, AD</v>
      </c>
    </row>
    <row r="171" spans="1:4" x14ac:dyDescent="0.25">
      <c r="A171" t="str">
        <f>IF(Données!A171&lt;&gt;0,Données!A171,"")</f>
        <v>Tage Thompson - BUF - C, AD</v>
      </c>
      <c r="B171">
        <f t="shared" ca="1" si="4"/>
        <v>1</v>
      </c>
      <c r="C171">
        <f ca="1">IF(B171=0,"",COUNTIF($B$2:B171,"&gt;0"))</f>
        <v>169</v>
      </c>
      <c r="D171" t="str">
        <f t="shared" ca="1" si="5"/>
        <v>Scott Wilson - BUF - AG</v>
      </c>
    </row>
    <row r="172" spans="1:4" x14ac:dyDescent="0.25">
      <c r="A172" t="str">
        <f>IF(Données!A172&lt;&gt;0,Données!A172,"")</f>
        <v>Scott Wilson - BUF - AG</v>
      </c>
      <c r="B172">
        <f t="shared" ca="1" si="4"/>
        <v>1</v>
      </c>
      <c r="C172">
        <f ca="1">IF(B172=0,"",COUNTIF($B$2:B172,"&gt;0"))</f>
        <v>170</v>
      </c>
      <c r="D172" t="str">
        <f t="shared" ca="1" si="5"/>
        <v>Matej Pekar - BUF - C, AD</v>
      </c>
    </row>
    <row r="173" spans="1:4" x14ac:dyDescent="0.25">
      <c r="A173" t="str">
        <f>IF(Données!A173&lt;&gt;0,Données!A173,"")</f>
        <v>Matej Pekar - BUF - C, AD</v>
      </c>
      <c r="B173">
        <f t="shared" ca="1" si="4"/>
        <v>1</v>
      </c>
      <c r="C173">
        <f ca="1">IF(B173=0,"",COUNTIF($B$2:B173,"&gt;0"))</f>
        <v>171</v>
      </c>
      <c r="D173" t="str">
        <f t="shared" ca="1" si="5"/>
        <v>Rasmus Asplund - BUF - C, AG</v>
      </c>
    </row>
    <row r="174" spans="1:4" x14ac:dyDescent="0.25">
      <c r="A174" t="str">
        <f>IF(Données!A174&lt;&gt;0,Données!A174,"")</f>
        <v>Rasmus Asplund - BUF - C, AG</v>
      </c>
      <c r="B174">
        <f t="shared" ca="1" si="4"/>
        <v>1</v>
      </c>
      <c r="C174">
        <f ca="1">IF(B174=0,"",COUNTIF($B$2:B174,"&gt;0"))</f>
        <v>172</v>
      </c>
      <c r="D174" t="str">
        <f t="shared" ca="1" si="5"/>
        <v>William Borgen - BUF - DD</v>
      </c>
    </row>
    <row r="175" spans="1:4" x14ac:dyDescent="0.25">
      <c r="A175" t="str">
        <f>IF(Données!A175&lt;&gt;0,Données!A175,"")</f>
        <v>William Borgen - BUF - DD</v>
      </c>
      <c r="B175">
        <f t="shared" ca="1" si="4"/>
        <v>1</v>
      </c>
      <c r="C175">
        <f ca="1">IF(B175=0,"",COUNTIF($B$2:B175,"&gt;0"))</f>
        <v>173</v>
      </c>
      <c r="D175" t="str">
        <f t="shared" ca="1" si="5"/>
        <v>Jacob Bryson - BUF - D</v>
      </c>
    </row>
    <row r="176" spans="1:4" x14ac:dyDescent="0.25">
      <c r="A176" t="str">
        <f>IF(Données!A176&lt;&gt;0,Données!A176,"")</f>
        <v>Jacob Bryson - BUF - D</v>
      </c>
      <c r="B176">
        <f t="shared" ca="1" si="4"/>
        <v>1</v>
      </c>
      <c r="C176">
        <f ca="1">IF(B176=0,"",COUNTIF($B$2:B176,"&gt;0"))</f>
        <v>174</v>
      </c>
      <c r="D176" t="str">
        <f t="shared" ca="1" si="5"/>
        <v>Casey Fitzgerald - BUF - DD</v>
      </c>
    </row>
    <row r="177" spans="1:4" x14ac:dyDescent="0.25">
      <c r="A177" t="str">
        <f>IF(Données!A177&lt;&gt;0,Données!A177,"")</f>
        <v>Casey Fitzgerald - BUF - DD</v>
      </c>
      <c r="B177">
        <f t="shared" ca="1" si="4"/>
        <v>1</v>
      </c>
      <c r="C177">
        <f ca="1">IF(B177=0,"",COUNTIF($B$2:B177,"&gt;0"))</f>
        <v>175</v>
      </c>
      <c r="D177" t="str">
        <f t="shared" ca="1" si="5"/>
        <v>Brandon Hickey - BUF - DG</v>
      </c>
    </row>
    <row r="178" spans="1:4" x14ac:dyDescent="0.25">
      <c r="A178" t="str">
        <f>IF(Données!A178&lt;&gt;0,Données!A178,"")</f>
        <v>Brandon Hickey - BUF - DG</v>
      </c>
      <c r="B178">
        <f t="shared" ca="1" si="4"/>
        <v>1</v>
      </c>
      <c r="C178">
        <f ca="1">IF(B178=0,"",COUNTIF($B$2:B178,"&gt;0"))</f>
        <v>176</v>
      </c>
      <c r="D178" t="str">
        <f t="shared" ca="1" si="5"/>
        <v>Jonas Johansson - BUF - G</v>
      </c>
    </row>
    <row r="179" spans="1:4" x14ac:dyDescent="0.25">
      <c r="A179" t="str">
        <f>IF(Données!A179&lt;&gt;0,Données!A179,"")</f>
        <v>Jonas Johansson - BUF - G</v>
      </c>
      <c r="B179">
        <f t="shared" ca="1" si="4"/>
        <v>1</v>
      </c>
      <c r="C179">
        <f ca="1">IF(B179=0,"",COUNTIF($B$2:B179,"&gt;0"))</f>
        <v>177</v>
      </c>
      <c r="D179" t="str">
        <f t="shared" ca="1" si="5"/>
        <v>Andrew Oglevie - BUF - C</v>
      </c>
    </row>
    <row r="180" spans="1:4" x14ac:dyDescent="0.25">
      <c r="A180" t="str">
        <f>IF(Données!A180&lt;&gt;0,Données!A180,"")</f>
        <v>Andrew Oglevie - BUF - C</v>
      </c>
      <c r="B180">
        <f t="shared" ca="1" si="4"/>
        <v>1</v>
      </c>
      <c r="C180">
        <f ca="1">IF(B180=0,"",COUNTIF($B$2:B180,"&gt;0"))</f>
        <v>178</v>
      </c>
      <c r="D180" t="str">
        <f t="shared" ca="1" si="5"/>
        <v>Victor Olofsson - BUF - AG, AD</v>
      </c>
    </row>
    <row r="181" spans="1:4" x14ac:dyDescent="0.25">
      <c r="A181" t="str">
        <f>IF(Données!A181&lt;&gt;0,Données!A181,"")</f>
        <v>Victor Olofsson - BUF - AG, AD</v>
      </c>
      <c r="B181">
        <f t="shared" ca="1" si="4"/>
        <v>1</v>
      </c>
      <c r="C181">
        <f ca="1">IF(B181=0,"",COUNTIF($B$2:B181,"&gt;0"))</f>
        <v>179</v>
      </c>
      <c r="D181" t="str">
        <f t="shared" ca="1" si="5"/>
        <v>Arttu Ruotsalainen - BUF - C, AG</v>
      </c>
    </row>
    <row r="182" spans="1:4" x14ac:dyDescent="0.25">
      <c r="A182" t="str">
        <f>IF(Données!A182&lt;&gt;0,Données!A182,"")</f>
        <v>Arttu Ruotsalainen - BUF - C, AG</v>
      </c>
      <c r="B182">
        <f t="shared" ca="1" si="4"/>
        <v>1</v>
      </c>
      <c r="C182">
        <f ca="1">IF(B182=0,"",COUNTIF($B$2:B182,"&gt;0"))</f>
        <v>180</v>
      </c>
      <c r="D182" t="str">
        <f t="shared" ca="1" si="5"/>
        <v>Ukko-Pekka Luukkonen - BUF - G</v>
      </c>
    </row>
    <row r="183" spans="1:4" x14ac:dyDescent="0.25">
      <c r="A183" t="str">
        <f>IF(Données!A183&lt;&gt;0,Données!A183,"")</f>
        <v>Ukko-Pekka Luukkonen - BUF - G</v>
      </c>
      <c r="B183">
        <f t="shared" ca="1" si="4"/>
        <v>1</v>
      </c>
      <c r="C183">
        <f ca="1">IF(B183=0,"",COUNTIF($B$2:B183,"&gt;0"))</f>
        <v>181</v>
      </c>
      <c r="D183" t="str">
        <f t="shared" ca="1" si="5"/>
        <v>Casey Nelson - BUF - DD</v>
      </c>
    </row>
    <row r="184" spans="1:4" x14ac:dyDescent="0.25">
      <c r="A184" t="str">
        <f>IF(Données!A184&lt;&gt;0,Données!A184,"")</f>
        <v>Casey Nelson - BUF - DD</v>
      </c>
      <c r="B184">
        <f t="shared" ca="1" si="4"/>
        <v>1</v>
      </c>
      <c r="C184">
        <f ca="1">IF(B184=0,"",COUNTIF($B$2:B184,"&gt;0"))</f>
        <v>182</v>
      </c>
      <c r="D184" t="str">
        <f t="shared" ca="1" si="5"/>
        <v>Devante Stephens - BUF - D</v>
      </c>
    </row>
    <row r="185" spans="1:4" x14ac:dyDescent="0.25">
      <c r="A185" t="str">
        <f>IF(Données!A185&lt;&gt;0,Données!A185,"")</f>
        <v>Devante Stephens - BUF - D</v>
      </c>
      <c r="B185">
        <f t="shared" ca="1" si="4"/>
        <v>1</v>
      </c>
      <c r="C185">
        <f ca="1">IF(B185=0,"",COUNTIF($B$2:B185,"&gt;0"))</f>
        <v>183</v>
      </c>
      <c r="D185" t="str">
        <f t="shared" ca="1" si="5"/>
        <v>Jean-Sebastien Dea - BUF - C</v>
      </c>
    </row>
    <row r="186" spans="1:4" x14ac:dyDescent="0.25">
      <c r="A186" t="str">
        <f>IF(Données!A186&lt;&gt;0,Données!A186,"")</f>
        <v>Jean-Sebastien Dea - BUF - C</v>
      </c>
      <c r="B186">
        <f t="shared" ca="1" si="4"/>
        <v>1</v>
      </c>
      <c r="C186">
        <f ca="1">IF(B186=0,"",COUNTIF($B$2:B186,"&gt;0"))</f>
        <v>184</v>
      </c>
      <c r="D186" t="str">
        <f t="shared" ca="1" si="5"/>
        <v>Remi Elie - BUF - AG</v>
      </c>
    </row>
    <row r="187" spans="1:4" x14ac:dyDescent="0.25">
      <c r="A187" t="str">
        <f>IF(Données!A187&lt;&gt;0,Données!A187,"")</f>
        <v>Remi Elie - BUF - AG</v>
      </c>
      <c r="B187">
        <f t="shared" ca="1" si="4"/>
        <v>1</v>
      </c>
      <c r="C187">
        <f ca="1">IF(B187=0,"",COUNTIF($B$2:B187,"&gt;0"))</f>
        <v>185</v>
      </c>
      <c r="D187" t="str">
        <f t="shared" ca="1" si="5"/>
        <v>John Gilmour - BUF - D</v>
      </c>
    </row>
    <row r="188" spans="1:4" x14ac:dyDescent="0.25">
      <c r="A188" t="str">
        <f>IF(Données!A188&lt;&gt;0,Données!A188,"")</f>
        <v>John Gilmour - BUF - D</v>
      </c>
      <c r="B188">
        <f t="shared" ca="1" si="4"/>
        <v>1</v>
      </c>
      <c r="C188">
        <f ca="1">IF(B188=0,"",COUNTIF($B$2:B188,"&gt;0"))</f>
        <v>186</v>
      </c>
      <c r="D188" t="str">
        <f t="shared" ca="1" si="5"/>
        <v>Andrew Hammond - BUF - G</v>
      </c>
    </row>
    <row r="189" spans="1:4" x14ac:dyDescent="0.25">
      <c r="A189" t="str">
        <f>IF(Données!A189&lt;&gt;0,Données!A189,"")</f>
        <v>Andrew Hammond - BUF - G</v>
      </c>
      <c r="B189">
        <f t="shared" ca="1" si="4"/>
        <v>1</v>
      </c>
      <c r="C189">
        <f ca="1">IF(B189=0,"",COUNTIF($B$2:B189,"&gt;0"))</f>
        <v>187</v>
      </c>
      <c r="D189" t="str">
        <f t="shared" ca="1" si="5"/>
        <v>Curtis Lazar - BUF - C, AD</v>
      </c>
    </row>
    <row r="190" spans="1:4" x14ac:dyDescent="0.25">
      <c r="A190" t="str">
        <f>IF(Données!A190&lt;&gt;0,Données!A190,"")</f>
        <v>Curtis Lazar - BUF - C, AD</v>
      </c>
      <c r="B190">
        <f t="shared" ca="1" si="4"/>
        <v>1</v>
      </c>
      <c r="C190">
        <f ca="1">IF(B190=0,"",COUNTIF($B$2:B190,"&gt;0"))</f>
        <v>188</v>
      </c>
      <c r="D190" t="str">
        <f t="shared" ca="1" si="5"/>
        <v>C.J. Smith - BUF - AG</v>
      </c>
    </row>
    <row r="191" spans="1:4" x14ac:dyDescent="0.25">
      <c r="A191" t="str">
        <f>IF(Données!A191&lt;&gt;0,Données!A191,"")</f>
        <v>C.J. Smith - BUF - AG</v>
      </c>
      <c r="B191">
        <f t="shared" ca="1" si="4"/>
        <v>1</v>
      </c>
      <c r="C191">
        <f ca="1">IF(B191=0,"",COUNTIF($B$2:B191,"&gt;0"))</f>
        <v>189</v>
      </c>
      <c r="D191" t="str">
        <f t="shared" ca="1" si="5"/>
        <v>Christian Ehrhoff - BUF - 0</v>
      </c>
    </row>
    <row r="192" spans="1:4" x14ac:dyDescent="0.25">
      <c r="A192" t="str">
        <f>IF(Données!A192&lt;&gt;0,Données!A192,"")</f>
        <v>Christian Ehrhoff - BUF - 0</v>
      </c>
      <c r="B192">
        <f t="shared" ca="1" si="4"/>
        <v>1</v>
      </c>
      <c r="C192">
        <f ca="1">IF(B192=0,"",COUNTIF($B$2:B192,"&gt;0"))</f>
        <v>190</v>
      </c>
      <c r="D192" t="str">
        <f t="shared" ca="1" si="5"/>
        <v>Cody Hodgson - BUF - 0</v>
      </c>
    </row>
    <row r="193" spans="1:4" x14ac:dyDescent="0.25">
      <c r="A193" t="str">
        <f>IF(Données!A193&lt;&gt;0,Données!A193,"")</f>
        <v>Cody Hodgson - BUF - 0</v>
      </c>
      <c r="B193">
        <f t="shared" ca="1" si="4"/>
        <v>1</v>
      </c>
      <c r="C193">
        <f ca="1">IF(B193=0,"",COUNTIF($B$2:B193,"&gt;0"))</f>
        <v>191</v>
      </c>
      <c r="D193" t="str">
        <f t="shared" ca="1" si="5"/>
        <v>Ville Leino - BUF - 0</v>
      </c>
    </row>
    <row r="194" spans="1:4" x14ac:dyDescent="0.25">
      <c r="A194" t="str">
        <f>IF(Données!A194&lt;&gt;0,Données!A194,"")</f>
        <v>Ville Leino - BUF - 0</v>
      </c>
      <c r="B194">
        <f t="shared" ca="1" si="4"/>
        <v>1</v>
      </c>
      <c r="C194">
        <f ca="1">IF(B194=0,"",COUNTIF($B$2:B194,"&gt;0"))</f>
        <v>192</v>
      </c>
      <c r="D194" t="str">
        <f t="shared" ca="1" si="5"/>
        <v>Sebastian Aho - CAR - C, AG</v>
      </c>
    </row>
    <row r="195" spans="1:4" x14ac:dyDescent="0.25">
      <c r="A195" t="str">
        <f>IF(Données!A195&lt;&gt;0,Données!A195,"")</f>
        <v>Sebastian Aho - CAR - C, AG</v>
      </c>
      <c r="B195">
        <f t="shared" ref="B195:B258" ca="1" si="6">IFERROR(SEARCH(INDIRECT(CELL("adresse")),A195),0)</f>
        <v>1</v>
      </c>
      <c r="C195">
        <f ca="1">IF(B195=0,"",COUNTIF($B$2:B195,"&gt;0"))</f>
        <v>193</v>
      </c>
      <c r="D195" t="str">
        <f t="shared" ref="D195:D258" ca="1" si="7">IFERROR(INDEX(A:A,MATCH(ROW(B194),C:C,0)),"")</f>
        <v>Jordan Staal - CAR - C, AG</v>
      </c>
    </row>
    <row r="196" spans="1:4" x14ac:dyDescent="0.25">
      <c r="A196" t="str">
        <f>IF(Données!A196&lt;&gt;0,Données!A196,"")</f>
        <v>Jordan Staal - CAR - C, AG</v>
      </c>
      <c r="B196">
        <f t="shared" ca="1" si="6"/>
        <v>1</v>
      </c>
      <c r="C196">
        <f ca="1">IF(B196=0,"",COUNTIF($B$2:B196,"&gt;0"))</f>
        <v>194</v>
      </c>
      <c r="D196" t="str">
        <f t="shared" ca="1" si="7"/>
        <v>Dougie Hamilton - CAR - DD</v>
      </c>
    </row>
    <row r="197" spans="1:4" x14ac:dyDescent="0.25">
      <c r="A197" t="str">
        <f>IF(Données!A197&lt;&gt;0,Données!A197,"")</f>
        <v>Dougie Hamilton - CAR - DD</v>
      </c>
      <c r="B197">
        <f t="shared" ca="1" si="6"/>
        <v>1</v>
      </c>
      <c r="C197">
        <f ca="1">IF(B197=0,"",COUNTIF($B$2:B197,"&gt;0"))</f>
        <v>195</v>
      </c>
      <c r="D197" t="str">
        <f t="shared" ca="1" si="7"/>
        <v>Teuvo Teravainen - CAR - AD, AG</v>
      </c>
    </row>
    <row r="198" spans="1:4" x14ac:dyDescent="0.25">
      <c r="A198" t="str">
        <f>IF(Données!A198&lt;&gt;0,Données!A198,"")</f>
        <v>Teuvo Teravainen - CAR - AD, AG</v>
      </c>
      <c r="B198">
        <f t="shared" ca="1" si="6"/>
        <v>1</v>
      </c>
      <c r="C198">
        <f ca="1">IF(B198=0,"",COUNTIF($B$2:B198,"&gt;0"))</f>
        <v>196</v>
      </c>
      <c r="D198" t="str">
        <f t="shared" ca="1" si="7"/>
        <v>Jaccob Slavin - CAR - DG</v>
      </c>
    </row>
    <row r="199" spans="1:4" x14ac:dyDescent="0.25">
      <c r="A199" t="str">
        <f>IF(Données!A199&lt;&gt;0,Données!A199,"")</f>
        <v>Jaccob Slavin - CAR - DG</v>
      </c>
      <c r="B199">
        <f t="shared" ca="1" si="6"/>
        <v>1</v>
      </c>
      <c r="C199">
        <f ca="1">IF(B199=0,"",COUNTIF($B$2:B199,"&gt;0"))</f>
        <v>197</v>
      </c>
      <c r="D199" t="str">
        <f t="shared" ca="1" si="7"/>
        <v>Nino Niederreiter - CAR - AG, AD</v>
      </c>
    </row>
    <row r="200" spans="1:4" x14ac:dyDescent="0.25">
      <c r="A200" t="str">
        <f>IF(Données!A200&lt;&gt;0,Données!A200,"")</f>
        <v>Nino Niederreiter - CAR - AG, AD</v>
      </c>
      <c r="B200">
        <f t="shared" ca="1" si="6"/>
        <v>1</v>
      </c>
      <c r="C200">
        <f ca="1">IF(B200=0,"",COUNTIF($B$2:B200,"&gt;0"))</f>
        <v>198</v>
      </c>
      <c r="D200" t="str">
        <f t="shared" ca="1" si="7"/>
        <v>Justin Faulk - CAR - DD</v>
      </c>
    </row>
    <row r="201" spans="1:4" x14ac:dyDescent="0.25">
      <c r="A201" t="str">
        <f>IF(Données!A201&lt;&gt;0,Données!A201,"")</f>
        <v>Justin Faulk - CAR - DD</v>
      </c>
      <c r="B201">
        <f t="shared" ca="1" si="6"/>
        <v>1</v>
      </c>
      <c r="C201">
        <f ca="1">IF(B201=0,"",COUNTIF($B$2:B201,"&gt;0"))</f>
        <v>199</v>
      </c>
      <c r="D201" t="str">
        <f t="shared" ca="1" si="7"/>
        <v>Brett Pesce - CAR - DD</v>
      </c>
    </row>
    <row r="202" spans="1:4" x14ac:dyDescent="0.25">
      <c r="A202" t="str">
        <f>IF(Données!A202&lt;&gt;0,Données!A202,"")</f>
        <v>Brett Pesce - CAR - DD</v>
      </c>
      <c r="B202">
        <f t="shared" ca="1" si="6"/>
        <v>1</v>
      </c>
      <c r="C202">
        <f ca="1">IF(B202=0,"",COUNTIF($B$2:B202,"&gt;0"))</f>
        <v>200</v>
      </c>
      <c r="D202" t="str">
        <f t="shared" ca="1" si="7"/>
        <v>Andrei Svechnikov - CAR - AG, AD</v>
      </c>
    </row>
    <row r="203" spans="1:4" x14ac:dyDescent="0.25">
      <c r="A203" t="str">
        <f>IF(Données!A203&lt;&gt;0,Données!A203,"")</f>
        <v>Andrei Svechnikov - CAR - AG, AD</v>
      </c>
      <c r="B203">
        <f t="shared" ca="1" si="6"/>
        <v>1</v>
      </c>
      <c r="C203">
        <f ca="1">IF(B203=0,"",COUNTIF($B$2:B203,"&gt;0"))</f>
        <v>201</v>
      </c>
      <c r="D203" t="str">
        <f t="shared" ca="1" si="7"/>
        <v>James Reimer - CAR - G</v>
      </c>
    </row>
    <row r="204" spans="1:4" x14ac:dyDescent="0.25">
      <c r="A204" t="str">
        <f>IF(Données!A204&lt;&gt;0,Données!A204,"")</f>
        <v>James Reimer - CAR - G</v>
      </c>
      <c r="B204">
        <f t="shared" ca="1" si="6"/>
        <v>1</v>
      </c>
      <c r="C204">
        <f ca="1">IF(B204=0,"",COUNTIF($B$2:B204,"&gt;0"))</f>
        <v>202</v>
      </c>
      <c r="D204" t="str">
        <f t="shared" ca="1" si="7"/>
        <v>Ryan Dzingel - CAR - AG, AD, C</v>
      </c>
    </row>
    <row r="205" spans="1:4" x14ac:dyDescent="0.25">
      <c r="A205" t="str">
        <f>IF(Données!A205&lt;&gt;0,Données!A205,"")</f>
        <v>Ryan Dzingel - CAR - AG, AD, C</v>
      </c>
      <c r="B205">
        <f t="shared" ca="1" si="6"/>
        <v>1</v>
      </c>
      <c r="C205">
        <f ca="1">IF(B205=0,"",COUNTIF($B$2:B205,"&gt;0"))</f>
        <v>203</v>
      </c>
      <c r="D205" t="str">
        <f t="shared" ca="1" si="7"/>
        <v>Petr Mrázek - CAR - G</v>
      </c>
    </row>
    <row r="206" spans="1:4" x14ac:dyDescent="0.25">
      <c r="A206" t="str">
        <f>IF(Données!A206&lt;&gt;0,Données!A206,"")</f>
        <v>Petr Mrázek - CAR - G</v>
      </c>
      <c r="B206">
        <f t="shared" ca="1" si="6"/>
        <v>1</v>
      </c>
      <c r="C206">
        <f ca="1">IF(B206=0,"",COUNTIF($B$2:B206,"&gt;0"))</f>
        <v>204</v>
      </c>
      <c r="D206" t="str">
        <f t="shared" ca="1" si="7"/>
        <v>Erik Haula - CAR - C, AG</v>
      </c>
    </row>
    <row r="207" spans="1:4" x14ac:dyDescent="0.25">
      <c r="A207" t="str">
        <f>IF(Données!A207&lt;&gt;0,Données!A207,"")</f>
        <v>Erik Haula - CAR - C, AG</v>
      </c>
      <c r="B207">
        <f t="shared" ca="1" si="6"/>
        <v>1</v>
      </c>
      <c r="C207">
        <f ca="1">IF(B207=0,"",COUNTIF($B$2:B207,"&gt;0"))</f>
        <v>205</v>
      </c>
      <c r="D207" t="str">
        <f t="shared" ca="1" si="7"/>
        <v>Trevor vanRiemsdyk - CAR - DD</v>
      </c>
    </row>
    <row r="208" spans="1:4" x14ac:dyDescent="0.25">
      <c r="A208" t="str">
        <f>IF(Données!A208&lt;&gt;0,Données!A208,"")</f>
        <v>Trevor vanRiemsdyk - CAR - DD</v>
      </c>
      <c r="B208">
        <f t="shared" ca="1" si="6"/>
        <v>1</v>
      </c>
      <c r="C208">
        <f ca="1">IF(B208=0,"",COUNTIF($B$2:B208,"&gt;0"))</f>
        <v>206</v>
      </c>
      <c r="D208" t="str">
        <f t="shared" ca="1" si="7"/>
        <v>Brock McGinn - CAR - AG, AD</v>
      </c>
    </row>
    <row r="209" spans="1:4" x14ac:dyDescent="0.25">
      <c r="A209" t="str">
        <f>IF(Données!A209&lt;&gt;0,Données!A209,"")</f>
        <v>Brock McGinn - CAR - AG, AD</v>
      </c>
      <c r="B209">
        <f t="shared" ca="1" si="6"/>
        <v>1</v>
      </c>
      <c r="C209">
        <f ca="1">IF(B209=0,"",COUNTIF($B$2:B209,"&gt;0"))</f>
        <v>207</v>
      </c>
      <c r="D209" t="str">
        <f t="shared" ca="1" si="7"/>
        <v>Jordan Martinook - CAR - C, AG, AD</v>
      </c>
    </row>
    <row r="210" spans="1:4" x14ac:dyDescent="0.25">
      <c r="A210" t="str">
        <f>IF(Données!A210&lt;&gt;0,Données!A210,"")</f>
        <v>Jordan Martinook - CAR - C, AG, AD</v>
      </c>
      <c r="B210">
        <f t="shared" ca="1" si="6"/>
        <v>1</v>
      </c>
      <c r="C210">
        <f ca="1">IF(B210=0,"",COUNTIF($B$2:B210,"&gt;0"))</f>
        <v>208</v>
      </c>
      <c r="D210" t="str">
        <f t="shared" ca="1" si="7"/>
        <v>Chase Priskie - CAR - DD</v>
      </c>
    </row>
    <row r="211" spans="1:4" x14ac:dyDescent="0.25">
      <c r="A211" t="str">
        <f>IF(Données!A211&lt;&gt;0,Données!A211,"")</f>
        <v>Chase Priskie - CAR - DD</v>
      </c>
      <c r="B211">
        <f t="shared" ca="1" si="6"/>
        <v>1</v>
      </c>
      <c r="C211">
        <f ca="1">IF(B211=0,"",COUNTIF($B$2:B211,"&gt;0"))</f>
        <v>209</v>
      </c>
      <c r="D211" t="str">
        <f t="shared" ca="1" si="7"/>
        <v>Martin Necas - CAR - C</v>
      </c>
    </row>
    <row r="212" spans="1:4" x14ac:dyDescent="0.25">
      <c r="A212" t="str">
        <f>IF(Données!A212&lt;&gt;0,Données!A212,"")</f>
        <v>Martin Necas - CAR - C</v>
      </c>
      <c r="B212">
        <f t="shared" ca="1" si="6"/>
        <v>1</v>
      </c>
      <c r="C212">
        <f ca="1">IF(B212=0,"",COUNTIF($B$2:B212,"&gt;0"))</f>
        <v>210</v>
      </c>
      <c r="D212" t="str">
        <f t="shared" ca="1" si="7"/>
        <v>Jake Bean - CAR - DG</v>
      </c>
    </row>
    <row r="213" spans="1:4" x14ac:dyDescent="0.25">
      <c r="A213" t="str">
        <f>IF(Données!A213&lt;&gt;0,Données!A213,"")</f>
        <v>Jake Bean - CAR - DG</v>
      </c>
      <c r="B213">
        <f t="shared" ca="1" si="6"/>
        <v>1</v>
      </c>
      <c r="C213">
        <f ca="1">IF(B213=0,"",COUNTIF($B$2:B213,"&gt;0"))</f>
        <v>211</v>
      </c>
      <c r="D213" t="str">
        <f t="shared" ca="1" si="7"/>
        <v>Julien Gauthier - CAR - AD</v>
      </c>
    </row>
    <row r="214" spans="1:4" x14ac:dyDescent="0.25">
      <c r="A214" t="str">
        <f>IF(Données!A214&lt;&gt;0,Données!A214,"")</f>
        <v>Julien Gauthier - CAR - AD</v>
      </c>
      <c r="B214">
        <f t="shared" ca="1" si="6"/>
        <v>1</v>
      </c>
      <c r="C214">
        <f ca="1">IF(B214=0,"",COUNTIF($B$2:B214,"&gt;0"))</f>
        <v>212</v>
      </c>
      <c r="D214" t="str">
        <f t="shared" ca="1" si="7"/>
        <v>Eetu Luostarinen - CAR - C</v>
      </c>
    </row>
    <row r="215" spans="1:4" x14ac:dyDescent="0.25">
      <c r="A215" t="str">
        <f>IF(Données!A215&lt;&gt;0,Données!A215,"")</f>
        <v>Eetu Luostarinen - CAR - C</v>
      </c>
      <c r="B215">
        <f t="shared" ca="1" si="6"/>
        <v>1</v>
      </c>
      <c r="C215">
        <f ca="1">IF(B215=0,"",COUNTIF($B$2:B215,"&gt;0"))</f>
        <v>213</v>
      </c>
      <c r="D215" t="str">
        <f t="shared" ca="1" si="7"/>
        <v>Stelio Mattheos - CAR - C</v>
      </c>
    </row>
    <row r="216" spans="1:4" x14ac:dyDescent="0.25">
      <c r="A216" t="str">
        <f>IF(Données!A216&lt;&gt;0,Données!A216,"")</f>
        <v>Stelio Mattheos - CAR - C</v>
      </c>
      <c r="B216">
        <f t="shared" ca="1" si="6"/>
        <v>1</v>
      </c>
      <c r="C216">
        <f ca="1">IF(B216=0,"",COUNTIF($B$2:B216,"&gt;0"))</f>
        <v>214</v>
      </c>
      <c r="D216" t="str">
        <f t="shared" ca="1" si="7"/>
        <v>Jacob Pritchard - CAR - AG</v>
      </c>
    </row>
    <row r="217" spans="1:4" x14ac:dyDescent="0.25">
      <c r="A217" t="str">
        <f>IF(Données!A217&lt;&gt;0,Données!A217,"")</f>
        <v>Jacob Pritchard - CAR - AG</v>
      </c>
      <c r="B217">
        <f t="shared" ca="1" si="6"/>
        <v>1</v>
      </c>
      <c r="C217">
        <f ca="1">IF(B217=0,"",COUNTIF($B$2:B217,"&gt;0"))</f>
        <v>215</v>
      </c>
      <c r="D217" t="str">
        <f t="shared" ca="1" si="7"/>
        <v>Janne Kuokkanen - CAR - C, AG</v>
      </c>
    </row>
    <row r="218" spans="1:4" x14ac:dyDescent="0.25">
      <c r="A218" t="str">
        <f>IF(Données!A218&lt;&gt;0,Données!A218,"")</f>
        <v>Janne Kuokkanen - CAR - C, AG</v>
      </c>
      <c r="B218">
        <f t="shared" ca="1" si="6"/>
        <v>1</v>
      </c>
      <c r="C218">
        <f ca="1">IF(B218=0,"",COUNTIF($B$2:B218,"&gt;0"))</f>
        <v>216</v>
      </c>
      <c r="D218" t="str">
        <f t="shared" ca="1" si="7"/>
        <v>Jesper Sellgren - CAR - D</v>
      </c>
    </row>
    <row r="219" spans="1:4" x14ac:dyDescent="0.25">
      <c r="A219" t="str">
        <f>IF(Données!A219&lt;&gt;0,Données!A219,"")</f>
        <v>Jesper Sellgren - CAR - D</v>
      </c>
      <c r="B219">
        <f t="shared" ca="1" si="6"/>
        <v>1</v>
      </c>
      <c r="C219">
        <f ca="1">IF(B219=0,"",COUNTIF($B$2:B219,"&gt;0"))</f>
        <v>217</v>
      </c>
      <c r="D219" t="str">
        <f t="shared" ca="1" si="7"/>
        <v>Gustav Forsling - CAR - DG</v>
      </c>
    </row>
    <row r="220" spans="1:4" x14ac:dyDescent="0.25">
      <c r="A220" t="str">
        <f>IF(Données!A220&lt;&gt;0,Données!A220,"")</f>
        <v>Gustav Forsling - CAR - DG</v>
      </c>
      <c r="B220">
        <f t="shared" ca="1" si="6"/>
        <v>1</v>
      </c>
      <c r="C220">
        <f ca="1">IF(B220=0,"",COUNTIF($B$2:B220,"&gt;0"))</f>
        <v>218</v>
      </c>
      <c r="D220" t="str">
        <f t="shared" ca="1" si="7"/>
        <v>Haydn Fleury - CAR - DG</v>
      </c>
    </row>
    <row r="221" spans="1:4" x14ac:dyDescent="0.25">
      <c r="A221" t="str">
        <f>IF(Données!A221&lt;&gt;0,Données!A221,"")</f>
        <v>Haydn Fleury - CAR - DG</v>
      </c>
      <c r="B221">
        <f t="shared" ca="1" si="6"/>
        <v>1</v>
      </c>
      <c r="C221">
        <f ca="1">IF(B221=0,"",COUNTIF($B$2:B221,"&gt;0"))</f>
        <v>219</v>
      </c>
      <c r="D221" t="str">
        <f t="shared" ca="1" si="7"/>
        <v>Warren Foegele - CAR - AG</v>
      </c>
    </row>
    <row r="222" spans="1:4" x14ac:dyDescent="0.25">
      <c r="A222" t="str">
        <f>IF(Données!A222&lt;&gt;0,Données!A222,"")</f>
        <v>Warren Foegele - CAR - AG</v>
      </c>
      <c r="B222">
        <f t="shared" ca="1" si="6"/>
        <v>1</v>
      </c>
      <c r="C222">
        <f ca="1">IF(B222=0,"",COUNTIF($B$2:B222,"&gt;0"))</f>
        <v>220</v>
      </c>
      <c r="D222" t="str">
        <f t="shared" ca="1" si="7"/>
        <v>Morgan Geekie - CAR - C, AD</v>
      </c>
    </row>
    <row r="223" spans="1:4" x14ac:dyDescent="0.25">
      <c r="A223" t="str">
        <f>IF(Données!A223&lt;&gt;0,Données!A223,"")</f>
        <v>Morgan Geekie - CAR - C, AD</v>
      </c>
      <c r="B223">
        <f t="shared" ca="1" si="6"/>
        <v>1</v>
      </c>
      <c r="C223">
        <f ca="1">IF(B223=0,"",COUNTIF($B$2:B223,"&gt;0"))</f>
        <v>221</v>
      </c>
      <c r="D223" t="str">
        <f t="shared" ca="1" si="7"/>
        <v>Jeremy Helvig - CAR - G</v>
      </c>
    </row>
    <row r="224" spans="1:4" x14ac:dyDescent="0.25">
      <c r="A224" t="str">
        <f>IF(Données!A224&lt;&gt;0,Données!A224,"")</f>
        <v>Jeremy Helvig - CAR - G</v>
      </c>
      <c r="B224">
        <f t="shared" ca="1" si="6"/>
        <v>1</v>
      </c>
      <c r="C224">
        <f ca="1">IF(B224=0,"",COUNTIF($B$2:B224,"&gt;0"))</f>
        <v>222</v>
      </c>
      <c r="D224" t="str">
        <f t="shared" ca="1" si="7"/>
        <v>Anton Forsberg - CAR - G</v>
      </c>
    </row>
    <row r="225" spans="1:4" x14ac:dyDescent="0.25">
      <c r="A225" t="str">
        <f>IF(Données!A225&lt;&gt;0,Données!A225,"")</f>
        <v>Anton Forsberg - CAR - G</v>
      </c>
      <c r="B225">
        <f t="shared" ca="1" si="6"/>
        <v>1</v>
      </c>
      <c r="C225">
        <f ca="1">IF(B225=0,"",COUNTIF($B$2:B225,"&gt;0"))</f>
        <v>223</v>
      </c>
      <c r="D225" t="str">
        <f t="shared" ca="1" si="7"/>
        <v>Callum Booth - CAR - G</v>
      </c>
    </row>
    <row r="226" spans="1:4" x14ac:dyDescent="0.25">
      <c r="A226" t="str">
        <f>IF(Données!A226&lt;&gt;0,Données!A226,"")</f>
        <v>Callum Booth - CAR - G</v>
      </c>
      <c r="B226">
        <f t="shared" ca="1" si="6"/>
        <v>1</v>
      </c>
      <c r="C226">
        <f ca="1">IF(B226=0,"",COUNTIF($B$2:B226,"&gt;0"))</f>
        <v>224</v>
      </c>
      <c r="D226" t="str">
        <f t="shared" ca="1" si="7"/>
        <v>Spencer Smallman - CAR - AD</v>
      </c>
    </row>
    <row r="227" spans="1:4" x14ac:dyDescent="0.25">
      <c r="A227" t="str">
        <f>IF(Données!A227&lt;&gt;0,Données!A227,"")</f>
        <v>Spencer Smallman - CAR - AD</v>
      </c>
      <c r="B227">
        <f t="shared" ca="1" si="6"/>
        <v>1</v>
      </c>
      <c r="C227">
        <f ca="1">IF(B227=0,"",COUNTIF($B$2:B227,"&gt;0"))</f>
        <v>225</v>
      </c>
      <c r="D227" t="str">
        <f t="shared" ca="1" si="7"/>
        <v>Alex Nedeljkovic - CAR - G</v>
      </c>
    </row>
    <row r="228" spans="1:4" x14ac:dyDescent="0.25">
      <c r="A228" t="str">
        <f>IF(Données!A228&lt;&gt;0,Données!A228,"")</f>
        <v>Alex Nedeljkovic - CAR - G</v>
      </c>
      <c r="B228">
        <f t="shared" ca="1" si="6"/>
        <v>1</v>
      </c>
      <c r="C228">
        <f ca="1">IF(B228=0,"",COUNTIF($B$2:B228,"&gt;0"))</f>
        <v>226</v>
      </c>
      <c r="D228" t="str">
        <f t="shared" ca="1" si="7"/>
        <v>Steven Lorentz - CAR - C, AG</v>
      </c>
    </row>
    <row r="229" spans="1:4" x14ac:dyDescent="0.25">
      <c r="A229" t="str">
        <f>IF(Données!A229&lt;&gt;0,Données!A229,"")</f>
        <v>Steven Lorentz - CAR - C, AG</v>
      </c>
      <c r="B229">
        <f t="shared" ca="1" si="6"/>
        <v>1</v>
      </c>
      <c r="C229">
        <f ca="1">IF(B229=0,"",COUNTIF($B$2:B229,"&gt;0"))</f>
        <v>227</v>
      </c>
      <c r="D229" t="str">
        <f t="shared" ca="1" si="7"/>
        <v>Brian Gibbons - CAR - C</v>
      </c>
    </row>
    <row r="230" spans="1:4" x14ac:dyDescent="0.25">
      <c r="A230" t="str">
        <f>IF(Données!A230&lt;&gt;0,Données!A230,"")</f>
        <v>Brian Gibbons - CAR - C</v>
      </c>
      <c r="B230">
        <f t="shared" ca="1" si="6"/>
        <v>1</v>
      </c>
      <c r="C230">
        <f ca="1">IF(B230=0,"",COUNTIF($B$2:B230,"&gt;0"))</f>
        <v>228</v>
      </c>
      <c r="D230" t="str">
        <f t="shared" ca="1" si="7"/>
        <v>Clark Bishop - CAR - C</v>
      </c>
    </row>
    <row r="231" spans="1:4" x14ac:dyDescent="0.25">
      <c r="A231" t="str">
        <f>IF(Données!A231&lt;&gt;0,Données!A231,"")</f>
        <v>Clark Bishop - CAR - C</v>
      </c>
      <c r="B231">
        <f t="shared" ca="1" si="6"/>
        <v>1</v>
      </c>
      <c r="C231">
        <f ca="1">IF(B231=0,"",COUNTIF($B$2:B231,"&gt;0"))</f>
        <v>229</v>
      </c>
      <c r="D231" t="str">
        <f t="shared" ca="1" si="7"/>
        <v>Alex Lintuniemi - CAR - DD</v>
      </c>
    </row>
    <row r="232" spans="1:4" x14ac:dyDescent="0.25">
      <c r="A232" t="str">
        <f>IF(Données!A232&lt;&gt;0,Données!A232,"")</f>
        <v>Alex Lintuniemi - CAR - DD</v>
      </c>
      <c r="B232">
        <f t="shared" ca="1" si="6"/>
        <v>1</v>
      </c>
      <c r="C232">
        <f ca="1">IF(B232=0,"",COUNTIF($B$2:B232,"&gt;0"))</f>
        <v>230</v>
      </c>
      <c r="D232" t="str">
        <f t="shared" ca="1" si="7"/>
        <v>Max McCormick - CAR - AG</v>
      </c>
    </row>
    <row r="233" spans="1:4" x14ac:dyDescent="0.25">
      <c r="A233" t="str">
        <f>IF(Données!A233&lt;&gt;0,Données!A233,"")</f>
        <v>Max McCormick - CAR - AG</v>
      </c>
      <c r="B233">
        <f t="shared" ca="1" si="6"/>
        <v>1</v>
      </c>
      <c r="C233">
        <f ca="1">IF(B233=0,"",COUNTIF($B$2:B233,"&gt;0"))</f>
        <v>231</v>
      </c>
      <c r="D233" t="str">
        <f t="shared" ca="1" si="7"/>
        <v>Kyle Wood - CAR - DD</v>
      </c>
    </row>
    <row r="234" spans="1:4" x14ac:dyDescent="0.25">
      <c r="A234" t="str">
        <f>IF(Données!A234&lt;&gt;0,Données!A234,"")</f>
        <v>Kyle Wood - CAR - DD</v>
      </c>
      <c r="B234">
        <f t="shared" ca="1" si="6"/>
        <v>1</v>
      </c>
      <c r="C234">
        <f ca="1">IF(B234=0,"",COUNTIF($B$2:B234,"&gt;0"))</f>
        <v>232</v>
      </c>
      <c r="D234" t="str">
        <f t="shared" ca="1" si="7"/>
        <v>Lucas Wallmark - CAR - C</v>
      </c>
    </row>
    <row r="235" spans="1:4" x14ac:dyDescent="0.25">
      <c r="A235" t="str">
        <f>IF(Données!A235&lt;&gt;0,Données!A235,"")</f>
        <v>Lucas Wallmark - CAR - C</v>
      </c>
      <c r="B235">
        <f t="shared" ca="1" si="6"/>
        <v>1</v>
      </c>
      <c r="C235">
        <f ca="1">IF(B235=0,"",COUNTIF($B$2:B235,"&gt;0"))</f>
        <v>233</v>
      </c>
      <c r="D235" t="str">
        <f t="shared" ca="1" si="7"/>
        <v>Saku Maenalanen - CAR - AD, AG</v>
      </c>
    </row>
    <row r="236" spans="1:4" x14ac:dyDescent="0.25">
      <c r="A236" t="str">
        <f>IF(Données!A236&lt;&gt;0,Données!A236,"")</f>
        <v>Saku Maenalanen - CAR - AD, AG</v>
      </c>
      <c r="B236">
        <f t="shared" ca="1" si="6"/>
        <v>1</v>
      </c>
      <c r="C236">
        <f ca="1">IF(B236=0,"",COUNTIF($B$2:B236,"&gt;0"))</f>
        <v>234</v>
      </c>
      <c r="D236" t="str">
        <f t="shared" ca="1" si="7"/>
        <v>Patrick Marleau - CAR - 0</v>
      </c>
    </row>
    <row r="237" spans="1:4" x14ac:dyDescent="0.25">
      <c r="A237" t="str">
        <f>IF(Données!A237&lt;&gt;0,Données!A237,"")</f>
        <v>Patrick Marleau - CAR - 0</v>
      </c>
      <c r="B237">
        <f t="shared" ca="1" si="6"/>
        <v>1</v>
      </c>
      <c r="C237">
        <f ca="1">IF(B237=0,"",COUNTIF($B$2:B237,"&gt;0"))</f>
        <v>235</v>
      </c>
      <c r="D237" t="str">
        <f t="shared" ca="1" si="7"/>
        <v>Roland McKeown - CAR - DD</v>
      </c>
    </row>
    <row r="238" spans="1:4" x14ac:dyDescent="0.25">
      <c r="A238" t="str">
        <f>IF(Données!A238&lt;&gt;0,Données!A238,"")</f>
        <v>Roland McKeown - CAR - DD</v>
      </c>
      <c r="B238">
        <f t="shared" ca="1" si="6"/>
        <v>1</v>
      </c>
      <c r="C238">
        <f ca="1">IF(B238=0,"",COUNTIF($B$2:B238,"&gt;0"))</f>
        <v>236</v>
      </c>
      <c r="D238" t="str">
        <f t="shared" ca="1" si="7"/>
        <v>Alexander Semin - CAR - 0</v>
      </c>
    </row>
    <row r="239" spans="1:4" x14ac:dyDescent="0.25">
      <c r="A239" t="str">
        <f>IF(Données!A239&lt;&gt;0,Données!A239,"")</f>
        <v>Alexander Semin - CAR - 0</v>
      </c>
      <c r="B239">
        <f t="shared" ca="1" si="6"/>
        <v>1</v>
      </c>
      <c r="C239">
        <f ca="1">IF(B239=0,"",COUNTIF($B$2:B239,"&gt;0"))</f>
        <v>237</v>
      </c>
      <c r="D239" t="str">
        <f t="shared" ca="1" si="7"/>
        <v>Johnny Gaudreau - CGY - AG</v>
      </c>
    </row>
    <row r="240" spans="1:4" x14ac:dyDescent="0.25">
      <c r="A240" t="str">
        <f>IF(Données!A240&lt;&gt;0,Données!A240,"")</f>
        <v>Johnny Gaudreau - CGY - AG</v>
      </c>
      <c r="B240">
        <f t="shared" ca="1" si="6"/>
        <v>1</v>
      </c>
      <c r="C240">
        <f ca="1">IF(B240=0,"",COUNTIF($B$2:B240,"&gt;0"))</f>
        <v>238</v>
      </c>
      <c r="D240" t="str">
        <f t="shared" ca="1" si="7"/>
        <v>Mark Giordano - CGY - DG</v>
      </c>
    </row>
    <row r="241" spans="1:4" x14ac:dyDescent="0.25">
      <c r="A241" t="str">
        <f>IF(Données!A241&lt;&gt;0,Données!A241,"")</f>
        <v>Mark Giordano - CGY - DG</v>
      </c>
      <c r="B241">
        <f t="shared" ca="1" si="6"/>
        <v>1</v>
      </c>
      <c r="C241">
        <f ca="1">IF(B241=0,"",COUNTIF($B$2:B241,"&gt;0"))</f>
        <v>239</v>
      </c>
      <c r="D241" t="str">
        <f t="shared" ca="1" si="7"/>
        <v>Sean Monahan - CGY - C</v>
      </c>
    </row>
    <row r="242" spans="1:4" x14ac:dyDescent="0.25">
      <c r="A242" t="str">
        <f>IF(Données!A242&lt;&gt;0,Données!A242,"")</f>
        <v>Sean Monahan - CGY - C</v>
      </c>
      <c r="B242">
        <f t="shared" ca="1" si="6"/>
        <v>1</v>
      </c>
      <c r="C242">
        <f ca="1">IF(B242=0,"",COUNTIF($B$2:B242,"&gt;0"))</f>
        <v>240</v>
      </c>
      <c r="D242" t="str">
        <f t="shared" ca="1" si="7"/>
        <v>Mikael Backlund - CGY - C</v>
      </c>
    </row>
    <row r="243" spans="1:4" x14ac:dyDescent="0.25">
      <c r="A243" t="str">
        <f>IF(Données!A243&lt;&gt;0,Données!A243,"")</f>
        <v>Mikael Backlund - CGY - C</v>
      </c>
      <c r="B243">
        <f t="shared" ca="1" si="6"/>
        <v>1</v>
      </c>
      <c r="C243">
        <f ca="1">IF(B243=0,"",COUNTIF($B$2:B243,"&gt;0"))</f>
        <v>241</v>
      </c>
      <c r="D243" t="str">
        <f t="shared" ca="1" si="7"/>
        <v>Milan Lucic - CGY - AG</v>
      </c>
    </row>
    <row r="244" spans="1:4" x14ac:dyDescent="0.25">
      <c r="A244" t="str">
        <f>IF(Données!A244&lt;&gt;0,Données!A244,"")</f>
        <v>Milan Lucic - CGY - AG</v>
      </c>
      <c r="B244">
        <f t="shared" ca="1" si="6"/>
        <v>1</v>
      </c>
      <c r="C244">
        <f ca="1">IF(B244=0,"",COUNTIF($B$2:B244,"&gt;0"))</f>
        <v>242</v>
      </c>
      <c r="D244" t="str">
        <f t="shared" ca="1" si="7"/>
        <v>Noah Hanifin - CGY - DG</v>
      </c>
    </row>
    <row r="245" spans="1:4" x14ac:dyDescent="0.25">
      <c r="A245" t="str">
        <f>IF(Données!A245&lt;&gt;0,Données!A245,"")</f>
        <v>Noah Hanifin - CGY - DG</v>
      </c>
      <c r="B245">
        <f t="shared" ca="1" si="6"/>
        <v>1</v>
      </c>
      <c r="C245">
        <f ca="1">IF(B245=0,"",COUNTIF($B$2:B245,"&gt;0"))</f>
        <v>243</v>
      </c>
      <c r="D245" t="str">
        <f t="shared" ca="1" si="7"/>
        <v>Elias Lindholm - CGY - AD, C</v>
      </c>
    </row>
    <row r="246" spans="1:4" x14ac:dyDescent="0.25">
      <c r="A246" t="str">
        <f>IF(Données!A246&lt;&gt;0,Données!A246,"")</f>
        <v>Elias Lindholm - CGY - AD, C</v>
      </c>
      <c r="B246">
        <f t="shared" ca="1" si="6"/>
        <v>1</v>
      </c>
      <c r="C246">
        <f ca="1">IF(B246=0,"",COUNTIF($B$2:B246,"&gt;0"))</f>
        <v>244</v>
      </c>
      <c r="D246" t="str">
        <f t="shared" ca="1" si="7"/>
        <v>TJ Brodie - CGY - DD</v>
      </c>
    </row>
    <row r="247" spans="1:4" x14ac:dyDescent="0.25">
      <c r="A247" t="str">
        <f>IF(Données!A247&lt;&gt;0,Données!A247,"")</f>
        <v>TJ Brodie - CGY - DD</v>
      </c>
      <c r="B247">
        <f t="shared" ca="1" si="6"/>
        <v>1</v>
      </c>
      <c r="C247">
        <f ca="1">IF(B247=0,"",COUNTIF($B$2:B247,"&gt;0"))</f>
        <v>245</v>
      </c>
      <c r="D247" t="str">
        <f t="shared" ca="1" si="7"/>
        <v>Michael Frolík - CGY - AG, AD</v>
      </c>
    </row>
    <row r="248" spans="1:4" x14ac:dyDescent="0.25">
      <c r="A248" t="str">
        <f>IF(Données!A248&lt;&gt;0,Données!A248,"")</f>
        <v>Michael Frolík - CGY - AG, AD</v>
      </c>
      <c r="B248">
        <f t="shared" ca="1" si="6"/>
        <v>1</v>
      </c>
      <c r="C248">
        <f ca="1">IF(B248=0,"",COUNTIF($B$2:B248,"&gt;0"))</f>
        <v>246</v>
      </c>
      <c r="D248" t="str">
        <f t="shared" ca="1" si="7"/>
        <v>Travis Hamonic - CGY - DD</v>
      </c>
    </row>
    <row r="249" spans="1:4" x14ac:dyDescent="0.25">
      <c r="A249" t="str">
        <f>IF(Données!A249&lt;&gt;0,Données!A249,"")</f>
        <v>Travis Hamonic - CGY - DD</v>
      </c>
      <c r="B249">
        <f t="shared" ca="1" si="6"/>
        <v>1</v>
      </c>
      <c r="C249">
        <f ca="1">IF(B249=0,"",COUNTIF($B$2:B249,"&gt;0"))</f>
        <v>247</v>
      </c>
      <c r="D249" t="str">
        <f t="shared" ca="1" si="7"/>
        <v>Derek Ryan - CGY - C</v>
      </c>
    </row>
    <row r="250" spans="1:4" x14ac:dyDescent="0.25">
      <c r="A250" t="str">
        <f>IF(Données!A250&lt;&gt;0,Données!A250,"")</f>
        <v>Derek Ryan - CGY - C</v>
      </c>
      <c r="B250">
        <f t="shared" ca="1" si="6"/>
        <v>1</v>
      </c>
      <c r="C250">
        <f ca="1">IF(B250=0,"",COUNTIF($B$2:B250,"&gt;0"))</f>
        <v>248</v>
      </c>
      <c r="D250" t="str">
        <f t="shared" ca="1" si="7"/>
        <v>David Rittich - CGY - G</v>
      </c>
    </row>
    <row r="251" spans="1:4" x14ac:dyDescent="0.25">
      <c r="A251" t="str">
        <f>IF(Données!A251&lt;&gt;0,Données!A251,"")</f>
        <v>David Rittich - CGY - G</v>
      </c>
      <c r="B251">
        <f t="shared" ca="1" si="6"/>
        <v>1</v>
      </c>
      <c r="C251">
        <f ca="1">IF(B251=0,"",COUNTIF($B$2:B251,"&gt;0"))</f>
        <v>249</v>
      </c>
      <c r="D251" t="str">
        <f t="shared" ca="1" si="7"/>
        <v>Cam Talbot - CGY - G</v>
      </c>
    </row>
    <row r="252" spans="1:4" x14ac:dyDescent="0.25">
      <c r="A252" t="str">
        <f>IF(Données!A252&lt;&gt;0,Données!A252,"")</f>
        <v>Cam Talbot - CGY - G</v>
      </c>
      <c r="B252">
        <f t="shared" ca="1" si="6"/>
        <v>1</v>
      </c>
      <c r="C252">
        <f ca="1">IF(B252=0,"",COUNTIF($B$2:B252,"&gt;0"))</f>
        <v>250</v>
      </c>
      <c r="D252" t="str">
        <f t="shared" ca="1" si="7"/>
        <v>Sam Bennett - CGY - AD, C, AG</v>
      </c>
    </row>
    <row r="253" spans="1:4" x14ac:dyDescent="0.25">
      <c r="A253" t="str">
        <f>IF(Données!A253&lt;&gt;0,Données!A253,"")</f>
        <v>Sam Bennett - CGY - AD, C, AG</v>
      </c>
      <c r="B253">
        <f t="shared" ca="1" si="6"/>
        <v>1</v>
      </c>
      <c r="C253">
        <f ca="1">IF(B253=0,"",COUNTIF($B$2:B253,"&gt;0"))</f>
        <v>251</v>
      </c>
      <c r="D253" t="str">
        <f t="shared" ca="1" si="7"/>
        <v>Mark Jankowski - CGY - C</v>
      </c>
    </row>
    <row r="254" spans="1:4" x14ac:dyDescent="0.25">
      <c r="A254" t="str">
        <f>IF(Données!A254&lt;&gt;0,Données!A254,"")</f>
        <v>Mark Jankowski - CGY - C</v>
      </c>
      <c r="B254">
        <f t="shared" ca="1" si="6"/>
        <v>1</v>
      </c>
      <c r="C254">
        <f ca="1">IF(B254=0,"",COUNTIF($B$2:B254,"&gt;0"))</f>
        <v>252</v>
      </c>
      <c r="D254" t="str">
        <f t="shared" ca="1" si="7"/>
        <v>Alexander Yelesin - CGY - DD</v>
      </c>
    </row>
    <row r="255" spans="1:4" x14ac:dyDescent="0.25">
      <c r="A255" t="str">
        <f>IF(Données!A255&lt;&gt;0,Données!A255,"")</f>
        <v>Alexander Yelesin - CGY - DD</v>
      </c>
      <c r="B255">
        <f t="shared" ca="1" si="6"/>
        <v>1</v>
      </c>
      <c r="C255">
        <f ca="1">IF(B255=0,"",COUNTIF($B$2:B255,"&gt;0"))</f>
        <v>253</v>
      </c>
      <c r="D255" t="str">
        <f t="shared" ca="1" si="7"/>
        <v>Juuso Valimaki - CGY - DG</v>
      </c>
    </row>
    <row r="256" spans="1:4" x14ac:dyDescent="0.25">
      <c r="A256" t="str">
        <f>IF(Données!A256&lt;&gt;0,Données!A256,"")</f>
        <v>Juuso Valimaki - CGY - DG</v>
      </c>
      <c r="B256">
        <f t="shared" ca="1" si="6"/>
        <v>1</v>
      </c>
      <c r="C256">
        <f ca="1">IF(B256=0,"",COUNTIF($B$2:B256,"&gt;0"))</f>
        <v>254</v>
      </c>
      <c r="D256" t="str">
        <f t="shared" ca="1" si="7"/>
        <v>Austin Czarnik - CGY - AD, AG</v>
      </c>
    </row>
    <row r="257" spans="1:4" x14ac:dyDescent="0.25">
      <c r="A257" t="str">
        <f>IF(Données!A257&lt;&gt;0,Données!A257,"")</f>
        <v>Austin Czarnik - CGY - AD, AG</v>
      </c>
      <c r="B257">
        <f t="shared" ca="1" si="6"/>
        <v>1</v>
      </c>
      <c r="C257">
        <f ca="1">IF(B257=0,"",COUNTIF($B$2:B257,"&gt;0"))</f>
        <v>255</v>
      </c>
      <c r="D257" t="str">
        <f t="shared" ca="1" si="7"/>
        <v>Glenn Gawdin - CGY - C, AD</v>
      </c>
    </row>
    <row r="258" spans="1:4" x14ac:dyDescent="0.25">
      <c r="A258" t="str">
        <f>IF(Données!A258&lt;&gt;0,Données!A258,"")</f>
        <v>Glenn Gawdin - CGY - C, AD</v>
      </c>
      <c r="B258">
        <f t="shared" ca="1" si="6"/>
        <v>1</v>
      </c>
      <c r="C258">
        <f ca="1">IF(B258=0,"",COUNTIF($B$2:B258,"&gt;0"))</f>
        <v>256</v>
      </c>
      <c r="D258" t="str">
        <f t="shared" ca="1" si="7"/>
        <v>Carl-Johan Lerby - CGY - DG</v>
      </c>
    </row>
    <row r="259" spans="1:4" x14ac:dyDescent="0.25">
      <c r="A259" t="str">
        <f>IF(Données!A259&lt;&gt;0,Données!A259,"")</f>
        <v>Carl-Johan Lerby - CGY - DG</v>
      </c>
      <c r="B259">
        <f t="shared" ref="B259:B322" ca="1" si="8">IFERROR(SEARCH(INDIRECT(CELL("adresse")),A259),0)</f>
        <v>1</v>
      </c>
      <c r="C259">
        <f ca="1">IF(B259=0,"",COUNTIF($B$2:B259,"&gt;0"))</f>
        <v>257</v>
      </c>
      <c r="D259" t="str">
        <f t="shared" ref="D259:D322" ca="1" si="9">IFERROR(INDEX(A:A,MATCH(ROW(B258),C:C,0)),"")</f>
        <v>Tyler Parsons - CGY - G</v>
      </c>
    </row>
    <row r="260" spans="1:4" x14ac:dyDescent="0.25">
      <c r="A260" t="str">
        <f>IF(Données!A260&lt;&gt;0,Données!A260,"")</f>
        <v>Tyler Parsons - CGY - G</v>
      </c>
      <c r="B260">
        <f t="shared" ca="1" si="8"/>
        <v>1</v>
      </c>
      <c r="C260">
        <f ca="1">IF(B260=0,"",COUNTIF($B$2:B260,"&gt;0"))</f>
        <v>258</v>
      </c>
      <c r="D260" t="str">
        <f t="shared" ca="1" si="9"/>
        <v>Luke Philp - CGY - C</v>
      </c>
    </row>
    <row r="261" spans="1:4" x14ac:dyDescent="0.25">
      <c r="A261" t="str">
        <f>IF(Données!A261&lt;&gt;0,Données!A261,"")</f>
        <v>Luke Philp - CGY - C</v>
      </c>
      <c r="B261">
        <f t="shared" ca="1" si="8"/>
        <v>1</v>
      </c>
      <c r="C261">
        <f ca="1">IF(B261=0,"",COUNTIF($B$2:B261,"&gt;0"))</f>
        <v>259</v>
      </c>
      <c r="D261" t="str">
        <f t="shared" ca="1" si="9"/>
        <v>Eetu Tuulola - CGY - AD</v>
      </c>
    </row>
    <row r="262" spans="1:4" x14ac:dyDescent="0.25">
      <c r="A262" t="str">
        <f>IF(Données!A262&lt;&gt;0,Données!A262,"")</f>
        <v>Eetu Tuulola - CGY - AD</v>
      </c>
      <c r="B262">
        <f t="shared" ca="1" si="8"/>
        <v>1</v>
      </c>
      <c r="C262">
        <f ca="1">IF(B262=0,"",COUNTIF($B$2:B262,"&gt;0"))</f>
        <v>260</v>
      </c>
      <c r="D262" t="str">
        <f t="shared" ca="1" si="9"/>
        <v>Artyom Zagidulin - CGY - G</v>
      </c>
    </row>
    <row r="263" spans="1:4" x14ac:dyDescent="0.25">
      <c r="A263" t="str">
        <f>IF(Données!A263&lt;&gt;0,Données!A263,"")</f>
        <v>Artyom Zagidulin - CGY - G</v>
      </c>
      <c r="B263">
        <f t="shared" ca="1" si="8"/>
        <v>1</v>
      </c>
      <c r="C263">
        <f ca="1">IF(B263=0,"",COUNTIF($B$2:B263,"&gt;0"))</f>
        <v>261</v>
      </c>
      <c r="D263" t="str">
        <f t="shared" ca="1" si="9"/>
        <v>Andrew Nielsen - CGY - DG</v>
      </c>
    </row>
    <row r="264" spans="1:4" x14ac:dyDescent="0.25">
      <c r="A264" t="str">
        <f>IF(Données!A264&lt;&gt;0,Données!A264,"")</f>
        <v>Andrew Nielsen - CGY - DG</v>
      </c>
      <c r="B264">
        <f t="shared" ca="1" si="8"/>
        <v>1</v>
      </c>
      <c r="C264">
        <f ca="1">IF(B264=0,"",COUNTIF($B$2:B264,"&gt;0"))</f>
        <v>262</v>
      </c>
      <c r="D264" t="str">
        <f t="shared" ca="1" si="9"/>
        <v>Dillon Dube - CGY - C</v>
      </c>
    </row>
    <row r="265" spans="1:4" x14ac:dyDescent="0.25">
      <c r="A265" t="str">
        <f>IF(Données!A265&lt;&gt;0,Données!A265,"")</f>
        <v>Dillon Dube - CGY - C</v>
      </c>
      <c r="B265">
        <f t="shared" ca="1" si="8"/>
        <v>1</v>
      </c>
      <c r="C265">
        <f ca="1">IF(B265=0,"",COUNTIF($B$2:B265,"&gt;0"))</f>
        <v>263</v>
      </c>
      <c r="D265" t="str">
        <f t="shared" ca="1" si="9"/>
        <v>Rasmus Andersson - CGY - DD</v>
      </c>
    </row>
    <row r="266" spans="1:4" x14ac:dyDescent="0.25">
      <c r="A266" t="str">
        <f>IF(Données!A266&lt;&gt;0,Données!A266,"")</f>
        <v>Rasmus Andersson - CGY - DD</v>
      </c>
      <c r="B266">
        <f t="shared" ca="1" si="8"/>
        <v>1</v>
      </c>
      <c r="C266">
        <f ca="1">IF(B266=0,"",COUNTIF($B$2:B266,"&gt;0"))</f>
        <v>264</v>
      </c>
      <c r="D266" t="str">
        <f t="shared" ca="1" si="9"/>
        <v>Oliver Kylington - CGY - DG</v>
      </c>
    </row>
    <row r="267" spans="1:4" x14ac:dyDescent="0.25">
      <c r="A267" t="str">
        <f>IF(Données!A267&lt;&gt;0,Données!A267,"")</f>
        <v>Oliver Kylington - CGY - DG</v>
      </c>
      <c r="B267">
        <f t="shared" ca="1" si="8"/>
        <v>1</v>
      </c>
      <c r="C267">
        <f ca="1">IF(B267=0,"",COUNTIF($B$2:B267,"&gt;0"))</f>
        <v>265</v>
      </c>
      <c r="D267" t="str">
        <f t="shared" ca="1" si="9"/>
        <v>Adam Ruzicka - CGY - C, AD</v>
      </c>
    </row>
    <row r="268" spans="1:4" x14ac:dyDescent="0.25">
      <c r="A268" t="str">
        <f>IF(Données!A268&lt;&gt;0,Données!A268,"")</f>
        <v>Adam Ruzicka - CGY - C, AD</v>
      </c>
      <c r="B268">
        <f t="shared" ca="1" si="8"/>
        <v>1</v>
      </c>
      <c r="C268">
        <f ca="1">IF(B268=0,"",COUNTIF($B$2:B268,"&gt;0"))</f>
        <v>266</v>
      </c>
      <c r="D268" t="str">
        <f t="shared" ca="1" si="9"/>
        <v>Martin Pospisil - CGY - AD</v>
      </c>
    </row>
    <row r="269" spans="1:4" x14ac:dyDescent="0.25">
      <c r="A269" t="str">
        <f>IF(Données!A269&lt;&gt;0,Données!A269,"")</f>
        <v>Martin Pospisil - CGY - AD</v>
      </c>
      <c r="B269">
        <f t="shared" ca="1" si="8"/>
        <v>1</v>
      </c>
      <c r="C269">
        <f ca="1">IF(B269=0,"",COUNTIF($B$2:B269,"&gt;0"))</f>
        <v>267</v>
      </c>
      <c r="D269" t="str">
        <f t="shared" ca="1" si="9"/>
        <v>Dmitri Zavgorodny - CGY - C</v>
      </c>
    </row>
    <row r="270" spans="1:4" x14ac:dyDescent="0.25">
      <c r="A270" t="str">
        <f>IF(Données!A270&lt;&gt;0,Données!A270,"")</f>
        <v>Dmitri Zavgorodny - CGY - C</v>
      </c>
      <c r="B270">
        <f t="shared" ca="1" si="8"/>
        <v>1</v>
      </c>
      <c r="C270">
        <f ca="1">IF(B270=0,"",COUNTIF($B$2:B270,"&gt;0"))</f>
        <v>268</v>
      </c>
      <c r="D270" t="str">
        <f t="shared" ca="1" si="9"/>
        <v>Jon Gillies - CGY - G</v>
      </c>
    </row>
    <row r="271" spans="1:4" x14ac:dyDescent="0.25">
      <c r="A271" t="str">
        <f>IF(Données!A271&lt;&gt;0,Données!A271,"")</f>
        <v>Jon Gillies - CGY - G</v>
      </c>
      <c r="B271">
        <f t="shared" ca="1" si="8"/>
        <v>1</v>
      </c>
      <c r="C271">
        <f ca="1">IF(B271=0,"",COUNTIF($B$2:B271,"&gt;0"))</f>
        <v>269</v>
      </c>
      <c r="D271" t="str">
        <f t="shared" ca="1" si="9"/>
        <v>Matthew Phillips - CGY - C</v>
      </c>
    </row>
    <row r="272" spans="1:4" x14ac:dyDescent="0.25">
      <c r="A272" t="str">
        <f>IF(Données!A272&lt;&gt;0,Données!A272,"")</f>
        <v>Matthew Phillips - CGY - C</v>
      </c>
      <c r="B272">
        <f t="shared" ca="1" si="8"/>
        <v>1</v>
      </c>
      <c r="C272">
        <f ca="1">IF(B272=0,"",COUNTIF($B$2:B272,"&gt;0"))</f>
        <v>270</v>
      </c>
      <c r="D272" t="str">
        <f t="shared" ca="1" si="9"/>
        <v>Alan Quine - CGY - C</v>
      </c>
    </row>
    <row r="273" spans="1:4" x14ac:dyDescent="0.25">
      <c r="A273" t="str">
        <f>IF(Données!A273&lt;&gt;0,Données!A273,"")</f>
        <v>Alan Quine - CGY - C</v>
      </c>
      <c r="B273">
        <f t="shared" ca="1" si="8"/>
        <v>1</v>
      </c>
      <c r="C273">
        <f ca="1">IF(B273=0,"",COUNTIF($B$2:B273,"&gt;0"))</f>
        <v>271</v>
      </c>
      <c r="D273" t="str">
        <f t="shared" ca="1" si="9"/>
        <v>Brandon Davidson - CGY - DG</v>
      </c>
    </row>
    <row r="274" spans="1:4" x14ac:dyDescent="0.25">
      <c r="A274" t="str">
        <f>IF(Données!A274&lt;&gt;0,Données!A274,"")</f>
        <v>Brandon Davidson - CGY - DG</v>
      </c>
      <c r="B274">
        <f t="shared" ca="1" si="8"/>
        <v>1</v>
      </c>
      <c r="C274">
        <f ca="1">IF(B274=0,"",COUNTIF($B$2:B274,"&gt;0"))</f>
        <v>272</v>
      </c>
      <c r="D274" t="str">
        <f t="shared" ca="1" si="9"/>
        <v>Byron Froese - CGY - C</v>
      </c>
    </row>
    <row r="275" spans="1:4" x14ac:dyDescent="0.25">
      <c r="A275" t="str">
        <f>IF(Données!A275&lt;&gt;0,Données!A275,"")</f>
        <v>Byron Froese - CGY - C</v>
      </c>
      <c r="B275">
        <f t="shared" ca="1" si="8"/>
        <v>1</v>
      </c>
      <c r="C275">
        <f ca="1">IF(B275=0,"",COUNTIF($B$2:B275,"&gt;0"))</f>
        <v>273</v>
      </c>
      <c r="D275" t="str">
        <f t="shared" ca="1" si="9"/>
        <v>Justin Kirkland - CGY - AG, AD</v>
      </c>
    </row>
    <row r="276" spans="1:4" x14ac:dyDescent="0.25">
      <c r="A276" t="str">
        <f>IF(Données!A276&lt;&gt;0,Données!A276,"")</f>
        <v>Justin Kirkland - CGY - AG, AD</v>
      </c>
      <c r="B276">
        <f t="shared" ca="1" si="8"/>
        <v>1</v>
      </c>
      <c r="C276">
        <f ca="1">IF(B276=0,"",COUNTIF($B$2:B276,"&gt;0"))</f>
        <v>274</v>
      </c>
      <c r="D276" t="str">
        <f t="shared" ca="1" si="9"/>
        <v>Ryan Lomberg - CGY - AG, C</v>
      </c>
    </row>
    <row r="277" spans="1:4" x14ac:dyDescent="0.25">
      <c r="A277" t="str">
        <f>IF(Données!A277&lt;&gt;0,Données!A277,"")</f>
        <v>Ryan Lomberg - CGY - AG, C</v>
      </c>
      <c r="B277">
        <f t="shared" ca="1" si="8"/>
        <v>1</v>
      </c>
      <c r="C277">
        <f ca="1">IF(B277=0,"",COUNTIF($B$2:B277,"&gt;0"))</f>
        <v>275</v>
      </c>
      <c r="D277" t="str">
        <f t="shared" ca="1" si="9"/>
        <v>Buddy Robinson - CGY - AD</v>
      </c>
    </row>
    <row r="278" spans="1:4" x14ac:dyDescent="0.25">
      <c r="A278" t="str">
        <f>IF(Données!A278&lt;&gt;0,Données!A278,"")</f>
        <v>Buddy Robinson - CGY - AD</v>
      </c>
      <c r="B278">
        <f t="shared" ca="1" si="8"/>
        <v>1</v>
      </c>
      <c r="C278">
        <f ca="1">IF(B278=0,"",COUNTIF($B$2:B278,"&gt;0"))</f>
        <v>276</v>
      </c>
      <c r="D278" t="str">
        <f t="shared" ca="1" si="9"/>
        <v>Rinat Valiev - CGY - DG</v>
      </c>
    </row>
    <row r="279" spans="1:4" x14ac:dyDescent="0.25">
      <c r="A279" t="str">
        <f>IF(Données!A279&lt;&gt;0,Données!A279,"")</f>
        <v>Rinat Valiev - CGY - DG</v>
      </c>
      <c r="B279">
        <f t="shared" ca="1" si="8"/>
        <v>1</v>
      </c>
      <c r="C279">
        <f ca="1">IF(B279=0,"",COUNTIF($B$2:B279,"&gt;0"))</f>
        <v>277</v>
      </c>
      <c r="D279" t="str">
        <f t="shared" ca="1" si="9"/>
        <v>Nick Schneider - CGY - G</v>
      </c>
    </row>
    <row r="280" spans="1:4" x14ac:dyDescent="0.25">
      <c r="A280" t="str">
        <f>IF(Données!A280&lt;&gt;0,Données!A280,"")</f>
        <v>Nick Schneider - CGY - G</v>
      </c>
      <c r="B280">
        <f t="shared" ca="1" si="8"/>
        <v>1</v>
      </c>
      <c r="C280">
        <f ca="1">IF(B280=0,"",COUNTIF($B$2:B280,"&gt;0"))</f>
        <v>278</v>
      </c>
      <c r="D280" t="str">
        <f t="shared" ca="1" si="9"/>
        <v>Andrew Mangiapane - CGY - AG, C</v>
      </c>
    </row>
    <row r="281" spans="1:4" x14ac:dyDescent="0.25">
      <c r="A281" t="str">
        <f>IF(Données!A281&lt;&gt;0,Données!A281,"")</f>
        <v>Andrew Mangiapane - CGY - AG, C</v>
      </c>
      <c r="B281">
        <f t="shared" ca="1" si="8"/>
        <v>1</v>
      </c>
      <c r="C281">
        <f ca="1">IF(B281=0,"",COUNTIF($B$2:B281,"&gt;0"))</f>
        <v>279</v>
      </c>
      <c r="D281" t="str">
        <f t="shared" ca="1" si="9"/>
        <v>Matthew Tkachuk - CGY - AG</v>
      </c>
    </row>
    <row r="282" spans="1:4" x14ac:dyDescent="0.25">
      <c r="A282" t="str">
        <f>IF(Données!A282&lt;&gt;0,Données!A282,"")</f>
        <v>Matthew Tkachuk - CGY - AG</v>
      </c>
      <c r="B282">
        <f t="shared" ca="1" si="8"/>
        <v>1</v>
      </c>
      <c r="C282">
        <f ca="1">IF(B282=0,"",COUNTIF($B$2:B282,"&gt;0"))</f>
        <v>280</v>
      </c>
      <c r="D282" t="str">
        <f t="shared" ca="1" si="9"/>
        <v>Patrick Kane - CHI - AD, C</v>
      </c>
    </row>
    <row r="283" spans="1:4" x14ac:dyDescent="0.25">
      <c r="A283" t="str">
        <f>IF(Données!A283&lt;&gt;0,Données!A283,"")</f>
        <v>Patrick Kane - CHI - AD, C</v>
      </c>
      <c r="B283">
        <f t="shared" ca="1" si="8"/>
        <v>1</v>
      </c>
      <c r="C283">
        <f ca="1">IF(B283=0,"",COUNTIF($B$2:B283,"&gt;0"))</f>
        <v>281</v>
      </c>
      <c r="D283" t="str">
        <f t="shared" ca="1" si="9"/>
        <v>Jonathan Toews - CHI - C</v>
      </c>
    </row>
    <row r="284" spans="1:4" x14ac:dyDescent="0.25">
      <c r="A284" t="str">
        <f>IF(Données!A284&lt;&gt;0,Données!A284,"")</f>
        <v>Jonathan Toews - CHI - C</v>
      </c>
      <c r="B284">
        <f t="shared" ca="1" si="8"/>
        <v>1</v>
      </c>
      <c r="C284">
        <f ca="1">IF(B284=0,"",COUNTIF($B$2:B284,"&gt;0"))</f>
        <v>282</v>
      </c>
      <c r="D284" t="str">
        <f t="shared" ca="1" si="9"/>
        <v>Brent Seabrook - CHI - DD</v>
      </c>
    </row>
    <row r="285" spans="1:4" x14ac:dyDescent="0.25">
      <c r="A285" t="str">
        <f>IF(Données!A285&lt;&gt;0,Données!A285,"")</f>
        <v>Brent Seabrook - CHI - DD</v>
      </c>
      <c r="B285">
        <f t="shared" ca="1" si="8"/>
        <v>1</v>
      </c>
      <c r="C285">
        <f ca="1">IF(B285=0,"",COUNTIF($B$2:B285,"&gt;0"))</f>
        <v>283</v>
      </c>
      <c r="D285" t="str">
        <f t="shared" ca="1" si="9"/>
        <v>Corey Crawford - CHI - G</v>
      </c>
    </row>
    <row r="286" spans="1:4" x14ac:dyDescent="0.25">
      <c r="A286" t="str">
        <f>IF(Données!A286&lt;&gt;0,Données!A286,"")</f>
        <v>Corey Crawford - CHI - G</v>
      </c>
      <c r="B286">
        <f t="shared" ca="1" si="8"/>
        <v>1</v>
      </c>
      <c r="C286">
        <f ca="1">IF(B286=0,"",COUNTIF($B$2:B286,"&gt;0"))</f>
        <v>284</v>
      </c>
      <c r="D286" t="str">
        <f t="shared" ca="1" si="9"/>
        <v>Brandon Saad - CHI - AD, AG</v>
      </c>
    </row>
    <row r="287" spans="1:4" x14ac:dyDescent="0.25">
      <c r="A287" t="str">
        <f>IF(Données!A287&lt;&gt;0,Données!A287,"")</f>
        <v>Brandon Saad - CHI - AD, AG</v>
      </c>
      <c r="B287">
        <f t="shared" ca="1" si="8"/>
        <v>1</v>
      </c>
      <c r="C287">
        <f ca="1">IF(B287=0,"",COUNTIF($B$2:B287,"&gt;0"))</f>
        <v>285</v>
      </c>
      <c r="D287" t="str">
        <f t="shared" ca="1" si="9"/>
        <v>Duncan Keith - CHI - DG</v>
      </c>
    </row>
    <row r="288" spans="1:4" x14ac:dyDescent="0.25">
      <c r="A288" t="str">
        <f>IF(Données!A288&lt;&gt;0,Données!A288,"")</f>
        <v>Duncan Keith - CHI - DG</v>
      </c>
      <c r="B288">
        <f t="shared" ca="1" si="8"/>
        <v>1</v>
      </c>
      <c r="C288">
        <f ca="1">IF(B288=0,"",COUNTIF($B$2:B288,"&gt;0"))</f>
        <v>286</v>
      </c>
      <c r="D288" t="str">
        <f t="shared" ca="1" si="9"/>
        <v>Robin Lehner - CHI - G</v>
      </c>
    </row>
    <row r="289" spans="1:4" x14ac:dyDescent="0.25">
      <c r="A289" t="str">
        <f>IF(Données!A289&lt;&gt;0,Données!A289,"")</f>
        <v>Robin Lehner - CHI - G</v>
      </c>
      <c r="B289">
        <f t="shared" ca="1" si="8"/>
        <v>1</v>
      </c>
      <c r="C289">
        <f ca="1">IF(B289=0,"",COUNTIF($B$2:B289,"&gt;0"))</f>
        <v>287</v>
      </c>
      <c r="D289" t="str">
        <f t="shared" ca="1" si="9"/>
        <v>Calvin DeHaan - CHI - DG</v>
      </c>
    </row>
    <row r="290" spans="1:4" x14ac:dyDescent="0.25">
      <c r="A290" t="str">
        <f>IF(Données!A290&lt;&gt;0,Données!A290,"")</f>
        <v>Calvin DeHaan - CHI - DG</v>
      </c>
      <c r="B290">
        <f t="shared" ca="1" si="8"/>
        <v>1</v>
      </c>
      <c r="C290">
        <f ca="1">IF(B290=0,"",COUNTIF($B$2:B290,"&gt;0"))</f>
        <v>288</v>
      </c>
      <c r="D290" t="str">
        <f t="shared" ca="1" si="9"/>
        <v>Olli Maatta - CHI - DG</v>
      </c>
    </row>
    <row r="291" spans="1:4" x14ac:dyDescent="0.25">
      <c r="A291" t="str">
        <f>IF(Données!A291&lt;&gt;0,Données!A291,"")</f>
        <v>Olli Maatta - CHI - DG</v>
      </c>
      <c r="B291">
        <f t="shared" ca="1" si="8"/>
        <v>1</v>
      </c>
      <c r="C291">
        <f ca="1">IF(B291=0,"",COUNTIF($B$2:B291,"&gt;0"))</f>
        <v>289</v>
      </c>
      <c r="D291" t="str">
        <f t="shared" ca="1" si="9"/>
        <v>Andrew Shaw - CHI - C, AD</v>
      </c>
    </row>
    <row r="292" spans="1:4" x14ac:dyDescent="0.25">
      <c r="A292" t="str">
        <f>IF(Données!A292&lt;&gt;0,Données!A292,"")</f>
        <v>Andrew Shaw - CHI - C, AD</v>
      </c>
      <c r="B292">
        <f t="shared" ca="1" si="8"/>
        <v>1</v>
      </c>
      <c r="C292">
        <f ca="1">IF(B292=0,"",COUNTIF($B$2:B292,"&gt;0"))</f>
        <v>290</v>
      </c>
      <c r="D292" t="str">
        <f t="shared" ca="1" si="9"/>
        <v>Connor Murphy - CHI - DD</v>
      </c>
    </row>
    <row r="293" spans="1:4" x14ac:dyDescent="0.25">
      <c r="A293" t="str">
        <f>IF(Données!A293&lt;&gt;0,Données!A293,"")</f>
        <v>Connor Murphy - CHI - DD</v>
      </c>
      <c r="B293">
        <f t="shared" ca="1" si="8"/>
        <v>1</v>
      </c>
      <c r="C293">
        <f ca="1">IF(B293=0,"",COUNTIF($B$2:B293,"&gt;0"))</f>
        <v>291</v>
      </c>
      <c r="D293" t="str">
        <f t="shared" ca="1" si="9"/>
        <v>Kirby Dach - CHI - C</v>
      </c>
    </row>
    <row r="294" spans="1:4" x14ac:dyDescent="0.25">
      <c r="A294" t="str">
        <f>IF(Données!A294&lt;&gt;0,Données!A294,"")</f>
        <v>Kirby Dach - CHI - C</v>
      </c>
      <c r="B294">
        <f t="shared" ca="1" si="8"/>
        <v>1</v>
      </c>
      <c r="C294">
        <f ca="1">IF(B294=0,"",COUNTIF($B$2:B294,"&gt;0"))</f>
        <v>292</v>
      </c>
      <c r="D294" t="str">
        <f t="shared" ca="1" si="9"/>
        <v>Dylan Strome - CHI - C</v>
      </c>
    </row>
    <row r="295" spans="1:4" x14ac:dyDescent="0.25">
      <c r="A295" t="str">
        <f>IF(Données!A295&lt;&gt;0,Données!A295,"")</f>
        <v>Dylan Strome - CHI - C</v>
      </c>
      <c r="B295">
        <f t="shared" ca="1" si="8"/>
        <v>1</v>
      </c>
      <c r="C295">
        <f ca="1">IF(B295=0,"",COUNTIF($B$2:B295,"&gt;0"))</f>
        <v>293</v>
      </c>
      <c r="D295" t="str">
        <f t="shared" ca="1" si="9"/>
        <v>Zack Smith - CHI - AG, C</v>
      </c>
    </row>
    <row r="296" spans="1:4" x14ac:dyDescent="0.25">
      <c r="A296" t="str">
        <f>IF(Données!A296&lt;&gt;0,Données!A296,"")</f>
        <v>Zack Smith - CHI - AG, C</v>
      </c>
      <c r="B296">
        <f t="shared" ca="1" si="8"/>
        <v>1</v>
      </c>
      <c r="C296">
        <f ca="1">IF(B296=0,"",COUNTIF($B$2:B296,"&gt;0"))</f>
        <v>294</v>
      </c>
      <c r="D296" t="str">
        <f t="shared" ca="1" si="9"/>
        <v>Dominik Kubalik - CHI - AG</v>
      </c>
    </row>
    <row r="297" spans="1:4" x14ac:dyDescent="0.25">
      <c r="A297" t="str">
        <f>IF(Données!A297&lt;&gt;0,Données!A297,"")</f>
        <v>Dominik Kubalik - CHI - AG</v>
      </c>
      <c r="B297">
        <f t="shared" ca="1" si="8"/>
        <v>1</v>
      </c>
      <c r="C297">
        <f ca="1">IF(B297=0,"",COUNTIF($B$2:B297,"&gt;0"))</f>
        <v>295</v>
      </c>
      <c r="D297" t="str">
        <f t="shared" ca="1" si="9"/>
        <v>Adam Boqvist - CHI - DD</v>
      </c>
    </row>
    <row r="298" spans="1:4" x14ac:dyDescent="0.25">
      <c r="A298" t="str">
        <f>IF(Données!A298&lt;&gt;0,Données!A298,"")</f>
        <v>Adam Boqvist - CHI - DD</v>
      </c>
      <c r="B298">
        <f t="shared" ca="1" si="8"/>
        <v>1</v>
      </c>
      <c r="C298">
        <f ca="1">IF(B298=0,"",COUNTIF($B$2:B298,"&gt;0"))</f>
        <v>296</v>
      </c>
      <c r="D298" t="str">
        <f t="shared" ca="1" si="9"/>
        <v>Alexander Nylander - CHI - AD, AG</v>
      </c>
    </row>
    <row r="299" spans="1:4" x14ac:dyDescent="0.25">
      <c r="A299" t="str">
        <f>IF(Données!A299&lt;&gt;0,Données!A299,"")</f>
        <v>Alexander Nylander - CHI - AD, AG</v>
      </c>
      <c r="B299">
        <f t="shared" ca="1" si="8"/>
        <v>1</v>
      </c>
      <c r="C299">
        <f ca="1">IF(B299=0,"",COUNTIF($B$2:B299,"&gt;0"))</f>
        <v>297</v>
      </c>
      <c r="D299" t="str">
        <f t="shared" ca="1" si="9"/>
        <v>Drake Caggiula - CHI - AG, C, AD</v>
      </c>
    </row>
    <row r="300" spans="1:4" x14ac:dyDescent="0.25">
      <c r="A300" t="str">
        <f>IF(Données!A300&lt;&gt;0,Données!A300,"")</f>
        <v>Drake Caggiula - CHI - AG, C, AD</v>
      </c>
      <c r="B300">
        <f t="shared" ca="1" si="8"/>
        <v>1</v>
      </c>
      <c r="C300">
        <f ca="1">IF(B300=0,"",COUNTIF($B$2:B300,"&gt;0"))</f>
        <v>298</v>
      </c>
      <c r="D300" t="str">
        <f t="shared" ca="1" si="9"/>
        <v>Erik Gustafsson - CHI - DG</v>
      </c>
    </row>
    <row r="301" spans="1:4" x14ac:dyDescent="0.25">
      <c r="A301" t="str">
        <f>IF(Données!A301&lt;&gt;0,Données!A301,"")</f>
        <v>Erik Gustafsson - CHI - DG</v>
      </c>
      <c r="B301">
        <f t="shared" ca="1" si="8"/>
        <v>1</v>
      </c>
      <c r="C301">
        <f ca="1">IF(B301=0,"",COUNTIF($B$2:B301,"&gt;0"))</f>
        <v>299</v>
      </c>
      <c r="D301" t="str">
        <f t="shared" ca="1" si="9"/>
        <v>Kevin Lankinen - CHI - G</v>
      </c>
    </row>
    <row r="302" spans="1:4" x14ac:dyDescent="0.25">
      <c r="A302" t="str">
        <f>IF(Données!A302&lt;&gt;0,Données!A302,"")</f>
        <v>Kevin Lankinen - CHI - G</v>
      </c>
      <c r="B302">
        <f t="shared" ca="1" si="8"/>
        <v>1</v>
      </c>
      <c r="C302">
        <f ca="1">IF(B302=0,"",COUNTIF($B$2:B302,"&gt;0"))</f>
        <v>300</v>
      </c>
      <c r="D302" t="str">
        <f t="shared" ca="1" si="9"/>
        <v>Nicolas Beaudin - CHI - D</v>
      </c>
    </row>
    <row r="303" spans="1:4" x14ac:dyDescent="0.25">
      <c r="A303" t="str">
        <f>IF(Données!A303&lt;&gt;0,Données!A303,"")</f>
        <v>Nicolas Beaudin - CHI - D</v>
      </c>
      <c r="B303">
        <f t="shared" ca="1" si="8"/>
        <v>1</v>
      </c>
      <c r="C303">
        <f ca="1">IF(B303=0,"",COUNTIF($B$2:B303,"&gt;0"))</f>
        <v>301</v>
      </c>
      <c r="D303" t="str">
        <f t="shared" ca="1" si="9"/>
        <v>Ryan Carpenter - CHI - AD, C</v>
      </c>
    </row>
    <row r="304" spans="1:4" x14ac:dyDescent="0.25">
      <c r="A304" t="str">
        <f>IF(Données!A304&lt;&gt;0,Données!A304,"")</f>
        <v>Ryan Carpenter - CHI - AD, C</v>
      </c>
      <c r="B304">
        <f t="shared" ca="1" si="8"/>
        <v>1</v>
      </c>
      <c r="C304">
        <f ca="1">IF(B304=0,"",COUNTIF($B$2:B304,"&gt;0"))</f>
        <v>302</v>
      </c>
      <c r="D304" t="str">
        <f t="shared" ca="1" si="9"/>
        <v>Collin Delia - CHI - G</v>
      </c>
    </row>
    <row r="305" spans="1:4" x14ac:dyDescent="0.25">
      <c r="A305" t="str">
        <f>IF(Données!A305&lt;&gt;0,Données!A305,"")</f>
        <v>Collin Delia - CHI - G</v>
      </c>
      <c r="B305">
        <f t="shared" ca="1" si="8"/>
        <v>1</v>
      </c>
      <c r="C305">
        <f ca="1">IF(B305=0,"",COUNTIF($B$2:B305,"&gt;0"))</f>
        <v>303</v>
      </c>
      <c r="D305" t="str">
        <f t="shared" ca="1" si="9"/>
        <v>David Kampf - CHI - C, AD</v>
      </c>
    </row>
    <row r="306" spans="1:4" x14ac:dyDescent="0.25">
      <c r="A306" t="str">
        <f>IF(Données!A306&lt;&gt;0,Données!A306,"")</f>
        <v>David Kampf - CHI - C, AD</v>
      </c>
      <c r="B306">
        <f t="shared" ca="1" si="8"/>
        <v>1</v>
      </c>
      <c r="C306">
        <f ca="1">IF(B306=0,"",COUNTIF($B$2:B306,"&gt;0"))</f>
        <v>304</v>
      </c>
      <c r="D306" t="str">
        <f t="shared" ca="1" si="9"/>
        <v>Graham Knott - CHI - AG</v>
      </c>
    </row>
    <row r="307" spans="1:4" x14ac:dyDescent="0.25">
      <c r="A307" t="str">
        <f>IF(Données!A307&lt;&gt;0,Données!A307,"")</f>
        <v>Graham Knott - CHI - AG</v>
      </c>
      <c r="B307">
        <f t="shared" ca="1" si="8"/>
        <v>1</v>
      </c>
      <c r="C307">
        <f ca="1">IF(B307=0,"",COUNTIF($B$2:B307,"&gt;0"))</f>
        <v>305</v>
      </c>
      <c r="D307" t="str">
        <f t="shared" ca="1" si="9"/>
        <v>Lucas Carlsson - CHI - D</v>
      </c>
    </row>
    <row r="308" spans="1:4" x14ac:dyDescent="0.25">
      <c r="A308" t="str">
        <f>IF(Données!A308&lt;&gt;0,Données!A308,"")</f>
        <v>Lucas Carlsson - CHI - D</v>
      </c>
      <c r="B308">
        <f t="shared" ca="1" si="8"/>
        <v>1</v>
      </c>
      <c r="C308">
        <f ca="1">IF(B308=0,"",COUNTIF($B$2:B308,"&gt;0"))</f>
        <v>306</v>
      </c>
      <c r="D308" t="str">
        <f t="shared" ca="1" si="9"/>
        <v>Dennis Gilbert - CHI - DG</v>
      </c>
    </row>
    <row r="309" spans="1:4" x14ac:dyDescent="0.25">
      <c r="A309" t="str">
        <f>IF(Données!A309&lt;&gt;0,Données!A309,"")</f>
        <v>Dennis Gilbert - CHI - DG</v>
      </c>
      <c r="B309">
        <f t="shared" ca="1" si="8"/>
        <v>1</v>
      </c>
      <c r="C309">
        <f ca="1">IF(B309=0,"",COUNTIF($B$2:B309,"&gt;0"))</f>
        <v>307</v>
      </c>
      <c r="D309" t="str">
        <f t="shared" ca="1" si="9"/>
        <v>Brandon Hagel - CHI - AG</v>
      </c>
    </row>
    <row r="310" spans="1:4" x14ac:dyDescent="0.25">
      <c r="A310" t="str">
        <f>IF(Données!A310&lt;&gt;0,Données!A310,"")</f>
        <v>Brandon Hagel - CHI - AG</v>
      </c>
      <c r="B310">
        <f t="shared" ca="1" si="8"/>
        <v>1</v>
      </c>
      <c r="C310">
        <f ca="1">IF(B310=0,"",COUNTIF($B$2:B310,"&gt;0"))</f>
        <v>308</v>
      </c>
      <c r="D310" t="str">
        <f t="shared" ca="1" si="9"/>
        <v>Mikael Hakkarainen - CHI - C</v>
      </c>
    </row>
    <row r="311" spans="1:4" x14ac:dyDescent="0.25">
      <c r="A311" t="str">
        <f>IF(Données!A311&lt;&gt;0,Données!A311,"")</f>
        <v>Mikael Hakkarainen - CHI - C</v>
      </c>
      <c r="B311">
        <f t="shared" ca="1" si="8"/>
        <v>1</v>
      </c>
      <c r="C311">
        <f ca="1">IF(B311=0,"",COUNTIF($B$2:B311,"&gt;0"))</f>
        <v>309</v>
      </c>
      <c r="D311" t="str">
        <f t="shared" ca="1" si="9"/>
        <v>Matthew Highmore - CHI - C</v>
      </c>
    </row>
    <row r="312" spans="1:4" x14ac:dyDescent="0.25">
      <c r="A312" t="str">
        <f>IF(Données!A312&lt;&gt;0,Données!A312,"")</f>
        <v>Matthew Highmore - CHI - C</v>
      </c>
      <c r="B312">
        <f t="shared" ca="1" si="8"/>
        <v>1</v>
      </c>
      <c r="C312">
        <f ca="1">IF(B312=0,"",COUNTIF($B$2:B312,"&gt;0"))</f>
        <v>310</v>
      </c>
      <c r="D312" t="str">
        <f t="shared" ca="1" si="9"/>
        <v>Reese Johnson - CHI - AD</v>
      </c>
    </row>
    <row r="313" spans="1:4" x14ac:dyDescent="0.25">
      <c r="A313" t="str">
        <f>IF(Données!A313&lt;&gt;0,Données!A313,"")</f>
        <v>Reese Johnson - CHI - AD</v>
      </c>
      <c r="B313">
        <f t="shared" ca="1" si="8"/>
        <v>1</v>
      </c>
      <c r="C313">
        <f ca="1">IF(B313=0,"",COUNTIF($B$2:B313,"&gt;0"))</f>
        <v>311</v>
      </c>
      <c r="D313" t="str">
        <f t="shared" ca="1" si="9"/>
        <v>Slater Koekkoek - CHI - DG</v>
      </c>
    </row>
    <row r="314" spans="1:4" x14ac:dyDescent="0.25">
      <c r="A314" t="str">
        <f>IF(Données!A314&lt;&gt;0,Données!A314,"")</f>
        <v>Slater Koekkoek - CHI - DG</v>
      </c>
      <c r="B314">
        <f t="shared" ca="1" si="8"/>
        <v>1</v>
      </c>
      <c r="C314">
        <f ca="1">IF(B314=0,"",COUNTIF($B$2:B314,"&gt;0"))</f>
        <v>312</v>
      </c>
      <c r="D314" t="str">
        <f t="shared" ca="1" si="9"/>
        <v>Chad Krys - CHI - D</v>
      </c>
    </row>
    <row r="315" spans="1:4" x14ac:dyDescent="0.25">
      <c r="A315" t="str">
        <f>IF(Données!A315&lt;&gt;0,Données!A315,"")</f>
        <v>Chad Krys - CHI - D</v>
      </c>
      <c r="B315">
        <f t="shared" ca="1" si="8"/>
        <v>1</v>
      </c>
      <c r="C315">
        <f ca="1">IF(B315=0,"",COUNTIF($B$2:B315,"&gt;0"))</f>
        <v>313</v>
      </c>
      <c r="D315" t="str">
        <f t="shared" ca="1" si="9"/>
        <v>Philipp Kurashev - CHI - C, AG</v>
      </c>
    </row>
    <row r="316" spans="1:4" x14ac:dyDescent="0.25">
      <c r="A316" t="str">
        <f>IF(Données!A316&lt;&gt;0,Données!A316,"")</f>
        <v>Philipp Kurashev - CHI - C, AG</v>
      </c>
      <c r="B316">
        <f t="shared" ca="1" si="8"/>
        <v>1</v>
      </c>
      <c r="C316">
        <f ca="1">IF(B316=0,"",COUNTIF($B$2:B316,"&gt;0"))</f>
        <v>314</v>
      </c>
      <c r="D316" t="str">
        <f t="shared" ca="1" si="9"/>
        <v>Nathan Noel - CHI - C</v>
      </c>
    </row>
    <row r="317" spans="1:4" x14ac:dyDescent="0.25">
      <c r="A317" t="str">
        <f>IF(Données!A317&lt;&gt;0,Données!A317,"")</f>
        <v>Nathan Noel - CHI - C</v>
      </c>
      <c r="B317">
        <f t="shared" ca="1" si="8"/>
        <v>1</v>
      </c>
      <c r="C317">
        <f ca="1">IF(B317=0,"",COUNTIF($B$2:B317,"&gt;0"))</f>
        <v>315</v>
      </c>
      <c r="D317" t="str">
        <f t="shared" ca="1" si="9"/>
        <v>Tim Soderlund - CHI - C, AG</v>
      </c>
    </row>
    <row r="318" spans="1:4" x14ac:dyDescent="0.25">
      <c r="A318" t="str">
        <f>IF(Données!A318&lt;&gt;0,Données!A318,"")</f>
        <v>Tim Soderlund - CHI - C, AG</v>
      </c>
      <c r="B318">
        <f t="shared" ca="1" si="8"/>
        <v>1</v>
      </c>
      <c r="C318">
        <f ca="1">IF(B318=0,"",COUNTIF($B$2:B318,"&gt;0"))</f>
        <v>316</v>
      </c>
      <c r="D318" t="str">
        <f t="shared" ca="1" si="9"/>
        <v>Joni Tuulola - CHI - DG</v>
      </c>
    </row>
    <row r="319" spans="1:4" x14ac:dyDescent="0.25">
      <c r="A319" t="str">
        <f>IF(Données!A319&lt;&gt;0,Données!A319,"")</f>
        <v>Joni Tuulola - CHI - DG</v>
      </c>
      <c r="B319">
        <f t="shared" ca="1" si="8"/>
        <v>1</v>
      </c>
      <c r="C319">
        <f ca="1">IF(B319=0,"",COUNTIF($B$2:B319,"&gt;0"))</f>
        <v>317</v>
      </c>
      <c r="D319" t="str">
        <f t="shared" ca="1" si="9"/>
        <v>Anton Wedin - CHI - AG, AD</v>
      </c>
    </row>
    <row r="320" spans="1:4" x14ac:dyDescent="0.25">
      <c r="A320" t="str">
        <f>IF(Données!A320&lt;&gt;0,Données!A320,"")</f>
        <v>Anton Wedin - CHI - AG, AD</v>
      </c>
      <c r="B320">
        <f t="shared" ca="1" si="8"/>
        <v>1</v>
      </c>
      <c r="C320">
        <f ca="1">IF(B320=0,"",COUNTIF($B$2:B320,"&gt;0"))</f>
        <v>318</v>
      </c>
      <c r="D320" t="str">
        <f t="shared" ca="1" si="9"/>
        <v>Aleksi Saarela - CHI - C, AG</v>
      </c>
    </row>
    <row r="321" spans="1:4" x14ac:dyDescent="0.25">
      <c r="A321" t="str">
        <f>IF(Données!A321&lt;&gt;0,Données!A321,"")</f>
        <v>Aleksi Saarela - CHI - C, AG</v>
      </c>
      <c r="B321">
        <f t="shared" ca="1" si="8"/>
        <v>1</v>
      </c>
      <c r="C321">
        <f ca="1">IF(B321=0,"",COUNTIF($B$2:B321,"&gt;0"))</f>
        <v>319</v>
      </c>
      <c r="D321" t="str">
        <f t="shared" ca="1" si="9"/>
        <v>Mackenzie Entwistle - CHI - C</v>
      </c>
    </row>
    <row r="322" spans="1:4" x14ac:dyDescent="0.25">
      <c r="A322" t="str">
        <f>IF(Données!A322&lt;&gt;0,Données!A322,"")</f>
        <v>Mackenzie Entwistle - CHI - C</v>
      </c>
      <c r="B322">
        <f t="shared" ca="1" si="8"/>
        <v>1</v>
      </c>
      <c r="C322">
        <f ca="1">IF(B322=0,"",COUNTIF($B$2:B322,"&gt;0"))</f>
        <v>320</v>
      </c>
      <c r="D322" t="str">
        <f t="shared" ca="1" si="9"/>
        <v>Alex DeBrincat - CHI - AG, AD</v>
      </c>
    </row>
    <row r="323" spans="1:4" x14ac:dyDescent="0.25">
      <c r="A323" t="str">
        <f>IF(Données!A323&lt;&gt;0,Données!A323,"")</f>
        <v>Alex DeBrincat - CHI - AG, AD</v>
      </c>
      <c r="B323">
        <f t="shared" ref="B323:B386" ca="1" si="10">IFERROR(SEARCH(INDIRECT(CELL("adresse")),A323),0)</f>
        <v>1</v>
      </c>
      <c r="C323">
        <f ca="1">IF(B323=0,"",COUNTIF($B$2:B323,"&gt;0"))</f>
        <v>321</v>
      </c>
      <c r="D323" t="str">
        <f t="shared" ref="D323:D386" ca="1" si="11">IFERROR(INDEX(A:A,MATCH(ROW(B322),C:C,0)),"")</f>
        <v>Carl Dahlstrom - CHI - DG</v>
      </c>
    </row>
    <row r="324" spans="1:4" x14ac:dyDescent="0.25">
      <c r="A324" t="str">
        <f>IF(Données!A324&lt;&gt;0,Données!A324,"")</f>
        <v>Carl Dahlstrom - CHI - DG</v>
      </c>
      <c r="B324">
        <f t="shared" ca="1" si="10"/>
        <v>1</v>
      </c>
      <c r="C324">
        <f ca="1">IF(B324=0,"",COUNTIF($B$2:B324,"&gt;0"))</f>
        <v>322</v>
      </c>
      <c r="D324" t="str">
        <f t="shared" ca="1" si="11"/>
        <v>John Quenneville - CHI - AG, C</v>
      </c>
    </row>
    <row r="325" spans="1:4" x14ac:dyDescent="0.25">
      <c r="A325" t="str">
        <f>IF(Données!A325&lt;&gt;0,Données!A325,"")</f>
        <v>John Quenneville - CHI - AG, C</v>
      </c>
      <c r="B325">
        <f t="shared" ca="1" si="10"/>
        <v>1</v>
      </c>
      <c r="C325">
        <f ca="1">IF(B325=0,"",COUNTIF($B$2:B325,"&gt;0"))</f>
        <v>323</v>
      </c>
      <c r="D325" t="str">
        <f t="shared" ca="1" si="11"/>
        <v>Dylan Sikura - CHI - AG, AD, C</v>
      </c>
    </row>
    <row r="326" spans="1:4" x14ac:dyDescent="0.25">
      <c r="A326" t="str">
        <f>IF(Données!A326&lt;&gt;0,Données!A326,"")</f>
        <v>Dylan Sikura - CHI - AG, AD, C</v>
      </c>
      <c r="B326">
        <f t="shared" ca="1" si="10"/>
        <v>1</v>
      </c>
      <c r="C326">
        <f ca="1">IF(B326=0,"",COUNTIF($B$2:B326,"&gt;0"))</f>
        <v>324</v>
      </c>
      <c r="D326" t="str">
        <f t="shared" ca="1" si="11"/>
        <v>Alexandre Fortin - CHI - C, AG</v>
      </c>
    </row>
    <row r="327" spans="1:4" x14ac:dyDescent="0.25">
      <c r="A327" t="str">
        <f>IF(Données!A327&lt;&gt;0,Données!A327,"")</f>
        <v>Alexandre Fortin - CHI - C, AG</v>
      </c>
      <c r="B327">
        <f t="shared" ca="1" si="10"/>
        <v>1</v>
      </c>
      <c r="C327">
        <f ca="1">IF(B327=0,"",COUNTIF($B$2:B327,"&gt;0"))</f>
        <v>325</v>
      </c>
      <c r="D327" t="str">
        <f t="shared" ca="1" si="11"/>
        <v>Philip Holm - CHI - D</v>
      </c>
    </row>
    <row r="328" spans="1:4" x14ac:dyDescent="0.25">
      <c r="A328" t="str">
        <f>IF(Données!A328&lt;&gt;0,Données!A328,"")</f>
        <v>Philip Holm - CHI - D</v>
      </c>
      <c r="B328">
        <f t="shared" ca="1" si="10"/>
        <v>1</v>
      </c>
      <c r="C328">
        <f ca="1">IF(B328=0,"",COUNTIF($B$2:B328,"&gt;0"))</f>
        <v>326</v>
      </c>
      <c r="D328" t="str">
        <f t="shared" ca="1" si="11"/>
        <v>Jacob Nilsson - CHI - C, AG</v>
      </c>
    </row>
    <row r="329" spans="1:4" x14ac:dyDescent="0.25">
      <c r="A329" t="str">
        <f>IF(Données!A329&lt;&gt;0,Données!A329,"")</f>
        <v>Jacob Nilsson - CHI - C, AG</v>
      </c>
      <c r="B329">
        <f t="shared" ca="1" si="10"/>
        <v>1</v>
      </c>
      <c r="C329">
        <f ca="1">IF(B329=0,"",COUNTIF($B$2:B329,"&gt;0"))</f>
        <v>327</v>
      </c>
      <c r="D329" t="str">
        <f t="shared" ca="1" si="11"/>
        <v>Brendan Perlini - CHI - AD, AG</v>
      </c>
    </row>
    <row r="330" spans="1:4" x14ac:dyDescent="0.25">
      <c r="A330" t="str">
        <f>IF(Données!A330&lt;&gt;0,Données!A330,"")</f>
        <v>Brendan Perlini - CHI - AD, AG</v>
      </c>
      <c r="B330">
        <f t="shared" ca="1" si="10"/>
        <v>1</v>
      </c>
      <c r="C330">
        <f ca="1">IF(B330=0,"",COUNTIF($B$2:B330,"&gt;0"))</f>
        <v>328</v>
      </c>
      <c r="D330" t="str">
        <f t="shared" ca="1" si="11"/>
        <v>Cam Atkinson - CLB - AD, AG</v>
      </c>
    </row>
    <row r="331" spans="1:4" x14ac:dyDescent="0.25">
      <c r="A331" t="str">
        <f>IF(Données!A331&lt;&gt;0,Données!A331,"")</f>
        <v>Cam Atkinson - CLB - AD, AG</v>
      </c>
      <c r="B331">
        <f t="shared" ca="1" si="10"/>
        <v>1</v>
      </c>
      <c r="C331">
        <f ca="1">IF(B331=0,"",COUNTIF($B$2:B331,"&gt;0"))</f>
        <v>329</v>
      </c>
      <c r="D331" t="str">
        <f t="shared" ca="1" si="11"/>
        <v>Brandon Dubinsky - CLB - C, AG</v>
      </c>
    </row>
    <row r="332" spans="1:4" x14ac:dyDescent="0.25">
      <c r="A332" t="str">
        <f>IF(Données!A332&lt;&gt;0,Données!A332,"")</f>
        <v>Brandon Dubinsky - CLB - C, AG</v>
      </c>
      <c r="B332">
        <f t="shared" ca="1" si="10"/>
        <v>1</v>
      </c>
      <c r="C332">
        <f ca="1">IF(B332=0,"",COUNTIF($B$2:B332,"&gt;0"))</f>
        <v>330</v>
      </c>
      <c r="D332" t="str">
        <f t="shared" ca="1" si="11"/>
        <v>Nick Foligno - CLB - AG, C, AD</v>
      </c>
    </row>
    <row r="333" spans="1:4" x14ac:dyDescent="0.25">
      <c r="A333" t="str">
        <f>IF(Données!A333&lt;&gt;0,Données!A333,"")</f>
        <v>Nick Foligno - CLB - AG, C, AD</v>
      </c>
      <c r="B333">
        <f t="shared" ca="1" si="10"/>
        <v>1</v>
      </c>
      <c r="C333">
        <f ca="1">IF(B333=0,"",COUNTIF($B$2:B333,"&gt;0"))</f>
        <v>331</v>
      </c>
      <c r="D333" t="str">
        <f t="shared" ca="1" si="11"/>
        <v>Gustav Nyquist - CLB - AD, AG</v>
      </c>
    </row>
    <row r="334" spans="1:4" x14ac:dyDescent="0.25">
      <c r="A334" t="str">
        <f>IF(Données!A334&lt;&gt;0,Données!A334,"")</f>
        <v>Gustav Nyquist - CLB - AD, AG</v>
      </c>
      <c r="B334">
        <f t="shared" ca="1" si="10"/>
        <v>1</v>
      </c>
      <c r="C334">
        <f ca="1">IF(B334=0,"",COUNTIF($B$2:B334,"&gt;0"))</f>
        <v>332</v>
      </c>
      <c r="D334" t="str">
        <f t="shared" ca="1" si="11"/>
        <v>Seth Jones - CLB - DD</v>
      </c>
    </row>
    <row r="335" spans="1:4" x14ac:dyDescent="0.25">
      <c r="A335" t="str">
        <f>IF(Données!A335&lt;&gt;0,Données!A335,"")</f>
        <v>Seth Jones - CLB - DD</v>
      </c>
      <c r="B335">
        <f t="shared" ca="1" si="10"/>
        <v>1</v>
      </c>
      <c r="C335">
        <f ca="1">IF(B335=0,"",COUNTIF($B$2:B335,"&gt;0"))</f>
        <v>333</v>
      </c>
      <c r="D335" t="str">
        <f t="shared" ca="1" si="11"/>
        <v>Alexander Wennberg - CLB - C</v>
      </c>
    </row>
    <row r="336" spans="1:4" x14ac:dyDescent="0.25">
      <c r="A336" t="str">
        <f>IF(Données!A336&lt;&gt;0,Données!A336,"")</f>
        <v>Alexander Wennberg - CLB - C</v>
      </c>
      <c r="B336">
        <f t="shared" ca="1" si="10"/>
        <v>1</v>
      </c>
      <c r="C336">
        <f ca="1">IF(B336=0,"",COUNTIF($B$2:B336,"&gt;0"))</f>
        <v>334</v>
      </c>
      <c r="D336" t="str">
        <f t="shared" ca="1" si="11"/>
        <v>Ryan Murray - CLB - DG</v>
      </c>
    </row>
    <row r="337" spans="1:4" x14ac:dyDescent="0.25">
      <c r="A337" t="str">
        <f>IF(Données!A337&lt;&gt;0,Données!A337,"")</f>
        <v>Ryan Murray - CLB - DG</v>
      </c>
      <c r="B337">
        <f t="shared" ca="1" si="10"/>
        <v>1</v>
      </c>
      <c r="C337">
        <f ca="1">IF(B337=0,"",COUNTIF($B$2:B337,"&gt;0"))</f>
        <v>335</v>
      </c>
      <c r="D337" t="str">
        <f t="shared" ca="1" si="11"/>
        <v>David Savard - CLB - DD</v>
      </c>
    </row>
    <row r="338" spans="1:4" x14ac:dyDescent="0.25">
      <c r="A338" t="str">
        <f>IF(Données!A338&lt;&gt;0,Données!A338,"")</f>
        <v>David Savard - CLB - DD</v>
      </c>
      <c r="B338">
        <f t="shared" ca="1" si="10"/>
        <v>1</v>
      </c>
      <c r="C338">
        <f ca="1">IF(B338=0,"",COUNTIF($B$2:B338,"&gt;0"))</f>
        <v>336</v>
      </c>
      <c r="D338" t="str">
        <f t="shared" ca="1" si="11"/>
        <v>Boone Jenner - CLB - C, AG</v>
      </c>
    </row>
    <row r="339" spans="1:4" x14ac:dyDescent="0.25">
      <c r="A339" t="str">
        <f>IF(Données!A339&lt;&gt;0,Données!A339,"")</f>
        <v>Boone Jenner - CLB - C, AG</v>
      </c>
      <c r="B339">
        <f t="shared" ca="1" si="10"/>
        <v>1</v>
      </c>
      <c r="C339">
        <f ca="1">IF(B339=0,"",COUNTIF($B$2:B339,"&gt;0"))</f>
        <v>337</v>
      </c>
      <c r="D339" t="str">
        <f t="shared" ca="1" si="11"/>
        <v>Pierre-Luc Dubois - CLB - C, AG</v>
      </c>
    </row>
    <row r="340" spans="1:4" x14ac:dyDescent="0.25">
      <c r="A340" t="str">
        <f>IF(Données!A340&lt;&gt;0,Données!A340,"")</f>
        <v>Pierre-Luc Dubois - CLB - C, AG</v>
      </c>
      <c r="B340">
        <f t="shared" ca="1" si="10"/>
        <v>1</v>
      </c>
      <c r="C340">
        <f ca="1">IF(B340=0,"",COUNTIF($B$2:B340,"&gt;0"))</f>
        <v>338</v>
      </c>
      <c r="D340" t="str">
        <f t="shared" ca="1" si="11"/>
        <v>Riley Nash - CLB - C, AD</v>
      </c>
    </row>
    <row r="341" spans="1:4" x14ac:dyDescent="0.25">
      <c r="A341" t="str">
        <f>IF(Données!A341&lt;&gt;0,Données!A341,"")</f>
        <v>Riley Nash - CLB - C, AD</v>
      </c>
      <c r="B341">
        <f t="shared" ca="1" si="10"/>
        <v>1</v>
      </c>
      <c r="C341">
        <f ca="1">IF(B341=0,"",COUNTIF($B$2:B341,"&gt;0"))</f>
        <v>339</v>
      </c>
      <c r="D341" t="str">
        <f t="shared" ca="1" si="11"/>
        <v>Markus Nutivaara - CLB - DD</v>
      </c>
    </row>
    <row r="342" spans="1:4" x14ac:dyDescent="0.25">
      <c r="A342" t="str">
        <f>IF(Données!A342&lt;&gt;0,Données!A342,"")</f>
        <v>Markus Nutivaara - CLB - DD</v>
      </c>
      <c r="B342">
        <f t="shared" ca="1" si="10"/>
        <v>1</v>
      </c>
      <c r="C342">
        <f ca="1">IF(B342=0,"",COUNTIF($B$2:B342,"&gt;0"))</f>
        <v>340</v>
      </c>
      <c r="D342" t="str">
        <f t="shared" ca="1" si="11"/>
        <v>Oliver Bjorkstrand - CLB - AD</v>
      </c>
    </row>
    <row r="343" spans="1:4" x14ac:dyDescent="0.25">
      <c r="A343" t="str">
        <f>IF(Données!A343&lt;&gt;0,Données!A343,"")</f>
        <v>Oliver Bjorkstrand - CLB - AD</v>
      </c>
      <c r="B343">
        <f t="shared" ca="1" si="10"/>
        <v>1</v>
      </c>
      <c r="C343">
        <f ca="1">IF(B343=0,"",COUNTIF($B$2:B343,"&gt;0"))</f>
        <v>341</v>
      </c>
      <c r="D343" t="str">
        <f t="shared" ca="1" si="11"/>
        <v>Josh Anderson - CLB - AD</v>
      </c>
    </row>
    <row r="344" spans="1:4" x14ac:dyDescent="0.25">
      <c r="A344" t="str">
        <f>IF(Données!A344&lt;&gt;0,Données!A344,"")</f>
        <v>Josh Anderson - CLB - AD</v>
      </c>
      <c r="B344">
        <f t="shared" ca="1" si="10"/>
        <v>1</v>
      </c>
      <c r="C344">
        <f ca="1">IF(B344=0,"",COUNTIF($B$2:B344,"&gt;0"))</f>
        <v>342</v>
      </c>
      <c r="D344" t="str">
        <f t="shared" ca="1" si="11"/>
        <v>Emil Bemstrom - CLB - C, AD</v>
      </c>
    </row>
    <row r="345" spans="1:4" x14ac:dyDescent="0.25">
      <c r="A345" t="str">
        <f>IF(Données!A345&lt;&gt;0,Données!A345,"")</f>
        <v>Emil Bemstrom - CLB - C, AD</v>
      </c>
      <c r="B345">
        <f t="shared" ca="1" si="10"/>
        <v>1</v>
      </c>
      <c r="C345">
        <f ca="1">IF(B345=0,"",COUNTIF($B$2:B345,"&gt;0"))</f>
        <v>343</v>
      </c>
      <c r="D345" t="str">
        <f t="shared" ca="1" si="11"/>
        <v>Scott Harrington - CLB - DG</v>
      </c>
    </row>
    <row r="346" spans="1:4" x14ac:dyDescent="0.25">
      <c r="A346" t="str">
        <f>IF(Données!A346&lt;&gt;0,Données!A346,"")</f>
        <v>Scott Harrington - CLB - DG</v>
      </c>
      <c r="B346">
        <f t="shared" ca="1" si="10"/>
        <v>1</v>
      </c>
      <c r="C346">
        <f ca="1">IF(B346=0,"",COUNTIF($B$2:B346,"&gt;0"))</f>
        <v>344</v>
      </c>
      <c r="D346" t="str">
        <f t="shared" ca="1" si="11"/>
        <v>Andrew Peeke - CLB - DD</v>
      </c>
    </row>
    <row r="347" spans="1:4" x14ac:dyDescent="0.25">
      <c r="A347" t="str">
        <f>IF(Données!A347&lt;&gt;0,Données!A347,"")</f>
        <v>Andrew Peeke - CLB - DD</v>
      </c>
      <c r="B347">
        <f t="shared" ca="1" si="10"/>
        <v>1</v>
      </c>
      <c r="C347">
        <f ca="1">IF(B347=0,"",COUNTIF($B$2:B347,"&gt;0"))</f>
        <v>345</v>
      </c>
      <c r="D347" t="str">
        <f t="shared" ca="1" si="11"/>
        <v>Vladislav Gavrikov - CLB - D</v>
      </c>
    </row>
    <row r="348" spans="1:4" x14ac:dyDescent="0.25">
      <c r="A348" t="str">
        <f>IF(Données!A348&lt;&gt;0,Données!A348,"")</f>
        <v>Vladislav Gavrikov - CLB - D</v>
      </c>
      <c r="B348">
        <f t="shared" ca="1" si="10"/>
        <v>1</v>
      </c>
      <c r="C348">
        <f ca="1">IF(B348=0,"",COUNTIF($B$2:B348,"&gt;0"))</f>
        <v>346</v>
      </c>
      <c r="D348" t="str">
        <f t="shared" ca="1" si="11"/>
        <v>Liam Foudy - CLB - C</v>
      </c>
    </row>
    <row r="349" spans="1:4" x14ac:dyDescent="0.25">
      <c r="A349" t="str">
        <f>IF(Données!A349&lt;&gt;0,Données!A349,"")</f>
        <v>Liam Foudy - CLB - C</v>
      </c>
      <c r="B349">
        <f t="shared" ca="1" si="10"/>
        <v>1</v>
      </c>
      <c r="C349">
        <f ca="1">IF(B349=0,"",COUNTIF($B$2:B349,"&gt;0"))</f>
        <v>347</v>
      </c>
      <c r="D349" t="str">
        <f t="shared" ca="1" si="11"/>
        <v>Joonas Korpisalo - CLB - G</v>
      </c>
    </row>
    <row r="350" spans="1:4" x14ac:dyDescent="0.25">
      <c r="A350" t="str">
        <f>IF(Données!A350&lt;&gt;0,Données!A350,"")</f>
        <v>Joonas Korpisalo - CLB - G</v>
      </c>
      <c r="B350">
        <f t="shared" ca="1" si="10"/>
        <v>1</v>
      </c>
      <c r="C350">
        <f ca="1">IF(B350=0,"",COUNTIF($B$2:B350,"&gt;0"))</f>
        <v>348</v>
      </c>
      <c r="D350" t="str">
        <f t="shared" ca="1" si="11"/>
        <v>Matiss Kivlenieks - CLB - G</v>
      </c>
    </row>
    <row r="351" spans="1:4" x14ac:dyDescent="0.25">
      <c r="A351" t="str">
        <f>IF(Données!A351&lt;&gt;0,Données!A351,"")</f>
        <v>Matiss Kivlenieks - CLB - G</v>
      </c>
      <c r="B351">
        <f t="shared" ca="1" si="10"/>
        <v>1</v>
      </c>
      <c r="C351">
        <f ca="1">IF(B351=0,"",COUNTIF($B$2:B351,"&gt;0"))</f>
        <v>349</v>
      </c>
      <c r="D351" t="str">
        <f t="shared" ca="1" si="11"/>
        <v>Ryan Collins - CLB - DD</v>
      </c>
    </row>
    <row r="352" spans="1:4" x14ac:dyDescent="0.25">
      <c r="A352" t="str">
        <f>IF(Données!A352&lt;&gt;0,Données!A352,"")</f>
        <v>Ryan Collins - CLB - DD</v>
      </c>
      <c r="B352">
        <f t="shared" ca="1" si="10"/>
        <v>1</v>
      </c>
      <c r="C352">
        <f ca="1">IF(B352=0,"",COUNTIF($B$2:B352,"&gt;0"))</f>
        <v>350</v>
      </c>
      <c r="D352" t="str">
        <f t="shared" ca="1" si="11"/>
        <v>Trey Fix-Wolansky - CLB - AD</v>
      </c>
    </row>
    <row r="353" spans="1:4" x14ac:dyDescent="0.25">
      <c r="A353" t="str">
        <f>IF(Données!A353&lt;&gt;0,Données!A353,"")</f>
        <v>Trey Fix-Wolansky - CLB - AD</v>
      </c>
      <c r="B353">
        <f t="shared" ca="1" si="10"/>
        <v>1</v>
      </c>
      <c r="C353">
        <f ca="1">IF(B353=0,"",COUNTIF($B$2:B353,"&gt;0"))</f>
        <v>351</v>
      </c>
      <c r="D353" t="str">
        <f t="shared" ca="1" si="11"/>
        <v>Maxime Fortier - CLB - AD, C</v>
      </c>
    </row>
    <row r="354" spans="1:4" x14ac:dyDescent="0.25">
      <c r="A354" t="str">
        <f>IF(Données!A354&lt;&gt;0,Données!A354,"")</f>
        <v>Maxime Fortier - CLB - AD, C</v>
      </c>
      <c r="B354">
        <f t="shared" ca="1" si="10"/>
        <v>1</v>
      </c>
      <c r="C354">
        <f ca="1">IF(B354=0,"",COUNTIF($B$2:B354,"&gt;0"))</f>
        <v>352</v>
      </c>
      <c r="D354" t="str">
        <f t="shared" ca="1" si="11"/>
        <v>Jakob Lilja - CLB - AG</v>
      </c>
    </row>
    <row r="355" spans="1:4" x14ac:dyDescent="0.25">
      <c r="A355" t="str">
        <f>IF(Données!A355&lt;&gt;0,Données!A355,"")</f>
        <v>Jakob Lilja - CLB - AG</v>
      </c>
      <c r="B355">
        <f t="shared" ca="1" si="10"/>
        <v>1</v>
      </c>
      <c r="C355">
        <f ca="1">IF(B355=0,"",COUNTIF($B$2:B355,"&gt;0"))</f>
        <v>353</v>
      </c>
      <c r="D355" t="str">
        <f t="shared" ca="1" si="11"/>
        <v>Kevin Stenlund - CLB - AD</v>
      </c>
    </row>
    <row r="356" spans="1:4" x14ac:dyDescent="0.25">
      <c r="A356" t="str">
        <f>IF(Données!A356&lt;&gt;0,Données!A356,"")</f>
        <v>Kevin Stenlund - CLB - AD</v>
      </c>
      <c r="B356">
        <f t="shared" ca="1" si="10"/>
        <v>1</v>
      </c>
      <c r="C356">
        <f ca="1">IF(B356=0,"",COUNTIF($B$2:B356,"&gt;0"))</f>
        <v>354</v>
      </c>
      <c r="D356" t="str">
        <f t="shared" ca="1" si="11"/>
        <v>Daniil Tarasov - CLB - G</v>
      </c>
    </row>
    <row r="357" spans="1:4" x14ac:dyDescent="0.25">
      <c r="A357" t="str">
        <f>IF(Données!A357&lt;&gt;0,Données!A357,"")</f>
        <v>Daniil Tarasov - CLB - G</v>
      </c>
      <c r="B357">
        <f t="shared" ca="1" si="10"/>
        <v>1</v>
      </c>
      <c r="C357">
        <f ca="1">IF(B357=0,"",COUNTIF($B$2:B357,"&gt;0"))</f>
        <v>355</v>
      </c>
      <c r="D357" t="str">
        <f t="shared" ca="1" si="11"/>
        <v>Alexandre Texier - CLB - C</v>
      </c>
    </row>
    <row r="358" spans="1:4" x14ac:dyDescent="0.25">
      <c r="A358" t="str">
        <f>IF(Données!A358&lt;&gt;0,Données!A358,"")</f>
        <v>Alexandre Texier - CLB - C</v>
      </c>
      <c r="B358">
        <f t="shared" ca="1" si="10"/>
        <v>1</v>
      </c>
      <c r="C358">
        <f ca="1">IF(B358=0,"",COUNTIF($B$2:B358,"&gt;0"))</f>
        <v>356</v>
      </c>
      <c r="D358" t="str">
        <f t="shared" ca="1" si="11"/>
        <v>Veini Vehvilainen - CLB - G</v>
      </c>
    </row>
    <row r="359" spans="1:4" x14ac:dyDescent="0.25">
      <c r="A359" t="str">
        <f>IF(Données!A359&lt;&gt;0,Données!A359,"")</f>
        <v>Veini Vehvilainen - CLB - G</v>
      </c>
      <c r="B359">
        <f t="shared" ca="1" si="10"/>
        <v>1</v>
      </c>
      <c r="C359">
        <f ca="1">IF(B359=0,"",COUNTIF($B$2:B359,"&gt;0"))</f>
        <v>357</v>
      </c>
      <c r="D359" t="str">
        <f t="shared" ca="1" si="11"/>
        <v>Gabriel Carlsson - CLB - DG</v>
      </c>
    </row>
    <row r="360" spans="1:4" x14ac:dyDescent="0.25">
      <c r="A360" t="str">
        <f>IF(Données!A360&lt;&gt;0,Données!A360,"")</f>
        <v>Gabriel Carlsson - CLB - DG</v>
      </c>
      <c r="B360">
        <f t="shared" ca="1" si="10"/>
        <v>1</v>
      </c>
      <c r="C360">
        <f ca="1">IF(B360=0,"",COUNTIF($B$2:B360,"&gt;0"))</f>
        <v>358</v>
      </c>
      <c r="D360" t="str">
        <f t="shared" ca="1" si="11"/>
        <v>Ryan MacInnis - CLB - C</v>
      </c>
    </row>
    <row r="361" spans="1:4" x14ac:dyDescent="0.25">
      <c r="A361" t="str">
        <f>IF(Données!A361&lt;&gt;0,Données!A361,"")</f>
        <v>Ryan MacInnis - CLB - C</v>
      </c>
      <c r="B361">
        <f t="shared" ca="1" si="10"/>
        <v>1</v>
      </c>
      <c r="C361">
        <f ca="1">IF(B361=0,"",COUNTIF($B$2:B361,"&gt;0"))</f>
        <v>359</v>
      </c>
      <c r="D361" t="str">
        <f t="shared" ca="1" si="11"/>
        <v>Elvis Merzlikins - CLB - G</v>
      </c>
    </row>
    <row r="362" spans="1:4" x14ac:dyDescent="0.25">
      <c r="A362" t="str">
        <f>IF(Données!A362&lt;&gt;0,Données!A362,"")</f>
        <v>Elvis Merzlikins - CLB - G</v>
      </c>
      <c r="B362">
        <f t="shared" ca="1" si="10"/>
        <v>1</v>
      </c>
      <c r="C362">
        <f ca="1">IF(B362=0,"",COUNTIF($B$2:B362,"&gt;0"))</f>
        <v>360</v>
      </c>
      <c r="D362" t="str">
        <f t="shared" ca="1" si="11"/>
        <v>Sonny Milano - CLB - AG</v>
      </c>
    </row>
    <row r="363" spans="1:4" x14ac:dyDescent="0.25">
      <c r="A363" t="str">
        <f>IF(Données!A363&lt;&gt;0,Données!A363,"")</f>
        <v>Sonny Milano - CLB - AG</v>
      </c>
      <c r="B363">
        <f t="shared" ca="1" si="10"/>
        <v>1</v>
      </c>
      <c r="C363">
        <f ca="1">IF(B363=0,"",COUNTIF($B$2:B363,"&gt;0"))</f>
        <v>361</v>
      </c>
      <c r="D363" t="str">
        <f t="shared" ca="1" si="11"/>
        <v>Eric Robinson - CLB - AG</v>
      </c>
    </row>
    <row r="364" spans="1:4" x14ac:dyDescent="0.25">
      <c r="A364" t="str">
        <f>IF(Données!A364&lt;&gt;0,Données!A364,"")</f>
        <v>Eric Robinson - CLB - AG</v>
      </c>
      <c r="B364">
        <f t="shared" ca="1" si="10"/>
        <v>1</v>
      </c>
      <c r="C364">
        <f ca="1">IF(B364=0,"",COUNTIF($B$2:B364,"&gt;0"))</f>
        <v>362</v>
      </c>
      <c r="D364" t="str">
        <f t="shared" ca="1" si="11"/>
        <v>Paul Bittner - CLB - AG</v>
      </c>
    </row>
    <row r="365" spans="1:4" x14ac:dyDescent="0.25">
      <c r="A365" t="str">
        <f>IF(Données!A365&lt;&gt;0,Données!A365,"")</f>
        <v>Paul Bittner - CLB - AG</v>
      </c>
      <c r="B365">
        <f t="shared" ca="1" si="10"/>
        <v>1</v>
      </c>
      <c r="C365">
        <f ca="1">IF(B365=0,"",COUNTIF($B$2:B365,"&gt;0"))</f>
        <v>363</v>
      </c>
      <c r="D365" t="str">
        <f t="shared" ca="1" si="11"/>
        <v>Marko Dano - CLB - C, AG, AD</v>
      </c>
    </row>
    <row r="366" spans="1:4" x14ac:dyDescent="0.25">
      <c r="A366" t="str">
        <f>IF(Données!A366&lt;&gt;0,Données!A366,"")</f>
        <v>Marko Dano - CLB - C, AG, AD</v>
      </c>
      <c r="B366">
        <f t="shared" ca="1" si="10"/>
        <v>1</v>
      </c>
      <c r="C366">
        <f ca="1">IF(B366=0,"",COUNTIF($B$2:B366,"&gt;0"))</f>
        <v>364</v>
      </c>
      <c r="D366" t="str">
        <f t="shared" ca="1" si="11"/>
        <v>Kole Sherwood - CLB - AD, C</v>
      </c>
    </row>
    <row r="367" spans="1:4" x14ac:dyDescent="0.25">
      <c r="A367" t="str">
        <f>IF(Données!A367&lt;&gt;0,Données!A367,"")</f>
        <v>Kole Sherwood - CLB - AD, C</v>
      </c>
      <c r="B367">
        <f t="shared" ca="1" si="10"/>
        <v>1</v>
      </c>
      <c r="C367">
        <f ca="1">IF(B367=0,"",COUNTIF($B$2:B367,"&gt;0"))</f>
        <v>365</v>
      </c>
      <c r="D367" t="str">
        <f t="shared" ca="1" si="11"/>
        <v>Zac Dalpe - CLB - C</v>
      </c>
    </row>
    <row r="368" spans="1:4" x14ac:dyDescent="0.25">
      <c r="A368" t="str">
        <f>IF(Données!A368&lt;&gt;0,Données!A368,"")</f>
        <v>Zac Dalpe - CLB - C</v>
      </c>
      <c r="B368">
        <f t="shared" ca="1" si="10"/>
        <v>1</v>
      </c>
      <c r="C368">
        <f ca="1">IF(B368=0,"",COUNTIF($B$2:B368,"&gt;0"))</f>
        <v>366</v>
      </c>
      <c r="D368" t="str">
        <f t="shared" ca="1" si="11"/>
        <v>Markus Hannikainen - CLB - AG</v>
      </c>
    </row>
    <row r="369" spans="1:4" x14ac:dyDescent="0.25">
      <c r="A369" t="str">
        <f>IF(Données!A369&lt;&gt;0,Données!A369,"")</f>
        <v>Markus Hannikainen - CLB - AG</v>
      </c>
      <c r="B369">
        <f t="shared" ca="1" si="10"/>
        <v>1</v>
      </c>
      <c r="C369">
        <f ca="1">IF(B369=0,"",COUNTIF($B$2:B369,"&gt;0"))</f>
        <v>367</v>
      </c>
      <c r="D369" t="str">
        <f t="shared" ca="1" si="11"/>
        <v>Dean Kukan - CLB - DG</v>
      </c>
    </row>
    <row r="370" spans="1:4" x14ac:dyDescent="0.25">
      <c r="A370" t="str">
        <f>IF(Données!A370&lt;&gt;0,Données!A370,"")</f>
        <v>Dean Kukan - CLB - DG</v>
      </c>
      <c r="B370">
        <f t="shared" ca="1" si="10"/>
        <v>1</v>
      </c>
      <c r="C370">
        <f ca="1">IF(B370=0,"",COUNTIF($B$2:B370,"&gt;0"))</f>
        <v>368</v>
      </c>
      <c r="D370" t="str">
        <f t="shared" ca="1" si="11"/>
        <v>Michael Prapavessis - CLB - DG</v>
      </c>
    </row>
    <row r="371" spans="1:4" x14ac:dyDescent="0.25">
      <c r="A371" t="str">
        <f>IF(Données!A371&lt;&gt;0,Données!A371,"")</f>
        <v>Michael Prapavessis - CLB - DG</v>
      </c>
      <c r="B371">
        <f t="shared" ca="1" si="10"/>
        <v>1</v>
      </c>
      <c r="C371">
        <f ca="1">IF(B371=0,"",COUNTIF($B$2:B371,"&gt;0"))</f>
        <v>369</v>
      </c>
      <c r="D371" t="str">
        <f t="shared" ca="1" si="11"/>
        <v>Calvin Thürkauf - CLB - C, AG</v>
      </c>
    </row>
    <row r="372" spans="1:4" x14ac:dyDescent="0.25">
      <c r="A372" t="str">
        <f>IF(Données!A372&lt;&gt;0,Données!A372,"")</f>
        <v>Calvin Thürkauf - CLB - C, AG</v>
      </c>
      <c r="B372">
        <f t="shared" ca="1" si="10"/>
        <v>1</v>
      </c>
      <c r="C372">
        <f ca="1">IF(B372=0,"",COUNTIF($B$2:B372,"&gt;0"))</f>
        <v>370</v>
      </c>
      <c r="D372" t="str">
        <f t="shared" ca="1" si="11"/>
        <v>Adam Clendening - CLB - DD</v>
      </c>
    </row>
    <row r="373" spans="1:4" x14ac:dyDescent="0.25">
      <c r="A373" t="str">
        <f>IF(Données!A373&lt;&gt;0,Données!A373,"")</f>
        <v>Adam Clendening - CLB - DD</v>
      </c>
      <c r="B373">
        <f t="shared" ca="1" si="10"/>
        <v>1</v>
      </c>
      <c r="C373">
        <f ca="1">IF(B373=0,"",COUNTIF($B$2:B373,"&gt;0"))</f>
        <v>371</v>
      </c>
      <c r="D373" t="str">
        <f t="shared" ca="1" si="11"/>
        <v>Justin Scott - CLB - AD, C</v>
      </c>
    </row>
    <row r="374" spans="1:4" x14ac:dyDescent="0.25">
      <c r="A374" t="str">
        <f>IF(Données!A374&lt;&gt;0,Données!A374,"")</f>
        <v>Justin Scott - CLB - AD, C</v>
      </c>
      <c r="B374">
        <f t="shared" ca="1" si="10"/>
        <v>1</v>
      </c>
      <c r="C374">
        <f ca="1">IF(B374=0,"",COUNTIF($B$2:B374,"&gt;0"))</f>
        <v>372</v>
      </c>
      <c r="D374" t="str">
        <f t="shared" ca="1" si="11"/>
        <v>Doyle Somerby - CLB - D</v>
      </c>
    </row>
    <row r="375" spans="1:4" x14ac:dyDescent="0.25">
      <c r="A375" t="str">
        <f>IF(Données!A375&lt;&gt;0,Données!A375,"")</f>
        <v>Doyle Somerby - CLB - D</v>
      </c>
      <c r="B375">
        <f t="shared" ca="1" si="10"/>
        <v>1</v>
      </c>
      <c r="C375">
        <f ca="1">IF(B375=0,"",COUNTIF($B$2:B375,"&gt;0"))</f>
        <v>373</v>
      </c>
      <c r="D375" t="str">
        <f t="shared" ca="1" si="11"/>
        <v>Nathan Gerbe - CLB - AG, AD</v>
      </c>
    </row>
    <row r="376" spans="1:4" x14ac:dyDescent="0.25">
      <c r="A376" t="str">
        <f>IF(Données!A376&lt;&gt;0,Données!A376,"")</f>
        <v>Nathan Gerbe - CLB - AG, AD</v>
      </c>
      <c r="B376">
        <f t="shared" ca="1" si="10"/>
        <v>1</v>
      </c>
      <c r="C376">
        <f ca="1">IF(B376=0,"",COUNTIF($B$2:B376,"&gt;0"))</f>
        <v>374</v>
      </c>
      <c r="D376" t="str">
        <f t="shared" ca="1" si="11"/>
        <v>Dillon Simpson - CLB - DG</v>
      </c>
    </row>
    <row r="377" spans="1:4" x14ac:dyDescent="0.25">
      <c r="A377" t="str">
        <f>IF(Données!A377&lt;&gt;0,Données!A377,"")</f>
        <v>Dillon Simpson - CLB - DG</v>
      </c>
      <c r="B377">
        <f t="shared" ca="1" si="10"/>
        <v>1</v>
      </c>
      <c r="C377">
        <f ca="1">IF(B377=0,"",COUNTIF($B$2:B377,"&gt;0"))</f>
        <v>375</v>
      </c>
      <c r="D377" t="str">
        <f t="shared" ca="1" si="11"/>
        <v>Zachary Werenski - CLB - DG</v>
      </c>
    </row>
    <row r="378" spans="1:4" x14ac:dyDescent="0.25">
      <c r="A378" t="str">
        <f>IF(Données!A378&lt;&gt;0,Données!A378,"")</f>
        <v>Zachary Werenski - CLB - DG</v>
      </c>
      <c r="B378">
        <f t="shared" ca="1" si="10"/>
        <v>1</v>
      </c>
      <c r="C378">
        <f ca="1">IF(B378=0,"",COUNTIF($B$2:B378,"&gt;0"))</f>
        <v>376</v>
      </c>
      <c r="D378" t="str">
        <f t="shared" ca="1" si="11"/>
        <v>Nathan MacKinnon - COL - C, AD</v>
      </c>
    </row>
    <row r="379" spans="1:4" x14ac:dyDescent="0.25">
      <c r="A379" t="str">
        <f>IF(Données!A379&lt;&gt;0,Données!A379,"")</f>
        <v>Nathan MacKinnon - COL - C, AD</v>
      </c>
      <c r="B379">
        <f t="shared" ca="1" si="10"/>
        <v>1</v>
      </c>
      <c r="C379">
        <f ca="1">IF(B379=0,"",COUNTIF($B$2:B379,"&gt;0"))</f>
        <v>377</v>
      </c>
      <c r="D379" t="str">
        <f t="shared" ca="1" si="11"/>
        <v>Erik Johnson - COL - DD</v>
      </c>
    </row>
    <row r="380" spans="1:4" x14ac:dyDescent="0.25">
      <c r="A380" t="str">
        <f>IF(Données!A380&lt;&gt;0,Données!A380,"")</f>
        <v>Erik Johnson - COL - DD</v>
      </c>
      <c r="B380">
        <f t="shared" ca="1" si="10"/>
        <v>1</v>
      </c>
      <c r="C380">
        <f ca="1">IF(B380=0,"",COUNTIF($B$2:B380,"&gt;0"))</f>
        <v>378</v>
      </c>
      <c r="D380" t="str">
        <f t="shared" ca="1" si="11"/>
        <v>Gabriel Landeskog - COL - AG</v>
      </c>
    </row>
    <row r="381" spans="1:4" x14ac:dyDescent="0.25">
      <c r="A381" t="str">
        <f>IF(Données!A381&lt;&gt;0,Données!A381,"")</f>
        <v>Gabriel Landeskog - COL - AG</v>
      </c>
      <c r="B381">
        <f t="shared" ca="1" si="10"/>
        <v>1</v>
      </c>
      <c r="C381">
        <f ca="1">IF(B381=0,"",COUNTIF($B$2:B381,"&gt;0"))</f>
        <v>379</v>
      </c>
      <c r="D381" t="str">
        <f t="shared" ca="1" si="11"/>
        <v>Nazem Kadri - COL - C</v>
      </c>
    </row>
    <row r="382" spans="1:4" x14ac:dyDescent="0.25">
      <c r="A382" t="str">
        <f>IF(Données!A382&lt;&gt;0,Données!A382,"")</f>
        <v>Nazem Kadri - COL - C</v>
      </c>
      <c r="B382">
        <f t="shared" ca="1" si="10"/>
        <v>1</v>
      </c>
      <c r="C382">
        <f ca="1">IF(B382=0,"",COUNTIF($B$2:B382,"&gt;0"))</f>
        <v>380</v>
      </c>
      <c r="D382" t="str">
        <f t="shared" ca="1" si="11"/>
        <v>Ian Cole - COL - DG</v>
      </c>
    </row>
    <row r="383" spans="1:4" x14ac:dyDescent="0.25">
      <c r="A383" t="str">
        <f>IF(Données!A383&lt;&gt;0,Données!A383,"")</f>
        <v>Ian Cole - COL - DG</v>
      </c>
      <c r="B383">
        <f t="shared" ca="1" si="10"/>
        <v>1</v>
      </c>
      <c r="C383">
        <f ca="1">IF(B383=0,"",COUNTIF($B$2:B383,"&gt;0"))</f>
        <v>381</v>
      </c>
      <c r="D383" t="str">
        <f t="shared" ca="1" si="11"/>
        <v>Joonas Donskoi - COL - AD</v>
      </c>
    </row>
    <row r="384" spans="1:4" x14ac:dyDescent="0.25">
      <c r="A384" t="str">
        <f>IF(Données!A384&lt;&gt;0,Données!A384,"")</f>
        <v>Joonas Donskoi - COL - AD</v>
      </c>
      <c r="B384">
        <f t="shared" ca="1" si="10"/>
        <v>1</v>
      </c>
      <c r="C384">
        <f ca="1">IF(B384=0,"",COUNTIF($B$2:B384,"&gt;0"))</f>
        <v>382</v>
      </c>
      <c r="D384" t="str">
        <f t="shared" ca="1" si="11"/>
        <v>J.T. Compher - COL - AD, C</v>
      </c>
    </row>
    <row r="385" spans="1:4" x14ac:dyDescent="0.25">
      <c r="A385" t="str">
        <f>IF(Données!A385&lt;&gt;0,Données!A385,"")</f>
        <v>J.T. Compher - COL - AD, C</v>
      </c>
      <c r="B385">
        <f t="shared" ca="1" si="10"/>
        <v>1</v>
      </c>
      <c r="C385">
        <f ca="1">IF(B385=0,"",COUNTIF($B$2:B385,"&gt;0"))</f>
        <v>383</v>
      </c>
      <c r="D385" t="str">
        <f t="shared" ca="1" si="11"/>
        <v>Bowen Byram - COL - DG</v>
      </c>
    </row>
    <row r="386" spans="1:4" x14ac:dyDescent="0.25">
      <c r="A386" t="str">
        <f>IF(Données!A386&lt;&gt;0,Données!A386,"")</f>
        <v>Bowen Byram - COL - DG</v>
      </c>
      <c r="B386">
        <f t="shared" ca="1" si="10"/>
        <v>1</v>
      </c>
      <c r="C386">
        <f ca="1">IF(B386=0,"",COUNTIF($B$2:B386,"&gt;0"))</f>
        <v>384</v>
      </c>
      <c r="D386" t="str">
        <f t="shared" ca="1" si="11"/>
        <v>Philipp Grubauer - COL - G</v>
      </c>
    </row>
    <row r="387" spans="1:4" x14ac:dyDescent="0.25">
      <c r="A387" t="str">
        <f>IF(Données!A387&lt;&gt;0,Données!A387,"")</f>
        <v>Philipp Grubauer - COL - G</v>
      </c>
      <c r="B387">
        <f t="shared" ref="B387:B450" ca="1" si="12">IFERROR(SEARCH(INDIRECT(CELL("adresse")),A387),0)</f>
        <v>1</v>
      </c>
      <c r="C387">
        <f ca="1">IF(B387=0,"",COUNTIF($B$2:B387,"&gt;0"))</f>
        <v>385</v>
      </c>
      <c r="D387" t="str">
        <f t="shared" ref="D387:D450" ca="1" si="13">IFERROR(INDEX(A:A,MATCH(ROW(B386),C:C,0)),"")</f>
        <v>Andre Burakovsky - COL - AG, AD</v>
      </c>
    </row>
    <row r="388" spans="1:4" x14ac:dyDescent="0.25">
      <c r="A388" t="str">
        <f>IF(Données!A388&lt;&gt;0,Données!A388,"")</f>
        <v>Andre Burakovsky - COL - AG, AD</v>
      </c>
      <c r="B388">
        <f t="shared" ca="1" si="12"/>
        <v>1</v>
      </c>
      <c r="C388">
        <f ca="1">IF(B388=0,"",COUNTIF($B$2:B388,"&gt;0"))</f>
        <v>386</v>
      </c>
      <c r="D388" t="str">
        <f t="shared" ca="1" si="13"/>
        <v>Nikita Zadorov - COL - DG</v>
      </c>
    </row>
    <row r="389" spans="1:4" x14ac:dyDescent="0.25">
      <c r="A389" t="str">
        <f>IF(Données!A389&lt;&gt;0,Données!A389,"")</f>
        <v>Nikita Zadorov - COL - DG</v>
      </c>
      <c r="B389">
        <f t="shared" ca="1" si="12"/>
        <v>1</v>
      </c>
      <c r="C389">
        <f ca="1">IF(B389=0,"",COUNTIF($B$2:B389,"&gt;0"))</f>
        <v>387</v>
      </c>
      <c r="D389" t="str">
        <f t="shared" ca="1" si="13"/>
        <v>Cale Makar - COL - DD</v>
      </c>
    </row>
    <row r="390" spans="1:4" x14ac:dyDescent="0.25">
      <c r="A390" t="str">
        <f>IF(Données!A390&lt;&gt;0,Données!A390,"")</f>
        <v>Cale Makar - COL - DD</v>
      </c>
      <c r="B390">
        <f t="shared" ca="1" si="12"/>
        <v>1</v>
      </c>
      <c r="C390">
        <f ca="1">IF(B390=0,"",COUNTIF($B$2:B390,"&gt;0"))</f>
        <v>388</v>
      </c>
      <c r="D390" t="str">
        <f t="shared" ca="1" si="13"/>
        <v>Matt Calvert - COL - AG, AD</v>
      </c>
    </row>
    <row r="391" spans="1:4" x14ac:dyDescent="0.25">
      <c r="A391" t="str">
        <f>IF(Données!A391&lt;&gt;0,Données!A391,"")</f>
        <v>Matt Calvert - COL - AG, AD</v>
      </c>
      <c r="B391">
        <f t="shared" ca="1" si="12"/>
        <v>1</v>
      </c>
      <c r="C391">
        <f ca="1">IF(B391=0,"",COUNTIF($B$2:B391,"&gt;0"))</f>
        <v>389</v>
      </c>
      <c r="D391" t="str">
        <f t="shared" ca="1" si="13"/>
        <v>Colin Wilson - COL - C, AG</v>
      </c>
    </row>
    <row r="392" spans="1:4" x14ac:dyDescent="0.25">
      <c r="A392" t="str">
        <f>IF(Données!A392&lt;&gt;0,Données!A392,"")</f>
        <v>Colin Wilson - COL - C, AG</v>
      </c>
      <c r="B392">
        <f t="shared" ca="1" si="12"/>
        <v>1</v>
      </c>
      <c r="C392">
        <f ca="1">IF(B392=0,"",COUNTIF($B$2:B392,"&gt;0"))</f>
        <v>390</v>
      </c>
      <c r="D392" t="str">
        <f t="shared" ca="1" si="13"/>
        <v>Matt Nieto - COL - AG, AD</v>
      </c>
    </row>
    <row r="393" spans="1:4" x14ac:dyDescent="0.25">
      <c r="A393" t="str">
        <f>IF(Données!A393&lt;&gt;0,Données!A393,"")</f>
        <v>Matt Nieto - COL - AG, AD</v>
      </c>
      <c r="B393">
        <f t="shared" ca="1" si="12"/>
        <v>1</v>
      </c>
      <c r="C393">
        <f ca="1">IF(B393=0,"",COUNTIF($B$2:B393,"&gt;0"))</f>
        <v>391</v>
      </c>
      <c r="D393" t="str">
        <f t="shared" ca="1" si="13"/>
        <v>Pierre-edouard Bellemare - COL - AG, C</v>
      </c>
    </row>
    <row r="394" spans="1:4" x14ac:dyDescent="0.25">
      <c r="A394" t="str">
        <f>IF(Données!A394&lt;&gt;0,Données!A394,"")</f>
        <v>Pierre-edouard Bellemare - COL - AG, C</v>
      </c>
      <c r="B394">
        <f t="shared" ca="1" si="12"/>
        <v>1</v>
      </c>
      <c r="C394">
        <f ca="1">IF(B394=0,"",COUNTIF($B$2:B394,"&gt;0"))</f>
        <v>392</v>
      </c>
      <c r="D394" t="str">
        <f t="shared" ca="1" si="13"/>
        <v>Tyson Jost - COL - C, AG, AD</v>
      </c>
    </row>
    <row r="395" spans="1:4" x14ac:dyDescent="0.25">
      <c r="A395" t="str">
        <f>IF(Données!A395&lt;&gt;0,Données!A395,"")</f>
        <v>Tyson Jost - COL - C, AG, AD</v>
      </c>
      <c r="B395">
        <f t="shared" ca="1" si="12"/>
        <v>1</v>
      </c>
      <c r="C395">
        <f ca="1">IF(B395=0,"",COUNTIF($B$2:B395,"&gt;0"))</f>
        <v>393</v>
      </c>
      <c r="D395" t="str">
        <f t="shared" ca="1" si="13"/>
        <v>Mark Barberio - COL - DG</v>
      </c>
    </row>
    <row r="396" spans="1:4" x14ac:dyDescent="0.25">
      <c r="A396" t="str">
        <f>IF(Données!A396&lt;&gt;0,Données!A396,"")</f>
        <v>Mark Barberio - COL - DG</v>
      </c>
      <c r="B396">
        <f t="shared" ca="1" si="12"/>
        <v>1</v>
      </c>
      <c r="C396">
        <f ca="1">IF(B396=0,"",COUNTIF($B$2:B396,"&gt;0"))</f>
        <v>394</v>
      </c>
      <c r="D396" t="str">
        <f t="shared" ca="1" si="13"/>
        <v>Kevin Connauton - COL - DG</v>
      </c>
    </row>
    <row r="397" spans="1:4" x14ac:dyDescent="0.25">
      <c r="A397" t="str">
        <f>IF(Données!A397&lt;&gt;0,Données!A397,"")</f>
        <v>Kevin Connauton - COL - DG</v>
      </c>
      <c r="B397">
        <f t="shared" ca="1" si="12"/>
        <v>1</v>
      </c>
      <c r="C397">
        <f ca="1">IF(B397=0,"",COUNTIF($B$2:B397,"&gt;0"))</f>
        <v>395</v>
      </c>
      <c r="D397" t="str">
        <f t="shared" ca="1" si="13"/>
        <v>Martin Kaut - COL - C</v>
      </c>
    </row>
    <row r="398" spans="1:4" x14ac:dyDescent="0.25">
      <c r="A398" t="str">
        <f>IF(Données!A398&lt;&gt;0,Données!A398,"")</f>
        <v>Martin Kaut - COL - C</v>
      </c>
      <c r="B398">
        <f t="shared" ca="1" si="12"/>
        <v>1</v>
      </c>
      <c r="C398">
        <f ca="1">IF(B398=0,"",COUNTIF($B$2:B398,"&gt;0"))</f>
        <v>396</v>
      </c>
      <c r="D398" t="str">
        <f t="shared" ca="1" si="13"/>
        <v>Josh Dickinson - COL - C</v>
      </c>
    </row>
    <row r="399" spans="1:4" x14ac:dyDescent="0.25">
      <c r="A399" t="str">
        <f>IF(Données!A399&lt;&gt;0,Données!A399,"")</f>
        <v>Josh Dickinson - COL - C</v>
      </c>
      <c r="B399">
        <f t="shared" ca="1" si="12"/>
        <v>1</v>
      </c>
      <c r="C399">
        <f ca="1">IF(B399=0,"",COUNTIF($B$2:B399,"&gt;0"))</f>
        <v>397</v>
      </c>
      <c r="D399" t="str">
        <f t="shared" ca="1" si="13"/>
        <v>Logan O'Connor - COL - AD</v>
      </c>
    </row>
    <row r="400" spans="1:4" x14ac:dyDescent="0.25">
      <c r="A400" t="str">
        <f>IF(Données!A400&lt;&gt;0,Données!A400,"")</f>
        <v>Logan O'Connor - COL - AD</v>
      </c>
      <c r="B400">
        <f t="shared" ca="1" si="12"/>
        <v>1</v>
      </c>
      <c r="C400">
        <f ca="1">IF(B400=0,"",COUNTIF($B$2:B400,"&gt;0"))</f>
        <v>398</v>
      </c>
      <c r="D400" t="str">
        <f t="shared" ca="1" si="13"/>
        <v>Shane Bowers - COL - C</v>
      </c>
    </row>
    <row r="401" spans="1:4" x14ac:dyDescent="0.25">
      <c r="A401" t="str">
        <f>IF(Données!A401&lt;&gt;0,Données!A401,"")</f>
        <v>Shane Bowers - COL - C</v>
      </c>
      <c r="B401">
        <f t="shared" ca="1" si="12"/>
        <v>1</v>
      </c>
      <c r="C401">
        <f ca="1">IF(B401=0,"",COUNTIF($B$2:B401,"&gt;0"))</f>
        <v>399</v>
      </c>
      <c r="D401" t="str">
        <f t="shared" ca="1" si="13"/>
        <v>Pavel Francouz - COL - G</v>
      </c>
    </row>
    <row r="402" spans="1:4" x14ac:dyDescent="0.25">
      <c r="A402" t="str">
        <f>IF(Données!A402&lt;&gt;0,Données!A402,"")</f>
        <v>Pavel Francouz - COL - G</v>
      </c>
      <c r="B402">
        <f t="shared" ca="1" si="12"/>
        <v>1</v>
      </c>
      <c r="C402">
        <f ca="1">IF(B402=0,"",COUNTIF($B$2:B402,"&gt;0"))</f>
        <v>400</v>
      </c>
      <c r="D402" t="str">
        <f t="shared" ca="1" si="13"/>
        <v>Samuel Girard - COL - DG</v>
      </c>
    </row>
    <row r="403" spans="1:4" x14ac:dyDescent="0.25">
      <c r="A403" t="str">
        <f>IF(Données!A403&lt;&gt;0,Données!A403,"")</f>
        <v>Samuel Girard - COL - DG</v>
      </c>
      <c r="B403">
        <f t="shared" ca="1" si="12"/>
        <v>1</v>
      </c>
      <c r="C403">
        <f ca="1">IF(B403=0,"",COUNTIF($B$2:B403,"&gt;0"))</f>
        <v>401</v>
      </c>
      <c r="D403" t="str">
        <f t="shared" ca="1" si="13"/>
        <v>Nicolas Meloche - COL - D</v>
      </c>
    </row>
    <row r="404" spans="1:4" x14ac:dyDescent="0.25">
      <c r="A404" t="str">
        <f>IF(Données!A404&lt;&gt;0,Données!A404,"")</f>
        <v>Nicolas Meloche - COL - D</v>
      </c>
      <c r="B404">
        <f t="shared" ca="1" si="12"/>
        <v>1</v>
      </c>
      <c r="C404">
        <f ca="1">IF(B404=0,"",COUNTIF($B$2:B404,"&gt;0"))</f>
        <v>402</v>
      </c>
      <c r="D404" t="str">
        <f t="shared" ca="1" si="13"/>
        <v>Igor Shvyryov - COL - C</v>
      </c>
    </row>
    <row r="405" spans="1:4" x14ac:dyDescent="0.25">
      <c r="A405" t="str">
        <f>IF(Données!A405&lt;&gt;0,Données!A405,"")</f>
        <v>Igor Shvyryov - COL - C</v>
      </c>
      <c r="B405">
        <f t="shared" ca="1" si="12"/>
        <v>1</v>
      </c>
      <c r="C405">
        <f ca="1">IF(B405=0,"",COUNTIF($B$2:B405,"&gt;0"))</f>
        <v>403</v>
      </c>
      <c r="D405" t="str">
        <f t="shared" ca="1" si="13"/>
        <v>Conor Timmins - COL - DD</v>
      </c>
    </row>
    <row r="406" spans="1:4" x14ac:dyDescent="0.25">
      <c r="A406" t="str">
        <f>IF(Données!A406&lt;&gt;0,Données!A406,"")</f>
        <v>Conor Timmins - COL - DD</v>
      </c>
      <c r="B406">
        <f t="shared" ca="1" si="12"/>
        <v>1</v>
      </c>
      <c r="C406">
        <f ca="1">IF(B406=0,"",COUNTIF($B$2:B406,"&gt;0"))</f>
        <v>404</v>
      </c>
      <c r="D406" t="str">
        <f t="shared" ca="1" si="13"/>
        <v>Adam Werner - COL - G</v>
      </c>
    </row>
    <row r="407" spans="1:4" x14ac:dyDescent="0.25">
      <c r="A407" t="str">
        <f>IF(Données!A407&lt;&gt;0,Données!A407,"")</f>
        <v>Adam Werner - COL - G</v>
      </c>
      <c r="B407">
        <f t="shared" ca="1" si="12"/>
        <v>1</v>
      </c>
      <c r="C407">
        <f ca="1">IF(B407=0,"",COUNTIF($B$2:B407,"&gt;0"))</f>
        <v>405</v>
      </c>
      <c r="D407" t="str">
        <f t="shared" ca="1" si="13"/>
        <v>Valeri Nichushkin - COL - AG, AD</v>
      </c>
    </row>
    <row r="408" spans="1:4" x14ac:dyDescent="0.25">
      <c r="A408" t="str">
        <f>IF(Données!A408&lt;&gt;0,Données!A408,"")</f>
        <v>Valeri Nichushkin - COL - AG, AD</v>
      </c>
      <c r="B408">
        <f t="shared" ca="1" si="12"/>
        <v>1</v>
      </c>
      <c r="C408">
        <f ca="1">IF(B408=0,"",COUNTIF($B$2:B408,"&gt;0"))</f>
        <v>406</v>
      </c>
      <c r="D408" t="str">
        <f t="shared" ca="1" si="13"/>
        <v>Nicholas Henry - COL - AD</v>
      </c>
    </row>
    <row r="409" spans="1:4" x14ac:dyDescent="0.25">
      <c r="A409" t="str">
        <f>IF(Données!A409&lt;&gt;0,Données!A409,"")</f>
        <v>Nicholas Henry - COL - AD</v>
      </c>
      <c r="B409">
        <f t="shared" ca="1" si="12"/>
        <v>1</v>
      </c>
      <c r="C409">
        <f ca="1">IF(B409=0,"",COUNTIF($B$2:B409,"&gt;0"))</f>
        <v>407</v>
      </c>
      <c r="D409" t="str">
        <f t="shared" ca="1" si="13"/>
        <v>Josh Anderson - COL - DG</v>
      </c>
    </row>
    <row r="410" spans="1:4" x14ac:dyDescent="0.25">
      <c r="A410" t="str">
        <f>IF(Données!A410&lt;&gt;0,Données!A410,"")</f>
        <v>Josh Anderson - COL - DG</v>
      </c>
      <c r="B410">
        <f t="shared" ca="1" si="12"/>
        <v>1</v>
      </c>
      <c r="C410">
        <f ca="1">IF(B410=0,"",COUNTIF($B$2:B410,"&gt;0"))</f>
        <v>408</v>
      </c>
      <c r="D410" t="str">
        <f t="shared" ca="1" si="13"/>
        <v>Vladislav Kamenev - COL - C</v>
      </c>
    </row>
    <row r="411" spans="1:4" x14ac:dyDescent="0.25">
      <c r="A411" t="str">
        <f>IF(Données!A411&lt;&gt;0,Données!A411,"")</f>
        <v>Vladislav Kamenev - COL - C</v>
      </c>
      <c r="B411">
        <f t="shared" ca="1" si="12"/>
        <v>1</v>
      </c>
      <c r="C411">
        <f ca="1">IF(B411=0,"",COUNTIF($B$2:B411,"&gt;0"))</f>
        <v>409</v>
      </c>
      <c r="D411" t="str">
        <f t="shared" ca="1" si="13"/>
        <v>Jacob MacDonald - COL - DG</v>
      </c>
    </row>
    <row r="412" spans="1:4" x14ac:dyDescent="0.25">
      <c r="A412" t="str">
        <f>IF(Données!A412&lt;&gt;0,Données!A412,"")</f>
        <v>Jacob MacDonald - COL - DG</v>
      </c>
      <c r="B412">
        <f t="shared" ca="1" si="12"/>
        <v>1</v>
      </c>
      <c r="C412">
        <f ca="1">IF(B412=0,"",COUNTIF($B$2:B412,"&gt;0"))</f>
        <v>410</v>
      </c>
      <c r="D412" t="str">
        <f t="shared" ca="1" si="13"/>
        <v>Calle Rosen - COL - DG</v>
      </c>
    </row>
    <row r="413" spans="1:4" x14ac:dyDescent="0.25">
      <c r="A413" t="str">
        <f>IF(Données!A413&lt;&gt;0,Données!A413,"")</f>
        <v>Calle Rosen - COL - DG</v>
      </c>
      <c r="B413">
        <f t="shared" ca="1" si="12"/>
        <v>1</v>
      </c>
      <c r="C413">
        <f ca="1">IF(B413=0,"",COUNTIF($B$2:B413,"&gt;0"))</f>
        <v>411</v>
      </c>
      <c r="D413" t="str">
        <f t="shared" ca="1" si="13"/>
        <v>Anton Lindholm - COL - DG</v>
      </c>
    </row>
    <row r="414" spans="1:4" x14ac:dyDescent="0.25">
      <c r="A414" t="str">
        <f>IF(Données!A414&lt;&gt;0,Données!A414,"")</f>
        <v>Anton Lindholm - COL - DG</v>
      </c>
      <c r="B414">
        <f t="shared" ca="1" si="12"/>
        <v>1</v>
      </c>
      <c r="C414">
        <f ca="1">IF(B414=0,"",COUNTIF($B$2:B414,"&gt;0"))</f>
        <v>412</v>
      </c>
      <c r="D414" t="str">
        <f t="shared" ca="1" si="13"/>
        <v>Travis Barron - COL - AG</v>
      </c>
    </row>
    <row r="415" spans="1:4" x14ac:dyDescent="0.25">
      <c r="A415" t="str">
        <f>IF(Données!A415&lt;&gt;0,Données!A415,"")</f>
        <v>Travis Barron - COL - AG</v>
      </c>
      <c r="B415">
        <f t="shared" ca="1" si="12"/>
        <v>1</v>
      </c>
      <c r="C415">
        <f ca="1">IF(B415=0,"",COUNTIF($B$2:B415,"&gt;0"))</f>
        <v>413</v>
      </c>
      <c r="D415" t="str">
        <f t="shared" ca="1" si="13"/>
        <v>Sheldon Dries - COL - C</v>
      </c>
    </row>
    <row r="416" spans="1:4" x14ac:dyDescent="0.25">
      <c r="A416" t="str">
        <f>IF(Données!A416&lt;&gt;0,Données!A416,"")</f>
        <v>Sheldon Dries - COL - C</v>
      </c>
      <c r="B416">
        <f t="shared" ca="1" si="12"/>
        <v>1</v>
      </c>
      <c r="C416">
        <f ca="1">IF(B416=0,"",COUNTIF($B$2:B416,"&gt;0"))</f>
        <v>414</v>
      </c>
      <c r="D416" t="str">
        <f t="shared" ca="1" si="13"/>
        <v>Ryan Graves - COL - DG</v>
      </c>
    </row>
    <row r="417" spans="1:4" x14ac:dyDescent="0.25">
      <c r="A417" t="str">
        <f>IF(Données!A417&lt;&gt;0,Données!A417,"")</f>
        <v>Ryan Graves - COL - DG</v>
      </c>
      <c r="B417">
        <f t="shared" ca="1" si="12"/>
        <v>1</v>
      </c>
      <c r="C417">
        <f ca="1">IF(B417=0,"",COUNTIF($B$2:B417,"&gt;0"))</f>
        <v>415</v>
      </c>
      <c r="D417" t="str">
        <f t="shared" ca="1" si="13"/>
        <v>AJ Greer - COL - AG</v>
      </c>
    </row>
    <row r="418" spans="1:4" x14ac:dyDescent="0.25">
      <c r="A418" t="str">
        <f>IF(Données!A418&lt;&gt;0,Données!A418,"")</f>
        <v>AJ Greer - COL - AG</v>
      </c>
      <c r="B418">
        <f t="shared" ca="1" si="12"/>
        <v>1</v>
      </c>
      <c r="C418">
        <f ca="1">IF(B418=0,"",COUNTIF($B$2:B418,"&gt;0"))</f>
        <v>416</v>
      </c>
      <c r="D418" t="str">
        <f t="shared" ca="1" si="13"/>
        <v>Mark Alt - COL - DD</v>
      </c>
    </row>
    <row r="419" spans="1:4" x14ac:dyDescent="0.25">
      <c r="A419" t="str">
        <f>IF(Données!A419&lt;&gt;0,Données!A419,"")</f>
        <v>Mark Alt - COL - DD</v>
      </c>
      <c r="B419">
        <f t="shared" ca="1" si="12"/>
        <v>1</v>
      </c>
      <c r="C419">
        <f ca="1">IF(B419=0,"",COUNTIF($B$2:B419,"&gt;0"))</f>
        <v>417</v>
      </c>
      <c r="D419" t="str">
        <f t="shared" ca="1" si="13"/>
        <v>Ty Lewis - COL - AG</v>
      </c>
    </row>
    <row r="420" spans="1:4" x14ac:dyDescent="0.25">
      <c r="A420" t="str">
        <f>IF(Données!A420&lt;&gt;0,Données!A420,"")</f>
        <v>Ty Lewis - COL - AG</v>
      </c>
      <c r="B420">
        <f t="shared" ca="1" si="12"/>
        <v>1</v>
      </c>
      <c r="C420">
        <f ca="1">IF(B420=0,"",COUNTIF($B$2:B420,"&gt;0"))</f>
        <v>418</v>
      </c>
      <c r="D420" t="str">
        <f t="shared" ca="1" si="13"/>
        <v>Jayson Megna - COL - AD</v>
      </c>
    </row>
    <row r="421" spans="1:4" x14ac:dyDescent="0.25">
      <c r="A421" t="str">
        <f>IF(Données!A421&lt;&gt;0,Données!A421,"")</f>
        <v>Jayson Megna - COL - AD</v>
      </c>
      <c r="B421">
        <f t="shared" ca="1" si="12"/>
        <v>1</v>
      </c>
      <c r="C421">
        <f ca="1">IF(B421=0,"",COUNTIF($B$2:B421,"&gt;0"))</f>
        <v>419</v>
      </c>
      <c r="D421" t="str">
        <f t="shared" ca="1" si="13"/>
        <v>Daniel Renouf - COL - D</v>
      </c>
    </row>
    <row r="422" spans="1:4" x14ac:dyDescent="0.25">
      <c r="A422" t="str">
        <f>IF(Données!A422&lt;&gt;0,Données!A422,"")</f>
        <v>Daniel Renouf - COL - D</v>
      </c>
      <c r="B422">
        <f t="shared" ca="1" si="12"/>
        <v>1</v>
      </c>
      <c r="C422">
        <f ca="1">IF(B422=0,"",COUNTIF($B$2:B422,"&gt;0"))</f>
        <v>420</v>
      </c>
      <c r="D422" t="str">
        <f t="shared" ca="1" si="13"/>
        <v>T.J. Tynan - COL - C</v>
      </c>
    </row>
    <row r="423" spans="1:4" x14ac:dyDescent="0.25">
      <c r="A423" t="str">
        <f>IF(Données!A423&lt;&gt;0,Données!A423,"")</f>
        <v>T.J. Tynan - COL - C</v>
      </c>
      <c r="B423">
        <f t="shared" ca="1" si="12"/>
        <v>1</v>
      </c>
      <c r="C423">
        <f ca="1">IF(B423=0,"",COUNTIF($B$2:B423,"&gt;0"))</f>
        <v>421</v>
      </c>
      <c r="D423" t="str">
        <f t="shared" ca="1" si="13"/>
        <v>Mikko Rantanen - COL - AD</v>
      </c>
    </row>
    <row r="424" spans="1:4" x14ac:dyDescent="0.25">
      <c r="A424" t="str">
        <f>IF(Données!A424&lt;&gt;0,Données!A424,"")</f>
        <v>Mikko Rantanen - COL - AD</v>
      </c>
      <c r="B424">
        <f t="shared" ca="1" si="12"/>
        <v>1</v>
      </c>
      <c r="C424">
        <f ca="1">IF(B424=0,"",COUNTIF($B$2:B424,"&gt;0"))</f>
        <v>422</v>
      </c>
      <c r="D424" t="str">
        <f t="shared" ca="1" si="13"/>
        <v>Tyler Seguin - DAL - C, AD</v>
      </c>
    </row>
    <row r="425" spans="1:4" x14ac:dyDescent="0.25">
      <c r="A425" t="str">
        <f>IF(Données!A425&lt;&gt;0,Données!A425,"")</f>
        <v>Tyler Seguin - DAL - C, AD</v>
      </c>
      <c r="B425">
        <f t="shared" ca="1" si="12"/>
        <v>1</v>
      </c>
      <c r="C425">
        <f ca="1">IF(B425=0,"",COUNTIF($B$2:B425,"&gt;0"))</f>
        <v>423</v>
      </c>
      <c r="D425" t="str">
        <f t="shared" ca="1" si="13"/>
        <v>Jamie Benn - DAL - AG</v>
      </c>
    </row>
    <row r="426" spans="1:4" x14ac:dyDescent="0.25">
      <c r="A426" t="str">
        <f>IF(Données!A426&lt;&gt;0,Données!A426,"")</f>
        <v>Jamie Benn - DAL - AG</v>
      </c>
      <c r="B426">
        <f t="shared" ca="1" si="12"/>
        <v>1</v>
      </c>
      <c r="C426">
        <f ca="1">IF(B426=0,"",COUNTIF($B$2:B426,"&gt;0"))</f>
        <v>424</v>
      </c>
      <c r="D426" t="str">
        <f t="shared" ca="1" si="13"/>
        <v>Joe Pavelski - DAL - AD, C</v>
      </c>
    </row>
    <row r="427" spans="1:4" x14ac:dyDescent="0.25">
      <c r="A427" t="str">
        <f>IF(Données!A427&lt;&gt;0,Données!A427,"")</f>
        <v>Joe Pavelski - DAL - AD, C</v>
      </c>
      <c r="B427">
        <f t="shared" ca="1" si="12"/>
        <v>1</v>
      </c>
      <c r="C427">
        <f ca="1">IF(B427=0,"",COUNTIF($B$2:B427,"&gt;0"))</f>
        <v>425</v>
      </c>
      <c r="D427" t="str">
        <f t="shared" ca="1" si="13"/>
        <v>Alexander Radulov - DAL - AD</v>
      </c>
    </row>
    <row r="428" spans="1:4" x14ac:dyDescent="0.25">
      <c r="A428" t="str">
        <f>IF(Données!A428&lt;&gt;0,Données!A428,"")</f>
        <v>Alexander Radulov - DAL - AD</v>
      </c>
      <c r="B428">
        <f t="shared" ca="1" si="12"/>
        <v>1</v>
      </c>
      <c r="C428">
        <f ca="1">IF(B428=0,"",COUNTIF($B$2:B428,"&gt;0"))</f>
        <v>426</v>
      </c>
      <c r="D428" t="str">
        <f t="shared" ca="1" si="13"/>
        <v>Esa Lindell - DAL - DG</v>
      </c>
    </row>
    <row r="429" spans="1:4" x14ac:dyDescent="0.25">
      <c r="A429" t="str">
        <f>IF(Données!A429&lt;&gt;0,Données!A429,"")</f>
        <v>Esa Lindell - DAL - DG</v>
      </c>
      <c r="B429">
        <f t="shared" ca="1" si="12"/>
        <v>1</v>
      </c>
      <c r="C429">
        <f ca="1">IF(B429=0,"",COUNTIF($B$2:B429,"&gt;0"))</f>
        <v>427</v>
      </c>
      <c r="D429" t="str">
        <f t="shared" ca="1" si="13"/>
        <v>Ben Bishop - DAL - G</v>
      </c>
    </row>
    <row r="430" spans="1:4" x14ac:dyDescent="0.25">
      <c r="A430" t="str">
        <f>IF(Données!A430&lt;&gt;0,Données!A430,"")</f>
        <v>Ben Bishop - DAL - G</v>
      </c>
      <c r="B430">
        <f t="shared" ca="1" si="12"/>
        <v>1</v>
      </c>
      <c r="C430">
        <f ca="1">IF(B430=0,"",COUNTIF($B$2:B430,"&gt;0"))</f>
        <v>428</v>
      </c>
      <c r="D430" t="str">
        <f t="shared" ca="1" si="13"/>
        <v>Martin Hanzal - DAL - C</v>
      </c>
    </row>
    <row r="431" spans="1:4" x14ac:dyDescent="0.25">
      <c r="A431" t="str">
        <f>IF(Données!A431&lt;&gt;0,Données!A431,"")</f>
        <v>Martin Hanzal - DAL - C</v>
      </c>
      <c r="B431">
        <f t="shared" ca="1" si="12"/>
        <v>1</v>
      </c>
      <c r="C431">
        <f ca="1">IF(B431=0,"",COUNTIF($B$2:B431,"&gt;0"))</f>
        <v>429</v>
      </c>
      <c r="D431" t="str">
        <f t="shared" ca="1" si="13"/>
        <v>John Klingberg - DAL - DD</v>
      </c>
    </row>
    <row r="432" spans="1:4" x14ac:dyDescent="0.25">
      <c r="A432" t="str">
        <f>IF(Données!A432&lt;&gt;0,Données!A432,"")</f>
        <v>John Klingberg - DAL - DD</v>
      </c>
      <c r="B432">
        <f t="shared" ca="1" si="12"/>
        <v>1</v>
      </c>
      <c r="C432">
        <f ca="1">IF(B432=0,"",COUNTIF($B$2:B432,"&gt;0"))</f>
        <v>430</v>
      </c>
      <c r="D432" t="str">
        <f t="shared" ca="1" si="13"/>
        <v>Miro Heiskanen - DAL - DG</v>
      </c>
    </row>
    <row r="433" spans="1:4" x14ac:dyDescent="0.25">
      <c r="A433" t="str">
        <f>IF(Données!A433&lt;&gt;0,Données!A433,"")</f>
        <v>Miro Heiskanen - DAL - DG</v>
      </c>
      <c r="B433">
        <f t="shared" ca="1" si="12"/>
        <v>1</v>
      </c>
      <c r="C433">
        <f ca="1">IF(B433=0,"",COUNTIF($B$2:B433,"&gt;0"))</f>
        <v>431</v>
      </c>
      <c r="D433" t="str">
        <f t="shared" ca="1" si="13"/>
        <v>Andrew Cogliano - DAL - AG, AD, C</v>
      </c>
    </row>
    <row r="434" spans="1:4" x14ac:dyDescent="0.25">
      <c r="A434" t="str">
        <f>IF(Données!A434&lt;&gt;0,Données!A434,"")</f>
        <v>Andrew Cogliano - DAL - AG, AD, C</v>
      </c>
      <c r="B434">
        <f t="shared" ca="1" si="12"/>
        <v>1</v>
      </c>
      <c r="C434">
        <f ca="1">IF(B434=0,"",COUNTIF($B$2:B434,"&gt;0"))</f>
        <v>432</v>
      </c>
      <c r="D434" t="str">
        <f t="shared" ca="1" si="13"/>
        <v>Corey Perry - DAL - AD</v>
      </c>
    </row>
    <row r="435" spans="1:4" x14ac:dyDescent="0.25">
      <c r="A435" t="str">
        <f>IF(Données!A435&lt;&gt;0,Données!A435,"")</f>
        <v>Corey Perry - DAL - AD</v>
      </c>
      <c r="B435">
        <f t="shared" ca="1" si="12"/>
        <v>1</v>
      </c>
      <c r="C435">
        <f ca="1">IF(B435=0,"",COUNTIF($B$2:B435,"&gt;0"))</f>
        <v>433</v>
      </c>
      <c r="D435" t="str">
        <f t="shared" ca="1" si="13"/>
        <v>Anton Khudobin - DAL - G</v>
      </c>
    </row>
    <row r="436" spans="1:4" x14ac:dyDescent="0.25">
      <c r="A436" t="str">
        <f>IF(Données!A436&lt;&gt;0,Données!A436,"")</f>
        <v>Anton Khudobin - DAL - G</v>
      </c>
      <c r="B436">
        <f t="shared" ca="1" si="12"/>
        <v>1</v>
      </c>
      <c r="C436">
        <f ca="1">IF(B436=0,"",COUNTIF($B$2:B436,"&gt;0"))</f>
        <v>434</v>
      </c>
      <c r="D436" t="str">
        <f t="shared" ca="1" si="13"/>
        <v>Blake Comeau - DAL - AG, AD</v>
      </c>
    </row>
    <row r="437" spans="1:4" x14ac:dyDescent="0.25">
      <c r="A437" t="str">
        <f>IF(Données!A437&lt;&gt;0,Données!A437,"")</f>
        <v>Blake Comeau - DAL - AG, AD</v>
      </c>
      <c r="B437">
        <f t="shared" ca="1" si="12"/>
        <v>1</v>
      </c>
      <c r="C437">
        <f ca="1">IF(B437=0,"",COUNTIF($B$2:B437,"&gt;0"))</f>
        <v>435</v>
      </c>
      <c r="D437" t="str">
        <f t="shared" ca="1" si="13"/>
        <v>Stephen Johns - DAL - DD</v>
      </c>
    </row>
    <row r="438" spans="1:4" x14ac:dyDescent="0.25">
      <c r="A438" t="str">
        <f>IF(Données!A438&lt;&gt;0,Données!A438,"")</f>
        <v>Stephen Johns - DAL - DD</v>
      </c>
      <c r="B438">
        <f t="shared" ca="1" si="12"/>
        <v>1</v>
      </c>
      <c r="C438">
        <f ca="1">IF(B438=0,"",COUNTIF($B$2:B438,"&gt;0"))</f>
        <v>436</v>
      </c>
      <c r="D438" t="str">
        <f t="shared" ca="1" si="13"/>
        <v>Mattias Janmark - DAL - AG, C</v>
      </c>
    </row>
    <row r="439" spans="1:4" x14ac:dyDescent="0.25">
      <c r="A439" t="str">
        <f>IF(Données!A439&lt;&gt;0,Données!A439,"")</f>
        <v>Mattias Janmark - DAL - AG, C</v>
      </c>
      <c r="B439">
        <f t="shared" ca="1" si="12"/>
        <v>1</v>
      </c>
      <c r="C439">
        <f ca="1">IF(B439=0,"",COUNTIF($B$2:B439,"&gt;0"))</f>
        <v>437</v>
      </c>
      <c r="D439" t="str">
        <f t="shared" ca="1" si="13"/>
        <v>Radek Faksa - DAL - C</v>
      </c>
    </row>
    <row r="440" spans="1:4" x14ac:dyDescent="0.25">
      <c r="A440" t="str">
        <f>IF(Données!A440&lt;&gt;0,Données!A440,"")</f>
        <v>Radek Faksa - DAL - C</v>
      </c>
      <c r="B440">
        <f t="shared" ca="1" si="12"/>
        <v>1</v>
      </c>
      <c r="C440">
        <f ca="1">IF(B440=0,"",COUNTIF($B$2:B440,"&gt;0"))</f>
        <v>438</v>
      </c>
      <c r="D440" t="str">
        <f t="shared" ca="1" si="13"/>
        <v>Jamie Oleksiak - DAL - DG</v>
      </c>
    </row>
    <row r="441" spans="1:4" x14ac:dyDescent="0.25">
      <c r="A441" t="str">
        <f>IF(Données!A441&lt;&gt;0,Données!A441,"")</f>
        <v>Jamie Oleksiak - DAL - DG</v>
      </c>
      <c r="B441">
        <f t="shared" ca="1" si="12"/>
        <v>1</v>
      </c>
      <c r="C441">
        <f ca="1">IF(B441=0,"",COUNTIF($B$2:B441,"&gt;0"))</f>
        <v>439</v>
      </c>
      <c r="D441" t="str">
        <f t="shared" ca="1" si="13"/>
        <v>Andrej Sekera - DAL - DG</v>
      </c>
    </row>
    <row r="442" spans="1:4" x14ac:dyDescent="0.25">
      <c r="A442" t="str">
        <f>IF(Données!A442&lt;&gt;0,Données!A442,"")</f>
        <v>Andrej Sekera - DAL - DG</v>
      </c>
      <c r="B442">
        <f t="shared" ca="1" si="12"/>
        <v>1</v>
      </c>
      <c r="C442">
        <f ca="1">IF(B442=0,"",COUNTIF($B$2:B442,"&gt;0"))</f>
        <v>440</v>
      </c>
      <c r="D442" t="str">
        <f t="shared" ca="1" si="13"/>
        <v>Roman Polák - DAL - DD</v>
      </c>
    </row>
    <row r="443" spans="1:4" x14ac:dyDescent="0.25">
      <c r="A443" t="str">
        <f>IF(Données!A443&lt;&gt;0,Données!A443,"")</f>
        <v>Roman Polák - DAL - DD</v>
      </c>
      <c r="B443">
        <f t="shared" ca="1" si="12"/>
        <v>1</v>
      </c>
      <c r="C443">
        <f ca="1">IF(B443=0,"",COUNTIF($B$2:B443,"&gt;0"))</f>
        <v>441</v>
      </c>
      <c r="D443" t="str">
        <f t="shared" ca="1" si="13"/>
        <v>Denis Gurianov - DAL - AG</v>
      </c>
    </row>
    <row r="444" spans="1:4" x14ac:dyDescent="0.25">
      <c r="A444" t="str">
        <f>IF(Données!A444&lt;&gt;0,Données!A444,"")</f>
        <v>Denis Gurianov - DAL - AG</v>
      </c>
      <c r="B444">
        <f t="shared" ca="1" si="12"/>
        <v>1</v>
      </c>
      <c r="C444">
        <f ca="1">IF(B444=0,"",COUNTIF($B$2:B444,"&gt;0"))</f>
        <v>442</v>
      </c>
      <c r="D444" t="str">
        <f t="shared" ca="1" si="13"/>
        <v>Jason Dickinson - DAL - C</v>
      </c>
    </row>
    <row r="445" spans="1:4" x14ac:dyDescent="0.25">
      <c r="A445" t="str">
        <f>IF(Données!A445&lt;&gt;0,Données!A445,"")</f>
        <v>Jason Dickinson - DAL - C</v>
      </c>
      <c r="B445">
        <f t="shared" ca="1" si="12"/>
        <v>1</v>
      </c>
      <c r="C445">
        <f ca="1">IF(B445=0,"",COUNTIF($B$2:B445,"&gt;0"))</f>
        <v>443</v>
      </c>
      <c r="D445" t="str">
        <f t="shared" ca="1" si="13"/>
        <v>Ty Dellandrea - DAL - C</v>
      </c>
    </row>
    <row r="446" spans="1:4" x14ac:dyDescent="0.25">
      <c r="A446" t="str">
        <f>IF(Données!A446&lt;&gt;0,Données!A446,"")</f>
        <v>Ty Dellandrea - DAL - C</v>
      </c>
      <c r="B446">
        <f t="shared" ca="1" si="12"/>
        <v>1</v>
      </c>
      <c r="C446">
        <f ca="1">IF(B446=0,"",COUNTIF($B$2:B446,"&gt;0"))</f>
        <v>444</v>
      </c>
      <c r="D446" t="str">
        <f t="shared" ca="1" si="13"/>
        <v>Jake Oettinger - DAL - G</v>
      </c>
    </row>
    <row r="447" spans="1:4" x14ac:dyDescent="0.25">
      <c r="A447" t="str">
        <f>IF(Données!A447&lt;&gt;0,Données!A447,"")</f>
        <v>Jake Oettinger - DAL - G</v>
      </c>
      <c r="B447">
        <f t="shared" ca="1" si="12"/>
        <v>1</v>
      </c>
      <c r="C447">
        <f ca="1">IF(B447=0,"",COUNTIF($B$2:B447,"&gt;0"))</f>
        <v>445</v>
      </c>
      <c r="D447" t="str">
        <f t="shared" ca="1" si="13"/>
        <v>Joseph Cecconi - DAL - D</v>
      </c>
    </row>
    <row r="448" spans="1:4" x14ac:dyDescent="0.25">
      <c r="A448" t="str">
        <f>IF(Données!A448&lt;&gt;0,Données!A448,"")</f>
        <v>Joseph Cecconi - DAL - D</v>
      </c>
      <c r="B448">
        <f t="shared" ca="1" si="12"/>
        <v>1</v>
      </c>
      <c r="C448">
        <f ca="1">IF(B448=0,"",COUNTIF($B$2:B448,"&gt;0"))</f>
        <v>446</v>
      </c>
      <c r="D448" t="str">
        <f t="shared" ca="1" si="13"/>
        <v>Riley Tufte - DAL - AG</v>
      </c>
    </row>
    <row r="449" spans="1:4" x14ac:dyDescent="0.25">
      <c r="A449" t="str">
        <f>IF(Données!A449&lt;&gt;0,Données!A449,"")</f>
        <v>Riley Tufte - DAL - AG</v>
      </c>
      <c r="B449">
        <f t="shared" ca="1" si="12"/>
        <v>1</v>
      </c>
      <c r="C449">
        <f ca="1">IF(B449=0,"",COUNTIF($B$2:B449,"&gt;0"))</f>
        <v>447</v>
      </c>
      <c r="D449" t="str">
        <f t="shared" ca="1" si="13"/>
        <v>Tony Calderone - DAL - AD</v>
      </c>
    </row>
    <row r="450" spans="1:4" x14ac:dyDescent="0.25">
      <c r="A450" t="str">
        <f>IF(Données!A450&lt;&gt;0,Données!A450,"")</f>
        <v>Tony Calderone - DAL - AD</v>
      </c>
      <c r="B450">
        <f t="shared" ca="1" si="12"/>
        <v>1</v>
      </c>
      <c r="C450">
        <f ca="1">IF(B450=0,"",COUNTIF($B$2:B450,"&gt;0"))</f>
        <v>448</v>
      </c>
      <c r="D450" t="str">
        <f t="shared" ca="1" si="13"/>
        <v>Emil Djuse - DAL - DG</v>
      </c>
    </row>
    <row r="451" spans="1:4" x14ac:dyDescent="0.25">
      <c r="A451" t="str">
        <f>IF(Données!A451&lt;&gt;0,Données!A451,"")</f>
        <v>Emil Djuse - DAL - DG</v>
      </c>
      <c r="B451">
        <f t="shared" ref="B451:B514" ca="1" si="14">IFERROR(SEARCH(INDIRECT(CELL("adresse")),A451),0)</f>
        <v>1</v>
      </c>
      <c r="C451">
        <f ca="1">IF(B451=0,"",COUNTIF($B$2:B451,"&gt;0"))</f>
        <v>449</v>
      </c>
      <c r="D451" t="str">
        <f t="shared" ref="D451:D514" ca="1" si="15">IFERROR(INDEX(A:A,MATCH(ROW(B450),C:C,0)),"")</f>
        <v>Tye Felhaber - DAL - C</v>
      </c>
    </row>
    <row r="452" spans="1:4" x14ac:dyDescent="0.25">
      <c r="A452" t="str">
        <f>IF(Données!A452&lt;&gt;0,Données!A452,"")</f>
        <v>Tye Felhaber - DAL - C</v>
      </c>
      <c r="B452">
        <f t="shared" ca="1" si="14"/>
        <v>1</v>
      </c>
      <c r="C452">
        <f ca="1">IF(B452=0,"",COUNTIF($B$2:B452,"&gt;0"))</f>
        <v>450</v>
      </c>
      <c r="D452" t="str">
        <f t="shared" ca="1" si="15"/>
        <v>Rhett Gardner - DAL - C, AG</v>
      </c>
    </row>
    <row r="453" spans="1:4" x14ac:dyDescent="0.25">
      <c r="A453" t="str">
        <f>IF(Données!A453&lt;&gt;0,Données!A453,"")</f>
        <v>Rhett Gardner - DAL - C, AG</v>
      </c>
      <c r="B453">
        <f t="shared" ca="1" si="14"/>
        <v>1</v>
      </c>
      <c r="C453">
        <f ca="1">IF(B453=0,"",COUNTIF($B$2:B453,"&gt;0"))</f>
        <v>451</v>
      </c>
      <c r="D453" t="str">
        <f t="shared" ca="1" si="15"/>
        <v>Roope Hintz - DAL - C, AG</v>
      </c>
    </row>
    <row r="454" spans="1:4" x14ac:dyDescent="0.25">
      <c r="A454" t="str">
        <f>IF(Données!A454&lt;&gt;0,Données!A454,"")</f>
        <v>Roope Hintz - DAL - C, AG</v>
      </c>
      <c r="B454">
        <f t="shared" ca="1" si="14"/>
        <v>1</v>
      </c>
      <c r="C454">
        <f ca="1">IF(B454=0,"",COUNTIF($B$2:B454,"&gt;0"))</f>
        <v>452</v>
      </c>
      <c r="D454" t="str">
        <f t="shared" ca="1" si="15"/>
        <v>Joel Kiviranta - DAL - AG, AD</v>
      </c>
    </row>
    <row r="455" spans="1:4" x14ac:dyDescent="0.25">
      <c r="A455" t="str">
        <f>IF(Données!A455&lt;&gt;0,Données!A455,"")</f>
        <v>Joel Kiviranta - DAL - AG, AD</v>
      </c>
      <c r="B455">
        <f t="shared" ca="1" si="14"/>
        <v>1</v>
      </c>
      <c r="C455">
        <f ca="1">IF(B455=0,"",COUNTIF($B$2:B455,"&gt;0"))</f>
        <v>453</v>
      </c>
      <c r="D455" t="str">
        <f t="shared" ca="1" si="15"/>
        <v>Josh Melnick - DAL - AD</v>
      </c>
    </row>
    <row r="456" spans="1:4" x14ac:dyDescent="0.25">
      <c r="A456" t="str">
        <f>IF(Données!A456&lt;&gt;0,Données!A456,"")</f>
        <v>Josh Melnick - DAL - AD</v>
      </c>
      <c r="B456">
        <f t="shared" ca="1" si="14"/>
        <v>1</v>
      </c>
      <c r="C456">
        <f ca="1">IF(B456=0,"",COUNTIF($B$2:B456,"&gt;0"))</f>
        <v>454</v>
      </c>
      <c r="D456" t="str">
        <f t="shared" ca="1" si="15"/>
        <v>Colton Point - DAL - G</v>
      </c>
    </row>
    <row r="457" spans="1:4" x14ac:dyDescent="0.25">
      <c r="A457" t="str">
        <f>IF(Données!A457&lt;&gt;0,Données!A457,"")</f>
        <v>Colton Point - DAL - G</v>
      </c>
      <c r="B457">
        <f t="shared" ca="1" si="14"/>
        <v>1</v>
      </c>
      <c r="C457">
        <f ca="1">IF(B457=0,"",COUNTIF($B$2:B457,"&gt;0"))</f>
        <v>455</v>
      </c>
      <c r="D457" t="str">
        <f t="shared" ca="1" si="15"/>
        <v>Riley Damiani - DAL - C</v>
      </c>
    </row>
    <row r="458" spans="1:4" x14ac:dyDescent="0.25">
      <c r="A458" t="str">
        <f>IF(Données!A458&lt;&gt;0,Données!A458,"")</f>
        <v>Riley Damiani - DAL - C</v>
      </c>
      <c r="B458">
        <f t="shared" ca="1" si="14"/>
        <v>1</v>
      </c>
      <c r="C458">
        <f ca="1">IF(B458=0,"",COUNTIF($B$2:B458,"&gt;0"))</f>
        <v>456</v>
      </c>
      <c r="D458" t="str">
        <f t="shared" ca="1" si="15"/>
        <v>Jason Robertson - DAL - AG</v>
      </c>
    </row>
    <row r="459" spans="1:4" x14ac:dyDescent="0.25">
      <c r="A459" t="str">
        <f>IF(Données!A459&lt;&gt;0,Données!A459,"")</f>
        <v>Jason Robertson - DAL - AG</v>
      </c>
      <c r="B459">
        <f t="shared" ca="1" si="14"/>
        <v>1</v>
      </c>
      <c r="C459">
        <f ca="1">IF(B459=0,"",COUNTIF($B$2:B459,"&gt;0"))</f>
        <v>457</v>
      </c>
      <c r="D459" t="str">
        <f t="shared" ca="1" si="15"/>
        <v>Adam Mascherin - DAL - C, AG</v>
      </c>
    </row>
    <row r="460" spans="1:4" x14ac:dyDescent="0.25">
      <c r="A460" t="str">
        <f>IF(Données!A460&lt;&gt;0,Données!A460,"")</f>
        <v>Adam Mascherin - DAL - C, AG</v>
      </c>
      <c r="B460">
        <f t="shared" ca="1" si="14"/>
        <v>1</v>
      </c>
      <c r="C460">
        <f ca="1">IF(B460=0,"",COUNTIF($B$2:B460,"&gt;0"))</f>
        <v>458</v>
      </c>
      <c r="D460" t="str">
        <f t="shared" ca="1" si="15"/>
        <v>Benjamin Gleason - DAL - DG</v>
      </c>
    </row>
    <row r="461" spans="1:4" x14ac:dyDescent="0.25">
      <c r="A461" t="str">
        <f>IF(Données!A461&lt;&gt;0,Données!A461,"")</f>
        <v>Benjamin Gleason - DAL - DG</v>
      </c>
      <c r="B461">
        <f t="shared" ca="1" si="14"/>
        <v>1</v>
      </c>
      <c r="C461">
        <f ca="1">IF(B461=0,"",COUNTIF($B$2:B461,"&gt;0"))</f>
        <v>459</v>
      </c>
      <c r="D461" t="str">
        <f t="shared" ca="1" si="15"/>
        <v>Justin Dowling - DAL - C</v>
      </c>
    </row>
    <row r="462" spans="1:4" x14ac:dyDescent="0.25">
      <c r="A462" t="str">
        <f>IF(Données!A462&lt;&gt;0,Données!A462,"")</f>
        <v>Justin Dowling - DAL - C</v>
      </c>
      <c r="B462">
        <f t="shared" ca="1" si="14"/>
        <v>1</v>
      </c>
      <c r="C462">
        <f ca="1">IF(B462=0,"",COUNTIF($B$2:B462,"&gt;0"))</f>
        <v>460</v>
      </c>
      <c r="D462" t="str">
        <f t="shared" ca="1" si="15"/>
        <v>John Nyberg - DAL - DG</v>
      </c>
    </row>
    <row r="463" spans="1:4" x14ac:dyDescent="0.25">
      <c r="A463" t="str">
        <f>IF(Données!A463&lt;&gt;0,Données!A463,"")</f>
        <v>John Nyberg - DAL - DG</v>
      </c>
      <c r="B463">
        <f t="shared" ca="1" si="14"/>
        <v>1</v>
      </c>
      <c r="C463">
        <f ca="1">IF(B463=0,"",COUNTIF($B$2:B463,"&gt;0"))</f>
        <v>461</v>
      </c>
      <c r="D463" t="str">
        <f t="shared" ca="1" si="15"/>
        <v>Nicholas Caamano - DAL - AD</v>
      </c>
    </row>
    <row r="464" spans="1:4" x14ac:dyDescent="0.25">
      <c r="A464" t="str">
        <f>IF(Données!A464&lt;&gt;0,Données!A464,"")</f>
        <v>Nicholas Caamano - DAL - AD</v>
      </c>
      <c r="B464">
        <f t="shared" ca="1" si="14"/>
        <v>1</v>
      </c>
      <c r="C464">
        <f ca="1">IF(B464=0,"",COUNTIF($B$2:B464,"&gt;0"))</f>
        <v>462</v>
      </c>
      <c r="D464" t="str">
        <f t="shared" ca="1" si="15"/>
        <v>Taylor Fedun - DAL - DD</v>
      </c>
    </row>
    <row r="465" spans="1:4" x14ac:dyDescent="0.25">
      <c r="A465" t="str">
        <f>IF(Données!A465&lt;&gt;0,Données!A465,"")</f>
        <v>Taylor Fedun - DAL - DD</v>
      </c>
      <c r="B465">
        <f t="shared" ca="1" si="14"/>
        <v>1</v>
      </c>
      <c r="C465">
        <f ca="1">IF(B465=0,"",COUNTIF($B$2:B465,"&gt;0"))</f>
        <v>463</v>
      </c>
      <c r="D465" t="str">
        <f t="shared" ca="1" si="15"/>
        <v>Tanner Kero - DAL - C</v>
      </c>
    </row>
    <row r="466" spans="1:4" x14ac:dyDescent="0.25">
      <c r="A466" t="str">
        <f>IF(Données!A466&lt;&gt;0,Données!A466,"")</f>
        <v>Tanner Kero - DAL - C</v>
      </c>
      <c r="B466">
        <f t="shared" ca="1" si="14"/>
        <v>1</v>
      </c>
      <c r="C466">
        <f ca="1">IF(B466=0,"",COUNTIF($B$2:B466,"&gt;0"))</f>
        <v>464</v>
      </c>
      <c r="D466" t="str">
        <f t="shared" ca="1" si="15"/>
        <v>Joel L'Esperance - DAL - C, AD</v>
      </c>
    </row>
    <row r="467" spans="1:4" x14ac:dyDescent="0.25">
      <c r="A467" t="str">
        <f>IF(Données!A467&lt;&gt;0,Données!A467,"")</f>
        <v>Joel L'Esperance - DAL - C, AD</v>
      </c>
      <c r="B467">
        <f t="shared" ca="1" si="14"/>
        <v>1</v>
      </c>
      <c r="C467">
        <f ca="1">IF(B467=0,"",COUNTIF($B$2:B467,"&gt;0"))</f>
        <v>465</v>
      </c>
      <c r="D467" t="str">
        <f t="shared" ca="1" si="15"/>
        <v>Ondrej Vala - DAL - DG</v>
      </c>
    </row>
    <row r="468" spans="1:4" x14ac:dyDescent="0.25">
      <c r="A468" t="str">
        <f>IF(Données!A468&lt;&gt;0,Données!A468,"")</f>
        <v>Ondrej Vala - DAL - DG</v>
      </c>
      <c r="B468">
        <f t="shared" ca="1" si="14"/>
        <v>1</v>
      </c>
      <c r="C468">
        <f ca="1">IF(B468=0,"",COUNTIF($B$2:B468,"&gt;0"))</f>
        <v>466</v>
      </c>
      <c r="D468" t="str">
        <f t="shared" ca="1" si="15"/>
        <v>Gavin Bayreuther - DAL - D</v>
      </c>
    </row>
    <row r="469" spans="1:4" x14ac:dyDescent="0.25">
      <c r="A469" t="str">
        <f>IF(Données!A469&lt;&gt;0,Données!A469,"")</f>
        <v>Gavin Bayreuther - DAL - D</v>
      </c>
      <c r="B469">
        <f t="shared" ca="1" si="14"/>
        <v>1</v>
      </c>
      <c r="C469">
        <f ca="1">IF(B469=0,"",COUNTIF($B$2:B469,"&gt;0"))</f>
        <v>467</v>
      </c>
      <c r="D469" t="str">
        <f t="shared" ca="1" si="15"/>
        <v>Landon Bow - DAL - G</v>
      </c>
    </row>
    <row r="470" spans="1:4" x14ac:dyDescent="0.25">
      <c r="A470" t="str">
        <f>IF(Données!A470&lt;&gt;0,Données!A470,"")</f>
        <v>Landon Bow - DAL - G</v>
      </c>
      <c r="B470">
        <f t="shared" ca="1" si="14"/>
        <v>1</v>
      </c>
      <c r="C470">
        <f ca="1">IF(B470=0,"",COUNTIF($B$2:B470,"&gt;0"))</f>
        <v>468</v>
      </c>
      <c r="D470" t="str">
        <f t="shared" ca="1" si="15"/>
        <v>Joel Hanley - DAL - DG</v>
      </c>
    </row>
    <row r="471" spans="1:4" x14ac:dyDescent="0.25">
      <c r="A471" t="str">
        <f>IF(Données!A471&lt;&gt;0,Données!A471,"")</f>
        <v>Joel Hanley - DAL - DG</v>
      </c>
      <c r="B471">
        <f t="shared" ca="1" si="14"/>
        <v>1</v>
      </c>
      <c r="C471">
        <f ca="1">IF(B471=0,"",COUNTIF($B$2:B471,"&gt;0"))</f>
        <v>469</v>
      </c>
      <c r="D471" t="str">
        <f t="shared" ca="1" si="15"/>
        <v>Dillon Heatherington - DAL - DG</v>
      </c>
    </row>
    <row r="472" spans="1:4" x14ac:dyDescent="0.25">
      <c r="A472" t="str">
        <f>IF(Données!A472&lt;&gt;0,Données!A472,"")</f>
        <v>Dillon Heatherington - DAL - DG</v>
      </c>
      <c r="B472">
        <f t="shared" ca="1" si="14"/>
        <v>1</v>
      </c>
      <c r="C472">
        <f ca="1">IF(B472=0,"",COUNTIF($B$2:B472,"&gt;0"))</f>
        <v>470</v>
      </c>
      <c r="D472" t="str">
        <f t="shared" ca="1" si="15"/>
        <v>Reece Scarlett - DAL - DD</v>
      </c>
    </row>
    <row r="473" spans="1:4" x14ac:dyDescent="0.25">
      <c r="A473" t="str">
        <f>IF(Données!A473&lt;&gt;0,Données!A473,"")</f>
        <v>Reece Scarlett - DAL - DD</v>
      </c>
      <c r="B473">
        <f t="shared" ca="1" si="14"/>
        <v>1</v>
      </c>
      <c r="C473">
        <f ca="1">IF(B473=0,"",COUNTIF($B$2:B473,"&gt;0"))</f>
        <v>471</v>
      </c>
      <c r="D473" t="str">
        <f t="shared" ca="1" si="15"/>
        <v>Michael Mersch - DAL - AG</v>
      </c>
    </row>
    <row r="474" spans="1:4" x14ac:dyDescent="0.25">
      <c r="A474" t="str">
        <f>IF(Données!A474&lt;&gt;0,Données!A474,"")</f>
        <v>Michael Mersch - DAL - AG</v>
      </c>
      <c r="B474">
        <f t="shared" ca="1" si="14"/>
        <v>1</v>
      </c>
      <c r="C474">
        <f ca="1">IF(B474=0,"",COUNTIF($B$2:B474,"&gt;0"))</f>
        <v>472</v>
      </c>
      <c r="D474" t="str">
        <f t="shared" ca="1" si="15"/>
        <v>Julius Honka - DAL - DD</v>
      </c>
    </row>
    <row r="475" spans="1:4" x14ac:dyDescent="0.25">
      <c r="A475" t="str">
        <f>IF(Données!A475&lt;&gt;0,Données!A475,"")</f>
        <v>Julius Honka - DAL - DD</v>
      </c>
      <c r="B475">
        <f t="shared" ca="1" si="14"/>
        <v>1</v>
      </c>
      <c r="C475">
        <f ca="1">IF(B475=0,"",COUNTIF($B$2:B475,"&gt;0"))</f>
        <v>473</v>
      </c>
      <c r="D475" t="str">
        <f t="shared" ca="1" si="15"/>
        <v>Dylan Larkin - DET - C, AG</v>
      </c>
    </row>
    <row r="476" spans="1:4" x14ac:dyDescent="0.25">
      <c r="A476" t="str">
        <f>IF(Données!A476&lt;&gt;0,Données!A476,"")</f>
        <v>Dylan Larkin - DET - C, AG</v>
      </c>
      <c r="B476">
        <f t="shared" ca="1" si="14"/>
        <v>1</v>
      </c>
      <c r="C476">
        <f ca="1">IF(B476=0,"",COUNTIF($B$2:B476,"&gt;0"))</f>
        <v>474</v>
      </c>
      <c r="D476" t="str">
        <f t="shared" ca="1" si="15"/>
        <v>Mike Green - DET - DD</v>
      </c>
    </row>
    <row r="477" spans="1:4" x14ac:dyDescent="0.25">
      <c r="A477" t="str">
        <f>IF(Données!A477&lt;&gt;0,Données!A477,"")</f>
        <v>Mike Green - DET - DD</v>
      </c>
      <c r="B477">
        <f t="shared" ca="1" si="14"/>
        <v>1</v>
      </c>
      <c r="C477">
        <f ca="1">IF(B477=0,"",COUNTIF($B$2:B477,"&gt;0"))</f>
        <v>475</v>
      </c>
      <c r="D477" t="str">
        <f t="shared" ca="1" si="15"/>
        <v>Frans Nielsen - DET - C</v>
      </c>
    </row>
    <row r="478" spans="1:4" x14ac:dyDescent="0.25">
      <c r="A478" t="str">
        <f>IF(Données!A478&lt;&gt;0,Données!A478,"")</f>
        <v>Frans Nielsen - DET - C</v>
      </c>
      <c r="B478">
        <f t="shared" ca="1" si="14"/>
        <v>1</v>
      </c>
      <c r="C478">
        <f ca="1">IF(B478=0,"",COUNTIF($B$2:B478,"&gt;0"))</f>
        <v>476</v>
      </c>
      <c r="D478" t="str">
        <f t="shared" ca="1" si="15"/>
        <v>Jimmy Howard - DET - G</v>
      </c>
    </row>
    <row r="479" spans="1:4" x14ac:dyDescent="0.25">
      <c r="A479" t="str">
        <f>IF(Données!A479&lt;&gt;0,Données!A479,"")</f>
        <v>Jimmy Howard - DET - G</v>
      </c>
      <c r="B479">
        <f t="shared" ca="1" si="14"/>
        <v>1</v>
      </c>
      <c r="C479">
        <f ca="1">IF(B479=0,"",COUNTIF($B$2:B479,"&gt;0"))</f>
        <v>477</v>
      </c>
      <c r="D479" t="str">
        <f t="shared" ca="1" si="15"/>
        <v>Danny DeKeyser - DET - DG</v>
      </c>
    </row>
    <row r="480" spans="1:4" x14ac:dyDescent="0.25">
      <c r="A480" t="str">
        <f>IF(Données!A480&lt;&gt;0,Données!A480,"")</f>
        <v>Danny DeKeyser - DET - DG</v>
      </c>
      <c r="B480">
        <f t="shared" ca="1" si="14"/>
        <v>1</v>
      </c>
      <c r="C480">
        <f ca="1">IF(B480=0,"",COUNTIF($B$2:B480,"&gt;0"))</f>
        <v>478</v>
      </c>
      <c r="D480" t="str">
        <f t="shared" ca="1" si="15"/>
        <v>Justin Abdelkader - DET - AG, AD</v>
      </c>
    </row>
    <row r="481" spans="1:4" x14ac:dyDescent="0.25">
      <c r="A481" t="str">
        <f>IF(Données!A481&lt;&gt;0,Données!A481,"")</f>
        <v>Justin Abdelkader - DET - AG, AD</v>
      </c>
      <c r="B481">
        <f t="shared" ca="1" si="14"/>
        <v>1</v>
      </c>
      <c r="C481">
        <f ca="1">IF(B481=0,"",COUNTIF($B$2:B481,"&gt;0"))</f>
        <v>479</v>
      </c>
      <c r="D481" t="str">
        <f t="shared" ca="1" si="15"/>
        <v>Jonathan Ericsson - DET - DG</v>
      </c>
    </row>
    <row r="482" spans="1:4" x14ac:dyDescent="0.25">
      <c r="A482" t="str">
        <f>IF(Données!A482&lt;&gt;0,Données!A482,"")</f>
        <v>Jonathan Ericsson - DET - DG</v>
      </c>
      <c r="B482">
        <f t="shared" ca="1" si="14"/>
        <v>1</v>
      </c>
      <c r="C482">
        <f ca="1">IF(B482=0,"",COUNTIF($B$2:B482,"&gt;0"))</f>
        <v>480</v>
      </c>
      <c r="D482" t="str">
        <f t="shared" ca="1" si="15"/>
        <v>Darren Helm - DET - C, AG, AD</v>
      </c>
    </row>
    <row r="483" spans="1:4" x14ac:dyDescent="0.25">
      <c r="A483" t="str">
        <f>IF(Données!A483&lt;&gt;0,Données!A483,"")</f>
        <v>Darren Helm - DET - C, AG, AD</v>
      </c>
      <c r="B483">
        <f t="shared" ca="1" si="14"/>
        <v>1</v>
      </c>
      <c r="C483">
        <f ca="1">IF(B483=0,"",COUNTIF($B$2:B483,"&gt;0"))</f>
        <v>481</v>
      </c>
      <c r="D483" t="str">
        <f t="shared" ca="1" si="15"/>
        <v>Anthony Mantha - DET - AD, AG</v>
      </c>
    </row>
    <row r="484" spans="1:4" x14ac:dyDescent="0.25">
      <c r="A484" t="str">
        <f>IF(Données!A484&lt;&gt;0,Données!A484,"")</f>
        <v>Anthony Mantha - DET - AD, AG</v>
      </c>
      <c r="B484">
        <f t="shared" ca="1" si="14"/>
        <v>1</v>
      </c>
      <c r="C484">
        <f ca="1">IF(B484=0,"",COUNTIF($B$2:B484,"&gt;0"))</f>
        <v>482</v>
      </c>
      <c r="D484" t="str">
        <f t="shared" ca="1" si="15"/>
        <v>Trevor Daley - DET - DD</v>
      </c>
    </row>
    <row r="485" spans="1:4" x14ac:dyDescent="0.25">
      <c r="A485" t="str">
        <f>IF(Données!A485&lt;&gt;0,Données!A485,"")</f>
        <v>Trevor Daley - DET - DD</v>
      </c>
      <c r="B485">
        <f t="shared" ca="1" si="14"/>
        <v>1</v>
      </c>
      <c r="C485">
        <f ca="1">IF(B485=0,"",COUNTIF($B$2:B485,"&gt;0"))</f>
        <v>483</v>
      </c>
      <c r="D485" t="str">
        <f t="shared" ca="1" si="15"/>
        <v>Andreas Athanasiou - DET - C, AG, AD</v>
      </c>
    </row>
    <row r="486" spans="1:4" x14ac:dyDescent="0.25">
      <c r="A486" t="str">
        <f>IF(Données!A486&lt;&gt;0,Données!A486,"")</f>
        <v>Andreas Athanasiou - DET - C, AG, AD</v>
      </c>
      <c r="B486">
        <f t="shared" ca="1" si="14"/>
        <v>1</v>
      </c>
      <c r="C486">
        <f ca="1">IF(B486=0,"",COUNTIF($B$2:B486,"&gt;0"))</f>
        <v>484</v>
      </c>
      <c r="D486" t="str">
        <f t="shared" ca="1" si="15"/>
        <v>Jonathan Bernier - DET - G</v>
      </c>
    </row>
    <row r="487" spans="1:4" x14ac:dyDescent="0.25">
      <c r="A487" t="str">
        <f>IF(Données!A487&lt;&gt;0,Données!A487,"")</f>
        <v>Jonathan Bernier - DET - G</v>
      </c>
      <c r="B487">
        <f t="shared" ca="1" si="14"/>
        <v>1</v>
      </c>
      <c r="C487">
        <f ca="1">IF(B487=0,"",COUNTIF($B$2:B487,"&gt;0"))</f>
        <v>485</v>
      </c>
      <c r="D487" t="str">
        <f t="shared" ca="1" si="15"/>
        <v>Valtteri Filppula - DET - C, AG</v>
      </c>
    </row>
    <row r="488" spans="1:4" x14ac:dyDescent="0.25">
      <c r="A488" t="str">
        <f>IF(Données!A488&lt;&gt;0,Données!A488,"")</f>
        <v>Valtteri Filppula - DET - C, AG</v>
      </c>
      <c r="B488">
        <f t="shared" ca="1" si="14"/>
        <v>1</v>
      </c>
      <c r="C488">
        <f ca="1">IF(B488=0,"",COUNTIF($B$2:B488,"&gt;0"))</f>
        <v>486</v>
      </c>
      <c r="D488" t="str">
        <f t="shared" ca="1" si="15"/>
        <v>Patrik Nemeth - DET - DG</v>
      </c>
    </row>
    <row r="489" spans="1:4" x14ac:dyDescent="0.25">
      <c r="A489" t="str">
        <f>IF(Données!A489&lt;&gt;0,Données!A489,"")</f>
        <v>Patrik Nemeth - DET - DG</v>
      </c>
      <c r="B489">
        <f t="shared" ca="1" si="14"/>
        <v>1</v>
      </c>
      <c r="C489">
        <f ca="1">IF(B489=0,"",COUNTIF($B$2:B489,"&gt;0"))</f>
        <v>487</v>
      </c>
      <c r="D489" t="str">
        <f t="shared" ca="1" si="15"/>
        <v>Luke Glendening - DET - C, AD, AG</v>
      </c>
    </row>
    <row r="490" spans="1:4" x14ac:dyDescent="0.25">
      <c r="A490" t="str">
        <f>IF(Données!A490&lt;&gt;0,Données!A490,"")</f>
        <v>Luke Glendening - DET - C, AD, AG</v>
      </c>
      <c r="B490">
        <f t="shared" ca="1" si="14"/>
        <v>1</v>
      </c>
      <c r="C490">
        <f ca="1">IF(B490=0,"",COUNTIF($B$2:B490,"&gt;0"))</f>
        <v>488</v>
      </c>
      <c r="D490" t="str">
        <f t="shared" ca="1" si="15"/>
        <v>Oliwer Kaski - DET - DD</v>
      </c>
    </row>
    <row r="491" spans="1:4" x14ac:dyDescent="0.25">
      <c r="A491" t="str">
        <f>IF(Données!A491&lt;&gt;0,Données!A491,"")</f>
        <v>Oliwer Kaski - DET - DD</v>
      </c>
      <c r="B491">
        <f t="shared" ca="1" si="14"/>
        <v>1</v>
      </c>
      <c r="C491">
        <f ca="1">IF(B491=0,"",COUNTIF($B$2:B491,"&gt;0"))</f>
        <v>489</v>
      </c>
      <c r="D491" t="str">
        <f t="shared" ca="1" si="15"/>
        <v>Moritz Seider - DET - DD</v>
      </c>
    </row>
    <row r="492" spans="1:4" x14ac:dyDescent="0.25">
      <c r="A492" t="str">
        <f>IF(Données!A492&lt;&gt;0,Données!A492,"")</f>
        <v>Moritz Seider - DET - DD</v>
      </c>
      <c r="B492">
        <f t="shared" ca="1" si="14"/>
        <v>1</v>
      </c>
      <c r="C492">
        <f ca="1">IF(B492=0,"",COUNTIF($B$2:B492,"&gt;0"))</f>
        <v>490</v>
      </c>
      <c r="D492" t="str">
        <f t="shared" ca="1" si="15"/>
        <v>Filip Zadina - DET - AG, AD</v>
      </c>
    </row>
    <row r="493" spans="1:4" x14ac:dyDescent="0.25">
      <c r="A493" t="str">
        <f>IF(Données!A493&lt;&gt;0,Données!A493,"")</f>
        <v>Filip Zadina - DET - AG, AD</v>
      </c>
      <c r="B493">
        <f t="shared" ca="1" si="14"/>
        <v>1</v>
      </c>
      <c r="C493">
        <f ca="1">IF(B493=0,"",COUNTIF($B$2:B493,"&gt;0"))</f>
        <v>491</v>
      </c>
      <c r="D493" t="str">
        <f t="shared" ca="1" si="15"/>
        <v>Michael Rasmussen - DET - AG, C, AD</v>
      </c>
    </row>
    <row r="494" spans="1:4" x14ac:dyDescent="0.25">
      <c r="A494" t="str">
        <f>IF(Données!A494&lt;&gt;0,Données!A494,"")</f>
        <v>Michael Rasmussen - DET - AG, C, AD</v>
      </c>
      <c r="B494">
        <f t="shared" ca="1" si="14"/>
        <v>1</v>
      </c>
      <c r="C494">
        <f ca="1">IF(B494=0,"",COUNTIF($B$2:B494,"&gt;0"))</f>
        <v>492</v>
      </c>
      <c r="D494" t="str">
        <f t="shared" ca="1" si="15"/>
        <v>David Pope - DET - AG</v>
      </c>
    </row>
    <row r="495" spans="1:4" x14ac:dyDescent="0.25">
      <c r="A495" t="str">
        <f>IF(Données!A495&lt;&gt;0,Données!A495,"")</f>
        <v>David Pope - DET - AG</v>
      </c>
      <c r="B495">
        <f t="shared" ca="1" si="14"/>
        <v>1</v>
      </c>
      <c r="C495">
        <f ca="1">IF(B495=0,"",COUNTIF($B$2:B495,"&gt;0"))</f>
        <v>493</v>
      </c>
      <c r="D495" t="str">
        <f t="shared" ca="1" si="15"/>
        <v>Tyler Bertuzzi - DET - AG, AD</v>
      </c>
    </row>
    <row r="496" spans="1:4" x14ac:dyDescent="0.25">
      <c r="A496" t="str">
        <f>IF(Données!A496&lt;&gt;0,Données!A496,"")</f>
        <v>Tyler Bertuzzi - DET - AG, AD</v>
      </c>
      <c r="B496">
        <f t="shared" ca="1" si="14"/>
        <v>1</v>
      </c>
      <c r="C496">
        <f ca="1">IF(B496=0,"",COUNTIF($B$2:B496,"&gt;0"))</f>
        <v>494</v>
      </c>
      <c r="D496" t="str">
        <f t="shared" ca="1" si="15"/>
        <v>Taro Hirose - DET - AG</v>
      </c>
    </row>
    <row r="497" spans="1:4" x14ac:dyDescent="0.25">
      <c r="A497" t="str">
        <f>IF(Données!A497&lt;&gt;0,Données!A497,"")</f>
        <v>Taro Hirose - DET - AG</v>
      </c>
      <c r="B497">
        <f t="shared" ca="1" si="14"/>
        <v>1</v>
      </c>
      <c r="C497">
        <f ca="1">IF(B497=0,"",COUNTIF($B$2:B497,"&gt;0"))</f>
        <v>495</v>
      </c>
      <c r="D497" t="str">
        <f t="shared" ca="1" si="15"/>
        <v>Ryan Kuffner - DET - AG</v>
      </c>
    </row>
    <row r="498" spans="1:4" x14ac:dyDescent="0.25">
      <c r="A498" t="str">
        <f>IF(Données!A498&lt;&gt;0,Données!A498,"")</f>
        <v>Ryan Kuffner - DET - AG</v>
      </c>
      <c r="B498">
        <f t="shared" ca="1" si="14"/>
        <v>1</v>
      </c>
      <c r="C498">
        <f ca="1">IF(B498=0,"",COUNTIF($B$2:B498,"&gt;0"))</f>
        <v>496</v>
      </c>
      <c r="D498" t="str">
        <f t="shared" ca="1" si="15"/>
        <v>Joseph Veleno - DET - C</v>
      </c>
    </row>
    <row r="499" spans="1:4" x14ac:dyDescent="0.25">
      <c r="A499" t="str">
        <f>IF(Données!A499&lt;&gt;0,Données!A499,"")</f>
        <v>Joseph Veleno - DET - C</v>
      </c>
      <c r="B499">
        <f t="shared" ca="1" si="14"/>
        <v>1</v>
      </c>
      <c r="C499">
        <f ca="1">IF(B499=0,"",COUNTIF($B$2:B499,"&gt;0"))</f>
        <v>497</v>
      </c>
      <c r="D499" t="str">
        <f t="shared" ca="1" si="15"/>
        <v>Filip Larsson - DET - G</v>
      </c>
    </row>
    <row r="500" spans="1:4" x14ac:dyDescent="0.25">
      <c r="A500" t="str">
        <f>IF(Données!A500&lt;&gt;0,Données!A500,"")</f>
        <v>Filip Larsson - DET - G</v>
      </c>
      <c r="B500">
        <f t="shared" ca="1" si="14"/>
        <v>1</v>
      </c>
      <c r="C500">
        <f ca="1">IF(B500=0,"",COUNTIF($B$2:B500,"&gt;0"))</f>
        <v>498</v>
      </c>
      <c r="D500" t="str">
        <f t="shared" ca="1" si="15"/>
        <v>Evgeny Svechnikov - DET - AG</v>
      </c>
    </row>
    <row r="501" spans="1:4" x14ac:dyDescent="0.25">
      <c r="A501" t="str">
        <f>IF(Données!A501&lt;&gt;0,Données!A501,"")</f>
        <v>Evgeny Svechnikov - DET - AG</v>
      </c>
      <c r="B501">
        <f t="shared" ca="1" si="14"/>
        <v>1</v>
      </c>
      <c r="C501">
        <f ca="1">IF(B501=0,"",COUNTIF($B$2:B501,"&gt;0"))</f>
        <v>499</v>
      </c>
      <c r="D501" t="str">
        <f t="shared" ca="1" si="15"/>
        <v>Adam Erne - DET - AG, AD</v>
      </c>
    </row>
    <row r="502" spans="1:4" x14ac:dyDescent="0.25">
      <c r="A502" t="str">
        <f>IF(Données!A502&lt;&gt;0,Données!A502,"")</f>
        <v>Adam Erne - DET - AG, AD</v>
      </c>
      <c r="B502">
        <f t="shared" ca="1" si="14"/>
        <v>1</v>
      </c>
      <c r="C502">
        <f ca="1">IF(B502=0,"",COUNTIF($B$2:B502,"&gt;0"))</f>
        <v>500</v>
      </c>
      <c r="D502" t="str">
        <f t="shared" ca="1" si="15"/>
        <v>Madison Bowey - DET - DD</v>
      </c>
    </row>
    <row r="503" spans="1:4" x14ac:dyDescent="0.25">
      <c r="A503" t="str">
        <f>IF(Données!A503&lt;&gt;0,Données!A503,"")</f>
        <v>Madison Bowey - DET - DD</v>
      </c>
      <c r="B503">
        <f t="shared" ca="1" si="14"/>
        <v>1</v>
      </c>
      <c r="C503">
        <f ca="1">IF(B503=0,"",COUNTIF($B$2:B503,"&gt;0"))</f>
        <v>501</v>
      </c>
      <c r="D503" t="str">
        <f t="shared" ca="1" si="15"/>
        <v>Vili Saarijarvi - DET - DD</v>
      </c>
    </row>
    <row r="504" spans="1:4" x14ac:dyDescent="0.25">
      <c r="A504" t="str">
        <f>IF(Données!A504&lt;&gt;0,Données!A504,"")</f>
        <v>Vili Saarijarvi - DET - DD</v>
      </c>
      <c r="B504">
        <f t="shared" ca="1" si="14"/>
        <v>1</v>
      </c>
      <c r="C504">
        <f ca="1">IF(B504=0,"",COUNTIF($B$2:B504,"&gt;0"))</f>
        <v>502</v>
      </c>
      <c r="D504" t="str">
        <f t="shared" ca="1" si="15"/>
        <v>Christoffer Ehn - DET - C, AG</v>
      </c>
    </row>
    <row r="505" spans="1:4" x14ac:dyDescent="0.25">
      <c r="A505" t="str">
        <f>IF(Données!A505&lt;&gt;0,Données!A505,"")</f>
        <v>Christoffer Ehn - DET - C, AG</v>
      </c>
      <c r="B505">
        <f t="shared" ca="1" si="14"/>
        <v>1</v>
      </c>
      <c r="C505">
        <f ca="1">IF(B505=0,"",COUNTIF($B$2:B505,"&gt;0"))</f>
        <v>503</v>
      </c>
      <c r="D505" t="str">
        <f t="shared" ca="1" si="15"/>
        <v>Gustav Lindstrom - DET - DD</v>
      </c>
    </row>
    <row r="506" spans="1:4" x14ac:dyDescent="0.25">
      <c r="A506" t="str">
        <f>IF(Données!A506&lt;&gt;0,Données!A506,"")</f>
        <v>Gustav Lindstrom - DET - DD</v>
      </c>
      <c r="B506">
        <f t="shared" ca="1" si="14"/>
        <v>1</v>
      </c>
      <c r="C506">
        <f ca="1">IF(B506=0,"",COUNTIF($B$2:B506,"&gt;0"))</f>
        <v>504</v>
      </c>
      <c r="D506" t="str">
        <f t="shared" ca="1" si="15"/>
        <v>Chase Pearson - DET - C</v>
      </c>
    </row>
    <row r="507" spans="1:4" x14ac:dyDescent="0.25">
      <c r="A507" t="str">
        <f>IF(Données!A507&lt;&gt;0,Données!A507,"")</f>
        <v>Chase Pearson - DET - C</v>
      </c>
      <c r="B507">
        <f t="shared" ca="1" si="14"/>
        <v>1</v>
      </c>
      <c r="C507">
        <f ca="1">IF(B507=0,"",COUNTIF($B$2:B507,"&gt;0"))</f>
        <v>505</v>
      </c>
      <c r="D507" t="str">
        <f t="shared" ca="1" si="15"/>
        <v>Filip Hronek - DET - DD</v>
      </c>
    </row>
    <row r="508" spans="1:4" x14ac:dyDescent="0.25">
      <c r="A508" t="str">
        <f>IF(Données!A508&lt;&gt;0,Données!A508,"")</f>
        <v>Filip Hronek - DET - DD</v>
      </c>
      <c r="B508">
        <f t="shared" ca="1" si="14"/>
        <v>1</v>
      </c>
      <c r="C508">
        <f ca="1">IF(B508=0,"",COUNTIF($B$2:B508,"&gt;0"))</f>
        <v>506</v>
      </c>
      <c r="D508" t="str">
        <f t="shared" ca="1" si="15"/>
        <v>Givani Smith - DET - AG</v>
      </c>
    </row>
    <row r="509" spans="1:4" x14ac:dyDescent="0.25">
      <c r="A509" t="str">
        <f>IF(Données!A509&lt;&gt;0,Données!A509,"")</f>
        <v>Givani Smith - DET - AG</v>
      </c>
      <c r="B509">
        <f t="shared" ca="1" si="14"/>
        <v>1</v>
      </c>
      <c r="C509">
        <f ca="1">IF(B509=0,"",COUNTIF($B$2:B509,"&gt;0"))</f>
        <v>507</v>
      </c>
      <c r="D509" t="str">
        <f t="shared" ca="1" si="15"/>
        <v>Jared McIsaac - DET - DG</v>
      </c>
    </row>
    <row r="510" spans="1:4" x14ac:dyDescent="0.25">
      <c r="A510" t="str">
        <f>IF(Données!A510&lt;&gt;0,Données!A510,"")</f>
        <v>Jared McIsaac - DET - DG</v>
      </c>
      <c r="B510">
        <f t="shared" ca="1" si="14"/>
        <v>1</v>
      </c>
      <c r="C510">
        <f ca="1">IF(B510=0,"",COUNTIF($B$2:B510,"&gt;0"))</f>
        <v>508</v>
      </c>
      <c r="D510" t="str">
        <f t="shared" ca="1" si="15"/>
        <v>Jacob DeLaRose - DET - C, AG</v>
      </c>
    </row>
    <row r="511" spans="1:4" x14ac:dyDescent="0.25">
      <c r="A511" t="str">
        <f>IF(Données!A511&lt;&gt;0,Données!A511,"")</f>
        <v>Jacob DeLaRose - DET - C, AG</v>
      </c>
      <c r="B511">
        <f t="shared" ca="1" si="14"/>
        <v>1</v>
      </c>
      <c r="C511">
        <f ca="1">IF(B511=0,"",COUNTIF($B$2:B511,"&gt;0"))</f>
        <v>509</v>
      </c>
      <c r="D511" t="str">
        <f t="shared" ca="1" si="15"/>
        <v>Dennis Cholowski - DET - DG</v>
      </c>
    </row>
    <row r="512" spans="1:4" x14ac:dyDescent="0.25">
      <c r="A512" t="str">
        <f>IF(Données!A512&lt;&gt;0,Données!A512,"")</f>
        <v>Dennis Cholowski - DET - DG</v>
      </c>
      <c r="B512">
        <f t="shared" ca="1" si="14"/>
        <v>1</v>
      </c>
      <c r="C512">
        <f ca="1">IF(B512=0,"",COUNTIF($B$2:B512,"&gt;0"))</f>
        <v>510</v>
      </c>
      <c r="D512" t="str">
        <f t="shared" ca="1" si="15"/>
        <v>Calvin Pickard - DET - G</v>
      </c>
    </row>
    <row r="513" spans="1:4" x14ac:dyDescent="0.25">
      <c r="A513" t="str">
        <f>IF(Données!A513&lt;&gt;0,Données!A513,"")</f>
        <v>Calvin Pickard - DET - G</v>
      </c>
      <c r="B513">
        <f t="shared" ca="1" si="14"/>
        <v>1</v>
      </c>
      <c r="C513">
        <f ca="1">IF(B513=0,"",COUNTIF($B$2:B513,"&gt;0"))</f>
        <v>511</v>
      </c>
      <c r="D513" t="str">
        <f t="shared" ca="1" si="15"/>
        <v>Dominic Turgeon - DET - C</v>
      </c>
    </row>
    <row r="514" spans="1:4" x14ac:dyDescent="0.25">
      <c r="A514" t="str">
        <f>IF(Données!A514&lt;&gt;0,Données!A514,"")</f>
        <v>Dominic Turgeon - DET - C</v>
      </c>
      <c r="B514">
        <f t="shared" ca="1" si="14"/>
        <v>1</v>
      </c>
      <c r="C514">
        <f ca="1">IF(B514=0,"",COUNTIF($B$2:B514,"&gt;0"))</f>
        <v>512</v>
      </c>
      <c r="D514" t="str">
        <f t="shared" ca="1" si="15"/>
        <v>Kaden Fulcher - DET - G</v>
      </c>
    </row>
    <row r="515" spans="1:4" x14ac:dyDescent="0.25">
      <c r="A515" t="str">
        <f>IF(Données!A515&lt;&gt;0,Données!A515,"")</f>
        <v>Kaden Fulcher - DET - G</v>
      </c>
      <c r="B515">
        <f t="shared" ref="B515:B578" ca="1" si="16">IFERROR(SEARCH(INDIRECT(CELL("adresse")),A515),0)</f>
        <v>1</v>
      </c>
      <c r="C515">
        <f ca="1">IF(B515=0,"",COUNTIF($B$2:B515,"&gt;0"))</f>
        <v>513</v>
      </c>
      <c r="D515" t="str">
        <f t="shared" ref="D515:D578" ca="1" si="17">IFERROR(INDEX(A:A,MATCH(ROW(B514),C:C,0)),"")</f>
        <v>Turner Elson - DET - AG</v>
      </c>
    </row>
    <row r="516" spans="1:4" x14ac:dyDescent="0.25">
      <c r="A516" t="str">
        <f>IF(Données!A516&lt;&gt;0,Données!A516,"")</f>
        <v>Turner Elson - DET - AG</v>
      </c>
      <c r="B516">
        <f t="shared" ca="1" si="16"/>
        <v>1</v>
      </c>
      <c r="C516">
        <f ca="1">IF(B516=0,"",COUNTIF($B$2:B516,"&gt;0"))</f>
        <v>514</v>
      </c>
      <c r="D516" t="str">
        <f t="shared" ca="1" si="17"/>
        <v>Joe Hicketts - DET - DG</v>
      </c>
    </row>
    <row r="517" spans="1:4" x14ac:dyDescent="0.25">
      <c r="A517" t="str">
        <f>IF(Données!A517&lt;&gt;0,Données!A517,"")</f>
        <v>Joe Hicketts - DET - DG</v>
      </c>
      <c r="B517">
        <f t="shared" ca="1" si="16"/>
        <v>1</v>
      </c>
      <c r="C517">
        <f ca="1">IF(B517=0,"",COUNTIF($B$2:B517,"&gt;0"))</f>
        <v>515</v>
      </c>
      <c r="D517" t="str">
        <f t="shared" ca="1" si="17"/>
        <v>Brian Lashoff - DET - DG</v>
      </c>
    </row>
    <row r="518" spans="1:4" x14ac:dyDescent="0.25">
      <c r="A518" t="str">
        <f>IF(Données!A518&lt;&gt;0,Données!A518,"")</f>
        <v>Brian Lashoff - DET - DG</v>
      </c>
      <c r="B518">
        <f t="shared" ca="1" si="16"/>
        <v>1</v>
      </c>
      <c r="C518">
        <f ca="1">IF(B518=0,"",COUNTIF($B$2:B518,"&gt;0"))</f>
        <v>516</v>
      </c>
      <c r="D518" t="str">
        <f t="shared" ca="1" si="17"/>
        <v>Dylan McIlrath - DET - DD</v>
      </c>
    </row>
    <row r="519" spans="1:4" x14ac:dyDescent="0.25">
      <c r="A519" t="str">
        <f>IF(Données!A519&lt;&gt;0,Données!A519,"")</f>
        <v>Dylan McIlrath - DET - DD</v>
      </c>
      <c r="B519">
        <f t="shared" ca="1" si="16"/>
        <v>1</v>
      </c>
      <c r="C519">
        <f ca="1">IF(B519=0,"",COUNTIF($B$2:B519,"&gt;0"))</f>
        <v>517</v>
      </c>
      <c r="D519" t="str">
        <f t="shared" ca="1" si="17"/>
        <v>Matt Puempel - DET - AG</v>
      </c>
    </row>
    <row r="520" spans="1:4" x14ac:dyDescent="0.25">
      <c r="A520" t="str">
        <f>IF(Données!A520&lt;&gt;0,Données!A520,"")</f>
        <v>Matt Puempel - DET - AG</v>
      </c>
      <c r="B520">
        <f t="shared" ca="1" si="16"/>
        <v>1</v>
      </c>
      <c r="C520">
        <f ca="1">IF(B520=0,"",COUNTIF($B$2:B520,"&gt;0"))</f>
        <v>518</v>
      </c>
      <c r="D520" t="str">
        <f t="shared" ca="1" si="17"/>
        <v>Chris Terry - DET - AG, AD</v>
      </c>
    </row>
    <row r="521" spans="1:4" x14ac:dyDescent="0.25">
      <c r="A521" t="str">
        <f>IF(Données!A521&lt;&gt;0,Données!A521,"")</f>
        <v>Chris Terry - DET - AG, AD</v>
      </c>
      <c r="B521">
        <f t="shared" ca="1" si="16"/>
        <v>1</v>
      </c>
      <c r="C521">
        <f ca="1">IF(B521=0,"",COUNTIF($B$2:B521,"&gt;0"))</f>
        <v>519</v>
      </c>
      <c r="D521" t="str">
        <f t="shared" ca="1" si="17"/>
        <v>Connor McDavid - EDM - C</v>
      </c>
    </row>
    <row r="522" spans="1:4" x14ac:dyDescent="0.25">
      <c r="A522" t="str">
        <f>IF(Données!A522&lt;&gt;0,Données!A522,"")</f>
        <v>Connor McDavid - EDM - C</v>
      </c>
      <c r="B522">
        <f t="shared" ca="1" si="16"/>
        <v>1</v>
      </c>
      <c r="C522">
        <f ca="1">IF(B522=0,"",COUNTIF($B$2:B522,"&gt;0"))</f>
        <v>520</v>
      </c>
      <c r="D522" t="str">
        <f t="shared" ca="1" si="17"/>
        <v>Leon Draisaitl - EDM - C, AG, AD</v>
      </c>
    </row>
    <row r="523" spans="1:4" x14ac:dyDescent="0.25">
      <c r="A523" t="str">
        <f>IF(Données!A523&lt;&gt;0,Données!A523,"")</f>
        <v>Leon Draisaitl - EDM - C, AG, AD</v>
      </c>
      <c r="B523">
        <f t="shared" ca="1" si="16"/>
        <v>1</v>
      </c>
      <c r="C523">
        <f ca="1">IF(B523=0,"",COUNTIF($B$2:B523,"&gt;0"))</f>
        <v>521</v>
      </c>
      <c r="D523" t="str">
        <f t="shared" ca="1" si="17"/>
        <v>Ryan Nugent-Hopkins - EDM - C, AG</v>
      </c>
    </row>
    <row r="524" spans="1:4" x14ac:dyDescent="0.25">
      <c r="A524" t="str">
        <f>IF(Données!A524&lt;&gt;0,Données!A524,"")</f>
        <v>Ryan Nugent-Hopkins - EDM - C, AG</v>
      </c>
      <c r="B524">
        <f t="shared" ca="1" si="16"/>
        <v>1</v>
      </c>
      <c r="C524">
        <f ca="1">IF(B524=0,"",COUNTIF($B$2:B524,"&gt;0"))</f>
        <v>522</v>
      </c>
      <c r="D524" t="str">
        <f t="shared" ca="1" si="17"/>
        <v>James Neal - EDM - AD, AG</v>
      </c>
    </row>
    <row r="525" spans="1:4" x14ac:dyDescent="0.25">
      <c r="A525" t="str">
        <f>IF(Données!A525&lt;&gt;0,Données!A525,"")</f>
        <v>James Neal - EDM - AD, AG</v>
      </c>
      <c r="B525">
        <f t="shared" ca="1" si="16"/>
        <v>1</v>
      </c>
      <c r="C525">
        <f ca="1">IF(B525=0,"",COUNTIF($B$2:B525,"&gt;0"))</f>
        <v>523</v>
      </c>
      <c r="D525" t="str">
        <f t="shared" ca="1" si="17"/>
        <v>Mikko Koskinen - EDM - G</v>
      </c>
    </row>
    <row r="526" spans="1:4" x14ac:dyDescent="0.25">
      <c r="A526" t="str">
        <f>IF(Données!A526&lt;&gt;0,Données!A526,"")</f>
        <v>Mikko Koskinen - EDM - G</v>
      </c>
      <c r="B526">
        <f t="shared" ca="1" si="16"/>
        <v>1</v>
      </c>
      <c r="C526">
        <f ca="1">IF(B526=0,"",COUNTIF($B$2:B526,"&gt;0"))</f>
        <v>524</v>
      </c>
      <c r="D526" t="str">
        <f t="shared" ca="1" si="17"/>
        <v>Oscar Klefbom - EDM - DG</v>
      </c>
    </row>
    <row r="527" spans="1:4" x14ac:dyDescent="0.25">
      <c r="A527" t="str">
        <f>IF(Données!A527&lt;&gt;0,Données!A527,"")</f>
        <v>Oscar Klefbom - EDM - DG</v>
      </c>
      <c r="B527">
        <f t="shared" ca="1" si="16"/>
        <v>1</v>
      </c>
      <c r="C527">
        <f ca="1">IF(B527=0,"",COUNTIF($B$2:B527,"&gt;0"))</f>
        <v>525</v>
      </c>
      <c r="D527" t="str">
        <f t="shared" ca="1" si="17"/>
        <v>Adam Larsson - EDM - DD</v>
      </c>
    </row>
    <row r="528" spans="1:4" x14ac:dyDescent="0.25">
      <c r="A528" t="str">
        <f>IF(Données!A528&lt;&gt;0,Données!A528,"")</f>
        <v>Adam Larsson - EDM - DD</v>
      </c>
      <c r="B528">
        <f t="shared" ca="1" si="16"/>
        <v>1</v>
      </c>
      <c r="C528">
        <f ca="1">IF(B528=0,"",COUNTIF($B$2:B528,"&gt;0"))</f>
        <v>526</v>
      </c>
      <c r="D528" t="str">
        <f t="shared" ca="1" si="17"/>
        <v>Kris Russell - EDM - DD</v>
      </c>
    </row>
    <row r="529" spans="1:4" x14ac:dyDescent="0.25">
      <c r="A529" t="str">
        <f>IF(Données!A529&lt;&gt;0,Données!A529,"")</f>
        <v>Kris Russell - EDM - DD</v>
      </c>
      <c r="B529">
        <f t="shared" ca="1" si="16"/>
        <v>1</v>
      </c>
      <c r="C529">
        <f ca="1">IF(B529=0,"",COUNTIF($B$2:B529,"&gt;0"))</f>
        <v>527</v>
      </c>
      <c r="D529" t="str">
        <f t="shared" ca="1" si="17"/>
        <v>Mike Smith - EDM - G</v>
      </c>
    </row>
    <row r="530" spans="1:4" x14ac:dyDescent="0.25">
      <c r="A530" t="str">
        <f>IF(Données!A530&lt;&gt;0,Données!A530,"")</f>
        <v>Mike Smith - EDM - G</v>
      </c>
      <c r="B530">
        <f t="shared" ca="1" si="16"/>
        <v>1</v>
      </c>
      <c r="C530">
        <f ca="1">IF(B530=0,"",COUNTIF($B$2:B530,"&gt;0"))</f>
        <v>528</v>
      </c>
      <c r="D530" t="str">
        <f t="shared" ca="1" si="17"/>
        <v>Darnell Nurse - EDM - DG</v>
      </c>
    </row>
    <row r="531" spans="1:4" x14ac:dyDescent="0.25">
      <c r="A531" t="str">
        <f>IF(Données!A531&lt;&gt;0,Données!A531,"")</f>
        <v>Darnell Nurse - EDM - DG</v>
      </c>
      <c r="B531">
        <f t="shared" ca="1" si="16"/>
        <v>1</v>
      </c>
      <c r="C531">
        <f ca="1">IF(B531=0,"",COUNTIF($B$2:B531,"&gt;0"))</f>
        <v>529</v>
      </c>
      <c r="D531" t="str">
        <f t="shared" ca="1" si="17"/>
        <v>Sam Gagner - EDM - C, AD</v>
      </c>
    </row>
    <row r="532" spans="1:4" x14ac:dyDescent="0.25">
      <c r="A532" t="str">
        <f>IF(Données!A532&lt;&gt;0,Données!A532,"")</f>
        <v>Sam Gagner - EDM - C, AD</v>
      </c>
      <c r="B532">
        <f t="shared" ca="1" si="16"/>
        <v>1</v>
      </c>
      <c r="C532">
        <f ca="1">IF(B532=0,"",COUNTIF($B$2:B532,"&gt;0"))</f>
        <v>530</v>
      </c>
      <c r="D532" t="str">
        <f t="shared" ca="1" si="17"/>
        <v>Brandon Manning - EDM - DG</v>
      </c>
    </row>
    <row r="533" spans="1:4" x14ac:dyDescent="0.25">
      <c r="A533" t="str">
        <f>IF(Données!A533&lt;&gt;0,Données!A533,"")</f>
        <v>Brandon Manning - EDM - DG</v>
      </c>
      <c r="B533">
        <f t="shared" ca="1" si="16"/>
        <v>1</v>
      </c>
      <c r="C533">
        <f ca="1">IF(B533=0,"",COUNTIF($B$2:B533,"&gt;0"))</f>
        <v>531</v>
      </c>
      <c r="D533" t="str">
        <f t="shared" ca="1" si="17"/>
        <v>Alex Chiasson - EDM - AD</v>
      </c>
    </row>
    <row r="534" spans="1:4" x14ac:dyDescent="0.25">
      <c r="A534" t="str">
        <f>IF(Données!A534&lt;&gt;0,Données!A534,"")</f>
        <v>Alex Chiasson - EDM - AD</v>
      </c>
      <c r="B534">
        <f t="shared" ca="1" si="16"/>
        <v>1</v>
      </c>
      <c r="C534">
        <f ca="1">IF(B534=0,"",COUNTIF($B$2:B534,"&gt;0"))</f>
        <v>532</v>
      </c>
      <c r="D534" t="str">
        <f t="shared" ca="1" si="17"/>
        <v>Zack Kassian - EDM - AD</v>
      </c>
    </row>
    <row r="535" spans="1:4" x14ac:dyDescent="0.25">
      <c r="A535" t="str">
        <f>IF(Données!A535&lt;&gt;0,Données!A535,"")</f>
        <v>Zack Kassian - EDM - AD</v>
      </c>
      <c r="B535">
        <f t="shared" ca="1" si="16"/>
        <v>1</v>
      </c>
      <c r="C535">
        <f ca="1">IF(B535=0,"",COUNTIF($B$2:B535,"&gt;0"))</f>
        <v>533</v>
      </c>
      <c r="D535" t="str">
        <f t="shared" ca="1" si="17"/>
        <v>Matthew Benning - EDM - DD</v>
      </c>
    </row>
    <row r="536" spans="1:4" x14ac:dyDescent="0.25">
      <c r="A536" t="str">
        <f>IF(Données!A536&lt;&gt;0,Données!A536,"")</f>
        <v>Matthew Benning - EDM - DD</v>
      </c>
      <c r="B536">
        <f t="shared" ca="1" si="16"/>
        <v>1</v>
      </c>
      <c r="C536">
        <f ca="1">IF(B536=0,"",COUNTIF($B$2:B536,"&gt;0"))</f>
        <v>534</v>
      </c>
      <c r="D536" t="str">
        <f t="shared" ca="1" si="17"/>
        <v>Philip Broberg - EDM - DG</v>
      </c>
    </row>
    <row r="537" spans="1:4" x14ac:dyDescent="0.25">
      <c r="A537" t="str">
        <f>IF(Données!A537&lt;&gt;0,Données!A537,"")</f>
        <v>Philip Broberg - EDM - DG</v>
      </c>
      <c r="B537">
        <f t="shared" ca="1" si="16"/>
        <v>1</v>
      </c>
      <c r="C537">
        <f ca="1">IF(B537=0,"",COUNTIF($B$2:B537,"&gt;0"))</f>
        <v>535</v>
      </c>
      <c r="D537" t="str">
        <f t="shared" ca="1" si="17"/>
        <v>Evan Bouchard - EDM - DD</v>
      </c>
    </row>
    <row r="538" spans="1:4" x14ac:dyDescent="0.25">
      <c r="A538" t="str">
        <f>IF(Données!A538&lt;&gt;0,Données!A538,"")</f>
        <v>Evan Bouchard - EDM - DD</v>
      </c>
      <c r="B538">
        <f t="shared" ca="1" si="16"/>
        <v>1</v>
      </c>
      <c r="C538">
        <f ca="1">IF(B538=0,"",COUNTIF($B$2:B538,"&gt;0"))</f>
        <v>536</v>
      </c>
      <c r="D538" t="str">
        <f t="shared" ca="1" si="17"/>
        <v>Gaetan Haas - EDM - C</v>
      </c>
    </row>
    <row r="539" spans="1:4" x14ac:dyDescent="0.25">
      <c r="A539" t="str">
        <f>IF(Données!A539&lt;&gt;0,Données!A539,"")</f>
        <v>Gaetan Haas - EDM - C</v>
      </c>
      <c r="B539">
        <f t="shared" ca="1" si="16"/>
        <v>1</v>
      </c>
      <c r="C539">
        <f ca="1">IF(B539=0,"",COUNTIF($B$2:B539,"&gt;0"))</f>
        <v>537</v>
      </c>
      <c r="D539" t="str">
        <f t="shared" ca="1" si="17"/>
        <v>Markus Granlund - EDM - AD, AG, C</v>
      </c>
    </row>
    <row r="540" spans="1:4" x14ac:dyDescent="0.25">
      <c r="A540" t="str">
        <f>IF(Données!A540&lt;&gt;0,Données!A540,"")</f>
        <v>Markus Granlund - EDM - AD, AG, C</v>
      </c>
      <c r="B540">
        <f t="shared" ca="1" si="16"/>
        <v>1</v>
      </c>
      <c r="C540">
        <f ca="1">IF(B540=0,"",COUNTIF($B$2:B540,"&gt;0"))</f>
        <v>538</v>
      </c>
      <c r="D540" t="str">
        <f t="shared" ca="1" si="17"/>
        <v>Jujhar Khaira - EDM - C, AG</v>
      </c>
    </row>
    <row r="541" spans="1:4" x14ac:dyDescent="0.25">
      <c r="A541" t="str">
        <f>IF(Données!A541&lt;&gt;0,Données!A541,"")</f>
        <v>Jujhar Khaira - EDM - C, AG</v>
      </c>
      <c r="B541">
        <f t="shared" ca="1" si="16"/>
        <v>1</v>
      </c>
      <c r="C541">
        <f ca="1">IF(B541=0,"",COUNTIF($B$2:B541,"&gt;0"))</f>
        <v>539</v>
      </c>
      <c r="D541" t="str">
        <f t="shared" ca="1" si="17"/>
        <v>Kyle Brodziak - EDM - C</v>
      </c>
    </row>
    <row r="542" spans="1:4" x14ac:dyDescent="0.25">
      <c r="A542" t="str">
        <f>IF(Données!A542&lt;&gt;0,Données!A542,"")</f>
        <v>Kyle Brodziak - EDM - C</v>
      </c>
      <c r="B542">
        <f t="shared" ca="1" si="16"/>
        <v>1</v>
      </c>
      <c r="C542">
        <f ca="1">IF(B542=0,"",COUNTIF($B$2:B542,"&gt;0"))</f>
        <v>540</v>
      </c>
      <c r="D542" t="str">
        <f t="shared" ca="1" si="17"/>
        <v>Kailer Yamamoto - EDM - AD, C</v>
      </c>
    </row>
    <row r="543" spans="1:4" x14ac:dyDescent="0.25">
      <c r="A543" t="str">
        <f>IF(Données!A543&lt;&gt;0,Données!A543,"")</f>
        <v>Kailer Yamamoto - EDM - AD, C</v>
      </c>
      <c r="B543">
        <f t="shared" ca="1" si="16"/>
        <v>1</v>
      </c>
      <c r="C543">
        <f ca="1">IF(B543=0,"",COUNTIF($B$2:B543,"&gt;0"))</f>
        <v>541</v>
      </c>
      <c r="D543" t="str">
        <f t="shared" ca="1" si="17"/>
        <v>Josh Archibald - EDM - AD</v>
      </c>
    </row>
    <row r="544" spans="1:4" x14ac:dyDescent="0.25">
      <c r="A544" t="str">
        <f>IF(Données!A544&lt;&gt;0,Données!A544,"")</f>
        <v>Josh Archibald - EDM - AD</v>
      </c>
      <c r="B544">
        <f t="shared" ca="1" si="16"/>
        <v>1</v>
      </c>
      <c r="C544">
        <f ca="1">IF(B544=0,"",COUNTIF($B$2:B544,"&gt;0"))</f>
        <v>542</v>
      </c>
      <c r="D544" t="str">
        <f t="shared" ca="1" si="17"/>
        <v>Cooper Marody - EDM - C, AD</v>
      </c>
    </row>
    <row r="545" spans="1:4" x14ac:dyDescent="0.25">
      <c r="A545" t="str">
        <f>IF(Données!A545&lt;&gt;0,Données!A545,"")</f>
        <v>Cooper Marody - EDM - C, AD</v>
      </c>
      <c r="B545">
        <f t="shared" ca="1" si="16"/>
        <v>1</v>
      </c>
      <c r="C545">
        <f ca="1">IF(B545=0,"",COUNTIF($B$2:B545,"&gt;0"))</f>
        <v>543</v>
      </c>
      <c r="D545" t="str">
        <f t="shared" ca="1" si="17"/>
        <v>Joel Persson - EDM - DD</v>
      </c>
    </row>
    <row r="546" spans="1:4" x14ac:dyDescent="0.25">
      <c r="A546" t="str">
        <f>IF(Données!A546&lt;&gt;0,Données!A546,"")</f>
        <v>Joel Persson - EDM - DD</v>
      </c>
      <c r="B546">
        <f t="shared" ca="1" si="16"/>
        <v>1</v>
      </c>
      <c r="C546">
        <f ca="1">IF(B546=0,"",COUNTIF($B$2:B546,"&gt;0"))</f>
        <v>544</v>
      </c>
      <c r="D546" t="str">
        <f t="shared" ca="1" si="17"/>
        <v>Cameron Hebig - EDM - C</v>
      </c>
    </row>
    <row r="547" spans="1:4" x14ac:dyDescent="0.25">
      <c r="A547" t="str">
        <f>IF(Données!A547&lt;&gt;0,Données!A547,"")</f>
        <v>Cameron Hebig - EDM - C</v>
      </c>
      <c r="B547">
        <f t="shared" ca="1" si="16"/>
        <v>1</v>
      </c>
      <c r="C547">
        <f ca="1">IF(B547=0,"",COUNTIF($B$2:B547,"&gt;0"))</f>
        <v>545</v>
      </c>
      <c r="D547" t="str">
        <f t="shared" ca="1" si="17"/>
        <v>Ryan Mantha - EDM - DD</v>
      </c>
    </row>
    <row r="548" spans="1:4" x14ac:dyDescent="0.25">
      <c r="A548" t="str">
        <f>IF(Données!A548&lt;&gt;0,Données!A548,"")</f>
        <v>Ryan Mantha - EDM - DD</v>
      </c>
      <c r="B548">
        <f t="shared" ca="1" si="16"/>
        <v>1</v>
      </c>
      <c r="C548">
        <f ca="1">IF(B548=0,"",COUNTIF($B$2:B548,"&gt;0"))</f>
        <v>546</v>
      </c>
      <c r="D548" t="str">
        <f t="shared" ca="1" si="17"/>
        <v>Ryan McLeod - EDM - C</v>
      </c>
    </row>
    <row r="549" spans="1:4" x14ac:dyDescent="0.25">
      <c r="A549" t="str">
        <f>IF(Données!A549&lt;&gt;0,Données!A549,"")</f>
        <v>Ryan McLeod - EDM - C</v>
      </c>
      <c r="B549">
        <f t="shared" ca="1" si="16"/>
        <v>1</v>
      </c>
      <c r="C549">
        <f ca="1">IF(B549=0,"",COUNTIF($B$2:B549,"&gt;0"))</f>
        <v>547</v>
      </c>
      <c r="D549" t="str">
        <f t="shared" ca="1" si="17"/>
        <v>Joakim Nygård - EDM - AG</v>
      </c>
    </row>
    <row r="550" spans="1:4" x14ac:dyDescent="0.25">
      <c r="A550" t="str">
        <f>IF(Données!A550&lt;&gt;0,Données!A550,"")</f>
        <v>Joakim Nygård - EDM - AG</v>
      </c>
      <c r="B550">
        <f t="shared" ca="1" si="16"/>
        <v>1</v>
      </c>
      <c r="C550">
        <f ca="1">IF(B550=0,"",COUNTIF($B$2:B550,"&gt;0"))</f>
        <v>548</v>
      </c>
      <c r="D550" t="str">
        <f t="shared" ca="1" si="17"/>
        <v>Olivier Rodrigue - EDM - G</v>
      </c>
    </row>
    <row r="551" spans="1:4" x14ac:dyDescent="0.25">
      <c r="A551" t="str">
        <f>IF(Données!A551&lt;&gt;0,Données!A551,"")</f>
        <v>Olivier Rodrigue - EDM - G</v>
      </c>
      <c r="B551">
        <f t="shared" ca="1" si="16"/>
        <v>1</v>
      </c>
      <c r="C551">
        <f ca="1">IF(B551=0,"",COUNTIF($B$2:B551,"&gt;0"))</f>
        <v>549</v>
      </c>
      <c r="D551" t="str">
        <f t="shared" ca="1" si="17"/>
        <v>Stuart Skinner - EDM - G</v>
      </c>
    </row>
    <row r="552" spans="1:4" x14ac:dyDescent="0.25">
      <c r="A552" t="str">
        <f>IF(Données!A552&lt;&gt;0,Données!A552,"")</f>
        <v>Stuart Skinner - EDM - G</v>
      </c>
      <c r="B552">
        <f t="shared" ca="1" si="16"/>
        <v>1</v>
      </c>
      <c r="C552">
        <f ca="1">IF(B552=0,"",COUNTIF($B$2:B552,"&gt;0"))</f>
        <v>550</v>
      </c>
      <c r="D552" t="str">
        <f t="shared" ca="1" si="17"/>
        <v>Nolan Vesey - EDM - AG</v>
      </c>
    </row>
    <row r="553" spans="1:4" x14ac:dyDescent="0.25">
      <c r="A553" t="str">
        <f>IF(Données!A553&lt;&gt;0,Données!A553,"")</f>
        <v>Nolan Vesey - EDM - AG</v>
      </c>
      <c r="B553">
        <f t="shared" ca="1" si="16"/>
        <v>1</v>
      </c>
      <c r="C553">
        <f ca="1">IF(B553=0,"",COUNTIF($B$2:B553,"&gt;0"))</f>
        <v>551</v>
      </c>
      <c r="D553" t="str">
        <f t="shared" ca="1" si="17"/>
        <v>Dylan Wells - EDM - G</v>
      </c>
    </row>
    <row r="554" spans="1:4" x14ac:dyDescent="0.25">
      <c r="A554" t="str">
        <f>IF(Données!A554&lt;&gt;0,Données!A554,"")</f>
        <v>Dylan Wells - EDM - G</v>
      </c>
      <c r="B554">
        <f t="shared" ca="1" si="16"/>
        <v>1</v>
      </c>
      <c r="C554">
        <f ca="1">IF(B554=0,"",COUNTIF($B$2:B554,"&gt;0"))</f>
        <v>552</v>
      </c>
      <c r="D554" t="str">
        <f t="shared" ca="1" si="17"/>
        <v>Kirill Maksimov - EDM - AD</v>
      </c>
    </row>
    <row r="555" spans="1:4" x14ac:dyDescent="0.25">
      <c r="A555" t="str">
        <f>IF(Données!A555&lt;&gt;0,Données!A555,"")</f>
        <v>Kirill Maksimov - EDM - AD</v>
      </c>
      <c r="B555">
        <f t="shared" ca="1" si="16"/>
        <v>1</v>
      </c>
      <c r="C555">
        <f ca="1">IF(B555=0,"",COUNTIF($B$2:B555,"&gt;0"))</f>
        <v>553</v>
      </c>
      <c r="D555" t="str">
        <f t="shared" ca="1" si="17"/>
        <v>Ostap Safin - EDM - AD, AG</v>
      </c>
    </row>
    <row r="556" spans="1:4" x14ac:dyDescent="0.25">
      <c r="A556" t="str">
        <f>IF(Données!A556&lt;&gt;0,Données!A556,"")</f>
        <v>Ostap Safin - EDM - AD, AG</v>
      </c>
      <c r="B556">
        <f t="shared" ca="1" si="16"/>
        <v>1</v>
      </c>
      <c r="C556">
        <f ca="1">IF(B556=0,"",COUNTIF($B$2:B556,"&gt;0"))</f>
        <v>554</v>
      </c>
      <c r="D556" t="str">
        <f t="shared" ca="1" si="17"/>
        <v>Tyler Benson - EDM - AG</v>
      </c>
    </row>
    <row r="557" spans="1:4" x14ac:dyDescent="0.25">
      <c r="A557" t="str">
        <f>IF(Données!A557&lt;&gt;0,Données!A557,"")</f>
        <v>Tyler Benson - EDM - AG</v>
      </c>
      <c r="B557">
        <f t="shared" ca="1" si="16"/>
        <v>1</v>
      </c>
      <c r="C557">
        <f ca="1">IF(B557=0,"",COUNTIF($B$2:B557,"&gt;0"))</f>
        <v>555</v>
      </c>
      <c r="D557" t="str">
        <f t="shared" ca="1" si="17"/>
        <v>Dmitri Samorukov - EDM - DG</v>
      </c>
    </row>
    <row r="558" spans="1:4" x14ac:dyDescent="0.25">
      <c r="A558" t="str">
        <f>IF(Données!A558&lt;&gt;0,Données!A558,"")</f>
        <v>Dmitri Samorukov - EDM - DG</v>
      </c>
      <c r="B558">
        <f t="shared" ca="1" si="16"/>
        <v>1</v>
      </c>
      <c r="C558">
        <f ca="1">IF(B558=0,"",COUNTIF($B$2:B558,"&gt;0"))</f>
        <v>556</v>
      </c>
      <c r="D558" t="str">
        <f t="shared" ca="1" si="17"/>
        <v>Caleb Jones - EDM - DG</v>
      </c>
    </row>
    <row r="559" spans="1:4" x14ac:dyDescent="0.25">
      <c r="A559" t="str">
        <f>IF(Données!A559&lt;&gt;0,Données!A559,"")</f>
        <v>Caleb Jones - EDM - DG</v>
      </c>
      <c r="B559">
        <f t="shared" ca="1" si="16"/>
        <v>1</v>
      </c>
      <c r="C559">
        <f ca="1">IF(B559=0,"",COUNTIF($B$2:B559,"&gt;0"))</f>
        <v>557</v>
      </c>
      <c r="D559" t="str">
        <f t="shared" ca="1" si="17"/>
        <v>Ethan Bear - EDM - DD</v>
      </c>
    </row>
    <row r="560" spans="1:4" x14ac:dyDescent="0.25">
      <c r="A560" t="str">
        <f>IF(Données!A560&lt;&gt;0,Données!A560,"")</f>
        <v>Ethan Bear - EDM - DD</v>
      </c>
      <c r="B560">
        <f t="shared" ca="1" si="16"/>
        <v>1</v>
      </c>
      <c r="C560">
        <f ca="1">IF(B560=0,"",COUNTIF($B$2:B560,"&gt;0"))</f>
        <v>558</v>
      </c>
      <c r="D560" t="str">
        <f t="shared" ca="1" si="17"/>
        <v>William Lagesson - EDM - DG</v>
      </c>
    </row>
    <row r="561" spans="1:4" x14ac:dyDescent="0.25">
      <c r="A561" t="str">
        <f>IF(Données!A561&lt;&gt;0,Données!A561,"")</f>
        <v>William Lagesson - EDM - DG</v>
      </c>
      <c r="B561">
        <f t="shared" ca="1" si="16"/>
        <v>1</v>
      </c>
      <c r="C561">
        <f ca="1">IF(B561=0,"",COUNTIF($B$2:B561,"&gt;0"))</f>
        <v>559</v>
      </c>
      <c r="D561" t="str">
        <f t="shared" ca="1" si="17"/>
        <v>Logan Day - EDM - D</v>
      </c>
    </row>
    <row r="562" spans="1:4" x14ac:dyDescent="0.25">
      <c r="A562" t="str">
        <f>IF(Données!A562&lt;&gt;0,Données!A562,"")</f>
        <v>Logan Day - EDM - D</v>
      </c>
      <c r="B562">
        <f t="shared" ca="1" si="16"/>
        <v>1</v>
      </c>
      <c r="C562">
        <f ca="1">IF(B562=0,"",COUNTIF($B$2:B562,"&gt;0"))</f>
        <v>560</v>
      </c>
      <c r="D562" t="str">
        <f t="shared" ca="1" si="17"/>
        <v>Tomas Jurco - EDM - AD, AG</v>
      </c>
    </row>
    <row r="563" spans="1:4" x14ac:dyDescent="0.25">
      <c r="A563" t="str">
        <f>IF(Données!A563&lt;&gt;0,Données!A563,"")</f>
        <v>Tomas Jurco - EDM - AD, AG</v>
      </c>
      <c r="B563">
        <f t="shared" ca="1" si="16"/>
        <v>1</v>
      </c>
      <c r="C563">
        <f ca="1">IF(B563=0,"",COUNTIF($B$2:B563,"&gt;0"))</f>
        <v>561</v>
      </c>
      <c r="D563" t="str">
        <f t="shared" ca="1" si="17"/>
        <v>Joseph Gambardella - EDM - AG</v>
      </c>
    </row>
    <row r="564" spans="1:4" x14ac:dyDescent="0.25">
      <c r="A564" t="str">
        <f>IF(Données!A564&lt;&gt;0,Données!A564,"")</f>
        <v>Joseph Gambardella - EDM - AG</v>
      </c>
      <c r="B564">
        <f t="shared" ca="1" si="16"/>
        <v>1</v>
      </c>
      <c r="C564">
        <f ca="1">IF(B564=0,"",COUNTIF($B$2:B564,"&gt;0"))</f>
        <v>562</v>
      </c>
      <c r="D564" t="str">
        <f t="shared" ca="1" si="17"/>
        <v>Brad Malone - EDM - C, AG</v>
      </c>
    </row>
    <row r="565" spans="1:4" x14ac:dyDescent="0.25">
      <c r="A565" t="str">
        <f>IF(Données!A565&lt;&gt;0,Données!A565,"")</f>
        <v>Brad Malone - EDM - C, AG</v>
      </c>
      <c r="B565">
        <f t="shared" ca="1" si="16"/>
        <v>1</v>
      </c>
      <c r="C565">
        <f ca="1">IF(B565=0,"",COUNTIF($B$2:B565,"&gt;0"))</f>
        <v>563</v>
      </c>
      <c r="D565" t="str">
        <f t="shared" ca="1" si="17"/>
        <v>Patrick Russell - EDM - AD</v>
      </c>
    </row>
    <row r="566" spans="1:4" x14ac:dyDescent="0.25">
      <c r="A566" t="str">
        <f>IF(Données!A566&lt;&gt;0,Données!A566,"")</f>
        <v>Patrick Russell - EDM - AD</v>
      </c>
      <c r="B566">
        <f t="shared" ca="1" si="16"/>
        <v>1</v>
      </c>
      <c r="C566">
        <f ca="1">IF(B566=0,"",COUNTIF($B$2:B566,"&gt;0"))</f>
        <v>564</v>
      </c>
      <c r="D566" t="str">
        <f t="shared" ca="1" si="17"/>
        <v>Shane Starrett - EDM - G</v>
      </c>
    </row>
    <row r="567" spans="1:4" x14ac:dyDescent="0.25">
      <c r="A567" t="str">
        <f>IF(Données!A567&lt;&gt;0,Données!A567,"")</f>
        <v>Shane Starrett - EDM - G</v>
      </c>
      <c r="B567">
        <f t="shared" ca="1" si="16"/>
        <v>1</v>
      </c>
      <c r="C567">
        <f ca="1">IF(B567=0,"",COUNTIF($B$2:B567,"&gt;0"))</f>
        <v>565</v>
      </c>
      <c r="D567" t="str">
        <f t="shared" ca="1" si="17"/>
        <v>Josh Currie - EDM - AD, C</v>
      </c>
    </row>
    <row r="568" spans="1:4" x14ac:dyDescent="0.25">
      <c r="A568" t="str">
        <f>IF(Données!A568&lt;&gt;0,Données!A568,"")</f>
        <v>Josh Currie - EDM - AD, C</v>
      </c>
      <c r="B568">
        <f t="shared" ca="1" si="16"/>
        <v>1</v>
      </c>
      <c r="C568">
        <f ca="1">IF(B568=0,"",COUNTIF($B$2:B568,"&gt;0"))</f>
        <v>566</v>
      </c>
      <c r="D568" t="str">
        <f t="shared" ca="1" si="17"/>
        <v>Colby Cave - EDM - C</v>
      </c>
    </row>
    <row r="569" spans="1:4" x14ac:dyDescent="0.25">
      <c r="A569" t="str">
        <f>IF(Données!A569&lt;&gt;0,Données!A569,"")</f>
        <v>Colby Cave - EDM - C</v>
      </c>
      <c r="B569">
        <f t="shared" ca="1" si="16"/>
        <v>1</v>
      </c>
      <c r="C569">
        <f ca="1">IF(B569=0,"",COUNTIF($B$2:B569,"&gt;0"))</f>
        <v>567</v>
      </c>
      <c r="D569" t="str">
        <f t="shared" ca="1" si="17"/>
        <v>Keegan Lowe - EDM - DG</v>
      </c>
    </row>
    <row r="570" spans="1:4" x14ac:dyDescent="0.25">
      <c r="A570" t="str">
        <f>IF(Données!A570&lt;&gt;0,Données!A570,"")</f>
        <v>Keegan Lowe - EDM - DG</v>
      </c>
      <c r="B570">
        <f t="shared" ca="1" si="16"/>
        <v>1</v>
      </c>
      <c r="C570">
        <f ca="1">IF(B570=0,"",COUNTIF($B$2:B570,"&gt;0"))</f>
        <v>568</v>
      </c>
      <c r="D570" t="str">
        <f t="shared" ca="1" si="17"/>
        <v>Sergei Bobrovsky - FLO - G</v>
      </c>
    </row>
    <row r="571" spans="1:4" x14ac:dyDescent="0.25">
      <c r="A571" t="str">
        <f>IF(Données!A571&lt;&gt;0,Données!A571,"")</f>
        <v>Sergei Bobrovsky - FLO - G</v>
      </c>
      <c r="B571">
        <f t="shared" ca="1" si="16"/>
        <v>1</v>
      </c>
      <c r="C571">
        <f ca="1">IF(B571=0,"",COUNTIF($B$2:B571,"&gt;0"))</f>
        <v>569</v>
      </c>
      <c r="D571" t="str">
        <f t="shared" ca="1" si="17"/>
        <v>Aaron Ekblad - FLO - DD</v>
      </c>
    </row>
    <row r="572" spans="1:4" x14ac:dyDescent="0.25">
      <c r="A572" t="str">
        <f>IF(Données!A572&lt;&gt;0,Données!A572,"")</f>
        <v>Aaron Ekblad - FLO - DD</v>
      </c>
      <c r="B572">
        <f t="shared" ca="1" si="16"/>
        <v>1</v>
      </c>
      <c r="C572">
        <f ca="1">IF(B572=0,"",COUNTIF($B$2:B572,"&gt;0"))</f>
        <v>570</v>
      </c>
      <c r="D572" t="str">
        <f t="shared" ca="1" si="17"/>
        <v>Keith Yandle - FLO - DG</v>
      </c>
    </row>
    <row r="573" spans="1:4" x14ac:dyDescent="0.25">
      <c r="A573" t="str">
        <f>IF(Données!A573&lt;&gt;0,Données!A573,"")</f>
        <v>Keith Yandle - FLO - DG</v>
      </c>
      <c r="B573">
        <f t="shared" ca="1" si="16"/>
        <v>1</v>
      </c>
      <c r="C573">
        <f ca="1">IF(B573=0,"",COUNTIF($B$2:B573,"&gt;0"))</f>
        <v>571</v>
      </c>
      <c r="D573" t="str">
        <f t="shared" ca="1" si="17"/>
        <v>Aleksander Barkov - FLO - C</v>
      </c>
    </row>
    <row r="574" spans="1:4" x14ac:dyDescent="0.25">
      <c r="A574" t="str">
        <f>IF(Données!A574&lt;&gt;0,Données!A574,"")</f>
        <v>Aleksander Barkov - FLO - C</v>
      </c>
      <c r="B574">
        <f t="shared" ca="1" si="16"/>
        <v>1</v>
      </c>
      <c r="C574">
        <f ca="1">IF(B574=0,"",COUNTIF($B$2:B574,"&gt;0"))</f>
        <v>572</v>
      </c>
      <c r="D574" t="str">
        <f t="shared" ca="1" si="17"/>
        <v>Jonathan Huberdeau - FLO - AG, C</v>
      </c>
    </row>
    <row r="575" spans="1:4" x14ac:dyDescent="0.25">
      <c r="A575" t="str">
        <f>IF(Données!A575&lt;&gt;0,Données!A575,"")</f>
        <v>Jonathan Huberdeau - FLO - AG, C</v>
      </c>
      <c r="B575">
        <f t="shared" ca="1" si="16"/>
        <v>1</v>
      </c>
      <c r="C575">
        <f ca="1">IF(B575=0,"",COUNTIF($B$2:B575,"&gt;0"))</f>
        <v>573</v>
      </c>
      <c r="D575" t="str">
        <f t="shared" ca="1" si="17"/>
        <v>Anton Strålman - FLO - DD</v>
      </c>
    </row>
    <row r="576" spans="1:4" x14ac:dyDescent="0.25">
      <c r="A576" t="str">
        <f>IF(Données!A576&lt;&gt;0,Données!A576,"")</f>
        <v>Anton Strålman - FLO - DD</v>
      </c>
      <c r="B576">
        <f t="shared" ca="1" si="16"/>
        <v>1</v>
      </c>
      <c r="C576">
        <f ca="1">IF(B576=0,"",COUNTIF($B$2:B576,"&gt;0"))</f>
        <v>574</v>
      </c>
      <c r="D576" t="str">
        <f t="shared" ca="1" si="17"/>
        <v>Mike Hoffman - FLO - AD, AG</v>
      </c>
    </row>
    <row r="577" spans="1:4" x14ac:dyDescent="0.25">
      <c r="A577" t="str">
        <f>IF(Données!A577&lt;&gt;0,Données!A577,"")</f>
        <v>Mike Hoffman - FLO - AD, AG</v>
      </c>
      <c r="B577">
        <f t="shared" ca="1" si="16"/>
        <v>1</v>
      </c>
      <c r="C577">
        <f ca="1">IF(B577=0,"",COUNTIF($B$2:B577,"&gt;0"))</f>
        <v>575</v>
      </c>
      <c r="D577" t="str">
        <f t="shared" ca="1" si="17"/>
        <v>Michael Matheson - FLO - DG</v>
      </c>
    </row>
    <row r="578" spans="1:4" x14ac:dyDescent="0.25">
      <c r="A578" t="str">
        <f>IF(Données!A578&lt;&gt;0,Données!A578,"")</f>
        <v>Michael Matheson - FLO - DG</v>
      </c>
      <c r="B578">
        <f t="shared" ca="1" si="16"/>
        <v>1</v>
      </c>
      <c r="C578">
        <f ca="1">IF(B578=0,"",COUNTIF($B$2:B578,"&gt;0"))</f>
        <v>576</v>
      </c>
      <c r="D578" t="str">
        <f t="shared" ca="1" si="17"/>
        <v>Vincent Trocheck - FLO - C, AD</v>
      </c>
    </row>
    <row r="579" spans="1:4" x14ac:dyDescent="0.25">
      <c r="A579" t="str">
        <f>IF(Données!A579&lt;&gt;0,Données!A579,"")</f>
        <v>Vincent Trocheck - FLO - C, AD</v>
      </c>
      <c r="B579">
        <f t="shared" ref="B579:B642" ca="1" si="18">IFERROR(SEARCH(INDIRECT(CELL("adresse")),A579),0)</f>
        <v>1</v>
      </c>
      <c r="C579">
        <f ca="1">IF(B579=0,"",COUNTIF($B$2:B579,"&gt;0"))</f>
        <v>577</v>
      </c>
      <c r="D579" t="str">
        <f t="shared" ref="D579:D642" ca="1" si="19">IFERROR(INDEX(A:A,MATCH(ROW(B578),C:C,0)),"")</f>
        <v>Evgeni Dadonov - FLO - AD, AG</v>
      </c>
    </row>
    <row r="580" spans="1:4" x14ac:dyDescent="0.25">
      <c r="A580" t="str">
        <f>IF(Données!A580&lt;&gt;0,Données!A580,"")</f>
        <v>Evgeni Dadonov - FLO - AD, AG</v>
      </c>
      <c r="B580">
        <f t="shared" ca="1" si="18"/>
        <v>1</v>
      </c>
      <c r="C580">
        <f ca="1">IF(B580=0,"",COUNTIF($B$2:B580,"&gt;0"))</f>
        <v>578</v>
      </c>
      <c r="D580" t="str">
        <f t="shared" ca="1" si="19"/>
        <v>Brett Connolly - FLO - AD, AG</v>
      </c>
    </row>
    <row r="581" spans="1:4" x14ac:dyDescent="0.25">
      <c r="A581" t="str">
        <f>IF(Données!A581&lt;&gt;0,Données!A581,"")</f>
        <v>Brett Connolly - FLO - AD, AG</v>
      </c>
      <c r="B581">
        <f t="shared" ca="1" si="18"/>
        <v>1</v>
      </c>
      <c r="C581">
        <f ca="1">IF(B581=0,"",COUNTIF($B$2:B581,"&gt;0"))</f>
        <v>579</v>
      </c>
      <c r="D581" t="str">
        <f t="shared" ca="1" si="19"/>
        <v>Mark Pysyk - FLO - DD</v>
      </c>
    </row>
    <row r="582" spans="1:4" x14ac:dyDescent="0.25">
      <c r="A582" t="str">
        <f>IF(Données!A582&lt;&gt;0,Données!A582,"")</f>
        <v>Mark Pysyk - FLO - DD</v>
      </c>
      <c r="B582">
        <f t="shared" ca="1" si="18"/>
        <v>1</v>
      </c>
      <c r="C582">
        <f ca="1">IF(B582=0,"",COUNTIF($B$2:B582,"&gt;0"))</f>
        <v>580</v>
      </c>
      <c r="D582" t="str">
        <f t="shared" ca="1" si="19"/>
        <v>Frank Vatrano - FLO - AD, AG</v>
      </c>
    </row>
    <row r="583" spans="1:4" x14ac:dyDescent="0.25">
      <c r="A583" t="str">
        <f>IF(Données!A583&lt;&gt;0,Données!A583,"")</f>
        <v>Frank Vatrano - FLO - AD, AG</v>
      </c>
      <c r="B583">
        <f t="shared" ca="1" si="18"/>
        <v>1</v>
      </c>
      <c r="C583">
        <f ca="1">IF(B583=0,"",COUNTIF($B$2:B583,"&gt;0"))</f>
        <v>581</v>
      </c>
      <c r="D583" t="str">
        <f t="shared" ca="1" si="19"/>
        <v>Aleksi Heponiemi - FLO - C</v>
      </c>
    </row>
    <row r="584" spans="1:4" x14ac:dyDescent="0.25">
      <c r="A584" t="str">
        <f>IF(Données!A584&lt;&gt;0,Données!A584,"")</f>
        <v>Aleksi Heponiemi - FLO - C</v>
      </c>
      <c r="B584">
        <f t="shared" ca="1" si="18"/>
        <v>1</v>
      </c>
      <c r="C584">
        <f ca="1">IF(B584=0,"",COUNTIF($B$2:B584,"&gt;0"))</f>
        <v>582</v>
      </c>
      <c r="D584" t="str">
        <f t="shared" ca="1" si="19"/>
        <v>Noel Acciari - FLO - AD, C</v>
      </c>
    </row>
    <row r="585" spans="1:4" x14ac:dyDescent="0.25">
      <c r="A585" t="str">
        <f>IF(Données!A585&lt;&gt;0,Données!A585,"")</f>
        <v>Noel Acciari - FLO - AD, C</v>
      </c>
      <c r="B585">
        <f t="shared" ca="1" si="18"/>
        <v>1</v>
      </c>
      <c r="C585">
        <f ca="1">IF(B585=0,"",COUNTIF($B$2:B585,"&gt;0"))</f>
        <v>583</v>
      </c>
      <c r="D585" t="str">
        <f t="shared" ca="1" si="19"/>
        <v>MacKenzie Weegar - FLO - DD</v>
      </c>
    </row>
    <row r="586" spans="1:4" x14ac:dyDescent="0.25">
      <c r="A586" t="str">
        <f>IF(Données!A586&lt;&gt;0,Données!A586,"")</f>
        <v>MacKenzie Weegar - FLO - DD</v>
      </c>
      <c r="B586">
        <f t="shared" ca="1" si="18"/>
        <v>1</v>
      </c>
      <c r="C586">
        <f ca="1">IF(B586=0,"",COUNTIF($B$2:B586,"&gt;0"))</f>
        <v>584</v>
      </c>
      <c r="D586" t="str">
        <f t="shared" ca="1" si="19"/>
        <v>Owen Tippett - FLO - AD</v>
      </c>
    </row>
    <row r="587" spans="1:4" x14ac:dyDescent="0.25">
      <c r="A587" t="str">
        <f>IF(Données!A587&lt;&gt;0,Données!A587,"")</f>
        <v>Owen Tippett - FLO - AD</v>
      </c>
      <c r="B587">
        <f t="shared" ca="1" si="18"/>
        <v>1</v>
      </c>
      <c r="C587">
        <f ca="1">IF(B587=0,"",COUNTIF($B$2:B587,"&gt;0"))</f>
        <v>585</v>
      </c>
      <c r="D587" t="str">
        <f t="shared" ca="1" si="19"/>
        <v>Henrik Borgstrom - FLO - C</v>
      </c>
    </row>
    <row r="588" spans="1:4" x14ac:dyDescent="0.25">
      <c r="A588" t="str">
        <f>IF(Données!A588&lt;&gt;0,Données!A588,"")</f>
        <v>Henrik Borgstrom - FLO - C</v>
      </c>
      <c r="B588">
        <f t="shared" ca="1" si="18"/>
        <v>1</v>
      </c>
      <c r="C588">
        <f ca="1">IF(B588=0,"",COUNTIF($B$2:B588,"&gt;0"))</f>
        <v>586</v>
      </c>
      <c r="D588" t="str">
        <f t="shared" ca="1" si="19"/>
        <v>Brady Keeper - FLO - DD</v>
      </c>
    </row>
    <row r="589" spans="1:4" x14ac:dyDescent="0.25">
      <c r="A589" t="str">
        <f>IF(Données!A589&lt;&gt;0,Données!A589,"")</f>
        <v>Brady Keeper - FLO - DD</v>
      </c>
      <c r="B589">
        <f t="shared" ca="1" si="18"/>
        <v>1</v>
      </c>
      <c r="C589">
        <f ca="1">IF(B589=0,"",COUNTIF($B$2:B589,"&gt;0"))</f>
        <v>587</v>
      </c>
      <c r="D589" t="str">
        <f t="shared" ca="1" si="19"/>
        <v>Colton Sceviour - FLO - AD</v>
      </c>
    </row>
    <row r="590" spans="1:4" x14ac:dyDescent="0.25">
      <c r="A590" t="str">
        <f>IF(Données!A590&lt;&gt;0,Données!A590,"")</f>
        <v>Colton Sceviour - FLO - AD</v>
      </c>
      <c r="B590">
        <f t="shared" ca="1" si="18"/>
        <v>1</v>
      </c>
      <c r="C590">
        <f ca="1">IF(B590=0,"",COUNTIF($B$2:B590,"&gt;0"))</f>
        <v>588</v>
      </c>
      <c r="D590" t="str">
        <f t="shared" ca="1" si="19"/>
        <v>Rodrigo Abols - FLO - C</v>
      </c>
    </row>
    <row r="591" spans="1:4" x14ac:dyDescent="0.25">
      <c r="A591" t="str">
        <f>IF(Données!A591&lt;&gt;0,Données!A591,"")</f>
        <v>Rodrigo Abols - FLO - C</v>
      </c>
      <c r="B591">
        <f t="shared" ca="1" si="18"/>
        <v>1</v>
      </c>
      <c r="C591">
        <f ca="1">IF(B591=0,"",COUNTIF($B$2:B591,"&gt;0"))</f>
        <v>589</v>
      </c>
      <c r="D591" t="str">
        <f t="shared" ca="1" si="19"/>
        <v>Patrick Bajkov - FLO - AD, AG</v>
      </c>
    </row>
    <row r="592" spans="1:4" x14ac:dyDescent="0.25">
      <c r="A592" t="str">
        <f>IF(Données!A592&lt;&gt;0,Données!A592,"")</f>
        <v>Patrick Bajkov - FLO - AD, AG</v>
      </c>
      <c r="B592">
        <f t="shared" ca="1" si="18"/>
        <v>1</v>
      </c>
      <c r="C592">
        <f ca="1">IF(B592=0,"",COUNTIF($B$2:B592,"&gt;0"))</f>
        <v>590</v>
      </c>
      <c r="D592" t="str">
        <f t="shared" ca="1" si="19"/>
        <v>Ryan Bednard - FLO - G</v>
      </c>
    </row>
    <row r="593" spans="1:4" x14ac:dyDescent="0.25">
      <c r="A593" t="str">
        <f>IF(Données!A593&lt;&gt;0,Données!A593,"")</f>
        <v>Ryan Bednard - FLO - G</v>
      </c>
      <c r="B593">
        <f t="shared" ca="1" si="18"/>
        <v>1</v>
      </c>
      <c r="C593">
        <f ca="1">IF(B593=0,"",COUNTIF($B$2:B593,"&gt;0"))</f>
        <v>591</v>
      </c>
      <c r="D593" t="str">
        <f t="shared" ca="1" si="19"/>
        <v>Serron Noel - FLO - AD</v>
      </c>
    </row>
    <row r="594" spans="1:4" x14ac:dyDescent="0.25">
      <c r="A594" t="str">
        <f>IF(Données!A594&lt;&gt;0,Données!A594,"")</f>
        <v>Serron Noel - FLO - AD</v>
      </c>
      <c r="B594">
        <f t="shared" ca="1" si="18"/>
        <v>1</v>
      </c>
      <c r="C594">
        <f ca="1">IF(B594=0,"",COUNTIF($B$2:B594,"&gt;0"))</f>
        <v>592</v>
      </c>
      <c r="D594" t="str">
        <f t="shared" ca="1" si="19"/>
        <v>Jonathan Ang - FLO - C</v>
      </c>
    </row>
    <row r="595" spans="1:4" x14ac:dyDescent="0.25">
      <c r="A595" t="str">
        <f>IF(Données!A595&lt;&gt;0,Données!A595,"")</f>
        <v>Jonathan Ang - FLO - C</v>
      </c>
      <c r="B595">
        <f t="shared" ca="1" si="18"/>
        <v>1</v>
      </c>
      <c r="C595">
        <f ca="1">IF(B595=0,"",COUNTIF($B$2:B595,"&gt;0"))</f>
        <v>593</v>
      </c>
      <c r="D595" t="str">
        <f t="shared" ca="1" si="19"/>
        <v>Cliff Pu - FLO - AD</v>
      </c>
    </row>
    <row r="596" spans="1:4" x14ac:dyDescent="0.25">
      <c r="A596" t="str">
        <f>IF(Données!A596&lt;&gt;0,Données!A596,"")</f>
        <v>Cliff Pu - FLO - AD</v>
      </c>
      <c r="B596">
        <f t="shared" ca="1" si="18"/>
        <v>1</v>
      </c>
      <c r="C596">
        <f ca="1">IF(B596=0,"",COUNTIF($B$2:B596,"&gt;0"))</f>
        <v>594</v>
      </c>
      <c r="D596" t="str">
        <f t="shared" ca="1" si="19"/>
        <v>Riley Stillman - FLO - DG</v>
      </c>
    </row>
    <row r="597" spans="1:4" x14ac:dyDescent="0.25">
      <c r="A597" t="str">
        <f>IF(Données!A597&lt;&gt;0,Données!A597,"")</f>
        <v>Riley Stillman - FLO - DG</v>
      </c>
      <c r="B597">
        <f t="shared" ca="1" si="18"/>
        <v>1</v>
      </c>
      <c r="C597">
        <f ca="1">IF(B597=0,"",COUNTIF($B$2:B597,"&gt;0"))</f>
        <v>595</v>
      </c>
      <c r="D597" t="str">
        <f t="shared" ca="1" si="19"/>
        <v>Jayce Hawryluk - FLO - AG, C</v>
      </c>
    </row>
    <row r="598" spans="1:4" x14ac:dyDescent="0.25">
      <c r="A598" t="str">
        <f>IF(Données!A598&lt;&gt;0,Données!A598,"")</f>
        <v>Jayce Hawryluk - FLO - AG, C</v>
      </c>
      <c r="B598">
        <f t="shared" ca="1" si="18"/>
        <v>1</v>
      </c>
      <c r="C598">
        <f ca="1">IF(B598=0,"",COUNTIF($B$2:B598,"&gt;0"))</f>
        <v>596</v>
      </c>
      <c r="D598" t="str">
        <f t="shared" ca="1" si="19"/>
        <v>Chris Driedger - FLO - G</v>
      </c>
    </row>
    <row r="599" spans="1:4" x14ac:dyDescent="0.25">
      <c r="A599" t="str">
        <f>IF(Données!A599&lt;&gt;0,Données!A599,"")</f>
        <v>Chris Driedger - FLO - G</v>
      </c>
      <c r="B599">
        <f t="shared" ca="1" si="18"/>
        <v>1</v>
      </c>
      <c r="C599">
        <f ca="1">IF(B599=0,"",COUNTIF($B$2:B599,"&gt;0"))</f>
        <v>597</v>
      </c>
      <c r="D599" t="str">
        <f t="shared" ca="1" si="19"/>
        <v>Kevin Roy - FLO - C, AG</v>
      </c>
    </row>
    <row r="600" spans="1:4" x14ac:dyDescent="0.25">
      <c r="A600" t="str">
        <f>IF(Données!A600&lt;&gt;0,Données!A600,"")</f>
        <v>Kevin Roy - FLO - C, AG</v>
      </c>
      <c r="B600">
        <f t="shared" ca="1" si="18"/>
        <v>1</v>
      </c>
      <c r="C600">
        <f ca="1">IF(B600=0,"",COUNTIF($B$2:B600,"&gt;0"))</f>
        <v>598</v>
      </c>
      <c r="D600" t="str">
        <f t="shared" ca="1" si="19"/>
        <v>Gustav Bouramman - FLO - DD</v>
      </c>
    </row>
    <row r="601" spans="1:4" x14ac:dyDescent="0.25">
      <c r="A601" t="str">
        <f>IF(Données!A601&lt;&gt;0,Données!A601,"")</f>
        <v>Gustav Bouramman - FLO - DD</v>
      </c>
      <c r="B601">
        <f t="shared" ca="1" si="18"/>
        <v>1</v>
      </c>
      <c r="C601">
        <f ca="1">IF(B601=0,"",COUNTIF($B$2:B601,"&gt;0"))</f>
        <v>599</v>
      </c>
      <c r="D601" t="str">
        <f t="shared" ca="1" si="19"/>
        <v>Dominic Toninato - FLO - C</v>
      </c>
    </row>
    <row r="602" spans="1:4" x14ac:dyDescent="0.25">
      <c r="A602" t="str">
        <f>IF(Données!A602&lt;&gt;0,Données!A602,"")</f>
        <v>Dominic Toninato - FLO - C</v>
      </c>
      <c r="B602">
        <f t="shared" ca="1" si="18"/>
        <v>1</v>
      </c>
      <c r="C602">
        <f ca="1">IF(B602=0,"",COUNTIF($B$2:B602,"&gt;0"))</f>
        <v>600</v>
      </c>
      <c r="D602" t="str">
        <f t="shared" ca="1" si="19"/>
        <v>Jake Massie - FLO - D</v>
      </c>
    </row>
    <row r="603" spans="1:4" x14ac:dyDescent="0.25">
      <c r="A603" t="str">
        <f>IF(Données!A603&lt;&gt;0,Données!A603,"")</f>
        <v>Jake Massie - FLO - D</v>
      </c>
      <c r="B603">
        <f t="shared" ca="1" si="18"/>
        <v>1</v>
      </c>
      <c r="C603">
        <f ca="1">IF(B603=0,"",COUNTIF($B$2:B603,"&gt;0"))</f>
        <v>601</v>
      </c>
      <c r="D603" t="str">
        <f t="shared" ca="1" si="19"/>
        <v>Denis Malgin - FLO - AD, C</v>
      </c>
    </row>
    <row r="604" spans="1:4" x14ac:dyDescent="0.25">
      <c r="A604" t="str">
        <f>IF(Données!A604&lt;&gt;0,Données!A604,"")</f>
        <v>Denis Malgin - FLO - AD, C</v>
      </c>
      <c r="B604">
        <f t="shared" ca="1" si="18"/>
        <v>1</v>
      </c>
      <c r="C604">
        <f ca="1">IF(B604=0,"",COUNTIF($B$2:B604,"&gt;0"))</f>
        <v>602</v>
      </c>
      <c r="D604" t="str">
        <f t="shared" ca="1" si="19"/>
        <v>Sebastian Repo - FLO - C, AD</v>
      </c>
    </row>
    <row r="605" spans="1:4" x14ac:dyDescent="0.25">
      <c r="A605" t="str">
        <f>IF(Données!A605&lt;&gt;0,Données!A605,"")</f>
        <v>Sebastian Repo - FLO - C, AD</v>
      </c>
      <c r="B605">
        <f t="shared" ca="1" si="18"/>
        <v>1</v>
      </c>
      <c r="C605">
        <f ca="1">IF(B605=0,"",COUNTIF($B$2:B605,"&gt;0"))</f>
        <v>603</v>
      </c>
      <c r="D605" t="str">
        <f t="shared" ca="1" si="19"/>
        <v>Tommy Cross - FLO - DG</v>
      </c>
    </row>
    <row r="606" spans="1:4" x14ac:dyDescent="0.25">
      <c r="A606" t="str">
        <f>IF(Données!A606&lt;&gt;0,Données!A606,"")</f>
        <v>Tommy Cross - FLO - DG</v>
      </c>
      <c r="B606">
        <f t="shared" ca="1" si="18"/>
        <v>1</v>
      </c>
      <c r="C606">
        <f ca="1">IF(B606=0,"",COUNTIF($B$2:B606,"&gt;0"))</f>
        <v>604</v>
      </c>
      <c r="D606" t="str">
        <f t="shared" ca="1" si="19"/>
        <v>Ethan Prow - FLO - DD</v>
      </c>
    </row>
    <row r="607" spans="1:4" x14ac:dyDescent="0.25">
      <c r="A607" t="str">
        <f>IF(Données!A607&lt;&gt;0,Données!A607,"")</f>
        <v>Ethan Prow - FLO - DD</v>
      </c>
      <c r="B607">
        <f t="shared" ca="1" si="18"/>
        <v>1</v>
      </c>
      <c r="C607">
        <f ca="1">IF(B607=0,"",COUNTIF($B$2:B607,"&gt;0"))</f>
        <v>605</v>
      </c>
      <c r="D607" t="str">
        <f t="shared" ca="1" si="19"/>
        <v>Dryden Hunt - FLO - AG, AD</v>
      </c>
    </row>
    <row r="608" spans="1:4" x14ac:dyDescent="0.25">
      <c r="A608" t="str">
        <f>IF(Données!A608&lt;&gt;0,Données!A608,"")</f>
        <v>Dryden Hunt - FLO - AG, AD</v>
      </c>
      <c r="B608">
        <f t="shared" ca="1" si="18"/>
        <v>1</v>
      </c>
      <c r="C608">
        <f ca="1">IF(B608=0,"",COUNTIF($B$2:B608,"&gt;0"))</f>
        <v>606</v>
      </c>
      <c r="D608" t="str">
        <f t="shared" ca="1" si="19"/>
        <v>Thomas Schemitsch - FLO - DD</v>
      </c>
    </row>
    <row r="609" spans="1:4" x14ac:dyDescent="0.25">
      <c r="A609" t="str">
        <f>IF(Données!A609&lt;&gt;0,Données!A609,"")</f>
        <v>Thomas Schemitsch - FLO - DD</v>
      </c>
      <c r="B609">
        <f t="shared" ca="1" si="18"/>
        <v>1</v>
      </c>
      <c r="C609">
        <f ca="1">IF(B609=0,"",COUNTIF($B$2:B609,"&gt;0"))</f>
        <v>607</v>
      </c>
      <c r="D609" t="str">
        <f t="shared" ca="1" si="19"/>
        <v>Samuel Montembeault - FLO - G</v>
      </c>
    </row>
    <row r="610" spans="1:4" x14ac:dyDescent="0.25">
      <c r="A610" t="str">
        <f>IF(Données!A610&lt;&gt;0,Données!A610,"")</f>
        <v>Samuel Montembeault - FLO - G</v>
      </c>
      <c r="B610">
        <f t="shared" ca="1" si="18"/>
        <v>1</v>
      </c>
      <c r="C610">
        <f ca="1">IF(B610=0,"",COUNTIF($B$2:B610,"&gt;0"))</f>
        <v>608</v>
      </c>
      <c r="D610" t="str">
        <f t="shared" ca="1" si="19"/>
        <v>Philippe Desrosiers - FLO - G</v>
      </c>
    </row>
    <row r="611" spans="1:4" x14ac:dyDescent="0.25">
      <c r="A611" t="str">
        <f>IF(Données!A611&lt;&gt;0,Données!A611,"")</f>
        <v>Philippe Desrosiers - FLO - G</v>
      </c>
      <c r="B611">
        <f t="shared" ca="1" si="18"/>
        <v>1</v>
      </c>
      <c r="C611">
        <f ca="1">IF(B611=0,"",COUNTIF($B$2:B611,"&gt;0"))</f>
        <v>609</v>
      </c>
      <c r="D611" t="str">
        <f t="shared" ca="1" si="19"/>
        <v>Anthony Greco - FLO - AD</v>
      </c>
    </row>
    <row r="612" spans="1:4" x14ac:dyDescent="0.25">
      <c r="A612" t="str">
        <f>IF(Données!A612&lt;&gt;0,Données!A612,"")</f>
        <v>Anthony Greco - FLO - AD</v>
      </c>
      <c r="B612">
        <f t="shared" ca="1" si="18"/>
        <v>1</v>
      </c>
      <c r="C612">
        <f ca="1">IF(B612=0,"",COUNTIF($B$2:B612,"&gt;0"))</f>
        <v>610</v>
      </c>
      <c r="D612" t="str">
        <f t="shared" ca="1" si="19"/>
        <v>Joel Lowry - FLO - AG</v>
      </c>
    </row>
    <row r="613" spans="1:4" x14ac:dyDescent="0.25">
      <c r="A613" t="str">
        <f>IF(Données!A613&lt;&gt;0,Données!A613,"")</f>
        <v>Joel Lowry - FLO - AG</v>
      </c>
      <c r="B613">
        <f t="shared" ca="1" si="18"/>
        <v>1</v>
      </c>
      <c r="C613">
        <f ca="1">IF(B613=0,"",COUNTIF($B$2:B613,"&gt;0"))</f>
        <v>611</v>
      </c>
      <c r="D613" t="str">
        <f t="shared" ca="1" si="19"/>
        <v>Ian McCoshen - FLO - DG</v>
      </c>
    </row>
    <row r="614" spans="1:4" x14ac:dyDescent="0.25">
      <c r="A614" t="str">
        <f>IF(Données!A614&lt;&gt;0,Données!A614,"")</f>
        <v>Ian McCoshen - FLO - DG</v>
      </c>
      <c r="B614">
        <f t="shared" ca="1" si="18"/>
        <v>1</v>
      </c>
      <c r="C614">
        <f ca="1">IF(B614=0,"",COUNTIF($B$2:B614,"&gt;0"))</f>
        <v>612</v>
      </c>
      <c r="D614" t="str">
        <f t="shared" ca="1" si="19"/>
        <v>Joshua Brown - FLO - DD</v>
      </c>
    </row>
    <row r="615" spans="1:4" x14ac:dyDescent="0.25">
      <c r="A615" t="str">
        <f>IF(Données!A615&lt;&gt;0,Données!A615,"")</f>
        <v>Joshua Brown - FLO - DD</v>
      </c>
      <c r="B615">
        <f t="shared" ca="1" si="18"/>
        <v>1</v>
      </c>
      <c r="C615">
        <f ca="1">IF(B615=0,"",COUNTIF($B$2:B615,"&gt;0"))</f>
        <v>613</v>
      </c>
      <c r="D615" t="str">
        <f t="shared" ca="1" si="19"/>
        <v>Paul Thompson - FLO - AD</v>
      </c>
    </row>
    <row r="616" spans="1:4" x14ac:dyDescent="0.25">
      <c r="A616" t="str">
        <f>IF(Données!A616&lt;&gt;0,Données!A616,"")</f>
        <v>Paul Thompson - FLO - AD</v>
      </c>
      <c r="B616">
        <f t="shared" ca="1" si="18"/>
        <v>1</v>
      </c>
      <c r="C616">
        <f ca="1">IF(B616=0,"",COUNTIF($B$2:B616,"&gt;0"))</f>
        <v>614</v>
      </c>
      <c r="D616" t="str">
        <f t="shared" ca="1" si="19"/>
        <v>Drew Doughty - LAK - DD</v>
      </c>
    </row>
    <row r="617" spans="1:4" x14ac:dyDescent="0.25">
      <c r="A617" t="str">
        <f>IF(Données!A617&lt;&gt;0,Données!A617,"")</f>
        <v>Drew Doughty - LAK - DD</v>
      </c>
      <c r="B617">
        <f t="shared" ca="1" si="18"/>
        <v>1</v>
      </c>
      <c r="C617">
        <f ca="1">IF(B617=0,"",COUNTIF($B$2:B617,"&gt;0"))</f>
        <v>615</v>
      </c>
      <c r="D617" t="str">
        <f t="shared" ca="1" si="19"/>
        <v>Anze Kopitar - LAK - C</v>
      </c>
    </row>
    <row r="618" spans="1:4" x14ac:dyDescent="0.25">
      <c r="A618" t="str">
        <f>IF(Données!A618&lt;&gt;0,Données!A618,"")</f>
        <v>Anze Kopitar - LAK - C</v>
      </c>
      <c r="B618">
        <f t="shared" ca="1" si="18"/>
        <v>1</v>
      </c>
      <c r="C618">
        <f ca="1">IF(B618=0,"",COUNTIF($B$2:B618,"&gt;0"))</f>
        <v>616</v>
      </c>
      <c r="D618" t="str">
        <f t="shared" ca="1" si="19"/>
        <v>Ilya Kovalchuk - LAK - AG, AD</v>
      </c>
    </row>
    <row r="619" spans="1:4" x14ac:dyDescent="0.25">
      <c r="A619" t="str">
        <f>IF(Données!A619&lt;&gt;0,Données!A619,"")</f>
        <v>Ilya Kovalchuk - LAK - AG, AD</v>
      </c>
      <c r="B619">
        <f t="shared" ca="1" si="18"/>
        <v>1</v>
      </c>
      <c r="C619">
        <f ca="1">IF(B619=0,"",COUNTIF($B$2:B619,"&gt;0"))</f>
        <v>617</v>
      </c>
      <c r="D619" t="str">
        <f t="shared" ca="1" si="19"/>
        <v>Dustin Brown - LAK - AD, AG</v>
      </c>
    </row>
    <row r="620" spans="1:4" x14ac:dyDescent="0.25">
      <c r="A620" t="str">
        <f>IF(Données!A620&lt;&gt;0,Données!A620,"")</f>
        <v>Dustin Brown - LAK - AD, AG</v>
      </c>
      <c r="B620">
        <f t="shared" ca="1" si="18"/>
        <v>1</v>
      </c>
      <c r="C620">
        <f ca="1">IF(B620=0,"",COUNTIF($B$2:B620,"&gt;0"))</f>
        <v>618</v>
      </c>
      <c r="D620" t="str">
        <f t="shared" ca="1" si="19"/>
        <v>Jonathan Quick - LAK - G</v>
      </c>
    </row>
    <row r="621" spans="1:4" x14ac:dyDescent="0.25">
      <c r="A621" t="str">
        <f>IF(Données!A621&lt;&gt;0,Données!A621,"")</f>
        <v>Jonathan Quick - LAK - G</v>
      </c>
      <c r="B621">
        <f t="shared" ca="1" si="18"/>
        <v>1</v>
      </c>
      <c r="C621">
        <f ca="1">IF(B621=0,"",COUNTIF($B$2:B621,"&gt;0"))</f>
        <v>619</v>
      </c>
      <c r="D621" t="str">
        <f t="shared" ca="1" si="19"/>
        <v>Jeff Carter - LAK - C, AD</v>
      </c>
    </row>
    <row r="622" spans="1:4" x14ac:dyDescent="0.25">
      <c r="A622" t="str">
        <f>IF(Données!A622&lt;&gt;0,Données!A622,"")</f>
        <v>Jeff Carter - LAK - C, AD</v>
      </c>
      <c r="B622">
        <f t="shared" ca="1" si="18"/>
        <v>1</v>
      </c>
      <c r="C622">
        <f ca="1">IF(B622=0,"",COUNTIF($B$2:B622,"&gt;0"))</f>
        <v>620</v>
      </c>
      <c r="D622" t="str">
        <f t="shared" ca="1" si="19"/>
        <v>Tyler Toffoli - LAK - AD, AG</v>
      </c>
    </row>
    <row r="623" spans="1:4" x14ac:dyDescent="0.25">
      <c r="A623" t="str">
        <f>IF(Données!A623&lt;&gt;0,Données!A623,"")</f>
        <v>Tyler Toffoli - LAK - AD, AG</v>
      </c>
      <c r="B623">
        <f t="shared" ca="1" si="18"/>
        <v>1</v>
      </c>
      <c r="C623">
        <f ca="1">IF(B623=0,"",COUNTIF($B$2:B623,"&gt;0"))</f>
        <v>621</v>
      </c>
      <c r="D623" t="str">
        <f t="shared" ca="1" si="19"/>
        <v>Alec Martinez - LAK - DD</v>
      </c>
    </row>
    <row r="624" spans="1:4" x14ac:dyDescent="0.25">
      <c r="A624" t="str">
        <f>IF(Données!A624&lt;&gt;0,Données!A624,"")</f>
        <v>Alec Martinez - LAK - DD</v>
      </c>
      <c r="B624">
        <f t="shared" ca="1" si="18"/>
        <v>1</v>
      </c>
      <c r="C624">
        <f ca="1">IF(B624=0,"",COUNTIF($B$2:B624,"&gt;0"))</f>
        <v>622</v>
      </c>
      <c r="D624" t="str">
        <f t="shared" ca="1" si="19"/>
        <v>Derek Forbort - LAK - DG</v>
      </c>
    </row>
    <row r="625" spans="1:4" x14ac:dyDescent="0.25">
      <c r="A625" t="str">
        <f>IF(Données!A625&lt;&gt;0,Données!A625,"")</f>
        <v>Derek Forbort - LAK - DG</v>
      </c>
      <c r="B625">
        <f t="shared" ca="1" si="18"/>
        <v>1</v>
      </c>
      <c r="C625">
        <f ca="1">IF(B625=0,"",COUNTIF($B$2:B625,"&gt;0"))</f>
        <v>623</v>
      </c>
      <c r="D625" t="str">
        <f t="shared" ca="1" si="19"/>
        <v>Alex Iafallo - LAK - AG, C</v>
      </c>
    </row>
    <row r="626" spans="1:4" x14ac:dyDescent="0.25">
      <c r="A626" t="str">
        <f>IF(Données!A626&lt;&gt;0,Données!A626,"")</f>
        <v>Alex Iafallo - LAK - AG, C</v>
      </c>
      <c r="B626">
        <f t="shared" ca="1" si="18"/>
        <v>1</v>
      </c>
      <c r="C626">
        <f ca="1">IF(B626=0,"",COUNTIF($B$2:B626,"&gt;0"))</f>
        <v>624</v>
      </c>
      <c r="D626" t="str">
        <f t="shared" ca="1" si="19"/>
        <v>Trevor Lewis - LAK - C, AD, AG</v>
      </c>
    </row>
    <row r="627" spans="1:4" x14ac:dyDescent="0.25">
      <c r="A627" t="str">
        <f>IF(Données!A627&lt;&gt;0,Données!A627,"")</f>
        <v>Trevor Lewis - LAK - C, AD, AG</v>
      </c>
      <c r="B627">
        <f t="shared" ca="1" si="18"/>
        <v>1</v>
      </c>
      <c r="C627">
        <f ca="1">IF(B627=0,"",COUNTIF($B$2:B627,"&gt;0"))</f>
        <v>625</v>
      </c>
      <c r="D627" t="str">
        <f t="shared" ca="1" si="19"/>
        <v>Michael Anderson - LAK - DG</v>
      </c>
    </row>
    <row r="628" spans="1:4" x14ac:dyDescent="0.25">
      <c r="A628" t="str">
        <f>IF(Données!A628&lt;&gt;0,Données!A628,"")</f>
        <v>Michael Anderson - LAK - DG</v>
      </c>
      <c r="B628">
        <f t="shared" ca="1" si="18"/>
        <v>1</v>
      </c>
      <c r="C628">
        <f ca="1">IF(B628=0,"",COUNTIF($B$2:B628,"&gt;0"))</f>
        <v>626</v>
      </c>
      <c r="D628" t="str">
        <f t="shared" ca="1" si="19"/>
        <v>Nikolai Prokhorkin - LAK - AG</v>
      </c>
    </row>
    <row r="629" spans="1:4" x14ac:dyDescent="0.25">
      <c r="A629" t="str">
        <f>IF(Données!A629&lt;&gt;0,Données!A629,"")</f>
        <v>Nikolai Prokhorkin - LAK - AG</v>
      </c>
      <c r="B629">
        <f t="shared" ca="1" si="18"/>
        <v>1</v>
      </c>
      <c r="C629">
        <f ca="1">IF(B629=0,"",COUNTIF($B$2:B629,"&gt;0"))</f>
        <v>627</v>
      </c>
      <c r="D629" t="str">
        <f t="shared" ca="1" si="19"/>
        <v>Gabriel Vilardi - LAK - C</v>
      </c>
    </row>
    <row r="630" spans="1:4" x14ac:dyDescent="0.25">
      <c r="A630" t="str">
        <f>IF(Données!A630&lt;&gt;0,Données!A630,"")</f>
        <v>Gabriel Vilardi - LAK - C</v>
      </c>
      <c r="B630">
        <f t="shared" ca="1" si="18"/>
        <v>1</v>
      </c>
      <c r="C630">
        <f ca="1">IF(B630=0,"",COUNTIF($B$2:B630,"&gt;0"))</f>
        <v>628</v>
      </c>
      <c r="D630" t="str">
        <f t="shared" ca="1" si="19"/>
        <v>Kyle Clifford - LAK - AG</v>
      </c>
    </row>
    <row r="631" spans="1:4" x14ac:dyDescent="0.25">
      <c r="A631" t="str">
        <f>IF(Données!A631&lt;&gt;0,Données!A631,"")</f>
        <v>Kyle Clifford - LAK - AG</v>
      </c>
      <c r="B631">
        <f t="shared" ca="1" si="18"/>
        <v>1</v>
      </c>
      <c r="C631">
        <f ca="1">IF(B631=0,"",COUNTIF($B$2:B631,"&gt;0"))</f>
        <v>629</v>
      </c>
      <c r="D631" t="str">
        <f t="shared" ca="1" si="19"/>
        <v>Blake Lizotte - LAK - C</v>
      </c>
    </row>
    <row r="632" spans="1:4" x14ac:dyDescent="0.25">
      <c r="A632" t="str">
        <f>IF(Données!A632&lt;&gt;0,Données!A632,"")</f>
        <v>Blake Lizotte - LAK - C</v>
      </c>
      <c r="B632">
        <f t="shared" ca="1" si="18"/>
        <v>1</v>
      </c>
      <c r="C632">
        <f ca="1">IF(B632=0,"",COUNTIF($B$2:B632,"&gt;0"))</f>
        <v>630</v>
      </c>
      <c r="D632" t="str">
        <f t="shared" ca="1" si="19"/>
        <v>Tobias Bjornfot - LAK - DG</v>
      </c>
    </row>
    <row r="633" spans="1:4" x14ac:dyDescent="0.25">
      <c r="A633" t="str">
        <f>IF(Données!A633&lt;&gt;0,Données!A633,"")</f>
        <v>Tobias Bjornfot - LAK - DG</v>
      </c>
      <c r="B633">
        <f t="shared" ca="1" si="18"/>
        <v>1</v>
      </c>
      <c r="C633">
        <f ca="1">IF(B633=0,"",COUNTIF($B$2:B633,"&gt;0"))</f>
        <v>631</v>
      </c>
      <c r="D633" t="str">
        <f t="shared" ca="1" si="19"/>
        <v>Rasmus Kupari - LAK - C, AG, AD</v>
      </c>
    </row>
    <row r="634" spans="1:4" x14ac:dyDescent="0.25">
      <c r="A634" t="str">
        <f>IF(Données!A634&lt;&gt;0,Données!A634,"")</f>
        <v>Rasmus Kupari - LAK - C, AG, AD</v>
      </c>
      <c r="B634">
        <f t="shared" ca="1" si="18"/>
        <v>1</v>
      </c>
      <c r="C634">
        <f ca="1">IF(B634=0,"",COUNTIF($B$2:B634,"&gt;0"))</f>
        <v>632</v>
      </c>
      <c r="D634" t="str">
        <f t="shared" ca="1" si="19"/>
        <v>Matt Villalta - LAK - G</v>
      </c>
    </row>
    <row r="635" spans="1:4" x14ac:dyDescent="0.25">
      <c r="A635" t="str">
        <f>IF(Données!A635&lt;&gt;0,Données!A635,"")</f>
        <v>Matt Villalta - LAK - G</v>
      </c>
      <c r="B635">
        <f t="shared" ca="1" si="18"/>
        <v>1</v>
      </c>
      <c r="C635">
        <f ca="1">IF(B635=0,"",COUNTIF($B$2:B635,"&gt;0"))</f>
        <v>633</v>
      </c>
      <c r="D635" t="str">
        <f t="shared" ca="1" si="19"/>
        <v>Sean Durzi - LAK - DD</v>
      </c>
    </row>
    <row r="636" spans="1:4" x14ac:dyDescent="0.25">
      <c r="A636" t="str">
        <f>IF(Données!A636&lt;&gt;0,Données!A636,"")</f>
        <v>Sean Durzi - LAK - DD</v>
      </c>
      <c r="B636">
        <f t="shared" ca="1" si="18"/>
        <v>1</v>
      </c>
      <c r="C636">
        <f ca="1">IF(B636=0,"",COUNTIF($B$2:B636,"&gt;0"))</f>
        <v>634</v>
      </c>
      <c r="D636" t="str">
        <f t="shared" ca="1" si="19"/>
        <v>Michael Eyssimont - LAK - C</v>
      </c>
    </row>
    <row r="637" spans="1:4" x14ac:dyDescent="0.25">
      <c r="A637" t="str">
        <f>IF(Données!A637&lt;&gt;0,Données!A637,"")</f>
        <v>Michael Eyssimont - LAK - C</v>
      </c>
      <c r="B637">
        <f t="shared" ca="1" si="18"/>
        <v>1</v>
      </c>
      <c r="C637">
        <f ca="1">IF(B637=0,"",COUNTIF($B$2:B637,"&gt;0"))</f>
        <v>635</v>
      </c>
      <c r="D637" t="str">
        <f t="shared" ca="1" si="19"/>
        <v>Samuel Fagemo - LAK - AG, AD</v>
      </c>
    </row>
    <row r="638" spans="1:4" x14ac:dyDescent="0.25">
      <c r="A638" t="str">
        <f>IF(Données!A638&lt;&gt;0,Données!A638,"")</f>
        <v>Samuel Fagemo - LAK - AG, AD</v>
      </c>
      <c r="B638">
        <f t="shared" ca="1" si="18"/>
        <v>1</v>
      </c>
      <c r="C638">
        <f ca="1">IF(B638=0,"",COUNTIF($B$2:B638,"&gt;0"))</f>
        <v>636</v>
      </c>
      <c r="D638" t="str">
        <f t="shared" ca="1" si="19"/>
        <v>Carl Grundstrom - LAK - AG</v>
      </c>
    </row>
    <row r="639" spans="1:4" x14ac:dyDescent="0.25">
      <c r="A639" t="str">
        <f>IF(Données!A639&lt;&gt;0,Données!A639,"")</f>
        <v>Carl Grundstrom - LAK - AG</v>
      </c>
      <c r="B639">
        <f t="shared" ca="1" si="18"/>
        <v>1</v>
      </c>
      <c r="C639">
        <f ca="1">IF(B639=0,"",COUNTIF($B$2:B639,"&gt;0"))</f>
        <v>637</v>
      </c>
      <c r="D639" t="str">
        <f t="shared" ca="1" si="19"/>
        <v>Austin Strand - LAK - DD</v>
      </c>
    </row>
    <row r="640" spans="1:4" x14ac:dyDescent="0.25">
      <c r="A640" t="str">
        <f>IF(Données!A640&lt;&gt;0,Données!A640,"")</f>
        <v>Austin Strand - LAK - DD</v>
      </c>
      <c r="B640">
        <f t="shared" ca="1" si="18"/>
        <v>1</v>
      </c>
      <c r="C640">
        <f ca="1">IF(B640=0,"",COUNTIF($B$2:B640,"&gt;0"))</f>
        <v>638</v>
      </c>
      <c r="D640" t="str">
        <f t="shared" ca="1" si="19"/>
        <v>Akil Thomas - LAK - C</v>
      </c>
    </row>
    <row r="641" spans="1:4" x14ac:dyDescent="0.25">
      <c r="A641" t="str">
        <f>IF(Données!A641&lt;&gt;0,Données!A641,"")</f>
        <v>Akil Thomas - LAK - C</v>
      </c>
      <c r="B641">
        <f t="shared" ca="1" si="18"/>
        <v>1</v>
      </c>
      <c r="C641">
        <f ca="1">IF(B641=0,"",COUNTIF($B$2:B641,"&gt;0"))</f>
        <v>639</v>
      </c>
      <c r="D641" t="str">
        <f t="shared" ca="1" si="19"/>
        <v>Austin Wagner - LAK - AD, AG</v>
      </c>
    </row>
    <row r="642" spans="1:4" x14ac:dyDescent="0.25">
      <c r="A642" t="str">
        <f>IF(Données!A642&lt;&gt;0,Données!A642,"")</f>
        <v>Austin Wagner - LAK - AD, AG</v>
      </c>
      <c r="B642">
        <f t="shared" ca="1" si="18"/>
        <v>1</v>
      </c>
      <c r="C642">
        <f ca="1">IF(B642=0,"",COUNTIF($B$2:B642,"&gt;0"))</f>
        <v>640</v>
      </c>
      <c r="D642" t="str">
        <f t="shared" ca="1" si="19"/>
        <v>Jaret Anderson-Dolan - LAK - C</v>
      </c>
    </row>
    <row r="643" spans="1:4" x14ac:dyDescent="0.25">
      <c r="A643" t="str">
        <f>IF(Données!A643&lt;&gt;0,Données!A643,"")</f>
        <v>Jaret Anderson-Dolan - LAK - C</v>
      </c>
      <c r="B643">
        <f t="shared" ref="B643:B706" ca="1" si="20">IFERROR(SEARCH(INDIRECT(CELL("adresse")),A643),0)</f>
        <v>1</v>
      </c>
      <c r="C643">
        <f ca="1">IF(B643=0,"",COUNTIF($B$2:B643,"&gt;0"))</f>
        <v>641</v>
      </c>
      <c r="D643" t="str">
        <f t="shared" ref="D643:D706" ca="1" si="21">IFERROR(INDEX(A:A,MATCH(ROW(B642),C:C,0)),"")</f>
        <v>Kale Clague - LAK - DG</v>
      </c>
    </row>
    <row r="644" spans="1:4" x14ac:dyDescent="0.25">
      <c r="A644" t="str">
        <f>IF(Données!A644&lt;&gt;0,Données!A644,"")</f>
        <v>Kale Clague - LAK - DG</v>
      </c>
      <c r="B644">
        <f t="shared" ca="1" si="20"/>
        <v>1</v>
      </c>
      <c r="C644">
        <f ca="1">IF(B644=0,"",COUNTIF($B$2:B644,"&gt;0"))</f>
        <v>642</v>
      </c>
      <c r="D644" t="str">
        <f t="shared" ca="1" si="21"/>
        <v>Sheldon Rempal - LAK - AG, AD</v>
      </c>
    </row>
    <row r="645" spans="1:4" x14ac:dyDescent="0.25">
      <c r="A645" t="str">
        <f>IF(Données!A645&lt;&gt;0,Données!A645,"")</f>
        <v>Sheldon Rempal - LAK - AG, AD</v>
      </c>
      <c r="B645">
        <f t="shared" ca="1" si="20"/>
        <v>1</v>
      </c>
      <c r="C645">
        <f ca="1">IF(B645=0,"",COUNTIF($B$2:B645,"&gt;0"))</f>
        <v>643</v>
      </c>
      <c r="D645" t="str">
        <f t="shared" ca="1" si="21"/>
        <v>Cal Petersen - LAK - G</v>
      </c>
    </row>
    <row r="646" spans="1:4" x14ac:dyDescent="0.25">
      <c r="A646" t="str">
        <f>IF(Données!A646&lt;&gt;0,Données!A646,"")</f>
        <v>Cal Petersen - LAK - G</v>
      </c>
      <c r="B646">
        <f t="shared" ca="1" si="20"/>
        <v>1</v>
      </c>
      <c r="C646">
        <f ca="1">IF(B646=0,"",COUNTIF($B$2:B646,"&gt;0"))</f>
        <v>644</v>
      </c>
      <c r="D646" t="str">
        <f t="shared" ca="1" si="21"/>
        <v>Paul LaDue - LAK - DD</v>
      </c>
    </row>
    <row r="647" spans="1:4" x14ac:dyDescent="0.25">
      <c r="A647" t="str">
        <f>IF(Données!A647&lt;&gt;0,Données!A647,"")</f>
        <v>Paul LaDue - LAK - DD</v>
      </c>
      <c r="B647">
        <f t="shared" ca="1" si="20"/>
        <v>1</v>
      </c>
      <c r="C647">
        <f ca="1">IF(B647=0,"",COUNTIF($B$2:B647,"&gt;0"))</f>
        <v>645</v>
      </c>
      <c r="D647" t="str">
        <f t="shared" ca="1" si="21"/>
        <v>Markus Phillips - LAK - DG</v>
      </c>
    </row>
    <row r="648" spans="1:4" x14ac:dyDescent="0.25">
      <c r="A648" t="str">
        <f>IF(Données!A648&lt;&gt;0,Données!A648,"")</f>
        <v>Markus Phillips - LAK - DG</v>
      </c>
      <c r="B648">
        <f t="shared" ca="1" si="20"/>
        <v>1</v>
      </c>
      <c r="C648">
        <f ca="1">IF(B648=0,"",COUNTIF($B$2:B648,"&gt;0"))</f>
        <v>646</v>
      </c>
      <c r="D648" t="str">
        <f t="shared" ca="1" si="21"/>
        <v>Johan Sodergran - LAK - C</v>
      </c>
    </row>
    <row r="649" spans="1:4" x14ac:dyDescent="0.25">
      <c r="A649" t="str">
        <f>IF(Données!A649&lt;&gt;0,Données!A649,"")</f>
        <v>Johan Sodergran - LAK - C</v>
      </c>
      <c r="B649">
        <f t="shared" ca="1" si="20"/>
        <v>1</v>
      </c>
      <c r="C649">
        <f ca="1">IF(B649=0,"",COUNTIF($B$2:B649,"&gt;0"))</f>
        <v>647</v>
      </c>
      <c r="D649" t="str">
        <f t="shared" ca="1" si="21"/>
        <v>Cole Kehler - LAK - G</v>
      </c>
    </row>
    <row r="650" spans="1:4" x14ac:dyDescent="0.25">
      <c r="A650" t="str">
        <f>IF(Données!A650&lt;&gt;0,Données!A650,"")</f>
        <v>Cole Kehler - LAK - G</v>
      </c>
      <c r="B650">
        <f t="shared" ca="1" si="20"/>
        <v>1</v>
      </c>
      <c r="C650">
        <f ca="1">IF(B650=0,"",COUNTIF($B$2:B650,"&gt;0"))</f>
        <v>648</v>
      </c>
      <c r="D650" t="str">
        <f t="shared" ca="1" si="21"/>
        <v>Sean Walker - LAK - DD</v>
      </c>
    </row>
    <row r="651" spans="1:4" x14ac:dyDescent="0.25">
      <c r="A651" t="str">
        <f>IF(Données!A651&lt;&gt;0,Données!A651,"")</f>
        <v>Sean Walker - LAK - DD</v>
      </c>
      <c r="B651">
        <f t="shared" ca="1" si="20"/>
        <v>1</v>
      </c>
      <c r="C651">
        <f ca="1">IF(B651=0,"",COUNTIF($B$2:B651,"&gt;0"))</f>
        <v>649</v>
      </c>
      <c r="D651" t="str">
        <f t="shared" ca="1" si="21"/>
        <v>Brad Morrison - LAK - C</v>
      </c>
    </row>
    <row r="652" spans="1:4" x14ac:dyDescent="0.25">
      <c r="A652" t="str">
        <f>IF(Données!A652&lt;&gt;0,Données!A652,"")</f>
        <v>Brad Morrison - LAK - C</v>
      </c>
      <c r="B652">
        <f t="shared" ca="1" si="20"/>
        <v>1</v>
      </c>
      <c r="C652">
        <f ca="1">IF(B652=0,"",COUNTIF($B$2:B652,"&gt;0"))</f>
        <v>650</v>
      </c>
      <c r="D652" t="str">
        <f t="shared" ca="1" si="21"/>
        <v>Chaz Reddekopp - LAK - DG</v>
      </c>
    </row>
    <row r="653" spans="1:4" x14ac:dyDescent="0.25">
      <c r="A653" t="str">
        <f>IF(Données!A653&lt;&gt;0,Données!A653,"")</f>
        <v>Chaz Reddekopp - LAK - DG</v>
      </c>
      <c r="B653">
        <f t="shared" ca="1" si="20"/>
        <v>1</v>
      </c>
      <c r="C653">
        <f ca="1">IF(B653=0,"",COUNTIF($B$2:B653,"&gt;0"))</f>
        <v>651</v>
      </c>
      <c r="D653" t="str">
        <f t="shared" ca="1" si="21"/>
        <v>Drake Rymsha - LAK - C</v>
      </c>
    </row>
    <row r="654" spans="1:4" x14ac:dyDescent="0.25">
      <c r="A654" t="str">
        <f>IF(Données!A654&lt;&gt;0,Données!A654,"")</f>
        <v>Drake Rymsha - LAK - C</v>
      </c>
      <c r="B654">
        <f t="shared" ca="1" si="20"/>
        <v>1</v>
      </c>
      <c r="C654">
        <f ca="1">IF(B654=0,"",COUNTIF($B$2:B654,"&gt;0"))</f>
        <v>652</v>
      </c>
      <c r="D654" t="str">
        <f t="shared" ca="1" si="21"/>
        <v>Joakim Ryan - LAK - DG</v>
      </c>
    </row>
    <row r="655" spans="1:4" x14ac:dyDescent="0.25">
      <c r="A655" t="str">
        <f>IF(Données!A655&lt;&gt;0,Données!A655,"")</f>
        <v>Joakim Ryan - LAK - DG</v>
      </c>
      <c r="B655">
        <f t="shared" ca="1" si="20"/>
        <v>1</v>
      </c>
      <c r="C655">
        <f ca="1">IF(B655=0,"",COUNTIF($B$2:B655,"&gt;0"))</f>
        <v>653</v>
      </c>
      <c r="D655" t="str">
        <f t="shared" ca="1" si="21"/>
        <v>Bokondji Imama - LAK - AG</v>
      </c>
    </row>
    <row r="656" spans="1:4" x14ac:dyDescent="0.25">
      <c r="A656" t="str">
        <f>IF(Données!A656&lt;&gt;0,Données!A656,"")</f>
        <v>Bokondji Imama - LAK - AG</v>
      </c>
      <c r="B656">
        <f t="shared" ca="1" si="20"/>
        <v>1</v>
      </c>
      <c r="C656">
        <f ca="1">IF(B656=0,"",COUNTIF($B$2:B656,"&gt;0"))</f>
        <v>654</v>
      </c>
      <c r="D656" t="str">
        <f t="shared" ca="1" si="21"/>
        <v>Jacob Moverare - LAK - DG</v>
      </c>
    </row>
    <row r="657" spans="1:4" x14ac:dyDescent="0.25">
      <c r="A657" t="str">
        <f>IF(Données!A657&lt;&gt;0,Données!A657,"")</f>
        <v>Jacob Moverare - LAK - DG</v>
      </c>
      <c r="B657">
        <f t="shared" ca="1" si="20"/>
        <v>1</v>
      </c>
      <c r="C657">
        <f ca="1">IF(B657=0,"",COUNTIF($B$2:B657,"&gt;0"))</f>
        <v>655</v>
      </c>
      <c r="D657" t="str">
        <f t="shared" ca="1" si="21"/>
        <v>Michael Amadio - LAK - C, AD</v>
      </c>
    </row>
    <row r="658" spans="1:4" x14ac:dyDescent="0.25">
      <c r="A658" t="str">
        <f>IF(Données!A658&lt;&gt;0,Données!A658,"")</f>
        <v>Michael Amadio - LAK - C, AD</v>
      </c>
      <c r="B658">
        <f t="shared" ca="1" si="20"/>
        <v>1</v>
      </c>
      <c r="C658">
        <f ca="1">IF(B658=0,"",COUNTIF($B$2:B658,"&gt;0"))</f>
        <v>656</v>
      </c>
      <c r="D658" t="str">
        <f t="shared" ca="1" si="21"/>
        <v>Daniel Brickley - LAK - DG</v>
      </c>
    </row>
    <row r="659" spans="1:4" x14ac:dyDescent="0.25">
      <c r="A659" t="str">
        <f>IF(Données!A659&lt;&gt;0,Données!A659,"")</f>
        <v>Daniel Brickley - LAK - DG</v>
      </c>
      <c r="B659">
        <f t="shared" ca="1" si="20"/>
        <v>1</v>
      </c>
      <c r="C659">
        <f ca="1">IF(B659=0,"",COUNTIF($B$2:B659,"&gt;0"))</f>
        <v>657</v>
      </c>
      <c r="D659" t="str">
        <f t="shared" ca="1" si="21"/>
        <v>Martin Frk - LAK - AD</v>
      </c>
    </row>
    <row r="660" spans="1:4" x14ac:dyDescent="0.25">
      <c r="A660" t="str">
        <f>IF(Données!A660&lt;&gt;0,Données!A660,"")</f>
        <v>Martin Frk - LAK - AD</v>
      </c>
      <c r="B660">
        <f t="shared" ca="1" si="20"/>
        <v>1</v>
      </c>
      <c r="C660">
        <f ca="1">IF(B660=0,"",COUNTIF($B$2:B660,"&gt;0"))</f>
        <v>658</v>
      </c>
      <c r="D660" t="str">
        <f t="shared" ca="1" si="21"/>
        <v>Mario Kempe - LAK - C, AG</v>
      </c>
    </row>
    <row r="661" spans="1:4" x14ac:dyDescent="0.25">
      <c r="A661" t="str">
        <f>IF(Données!A661&lt;&gt;0,Données!A661,"")</f>
        <v>Mario Kempe - LAK - C, AG</v>
      </c>
      <c r="B661">
        <f t="shared" ca="1" si="20"/>
        <v>1</v>
      </c>
      <c r="C661">
        <f ca="1">IF(B661=0,"",COUNTIF($B$2:B661,"&gt;0"))</f>
        <v>659</v>
      </c>
      <c r="D661" t="str">
        <f t="shared" ca="1" si="21"/>
        <v>Matt Roy - LAK - DD</v>
      </c>
    </row>
    <row r="662" spans="1:4" x14ac:dyDescent="0.25">
      <c r="A662" t="str">
        <f>IF(Données!A662&lt;&gt;0,Données!A662,"")</f>
        <v>Matt Roy - LAK - DD</v>
      </c>
      <c r="B662">
        <f t="shared" ca="1" si="20"/>
        <v>1</v>
      </c>
      <c r="C662">
        <f ca="1">IF(B662=0,"",COUNTIF($B$2:B662,"&gt;0"))</f>
        <v>660</v>
      </c>
      <c r="D662" t="str">
        <f t="shared" ca="1" si="21"/>
        <v>Matt Luff - LAK - AD</v>
      </c>
    </row>
    <row r="663" spans="1:4" x14ac:dyDescent="0.25">
      <c r="A663" t="str">
        <f>IF(Données!A663&lt;&gt;0,Données!A663,"")</f>
        <v>Matt Luff - LAK - AD</v>
      </c>
      <c r="B663">
        <f t="shared" ca="1" si="20"/>
        <v>1</v>
      </c>
      <c r="C663">
        <f ca="1">IF(B663=0,"",COUNTIF($B$2:B663,"&gt;0"))</f>
        <v>661</v>
      </c>
      <c r="D663" t="str">
        <f t="shared" ca="1" si="21"/>
        <v>Jack Campbell - LAK - G</v>
      </c>
    </row>
    <row r="664" spans="1:4" x14ac:dyDescent="0.25">
      <c r="A664" t="str">
        <f>IF(Données!A664&lt;&gt;0,Données!A664,"")</f>
        <v>Jack Campbell - LAK - G</v>
      </c>
      <c r="B664">
        <f t="shared" ca="1" si="20"/>
        <v>1</v>
      </c>
      <c r="C664">
        <f ca="1">IF(B664=0,"",COUNTIF($B$2:B664,"&gt;0"))</f>
        <v>662</v>
      </c>
      <c r="D664" t="str">
        <f t="shared" ca="1" si="21"/>
        <v>Kurtis MacDermid - LAK - DD</v>
      </c>
    </row>
    <row r="665" spans="1:4" x14ac:dyDescent="0.25">
      <c r="A665" t="str">
        <f>IF(Données!A665&lt;&gt;0,Données!A665,"")</f>
        <v>Kurtis MacDermid - LAK - DD</v>
      </c>
      <c r="B665">
        <f t="shared" ca="1" si="20"/>
        <v>1</v>
      </c>
      <c r="C665">
        <f ca="1">IF(B665=0,"",COUNTIF($B$2:B665,"&gt;0"))</f>
        <v>663</v>
      </c>
      <c r="D665" t="str">
        <f t="shared" ca="1" si="21"/>
        <v>Adrian Kempe - LAK - C, AG</v>
      </c>
    </row>
    <row r="666" spans="1:4" x14ac:dyDescent="0.25">
      <c r="A666" t="e">
        <f>IF(Données!A666&lt;&gt;0,Données!A666,"")</f>
        <v>#VALUE!</v>
      </c>
      <c r="B666">
        <f t="shared" ca="1" si="20"/>
        <v>0</v>
      </c>
      <c r="C666" t="str">
        <f ca="1">IF(B666=0,"",COUNTIF($B$2:B666,"&gt;0"))</f>
        <v/>
      </c>
      <c r="D666" t="str">
        <f t="shared" ca="1" si="21"/>
        <v>Zach Parise - MIN - AG</v>
      </c>
    </row>
    <row r="667" spans="1:4" x14ac:dyDescent="0.25">
      <c r="A667" t="str">
        <f>IF(Données!A667&lt;&gt;0,Données!A667,"")</f>
        <v>Adrian Kempe - LAK - C, AG</v>
      </c>
      <c r="B667">
        <f t="shared" ca="1" si="20"/>
        <v>1</v>
      </c>
      <c r="C667">
        <f ca="1">IF(B667=0,"",COUNTIF($B$2:B667,"&gt;0"))</f>
        <v>664</v>
      </c>
      <c r="D667" t="str">
        <f t="shared" ca="1" si="21"/>
        <v>Ryan Suter - MIN - DG</v>
      </c>
    </row>
    <row r="668" spans="1:4" x14ac:dyDescent="0.25">
      <c r="A668" t="str">
        <f>IF(Données!A668&lt;&gt;0,Données!A668,"")</f>
        <v>Zach Parise - MIN - AG</v>
      </c>
      <c r="B668">
        <f t="shared" ca="1" si="20"/>
        <v>1</v>
      </c>
      <c r="C668">
        <f ca="1">IF(B668=0,"",COUNTIF($B$2:B668,"&gt;0"))</f>
        <v>665</v>
      </c>
      <c r="D668" t="str">
        <f t="shared" ca="1" si="21"/>
        <v>Matt Dumba - MIN - DD</v>
      </c>
    </row>
    <row r="669" spans="1:4" x14ac:dyDescent="0.25">
      <c r="A669" t="str">
        <f>IF(Données!A669&lt;&gt;0,Données!A669,"")</f>
        <v>Ryan Suter - MIN - DG</v>
      </c>
      <c r="B669">
        <f t="shared" ca="1" si="20"/>
        <v>1</v>
      </c>
      <c r="C669">
        <f ca="1">IF(B669=0,"",COUNTIF($B$2:B669,"&gt;0"))</f>
        <v>666</v>
      </c>
      <c r="D669" t="str">
        <f t="shared" ca="1" si="21"/>
        <v>Mats Zuccarello - MIN - AD</v>
      </c>
    </row>
    <row r="670" spans="1:4" x14ac:dyDescent="0.25">
      <c r="A670" t="str">
        <f>IF(Données!A670&lt;&gt;0,Données!A670,"")</f>
        <v>Matt Dumba - MIN - DD</v>
      </c>
      <c r="B670">
        <f t="shared" ca="1" si="20"/>
        <v>1</v>
      </c>
      <c r="C670">
        <f ca="1">IF(B670=0,"",COUNTIF($B$2:B670,"&gt;0"))</f>
        <v>667</v>
      </c>
      <c r="D670" t="str">
        <f t="shared" ca="1" si="21"/>
        <v>Mikko Koivu - MIN - C</v>
      </c>
    </row>
    <row r="671" spans="1:4" x14ac:dyDescent="0.25">
      <c r="A671" t="str">
        <f>IF(Données!A671&lt;&gt;0,Données!A671,"")</f>
        <v>Mats Zuccarello - MIN - AD</v>
      </c>
      <c r="B671">
        <f t="shared" ca="1" si="20"/>
        <v>1</v>
      </c>
      <c r="C671">
        <f ca="1">IF(B671=0,"",COUNTIF($B$2:B671,"&gt;0"))</f>
        <v>668</v>
      </c>
      <c r="D671" t="str">
        <f t="shared" ca="1" si="21"/>
        <v>Jason Zucker - MIN - AG, AD</v>
      </c>
    </row>
    <row r="672" spans="1:4" x14ac:dyDescent="0.25">
      <c r="A672" t="str">
        <f>IF(Données!A672&lt;&gt;0,Données!A672,"")</f>
        <v>Mikko Koivu - MIN - C</v>
      </c>
      <c r="B672">
        <f t="shared" ca="1" si="20"/>
        <v>1</v>
      </c>
      <c r="C672">
        <f ca="1">IF(B672=0,"",COUNTIF($B$2:B672,"&gt;0"))</f>
        <v>669</v>
      </c>
      <c r="D672" t="str">
        <f t="shared" ca="1" si="21"/>
        <v>Jared Spurgeon - MIN - DD</v>
      </c>
    </row>
    <row r="673" spans="1:4" x14ac:dyDescent="0.25">
      <c r="A673" t="str">
        <f>IF(Données!A673&lt;&gt;0,Données!A673,"")</f>
        <v>Jason Zucker - MIN - AG, AD</v>
      </c>
      <c r="B673">
        <f t="shared" ca="1" si="20"/>
        <v>1</v>
      </c>
      <c r="C673">
        <f ca="1">IF(B673=0,"",COUNTIF($B$2:B673,"&gt;0"))</f>
        <v>670</v>
      </c>
      <c r="D673" t="str">
        <f t="shared" ca="1" si="21"/>
        <v>Devan Dubnyk - MIN - G</v>
      </c>
    </row>
    <row r="674" spans="1:4" x14ac:dyDescent="0.25">
      <c r="A674" t="str">
        <f>IF(Données!A674&lt;&gt;0,Données!A674,"")</f>
        <v>Jared Spurgeon - MIN - DD</v>
      </c>
      <c r="B674">
        <f t="shared" ca="1" si="20"/>
        <v>1</v>
      </c>
      <c r="C674">
        <f ca="1">IF(B674=0,"",COUNTIF($B$2:B674,"&gt;0"))</f>
        <v>671</v>
      </c>
      <c r="D674" t="str">
        <f t="shared" ca="1" si="21"/>
        <v>Jonas Brodin - MIN - DG</v>
      </c>
    </row>
    <row r="675" spans="1:4" x14ac:dyDescent="0.25">
      <c r="A675" t="str">
        <f>IF(Données!A675&lt;&gt;0,Données!A675,"")</f>
        <v>Devan Dubnyk - MIN - G</v>
      </c>
      <c r="B675">
        <f t="shared" ca="1" si="20"/>
        <v>1</v>
      </c>
      <c r="C675">
        <f ca="1">IF(B675=0,"",COUNTIF($B$2:B675,"&gt;0"))</f>
        <v>672</v>
      </c>
      <c r="D675" t="str">
        <f t="shared" ca="1" si="21"/>
        <v>Victor Rask - MIN - C</v>
      </c>
    </row>
    <row r="676" spans="1:4" x14ac:dyDescent="0.25">
      <c r="A676" t="str">
        <f>IF(Données!A676&lt;&gt;0,Données!A676,"")</f>
        <v>Jonas Brodin - MIN - DG</v>
      </c>
      <c r="B676">
        <f t="shared" ca="1" si="20"/>
        <v>1</v>
      </c>
      <c r="C676">
        <f ca="1">IF(B676=0,"",COUNTIF($B$2:B676,"&gt;0"))</f>
        <v>673</v>
      </c>
      <c r="D676" t="str">
        <f t="shared" ca="1" si="21"/>
        <v>Eric Staal - MIN - C</v>
      </c>
    </row>
    <row r="677" spans="1:4" x14ac:dyDescent="0.25">
      <c r="A677" t="str">
        <f>IF(Données!A677&lt;&gt;0,Données!A677,"")</f>
        <v>Victor Rask - MIN - C</v>
      </c>
      <c r="B677">
        <f t="shared" ca="1" si="20"/>
        <v>1</v>
      </c>
      <c r="C677">
        <f ca="1">IF(B677=0,"",COUNTIF($B$2:B677,"&gt;0"))</f>
        <v>674</v>
      </c>
      <c r="D677" t="str">
        <f t="shared" ca="1" si="21"/>
        <v>Marcus Foligno - MIN - AG, AD</v>
      </c>
    </row>
    <row r="678" spans="1:4" x14ac:dyDescent="0.25">
      <c r="A678" t="str">
        <f>IF(Données!A678&lt;&gt;0,Données!A678,"")</f>
        <v>Eric Staal - MIN - C</v>
      </c>
      <c r="B678">
        <f t="shared" ca="1" si="20"/>
        <v>1</v>
      </c>
      <c r="C678">
        <f ca="1">IF(B678=0,"",COUNTIF($B$2:B678,"&gt;0"))</f>
        <v>675</v>
      </c>
      <c r="D678" t="str">
        <f t="shared" ca="1" si="21"/>
        <v>Greg Pateryn - MIN - DD</v>
      </c>
    </row>
    <row r="679" spans="1:4" x14ac:dyDescent="0.25">
      <c r="A679" t="str">
        <f>IF(Données!A679&lt;&gt;0,Données!A679,"")</f>
        <v>Marcus Foligno - MIN - AG, AD</v>
      </c>
      <c r="B679">
        <f t="shared" ca="1" si="20"/>
        <v>1</v>
      </c>
      <c r="C679">
        <f ca="1">IF(B679=0,"",COUNTIF($B$2:B679,"&gt;0"))</f>
        <v>676</v>
      </c>
      <c r="D679" t="str">
        <f t="shared" ca="1" si="21"/>
        <v>Ryan Donato - MIN - AD, AG, C</v>
      </c>
    </row>
    <row r="680" spans="1:4" x14ac:dyDescent="0.25">
      <c r="A680" t="str">
        <f>IF(Données!A680&lt;&gt;0,Données!A680,"")</f>
        <v>Greg Pateryn - MIN - DD</v>
      </c>
      <c r="B680">
        <f t="shared" ca="1" si="20"/>
        <v>1</v>
      </c>
      <c r="C680">
        <f ca="1">IF(B680=0,"",COUNTIF($B$2:B680,"&gt;0"))</f>
        <v>677</v>
      </c>
      <c r="D680" t="str">
        <f t="shared" ca="1" si="21"/>
        <v>Ryan Hartman - MIN - AG, AD</v>
      </c>
    </row>
    <row r="681" spans="1:4" x14ac:dyDescent="0.25">
      <c r="A681" t="str">
        <f>IF(Données!A681&lt;&gt;0,Données!A681,"")</f>
        <v>Ryan Donato - MIN - AD, AG, C</v>
      </c>
      <c r="B681">
        <f t="shared" ca="1" si="20"/>
        <v>1</v>
      </c>
      <c r="C681">
        <f ca="1">IF(B681=0,"",COUNTIF($B$2:B681,"&gt;0"))</f>
        <v>678</v>
      </c>
      <c r="D681" t="str">
        <f t="shared" ca="1" si="21"/>
        <v>Joel ErikssonEk - MIN - C</v>
      </c>
    </row>
    <row r="682" spans="1:4" x14ac:dyDescent="0.25">
      <c r="A682" t="str">
        <f>IF(Données!A682&lt;&gt;0,Données!A682,"")</f>
        <v>Ryan Hartman - MIN - AG, AD</v>
      </c>
      <c r="B682">
        <f t="shared" ca="1" si="20"/>
        <v>1</v>
      </c>
      <c r="C682">
        <f ca="1">IF(B682=0,"",COUNTIF($B$2:B682,"&gt;0"))</f>
        <v>679</v>
      </c>
      <c r="D682" t="str">
        <f t="shared" ca="1" si="21"/>
        <v>Luke Kunin - MIN - AD, C</v>
      </c>
    </row>
    <row r="683" spans="1:4" x14ac:dyDescent="0.25">
      <c r="A683" t="str">
        <f>IF(Données!A683&lt;&gt;0,Données!A683,"")</f>
        <v>Joel ErikssonEk - MIN - C</v>
      </c>
      <c r="B683">
        <f t="shared" ca="1" si="20"/>
        <v>1</v>
      </c>
      <c r="C683">
        <f ca="1">IF(B683=0,"",COUNTIF($B$2:B683,"&gt;0"))</f>
        <v>680</v>
      </c>
      <c r="D683" t="str">
        <f t="shared" ca="1" si="21"/>
        <v>Mat Robson - MIN - G</v>
      </c>
    </row>
    <row r="684" spans="1:4" x14ac:dyDescent="0.25">
      <c r="A684" t="str">
        <f>IF(Données!A684&lt;&gt;0,Données!A684,"")</f>
        <v>Luke Kunin - MIN - AD, C</v>
      </c>
      <c r="B684">
        <f t="shared" ca="1" si="20"/>
        <v>1</v>
      </c>
      <c r="C684">
        <f ca="1">IF(B684=0,"",COUNTIF($B$2:B684,"&gt;0"))</f>
        <v>681</v>
      </c>
      <c r="D684" t="str">
        <f t="shared" ca="1" si="21"/>
        <v>Jordan Greenway - MIN - AG</v>
      </c>
    </row>
    <row r="685" spans="1:4" x14ac:dyDescent="0.25">
      <c r="A685" t="str">
        <f>IF(Données!A685&lt;&gt;0,Données!A685,"")</f>
        <v>Mat Robson - MIN - G</v>
      </c>
      <c r="B685">
        <f t="shared" ca="1" si="20"/>
        <v>1</v>
      </c>
      <c r="C685">
        <f ca="1">IF(B685=0,"",COUNTIF($B$2:B685,"&gt;0"))</f>
        <v>682</v>
      </c>
      <c r="D685" t="str">
        <f t="shared" ca="1" si="21"/>
        <v>Connor Dewar - MIN - AG</v>
      </c>
    </row>
    <row r="686" spans="1:4" x14ac:dyDescent="0.25">
      <c r="A686" t="str">
        <f>IF(Données!A686&lt;&gt;0,Données!A686,"")</f>
        <v>Jordan Greenway - MIN - AG</v>
      </c>
      <c r="B686">
        <f t="shared" ca="1" si="20"/>
        <v>1</v>
      </c>
      <c r="C686">
        <f ca="1">IF(B686=0,"",COUNTIF($B$2:B686,"&gt;0"))</f>
        <v>683</v>
      </c>
      <c r="D686" t="str">
        <f t="shared" ca="1" si="21"/>
        <v>Brandon Duhaime - MIN - AD</v>
      </c>
    </row>
    <row r="687" spans="1:4" x14ac:dyDescent="0.25">
      <c r="A687" t="str">
        <f>IF(Données!A687&lt;&gt;0,Données!A687,"")</f>
        <v>Connor Dewar - MIN - AG</v>
      </c>
      <c r="B687">
        <f t="shared" ca="1" si="20"/>
        <v>1</v>
      </c>
      <c r="C687">
        <f ca="1">IF(B687=0,"",COUNTIF($B$2:B687,"&gt;0"))</f>
        <v>684</v>
      </c>
      <c r="D687" t="str">
        <f t="shared" ca="1" si="21"/>
        <v>Kaapo Kahkonen - MIN - G</v>
      </c>
    </row>
    <row r="688" spans="1:4" x14ac:dyDescent="0.25">
      <c r="A688" t="str">
        <f>IF(Données!A688&lt;&gt;0,Données!A688,"")</f>
        <v>Brandon Duhaime - MIN - AD</v>
      </c>
      <c r="B688">
        <f t="shared" ca="1" si="20"/>
        <v>1</v>
      </c>
      <c r="C688">
        <f ca="1">IF(B688=0,"",COUNTIF($B$2:B688,"&gt;0"))</f>
        <v>685</v>
      </c>
      <c r="D688" t="str">
        <f t="shared" ca="1" si="21"/>
        <v>Alexander Khovanov - MIN - C</v>
      </c>
    </row>
    <row r="689" spans="1:4" x14ac:dyDescent="0.25">
      <c r="A689" t="str">
        <f>IF(Données!A689&lt;&gt;0,Données!A689,"")</f>
        <v>Kaapo Kahkonen - MIN - G</v>
      </c>
      <c r="B689">
        <f t="shared" ca="1" si="20"/>
        <v>1</v>
      </c>
      <c r="C689">
        <f ca="1">IF(B689=0,"",COUNTIF($B$2:B689,"&gt;0"))</f>
        <v>686</v>
      </c>
      <c r="D689" t="str">
        <f t="shared" ca="1" si="21"/>
        <v>Mason Shaw - MIN - C</v>
      </c>
    </row>
    <row r="690" spans="1:4" x14ac:dyDescent="0.25">
      <c r="A690" t="str">
        <f>IF(Données!A690&lt;&gt;0,Données!A690,"")</f>
        <v>Alexander Khovanov - MIN - C</v>
      </c>
      <c r="B690">
        <f t="shared" ca="1" si="20"/>
        <v>1</v>
      </c>
      <c r="C690">
        <f ca="1">IF(B690=0,"",COUNTIF($B$2:B690,"&gt;0"))</f>
        <v>687</v>
      </c>
      <c r="D690" t="str">
        <f t="shared" ca="1" si="21"/>
        <v>Will Bitten - MIN - AD, C</v>
      </c>
    </row>
    <row r="691" spans="1:4" x14ac:dyDescent="0.25">
      <c r="A691" t="str">
        <f>IF(Données!A691&lt;&gt;0,Données!A691,"")</f>
        <v>Mason Shaw - MIN - C</v>
      </c>
      <c r="B691">
        <f t="shared" ca="1" si="20"/>
        <v>1</v>
      </c>
      <c r="C691">
        <f ca="1">IF(B691=0,"",COUNTIF($B$2:B691,"&gt;0"))</f>
        <v>688</v>
      </c>
      <c r="D691" t="str">
        <f t="shared" ca="1" si="21"/>
        <v>Nico Sturm - MIN - C</v>
      </c>
    </row>
    <row r="692" spans="1:4" x14ac:dyDescent="0.25">
      <c r="A692" t="str">
        <f>IF(Données!A692&lt;&gt;0,Données!A692,"")</f>
        <v>Will Bitten - MIN - AD, C</v>
      </c>
      <c r="B692">
        <f t="shared" ca="1" si="20"/>
        <v>1</v>
      </c>
      <c r="C692">
        <f ca="1">IF(B692=0,"",COUNTIF($B$2:B692,"&gt;0"))</f>
        <v>689</v>
      </c>
      <c r="D692" t="str">
        <f t="shared" ca="1" si="21"/>
        <v>Ivan Lodnia - MIN - AD</v>
      </c>
    </row>
    <row r="693" spans="1:4" x14ac:dyDescent="0.25">
      <c r="A693" t="str">
        <f>IF(Données!A693&lt;&gt;0,Données!A693,"")</f>
        <v>Nico Sturm - MIN - C</v>
      </c>
      <c r="B693">
        <f t="shared" ca="1" si="20"/>
        <v>1</v>
      </c>
      <c r="C693">
        <f ca="1">IF(B693=0,"",COUNTIF($B$2:B693,"&gt;0"))</f>
        <v>690</v>
      </c>
      <c r="D693" t="str">
        <f t="shared" ca="1" si="21"/>
        <v>Dmitry Sokolov - MIN - C</v>
      </c>
    </row>
    <row r="694" spans="1:4" x14ac:dyDescent="0.25">
      <c r="A694" t="str">
        <f>IF(Données!A694&lt;&gt;0,Données!A694,"")</f>
        <v>Ivan Lodnia - MIN - AD</v>
      </c>
      <c r="B694">
        <f t="shared" ca="1" si="20"/>
        <v>1</v>
      </c>
      <c r="C694">
        <f ca="1">IF(B694=0,"",COUNTIF($B$2:B694,"&gt;0"))</f>
        <v>691</v>
      </c>
      <c r="D694" t="str">
        <f t="shared" ca="1" si="21"/>
        <v>Fedor Gordeev - MIN - DG</v>
      </c>
    </row>
    <row r="695" spans="1:4" x14ac:dyDescent="0.25">
      <c r="A695" t="str">
        <f>IF(Données!A695&lt;&gt;0,Données!A695,"")</f>
        <v>Dmitry Sokolov - MIN - C</v>
      </c>
      <c r="B695">
        <f t="shared" ca="1" si="20"/>
        <v>1</v>
      </c>
      <c r="C695">
        <f ca="1">IF(B695=0,"",COUNTIF($B$2:B695,"&gt;0"))</f>
        <v>692</v>
      </c>
      <c r="D695" t="str">
        <f t="shared" ca="1" si="21"/>
        <v>Alex Stalock - MIN - G</v>
      </c>
    </row>
    <row r="696" spans="1:4" x14ac:dyDescent="0.25">
      <c r="A696" t="str">
        <f>IF(Données!A696&lt;&gt;0,Données!A696,"")</f>
        <v>Fedor Gordeev - MIN - DG</v>
      </c>
      <c r="B696">
        <f t="shared" ca="1" si="20"/>
        <v>1</v>
      </c>
      <c r="C696">
        <f ca="1">IF(B696=0,"",COUNTIF($B$2:B696,"&gt;0"))</f>
        <v>693</v>
      </c>
      <c r="D696" t="str">
        <f t="shared" ca="1" si="21"/>
        <v>Carson Soucy - MIN - D</v>
      </c>
    </row>
    <row r="697" spans="1:4" x14ac:dyDescent="0.25">
      <c r="A697" t="str">
        <f>IF(Données!A697&lt;&gt;0,Données!A697,"")</f>
        <v>Alex Stalock - MIN - G</v>
      </c>
      <c r="B697">
        <f t="shared" ca="1" si="20"/>
        <v>1</v>
      </c>
      <c r="C697">
        <f ca="1">IF(B697=0,"",COUNTIF($B$2:B697,"&gt;0"))</f>
        <v>694</v>
      </c>
      <c r="D697" t="str">
        <f t="shared" ca="1" si="21"/>
        <v>Dereck Baribeau - MIN - G</v>
      </c>
    </row>
    <row r="698" spans="1:4" x14ac:dyDescent="0.25">
      <c r="A698" t="str">
        <f>IF(Données!A698&lt;&gt;0,Données!A698,"")</f>
        <v>Carson Soucy - MIN - D</v>
      </c>
      <c r="B698">
        <f t="shared" ca="1" si="20"/>
        <v>1</v>
      </c>
      <c r="C698">
        <f ca="1">IF(B698=0,"",COUNTIF($B$2:B698,"&gt;0"))</f>
        <v>695</v>
      </c>
      <c r="D698" t="str">
        <f t="shared" ca="1" si="21"/>
        <v>Nick Seeler - MIN - DG</v>
      </c>
    </row>
    <row r="699" spans="1:4" x14ac:dyDescent="0.25">
      <c r="A699" t="str">
        <f>IF(Données!A699&lt;&gt;0,Données!A699,"")</f>
        <v>Dereck Baribeau - MIN - G</v>
      </c>
      <c r="B699">
        <f t="shared" ca="1" si="20"/>
        <v>1</v>
      </c>
      <c r="C699">
        <f ca="1">IF(B699=0,"",COUNTIF($B$2:B699,"&gt;0"))</f>
        <v>696</v>
      </c>
      <c r="D699" t="str">
        <f t="shared" ca="1" si="21"/>
        <v>Brennan Menell - MIN - D</v>
      </c>
    </row>
    <row r="700" spans="1:4" x14ac:dyDescent="0.25">
      <c r="A700" t="str">
        <f>IF(Données!A700&lt;&gt;0,Données!A700,"")</f>
        <v>Nick Seeler - MIN - DG</v>
      </c>
      <c r="B700">
        <f t="shared" ca="1" si="20"/>
        <v>1</v>
      </c>
      <c r="C700">
        <f ca="1">IF(B700=0,"",COUNTIF($B$2:B700,"&gt;0"))</f>
        <v>697</v>
      </c>
      <c r="D700" t="str">
        <f t="shared" ca="1" si="21"/>
        <v>Matt Bartkowski - MIN - DD</v>
      </c>
    </row>
    <row r="701" spans="1:4" x14ac:dyDescent="0.25">
      <c r="A701" t="str">
        <f>IF(Données!A701&lt;&gt;0,Données!A701,"")</f>
        <v>Brennan Menell - MIN - D</v>
      </c>
      <c r="B701">
        <f t="shared" ca="1" si="20"/>
        <v>1</v>
      </c>
      <c r="C701">
        <f ca="1">IF(B701=0,"",COUNTIF($B$2:B701,"&gt;0"))</f>
        <v>698</v>
      </c>
      <c r="D701" t="str">
        <f t="shared" ca="1" si="21"/>
        <v>Gabriel Dumont - MIN - C</v>
      </c>
    </row>
    <row r="702" spans="1:4" x14ac:dyDescent="0.25">
      <c r="A702" t="str">
        <f>IF(Données!A702&lt;&gt;0,Données!A702,"")</f>
        <v>Matt Bartkowski - MIN - DD</v>
      </c>
      <c r="B702">
        <f t="shared" ca="1" si="20"/>
        <v>1</v>
      </c>
      <c r="C702">
        <f ca="1">IF(B702=0,"",COUNTIF($B$2:B702,"&gt;0"))</f>
        <v>699</v>
      </c>
      <c r="D702" t="str">
        <f t="shared" ca="1" si="21"/>
        <v>Brad Hunt - MIN - DD</v>
      </c>
    </row>
    <row r="703" spans="1:4" x14ac:dyDescent="0.25">
      <c r="A703" t="str">
        <f>IF(Données!A703&lt;&gt;0,Données!A703,"")</f>
        <v>Gabriel Dumont - MIN - C</v>
      </c>
      <c r="B703">
        <f t="shared" ca="1" si="20"/>
        <v>1</v>
      </c>
      <c r="C703">
        <f ca="1">IF(B703=0,"",COUNTIF($B$2:B703,"&gt;0"))</f>
        <v>700</v>
      </c>
      <c r="D703" t="str">
        <f t="shared" ca="1" si="21"/>
        <v>Luke Johnson - MIN - C</v>
      </c>
    </row>
    <row r="704" spans="1:4" x14ac:dyDescent="0.25">
      <c r="A704" t="str">
        <f>IF(Données!A704&lt;&gt;0,Données!A704,"")</f>
        <v>Brad Hunt - MIN - DD</v>
      </c>
      <c r="B704">
        <f t="shared" ca="1" si="20"/>
        <v>1</v>
      </c>
      <c r="C704">
        <f ca="1">IF(B704=0,"",COUNTIF($B$2:B704,"&gt;0"))</f>
        <v>701</v>
      </c>
      <c r="D704" t="str">
        <f t="shared" ca="1" si="21"/>
        <v>Gerald Mayhew - MIN - C, AD</v>
      </c>
    </row>
    <row r="705" spans="1:4" x14ac:dyDescent="0.25">
      <c r="A705" t="str">
        <f>IF(Données!A705&lt;&gt;0,Données!A705,"")</f>
        <v>Luke Johnson - MIN - C</v>
      </c>
      <c r="B705">
        <f t="shared" ca="1" si="20"/>
        <v>1</v>
      </c>
      <c r="C705">
        <f ca="1">IF(B705=0,"",COUNTIF($B$2:B705,"&gt;0"))</f>
        <v>702</v>
      </c>
      <c r="D705" t="str">
        <f t="shared" ca="1" si="21"/>
        <v>Kyle Rau - MIN - AG, C</v>
      </c>
    </row>
    <row r="706" spans="1:4" x14ac:dyDescent="0.25">
      <c r="A706" t="str">
        <f>IF(Données!A706&lt;&gt;0,Données!A706,"")</f>
        <v>Gerald Mayhew - MIN - C, AD</v>
      </c>
      <c r="B706">
        <f t="shared" ca="1" si="20"/>
        <v>1</v>
      </c>
      <c r="C706">
        <f ca="1">IF(B706=0,"",COUNTIF($B$2:B706,"&gt;0"))</f>
        <v>703</v>
      </c>
      <c r="D706" t="str">
        <f t="shared" ca="1" si="21"/>
        <v>Hunter Warner - MIN - DD</v>
      </c>
    </row>
    <row r="707" spans="1:4" x14ac:dyDescent="0.25">
      <c r="A707" t="str">
        <f>IF(Données!A707&lt;&gt;0,Données!A707,"")</f>
        <v>Kyle Rau - MIN - AG, C</v>
      </c>
      <c r="B707">
        <f t="shared" ref="B707:B770" ca="1" si="22">IFERROR(SEARCH(INDIRECT(CELL("adresse")),A707),0)</f>
        <v>1</v>
      </c>
      <c r="C707">
        <f ca="1">IF(B707=0,"",COUNTIF($B$2:B707,"&gt;0"))</f>
        <v>704</v>
      </c>
      <c r="D707" t="str">
        <f t="shared" ref="D707:D770" ca="1" si="23">IFERROR(INDEX(A:A,MATCH(ROW(B706),C:C,0)),"")</f>
        <v>Stepan Falkovsky - MIN - DG</v>
      </c>
    </row>
    <row r="708" spans="1:4" x14ac:dyDescent="0.25">
      <c r="A708" t="str">
        <f>IF(Données!A708&lt;&gt;0,Données!A708,"")</f>
        <v>Hunter Warner - MIN - DD</v>
      </c>
      <c r="B708">
        <f t="shared" ca="1" si="22"/>
        <v>1</v>
      </c>
      <c r="C708">
        <f ca="1">IF(B708=0,"",COUNTIF($B$2:B708,"&gt;0"))</f>
        <v>705</v>
      </c>
      <c r="D708" t="str">
        <f t="shared" ca="1" si="23"/>
        <v>J.T. Brown - MIN - AD</v>
      </c>
    </row>
    <row r="709" spans="1:4" x14ac:dyDescent="0.25">
      <c r="A709" t="str">
        <f>IF(Données!A709&lt;&gt;0,Données!A709,"")</f>
        <v>Stepan Falkovsky - MIN - DG</v>
      </c>
      <c r="B709">
        <f t="shared" ca="1" si="22"/>
        <v>1</v>
      </c>
      <c r="C709">
        <f ca="1">IF(B709=0,"",COUNTIF($B$2:B709,"&gt;0"))</f>
        <v>706</v>
      </c>
      <c r="D709" t="str">
        <f t="shared" ca="1" si="23"/>
        <v>Sam Anas - MIN - C</v>
      </c>
    </row>
    <row r="710" spans="1:4" x14ac:dyDescent="0.25">
      <c r="A710" t="str">
        <f>IF(Données!A710&lt;&gt;0,Données!A710,"")</f>
        <v>J.T. Brown - MIN - AD</v>
      </c>
      <c r="B710">
        <f t="shared" ca="1" si="22"/>
        <v>1</v>
      </c>
      <c r="C710">
        <f ca="1">IF(B710=0,"",COUNTIF($B$2:B710,"&gt;0"))</f>
        <v>707</v>
      </c>
      <c r="D710" t="str">
        <f t="shared" ca="1" si="23"/>
        <v>Colton Beck - MIN - AG</v>
      </c>
    </row>
    <row r="711" spans="1:4" x14ac:dyDescent="0.25">
      <c r="A711" t="str">
        <f>IF(Données!A711&lt;&gt;0,Données!A711,"")</f>
        <v>Sam Anas - MIN - C</v>
      </c>
      <c r="B711">
        <f t="shared" ca="1" si="22"/>
        <v>1</v>
      </c>
      <c r="C711">
        <f ca="1">IF(B711=0,"",COUNTIF($B$2:B711,"&gt;0"))</f>
        <v>708</v>
      </c>
      <c r="D711" t="str">
        <f t="shared" ca="1" si="23"/>
        <v>Michael Liambas - MIN - AG</v>
      </c>
    </row>
    <row r="712" spans="1:4" x14ac:dyDescent="0.25">
      <c r="A712" t="str">
        <f>IF(Données!A712&lt;&gt;0,Données!A712,"")</f>
        <v>Colton Beck - MIN - AG</v>
      </c>
      <c r="B712">
        <f t="shared" ca="1" si="22"/>
        <v>1</v>
      </c>
      <c r="C712">
        <f ca="1">IF(B712=0,"",COUNTIF($B$2:B712,"&gt;0"))</f>
        <v>709</v>
      </c>
      <c r="D712" t="str">
        <f t="shared" ca="1" si="23"/>
        <v>Louis Belpedio - MIN - DD</v>
      </c>
    </row>
    <row r="713" spans="1:4" x14ac:dyDescent="0.25">
      <c r="A713" t="str">
        <f>IF(Données!A713&lt;&gt;0,Données!A713,"")</f>
        <v>Michael Liambas - MIN - AG</v>
      </c>
      <c r="B713">
        <f t="shared" ca="1" si="22"/>
        <v>1</v>
      </c>
      <c r="C713">
        <f ca="1">IF(B713=0,"",COUNTIF($B$2:B713,"&gt;0"))</f>
        <v>710</v>
      </c>
      <c r="D713" t="str">
        <f t="shared" ca="1" si="23"/>
        <v>Kevin Fiala - MIN - AG</v>
      </c>
    </row>
    <row r="714" spans="1:4" x14ac:dyDescent="0.25">
      <c r="A714" t="str">
        <f>IF(Données!A714&lt;&gt;0,Données!A714,"")</f>
        <v>Louis Belpedio - MIN - DD</v>
      </c>
      <c r="B714">
        <f t="shared" ca="1" si="22"/>
        <v>1</v>
      </c>
      <c r="C714">
        <f ca="1">IF(B714=0,"",COUNTIF($B$2:B714,"&gt;0"))</f>
        <v>711</v>
      </c>
      <c r="D714" t="str">
        <f t="shared" ca="1" si="23"/>
        <v>Carey Price - MTL - G</v>
      </c>
    </row>
    <row r="715" spans="1:4" x14ac:dyDescent="0.25">
      <c r="A715" t="str">
        <f>IF(Données!A715&lt;&gt;0,Données!A715,"")</f>
        <v>Kevin Fiala - MIN - AG</v>
      </c>
      <c r="B715">
        <f t="shared" ca="1" si="22"/>
        <v>1</v>
      </c>
      <c r="C715">
        <f ca="1">IF(B715=0,"",COUNTIF($B$2:B715,"&gt;0"))</f>
        <v>712</v>
      </c>
      <c r="D715" t="str">
        <f t="shared" ca="1" si="23"/>
        <v>Shea Weber - MTL - DD</v>
      </c>
    </row>
    <row r="716" spans="1:4" x14ac:dyDescent="0.25">
      <c r="A716" t="str">
        <f>IF(Données!A716&lt;&gt;0,Données!A716,"")</f>
        <v>Carey Price - MTL - G</v>
      </c>
      <c r="B716">
        <f t="shared" ca="1" si="22"/>
        <v>1</v>
      </c>
      <c r="C716">
        <f ca="1">IF(B716=0,"",COUNTIF($B$2:B716,"&gt;0"))</f>
        <v>713</v>
      </c>
      <c r="D716" t="str">
        <f t="shared" ca="1" si="23"/>
        <v>Jonathan Drouin - MTL - AG, AD, C</v>
      </c>
    </row>
    <row r="717" spans="1:4" x14ac:dyDescent="0.25">
      <c r="A717" t="str">
        <f>IF(Données!A717&lt;&gt;0,Données!A717,"")</f>
        <v>Shea Weber - MTL - DD</v>
      </c>
      <c r="B717">
        <f t="shared" ca="1" si="22"/>
        <v>1</v>
      </c>
      <c r="C717">
        <f ca="1">IF(B717=0,"",COUNTIF($B$2:B717,"&gt;0"))</f>
        <v>714</v>
      </c>
      <c r="D717" t="str">
        <f t="shared" ca="1" si="23"/>
        <v>Jeff Petry - MTL - DD</v>
      </c>
    </row>
    <row r="718" spans="1:4" x14ac:dyDescent="0.25">
      <c r="A718" t="str">
        <f>IF(Données!A718&lt;&gt;0,Données!A718,"")</f>
        <v>Jonathan Drouin - MTL - AG, AD, C</v>
      </c>
      <c r="B718">
        <f t="shared" ca="1" si="22"/>
        <v>1</v>
      </c>
      <c r="C718">
        <f ca="1">IF(B718=0,"",COUNTIF($B$2:B718,"&gt;0"))</f>
        <v>715</v>
      </c>
      <c r="D718" t="str">
        <f t="shared" ca="1" si="23"/>
        <v>Tomas Tatar - MTL - AG, AD</v>
      </c>
    </row>
    <row r="719" spans="1:4" x14ac:dyDescent="0.25">
      <c r="A719" t="str">
        <f>IF(Données!A719&lt;&gt;0,Données!A719,"")</f>
        <v>Jeff Petry - MTL - DD</v>
      </c>
      <c r="B719">
        <f t="shared" ca="1" si="22"/>
        <v>1</v>
      </c>
      <c r="C719">
        <f ca="1">IF(B719=0,"",COUNTIF($B$2:B719,"&gt;0"))</f>
        <v>716</v>
      </c>
      <c r="D719" t="str">
        <f t="shared" ca="1" si="23"/>
        <v>Karl Alzner - MTL - DG</v>
      </c>
    </row>
    <row r="720" spans="1:4" x14ac:dyDescent="0.25">
      <c r="A720" t="str">
        <f>IF(Données!A720&lt;&gt;0,Données!A720,"")</f>
        <v>Tomas Tatar - MTL - AG, AD</v>
      </c>
      <c r="B720">
        <f t="shared" ca="1" si="22"/>
        <v>1</v>
      </c>
      <c r="C720">
        <f ca="1">IF(B720=0,"",COUNTIF($B$2:B720,"&gt;0"))</f>
        <v>717</v>
      </c>
      <c r="D720" t="str">
        <f t="shared" ca="1" si="23"/>
        <v>Brendan Gallagher - MTL - AD</v>
      </c>
    </row>
    <row r="721" spans="1:4" x14ac:dyDescent="0.25">
      <c r="A721" t="str">
        <f>IF(Données!A721&lt;&gt;0,Données!A721,"")</f>
        <v>Karl Alzner - MTL - DG</v>
      </c>
      <c r="B721">
        <f t="shared" ca="1" si="22"/>
        <v>1</v>
      </c>
      <c r="C721">
        <f ca="1">IF(B721=0,"",COUNTIF($B$2:B721,"&gt;0"))</f>
        <v>718</v>
      </c>
      <c r="D721" t="str">
        <f t="shared" ca="1" si="23"/>
        <v>Ben Chiarot - MTL - DG</v>
      </c>
    </row>
    <row r="722" spans="1:4" x14ac:dyDescent="0.25">
      <c r="A722" t="str">
        <f>IF(Données!A722&lt;&gt;0,Données!A722,"")</f>
        <v>Brendan Gallagher - MTL - AD</v>
      </c>
      <c r="B722">
        <f t="shared" ca="1" si="22"/>
        <v>1</v>
      </c>
      <c r="C722">
        <f ca="1">IF(B722=0,"",COUNTIF($B$2:B722,"&gt;0"))</f>
        <v>719</v>
      </c>
      <c r="D722" t="str">
        <f t="shared" ca="1" si="23"/>
        <v>Jesperi Kotkaniemi - MTL - C, AG</v>
      </c>
    </row>
    <row r="723" spans="1:4" x14ac:dyDescent="0.25">
      <c r="A723" t="str">
        <f>IF(Données!A723&lt;&gt;0,Données!A723,"")</f>
        <v>Ben Chiarot - MTL - DG</v>
      </c>
      <c r="B723">
        <f t="shared" ca="1" si="22"/>
        <v>1</v>
      </c>
      <c r="C723">
        <f ca="1">IF(B723=0,"",COUNTIF($B$2:B723,"&gt;0"))</f>
        <v>720</v>
      </c>
      <c r="D723" t="str">
        <f t="shared" ca="1" si="23"/>
        <v>Paul Byron - MTL - AG, AD</v>
      </c>
    </row>
    <row r="724" spans="1:4" x14ac:dyDescent="0.25">
      <c r="A724" t="str">
        <f>IF(Données!A724&lt;&gt;0,Données!A724,"")</f>
        <v>Jesperi Kotkaniemi - MTL - C, AG</v>
      </c>
      <c r="B724">
        <f t="shared" ca="1" si="22"/>
        <v>1</v>
      </c>
      <c r="C724">
        <f ca="1">IF(B724=0,"",COUNTIF($B$2:B724,"&gt;0"))</f>
        <v>721</v>
      </c>
      <c r="D724" t="str">
        <f t="shared" ca="1" si="23"/>
        <v>Max Domi - MTL - C, AG</v>
      </c>
    </row>
    <row r="725" spans="1:4" x14ac:dyDescent="0.25">
      <c r="A725" t="str">
        <f>IF(Données!A725&lt;&gt;0,Données!A725,"")</f>
        <v>Paul Byron - MTL - AG, AD</v>
      </c>
      <c r="B725">
        <f t="shared" ca="1" si="22"/>
        <v>1</v>
      </c>
      <c r="C725">
        <f ca="1">IF(B725=0,"",COUNTIF($B$2:B725,"&gt;0"))</f>
        <v>722</v>
      </c>
      <c r="D725" t="str">
        <f t="shared" ca="1" si="23"/>
        <v>Phillip Danault - MTL - C</v>
      </c>
    </row>
    <row r="726" spans="1:4" x14ac:dyDescent="0.25">
      <c r="A726" t="str">
        <f>IF(Données!A726&lt;&gt;0,Données!A726,"")</f>
        <v>Max Domi - MTL - C, AG</v>
      </c>
      <c r="B726">
        <f t="shared" ca="1" si="22"/>
        <v>1</v>
      </c>
      <c r="C726">
        <f ca="1">IF(B726=0,"",COUNTIF($B$2:B726,"&gt;0"))</f>
        <v>723</v>
      </c>
      <c r="D726" t="str">
        <f t="shared" ca="1" si="23"/>
        <v>Joel Armia - MTL - AD</v>
      </c>
    </row>
    <row r="727" spans="1:4" x14ac:dyDescent="0.25">
      <c r="A727" t="str">
        <f>IF(Données!A727&lt;&gt;0,Données!A727,"")</f>
        <v>Phillip Danault - MTL - C</v>
      </c>
      <c r="B727">
        <f t="shared" ca="1" si="22"/>
        <v>1</v>
      </c>
      <c r="C727">
        <f ca="1">IF(B727=0,"",COUNTIF($B$2:B727,"&gt;0"))</f>
        <v>724</v>
      </c>
      <c r="D727" t="str">
        <f t="shared" ca="1" si="23"/>
        <v>Artturi Lehkonen - MTL - AG, AD</v>
      </c>
    </row>
    <row r="728" spans="1:4" x14ac:dyDescent="0.25">
      <c r="A728" t="str">
        <f>IF(Données!A728&lt;&gt;0,Données!A728,"")</f>
        <v>Joel Armia - MTL - AD</v>
      </c>
      <c r="B728">
        <f t="shared" ca="1" si="22"/>
        <v>1</v>
      </c>
      <c r="C728">
        <f ca="1">IF(B728=0,"",COUNTIF($B$2:B728,"&gt;0"))</f>
        <v>725</v>
      </c>
      <c r="D728" t="str">
        <f t="shared" ca="1" si="23"/>
        <v>Dale Weise - MTL - AD, AG</v>
      </c>
    </row>
    <row r="729" spans="1:4" x14ac:dyDescent="0.25">
      <c r="A729" t="str">
        <f>IF(Données!A729&lt;&gt;0,Données!A729,"")</f>
        <v>Artturi Lehkonen - MTL - AG, AD</v>
      </c>
      <c r="B729">
        <f t="shared" ca="1" si="22"/>
        <v>1</v>
      </c>
      <c r="C729">
        <f ca="1">IF(B729=0,"",COUNTIF($B$2:B729,"&gt;0"))</f>
        <v>726</v>
      </c>
      <c r="D729" t="str">
        <f t="shared" ca="1" si="23"/>
        <v>Brett Kulak - MTL - DG</v>
      </c>
    </row>
    <row r="730" spans="1:4" x14ac:dyDescent="0.25">
      <c r="A730" t="str">
        <f>IF(Données!A730&lt;&gt;0,Données!A730,"")</f>
        <v>Dale Weise - MTL - AD, AG</v>
      </c>
      <c r="B730">
        <f t="shared" ca="1" si="22"/>
        <v>1</v>
      </c>
      <c r="C730">
        <f ca="1">IF(B730=0,"",COUNTIF($B$2:B730,"&gt;0"))</f>
        <v>727</v>
      </c>
      <c r="D730" t="str">
        <f t="shared" ca="1" si="23"/>
        <v>Keith Kinkaid - MTL - G</v>
      </c>
    </row>
    <row r="731" spans="1:4" x14ac:dyDescent="0.25">
      <c r="A731" t="str">
        <f>IF(Données!A731&lt;&gt;0,Données!A731,"")</f>
        <v>Brett Kulak - MTL - DG</v>
      </c>
      <c r="B731">
        <f t="shared" ca="1" si="22"/>
        <v>1</v>
      </c>
      <c r="C731">
        <f ca="1">IF(B731=0,"",COUNTIF($B$2:B731,"&gt;0"))</f>
        <v>728</v>
      </c>
      <c r="D731" t="str">
        <f t="shared" ca="1" si="23"/>
        <v>Mike Reilly - MTL - DG</v>
      </c>
    </row>
    <row r="732" spans="1:4" x14ac:dyDescent="0.25">
      <c r="A732" t="str">
        <f>IF(Données!A732&lt;&gt;0,Données!A732,"")</f>
        <v>Keith Kinkaid - MTL - G</v>
      </c>
      <c r="B732">
        <f t="shared" ca="1" si="22"/>
        <v>1</v>
      </c>
      <c r="C732">
        <f ca="1">IF(B732=0,"",COUNTIF($B$2:B732,"&gt;0"))</f>
        <v>729</v>
      </c>
      <c r="D732" t="str">
        <f t="shared" ca="1" si="23"/>
        <v>Ryan Poehling - MTL - C</v>
      </c>
    </row>
    <row r="733" spans="1:4" x14ac:dyDescent="0.25">
      <c r="A733" t="str">
        <f>IF(Données!A733&lt;&gt;0,Données!A733,"")</f>
        <v>Mike Reilly - MTL - DG</v>
      </c>
      <c r="B733">
        <f t="shared" ca="1" si="22"/>
        <v>1</v>
      </c>
      <c r="C733">
        <f ca="1">IF(B733=0,"",COUNTIF($B$2:B733,"&gt;0"))</f>
        <v>730</v>
      </c>
      <c r="D733" t="str">
        <f t="shared" ca="1" si="23"/>
        <v>Jordan Weal - MTL - C, AD, AG</v>
      </c>
    </row>
    <row r="734" spans="1:4" x14ac:dyDescent="0.25">
      <c r="A734" t="str">
        <f>IF(Données!A734&lt;&gt;0,Données!A734,"")</f>
        <v>Ryan Poehling - MTL - C</v>
      </c>
      <c r="B734">
        <f t="shared" ca="1" si="22"/>
        <v>1</v>
      </c>
      <c r="C734">
        <f ca="1">IF(B734=0,"",COUNTIF($B$2:B734,"&gt;0"))</f>
        <v>731</v>
      </c>
      <c r="D734" t="str">
        <f t="shared" ca="1" si="23"/>
        <v>Jake Evans - MTL - C, AD</v>
      </c>
    </row>
    <row r="735" spans="1:4" x14ac:dyDescent="0.25">
      <c r="A735" t="str">
        <f>IF(Données!A735&lt;&gt;0,Données!A735,"")</f>
        <v>Jordan Weal - MTL - C, AD, AG</v>
      </c>
      <c r="B735">
        <f t="shared" ca="1" si="22"/>
        <v>1</v>
      </c>
      <c r="C735">
        <f ca="1">IF(B735=0,"",COUNTIF($B$2:B735,"&gt;0"))</f>
        <v>732</v>
      </c>
      <c r="D735" t="str">
        <f t="shared" ca="1" si="23"/>
        <v>Nick Suzuki - MTL - C</v>
      </c>
    </row>
    <row r="736" spans="1:4" x14ac:dyDescent="0.25">
      <c r="A736" t="str">
        <f>IF(Données!A736&lt;&gt;0,Données!A736,"")</f>
        <v>Jake Evans - MTL - C, AD</v>
      </c>
      <c r="B736">
        <f t="shared" ca="1" si="22"/>
        <v>1</v>
      </c>
      <c r="C736">
        <f ca="1">IF(B736=0,"",COUNTIF($B$2:B736,"&gt;0"))</f>
        <v>733</v>
      </c>
      <c r="D736" t="str">
        <f t="shared" ca="1" si="23"/>
        <v>Matthew Peca - MTL - AG, C</v>
      </c>
    </row>
    <row r="737" spans="1:4" x14ac:dyDescent="0.25">
      <c r="A737" t="str">
        <f>IF(Données!A737&lt;&gt;0,Données!A737,"")</f>
        <v>Nick Suzuki - MTL - C</v>
      </c>
      <c r="B737">
        <f t="shared" ca="1" si="22"/>
        <v>1</v>
      </c>
      <c r="C737">
        <f ca="1">IF(B737=0,"",COUNTIF($B$2:B737,"&gt;0"))</f>
        <v>734</v>
      </c>
      <c r="D737" t="str">
        <f t="shared" ca="1" si="23"/>
        <v>Noah Juulsen - MTL - DD</v>
      </c>
    </row>
    <row r="738" spans="1:4" x14ac:dyDescent="0.25">
      <c r="A738" t="str">
        <f>IF(Données!A738&lt;&gt;0,Données!A738,"")</f>
        <v>Matthew Peca - MTL - AG, C</v>
      </c>
      <c r="B738">
        <f t="shared" ca="1" si="22"/>
        <v>1</v>
      </c>
      <c r="C738">
        <f ca="1">IF(B738=0,"",COUNTIF($B$2:B738,"&gt;0"))</f>
        <v>735</v>
      </c>
      <c r="D738" t="str">
        <f t="shared" ca="1" si="23"/>
        <v>Nick Cousins - MTL - C, AG</v>
      </c>
    </row>
    <row r="739" spans="1:4" x14ac:dyDescent="0.25">
      <c r="A739" t="str">
        <f>IF(Données!A739&lt;&gt;0,Données!A739,"")</f>
        <v>Noah Juulsen - MTL - DD</v>
      </c>
      <c r="B739">
        <f t="shared" ca="1" si="22"/>
        <v>1</v>
      </c>
      <c r="C739">
        <f ca="1">IF(B739=0,"",COUNTIF($B$2:B739,"&gt;0"))</f>
        <v>736</v>
      </c>
      <c r="D739" t="str">
        <f t="shared" ca="1" si="23"/>
        <v>Nate Thompson - MTL - C</v>
      </c>
    </row>
    <row r="740" spans="1:4" x14ac:dyDescent="0.25">
      <c r="A740" t="str">
        <f>IF(Données!A740&lt;&gt;0,Données!A740,"")</f>
        <v>Nick Cousins - MTL - C, AG</v>
      </c>
      <c r="B740">
        <f t="shared" ca="1" si="22"/>
        <v>1</v>
      </c>
      <c r="C740">
        <f ca="1">IF(B740=0,"",COUNTIF($B$2:B740,"&gt;0"))</f>
        <v>737</v>
      </c>
      <c r="D740" t="str">
        <f t="shared" ca="1" si="23"/>
        <v>Cayden Primeau - MTL - G</v>
      </c>
    </row>
    <row r="741" spans="1:4" x14ac:dyDescent="0.25">
      <c r="A741" t="str">
        <f>IF(Données!A741&lt;&gt;0,Données!A741,"")</f>
        <v>Nate Thompson - MTL - C</v>
      </c>
      <c r="B741">
        <f t="shared" ca="1" si="22"/>
        <v>1</v>
      </c>
      <c r="C741">
        <f ca="1">IF(B741=0,"",COUNTIF($B$2:B741,"&gt;0"))</f>
        <v>738</v>
      </c>
      <c r="D741" t="str">
        <f t="shared" ca="1" si="23"/>
        <v>Otto Leskinen - MTL - DG</v>
      </c>
    </row>
    <row r="742" spans="1:4" x14ac:dyDescent="0.25">
      <c r="A742" t="str">
        <f>IF(Données!A742&lt;&gt;0,Données!A742,"")</f>
        <v>Cayden Primeau - MTL - G</v>
      </c>
      <c r="B742">
        <f t="shared" ca="1" si="22"/>
        <v>1</v>
      </c>
      <c r="C742">
        <f ca="1">IF(B742=0,"",COUNTIF($B$2:B742,"&gt;0"))</f>
        <v>739</v>
      </c>
      <c r="D742" t="str">
        <f t="shared" ca="1" si="23"/>
        <v>David Sklenička - MTL - DG</v>
      </c>
    </row>
    <row r="743" spans="1:4" x14ac:dyDescent="0.25">
      <c r="A743" t="str">
        <f>IF(Données!A743&lt;&gt;0,Données!A743,"")</f>
        <v>Otto Leskinen - MTL - DG</v>
      </c>
      <c r="B743">
        <f t="shared" ca="1" si="22"/>
        <v>1</v>
      </c>
      <c r="C743">
        <f ca="1">IF(B743=0,"",COUNTIF($B$2:B743,"&gt;0"))</f>
        <v>740</v>
      </c>
      <c r="D743" t="str">
        <f t="shared" ca="1" si="23"/>
        <v>Lukas Vejdemo - MTL - C, AG, AD</v>
      </c>
    </row>
    <row r="744" spans="1:4" x14ac:dyDescent="0.25">
      <c r="A744" t="str">
        <f>IF(Données!A744&lt;&gt;0,Données!A744,"")</f>
        <v>David Sklenička - MTL - DG</v>
      </c>
      <c r="B744">
        <f t="shared" ca="1" si="22"/>
        <v>1</v>
      </c>
      <c r="C744">
        <f ca="1">IF(B744=0,"",COUNTIF($B$2:B744,"&gt;0"))</f>
        <v>741</v>
      </c>
      <c r="D744" t="str">
        <f t="shared" ca="1" si="23"/>
        <v>Josh Brook - MTL - DD</v>
      </c>
    </row>
    <row r="745" spans="1:4" x14ac:dyDescent="0.25">
      <c r="A745" t="str">
        <f>IF(Données!A745&lt;&gt;0,Données!A745,"")</f>
        <v>Lukas Vejdemo - MTL - C, AG, AD</v>
      </c>
      <c r="B745">
        <f t="shared" ca="1" si="22"/>
        <v>1</v>
      </c>
      <c r="C745">
        <f ca="1">IF(B745=0,"",COUNTIF($B$2:B745,"&gt;0"))</f>
        <v>742</v>
      </c>
      <c r="D745" t="str">
        <f t="shared" ca="1" si="23"/>
        <v>Cale Fleury - MTL - DD</v>
      </c>
    </row>
    <row r="746" spans="1:4" x14ac:dyDescent="0.25">
      <c r="A746" t="str">
        <f>IF(Données!A746&lt;&gt;0,Données!A746,"")</f>
        <v>Josh Brook - MTL - DD</v>
      </c>
      <c r="B746">
        <f t="shared" ca="1" si="22"/>
        <v>1</v>
      </c>
      <c r="C746">
        <f ca="1">IF(B746=0,"",COUNTIF($B$2:B746,"&gt;0"))</f>
        <v>743</v>
      </c>
      <c r="D746" t="str">
        <f t="shared" ca="1" si="23"/>
        <v>Victor Mete - MTL - DG</v>
      </c>
    </row>
    <row r="747" spans="1:4" x14ac:dyDescent="0.25">
      <c r="A747" t="str">
        <f>IF(Données!A747&lt;&gt;0,Données!A747,"")</f>
        <v>Cale Fleury - MTL - DD</v>
      </c>
      <c r="B747">
        <f t="shared" ca="1" si="22"/>
        <v>1</v>
      </c>
      <c r="C747">
        <f ca="1">IF(B747=0,"",COUNTIF($B$2:B747,"&gt;0"))</f>
        <v>744</v>
      </c>
      <c r="D747" t="str">
        <f t="shared" ca="1" si="23"/>
        <v>Christian Folin - MTL - DD</v>
      </c>
    </row>
    <row r="748" spans="1:4" x14ac:dyDescent="0.25">
      <c r="A748" t="str">
        <f>IF(Données!A748&lt;&gt;0,Données!A748,"")</f>
        <v>Victor Mete - MTL - DG</v>
      </c>
      <c r="B748">
        <f t="shared" ca="1" si="22"/>
        <v>1</v>
      </c>
      <c r="C748">
        <f ca="1">IF(B748=0,"",COUNTIF($B$2:B748,"&gt;0"))</f>
        <v>745</v>
      </c>
      <c r="D748" t="str">
        <f t="shared" ca="1" si="23"/>
        <v>Charles Hudon - MTL - AG, AD</v>
      </c>
    </row>
    <row r="749" spans="1:4" x14ac:dyDescent="0.25">
      <c r="A749" t="str">
        <f>IF(Données!A749&lt;&gt;0,Données!A749,"")</f>
        <v>Christian Folin - MTL - DD</v>
      </c>
      <c r="B749">
        <f t="shared" ca="1" si="22"/>
        <v>1</v>
      </c>
      <c r="C749">
        <f ca="1">IF(B749=0,"",COUNTIF($B$2:B749,"&gt;0"))</f>
        <v>746</v>
      </c>
      <c r="D749" t="str">
        <f t="shared" ca="1" si="23"/>
        <v>Joel Teasdale - MTL - C</v>
      </c>
    </row>
    <row r="750" spans="1:4" x14ac:dyDescent="0.25">
      <c r="A750" t="str">
        <f>IF(Données!A750&lt;&gt;0,Données!A750,"")</f>
        <v>Charles Hudon - MTL - AG, AD</v>
      </c>
      <c r="B750">
        <f t="shared" ca="1" si="22"/>
        <v>1</v>
      </c>
      <c r="C750">
        <f ca="1">IF(B750=0,"",COUNTIF($B$2:B750,"&gt;0"))</f>
        <v>747</v>
      </c>
      <c r="D750" t="str">
        <f t="shared" ca="1" si="23"/>
        <v>Alexandre Alain - MTL - AD, C</v>
      </c>
    </row>
    <row r="751" spans="1:4" x14ac:dyDescent="0.25">
      <c r="A751" t="str">
        <f>IF(Données!A751&lt;&gt;0,Données!A751,"")</f>
        <v>Joel Teasdale - MTL - C</v>
      </c>
      <c r="B751">
        <f t="shared" ca="1" si="22"/>
        <v>1</v>
      </c>
      <c r="C751">
        <f ca="1">IF(B751=0,"",COUNTIF($B$2:B751,"&gt;0"))</f>
        <v>748</v>
      </c>
      <c r="D751" t="str">
        <f t="shared" ca="1" si="23"/>
        <v>Hayden Verbeek - MTL - C</v>
      </c>
    </row>
    <row r="752" spans="1:4" x14ac:dyDescent="0.25">
      <c r="A752" t="str">
        <f>IF(Données!A752&lt;&gt;0,Données!A752,"")</f>
        <v>Alexandre Alain - MTL - AD, C</v>
      </c>
      <c r="B752">
        <f t="shared" ca="1" si="22"/>
        <v>1</v>
      </c>
      <c r="C752">
        <f ca="1">IF(B752=0,"",COUNTIF($B$2:B752,"&gt;0"))</f>
        <v>749</v>
      </c>
      <c r="D752" t="str">
        <f t="shared" ca="1" si="23"/>
        <v>Charlie Lindgren - MTL - G</v>
      </c>
    </row>
    <row r="753" spans="1:4" x14ac:dyDescent="0.25">
      <c r="A753" t="str">
        <f>IF(Données!A753&lt;&gt;0,Données!A753,"")</f>
        <v>Hayden Verbeek - MTL - C</v>
      </c>
      <c r="B753">
        <f t="shared" ca="1" si="22"/>
        <v>1</v>
      </c>
      <c r="C753">
        <f ca="1">IF(B753=0,"",COUNTIF($B$2:B753,"&gt;0"))</f>
        <v>750</v>
      </c>
      <c r="D753" t="str">
        <f t="shared" ca="1" si="23"/>
        <v>Michael Pezzetta - MTL - AG, C</v>
      </c>
    </row>
    <row r="754" spans="1:4" x14ac:dyDescent="0.25">
      <c r="A754" t="str">
        <f>IF(Données!A754&lt;&gt;0,Données!A754,"")</f>
        <v>Charlie Lindgren - MTL - G</v>
      </c>
      <c r="B754">
        <f t="shared" ca="1" si="22"/>
        <v>1</v>
      </c>
      <c r="C754">
        <f ca="1">IF(B754=0,"",COUNTIF($B$2:B754,"&gt;0"))</f>
        <v>751</v>
      </c>
      <c r="D754" t="str">
        <f t="shared" ca="1" si="23"/>
        <v>Antoine Waked - MTL - AD</v>
      </c>
    </row>
    <row r="755" spans="1:4" x14ac:dyDescent="0.25">
      <c r="A755" t="str">
        <f>IF(Données!A755&lt;&gt;0,Données!A755,"")</f>
        <v>Michael Pezzetta - MTL - AG, C</v>
      </c>
      <c r="B755">
        <f t="shared" ca="1" si="22"/>
        <v>1</v>
      </c>
      <c r="C755">
        <f ca="1">IF(B755=0,"",COUNTIF($B$2:B755,"&gt;0"))</f>
        <v>752</v>
      </c>
      <c r="D755" t="str">
        <f t="shared" ca="1" si="23"/>
        <v>Michael McNiven - MTL - G</v>
      </c>
    </row>
    <row r="756" spans="1:4" x14ac:dyDescent="0.25">
      <c r="A756" t="str">
        <f>IF(Données!A756&lt;&gt;0,Données!A756,"")</f>
        <v>Antoine Waked - MTL - AD</v>
      </c>
      <c r="B756">
        <f t="shared" ca="1" si="22"/>
        <v>1</v>
      </c>
      <c r="C756">
        <f ca="1">IF(B756=0,"",COUNTIF($B$2:B756,"&gt;0"))</f>
        <v>753</v>
      </c>
      <c r="D756" t="str">
        <f t="shared" ca="1" si="23"/>
        <v>Riley Barber - MTL - AD</v>
      </c>
    </row>
    <row r="757" spans="1:4" x14ac:dyDescent="0.25">
      <c r="A757" t="str">
        <f>IF(Données!A757&lt;&gt;0,Données!A757,"")</f>
        <v>Michael McNiven - MTL - G</v>
      </c>
      <c r="B757">
        <f t="shared" ca="1" si="22"/>
        <v>1</v>
      </c>
      <c r="C757">
        <f ca="1">IF(B757=0,"",COUNTIF($B$2:B757,"&gt;0"))</f>
        <v>754</v>
      </c>
      <c r="D757" t="str">
        <f t="shared" ca="1" si="23"/>
        <v>Alex Belzile - MTL - AD, C</v>
      </c>
    </row>
    <row r="758" spans="1:4" x14ac:dyDescent="0.25">
      <c r="A758" t="str">
        <f>IF(Données!A758&lt;&gt;0,Données!A758,"")</f>
        <v>Riley Barber - MTL - AD</v>
      </c>
      <c r="B758">
        <f t="shared" ca="1" si="22"/>
        <v>1</v>
      </c>
      <c r="C758">
        <f ca="1">IF(B758=0,"",COUNTIF($B$2:B758,"&gt;0"))</f>
        <v>755</v>
      </c>
      <c r="D758" t="str">
        <f t="shared" ca="1" si="23"/>
        <v>Michael McCarron - MTL - AD, C</v>
      </c>
    </row>
    <row r="759" spans="1:4" x14ac:dyDescent="0.25">
      <c r="A759" t="str">
        <f>IF(Données!A759&lt;&gt;0,Données!A759,"")</f>
        <v>Alex Belzile - MTL - AD, C</v>
      </c>
      <c r="B759">
        <f t="shared" ca="1" si="22"/>
        <v>1</v>
      </c>
      <c r="C759">
        <f ca="1">IF(B759=0,"",COUNTIF($B$2:B759,"&gt;0"))</f>
        <v>756</v>
      </c>
      <c r="D759" t="str">
        <f t="shared" ca="1" si="23"/>
        <v>Gustav Olofsson - MTL - DG</v>
      </c>
    </row>
    <row r="760" spans="1:4" x14ac:dyDescent="0.25">
      <c r="A760" t="str">
        <f>IF(Données!A760&lt;&gt;0,Données!A760,"")</f>
        <v>Michael McCarron - MTL - AD, C</v>
      </c>
      <c r="B760">
        <f t="shared" ca="1" si="22"/>
        <v>1</v>
      </c>
      <c r="C760">
        <f ca="1">IF(B760=0,"",COUNTIF($B$2:B760,"&gt;0"))</f>
        <v>757</v>
      </c>
      <c r="D760" t="str">
        <f t="shared" ca="1" si="23"/>
        <v>Xavier Ouellet - MTL - DG</v>
      </c>
    </row>
    <row r="761" spans="1:4" x14ac:dyDescent="0.25">
      <c r="A761" t="str">
        <f>IF(Données!A761&lt;&gt;0,Données!A761,"")</f>
        <v>Gustav Olofsson - MTL - DG</v>
      </c>
      <c r="B761">
        <f t="shared" ca="1" si="22"/>
        <v>1</v>
      </c>
      <c r="C761">
        <f ca="1">IF(B761=0,"",COUNTIF($B$2:B761,"&gt;0"))</f>
        <v>758</v>
      </c>
      <c r="D761" t="str">
        <f t="shared" ca="1" si="23"/>
        <v>Philip Varone - MTL - C</v>
      </c>
    </row>
    <row r="762" spans="1:4" x14ac:dyDescent="0.25">
      <c r="A762" t="str">
        <f>IF(Données!A762&lt;&gt;0,Données!A762,"")</f>
        <v>Xavier Ouellet - MTL - DG</v>
      </c>
      <c r="B762">
        <f t="shared" ca="1" si="22"/>
        <v>1</v>
      </c>
      <c r="C762">
        <f ca="1">IF(B762=0,"",COUNTIF($B$2:B762,"&gt;0"))</f>
        <v>759</v>
      </c>
      <c r="D762" t="str">
        <f t="shared" ca="1" si="23"/>
        <v>Matt Duchene - NAS - C, AG</v>
      </c>
    </row>
    <row r="763" spans="1:4" x14ac:dyDescent="0.25">
      <c r="A763" t="str">
        <f>IF(Données!A763&lt;&gt;0,Données!A763,"")</f>
        <v>Philip Varone - MTL - C</v>
      </c>
      <c r="B763">
        <f t="shared" ca="1" si="22"/>
        <v>1</v>
      </c>
      <c r="C763">
        <f ca="1">IF(B763=0,"",COUNTIF($B$2:B763,"&gt;0"))</f>
        <v>760</v>
      </c>
      <c r="D763" t="str">
        <f t="shared" ca="1" si="23"/>
        <v>Ryan Johansen - NAS - C, AD</v>
      </c>
    </row>
    <row r="764" spans="1:4" x14ac:dyDescent="0.25">
      <c r="A764" t="str">
        <f>IF(Données!A764&lt;&gt;0,Données!A764,"")</f>
        <v>Matt Duchene - NAS - C, AG</v>
      </c>
      <c r="B764">
        <f t="shared" ca="1" si="22"/>
        <v>1</v>
      </c>
      <c r="C764">
        <f ca="1">IF(B764=0,"",COUNTIF($B$2:B764,"&gt;0"))</f>
        <v>761</v>
      </c>
      <c r="D764" t="str">
        <f t="shared" ca="1" si="23"/>
        <v>Ryan Ellis - NAS - DD</v>
      </c>
    </row>
    <row r="765" spans="1:4" x14ac:dyDescent="0.25">
      <c r="A765" t="str">
        <f>IF(Données!A765&lt;&gt;0,Données!A765,"")</f>
        <v>Ryan Johansen - NAS - C, AD</v>
      </c>
      <c r="B765">
        <f t="shared" ca="1" si="22"/>
        <v>1</v>
      </c>
      <c r="C765">
        <f ca="1">IF(B765=0,"",COUNTIF($B$2:B765,"&gt;0"))</f>
        <v>762</v>
      </c>
      <c r="D765" t="str">
        <f t="shared" ca="1" si="23"/>
        <v>Filip Forsberg - NAS - AG</v>
      </c>
    </row>
    <row r="766" spans="1:4" x14ac:dyDescent="0.25">
      <c r="A766" t="str">
        <f>IF(Données!A766&lt;&gt;0,Données!A766,"")</f>
        <v>Ryan Ellis - NAS - DD</v>
      </c>
      <c r="B766">
        <f t="shared" ca="1" si="22"/>
        <v>1</v>
      </c>
      <c r="C766">
        <f ca="1">IF(B766=0,"",COUNTIF($B$2:B766,"&gt;0"))</f>
        <v>763</v>
      </c>
      <c r="D766" t="str">
        <f t="shared" ca="1" si="23"/>
        <v>Kyle Turris - NAS - C</v>
      </c>
    </row>
    <row r="767" spans="1:4" x14ac:dyDescent="0.25">
      <c r="A767" t="str">
        <f>IF(Données!A767&lt;&gt;0,Données!A767,"")</f>
        <v>Filip Forsberg - NAS - AG</v>
      </c>
      <c r="B767">
        <f t="shared" ca="1" si="22"/>
        <v>1</v>
      </c>
      <c r="C767">
        <f ca="1">IF(B767=0,"",COUNTIF($B$2:B767,"&gt;0"))</f>
        <v>764</v>
      </c>
      <c r="D767" t="str">
        <f t="shared" ca="1" si="23"/>
        <v>Mikael Granlund - NAS - C, AD</v>
      </c>
    </row>
    <row r="768" spans="1:4" x14ac:dyDescent="0.25">
      <c r="A768" t="str">
        <f>IF(Données!A768&lt;&gt;0,Données!A768,"")</f>
        <v>Kyle Turris - NAS - C</v>
      </c>
      <c r="B768">
        <f t="shared" ca="1" si="22"/>
        <v>1</v>
      </c>
      <c r="C768">
        <f ca="1">IF(B768=0,"",COUNTIF($B$2:B768,"&gt;0"))</f>
        <v>765</v>
      </c>
      <c r="D768" t="str">
        <f t="shared" ca="1" si="23"/>
        <v>Pekka Rinne - NAS - G</v>
      </c>
    </row>
    <row r="769" spans="1:4" x14ac:dyDescent="0.25">
      <c r="A769" t="str">
        <f>IF(Données!A769&lt;&gt;0,Données!A769,"")</f>
        <v>Mikael Granlund - NAS - C, AD</v>
      </c>
      <c r="B769">
        <f t="shared" ca="1" si="22"/>
        <v>1</v>
      </c>
      <c r="C769">
        <f ca="1">IF(B769=0,"",COUNTIF($B$2:B769,"&gt;0"))</f>
        <v>766</v>
      </c>
      <c r="D769" t="str">
        <f t="shared" ca="1" si="23"/>
        <v>Viktor Arvidsson - NAS - AD, AG</v>
      </c>
    </row>
    <row r="770" spans="1:4" x14ac:dyDescent="0.25">
      <c r="A770" t="str">
        <f>IF(Données!A770&lt;&gt;0,Données!A770,"")</f>
        <v>Pekka Rinne - NAS - G</v>
      </c>
      <c r="B770">
        <f t="shared" ca="1" si="22"/>
        <v>1</v>
      </c>
      <c r="C770">
        <f ca="1">IF(B770=0,"",COUNTIF($B$2:B770,"&gt;0"))</f>
        <v>767</v>
      </c>
      <c r="D770" t="str">
        <f t="shared" ca="1" si="23"/>
        <v>Craig Smith - NAS - AD, C</v>
      </c>
    </row>
    <row r="771" spans="1:4" x14ac:dyDescent="0.25">
      <c r="A771" t="str">
        <f>IF(Données!A771&lt;&gt;0,Données!A771,"")</f>
        <v>Viktor Arvidsson - NAS - AD, AG</v>
      </c>
      <c r="B771">
        <f t="shared" ref="B771:B834" ca="1" si="24">IFERROR(SEARCH(INDIRECT(CELL("adresse")),A771),0)</f>
        <v>1</v>
      </c>
      <c r="C771">
        <f ca="1">IF(B771=0,"",COUNTIF($B$2:B771,"&gt;0"))</f>
        <v>768</v>
      </c>
      <c r="D771" t="str">
        <f t="shared" ref="D771:D834" ca="1" si="25">IFERROR(INDEX(A:A,MATCH(ROW(B770),C:C,0)),"")</f>
        <v>Nick Bonino - NAS - C</v>
      </c>
    </row>
    <row r="772" spans="1:4" x14ac:dyDescent="0.25">
      <c r="A772" t="str">
        <f>IF(Données!A772&lt;&gt;0,Données!A772,"")</f>
        <v>Craig Smith - NAS - AD, C</v>
      </c>
      <c r="B772">
        <f t="shared" ca="1" si="24"/>
        <v>1</v>
      </c>
      <c r="C772">
        <f ca="1">IF(B772=0,"",COUNTIF($B$2:B772,"&gt;0"))</f>
        <v>769</v>
      </c>
      <c r="D772" t="str">
        <f t="shared" ca="1" si="25"/>
        <v>Roman Josi - NAS - DG</v>
      </c>
    </row>
    <row r="773" spans="1:4" x14ac:dyDescent="0.25">
      <c r="A773" t="str">
        <f>IF(Données!A773&lt;&gt;0,Données!A773,"")</f>
        <v>Nick Bonino - NAS - C</v>
      </c>
      <c r="B773">
        <f t="shared" ca="1" si="24"/>
        <v>1</v>
      </c>
      <c r="C773">
        <f ca="1">IF(B773=0,"",COUNTIF($B$2:B773,"&gt;0"))</f>
        <v>770</v>
      </c>
      <c r="D773" t="str">
        <f t="shared" ca="1" si="25"/>
        <v>Mattias Ekholm - NAS - DG</v>
      </c>
    </row>
    <row r="774" spans="1:4" x14ac:dyDescent="0.25">
      <c r="A774" t="str">
        <f>IF(Données!A774&lt;&gt;0,Données!A774,"")</f>
        <v>Roman Josi - NAS - DG</v>
      </c>
      <c r="B774">
        <f t="shared" ca="1" si="24"/>
        <v>1</v>
      </c>
      <c r="C774">
        <f ca="1">IF(B774=0,"",COUNTIF($B$2:B774,"&gt;0"))</f>
        <v>771</v>
      </c>
      <c r="D774" t="str">
        <f t="shared" ca="1" si="25"/>
        <v>Eeli Tolvanen - NAS - AG</v>
      </c>
    </row>
    <row r="775" spans="1:4" x14ac:dyDescent="0.25">
      <c r="A775" t="str">
        <f>IF(Données!A775&lt;&gt;0,Données!A775,"")</f>
        <v>Mattias Ekholm - NAS - DG</v>
      </c>
      <c r="B775">
        <f t="shared" ca="1" si="24"/>
        <v>1</v>
      </c>
      <c r="C775">
        <f ca="1">IF(B775=0,"",COUNTIF($B$2:B775,"&gt;0"))</f>
        <v>772</v>
      </c>
      <c r="D775" t="str">
        <f t="shared" ca="1" si="25"/>
        <v>Colton Sissons - NAS - AD, C</v>
      </c>
    </row>
    <row r="776" spans="1:4" x14ac:dyDescent="0.25">
      <c r="A776" t="str">
        <f>IF(Données!A776&lt;&gt;0,Données!A776,"")</f>
        <v>Eeli Tolvanen - NAS - AG</v>
      </c>
      <c r="B776">
        <f t="shared" ca="1" si="24"/>
        <v>1</v>
      </c>
      <c r="C776">
        <f ca="1">IF(B776=0,"",COUNTIF($B$2:B776,"&gt;0"))</f>
        <v>773</v>
      </c>
      <c r="D776" t="str">
        <f t="shared" ca="1" si="25"/>
        <v>Calle Jarnkrok - NAS - AG, C</v>
      </c>
    </row>
    <row r="777" spans="1:4" x14ac:dyDescent="0.25">
      <c r="A777" t="str">
        <f>IF(Données!A777&lt;&gt;0,Données!A777,"")</f>
        <v>Colton Sissons - NAS - AD, C</v>
      </c>
      <c r="B777">
        <f t="shared" ca="1" si="24"/>
        <v>1</v>
      </c>
      <c r="C777">
        <f ca="1">IF(B777=0,"",COUNTIF($B$2:B777,"&gt;0"))</f>
        <v>774</v>
      </c>
      <c r="D777" t="str">
        <f t="shared" ca="1" si="25"/>
        <v>Juuse Saros - NAS - G</v>
      </c>
    </row>
    <row r="778" spans="1:4" x14ac:dyDescent="0.25">
      <c r="A778" t="str">
        <f>IF(Données!A778&lt;&gt;0,Données!A778,"")</f>
        <v>Calle Jarnkrok - NAS - AG, C</v>
      </c>
      <c r="B778">
        <f t="shared" ca="1" si="24"/>
        <v>1</v>
      </c>
      <c r="C778">
        <f ca="1">IF(B778=0,"",COUNTIF($B$2:B778,"&gt;0"))</f>
        <v>775</v>
      </c>
      <c r="D778" t="str">
        <f t="shared" ca="1" si="25"/>
        <v>Dante Fabbro - NAS - DD</v>
      </c>
    </row>
    <row r="779" spans="1:4" x14ac:dyDescent="0.25">
      <c r="A779" t="str">
        <f>IF(Données!A779&lt;&gt;0,Données!A779,"")</f>
        <v>Juuse Saros - NAS - G</v>
      </c>
      <c r="B779">
        <f t="shared" ca="1" si="24"/>
        <v>1</v>
      </c>
      <c r="C779">
        <f ca="1">IF(B779=0,"",COUNTIF($B$2:B779,"&gt;0"))</f>
        <v>776</v>
      </c>
      <c r="D779" t="str">
        <f t="shared" ca="1" si="25"/>
        <v>Steven Santini - NAS - DD</v>
      </c>
    </row>
    <row r="780" spans="1:4" x14ac:dyDescent="0.25">
      <c r="A780" t="str">
        <f>IF(Données!A780&lt;&gt;0,Données!A780,"")</f>
        <v>Dante Fabbro - NAS - DD</v>
      </c>
      <c r="B780">
        <f t="shared" ca="1" si="24"/>
        <v>1</v>
      </c>
      <c r="C780">
        <f ca="1">IF(B780=0,"",COUNTIF($B$2:B780,"&gt;0"))</f>
        <v>777</v>
      </c>
      <c r="D780" t="str">
        <f t="shared" ca="1" si="25"/>
        <v>Jeremy Davies - NAS - D</v>
      </c>
    </row>
    <row r="781" spans="1:4" x14ac:dyDescent="0.25">
      <c r="A781" t="str">
        <f>IF(Données!A781&lt;&gt;0,Données!A781,"")</f>
        <v>Steven Santini - NAS - DD</v>
      </c>
      <c r="B781">
        <f t="shared" ca="1" si="24"/>
        <v>1</v>
      </c>
      <c r="C781">
        <f ca="1">IF(B781=0,"",COUNTIF($B$2:B781,"&gt;0"))</f>
        <v>778</v>
      </c>
      <c r="D781" t="str">
        <f t="shared" ca="1" si="25"/>
        <v>Dan Hamhuis - NAS - DG</v>
      </c>
    </row>
    <row r="782" spans="1:4" x14ac:dyDescent="0.25">
      <c r="A782" t="str">
        <f>IF(Données!A782&lt;&gt;0,Données!A782,"")</f>
        <v>Jeremy Davies - NAS - D</v>
      </c>
      <c r="B782">
        <f t="shared" ca="1" si="24"/>
        <v>1</v>
      </c>
      <c r="C782">
        <f ca="1">IF(B782=0,"",COUNTIF($B$2:B782,"&gt;0"))</f>
        <v>779</v>
      </c>
      <c r="D782" t="str">
        <f t="shared" ca="1" si="25"/>
        <v>Austin Watson - NAS - AD, AG</v>
      </c>
    </row>
    <row r="783" spans="1:4" x14ac:dyDescent="0.25">
      <c r="A783" t="str">
        <f>IF(Données!A783&lt;&gt;0,Données!A783,"")</f>
        <v>Dan Hamhuis - NAS - DG</v>
      </c>
      <c r="B783">
        <f t="shared" ca="1" si="24"/>
        <v>1</v>
      </c>
      <c r="C783">
        <f ca="1">IF(B783=0,"",COUNTIF($B$2:B783,"&gt;0"))</f>
        <v>780</v>
      </c>
      <c r="D783" t="str">
        <f t="shared" ca="1" si="25"/>
        <v>Rocco Grimaldi - NAS - AD</v>
      </c>
    </row>
    <row r="784" spans="1:4" x14ac:dyDescent="0.25">
      <c r="A784" t="str">
        <f>IF(Données!A784&lt;&gt;0,Données!A784,"")</f>
        <v>Austin Watson - NAS - AD, AG</v>
      </c>
      <c r="B784">
        <f t="shared" ca="1" si="24"/>
        <v>1</v>
      </c>
      <c r="C784">
        <f ca="1">IF(B784=0,"",COUNTIF($B$2:B784,"&gt;0"))</f>
        <v>781</v>
      </c>
      <c r="D784" t="str">
        <f t="shared" ca="1" si="25"/>
        <v>Lukas Craggs - NAS - AG</v>
      </c>
    </row>
    <row r="785" spans="1:4" x14ac:dyDescent="0.25">
      <c r="A785" t="str">
        <f>IF(Données!A785&lt;&gt;0,Données!A785,"")</f>
        <v>Rocco Grimaldi - NAS - AD</v>
      </c>
      <c r="B785">
        <f t="shared" ca="1" si="24"/>
        <v>1</v>
      </c>
      <c r="C785">
        <f ca="1">IF(B785=0,"",COUNTIF($B$2:B785,"&gt;0"))</f>
        <v>782</v>
      </c>
      <c r="D785" t="str">
        <f t="shared" ca="1" si="25"/>
        <v>Brandon Fortunato - NAS - DG</v>
      </c>
    </row>
    <row r="786" spans="1:4" x14ac:dyDescent="0.25">
      <c r="A786" t="str">
        <f>IF(Données!A786&lt;&gt;0,Données!A786,"")</f>
        <v>Lukas Craggs - NAS - AG</v>
      </c>
      <c r="B786">
        <f t="shared" ca="1" si="24"/>
        <v>1</v>
      </c>
      <c r="C786">
        <f ca="1">IF(B786=0,"",COUNTIF($B$2:B786,"&gt;0"))</f>
        <v>783</v>
      </c>
      <c r="D786" t="str">
        <f t="shared" ca="1" si="25"/>
        <v>Connor Ingram - NAS - G</v>
      </c>
    </row>
    <row r="787" spans="1:4" x14ac:dyDescent="0.25">
      <c r="A787" t="str">
        <f>IF(Données!A787&lt;&gt;0,Données!A787,"")</f>
        <v>Brandon Fortunato - NAS - DG</v>
      </c>
      <c r="B787">
        <f t="shared" ca="1" si="24"/>
        <v>1</v>
      </c>
      <c r="C787">
        <f ca="1">IF(B787=0,"",COUNTIF($B$2:B787,"&gt;0"))</f>
        <v>784</v>
      </c>
      <c r="D787" t="str">
        <f t="shared" ca="1" si="25"/>
        <v>Rem Pitlick - NAS - C</v>
      </c>
    </row>
    <row r="788" spans="1:4" x14ac:dyDescent="0.25">
      <c r="A788" t="str">
        <f>IF(Données!A788&lt;&gt;0,Données!A788,"")</f>
        <v>Connor Ingram - NAS - G</v>
      </c>
      <c r="B788">
        <f t="shared" ca="1" si="24"/>
        <v>1</v>
      </c>
      <c r="C788">
        <f ca="1">IF(B788=0,"",COUNTIF($B$2:B788,"&gt;0"))</f>
        <v>785</v>
      </c>
      <c r="D788" t="str">
        <f t="shared" ca="1" si="25"/>
        <v>Niclas Westerholm - NAS - G</v>
      </c>
    </row>
    <row r="789" spans="1:4" x14ac:dyDescent="0.25">
      <c r="A789" t="str">
        <f>IF(Données!A789&lt;&gt;0,Données!A789,"")</f>
        <v>Rem Pitlick - NAS - C</v>
      </c>
      <c r="B789">
        <f t="shared" ca="1" si="24"/>
        <v>1</v>
      </c>
      <c r="C789">
        <f ca="1">IF(B789=0,"",COUNTIF($B$2:B789,"&gt;0"))</f>
        <v>786</v>
      </c>
      <c r="D789" t="str">
        <f t="shared" ca="1" si="25"/>
        <v>Josh Wilkins - NAS - C</v>
      </c>
    </row>
    <row r="790" spans="1:4" x14ac:dyDescent="0.25">
      <c r="A790" t="str">
        <f>IF(Données!A790&lt;&gt;0,Données!A790,"")</f>
        <v>Niclas Westerholm - NAS - G</v>
      </c>
      <c r="B790">
        <f t="shared" ca="1" si="24"/>
        <v>1</v>
      </c>
      <c r="C790">
        <f ca="1">IF(B790=0,"",COUNTIF($B$2:B790,"&gt;0"))</f>
        <v>787</v>
      </c>
      <c r="D790" t="str">
        <f t="shared" ca="1" si="25"/>
        <v>Frederic Allard - NAS - DD</v>
      </c>
    </row>
    <row r="791" spans="1:4" x14ac:dyDescent="0.25">
      <c r="A791" t="str">
        <f>IF(Données!A791&lt;&gt;0,Données!A791,"")</f>
        <v>Josh Wilkins - NAS - C</v>
      </c>
      <c r="B791">
        <f t="shared" ca="1" si="24"/>
        <v>1</v>
      </c>
      <c r="C791">
        <f ca="1">IF(B791=0,"",COUNTIF($B$2:B791,"&gt;0"))</f>
        <v>788</v>
      </c>
      <c r="D791" t="str">
        <f t="shared" ca="1" si="25"/>
        <v>Yakov Trenin - NAS - C</v>
      </c>
    </row>
    <row r="792" spans="1:4" x14ac:dyDescent="0.25">
      <c r="A792" t="str">
        <f>IF(Données!A792&lt;&gt;0,Données!A792,"")</f>
        <v>Frederic Allard - NAS - DD</v>
      </c>
      <c r="B792">
        <f t="shared" ca="1" si="24"/>
        <v>1</v>
      </c>
      <c r="C792">
        <f ca="1">IF(B792=0,"",COUNTIF($B$2:B792,"&gt;0"))</f>
        <v>789</v>
      </c>
      <c r="D792" t="str">
        <f t="shared" ca="1" si="25"/>
        <v>Zachary Magwood - NAS - C</v>
      </c>
    </row>
    <row r="793" spans="1:4" x14ac:dyDescent="0.25">
      <c r="A793" t="str">
        <f>IF(Données!A793&lt;&gt;0,Données!A793,"")</f>
        <v>Yakov Trenin - NAS - C</v>
      </c>
      <c r="B793">
        <f t="shared" ca="1" si="24"/>
        <v>1</v>
      </c>
      <c r="C793">
        <f ca="1">IF(B793=0,"",COUNTIF($B$2:B793,"&gt;0"))</f>
        <v>790</v>
      </c>
      <c r="D793" t="str">
        <f t="shared" ca="1" si="25"/>
        <v>Miikka Salomaki - NAS - AG, AD</v>
      </c>
    </row>
    <row r="794" spans="1:4" x14ac:dyDescent="0.25">
      <c r="A794" t="str">
        <f>IF(Données!A794&lt;&gt;0,Données!A794,"")</f>
        <v>Zachary Magwood - NAS - C</v>
      </c>
      <c r="B794">
        <f t="shared" ca="1" si="24"/>
        <v>1</v>
      </c>
      <c r="C794">
        <f ca="1">IF(B794=0,"",COUNTIF($B$2:B794,"&gt;0"))</f>
        <v>791</v>
      </c>
      <c r="D794" t="str">
        <f t="shared" ca="1" si="25"/>
        <v>Mathieu Olivier - NAS - AD</v>
      </c>
    </row>
    <row r="795" spans="1:4" x14ac:dyDescent="0.25">
      <c r="A795" t="str">
        <f>IF(Données!A795&lt;&gt;0,Données!A795,"")</f>
        <v>Miikka Salomaki - NAS - AG, AD</v>
      </c>
      <c r="B795">
        <f t="shared" ca="1" si="24"/>
        <v>1</v>
      </c>
      <c r="C795">
        <f ca="1">IF(B795=0,"",COUNTIF($B$2:B795,"&gt;0"))</f>
        <v>792</v>
      </c>
      <c r="D795" t="str">
        <f t="shared" ca="1" si="25"/>
        <v>Tanner Jeannot - NAS - AG</v>
      </c>
    </row>
    <row r="796" spans="1:4" x14ac:dyDescent="0.25">
      <c r="A796" t="str">
        <f>IF(Données!A796&lt;&gt;0,Données!A796,"")</f>
        <v>Mathieu Olivier - NAS - AD</v>
      </c>
      <c r="B796">
        <f t="shared" ca="1" si="24"/>
        <v>1</v>
      </c>
      <c r="C796">
        <f ca="1">IF(B796=0,"",COUNTIF($B$2:B796,"&gt;0"))</f>
        <v>793</v>
      </c>
      <c r="D796" t="str">
        <f t="shared" ca="1" si="25"/>
        <v>Daniel Carr - NAS - AG</v>
      </c>
    </row>
    <row r="797" spans="1:4" x14ac:dyDescent="0.25">
      <c r="A797" t="str">
        <f>IF(Données!A797&lt;&gt;0,Données!A797,"")</f>
        <v>Tanner Jeannot - NAS - AG</v>
      </c>
      <c r="B797">
        <f t="shared" ca="1" si="24"/>
        <v>1</v>
      </c>
      <c r="C797">
        <f ca="1">IF(B797=0,"",COUNTIF($B$2:B797,"&gt;0"))</f>
        <v>794</v>
      </c>
      <c r="D797" t="str">
        <f t="shared" ca="1" si="25"/>
        <v>Laurent Dauphin - NAS - AD, C</v>
      </c>
    </row>
    <row r="798" spans="1:4" x14ac:dyDescent="0.25">
      <c r="A798" t="str">
        <f>IF(Données!A798&lt;&gt;0,Données!A798,"")</f>
        <v>Daniel Carr - NAS - AG</v>
      </c>
      <c r="B798">
        <f t="shared" ca="1" si="24"/>
        <v>1</v>
      </c>
      <c r="C798">
        <f ca="1">IF(B798=0,"",COUNTIF($B$2:B798,"&gt;0"))</f>
        <v>795</v>
      </c>
      <c r="D798" t="str">
        <f t="shared" ca="1" si="25"/>
        <v>Troy Grosenick - NAS - G</v>
      </c>
    </row>
    <row r="799" spans="1:4" x14ac:dyDescent="0.25">
      <c r="A799" t="str">
        <f>IF(Données!A799&lt;&gt;0,Données!A799,"")</f>
        <v>Laurent Dauphin - NAS - AD, C</v>
      </c>
      <c r="B799">
        <f t="shared" ca="1" si="24"/>
        <v>1</v>
      </c>
      <c r="C799">
        <f ca="1">IF(B799=0,"",COUNTIF($B$2:B799,"&gt;0"))</f>
        <v>796</v>
      </c>
      <c r="D799" t="str">
        <f t="shared" ca="1" si="25"/>
        <v>Jarred Tinordi - NAS - DG</v>
      </c>
    </row>
    <row r="800" spans="1:4" x14ac:dyDescent="0.25">
      <c r="A800" t="str">
        <f>IF(Données!A800&lt;&gt;0,Données!A800,"")</f>
        <v>Troy Grosenick - NAS - G</v>
      </c>
      <c r="B800">
        <f t="shared" ca="1" si="24"/>
        <v>1</v>
      </c>
      <c r="C800">
        <f ca="1">IF(B800=0,"",COUNTIF($B$2:B800,"&gt;0"))</f>
        <v>797</v>
      </c>
      <c r="D800" t="str">
        <f t="shared" ca="1" si="25"/>
        <v>Alexandre Carrier - NAS - D</v>
      </c>
    </row>
    <row r="801" spans="1:4" x14ac:dyDescent="0.25">
      <c r="A801" t="str">
        <f>IF(Données!A801&lt;&gt;0,Données!A801,"")</f>
        <v>Jarred Tinordi - NAS - DG</v>
      </c>
      <c r="B801">
        <f t="shared" ca="1" si="24"/>
        <v>1</v>
      </c>
      <c r="C801">
        <f ca="1">IF(B801=0,"",COUNTIF($B$2:B801,"&gt;0"))</f>
        <v>798</v>
      </c>
      <c r="D801" t="str">
        <f t="shared" ca="1" si="25"/>
        <v>Anthony Richard - NAS - C</v>
      </c>
    </row>
    <row r="802" spans="1:4" x14ac:dyDescent="0.25">
      <c r="A802" t="str">
        <f>IF(Données!A802&lt;&gt;0,Données!A802,"")</f>
        <v>Alexandre Carrier - NAS - D</v>
      </c>
      <c r="B802">
        <f t="shared" ca="1" si="24"/>
        <v>1</v>
      </c>
      <c r="C802">
        <f ca="1">IF(B802=0,"",COUNTIF($B$2:B802,"&gt;0"))</f>
        <v>799</v>
      </c>
      <c r="D802" t="str">
        <f t="shared" ca="1" si="25"/>
        <v>Colin Blackwell - NAS - C</v>
      </c>
    </row>
    <row r="803" spans="1:4" x14ac:dyDescent="0.25">
      <c r="A803" t="str">
        <f>IF(Données!A803&lt;&gt;0,Données!A803,"")</f>
        <v>Anthony Richard - NAS - C</v>
      </c>
      <c r="B803">
        <f t="shared" ca="1" si="24"/>
        <v>1</v>
      </c>
      <c r="C803">
        <f ca="1">IF(B803=0,"",COUNTIF($B$2:B803,"&gt;0"))</f>
        <v>800</v>
      </c>
      <c r="D803" t="str">
        <f t="shared" ca="1" si="25"/>
        <v>Matt Donovan - NAS - DG</v>
      </c>
    </row>
    <row r="804" spans="1:4" x14ac:dyDescent="0.25">
      <c r="A804" t="str">
        <f>IF(Données!A804&lt;&gt;0,Données!A804,"")</f>
        <v>Colin Blackwell - NAS - C</v>
      </c>
      <c r="B804">
        <f t="shared" ca="1" si="24"/>
        <v>1</v>
      </c>
      <c r="C804">
        <f ca="1">IF(B804=0,"",COUNTIF($B$2:B804,"&gt;0"))</f>
        <v>801</v>
      </c>
      <c r="D804" t="str">
        <f t="shared" ca="1" si="25"/>
        <v>Matt Irwin - NAS - DD</v>
      </c>
    </row>
    <row r="805" spans="1:4" x14ac:dyDescent="0.25">
      <c r="A805" t="str">
        <f>IF(Données!A805&lt;&gt;0,Données!A805,"")</f>
        <v>Matt Donovan - NAS - DG</v>
      </c>
      <c r="B805">
        <f t="shared" ca="1" si="24"/>
        <v>1</v>
      </c>
      <c r="C805">
        <f ca="1">IF(B805=0,"",COUNTIF($B$2:B805,"&gt;0"))</f>
        <v>802</v>
      </c>
      <c r="D805" t="str">
        <f t="shared" ca="1" si="25"/>
        <v>Yannick Weber - NAS - DD</v>
      </c>
    </row>
    <row r="806" spans="1:4" x14ac:dyDescent="0.25">
      <c r="A806" t="str">
        <f>IF(Données!A806&lt;&gt;0,Données!A806,"")</f>
        <v>Matt Irwin - NAS - DD</v>
      </c>
      <c r="B806">
        <f t="shared" ca="1" si="24"/>
        <v>1</v>
      </c>
      <c r="C806">
        <f ca="1">IF(B806=0,"",COUNTIF($B$2:B806,"&gt;0"))</f>
        <v>803</v>
      </c>
      <c r="D806" t="str">
        <f t="shared" ca="1" si="25"/>
        <v>Frederick Gaudreau - NAS - C</v>
      </c>
    </row>
    <row r="807" spans="1:4" x14ac:dyDescent="0.25">
      <c r="A807" t="str">
        <f>IF(Données!A807&lt;&gt;0,Données!A807,"")</f>
        <v>Yannick Weber - NAS - DD</v>
      </c>
      <c r="B807">
        <f t="shared" ca="1" si="24"/>
        <v>1</v>
      </c>
      <c r="C807">
        <f ca="1">IF(B807=0,"",COUNTIF($B$2:B807,"&gt;0"))</f>
        <v>804</v>
      </c>
      <c r="D807" t="str">
        <f t="shared" ca="1" si="25"/>
        <v>P.K. Subban - NJD - DD</v>
      </c>
    </row>
    <row r="808" spans="1:4" x14ac:dyDescent="0.25">
      <c r="A808" t="str">
        <f>IF(Données!A808&lt;&gt;0,Données!A808,"")</f>
        <v>Frederick Gaudreau - NAS - C</v>
      </c>
      <c r="B808">
        <f t="shared" ca="1" si="24"/>
        <v>1</v>
      </c>
      <c r="C808">
        <f ca="1">IF(B808=0,"",COUNTIF($B$2:B808,"&gt;0"))</f>
        <v>805</v>
      </c>
      <c r="D808" t="str">
        <f t="shared" ca="1" si="25"/>
        <v>Taylor Hall - NJD - AG, C</v>
      </c>
    </row>
    <row r="809" spans="1:4" x14ac:dyDescent="0.25">
      <c r="A809" t="str">
        <f>IF(Données!A809&lt;&gt;0,Données!A809,"")</f>
        <v>P.K. Subban - NJD - DD</v>
      </c>
      <c r="B809">
        <f t="shared" ca="1" si="24"/>
        <v>1</v>
      </c>
      <c r="C809">
        <f ca="1">IF(B809=0,"",COUNTIF($B$2:B809,"&gt;0"))</f>
        <v>806</v>
      </c>
      <c r="D809" t="str">
        <f t="shared" ca="1" si="25"/>
        <v>Cory Schneider - NJD - G</v>
      </c>
    </row>
    <row r="810" spans="1:4" x14ac:dyDescent="0.25">
      <c r="A810" t="str">
        <f>IF(Données!A810&lt;&gt;0,Données!A810,"")</f>
        <v>Taylor Hall - NJD - AG, C</v>
      </c>
      <c r="B810">
        <f t="shared" ca="1" si="24"/>
        <v>1</v>
      </c>
      <c r="C810">
        <f ca="1">IF(B810=0,"",COUNTIF($B$2:B810,"&gt;0"))</f>
        <v>807</v>
      </c>
      <c r="D810" t="str">
        <f t="shared" ca="1" si="25"/>
        <v>Travis Zajac - NJD - C</v>
      </c>
    </row>
    <row r="811" spans="1:4" x14ac:dyDescent="0.25">
      <c r="A811" t="str">
        <f>IF(Données!A811&lt;&gt;0,Données!A811,"")</f>
        <v>Cory Schneider - NJD - G</v>
      </c>
      <c r="B811">
        <f t="shared" ca="1" si="24"/>
        <v>1</v>
      </c>
      <c r="C811">
        <f ca="1">IF(B811=0,"",COUNTIF($B$2:B811,"&gt;0"))</f>
        <v>808</v>
      </c>
      <c r="D811" t="str">
        <f t="shared" ca="1" si="25"/>
        <v>Andy Greene - NJD - DG</v>
      </c>
    </row>
    <row r="812" spans="1:4" x14ac:dyDescent="0.25">
      <c r="A812" t="str">
        <f>IF(Données!A812&lt;&gt;0,Données!A812,"")</f>
        <v>Travis Zajac - NJD - C</v>
      </c>
      <c r="B812">
        <f t="shared" ca="1" si="24"/>
        <v>1</v>
      </c>
      <c r="C812">
        <f ca="1">IF(B812=0,"",COUNTIF($B$2:B812,"&gt;0"))</f>
        <v>809</v>
      </c>
      <c r="D812" t="str">
        <f t="shared" ca="1" si="25"/>
        <v>Wayne Simmonds - NJD - AD, AG</v>
      </c>
    </row>
    <row r="813" spans="1:4" x14ac:dyDescent="0.25">
      <c r="A813" t="str">
        <f>IF(Données!A813&lt;&gt;0,Données!A813,"")</f>
        <v>Andy Greene - NJD - DG</v>
      </c>
      <c r="B813">
        <f t="shared" ca="1" si="24"/>
        <v>1</v>
      </c>
      <c r="C813">
        <f ca="1">IF(B813=0,"",COUNTIF($B$2:B813,"&gt;0"))</f>
        <v>810</v>
      </c>
      <c r="D813" t="str">
        <f t="shared" ca="1" si="25"/>
        <v>Sami Vatanen - NJD - DG</v>
      </c>
    </row>
    <row r="814" spans="1:4" x14ac:dyDescent="0.25">
      <c r="A814" t="str">
        <f>IF(Données!A814&lt;&gt;0,Données!A814,"")</f>
        <v>Wayne Simmonds - NJD - AD, AG</v>
      </c>
      <c r="B814">
        <f t="shared" ca="1" si="24"/>
        <v>1</v>
      </c>
      <c r="C814">
        <f ca="1">IF(B814=0,"",COUNTIF($B$2:B814,"&gt;0"))</f>
        <v>811</v>
      </c>
      <c r="D814" t="str">
        <f t="shared" ca="1" si="25"/>
        <v>Kyle Palmieri - NJD - AD, AG</v>
      </c>
    </row>
    <row r="815" spans="1:4" x14ac:dyDescent="0.25">
      <c r="A815" t="str">
        <f>IF(Données!A815&lt;&gt;0,Données!A815,"")</f>
        <v>Sami Vatanen - NJD - DG</v>
      </c>
      <c r="B815">
        <f t="shared" ca="1" si="24"/>
        <v>1</v>
      </c>
      <c r="C815">
        <f ca="1">IF(B815=0,"",COUNTIF($B$2:B815,"&gt;0"))</f>
        <v>812</v>
      </c>
      <c r="D815" t="str">
        <f t="shared" ca="1" si="25"/>
        <v>Nikita Gusev - NJD - AG</v>
      </c>
    </row>
    <row r="816" spans="1:4" x14ac:dyDescent="0.25">
      <c r="A816" t="str">
        <f>IF(Données!A816&lt;&gt;0,Données!A816,"")</f>
        <v>Kyle Palmieri - NJD - AD, AG</v>
      </c>
      <c r="B816">
        <f t="shared" ca="1" si="24"/>
        <v>1</v>
      </c>
      <c r="C816">
        <f ca="1">IF(B816=0,"",COUNTIF($B$2:B816,"&gt;0"))</f>
        <v>813</v>
      </c>
      <c r="D816" t="str">
        <f t="shared" ca="1" si="25"/>
        <v>Damon Severson - NJD - DD</v>
      </c>
    </row>
    <row r="817" spans="1:4" x14ac:dyDescent="0.25">
      <c r="A817" t="str">
        <f>IF(Données!A817&lt;&gt;0,Données!A817,"")</f>
        <v>Nikita Gusev - NJD - AG</v>
      </c>
      <c r="B817">
        <f t="shared" ca="1" si="24"/>
        <v>1</v>
      </c>
      <c r="C817">
        <f ca="1">IF(B817=0,"",COUNTIF($B$2:B817,"&gt;0"))</f>
        <v>814</v>
      </c>
      <c r="D817" t="str">
        <f t="shared" ca="1" si="25"/>
        <v>Nico Hischier - NJD - C</v>
      </c>
    </row>
    <row r="818" spans="1:4" x14ac:dyDescent="0.25">
      <c r="A818" t="str">
        <f>IF(Données!A818&lt;&gt;0,Données!A818,"")</f>
        <v>Damon Severson - NJD - DD</v>
      </c>
      <c r="B818">
        <f t="shared" ca="1" si="24"/>
        <v>1</v>
      </c>
      <c r="C818">
        <f ca="1">IF(B818=0,"",COUNTIF($B$2:B818,"&gt;0"))</f>
        <v>815</v>
      </c>
      <c r="D818" t="str">
        <f t="shared" ca="1" si="25"/>
        <v>Jack Hughes - NJD - C</v>
      </c>
    </row>
    <row r="819" spans="1:4" x14ac:dyDescent="0.25">
      <c r="A819" t="str">
        <f>IF(Données!A819&lt;&gt;0,Données!A819,"")</f>
        <v>Nico Hischier - NJD - C</v>
      </c>
      <c r="B819">
        <f t="shared" ca="1" si="24"/>
        <v>1</v>
      </c>
      <c r="C819">
        <f ca="1">IF(B819=0,"",COUNTIF($B$2:B819,"&gt;0"))</f>
        <v>816</v>
      </c>
      <c r="D819" t="str">
        <f t="shared" ca="1" si="25"/>
        <v>Will Butcher - NJD - DG</v>
      </c>
    </row>
    <row r="820" spans="1:4" x14ac:dyDescent="0.25">
      <c r="A820" t="str">
        <f>IF(Données!A820&lt;&gt;0,Données!A820,"")</f>
        <v>Jack Hughes - NJD - C</v>
      </c>
      <c r="B820">
        <f t="shared" ca="1" si="24"/>
        <v>1</v>
      </c>
      <c r="C820">
        <f ca="1">IF(B820=0,"",COUNTIF($B$2:B820,"&gt;0"))</f>
        <v>817</v>
      </c>
      <c r="D820" t="str">
        <f t="shared" ca="1" si="25"/>
        <v>Miles Wood - NJD - AG</v>
      </c>
    </row>
    <row r="821" spans="1:4" x14ac:dyDescent="0.25">
      <c r="A821" t="str">
        <f>IF(Données!A821&lt;&gt;0,Données!A821,"")</f>
        <v>Will Butcher - NJD - DG</v>
      </c>
      <c r="B821">
        <f t="shared" ca="1" si="24"/>
        <v>1</v>
      </c>
      <c r="C821">
        <f ca="1">IF(B821=0,"",COUNTIF($B$2:B821,"&gt;0"))</f>
        <v>818</v>
      </c>
      <c r="D821" t="str">
        <f t="shared" ca="1" si="25"/>
        <v>Blake Coleman - NJD - C, AG, AD</v>
      </c>
    </row>
    <row r="822" spans="1:4" x14ac:dyDescent="0.25">
      <c r="A822" t="str">
        <f>IF(Données!A822&lt;&gt;0,Données!A822,"")</f>
        <v>Miles Wood - NJD - AG</v>
      </c>
      <c r="B822">
        <f t="shared" ca="1" si="24"/>
        <v>1</v>
      </c>
      <c r="C822">
        <f ca="1">IF(B822=0,"",COUNTIF($B$2:B822,"&gt;0"))</f>
        <v>819</v>
      </c>
      <c r="D822" t="str">
        <f t="shared" ca="1" si="25"/>
        <v>Connor Carrick - NJD - DD</v>
      </c>
    </row>
    <row r="823" spans="1:4" x14ac:dyDescent="0.25">
      <c r="A823" t="str">
        <f>IF(Données!A823&lt;&gt;0,Données!A823,"")</f>
        <v>Blake Coleman - NJD - C, AG, AD</v>
      </c>
      <c r="B823">
        <f t="shared" ca="1" si="24"/>
        <v>1</v>
      </c>
      <c r="C823">
        <f ca="1">IF(B823=0,"",COUNTIF($B$2:B823,"&gt;0"))</f>
        <v>820</v>
      </c>
      <c r="D823" t="str">
        <f t="shared" ca="1" si="25"/>
        <v>Mirco Mueller - NJD - DG</v>
      </c>
    </row>
    <row r="824" spans="1:4" x14ac:dyDescent="0.25">
      <c r="A824" t="str">
        <f>IF(Données!A824&lt;&gt;0,Données!A824,"")</f>
        <v>Connor Carrick - NJD - DD</v>
      </c>
      <c r="B824">
        <f t="shared" ca="1" si="24"/>
        <v>1</v>
      </c>
      <c r="C824">
        <f ca="1">IF(B824=0,"",COUNTIF($B$2:B824,"&gt;0"))</f>
        <v>821</v>
      </c>
      <c r="D824" t="str">
        <f t="shared" ca="1" si="25"/>
        <v>Michael Mcleod - NJD - C</v>
      </c>
    </row>
    <row r="825" spans="1:4" x14ac:dyDescent="0.25">
      <c r="A825" t="str">
        <f>IF(Données!A825&lt;&gt;0,Données!A825,"")</f>
        <v>Mirco Mueller - NJD - DG</v>
      </c>
      <c r="B825">
        <f t="shared" ca="1" si="24"/>
        <v>1</v>
      </c>
      <c r="C825">
        <f ca="1">IF(B825=0,"",COUNTIF($B$2:B825,"&gt;0"))</f>
        <v>822</v>
      </c>
      <c r="D825" t="str">
        <f t="shared" ca="1" si="25"/>
        <v>Ty Smith - NJD - DG</v>
      </c>
    </row>
    <row r="826" spans="1:4" x14ac:dyDescent="0.25">
      <c r="A826" t="str">
        <f>IF(Données!A826&lt;&gt;0,Données!A826,"")</f>
        <v>Michael Mcleod - NJD - C</v>
      </c>
      <c r="B826">
        <f t="shared" ca="1" si="24"/>
        <v>1</v>
      </c>
      <c r="C826">
        <f ca="1">IF(B826=0,"",COUNTIF($B$2:B826,"&gt;0"))</f>
        <v>823</v>
      </c>
      <c r="D826" t="str">
        <f t="shared" ca="1" si="25"/>
        <v>Blake Speers - NJD - C</v>
      </c>
    </row>
    <row r="827" spans="1:4" x14ac:dyDescent="0.25">
      <c r="A827" t="str">
        <f>IF(Données!A827&lt;&gt;0,Données!A827,"")</f>
        <v>Ty Smith - NJD - DG</v>
      </c>
      <c r="B827">
        <f t="shared" ca="1" si="24"/>
        <v>1</v>
      </c>
      <c r="C827">
        <f ca="1">IF(B827=0,"",COUNTIF($B$2:B827,"&gt;0"))</f>
        <v>824</v>
      </c>
      <c r="D827" t="str">
        <f t="shared" ca="1" si="25"/>
        <v>Colton White - NJD - D</v>
      </c>
    </row>
    <row r="828" spans="1:4" x14ac:dyDescent="0.25">
      <c r="A828" t="str">
        <f>IF(Données!A828&lt;&gt;0,Données!A828,"")</f>
        <v>Blake Speers - NJD - C</v>
      </c>
      <c r="B828">
        <f t="shared" ca="1" si="24"/>
        <v>1</v>
      </c>
      <c r="C828">
        <f ca="1">IF(B828=0,"",COUNTIF($B$2:B828,"&gt;0"))</f>
        <v>825</v>
      </c>
      <c r="D828" t="str">
        <f t="shared" ca="1" si="25"/>
        <v>Joseph Anderson - NJD - AD</v>
      </c>
    </row>
    <row r="829" spans="1:4" x14ac:dyDescent="0.25">
      <c r="A829" t="str">
        <f>IF(Données!A829&lt;&gt;0,Données!A829,"")</f>
        <v>Colton White - NJD - D</v>
      </c>
      <c r="B829">
        <f t="shared" ca="1" si="24"/>
        <v>1</v>
      </c>
      <c r="C829">
        <f ca="1">IF(B829=0,"",COUNTIF($B$2:B829,"&gt;0"))</f>
        <v>826</v>
      </c>
      <c r="D829" t="str">
        <f t="shared" ca="1" si="25"/>
        <v>Jesper Boqvist - NJD - C, AG, AD</v>
      </c>
    </row>
    <row r="830" spans="1:4" x14ac:dyDescent="0.25">
      <c r="A830" t="str">
        <f>IF(Données!A830&lt;&gt;0,Données!A830,"")</f>
        <v>Joseph Anderson - NJD - AD</v>
      </c>
      <c r="B830">
        <f t="shared" ca="1" si="24"/>
        <v>1</v>
      </c>
      <c r="C830">
        <f ca="1">IF(B830=0,"",COUNTIF($B$2:B830,"&gt;0"))</f>
        <v>827</v>
      </c>
      <c r="D830" t="str">
        <f t="shared" ca="1" si="25"/>
        <v>Mikhail Maltsev - NJD - AG</v>
      </c>
    </row>
    <row r="831" spans="1:4" x14ac:dyDescent="0.25">
      <c r="A831" t="str">
        <f>IF(Données!A831&lt;&gt;0,Données!A831,"")</f>
        <v>Jesper Boqvist - NJD - C, AG, AD</v>
      </c>
      <c r="B831">
        <f t="shared" ca="1" si="24"/>
        <v>1</v>
      </c>
      <c r="C831">
        <f ca="1">IF(B831=0,"",COUNTIF($B$2:B831,"&gt;0"))</f>
        <v>828</v>
      </c>
      <c r="D831" t="str">
        <f t="shared" ca="1" si="25"/>
        <v>Gilles Senn - NJD - G</v>
      </c>
    </row>
    <row r="832" spans="1:4" x14ac:dyDescent="0.25">
      <c r="A832" t="str">
        <f>IF(Données!A832&lt;&gt;0,Données!A832,"")</f>
        <v>Mikhail Maltsev - NJD - AG</v>
      </c>
      <c r="B832">
        <f t="shared" ca="1" si="24"/>
        <v>1</v>
      </c>
      <c r="C832">
        <f ca="1">IF(B832=0,"",COUNTIF($B$2:B832,"&gt;0"))</f>
        <v>829</v>
      </c>
      <c r="D832" t="str">
        <f t="shared" ca="1" si="25"/>
        <v>Yegor Sharangovich - NJD - C</v>
      </c>
    </row>
    <row r="833" spans="1:4" x14ac:dyDescent="0.25">
      <c r="A833" t="str">
        <f>IF(Données!A833&lt;&gt;0,Données!A833,"")</f>
        <v>Gilles Senn - NJD - G</v>
      </c>
      <c r="B833">
        <f t="shared" ca="1" si="24"/>
        <v>1</v>
      </c>
      <c r="C833">
        <f ca="1">IF(B833=0,"",COUNTIF($B$2:B833,"&gt;0"))</f>
        <v>830</v>
      </c>
      <c r="D833" t="str">
        <f t="shared" ca="1" si="25"/>
        <v>Marian Studenic - NJD - AD</v>
      </c>
    </row>
    <row r="834" spans="1:4" x14ac:dyDescent="0.25">
      <c r="A834" t="str">
        <f>IF(Données!A834&lt;&gt;0,Données!A834,"")</f>
        <v>Yegor Sharangovich - NJD - C</v>
      </c>
      <c r="B834">
        <f t="shared" ca="1" si="24"/>
        <v>1</v>
      </c>
      <c r="C834">
        <f ca="1">IF(B834=0,"",COUNTIF($B$2:B834,"&gt;0"))</f>
        <v>831</v>
      </c>
      <c r="D834" t="str">
        <f t="shared" ca="1" si="25"/>
        <v>Fabian Zetterlund - NJD - C, AD</v>
      </c>
    </row>
    <row r="835" spans="1:4" x14ac:dyDescent="0.25">
      <c r="A835" t="str">
        <f>IF(Données!A835&lt;&gt;0,Données!A835,"")</f>
        <v>Marian Studenic - NJD - AD</v>
      </c>
      <c r="B835">
        <f t="shared" ref="B835:B898" ca="1" si="26">IFERROR(SEARCH(INDIRECT(CELL("adresse")),A835),0)</f>
        <v>1</v>
      </c>
      <c r="C835">
        <f ca="1">IF(B835=0,"",COUNTIF($B$2:B835,"&gt;0"))</f>
        <v>832</v>
      </c>
      <c r="D835" t="str">
        <f t="shared" ref="D835:D898" ca="1" si="27">IFERROR(INDEX(A:A,MATCH(ROW(B834),C:C,0)),"")</f>
        <v>Brandon Gignac - NJD - C</v>
      </c>
    </row>
    <row r="836" spans="1:4" x14ac:dyDescent="0.25">
      <c r="A836" t="str">
        <f>IF(Données!A836&lt;&gt;0,Données!A836,"")</f>
        <v>Fabian Zetterlund - NJD - C, AD</v>
      </c>
      <c r="B836">
        <f t="shared" ca="1" si="26"/>
        <v>1</v>
      </c>
      <c r="C836">
        <f ca="1">IF(B836=0,"",COUNTIF($B$2:B836,"&gt;0"))</f>
        <v>833</v>
      </c>
      <c r="D836" t="str">
        <f t="shared" ca="1" si="27"/>
        <v>Mackenzie Blackwood - NJD - G</v>
      </c>
    </row>
    <row r="837" spans="1:4" x14ac:dyDescent="0.25">
      <c r="A837" t="str">
        <f>IF(Données!A837&lt;&gt;0,Données!A837,"")</f>
        <v>Brandon Gignac - NJD - C</v>
      </c>
      <c r="B837">
        <f t="shared" ca="1" si="26"/>
        <v>1</v>
      </c>
      <c r="C837">
        <f ca="1">IF(B837=0,"",COUNTIF($B$2:B837,"&gt;0"))</f>
        <v>834</v>
      </c>
      <c r="D837" t="str">
        <f t="shared" ca="1" si="27"/>
        <v>Nathan Bastian - NJD - AD, C</v>
      </c>
    </row>
    <row r="838" spans="1:4" x14ac:dyDescent="0.25">
      <c r="A838" t="str">
        <f>IF(Données!A838&lt;&gt;0,Données!A838,"")</f>
        <v>Mackenzie Blackwood - NJD - G</v>
      </c>
      <c r="B838">
        <f t="shared" ca="1" si="26"/>
        <v>1</v>
      </c>
      <c r="C838">
        <f ca="1">IF(B838=0,"",COUNTIF($B$2:B838,"&gt;0"))</f>
        <v>835</v>
      </c>
      <c r="D838" t="str">
        <f t="shared" ca="1" si="27"/>
        <v>Jesper Bratt - NJD - AG, AD</v>
      </c>
    </row>
    <row r="839" spans="1:4" x14ac:dyDescent="0.25">
      <c r="A839" t="str">
        <f>IF(Données!A839&lt;&gt;0,Données!A839,"")</f>
        <v>Nathan Bastian - NJD - AD, C</v>
      </c>
      <c r="B839">
        <f t="shared" ca="1" si="26"/>
        <v>1</v>
      </c>
      <c r="C839">
        <f ca="1">IF(B839=0,"",COUNTIF($B$2:B839,"&gt;0"))</f>
        <v>836</v>
      </c>
      <c r="D839" t="str">
        <f t="shared" ca="1" si="27"/>
        <v>Brett Seney - NJD - C, AG</v>
      </c>
    </row>
    <row r="840" spans="1:4" x14ac:dyDescent="0.25">
      <c r="A840" t="str">
        <f>IF(Données!A840&lt;&gt;0,Données!A840,"")</f>
        <v>Jesper Bratt - NJD - AG, AD</v>
      </c>
      <c r="B840">
        <f t="shared" ca="1" si="26"/>
        <v>1</v>
      </c>
      <c r="C840">
        <f ca="1">IF(B840=0,"",COUNTIF($B$2:B840,"&gt;0"))</f>
        <v>837</v>
      </c>
      <c r="D840" t="str">
        <f t="shared" ca="1" si="27"/>
        <v>John Hayden - NJD - C, AD</v>
      </c>
    </row>
    <row r="841" spans="1:4" x14ac:dyDescent="0.25">
      <c r="A841" t="str">
        <f>IF(Données!A841&lt;&gt;0,Données!A841,"")</f>
        <v>Brett Seney - NJD - C, AG</v>
      </c>
      <c r="B841">
        <f t="shared" ca="1" si="26"/>
        <v>1</v>
      </c>
      <c r="C841">
        <f ca="1">IF(B841=0,"",COUNTIF($B$2:B841,"&gt;0"))</f>
        <v>838</v>
      </c>
      <c r="D841" t="str">
        <f t="shared" ca="1" si="27"/>
        <v>Ben Street - NJD - C</v>
      </c>
    </row>
    <row r="842" spans="1:4" x14ac:dyDescent="0.25">
      <c r="A842" t="str">
        <f>IF(Données!A842&lt;&gt;0,Données!A842,"")</f>
        <v>John Hayden - NJD - C, AD</v>
      </c>
      <c r="B842">
        <f t="shared" ca="1" si="26"/>
        <v>1</v>
      </c>
      <c r="C842">
        <f ca="1">IF(B842=0,"",COUNTIF($B$2:B842,"&gt;0"))</f>
        <v>839</v>
      </c>
      <c r="D842" t="str">
        <f t="shared" ca="1" si="27"/>
        <v>Jeremy Groleau - NJD - DG</v>
      </c>
    </row>
    <row r="843" spans="1:4" x14ac:dyDescent="0.25">
      <c r="A843" t="str">
        <f>IF(Données!A843&lt;&gt;0,Données!A843,"")</f>
        <v>Ben Street - NJD - C</v>
      </c>
      <c r="B843">
        <f t="shared" ca="1" si="26"/>
        <v>1</v>
      </c>
      <c r="C843">
        <f ca="1">IF(B843=0,"",COUNTIF($B$2:B843,"&gt;0"))</f>
        <v>840</v>
      </c>
      <c r="D843" t="str">
        <f t="shared" ca="1" si="27"/>
        <v>Evan Cormier - NJD - G</v>
      </c>
    </row>
    <row r="844" spans="1:4" x14ac:dyDescent="0.25">
      <c r="A844" t="str">
        <f>IF(Données!A844&lt;&gt;0,Données!A844,"")</f>
        <v>Jeremy Groleau - NJD - DG</v>
      </c>
      <c r="B844">
        <f t="shared" ca="1" si="26"/>
        <v>1</v>
      </c>
      <c r="C844">
        <f ca="1">IF(B844=0,"",COUNTIF($B$2:B844,"&gt;0"))</f>
        <v>841</v>
      </c>
      <c r="D844" t="str">
        <f t="shared" ca="1" si="27"/>
        <v>Brandon Baddock - NJD - AG, C</v>
      </c>
    </row>
    <row r="845" spans="1:4" x14ac:dyDescent="0.25">
      <c r="A845" t="str">
        <f>IF(Données!A845&lt;&gt;0,Données!A845,"")</f>
        <v>Evan Cormier - NJD - G</v>
      </c>
      <c r="B845">
        <f t="shared" ca="1" si="26"/>
        <v>1</v>
      </c>
      <c r="C845">
        <f ca="1">IF(B845=0,"",COUNTIF($B$2:B845,"&gt;0"))</f>
        <v>842</v>
      </c>
      <c r="D845" t="str">
        <f t="shared" ca="1" si="27"/>
        <v>Josh Jacobs - NJD - D</v>
      </c>
    </row>
    <row r="846" spans="1:4" x14ac:dyDescent="0.25">
      <c r="A846" t="str">
        <f>IF(Données!A846&lt;&gt;0,Données!A846,"")</f>
        <v>Brandon Baddock - NJD - AG, C</v>
      </c>
      <c r="B846">
        <f t="shared" ca="1" si="26"/>
        <v>1</v>
      </c>
      <c r="C846">
        <f ca="1">IF(B846=0,"",COUNTIF($B$2:B846,"&gt;0"))</f>
        <v>843</v>
      </c>
      <c r="D846" t="str">
        <f t="shared" ca="1" si="27"/>
        <v>Dakota Mermis - NJD - DD</v>
      </c>
    </row>
    <row r="847" spans="1:4" x14ac:dyDescent="0.25">
      <c r="A847" t="str">
        <f>IF(Données!A847&lt;&gt;0,Données!A847,"")</f>
        <v>Josh Jacobs - NJD - D</v>
      </c>
      <c r="B847">
        <f t="shared" ca="1" si="26"/>
        <v>1</v>
      </c>
      <c r="C847">
        <f ca="1">IF(B847=0,"",COUNTIF($B$2:B847,"&gt;0"))</f>
        <v>844</v>
      </c>
      <c r="D847" t="str">
        <f t="shared" ca="1" si="27"/>
        <v>Kevin Rooney - NJD - AD, C</v>
      </c>
    </row>
    <row r="848" spans="1:4" x14ac:dyDescent="0.25">
      <c r="A848" t="str">
        <f>IF(Données!A848&lt;&gt;0,Données!A848,"")</f>
        <v>Dakota Mermis - NJD - DD</v>
      </c>
      <c r="B848">
        <f t="shared" ca="1" si="26"/>
        <v>1</v>
      </c>
      <c r="C848">
        <f ca="1">IF(B848=0,"",COUNTIF($B$2:B848,"&gt;0"))</f>
        <v>845</v>
      </c>
      <c r="D848" t="str">
        <f t="shared" ca="1" si="27"/>
        <v>Matt Tennyson - NJD - DD</v>
      </c>
    </row>
    <row r="849" spans="1:4" x14ac:dyDescent="0.25">
      <c r="A849" t="str">
        <f>IF(Données!A849&lt;&gt;0,Données!A849,"")</f>
        <v>Kevin Rooney - NJD - AD, C</v>
      </c>
      <c r="B849">
        <f t="shared" ca="1" si="26"/>
        <v>1</v>
      </c>
      <c r="C849">
        <f ca="1">IF(B849=0,"",COUNTIF($B$2:B849,"&gt;0"))</f>
        <v>846</v>
      </c>
      <c r="D849" t="str">
        <f t="shared" ca="1" si="27"/>
        <v>Colby Sissons - NJD - D</v>
      </c>
    </row>
    <row r="850" spans="1:4" x14ac:dyDescent="0.25">
      <c r="A850" t="str">
        <f>IF(Données!A850&lt;&gt;0,Données!A850,"")</f>
        <v>Matt Tennyson - NJD - DD</v>
      </c>
      <c r="B850">
        <f t="shared" ca="1" si="26"/>
        <v>1</v>
      </c>
      <c r="C850">
        <f ca="1">IF(B850=0,"",COUNTIF($B$2:B850,"&gt;0"))</f>
        <v>847</v>
      </c>
      <c r="D850" t="str">
        <f t="shared" ca="1" si="27"/>
        <v>Brian Strait - NJD - DG</v>
      </c>
    </row>
    <row r="851" spans="1:4" x14ac:dyDescent="0.25">
      <c r="A851" t="str">
        <f>IF(Données!A851&lt;&gt;0,Données!A851,"")</f>
        <v>Colby Sissons - NJD - D</v>
      </c>
      <c r="B851">
        <f t="shared" ca="1" si="26"/>
        <v>1</v>
      </c>
      <c r="C851">
        <f ca="1">IF(B851=0,"",COUNTIF($B$2:B851,"&gt;0"))</f>
        <v>848</v>
      </c>
      <c r="D851" t="str">
        <f t="shared" ca="1" si="27"/>
        <v>Pavel Zacha - NJD - C</v>
      </c>
    </row>
    <row r="852" spans="1:4" x14ac:dyDescent="0.25">
      <c r="A852" t="str">
        <f>IF(Données!A852&lt;&gt;0,Données!A852,"")</f>
        <v>Brian Strait - NJD - DG</v>
      </c>
      <c r="B852">
        <f t="shared" ca="1" si="26"/>
        <v>1</v>
      </c>
      <c r="C852">
        <f ca="1">IF(B852=0,"",COUNTIF($B$2:B852,"&gt;0"))</f>
        <v>849</v>
      </c>
      <c r="D852" t="str">
        <f t="shared" ca="1" si="27"/>
        <v>Anders Lee - NYI - AG, C</v>
      </c>
    </row>
    <row r="853" spans="1:4" x14ac:dyDescent="0.25">
      <c r="A853" t="str">
        <f>IF(Données!A853&lt;&gt;0,Données!A853,"")</f>
        <v>Pavel Zacha - NJD - C</v>
      </c>
      <c r="B853">
        <f t="shared" ca="1" si="26"/>
        <v>1</v>
      </c>
      <c r="C853">
        <f ca="1">IF(B853=0,"",COUNTIF($B$2:B853,"&gt;0"))</f>
        <v>850</v>
      </c>
      <c r="D853" t="str">
        <f t="shared" ca="1" si="27"/>
        <v>Johnny Boychuk - NYI - DD</v>
      </c>
    </row>
    <row r="854" spans="1:4" x14ac:dyDescent="0.25">
      <c r="A854" t="str">
        <f>IF(Données!A854&lt;&gt;0,Données!A854,"")</f>
        <v>Anders Lee - NYI - AG, C</v>
      </c>
      <c r="B854">
        <f t="shared" ca="1" si="26"/>
        <v>1</v>
      </c>
      <c r="C854">
        <f ca="1">IF(B854=0,"",COUNTIF($B$2:B854,"&gt;0"))</f>
        <v>851</v>
      </c>
      <c r="D854" t="str">
        <f t="shared" ca="1" si="27"/>
        <v>Brock Nelson - NYI - C, AG</v>
      </c>
    </row>
    <row r="855" spans="1:4" x14ac:dyDescent="0.25">
      <c r="A855" t="str">
        <f>IF(Données!A855&lt;&gt;0,Données!A855,"")</f>
        <v>Johnny Boychuk - NYI - DD</v>
      </c>
      <c r="B855">
        <f t="shared" ca="1" si="26"/>
        <v>1</v>
      </c>
      <c r="C855">
        <f ca="1">IF(B855=0,"",COUNTIF($B$2:B855,"&gt;0"))</f>
        <v>852</v>
      </c>
      <c r="D855" t="str">
        <f t="shared" ca="1" si="27"/>
        <v>Jordan Eberle - NYI - AD</v>
      </c>
    </row>
    <row r="856" spans="1:4" x14ac:dyDescent="0.25">
      <c r="A856" t="str">
        <f>IF(Données!A856&lt;&gt;0,Données!A856,"")</f>
        <v>Brock Nelson - NYI - C, AG</v>
      </c>
      <c r="B856">
        <f t="shared" ca="1" si="26"/>
        <v>1</v>
      </c>
      <c r="C856">
        <f ca="1">IF(B856=0,"",COUNTIF($B$2:B856,"&gt;0"))</f>
        <v>853</v>
      </c>
      <c r="D856" t="str">
        <f t="shared" ca="1" si="27"/>
        <v>Andrew Ladd - NYI - AG</v>
      </c>
    </row>
    <row r="857" spans="1:4" x14ac:dyDescent="0.25">
      <c r="A857" t="str">
        <f>IF(Données!A857&lt;&gt;0,Données!A857,"")</f>
        <v>Jordan Eberle - NYI - AD</v>
      </c>
      <c r="B857">
        <f t="shared" ca="1" si="26"/>
        <v>1</v>
      </c>
      <c r="C857">
        <f ca="1">IF(B857=0,"",COUNTIF($B$2:B857,"&gt;0"))</f>
        <v>854</v>
      </c>
      <c r="D857" t="str">
        <f t="shared" ca="1" si="27"/>
        <v>Nick Leddy - NYI - DG</v>
      </c>
    </row>
    <row r="858" spans="1:4" x14ac:dyDescent="0.25">
      <c r="A858" t="str">
        <f>IF(Données!A858&lt;&gt;0,Données!A858,"")</f>
        <v>Andrew Ladd - NYI - AG</v>
      </c>
      <c r="B858">
        <f t="shared" ca="1" si="26"/>
        <v>1</v>
      </c>
      <c r="C858">
        <f ca="1">IF(B858=0,"",COUNTIF($B$2:B858,"&gt;0"))</f>
        <v>855</v>
      </c>
      <c r="D858" t="str">
        <f t="shared" ca="1" si="27"/>
        <v>Josh Bailey - NYI - AD, AG</v>
      </c>
    </row>
    <row r="859" spans="1:4" x14ac:dyDescent="0.25">
      <c r="A859" t="str">
        <f>IF(Données!A859&lt;&gt;0,Données!A859,"")</f>
        <v>Nick Leddy - NYI - DG</v>
      </c>
      <c r="B859">
        <f t="shared" ca="1" si="26"/>
        <v>1</v>
      </c>
      <c r="C859">
        <f ca="1">IF(B859=0,"",COUNTIF($B$2:B859,"&gt;0"))</f>
        <v>856</v>
      </c>
      <c r="D859" t="str">
        <f t="shared" ca="1" si="27"/>
        <v>Semyon Varlamov - NYI - G</v>
      </c>
    </row>
    <row r="860" spans="1:4" x14ac:dyDescent="0.25">
      <c r="A860" t="str">
        <f>IF(Données!A860&lt;&gt;0,Données!A860,"")</f>
        <v>Josh Bailey - NYI - AD, AG</v>
      </c>
      <c r="B860">
        <f t="shared" ca="1" si="26"/>
        <v>1</v>
      </c>
      <c r="C860">
        <f ca="1">IF(B860=0,"",COUNTIF($B$2:B860,"&gt;0"))</f>
        <v>857</v>
      </c>
      <c r="D860" t="str">
        <f t="shared" ca="1" si="27"/>
        <v>Cal Clutterbuck - NYI - AD</v>
      </c>
    </row>
    <row r="861" spans="1:4" x14ac:dyDescent="0.25">
      <c r="A861" t="str">
        <f>IF(Données!A861&lt;&gt;0,Données!A861,"")</f>
        <v>Semyon Varlamov - NYI - G</v>
      </c>
      <c r="B861">
        <f t="shared" ca="1" si="26"/>
        <v>1</v>
      </c>
      <c r="C861">
        <f ca="1">IF(B861=0,"",COUNTIF($B$2:B861,"&gt;0"))</f>
        <v>858</v>
      </c>
      <c r="D861" t="str">
        <f t="shared" ca="1" si="27"/>
        <v>Casey Cizikas - NYI - C</v>
      </c>
    </row>
    <row r="862" spans="1:4" x14ac:dyDescent="0.25">
      <c r="A862" t="str">
        <f>IF(Données!A862&lt;&gt;0,Données!A862,"")</f>
        <v>Cal Clutterbuck - NYI - AD</v>
      </c>
      <c r="B862">
        <f t="shared" ca="1" si="26"/>
        <v>1</v>
      </c>
      <c r="C862">
        <f ca="1">IF(B862=0,"",COUNTIF($B$2:B862,"&gt;0"))</f>
        <v>859</v>
      </c>
      <c r="D862" t="str">
        <f t="shared" ca="1" si="27"/>
        <v>Thomas Greiss - NYI - G</v>
      </c>
    </row>
    <row r="863" spans="1:4" x14ac:dyDescent="0.25">
      <c r="A863" t="str">
        <f>IF(Données!A863&lt;&gt;0,Données!A863,"")</f>
        <v>Casey Cizikas - NYI - C</v>
      </c>
      <c r="B863">
        <f t="shared" ca="1" si="26"/>
        <v>1</v>
      </c>
      <c r="C863">
        <f ca="1">IF(B863=0,"",COUNTIF($B$2:B863,"&gt;0"))</f>
        <v>860</v>
      </c>
      <c r="D863" t="str">
        <f t="shared" ca="1" si="27"/>
        <v>Leo Komarov - NYI - AD, AG, C</v>
      </c>
    </row>
    <row r="864" spans="1:4" x14ac:dyDescent="0.25">
      <c r="A864" t="str">
        <f>IF(Données!A864&lt;&gt;0,Données!A864,"")</f>
        <v>Thomas Greiss - NYI - G</v>
      </c>
      <c r="B864">
        <f t="shared" ca="1" si="26"/>
        <v>1</v>
      </c>
      <c r="C864">
        <f ca="1">IF(B864=0,"",COUNTIF($B$2:B864,"&gt;0"))</f>
        <v>861</v>
      </c>
      <c r="D864" t="str">
        <f t="shared" ca="1" si="27"/>
        <v>Thomas Hickey - NYI - DG</v>
      </c>
    </row>
    <row r="865" spans="1:4" x14ac:dyDescent="0.25">
      <c r="A865" t="str">
        <f>IF(Données!A865&lt;&gt;0,Données!A865,"")</f>
        <v>Leo Komarov - NYI - AD, AG, C</v>
      </c>
      <c r="B865">
        <f t="shared" ca="1" si="26"/>
        <v>1</v>
      </c>
      <c r="C865">
        <f ca="1">IF(B865=0,"",COUNTIF($B$2:B865,"&gt;0"))</f>
        <v>862</v>
      </c>
      <c r="D865" t="str">
        <f t="shared" ca="1" si="27"/>
        <v>Matt Martin - NYI - AG, AD</v>
      </c>
    </row>
    <row r="866" spans="1:4" x14ac:dyDescent="0.25">
      <c r="A866" t="str">
        <f>IF(Données!A866&lt;&gt;0,Données!A866,"")</f>
        <v>Thomas Hickey - NYI - DG</v>
      </c>
      <c r="B866">
        <f t="shared" ca="1" si="26"/>
        <v>1</v>
      </c>
      <c r="C866">
        <f ca="1">IF(B866=0,"",COUNTIF($B$2:B866,"&gt;0"))</f>
        <v>863</v>
      </c>
      <c r="D866" t="str">
        <f t="shared" ca="1" si="27"/>
        <v>Anthony Beauvillier - NYI - AG</v>
      </c>
    </row>
    <row r="867" spans="1:4" x14ac:dyDescent="0.25">
      <c r="A867" t="str">
        <f>IF(Données!A867&lt;&gt;0,Données!A867,"")</f>
        <v>Matt Martin - NYI - AG, AD</v>
      </c>
      <c r="B867">
        <f t="shared" ca="1" si="26"/>
        <v>1</v>
      </c>
      <c r="C867">
        <f ca="1">IF(B867=0,"",COUNTIF($B$2:B867,"&gt;0"))</f>
        <v>864</v>
      </c>
      <c r="D867" t="str">
        <f t="shared" ca="1" si="27"/>
        <v>Ryan Pulock - NYI - DD</v>
      </c>
    </row>
    <row r="868" spans="1:4" x14ac:dyDescent="0.25">
      <c r="A868" t="str">
        <f>IF(Données!A868&lt;&gt;0,Données!A868,"")</f>
        <v>Anthony Beauvillier - NYI - AG</v>
      </c>
      <c r="B868">
        <f t="shared" ca="1" si="26"/>
        <v>1</v>
      </c>
      <c r="C868">
        <f ca="1">IF(B868=0,"",COUNTIF($B$2:B868,"&gt;0"))</f>
        <v>865</v>
      </c>
      <c r="D868" t="str">
        <f t="shared" ca="1" si="27"/>
        <v>Adam Pelech - NYI - DG</v>
      </c>
    </row>
    <row r="869" spans="1:4" x14ac:dyDescent="0.25">
      <c r="A869" t="str">
        <f>IF(Données!A869&lt;&gt;0,Données!A869,"")</f>
        <v>Ryan Pulock - NYI - DD</v>
      </c>
      <c r="B869">
        <f t="shared" ca="1" si="26"/>
        <v>1</v>
      </c>
      <c r="C869">
        <f ca="1">IF(B869=0,"",COUNTIF($B$2:B869,"&gt;0"))</f>
        <v>866</v>
      </c>
      <c r="D869" t="str">
        <f t="shared" ca="1" si="27"/>
        <v>Oliver Wahlstrom - NYI - C, AD</v>
      </c>
    </row>
    <row r="870" spans="1:4" x14ac:dyDescent="0.25">
      <c r="A870" t="str">
        <f>IF(Données!A870&lt;&gt;0,Données!A870,"")</f>
        <v>Adam Pelech - NYI - DG</v>
      </c>
      <c r="B870">
        <f t="shared" ca="1" si="26"/>
        <v>1</v>
      </c>
      <c r="C870">
        <f ca="1">IF(B870=0,"",COUNTIF($B$2:B870,"&gt;0"))</f>
        <v>867</v>
      </c>
      <c r="D870" t="str">
        <f t="shared" ca="1" si="27"/>
        <v>Scott Mayfield - NYI - DD</v>
      </c>
    </row>
    <row r="871" spans="1:4" x14ac:dyDescent="0.25">
      <c r="A871" t="str">
        <f>IF(Données!A871&lt;&gt;0,Données!A871,"")</f>
        <v>Oliver Wahlstrom - NYI - C, AD</v>
      </c>
      <c r="B871">
        <f t="shared" ca="1" si="26"/>
        <v>1</v>
      </c>
      <c r="C871">
        <f ca="1">IF(B871=0,"",COUNTIF($B$2:B871,"&gt;0"))</f>
        <v>868</v>
      </c>
      <c r="D871" t="str">
        <f t="shared" ca="1" si="27"/>
        <v>Noah Dobson - NYI - DD</v>
      </c>
    </row>
    <row r="872" spans="1:4" x14ac:dyDescent="0.25">
      <c r="A872" t="str">
        <f>IF(Données!A872&lt;&gt;0,Données!A872,"")</f>
        <v>Scott Mayfield - NYI - DD</v>
      </c>
      <c r="B872">
        <f t="shared" ca="1" si="26"/>
        <v>1</v>
      </c>
      <c r="C872">
        <f ca="1">IF(B872=0,"",COUNTIF($B$2:B872,"&gt;0"))</f>
        <v>869</v>
      </c>
      <c r="D872" t="str">
        <f t="shared" ca="1" si="27"/>
        <v>Mathew Barzal - NYI - C</v>
      </c>
    </row>
    <row r="873" spans="1:4" x14ac:dyDescent="0.25">
      <c r="A873" t="str">
        <f>IF(Données!A873&lt;&gt;0,Données!A873,"")</f>
        <v>Noah Dobson - NYI - DD</v>
      </c>
      <c r="B873">
        <f t="shared" ca="1" si="26"/>
        <v>1</v>
      </c>
      <c r="C873">
        <f ca="1">IF(B873=0,"",COUNTIF($B$2:B873,"&gt;0"))</f>
        <v>870</v>
      </c>
      <c r="D873" t="str">
        <f t="shared" ca="1" si="27"/>
        <v>Derick Brassard - NYI - C</v>
      </c>
    </row>
    <row r="874" spans="1:4" x14ac:dyDescent="0.25">
      <c r="A874" t="str">
        <f>IF(Données!A874&lt;&gt;0,Données!A874,"")</f>
        <v>Mathew Barzal - NYI - C</v>
      </c>
      <c r="B874">
        <f t="shared" ca="1" si="26"/>
        <v>1</v>
      </c>
      <c r="C874">
        <f ca="1">IF(B874=0,"",COUNTIF($B$2:B874,"&gt;0"))</f>
        <v>871</v>
      </c>
      <c r="D874" t="str">
        <f t="shared" ca="1" si="27"/>
        <v>Kieffer Bellows - NYI - C, AG</v>
      </c>
    </row>
    <row r="875" spans="1:4" x14ac:dyDescent="0.25">
      <c r="A875" t="str">
        <f>IF(Données!A875&lt;&gt;0,Données!A875,"")</f>
        <v>Derick Brassard - NYI - C</v>
      </c>
      <c r="B875">
        <f t="shared" ca="1" si="26"/>
        <v>1</v>
      </c>
      <c r="C875">
        <f ca="1">IF(B875=0,"",COUNTIF($B$2:B875,"&gt;0"))</f>
        <v>872</v>
      </c>
      <c r="D875" t="str">
        <f t="shared" ca="1" si="27"/>
        <v>Ross Johnston - NYI - AG</v>
      </c>
    </row>
    <row r="876" spans="1:4" x14ac:dyDescent="0.25">
      <c r="A876" t="str">
        <f>IF(Données!A876&lt;&gt;0,Données!A876,"")</f>
        <v>Kieffer Bellows - NYI - C, AG</v>
      </c>
      <c r="B876">
        <f t="shared" ca="1" si="26"/>
        <v>1</v>
      </c>
      <c r="C876">
        <f ca="1">IF(B876=0,"",COUNTIF($B$2:B876,"&gt;0"))</f>
        <v>873</v>
      </c>
      <c r="D876" t="str">
        <f t="shared" ca="1" si="27"/>
        <v>Mitch VandeSompel - NYI - D</v>
      </c>
    </row>
    <row r="877" spans="1:4" x14ac:dyDescent="0.25">
      <c r="A877" t="str">
        <f>IF(Données!A877&lt;&gt;0,Données!A877,"")</f>
        <v>Ross Johnston - NYI - AG</v>
      </c>
      <c r="B877">
        <f t="shared" ca="1" si="26"/>
        <v>1</v>
      </c>
      <c r="C877">
        <f ca="1">IF(B877=0,"",COUNTIF($B$2:B877,"&gt;0"))</f>
        <v>874</v>
      </c>
      <c r="D877" t="str">
        <f t="shared" ca="1" si="27"/>
        <v>Jakub Skarek - NYI - G</v>
      </c>
    </row>
    <row r="878" spans="1:4" x14ac:dyDescent="0.25">
      <c r="A878" t="str">
        <f>IF(Données!A878&lt;&gt;0,Données!A878,"")</f>
        <v>Mitch VandeSompel - NYI - D</v>
      </c>
      <c r="B878">
        <f t="shared" ca="1" si="26"/>
        <v>1</v>
      </c>
      <c r="C878">
        <f ca="1">IF(B878=0,"",COUNTIF($B$2:B878,"&gt;0"))</f>
        <v>875</v>
      </c>
      <c r="D878" t="str">
        <f t="shared" ca="1" si="27"/>
        <v>Sebastian Aho - NYI - D</v>
      </c>
    </row>
    <row r="879" spans="1:4" x14ac:dyDescent="0.25">
      <c r="A879" t="str">
        <f>IF(Données!A879&lt;&gt;0,Données!A879,"")</f>
        <v>Jakub Skarek - NYI - G</v>
      </c>
      <c r="B879">
        <f t="shared" ca="1" si="26"/>
        <v>1</v>
      </c>
      <c r="C879">
        <f ca="1">IF(B879=0,"",COUNTIF($B$2:B879,"&gt;0"))</f>
        <v>876</v>
      </c>
      <c r="D879" t="str">
        <f t="shared" ca="1" si="27"/>
        <v>Bobo Carpenter - NYI - AG, C</v>
      </c>
    </row>
    <row r="880" spans="1:4" x14ac:dyDescent="0.25">
      <c r="A880" t="str">
        <f>IF(Données!A880&lt;&gt;0,Données!A880,"")</f>
        <v>Sebastian Aho - NYI - D</v>
      </c>
      <c r="B880">
        <f t="shared" ca="1" si="26"/>
        <v>1</v>
      </c>
      <c r="C880">
        <f ca="1">IF(B880=0,"",COUNTIF($B$2:B880,"&gt;0"))</f>
        <v>877</v>
      </c>
      <c r="D880" t="str">
        <f t="shared" ca="1" si="27"/>
        <v>Simon Holmstrom - NYI - AD</v>
      </c>
    </row>
    <row r="881" spans="1:4" x14ac:dyDescent="0.25">
      <c r="A881" t="str">
        <f>IF(Données!A881&lt;&gt;0,Données!A881,"")</f>
        <v>Bobo Carpenter - NYI - AG, C</v>
      </c>
      <c r="B881">
        <f t="shared" ca="1" si="26"/>
        <v>1</v>
      </c>
      <c r="C881">
        <f ca="1">IF(B881=0,"",COUNTIF($B$2:B881,"&gt;0"))</f>
        <v>878</v>
      </c>
      <c r="D881" t="str">
        <f t="shared" ca="1" si="27"/>
        <v>Grant Hutton - NYI - DD</v>
      </c>
    </row>
    <row r="882" spans="1:4" x14ac:dyDescent="0.25">
      <c r="A882" t="str">
        <f>IF(Données!A882&lt;&gt;0,Données!A882,"")</f>
        <v>Simon Holmstrom - NYI - AD</v>
      </c>
      <c r="B882">
        <f t="shared" ca="1" si="26"/>
        <v>1</v>
      </c>
      <c r="C882">
        <f ca="1">IF(B882=0,"",COUNTIF($B$2:B882,"&gt;0"))</f>
        <v>879</v>
      </c>
      <c r="D882" t="str">
        <f t="shared" ca="1" si="27"/>
        <v>Otto Koivula - NYI - AG, AD</v>
      </c>
    </row>
    <row r="883" spans="1:4" x14ac:dyDescent="0.25">
      <c r="A883" t="str">
        <f>IF(Données!A883&lt;&gt;0,Données!A883,"")</f>
        <v>Grant Hutton - NYI - DD</v>
      </c>
      <c r="B883">
        <f t="shared" ca="1" si="26"/>
        <v>1</v>
      </c>
      <c r="C883">
        <f ca="1">IF(B883=0,"",COUNTIF($B$2:B883,"&gt;0"))</f>
        <v>880</v>
      </c>
      <c r="D883" t="str">
        <f t="shared" ca="1" si="27"/>
        <v>David Quenneville - NYI - DD</v>
      </c>
    </row>
    <row r="884" spans="1:4" x14ac:dyDescent="0.25">
      <c r="A884" t="str">
        <f>IF(Données!A884&lt;&gt;0,Données!A884,"")</f>
        <v>Otto Koivula - NYI - AG, AD</v>
      </c>
      <c r="B884">
        <f t="shared" ca="1" si="26"/>
        <v>1</v>
      </c>
      <c r="C884">
        <f ca="1">IF(B884=0,"",COUNTIF($B$2:B884,"&gt;0"))</f>
        <v>881</v>
      </c>
      <c r="D884" t="str">
        <f t="shared" ca="1" si="27"/>
        <v>Linus Soderstrom - NYI - G</v>
      </c>
    </row>
    <row r="885" spans="1:4" x14ac:dyDescent="0.25">
      <c r="A885" t="str">
        <f>IF(Données!A885&lt;&gt;0,Données!A885,"")</f>
        <v>David Quenneville - NYI - DD</v>
      </c>
      <c r="B885">
        <f t="shared" ca="1" si="26"/>
        <v>1</v>
      </c>
      <c r="C885">
        <f ca="1">IF(B885=0,"",COUNTIF($B$2:B885,"&gt;0"))</f>
        <v>882</v>
      </c>
      <c r="D885" t="str">
        <f t="shared" ca="1" si="27"/>
        <v>Bode Wilde - NYI - DD</v>
      </c>
    </row>
    <row r="886" spans="1:4" x14ac:dyDescent="0.25">
      <c r="A886" t="str">
        <f>IF(Données!A886&lt;&gt;0,Données!A886,"")</f>
        <v>Linus Soderstrom - NYI - G</v>
      </c>
      <c r="B886">
        <f t="shared" ca="1" si="26"/>
        <v>1</v>
      </c>
      <c r="C886">
        <f ca="1">IF(B886=0,"",COUNTIF($B$2:B886,"&gt;0"))</f>
        <v>883</v>
      </c>
      <c r="D886" t="str">
        <f t="shared" ca="1" si="27"/>
        <v>Joshua Ho-Sang - NYI - AD, C</v>
      </c>
    </row>
    <row r="887" spans="1:4" x14ac:dyDescent="0.25">
      <c r="A887" t="str">
        <f>IF(Données!A887&lt;&gt;0,Données!A887,"")</f>
        <v>Bode Wilde - NYI - DD</v>
      </c>
      <c r="B887">
        <f t="shared" ca="1" si="26"/>
        <v>1</v>
      </c>
      <c r="C887">
        <f ca="1">IF(B887=0,"",COUNTIF($B$2:B887,"&gt;0"))</f>
        <v>884</v>
      </c>
      <c r="D887" t="str">
        <f t="shared" ca="1" si="27"/>
        <v>Parker Wotherspoon - NYI - D</v>
      </c>
    </row>
    <row r="888" spans="1:4" x14ac:dyDescent="0.25">
      <c r="A888" t="str">
        <f>IF(Données!A888&lt;&gt;0,Données!A888,"")</f>
        <v>Joshua Ho-Sang - NYI - AD, C</v>
      </c>
      <c r="B888">
        <f t="shared" ca="1" si="26"/>
        <v>1</v>
      </c>
      <c r="C888">
        <f ca="1">IF(B888=0,"",COUNTIF($B$2:B888,"&gt;0"))</f>
        <v>885</v>
      </c>
      <c r="D888" t="str">
        <f t="shared" ca="1" si="27"/>
        <v>Tom Kühnhackl - NYI - AD</v>
      </c>
    </row>
    <row r="889" spans="1:4" x14ac:dyDescent="0.25">
      <c r="A889" t="str">
        <f>IF(Données!A889&lt;&gt;0,Données!A889,"")</f>
        <v>Parker Wotherspoon - NYI - D</v>
      </c>
      <c r="B889">
        <f t="shared" ca="1" si="26"/>
        <v>1</v>
      </c>
      <c r="C889">
        <f ca="1">IF(B889=0,"",COUNTIF($B$2:B889,"&gt;0"))</f>
        <v>886</v>
      </c>
      <c r="D889" t="str">
        <f t="shared" ca="1" si="27"/>
        <v>Mason Jobst - NYI - C</v>
      </c>
    </row>
    <row r="890" spans="1:4" x14ac:dyDescent="0.25">
      <c r="A890" t="str">
        <f>IF(Données!A890&lt;&gt;0,Données!A890,"")</f>
        <v>Tom Kühnhackl - NYI - AD</v>
      </c>
      <c r="B890">
        <f t="shared" ca="1" si="26"/>
        <v>1</v>
      </c>
      <c r="C890">
        <f ca="1">IF(B890=0,"",COUNTIF($B$2:B890,"&gt;0"))</f>
        <v>887</v>
      </c>
      <c r="D890" t="str">
        <f t="shared" ca="1" si="27"/>
        <v>Arnaud Durandeau - NYI - AG</v>
      </c>
    </row>
    <row r="891" spans="1:4" x14ac:dyDescent="0.25">
      <c r="A891" t="str">
        <f>IF(Données!A891&lt;&gt;0,Données!A891,"")</f>
        <v>Mason Jobst - NYI - C</v>
      </c>
      <c r="B891">
        <f t="shared" ca="1" si="26"/>
        <v>1</v>
      </c>
      <c r="C891">
        <f ca="1">IF(B891=0,"",COUNTIF($B$2:B891,"&gt;0"))</f>
        <v>888</v>
      </c>
      <c r="D891" t="str">
        <f t="shared" ca="1" si="27"/>
        <v>Scott Eansor - NYI - C</v>
      </c>
    </row>
    <row r="892" spans="1:4" x14ac:dyDescent="0.25">
      <c r="A892" t="str">
        <f>IF(Données!A892&lt;&gt;0,Données!A892,"")</f>
        <v>Arnaud Durandeau - NYI - AG</v>
      </c>
      <c r="B892">
        <f t="shared" ca="1" si="26"/>
        <v>1</v>
      </c>
      <c r="C892">
        <f ca="1">IF(B892=0,"",COUNTIF($B$2:B892,"&gt;0"))</f>
        <v>889</v>
      </c>
      <c r="D892" t="str">
        <f t="shared" ca="1" si="27"/>
        <v>Cole Bardreau - NYI - C</v>
      </c>
    </row>
    <row r="893" spans="1:4" x14ac:dyDescent="0.25">
      <c r="A893" t="str">
        <f>IF(Données!A893&lt;&gt;0,Données!A893,"")</f>
        <v>Scott Eansor - NYI - C</v>
      </c>
      <c r="B893">
        <f t="shared" ca="1" si="26"/>
        <v>1</v>
      </c>
      <c r="C893">
        <f ca="1">IF(B893=0,"",COUNTIF($B$2:B893,"&gt;0"))</f>
        <v>890</v>
      </c>
      <c r="D893" t="str">
        <f t="shared" ca="1" si="27"/>
        <v>Jared Coreau - NYI - G</v>
      </c>
    </row>
    <row r="894" spans="1:4" x14ac:dyDescent="0.25">
      <c r="A894" t="str">
        <f>IF(Données!A894&lt;&gt;0,Données!A894,"")</f>
        <v>Cole Bardreau - NYI - C</v>
      </c>
      <c r="B894">
        <f t="shared" ca="1" si="26"/>
        <v>1</v>
      </c>
      <c r="C894">
        <f ca="1">IF(B894=0,"",COUNTIF($B$2:B894,"&gt;0"))</f>
        <v>891</v>
      </c>
      <c r="D894" t="str">
        <f t="shared" ca="1" si="27"/>
        <v>Michael DalColle - NYI - AG</v>
      </c>
    </row>
    <row r="895" spans="1:4" x14ac:dyDescent="0.25">
      <c r="A895" t="str">
        <f>IF(Données!A895&lt;&gt;0,Données!A895,"")</f>
        <v>Jared Coreau - NYI - G</v>
      </c>
      <c r="B895">
        <f t="shared" ca="1" si="26"/>
        <v>1</v>
      </c>
      <c r="C895">
        <f ca="1">IF(B895=0,"",COUNTIF($B$2:B895,"&gt;0"))</f>
        <v>892</v>
      </c>
      <c r="D895" t="str">
        <f t="shared" ca="1" si="27"/>
        <v>Tanner Fritz - NYI - C, AD</v>
      </c>
    </row>
    <row r="896" spans="1:4" x14ac:dyDescent="0.25">
      <c r="A896" t="str">
        <f>IF(Données!A896&lt;&gt;0,Données!A896,"")</f>
        <v>Michael DalColle - NYI - AG</v>
      </c>
      <c r="B896">
        <f t="shared" ca="1" si="26"/>
        <v>1</v>
      </c>
      <c r="C896">
        <f ca="1">IF(B896=0,"",COUNTIF($B$2:B896,"&gt;0"))</f>
        <v>893</v>
      </c>
      <c r="D896" t="str">
        <f t="shared" ca="1" si="27"/>
        <v>Devon Toews - NYI - DG</v>
      </c>
    </row>
    <row r="897" spans="1:4" x14ac:dyDescent="0.25">
      <c r="A897" t="str">
        <f>IF(Données!A897&lt;&gt;0,Données!A897,"")</f>
        <v>Tanner Fritz - NYI - C, AD</v>
      </c>
      <c r="B897">
        <f t="shared" ca="1" si="26"/>
        <v>1</v>
      </c>
      <c r="C897">
        <f ca="1">IF(B897=0,"",COUNTIF($B$2:B897,"&gt;0"))</f>
        <v>894</v>
      </c>
      <c r="D897" t="str">
        <f t="shared" ca="1" si="27"/>
        <v>Kyle Burroughs - NYI - DD</v>
      </c>
    </row>
    <row r="898" spans="1:4" x14ac:dyDescent="0.25">
      <c r="A898" t="str">
        <f>IF(Données!A898&lt;&gt;0,Données!A898,"")</f>
        <v>Devon Toews - NYI - DG</v>
      </c>
      <c r="B898">
        <f t="shared" ca="1" si="26"/>
        <v>1</v>
      </c>
      <c r="C898">
        <f ca="1">IF(B898=0,"",COUNTIF($B$2:B898,"&gt;0"))</f>
        <v>895</v>
      </c>
      <c r="D898" t="str">
        <f t="shared" ca="1" si="27"/>
        <v>Christopher Gibson - NYI - G</v>
      </c>
    </row>
    <row r="899" spans="1:4" x14ac:dyDescent="0.25">
      <c r="A899" t="str">
        <f>IF(Données!A899&lt;&gt;0,Données!A899,"")</f>
        <v>Kyle Burroughs - NYI - DD</v>
      </c>
      <c r="B899">
        <f t="shared" ref="B899:B962" ca="1" si="28">IFERROR(SEARCH(INDIRECT(CELL("adresse")),A899),0)</f>
        <v>1</v>
      </c>
      <c r="C899">
        <f ca="1">IF(B899=0,"",COUNTIF($B$2:B899,"&gt;0"))</f>
        <v>896</v>
      </c>
      <c r="D899" t="str">
        <f t="shared" ref="D899:D962" ca="1" si="29">IFERROR(INDEX(A:A,MATCH(ROW(B898),C:C,0)),"")</f>
        <v>Seth Helgeson - NYI - DG</v>
      </c>
    </row>
    <row r="900" spans="1:4" x14ac:dyDescent="0.25">
      <c r="A900" t="str">
        <f>IF(Données!A900&lt;&gt;0,Données!A900,"")</f>
        <v>Christopher Gibson - NYI - G</v>
      </c>
      <c r="B900">
        <f t="shared" ca="1" si="28"/>
        <v>1</v>
      </c>
      <c r="C900">
        <f ca="1">IF(B900=0,"",COUNTIF($B$2:B900,"&gt;0"))</f>
        <v>897</v>
      </c>
      <c r="D900" t="str">
        <f t="shared" ca="1" si="29"/>
        <v>Matt Lorito - NYI - AG, AD</v>
      </c>
    </row>
    <row r="901" spans="1:4" x14ac:dyDescent="0.25">
      <c r="A901" t="str">
        <f>IF(Données!A901&lt;&gt;0,Données!A901,"")</f>
        <v>Seth Helgeson - NYI - DG</v>
      </c>
      <c r="B901">
        <f t="shared" ca="1" si="28"/>
        <v>1</v>
      </c>
      <c r="C901">
        <f ca="1">IF(B901=0,"",COUNTIF($B$2:B901,"&gt;0"))</f>
        <v>898</v>
      </c>
      <c r="D901" t="str">
        <f t="shared" ca="1" si="29"/>
        <v>Travis St.Denis - NYI - C, AD</v>
      </c>
    </row>
    <row r="902" spans="1:4" x14ac:dyDescent="0.25">
      <c r="A902" t="str">
        <f>IF(Données!A902&lt;&gt;0,Données!A902,"")</f>
        <v>Matt Lorito - NYI - AG, AD</v>
      </c>
      <c r="B902">
        <f t="shared" ca="1" si="28"/>
        <v>1</v>
      </c>
      <c r="C902">
        <f ca="1">IF(B902=0,"",COUNTIF($B$2:B902,"&gt;0"))</f>
        <v>899</v>
      </c>
      <c r="D902" t="str">
        <f t="shared" ca="1" si="29"/>
        <v>Artemi Panarin - NYR - AG</v>
      </c>
    </row>
    <row r="903" spans="1:4" x14ac:dyDescent="0.25">
      <c r="A903" t="str">
        <f>IF(Données!A903&lt;&gt;0,Données!A903,"")</f>
        <v>Travis St.Denis - NYI - C, AD</v>
      </c>
      <c r="B903">
        <f t="shared" ca="1" si="28"/>
        <v>1</v>
      </c>
      <c r="C903">
        <f ca="1">IF(B903=0,"",COUNTIF($B$2:B903,"&gt;0"))</f>
        <v>900</v>
      </c>
      <c r="D903" t="str">
        <f t="shared" ca="1" si="29"/>
        <v>Henrik Lundqvist - NYR - G</v>
      </c>
    </row>
    <row r="904" spans="1:4" x14ac:dyDescent="0.25">
      <c r="A904" t="str">
        <f>IF(Données!A904&lt;&gt;0,Données!A904,"")</f>
        <v>Artemi Panarin - NYR - AG</v>
      </c>
      <c r="B904">
        <f t="shared" ca="1" si="28"/>
        <v>1</v>
      </c>
      <c r="C904">
        <f ca="1">IF(B904=0,"",COUNTIF($B$2:B904,"&gt;0"))</f>
        <v>901</v>
      </c>
      <c r="D904" t="str">
        <f t="shared" ca="1" si="29"/>
        <v>Jacob Trouba - NYR - DD</v>
      </c>
    </row>
    <row r="905" spans="1:4" x14ac:dyDescent="0.25">
      <c r="A905" t="str">
        <f>IF(Données!A905&lt;&gt;0,Données!A905,"")</f>
        <v>Henrik Lundqvist - NYR - G</v>
      </c>
      <c r="B905">
        <f t="shared" ca="1" si="28"/>
        <v>1</v>
      </c>
      <c r="C905">
        <f ca="1">IF(B905=0,"",COUNTIF($B$2:B905,"&gt;0"))</f>
        <v>902</v>
      </c>
      <c r="D905" t="str">
        <f t="shared" ca="1" si="29"/>
        <v>Marc Staal - NYR - DG</v>
      </c>
    </row>
    <row r="906" spans="1:4" x14ac:dyDescent="0.25">
      <c r="A906" t="str">
        <f>IF(Données!A906&lt;&gt;0,Données!A906,"")</f>
        <v>Jacob Trouba - NYR - DD</v>
      </c>
      <c r="B906">
        <f t="shared" ca="1" si="28"/>
        <v>1</v>
      </c>
      <c r="C906">
        <f ca="1">IF(B906=0,"",COUNTIF($B$2:B906,"&gt;0"))</f>
        <v>903</v>
      </c>
      <c r="D906" t="str">
        <f t="shared" ca="1" si="29"/>
        <v>Mika Zibanejad - NYR - C</v>
      </c>
    </row>
    <row r="907" spans="1:4" x14ac:dyDescent="0.25">
      <c r="A907" t="str">
        <f>IF(Données!A907&lt;&gt;0,Données!A907,"")</f>
        <v>Marc Staal - NYR - DG</v>
      </c>
      <c r="B907">
        <f t="shared" ca="1" si="28"/>
        <v>1</v>
      </c>
      <c r="C907">
        <f ca="1">IF(B907=0,"",COUNTIF($B$2:B907,"&gt;0"))</f>
        <v>904</v>
      </c>
      <c r="D907" t="str">
        <f t="shared" ca="1" si="29"/>
        <v>Brady Skjei - NYR - DG</v>
      </c>
    </row>
    <row r="908" spans="1:4" x14ac:dyDescent="0.25">
      <c r="A908" t="str">
        <f>IF(Données!A908&lt;&gt;0,Données!A908,"")</f>
        <v>Mika Zibanejad - NYR - C</v>
      </c>
      <c r="B908">
        <f t="shared" ca="1" si="28"/>
        <v>1</v>
      </c>
      <c r="C908">
        <f ca="1">IF(B908=0,"",COUNTIF($B$2:B908,"&gt;0"))</f>
        <v>905</v>
      </c>
      <c r="D908" t="str">
        <f t="shared" ca="1" si="29"/>
        <v>Chris Kreider - NYR - AG</v>
      </c>
    </row>
    <row r="909" spans="1:4" x14ac:dyDescent="0.25">
      <c r="A909" t="str">
        <f>IF(Données!A909&lt;&gt;0,Données!A909,"")</f>
        <v>Brady Skjei - NYR - DG</v>
      </c>
      <c r="B909">
        <f t="shared" ca="1" si="28"/>
        <v>1</v>
      </c>
      <c r="C909">
        <f ca="1">IF(B909=0,"",COUNTIF($B$2:B909,"&gt;0"))</f>
        <v>906</v>
      </c>
      <c r="D909" t="str">
        <f t="shared" ca="1" si="29"/>
        <v>Brendan Smith - NYR - DD, AG</v>
      </c>
    </row>
    <row r="910" spans="1:4" x14ac:dyDescent="0.25">
      <c r="A910" t="str">
        <f>IF(Données!A910&lt;&gt;0,Données!A910,"")</f>
        <v>Chris Kreider - NYR - AG</v>
      </c>
      <c r="B910">
        <f t="shared" ca="1" si="28"/>
        <v>1</v>
      </c>
      <c r="C910">
        <f ca="1">IF(B910=0,"",COUNTIF($B$2:B910,"&gt;0"))</f>
        <v>907</v>
      </c>
      <c r="D910" t="str">
        <f t="shared" ca="1" si="29"/>
        <v>Vladislav Namestnikov - NYR - AD, AG, C</v>
      </c>
    </row>
    <row r="911" spans="1:4" x14ac:dyDescent="0.25">
      <c r="A911" t="str">
        <f>IF(Données!A911&lt;&gt;0,Données!A911,"")</f>
        <v>Brendan Smith - NYR - DD, AG</v>
      </c>
      <c r="B911">
        <f t="shared" ca="1" si="28"/>
        <v>1</v>
      </c>
      <c r="C911">
        <f ca="1">IF(B911=0,"",COUNTIF($B$2:B911,"&gt;0"))</f>
        <v>908</v>
      </c>
      <c r="D911" t="str">
        <f t="shared" ca="1" si="29"/>
        <v>Igor Shesterkin - NYR - G</v>
      </c>
    </row>
    <row r="912" spans="1:4" x14ac:dyDescent="0.25">
      <c r="A912" t="str">
        <f>IF(Données!A912&lt;&gt;0,Données!A912,"")</f>
        <v>Vladislav Namestnikov - NYR - AD, AG, C</v>
      </c>
      <c r="B912">
        <f t="shared" ca="1" si="28"/>
        <v>1</v>
      </c>
      <c r="C912">
        <f ca="1">IF(B912=0,"",COUNTIF($B$2:B912,"&gt;0"))</f>
        <v>909</v>
      </c>
      <c r="D912" t="str">
        <f t="shared" ca="1" si="29"/>
        <v>Kaapo Kakko - NYR - AD</v>
      </c>
    </row>
    <row r="913" spans="1:4" x14ac:dyDescent="0.25">
      <c r="A913" t="str">
        <f>IF(Données!A913&lt;&gt;0,Données!A913,"")</f>
        <v>Igor Shesterkin - NYR - G</v>
      </c>
      <c r="B913">
        <f t="shared" ca="1" si="28"/>
        <v>1</v>
      </c>
      <c r="C913">
        <f ca="1">IF(B913=0,"",COUNTIF($B$2:B913,"&gt;0"))</f>
        <v>910</v>
      </c>
      <c r="D913" t="str">
        <f t="shared" ca="1" si="29"/>
        <v>Pavel Buchnevich - NYR - AD, AG</v>
      </c>
    </row>
    <row r="914" spans="1:4" x14ac:dyDescent="0.25">
      <c r="A914" t="str">
        <f>IF(Données!A914&lt;&gt;0,Données!A914,"")</f>
        <v>Kaapo Kakko - NYR - AD</v>
      </c>
      <c r="B914">
        <f t="shared" ca="1" si="28"/>
        <v>1</v>
      </c>
      <c r="C914">
        <f ca="1">IF(B914=0,"",COUNTIF($B$2:B914,"&gt;0"))</f>
        <v>911</v>
      </c>
      <c r="D914" t="str">
        <f t="shared" ca="1" si="29"/>
        <v>Ryan Strome - NYR - C, AD</v>
      </c>
    </row>
    <row r="915" spans="1:4" x14ac:dyDescent="0.25">
      <c r="A915" t="str">
        <f>IF(Données!A915&lt;&gt;0,Données!A915,"")</f>
        <v>Pavel Buchnevich - NYR - AD, AG</v>
      </c>
      <c r="B915">
        <f t="shared" ca="1" si="28"/>
        <v>1</v>
      </c>
      <c r="C915">
        <f ca="1">IF(B915=0,"",COUNTIF($B$2:B915,"&gt;0"))</f>
        <v>912</v>
      </c>
      <c r="D915" t="str">
        <f t="shared" ca="1" si="29"/>
        <v>Matt Beleskey - NYR - AG</v>
      </c>
    </row>
    <row r="916" spans="1:4" x14ac:dyDescent="0.25">
      <c r="A916" t="str">
        <f>IF(Données!A916&lt;&gt;0,Données!A916,"")</f>
        <v>Ryan Strome - NYR - C, AD</v>
      </c>
      <c r="B916">
        <f t="shared" ca="1" si="28"/>
        <v>1</v>
      </c>
      <c r="C916">
        <f ca="1">IF(B916=0,"",COUNTIF($B$2:B916,"&gt;0"))</f>
        <v>913</v>
      </c>
      <c r="D916" t="str">
        <f t="shared" ca="1" si="29"/>
        <v>Jesper Fast - NYR - AD</v>
      </c>
    </row>
    <row r="917" spans="1:4" x14ac:dyDescent="0.25">
      <c r="A917" t="str">
        <f>IF(Données!A917&lt;&gt;0,Données!A917,"")</f>
        <v>Matt Beleskey - NYR - AG</v>
      </c>
      <c r="B917">
        <f t="shared" ca="1" si="28"/>
        <v>1</v>
      </c>
      <c r="C917">
        <f ca="1">IF(B917=0,"",COUNTIF($B$2:B917,"&gt;0"))</f>
        <v>914</v>
      </c>
      <c r="D917" t="str">
        <f t="shared" ca="1" si="29"/>
        <v>Adam Fox - NYR - DD</v>
      </c>
    </row>
    <row r="918" spans="1:4" x14ac:dyDescent="0.25">
      <c r="A918" t="str">
        <f>IF(Données!A918&lt;&gt;0,Données!A918,"")</f>
        <v>Jesper Fast - NYR - AD</v>
      </c>
      <c r="B918">
        <f t="shared" ca="1" si="28"/>
        <v>1</v>
      </c>
      <c r="C918">
        <f ca="1">IF(B918=0,"",COUNTIF($B$2:B918,"&gt;0"))</f>
        <v>915</v>
      </c>
      <c r="D918" t="str">
        <f t="shared" ca="1" si="29"/>
        <v>Vitali Kravtsov - NYR - AD</v>
      </c>
    </row>
    <row r="919" spans="1:4" x14ac:dyDescent="0.25">
      <c r="A919" t="str">
        <f>IF(Données!A919&lt;&gt;0,Données!A919,"")</f>
        <v>Adam Fox - NYR - DD</v>
      </c>
      <c r="B919">
        <f t="shared" ca="1" si="28"/>
        <v>1</v>
      </c>
      <c r="C919">
        <f ca="1">IF(B919=0,"",COUNTIF($B$2:B919,"&gt;0"))</f>
        <v>916</v>
      </c>
      <c r="D919" t="str">
        <f t="shared" ca="1" si="29"/>
        <v>Lias Andersson - NYR - C, AG</v>
      </c>
    </row>
    <row r="920" spans="1:4" x14ac:dyDescent="0.25">
      <c r="A920" t="str">
        <f>IF(Données!A920&lt;&gt;0,Données!A920,"")</f>
        <v>Vitali Kravtsov - NYR - AD</v>
      </c>
      <c r="B920">
        <f t="shared" ca="1" si="28"/>
        <v>1</v>
      </c>
      <c r="C920">
        <f ca="1">IF(B920=0,"",COUNTIF($B$2:B920,"&gt;0"))</f>
        <v>917</v>
      </c>
      <c r="D920" t="str">
        <f t="shared" ca="1" si="29"/>
        <v>Filip Chytil - NYR - AG, C</v>
      </c>
    </row>
    <row r="921" spans="1:4" x14ac:dyDescent="0.25">
      <c r="A921" t="str">
        <f>IF(Données!A921&lt;&gt;0,Données!A921,"")</f>
        <v>Lias Andersson - NYR - C, AG</v>
      </c>
      <c r="B921">
        <f t="shared" ca="1" si="28"/>
        <v>1</v>
      </c>
      <c r="C921">
        <f ca="1">IF(B921=0,"",COUNTIF($B$2:B921,"&gt;0"))</f>
        <v>918</v>
      </c>
      <c r="D921" t="str">
        <f t="shared" ca="1" si="29"/>
        <v>Ville Meskanen - NYR - AD, AG</v>
      </c>
    </row>
    <row r="922" spans="1:4" x14ac:dyDescent="0.25">
      <c r="A922" t="str">
        <f>IF(Données!A922&lt;&gt;0,Données!A922,"")</f>
        <v>Filip Chytil - NYR - AG, C</v>
      </c>
      <c r="B922">
        <f t="shared" ca="1" si="28"/>
        <v>1</v>
      </c>
      <c r="C922">
        <f ca="1">IF(B922=0,"",COUNTIF($B$2:B922,"&gt;0"))</f>
        <v>919</v>
      </c>
      <c r="D922" t="str">
        <f t="shared" ca="1" si="29"/>
        <v>Ryan Lindgren - NYR - DG</v>
      </c>
    </row>
    <row r="923" spans="1:4" x14ac:dyDescent="0.25">
      <c r="A923" t="str">
        <f>IF(Données!A923&lt;&gt;0,Données!A923,"")</f>
        <v>Ville Meskanen - NYR - AD, AG</v>
      </c>
      <c r="B923">
        <f t="shared" ca="1" si="28"/>
        <v>1</v>
      </c>
      <c r="C923">
        <f ca="1">IF(B923=0,"",COUNTIF($B$2:B923,"&gt;0"))</f>
        <v>920</v>
      </c>
      <c r="D923" t="str">
        <f t="shared" ca="1" si="29"/>
        <v>Jacob Elmer - NYR - AD</v>
      </c>
    </row>
    <row r="924" spans="1:4" x14ac:dyDescent="0.25">
      <c r="A924" t="str">
        <f>IF(Données!A924&lt;&gt;0,Données!A924,"")</f>
        <v>Ryan Lindgren - NYR - DG</v>
      </c>
      <c r="B924">
        <f t="shared" ca="1" si="28"/>
        <v>1</v>
      </c>
      <c r="C924">
        <f ca="1">IF(B924=0,"",COUNTIF($B$2:B924,"&gt;0"))</f>
        <v>921</v>
      </c>
      <c r="D924" t="str">
        <f t="shared" ca="1" si="29"/>
        <v>Alexandar Georgiev - NYR - G</v>
      </c>
    </row>
    <row r="925" spans="1:4" x14ac:dyDescent="0.25">
      <c r="A925" t="str">
        <f>IF(Données!A925&lt;&gt;0,Données!A925,"")</f>
        <v>Jacob Elmer - NYR - AD</v>
      </c>
      <c r="B925">
        <f t="shared" ca="1" si="28"/>
        <v>1</v>
      </c>
      <c r="C925">
        <f ca="1">IF(B925=0,"",COUNTIF($B$2:B925,"&gt;0"))</f>
        <v>922</v>
      </c>
      <c r="D925" t="str">
        <f t="shared" ca="1" si="29"/>
        <v>Adam Huska - NYR - G</v>
      </c>
    </row>
    <row r="926" spans="1:4" x14ac:dyDescent="0.25">
      <c r="A926" t="str">
        <f>IF(Données!A926&lt;&gt;0,Données!A926,"")</f>
        <v>Alexandar Georgiev - NYR - G</v>
      </c>
      <c r="B926">
        <f t="shared" ca="1" si="28"/>
        <v>1</v>
      </c>
      <c r="C926">
        <f ca="1">IF(B926=0,"",COUNTIF($B$2:B926,"&gt;0"))</f>
        <v>923</v>
      </c>
      <c r="D926" t="str">
        <f t="shared" ca="1" si="29"/>
        <v>Joey Keane - NYR - DD</v>
      </c>
    </row>
    <row r="927" spans="1:4" x14ac:dyDescent="0.25">
      <c r="A927" t="str">
        <f>IF(Données!A927&lt;&gt;0,Données!A927,"")</f>
        <v>Adam Huska - NYR - G</v>
      </c>
      <c r="B927">
        <f t="shared" ca="1" si="28"/>
        <v>1</v>
      </c>
      <c r="C927">
        <f ca="1">IF(B927=0,"",COUNTIF($B$2:B927,"&gt;0"))</f>
        <v>924</v>
      </c>
      <c r="D927" t="str">
        <f t="shared" ca="1" si="29"/>
        <v>Patrick Newell - NYR - C, AG</v>
      </c>
    </row>
    <row r="928" spans="1:4" x14ac:dyDescent="0.25">
      <c r="A928" t="str">
        <f>IF(Données!A928&lt;&gt;0,Données!A928,"")</f>
        <v>Joey Keane - NYR - DD</v>
      </c>
      <c r="B928">
        <f t="shared" ca="1" si="28"/>
        <v>1</v>
      </c>
      <c r="C928">
        <f ca="1">IF(B928=0,"",COUNTIF($B$2:B928,"&gt;0"))</f>
        <v>925</v>
      </c>
      <c r="D928" t="str">
        <f t="shared" ca="1" si="29"/>
        <v>Tarmo Reunanen - NYR - D</v>
      </c>
    </row>
    <row r="929" spans="1:4" x14ac:dyDescent="0.25">
      <c r="A929" t="str">
        <f>IF(Données!A929&lt;&gt;0,Données!A929,"")</f>
        <v>Patrick Newell - NYR - C, AG</v>
      </c>
      <c r="B929">
        <f t="shared" ca="1" si="28"/>
        <v>1</v>
      </c>
      <c r="C929">
        <f ca="1">IF(B929=0,"",COUNTIF($B$2:B929,"&gt;0"))</f>
        <v>926</v>
      </c>
      <c r="D929" t="str">
        <f t="shared" ca="1" si="29"/>
        <v>Yegor Rykov - NYR - DG</v>
      </c>
    </row>
    <row r="930" spans="1:4" x14ac:dyDescent="0.25">
      <c r="A930" t="str">
        <f>IF(Données!A930&lt;&gt;0,Données!A930,"")</f>
        <v>Tarmo Reunanen - NYR - D</v>
      </c>
      <c r="B930">
        <f t="shared" ca="1" si="28"/>
        <v>1</v>
      </c>
      <c r="C930">
        <f ca="1">IF(B930=0,"",COUNTIF($B$2:B930,"&gt;0"))</f>
        <v>927</v>
      </c>
      <c r="D930" t="str">
        <f t="shared" ca="1" si="29"/>
        <v>Sean Day - NYR - D</v>
      </c>
    </row>
    <row r="931" spans="1:4" x14ac:dyDescent="0.25">
      <c r="A931" t="str">
        <f>IF(Données!A931&lt;&gt;0,Données!A931,"")</f>
        <v>Yegor Rykov - NYR - DG</v>
      </c>
      <c r="B931">
        <f t="shared" ca="1" si="28"/>
        <v>1</v>
      </c>
      <c r="C931">
        <f ca="1">IF(B931=0,"",COUNTIF($B$2:B931,"&gt;0"))</f>
        <v>928</v>
      </c>
      <c r="D931" t="str">
        <f t="shared" ca="1" si="29"/>
        <v>Libor Hájek - NYR - DG</v>
      </c>
    </row>
    <row r="932" spans="1:4" x14ac:dyDescent="0.25">
      <c r="A932" t="str">
        <f>IF(Données!A932&lt;&gt;0,Données!A932,"")</f>
        <v>Sean Day - NYR - D</v>
      </c>
      <c r="B932">
        <f t="shared" ca="1" si="28"/>
        <v>1</v>
      </c>
      <c r="C932">
        <f ca="1">IF(B932=0,"",COUNTIF($B$2:B932,"&gt;0"))</f>
        <v>929</v>
      </c>
      <c r="D932" t="str">
        <f t="shared" ca="1" si="29"/>
        <v>Ryan Gropp - NYR - AG</v>
      </c>
    </row>
    <row r="933" spans="1:4" x14ac:dyDescent="0.25">
      <c r="A933" t="str">
        <f>IF(Données!A933&lt;&gt;0,Données!A933,"")</f>
        <v>Libor Hájek - NYR - DG</v>
      </c>
      <c r="B933">
        <f t="shared" ca="1" si="28"/>
        <v>1</v>
      </c>
      <c r="C933">
        <f ca="1">IF(B933=0,"",COUNTIF($B$2:B933,"&gt;0"))</f>
        <v>930</v>
      </c>
      <c r="D933" t="str">
        <f t="shared" ca="1" si="29"/>
        <v>Brandon Crawley - NYR - D</v>
      </c>
    </row>
    <row r="934" spans="1:4" x14ac:dyDescent="0.25">
      <c r="A934" t="str">
        <f>IF(Données!A934&lt;&gt;0,Données!A934,"")</f>
        <v>Ryan Gropp - NYR - AG</v>
      </c>
      <c r="B934">
        <f t="shared" ca="1" si="28"/>
        <v>1</v>
      </c>
      <c r="C934">
        <f ca="1">IF(B934=0,"",COUNTIF($B$2:B934,"&gt;0"))</f>
        <v>931</v>
      </c>
      <c r="D934" t="str">
        <f t="shared" ca="1" si="29"/>
        <v>Brett Howden - NYR - C</v>
      </c>
    </row>
    <row r="935" spans="1:4" x14ac:dyDescent="0.25">
      <c r="A935" t="str">
        <f>IF(Données!A935&lt;&gt;0,Données!A935,"")</f>
        <v>Brandon Crawley - NYR - D</v>
      </c>
      <c r="B935">
        <f t="shared" ca="1" si="28"/>
        <v>1</v>
      </c>
      <c r="C935">
        <f ca="1">IF(B935=0,"",COUNTIF($B$2:B935,"&gt;0"))</f>
        <v>932</v>
      </c>
      <c r="D935" t="str">
        <f t="shared" ca="1" si="29"/>
        <v>Dawson Leedahl - NYR - AG</v>
      </c>
    </row>
    <row r="936" spans="1:4" x14ac:dyDescent="0.25">
      <c r="A936" t="str">
        <f>IF(Données!A936&lt;&gt;0,Données!A936,"")</f>
        <v>Brett Howden - NYR - C</v>
      </c>
      <c r="B936">
        <f t="shared" ca="1" si="28"/>
        <v>1</v>
      </c>
      <c r="C936">
        <f ca="1">IF(B936=0,"",COUNTIF($B$2:B936,"&gt;0"))</f>
        <v>933</v>
      </c>
      <c r="D936" t="str">
        <f t="shared" ca="1" si="29"/>
        <v>Ty Ronning - NYR - AD</v>
      </c>
    </row>
    <row r="937" spans="1:4" x14ac:dyDescent="0.25">
      <c r="A937" t="str">
        <f>IF(Données!A937&lt;&gt;0,Données!A937,"")</f>
        <v>Dawson Leedahl - NYR - AG</v>
      </c>
      <c r="B937">
        <f t="shared" ca="1" si="28"/>
        <v>1</v>
      </c>
      <c r="C937">
        <f ca="1">IF(B937=0,"",COUNTIF($B$2:B937,"&gt;0"))</f>
        <v>934</v>
      </c>
      <c r="D937" t="str">
        <f t="shared" ca="1" si="29"/>
        <v>Greg McKegg - NYR - C, AG</v>
      </c>
    </row>
    <row r="938" spans="1:4" x14ac:dyDescent="0.25">
      <c r="A938" t="str">
        <f>IF(Données!A938&lt;&gt;0,Données!A938,"")</f>
        <v>Ty Ronning - NYR - AD</v>
      </c>
      <c r="B938">
        <f t="shared" ca="1" si="28"/>
        <v>1</v>
      </c>
      <c r="C938">
        <f ca="1">IF(B938=0,"",COUNTIF($B$2:B938,"&gt;0"))</f>
        <v>935</v>
      </c>
      <c r="D938" t="str">
        <f t="shared" ca="1" si="29"/>
        <v>Gabriel Fontaine - NYR - C</v>
      </c>
    </row>
    <row r="939" spans="1:4" x14ac:dyDescent="0.25">
      <c r="A939" t="str">
        <f>IF(Données!A939&lt;&gt;0,Données!A939,"")</f>
        <v>Greg McKegg - NYR - C, AG</v>
      </c>
      <c r="B939">
        <f t="shared" ca="1" si="28"/>
        <v>1</v>
      </c>
      <c r="C939">
        <f ca="1">IF(B939=0,"",COUNTIF($B$2:B939,"&gt;0"))</f>
        <v>936</v>
      </c>
      <c r="D939" t="str">
        <f t="shared" ca="1" si="29"/>
        <v>Tim Gettinger - NYR - AG, AD</v>
      </c>
    </row>
    <row r="940" spans="1:4" x14ac:dyDescent="0.25">
      <c r="A940" t="str">
        <f>IF(Données!A940&lt;&gt;0,Données!A940,"")</f>
        <v>Gabriel Fontaine - NYR - C</v>
      </c>
      <c r="B940">
        <f t="shared" ca="1" si="28"/>
        <v>1</v>
      </c>
      <c r="C940">
        <f ca="1">IF(B940=0,"",COUNTIF($B$2:B940,"&gt;0"))</f>
        <v>937</v>
      </c>
      <c r="D940" t="str">
        <f t="shared" ca="1" si="29"/>
        <v>Darren Raddysh - NYR - DD</v>
      </c>
    </row>
    <row r="941" spans="1:4" x14ac:dyDescent="0.25">
      <c r="A941" t="str">
        <f>IF(Données!A941&lt;&gt;0,Données!A941,"")</f>
        <v>Tim Gettinger - NYR - AG, AD</v>
      </c>
      <c r="B941">
        <f t="shared" ca="1" si="28"/>
        <v>1</v>
      </c>
      <c r="C941">
        <f ca="1">IF(B941=0,"",COUNTIF($B$2:B941,"&gt;0"))</f>
        <v>938</v>
      </c>
      <c r="D941" t="str">
        <f t="shared" ca="1" si="29"/>
        <v>Phillip DiGiuseppe - NYR - AG</v>
      </c>
    </row>
    <row r="942" spans="1:4" x14ac:dyDescent="0.25">
      <c r="A942" t="str">
        <f>IF(Données!A942&lt;&gt;0,Données!A942,"")</f>
        <v>Darren Raddysh - NYR - DD</v>
      </c>
      <c r="B942">
        <f t="shared" ca="1" si="28"/>
        <v>1</v>
      </c>
      <c r="C942">
        <f ca="1">IF(B942=0,"",COUNTIF($B$2:B942,"&gt;0"))</f>
        <v>939</v>
      </c>
      <c r="D942" t="str">
        <f t="shared" ca="1" si="29"/>
        <v>Steven Fogarty - NYR - C, AD</v>
      </c>
    </row>
    <row r="943" spans="1:4" x14ac:dyDescent="0.25">
      <c r="A943" t="str">
        <f>IF(Données!A943&lt;&gt;0,Données!A943,"")</f>
        <v>Phillip DiGiuseppe - NYR - AG</v>
      </c>
      <c r="B943">
        <f t="shared" ca="1" si="28"/>
        <v>1</v>
      </c>
      <c r="C943">
        <f ca="1">IF(B943=0,"",COUNTIF($B$2:B943,"&gt;0"))</f>
        <v>940</v>
      </c>
      <c r="D943" t="str">
        <f t="shared" ca="1" si="29"/>
        <v>Vinni Lettieri - NYR - C, AD</v>
      </c>
    </row>
    <row r="944" spans="1:4" x14ac:dyDescent="0.25">
      <c r="A944" t="str">
        <f>IF(Données!A944&lt;&gt;0,Données!A944,"")</f>
        <v>Steven Fogarty - NYR - C, AD</v>
      </c>
      <c r="B944">
        <f t="shared" ca="1" si="28"/>
        <v>1</v>
      </c>
      <c r="C944">
        <f ca="1">IF(B944=0,"",COUNTIF($B$2:B944,"&gt;0"))</f>
        <v>941</v>
      </c>
      <c r="D944" t="str">
        <f t="shared" ca="1" si="29"/>
        <v>Cristoval Nieves - NYR - C, AG</v>
      </c>
    </row>
    <row r="945" spans="1:4" x14ac:dyDescent="0.25">
      <c r="A945" t="str">
        <f>IF(Données!A945&lt;&gt;0,Données!A945,"")</f>
        <v>Vinni Lettieri - NYR - C, AD</v>
      </c>
      <c r="B945">
        <f t="shared" ca="1" si="28"/>
        <v>1</v>
      </c>
      <c r="C945">
        <f ca="1">IF(B945=0,"",COUNTIF($B$2:B945,"&gt;0"))</f>
        <v>942</v>
      </c>
      <c r="D945" t="str">
        <f t="shared" ca="1" si="29"/>
        <v>Danny O'Regan - NYR - C, AG</v>
      </c>
    </row>
    <row r="946" spans="1:4" x14ac:dyDescent="0.25">
      <c r="A946" t="str">
        <f>IF(Données!A946&lt;&gt;0,Données!A946,"")</f>
        <v>Cristoval Nieves - NYR - C, AG</v>
      </c>
      <c r="B946">
        <f t="shared" ca="1" si="28"/>
        <v>1</v>
      </c>
      <c r="C946">
        <f ca="1">IF(B946=0,"",COUNTIF($B$2:B946,"&gt;0"))</f>
        <v>943</v>
      </c>
      <c r="D946" t="str">
        <f t="shared" ca="1" si="29"/>
        <v>Anthony Deangelo - NYR - DD</v>
      </c>
    </row>
    <row r="947" spans="1:4" x14ac:dyDescent="0.25">
      <c r="A947" t="str">
        <f>IF(Données!A947&lt;&gt;0,Données!A947,"")</f>
        <v>Danny O'Regan - NYR - C, AG</v>
      </c>
      <c r="B947">
        <f t="shared" ca="1" si="28"/>
        <v>1</v>
      </c>
      <c r="C947">
        <f ca="1">IF(B947=0,"",COUNTIF($B$2:B947,"&gt;0"))</f>
        <v>944</v>
      </c>
      <c r="D947" t="str">
        <f t="shared" ca="1" si="29"/>
        <v>Dan Girardi - NYR - 0</v>
      </c>
    </row>
    <row r="948" spans="1:4" x14ac:dyDescent="0.25">
      <c r="A948" t="str">
        <f>IF(Données!A948&lt;&gt;0,Données!A948,"")</f>
        <v>Anthony Deangelo - NYR - DD</v>
      </c>
      <c r="B948">
        <f t="shared" ca="1" si="28"/>
        <v>1</v>
      </c>
      <c r="C948">
        <f ca="1">IF(B948=0,"",COUNTIF($B$2:B948,"&gt;0"))</f>
        <v>945</v>
      </c>
      <c r="D948" t="str">
        <f t="shared" ca="1" si="29"/>
        <v>Brendan Lemieux - NYR - AG, AD</v>
      </c>
    </row>
    <row r="949" spans="1:4" x14ac:dyDescent="0.25">
      <c r="A949" t="str">
        <f>IF(Données!A949&lt;&gt;0,Données!A949,"")</f>
        <v>Dan Girardi - NYR - 0</v>
      </c>
      <c r="B949">
        <f t="shared" ca="1" si="28"/>
        <v>1</v>
      </c>
      <c r="C949">
        <f ca="1">IF(B949=0,"",COUNTIF($B$2:B949,"&gt;0"))</f>
        <v>946</v>
      </c>
      <c r="D949" t="str">
        <f t="shared" ca="1" si="29"/>
        <v>Brad Richards - NYR - 0</v>
      </c>
    </row>
    <row r="950" spans="1:4" x14ac:dyDescent="0.25">
      <c r="A950" t="str">
        <f>IF(Données!A950&lt;&gt;0,Données!A950,"")</f>
        <v>Brendan Lemieux - NYR - AG, AD</v>
      </c>
      <c r="B950">
        <f t="shared" ca="1" si="28"/>
        <v>1</v>
      </c>
      <c r="C950">
        <f ca="1">IF(B950=0,"",COUNTIF($B$2:B950,"&gt;0"))</f>
        <v>947</v>
      </c>
      <c r="D950" t="str">
        <f t="shared" ca="1" si="29"/>
        <v>Kevin Shattenkirk - NYR - 0</v>
      </c>
    </row>
    <row r="951" spans="1:4" x14ac:dyDescent="0.25">
      <c r="A951" t="str">
        <f>IF(Données!A951&lt;&gt;0,Données!A951,"")</f>
        <v>Brad Richards - NYR - 0</v>
      </c>
      <c r="B951">
        <f t="shared" ca="1" si="28"/>
        <v>1</v>
      </c>
      <c r="C951">
        <f ca="1">IF(B951=0,"",COUNTIF($B$2:B951,"&gt;0"))</f>
        <v>948</v>
      </c>
      <c r="D951" t="str">
        <f t="shared" ca="1" si="29"/>
        <v>Ryan Spooner - NYR - 0</v>
      </c>
    </row>
    <row r="952" spans="1:4" x14ac:dyDescent="0.25">
      <c r="A952" t="str">
        <f>IF(Données!A952&lt;&gt;0,Données!A952,"")</f>
        <v>Kevin Shattenkirk - NYR - 0</v>
      </c>
      <c r="B952">
        <f t="shared" ca="1" si="28"/>
        <v>1</v>
      </c>
      <c r="C952">
        <f ca="1">IF(B952=0,"",COUNTIF($B$2:B952,"&gt;0"))</f>
        <v>949</v>
      </c>
      <c r="D952" t="str">
        <f t="shared" ca="1" si="29"/>
        <v>Bobby Ryan - OTT - AD, AG</v>
      </c>
    </row>
    <row r="953" spans="1:4" x14ac:dyDescent="0.25">
      <c r="A953" t="str">
        <f>IF(Données!A953&lt;&gt;0,Données!A953,"")</f>
        <v>Ryan Spooner - NYR - 0</v>
      </c>
      <c r="B953">
        <f t="shared" ca="1" si="28"/>
        <v>1</v>
      </c>
      <c r="C953">
        <f ca="1">IF(B953=0,"",COUNTIF($B$2:B953,"&gt;0"))</f>
        <v>950</v>
      </c>
      <c r="D953" t="str">
        <f t="shared" ca="1" si="29"/>
        <v>Ryan Callahan - OTT - AD</v>
      </c>
    </row>
    <row r="954" spans="1:4" x14ac:dyDescent="0.25">
      <c r="A954" t="str">
        <f>IF(Données!A954&lt;&gt;0,Données!A954,"")</f>
        <v>Bobby Ryan - OTT - AD, AG</v>
      </c>
      <c r="B954">
        <f t="shared" ca="1" si="28"/>
        <v>1</v>
      </c>
      <c r="C954">
        <f ca="1">IF(B954=0,"",COUNTIF($B$2:B954,"&gt;0"))</f>
        <v>951</v>
      </c>
      <c r="D954" t="str">
        <f t="shared" ca="1" si="29"/>
        <v>Marián Gáborík - OTT - AD</v>
      </c>
    </row>
    <row r="955" spans="1:4" x14ac:dyDescent="0.25">
      <c r="A955" t="str">
        <f>IF(Données!A955&lt;&gt;0,Données!A955,"")</f>
        <v>Ryan Callahan - OTT - AD</v>
      </c>
      <c r="B955">
        <f t="shared" ca="1" si="28"/>
        <v>1</v>
      </c>
      <c r="C955">
        <f ca="1">IF(B955=0,"",COUNTIF($B$2:B955,"&gt;0"))</f>
        <v>952</v>
      </c>
      <c r="D955" t="str">
        <f t="shared" ca="1" si="29"/>
        <v>Craig Anderson - OTT - G</v>
      </c>
    </row>
    <row r="956" spans="1:4" x14ac:dyDescent="0.25">
      <c r="A956" t="str">
        <f>IF(Données!A956&lt;&gt;0,Données!A956,"")</f>
        <v>Marián Gáborík - OTT - AD</v>
      </c>
      <c r="B956">
        <f t="shared" ca="1" si="28"/>
        <v>1</v>
      </c>
      <c r="C956">
        <f ca="1">IF(B956=0,"",COUNTIF($B$2:B956,"&gt;0"))</f>
        <v>953</v>
      </c>
      <c r="D956" t="str">
        <f t="shared" ca="1" si="29"/>
        <v>Colin White - OTT - AD, C</v>
      </c>
    </row>
    <row r="957" spans="1:4" x14ac:dyDescent="0.25">
      <c r="A957" t="str">
        <f>IF(Données!A957&lt;&gt;0,Données!A957,"")</f>
        <v>Craig Anderson - OTT - G</v>
      </c>
      <c r="B957">
        <f t="shared" ca="1" si="28"/>
        <v>1</v>
      </c>
      <c r="C957">
        <f ca="1">IF(B957=0,"",COUNTIF($B$2:B957,"&gt;0"))</f>
        <v>954</v>
      </c>
      <c r="D957" t="str">
        <f t="shared" ca="1" si="29"/>
        <v>Clarke MacArthur - OTT - AG</v>
      </c>
    </row>
    <row r="958" spans="1:4" x14ac:dyDescent="0.25">
      <c r="A958" t="str">
        <f>IF(Données!A958&lt;&gt;0,Données!A958,"")</f>
        <v>Colin White - OTT - AD, C</v>
      </c>
      <c r="B958">
        <f t="shared" ca="1" si="28"/>
        <v>1</v>
      </c>
      <c r="C958">
        <f ca="1">IF(B958=0,"",COUNTIF($B$2:B958,"&gt;0"))</f>
        <v>955</v>
      </c>
      <c r="D958" t="str">
        <f t="shared" ca="1" si="29"/>
        <v>Artem Anisimov - OTT - C, AG</v>
      </c>
    </row>
    <row r="959" spans="1:4" x14ac:dyDescent="0.25">
      <c r="A959" t="str">
        <f>IF(Données!A959&lt;&gt;0,Données!A959,"")</f>
        <v>Clarke MacArthur - OTT - AG</v>
      </c>
      <c r="B959">
        <f t="shared" ca="1" si="28"/>
        <v>1</v>
      </c>
      <c r="C959">
        <f ca="1">IF(B959=0,"",COUNTIF($B$2:B959,"&gt;0"))</f>
        <v>956</v>
      </c>
      <c r="D959" t="str">
        <f t="shared" ca="1" si="29"/>
        <v>Nikita Zaitsev - OTT - DD</v>
      </c>
    </row>
    <row r="960" spans="1:4" x14ac:dyDescent="0.25">
      <c r="A960" t="str">
        <f>IF(Données!A960&lt;&gt;0,Données!A960,"")</f>
        <v>Artem Anisimov - OTT - C, AG</v>
      </c>
      <c r="B960">
        <f t="shared" ca="1" si="28"/>
        <v>1</v>
      </c>
      <c r="C960">
        <f ca="1">IF(B960=0,"",COUNTIF($B$2:B960,"&gt;0"))</f>
        <v>957</v>
      </c>
      <c r="D960" t="str">
        <f t="shared" ca="1" si="29"/>
        <v>Mikkel Boedker - OTT - AG, AD</v>
      </c>
    </row>
    <row r="961" spans="1:4" x14ac:dyDescent="0.25">
      <c r="A961" t="str">
        <f>IF(Données!A961&lt;&gt;0,Données!A961,"")</f>
        <v>Nikita Zaitsev - OTT - DD</v>
      </c>
      <c r="B961">
        <f t="shared" ca="1" si="28"/>
        <v>1</v>
      </c>
      <c r="C961">
        <f ca="1">IF(B961=0,"",COUNTIF($B$2:B961,"&gt;0"))</f>
        <v>958</v>
      </c>
      <c r="D961" t="str">
        <f t="shared" ca="1" si="29"/>
        <v>Ron Hainsey - OTT - DD</v>
      </c>
    </row>
    <row r="962" spans="1:4" x14ac:dyDescent="0.25">
      <c r="A962" t="str">
        <f>IF(Données!A962&lt;&gt;0,Données!A962,"")</f>
        <v>Mikkel Boedker - OTT - AG, AD</v>
      </c>
      <c r="B962">
        <f t="shared" ca="1" si="28"/>
        <v>1</v>
      </c>
      <c r="C962">
        <f ca="1">IF(B962=0,"",COUNTIF($B$2:B962,"&gt;0"))</f>
        <v>959</v>
      </c>
      <c r="D962" t="str">
        <f t="shared" ca="1" si="29"/>
        <v>Brady Tkachuk - OTT - AG, C</v>
      </c>
    </row>
    <row r="963" spans="1:4" x14ac:dyDescent="0.25">
      <c r="A963" t="str">
        <f>IF(Données!A963&lt;&gt;0,Données!A963,"")</f>
        <v>Ron Hainsey - OTT - DD</v>
      </c>
      <c r="B963">
        <f t="shared" ref="B963:B1026" ca="1" si="30">IFERROR(SEARCH(INDIRECT(CELL("adresse")),A963),0)</f>
        <v>1</v>
      </c>
      <c r="C963">
        <f ca="1">IF(B963=0,"",COUNTIF($B$2:B963,"&gt;0"))</f>
        <v>960</v>
      </c>
      <c r="D963" t="str">
        <f t="shared" ref="D963:D1026" ca="1" si="31">IFERROR(INDEX(A:A,MATCH(ROW(B962),C:C,0)),"")</f>
        <v>Jean-Gabriel Pageau - OTT - C</v>
      </c>
    </row>
    <row r="964" spans="1:4" x14ac:dyDescent="0.25">
      <c r="A964" t="str">
        <f>IF(Données!A964&lt;&gt;0,Données!A964,"")</f>
        <v>Brady Tkachuk - OTT - AG, C</v>
      </c>
      <c r="B964">
        <f t="shared" ca="1" si="30"/>
        <v>1</v>
      </c>
      <c r="C964">
        <f ca="1">IF(B964=0,"",COUNTIF($B$2:B964,"&gt;0"))</f>
        <v>961</v>
      </c>
      <c r="D964" t="str">
        <f t="shared" ca="1" si="31"/>
        <v>Chris Tierney - OTT - C</v>
      </c>
    </row>
    <row r="965" spans="1:4" x14ac:dyDescent="0.25">
      <c r="A965" t="str">
        <f>IF(Données!A965&lt;&gt;0,Données!A965,"")</f>
        <v>Jean-Gabriel Pageau - OTT - C</v>
      </c>
      <c r="B965">
        <f t="shared" ca="1" si="30"/>
        <v>1</v>
      </c>
      <c r="C965">
        <f ca="1">IF(B965=0,"",COUNTIF($B$2:B965,"&gt;0"))</f>
        <v>962</v>
      </c>
      <c r="D965" t="str">
        <f t="shared" ca="1" si="31"/>
        <v>Anders Nilsson - OTT - G</v>
      </c>
    </row>
    <row r="966" spans="1:4" x14ac:dyDescent="0.25">
      <c r="A966" t="str">
        <f>IF(Données!A966&lt;&gt;0,Données!A966,"")</f>
        <v>Chris Tierney - OTT - C</v>
      </c>
      <c r="B966">
        <f t="shared" ca="1" si="30"/>
        <v>1</v>
      </c>
      <c r="C966">
        <f ca="1">IF(B966=0,"",COUNTIF($B$2:B966,"&gt;0"))</f>
        <v>963</v>
      </c>
      <c r="D966" t="str">
        <f t="shared" ca="1" si="31"/>
        <v>Connor Brown - OTT - AG, AD</v>
      </c>
    </row>
    <row r="967" spans="1:4" x14ac:dyDescent="0.25">
      <c r="A967" t="str">
        <f>IF(Données!A967&lt;&gt;0,Données!A967,"")</f>
        <v>Anders Nilsson - OTT - G</v>
      </c>
      <c r="B967">
        <f t="shared" ca="1" si="30"/>
        <v>1</v>
      </c>
      <c r="C967">
        <f ca="1">IF(B967=0,"",COUNTIF($B$2:B967,"&gt;0"))</f>
        <v>964</v>
      </c>
      <c r="D967" t="str">
        <f t="shared" ca="1" si="31"/>
        <v>Anthony Duclair - OTT - AG, AD</v>
      </c>
    </row>
    <row r="968" spans="1:4" x14ac:dyDescent="0.25">
      <c r="A968" t="str">
        <f>IF(Données!A968&lt;&gt;0,Données!A968,"")</f>
        <v>Connor Brown - OTT - AG, AD</v>
      </c>
      <c r="B968">
        <f t="shared" ca="1" si="30"/>
        <v>1</v>
      </c>
      <c r="C968">
        <f ca="1">IF(B968=0,"",COUNTIF($B$2:B968,"&gt;0"))</f>
        <v>965</v>
      </c>
      <c r="D968" t="str">
        <f t="shared" ca="1" si="31"/>
        <v>Joshua Norris - OTT - C</v>
      </c>
    </row>
    <row r="969" spans="1:4" x14ac:dyDescent="0.25">
      <c r="A969" t="str">
        <f>IF(Données!A969&lt;&gt;0,Données!A969,"")</f>
        <v>Anthony Duclair - OTT - AG, AD</v>
      </c>
      <c r="B969">
        <f t="shared" ca="1" si="30"/>
        <v>1</v>
      </c>
      <c r="C969">
        <f ca="1">IF(B969=0,"",COUNTIF($B$2:B969,"&gt;0"))</f>
        <v>966</v>
      </c>
      <c r="D969" t="str">
        <f t="shared" ca="1" si="31"/>
        <v>Logan Brown - OTT - C</v>
      </c>
    </row>
    <row r="970" spans="1:4" x14ac:dyDescent="0.25">
      <c r="A970" t="str">
        <f>IF(Données!A970&lt;&gt;0,Données!A970,"")</f>
        <v>Joshua Norris - OTT - C</v>
      </c>
      <c r="B970">
        <f t="shared" ca="1" si="30"/>
        <v>1</v>
      </c>
      <c r="C970">
        <f ca="1">IF(B970=0,"",COUNTIF($B$2:B970,"&gt;0"))</f>
        <v>967</v>
      </c>
      <c r="D970" t="str">
        <f t="shared" ca="1" si="31"/>
        <v>Lassi Thomson - OTT - DD</v>
      </c>
    </row>
    <row r="971" spans="1:4" x14ac:dyDescent="0.25">
      <c r="A971" t="str">
        <f>IF(Données!A971&lt;&gt;0,Données!A971,"")</f>
        <v>Logan Brown - OTT - C</v>
      </c>
      <c r="B971">
        <f t="shared" ca="1" si="30"/>
        <v>1</v>
      </c>
      <c r="C971">
        <f ca="1">IF(B971=0,"",COUNTIF($B$2:B971,"&gt;0"))</f>
        <v>968</v>
      </c>
      <c r="D971" t="str">
        <f t="shared" ca="1" si="31"/>
        <v>Max Veronneau - OTT - AD</v>
      </c>
    </row>
    <row r="972" spans="1:4" x14ac:dyDescent="0.25">
      <c r="A972" t="str">
        <f>IF(Données!A972&lt;&gt;0,Données!A972,"")</f>
        <v>Lassi Thomson - OTT - DD</v>
      </c>
      <c r="B972">
        <f t="shared" ca="1" si="30"/>
        <v>1</v>
      </c>
      <c r="C972">
        <f ca="1">IF(B972=0,"",COUNTIF($B$2:B972,"&gt;0"))</f>
        <v>969</v>
      </c>
      <c r="D972" t="str">
        <f t="shared" ca="1" si="31"/>
        <v>Erik Brannstrom - OTT - DG</v>
      </c>
    </row>
    <row r="973" spans="1:4" x14ac:dyDescent="0.25">
      <c r="A973" t="str">
        <f>IF(Données!A973&lt;&gt;0,Données!A973,"")</f>
        <v>Max Veronneau - OTT - AD</v>
      </c>
      <c r="B973">
        <f t="shared" ca="1" si="30"/>
        <v>1</v>
      </c>
      <c r="C973">
        <f ca="1">IF(B973=0,"",COUNTIF($B$2:B973,"&gt;0"))</f>
        <v>970</v>
      </c>
      <c r="D973" t="str">
        <f t="shared" ca="1" si="31"/>
        <v>Thomas Chabot - OTT - DG</v>
      </c>
    </row>
    <row r="974" spans="1:4" x14ac:dyDescent="0.25">
      <c r="A974" t="str">
        <f>IF(Données!A974&lt;&gt;0,Données!A974,"")</f>
        <v>Erik Brannstrom - OTT - DG</v>
      </c>
      <c r="B974">
        <f t="shared" ca="1" si="30"/>
        <v>1</v>
      </c>
      <c r="C974">
        <f ca="1">IF(B974=0,"",COUNTIF($B$2:B974,"&gt;0"))</f>
        <v>971</v>
      </c>
      <c r="D974" t="str">
        <f t="shared" ca="1" si="31"/>
        <v>Mark Borowiecki - OTT - DG</v>
      </c>
    </row>
    <row r="975" spans="1:4" x14ac:dyDescent="0.25">
      <c r="A975" t="str">
        <f>IF(Données!A975&lt;&gt;0,Données!A975,"")</f>
        <v>Thomas Chabot - OTT - DG</v>
      </c>
      <c r="B975">
        <f t="shared" ca="1" si="30"/>
        <v>1</v>
      </c>
      <c r="C975">
        <f ca="1">IF(B975=0,"",COUNTIF($B$2:B975,"&gt;0"))</f>
        <v>972</v>
      </c>
      <c r="D975" t="str">
        <f t="shared" ca="1" si="31"/>
        <v>Olle Alsing - OTT - DG</v>
      </c>
    </row>
    <row r="976" spans="1:4" x14ac:dyDescent="0.25">
      <c r="A976" t="str">
        <f>IF(Données!A976&lt;&gt;0,Données!A976,"")</f>
        <v>Mark Borowiecki - OTT - DG</v>
      </c>
      <c r="B976">
        <f t="shared" ca="1" si="30"/>
        <v>1</v>
      </c>
      <c r="C976">
        <f ca="1">IF(B976=0,"",COUNTIF($B$2:B976,"&gt;0"))</f>
        <v>973</v>
      </c>
      <c r="D976" t="str">
        <f t="shared" ca="1" si="31"/>
        <v>Rūdolfs Balcers - OTT - AD, AG</v>
      </c>
    </row>
    <row r="977" spans="1:4" x14ac:dyDescent="0.25">
      <c r="A977" t="str">
        <f>IF(Données!A977&lt;&gt;0,Données!A977,"")</f>
        <v>Olle Alsing - OTT - DG</v>
      </c>
      <c r="B977">
        <f t="shared" ca="1" si="30"/>
        <v>1</v>
      </c>
      <c r="C977">
        <f ca="1">IF(B977=0,"",COUNTIF($B$2:B977,"&gt;0"))</f>
        <v>974</v>
      </c>
      <c r="D977" t="str">
        <f t="shared" ca="1" si="31"/>
        <v>Joey Daccord - OTT - G</v>
      </c>
    </row>
    <row r="978" spans="1:4" x14ac:dyDescent="0.25">
      <c r="A978" t="str">
        <f>IF(Données!A978&lt;&gt;0,Données!A978,"")</f>
        <v>Rūdolfs Balcers - OTT - AD, AG</v>
      </c>
      <c r="B978">
        <f t="shared" ca="1" si="30"/>
        <v>1</v>
      </c>
      <c r="C978">
        <f ca="1">IF(B978=0,"",COUNTIF($B$2:B978,"&gt;0"))</f>
        <v>975</v>
      </c>
      <c r="D978" t="str">
        <f t="shared" ca="1" si="31"/>
        <v>Andrew Sturtz - OTT - AD</v>
      </c>
    </row>
    <row r="979" spans="1:4" x14ac:dyDescent="0.25">
      <c r="A979" t="str">
        <f>IF(Données!A979&lt;&gt;0,Données!A979,"")</f>
        <v>Joey Daccord - OTT - G</v>
      </c>
      <c r="B979">
        <f t="shared" ca="1" si="30"/>
        <v>1</v>
      </c>
      <c r="C979">
        <f ca="1">IF(B979=0,"",COUNTIF($B$2:B979,"&gt;0"))</f>
        <v>976</v>
      </c>
      <c r="D979" t="str">
        <f t="shared" ca="1" si="31"/>
        <v>Filip Gustavsson - OTT - G</v>
      </c>
    </row>
    <row r="980" spans="1:4" x14ac:dyDescent="0.25">
      <c r="A980" t="str">
        <f>IF(Données!A980&lt;&gt;0,Données!A980,"")</f>
        <v>Andrew Sturtz - OTT - AD</v>
      </c>
      <c r="B980">
        <f t="shared" ca="1" si="30"/>
        <v>1</v>
      </c>
      <c r="C980">
        <f ca="1">IF(B980=0,"",COUNTIF($B$2:B980,"&gt;0"))</f>
        <v>977</v>
      </c>
      <c r="D980" t="str">
        <f t="shared" ca="1" si="31"/>
        <v>Dylan DeMelo - OTT - DD</v>
      </c>
    </row>
    <row r="981" spans="1:4" x14ac:dyDescent="0.25">
      <c r="A981" t="str">
        <f>IF(Données!A981&lt;&gt;0,Données!A981,"")</f>
        <v>Filip Gustavsson - OTT - G</v>
      </c>
      <c r="B981">
        <f t="shared" ca="1" si="30"/>
        <v>1</v>
      </c>
      <c r="C981">
        <f ca="1">IF(B981=0,"",COUNTIF($B$2:B981,"&gt;0"))</f>
        <v>978</v>
      </c>
      <c r="D981" t="str">
        <f t="shared" ca="1" si="31"/>
        <v>Christian Wolanin - OTT - DG</v>
      </c>
    </row>
    <row r="982" spans="1:4" x14ac:dyDescent="0.25">
      <c r="A982" t="str">
        <f>IF(Données!A982&lt;&gt;0,Données!A982,"")</f>
        <v>Dylan DeMelo - OTT - DD</v>
      </c>
      <c r="B982">
        <f t="shared" ca="1" si="30"/>
        <v>1</v>
      </c>
      <c r="C982">
        <f ca="1">IF(B982=0,"",COUNTIF($B$2:B982,"&gt;0"))</f>
        <v>979</v>
      </c>
      <c r="D982" t="str">
        <f t="shared" ca="1" si="31"/>
        <v>Filip Chlapik - OTT - C</v>
      </c>
    </row>
    <row r="983" spans="1:4" x14ac:dyDescent="0.25">
      <c r="A983" t="str">
        <f>IF(Données!A983&lt;&gt;0,Données!A983,"")</f>
        <v>Christian Wolanin - OTT - DG</v>
      </c>
      <c r="B983">
        <f t="shared" ca="1" si="30"/>
        <v>1</v>
      </c>
      <c r="C983">
        <f ca="1">IF(B983=0,"",COUNTIF($B$2:B983,"&gt;0"))</f>
        <v>980</v>
      </c>
      <c r="D983" t="str">
        <f t="shared" ca="1" si="31"/>
        <v>Alex Formenton - OTT - AG</v>
      </c>
    </row>
    <row r="984" spans="1:4" x14ac:dyDescent="0.25">
      <c r="A984" t="str">
        <f>IF(Données!A984&lt;&gt;0,Données!A984,"")</f>
        <v>Filip Chlapik - OTT - C</v>
      </c>
      <c r="B984">
        <f t="shared" ca="1" si="30"/>
        <v>1</v>
      </c>
      <c r="C984">
        <f ca="1">IF(B984=0,"",COUNTIF($B$2:B984,"&gt;0"))</f>
        <v>981</v>
      </c>
      <c r="D984" t="str">
        <f t="shared" ca="1" si="31"/>
        <v>Vitaly Abramov - OTT - AG</v>
      </c>
    </row>
    <row r="985" spans="1:4" x14ac:dyDescent="0.25">
      <c r="A985" t="str">
        <f>IF(Données!A985&lt;&gt;0,Données!A985,"")</f>
        <v>Alex Formenton - OTT - AG</v>
      </c>
      <c r="B985">
        <f t="shared" ca="1" si="30"/>
        <v>1</v>
      </c>
      <c r="C985">
        <f ca="1">IF(B985=0,"",COUNTIF($B$2:B985,"&gt;0"))</f>
        <v>982</v>
      </c>
      <c r="D985" t="str">
        <f t="shared" ca="1" si="31"/>
        <v>Jonathan Davidsson - OTT - AD</v>
      </c>
    </row>
    <row r="986" spans="1:4" x14ac:dyDescent="0.25">
      <c r="A986" t="str">
        <f>IF(Données!A986&lt;&gt;0,Données!A986,"")</f>
        <v>Vitaly Abramov - OTT - AG</v>
      </c>
      <c r="B986">
        <f t="shared" ca="1" si="30"/>
        <v>1</v>
      </c>
      <c r="C986">
        <f ca="1">IF(B986=0,"",COUNTIF($B$2:B986,"&gt;0"))</f>
        <v>983</v>
      </c>
      <c r="D986" t="str">
        <f t="shared" ca="1" si="31"/>
        <v>Jonathan Gruden - OTT - AG</v>
      </c>
    </row>
    <row r="987" spans="1:4" x14ac:dyDescent="0.25">
      <c r="A987" t="str">
        <f>IF(Données!A987&lt;&gt;0,Données!A987,"")</f>
        <v>Jonathan Davidsson - OTT - AD</v>
      </c>
      <c r="B987">
        <f t="shared" ca="1" si="30"/>
        <v>1</v>
      </c>
      <c r="C987">
        <f ca="1">IF(B987=0,"",COUNTIF($B$2:B987,"&gt;0"))</f>
        <v>984</v>
      </c>
      <c r="D987" t="str">
        <f t="shared" ca="1" si="31"/>
        <v>J.C. Beaudin - OTT - C, AD</v>
      </c>
    </row>
    <row r="988" spans="1:4" x14ac:dyDescent="0.25">
      <c r="A988" t="str">
        <f>IF(Données!A988&lt;&gt;0,Données!A988,"")</f>
        <v>Jonathan Gruden - OTT - AG</v>
      </c>
      <c r="B988">
        <f t="shared" ca="1" si="30"/>
        <v>1</v>
      </c>
      <c r="C988">
        <f ca="1">IF(B988=0,"",COUNTIF($B$2:B988,"&gt;0"))</f>
        <v>985</v>
      </c>
      <c r="D988" t="str">
        <f t="shared" ca="1" si="31"/>
        <v>Christian Jaros - OTT - DD</v>
      </c>
    </row>
    <row r="989" spans="1:4" x14ac:dyDescent="0.25">
      <c r="A989" t="str">
        <f>IF(Données!A989&lt;&gt;0,Données!A989,"")</f>
        <v>J.C. Beaudin - OTT - C, AD</v>
      </c>
      <c r="B989">
        <f t="shared" ca="1" si="30"/>
        <v>1</v>
      </c>
      <c r="C989">
        <f ca="1">IF(B989=0,"",COUNTIF($B$2:B989,"&gt;0"))</f>
        <v>986</v>
      </c>
      <c r="D989" t="str">
        <f t="shared" ca="1" si="31"/>
        <v>Tyler Ennis - OTT - C, AG, AD</v>
      </c>
    </row>
    <row r="990" spans="1:4" x14ac:dyDescent="0.25">
      <c r="A990" t="str">
        <f>IF(Données!A990&lt;&gt;0,Données!A990,"")</f>
        <v>Christian Jaros - OTT - DD</v>
      </c>
      <c r="B990">
        <f t="shared" ca="1" si="30"/>
        <v>1</v>
      </c>
      <c r="C990">
        <f ca="1">IF(B990=0,"",COUNTIF($B$2:B990,"&gt;0"))</f>
        <v>987</v>
      </c>
      <c r="D990" t="str">
        <f t="shared" ca="1" si="31"/>
        <v>Cody Goloubef - OTT - DD</v>
      </c>
    </row>
    <row r="991" spans="1:4" x14ac:dyDescent="0.25">
      <c r="A991" t="str">
        <f>IF(Données!A991&lt;&gt;0,Données!A991,"")</f>
        <v>Tyler Ennis - OTT - C, AG, AD</v>
      </c>
      <c r="B991">
        <f t="shared" ca="1" si="30"/>
        <v>1</v>
      </c>
      <c r="C991">
        <f ca="1">IF(B991=0,"",COUNTIF($B$2:B991,"&gt;0"))</f>
        <v>988</v>
      </c>
      <c r="D991" t="str">
        <f t="shared" ca="1" si="31"/>
        <v>Jordan Szwarz - OTT - AD</v>
      </c>
    </row>
    <row r="992" spans="1:4" x14ac:dyDescent="0.25">
      <c r="A992" t="str">
        <f>IF(Données!A992&lt;&gt;0,Données!A992,"")</f>
        <v>Cody Goloubef - OTT - DD</v>
      </c>
      <c r="B992">
        <f t="shared" ca="1" si="30"/>
        <v>1</v>
      </c>
      <c r="C992">
        <f ca="1">IF(B992=0,"",COUNTIF($B$2:B992,"&gt;0"))</f>
        <v>989</v>
      </c>
      <c r="D992" t="str">
        <f t="shared" ca="1" si="31"/>
        <v>Maxime Lajoie - OTT - DG</v>
      </c>
    </row>
    <row r="993" spans="1:4" x14ac:dyDescent="0.25">
      <c r="A993" t="str">
        <f>IF(Données!A993&lt;&gt;0,Données!A993,"")</f>
        <v>Jordan Szwarz - OTT - AD</v>
      </c>
      <c r="B993">
        <f t="shared" ca="1" si="30"/>
        <v>1</v>
      </c>
      <c r="C993">
        <f ca="1">IF(B993=0,"",COUNTIF($B$2:B993,"&gt;0"))</f>
        <v>990</v>
      </c>
      <c r="D993" t="str">
        <f t="shared" ca="1" si="31"/>
        <v>Drake Batherson - OTT - C</v>
      </c>
    </row>
    <row r="994" spans="1:4" x14ac:dyDescent="0.25">
      <c r="A994" t="str">
        <f>IF(Données!A994&lt;&gt;0,Données!A994,"")</f>
        <v>Maxime Lajoie - OTT - DG</v>
      </c>
      <c r="B994">
        <f t="shared" ca="1" si="30"/>
        <v>1</v>
      </c>
      <c r="C994">
        <f ca="1">IF(B994=0,"",COUNTIF($B$2:B994,"&gt;0"))</f>
        <v>991</v>
      </c>
      <c r="D994" t="str">
        <f t="shared" ca="1" si="31"/>
        <v>Nicholas Paul - OTT - C, AG</v>
      </c>
    </row>
    <row r="995" spans="1:4" x14ac:dyDescent="0.25">
      <c r="A995" t="str">
        <f>IF(Données!A995&lt;&gt;0,Données!A995,"")</f>
        <v>Drake Batherson - OTT - C</v>
      </c>
      <c r="B995">
        <f t="shared" ca="1" si="30"/>
        <v>1</v>
      </c>
      <c r="C995">
        <f ca="1">IF(B995=0,"",COUNTIF($B$2:B995,"&gt;0"))</f>
        <v>992</v>
      </c>
      <c r="D995" t="str">
        <f t="shared" ca="1" si="31"/>
        <v>Parker Kelly - OTT - C, AG</v>
      </c>
    </row>
    <row r="996" spans="1:4" x14ac:dyDescent="0.25">
      <c r="A996" t="str">
        <f>IF(Données!A996&lt;&gt;0,Données!A996,"")</f>
        <v>Nicholas Paul - OTT - C, AG</v>
      </c>
      <c r="B996">
        <f t="shared" ca="1" si="30"/>
        <v>1</v>
      </c>
      <c r="C996">
        <f ca="1">IF(B996=0,"",COUNTIF($B$2:B996,"&gt;0"))</f>
        <v>993</v>
      </c>
      <c r="D996" t="str">
        <f t="shared" ca="1" si="31"/>
        <v>Jack Rodewald - OTT - AD</v>
      </c>
    </row>
    <row r="997" spans="1:4" x14ac:dyDescent="0.25">
      <c r="A997" t="str">
        <f>IF(Données!A997&lt;&gt;0,Données!A997,"")</f>
        <v>Parker Kelly - OTT - C, AG</v>
      </c>
      <c r="B997">
        <f t="shared" ca="1" si="30"/>
        <v>1</v>
      </c>
      <c r="C997">
        <f ca="1">IF(B997=0,"",COUNTIF($B$2:B997,"&gt;0"))</f>
        <v>994</v>
      </c>
      <c r="D997" t="str">
        <f t="shared" ca="1" si="31"/>
        <v>Michael Carcone - OTT - AG, C</v>
      </c>
    </row>
    <row r="998" spans="1:4" x14ac:dyDescent="0.25">
      <c r="A998" t="str">
        <f>IF(Données!A998&lt;&gt;0,Données!A998,"")</f>
        <v>Jack Rodewald - OTT - AD</v>
      </c>
      <c r="B998">
        <f t="shared" ca="1" si="30"/>
        <v>1</v>
      </c>
      <c r="C998">
        <f ca="1">IF(B998=0,"",COUNTIF($B$2:B998,"&gt;0"))</f>
        <v>995</v>
      </c>
      <c r="D998" t="str">
        <f t="shared" ca="1" si="31"/>
        <v>Nick Ebert - OTT - DD</v>
      </c>
    </row>
    <row r="999" spans="1:4" x14ac:dyDescent="0.25">
      <c r="A999" t="str">
        <f>IF(Données!A999&lt;&gt;0,Données!A999,"")</f>
        <v>Michael Carcone - OTT - AG, C</v>
      </c>
      <c r="B999">
        <f t="shared" ca="1" si="30"/>
        <v>1</v>
      </c>
      <c r="C999">
        <f ca="1">IF(B999=0,"",COUNTIF($B$2:B999,"&gt;0"))</f>
        <v>996</v>
      </c>
      <c r="D999" t="str">
        <f t="shared" ca="1" si="31"/>
        <v>Andreas Englund - OTT - DG</v>
      </c>
    </row>
    <row r="1000" spans="1:4" x14ac:dyDescent="0.25">
      <c r="A1000" t="str">
        <f>IF(Données!A1000&lt;&gt;0,Données!A1000,"")</f>
        <v>Nick Ebert - OTT - DD</v>
      </c>
      <c r="B1000">
        <f t="shared" ca="1" si="30"/>
        <v>1</v>
      </c>
      <c r="C1000">
        <f ca="1">IF(B1000=0,"",COUNTIF($B$2:B1000,"&gt;0"))</f>
        <v>997</v>
      </c>
      <c r="D1000" t="str">
        <f t="shared" ca="1" si="31"/>
        <v>Marcus Hogberg - OTT - G</v>
      </c>
    </row>
    <row r="1001" spans="1:4" x14ac:dyDescent="0.25">
      <c r="A1001" t="str">
        <f>IF(Données!A1001&lt;&gt;0,Données!A1001,"")</f>
        <v>Andreas Englund - OTT - DG</v>
      </c>
      <c r="B1001">
        <f t="shared" ca="1" si="30"/>
        <v>1</v>
      </c>
      <c r="C1001">
        <f ca="1">IF(B1001=0,"",COUNTIF($B$2:B1001,"&gt;0"))</f>
        <v>998</v>
      </c>
      <c r="D1001" t="str">
        <f t="shared" ca="1" si="31"/>
        <v>Morgan Klimchuk - OTT - AG</v>
      </c>
    </row>
    <row r="1002" spans="1:4" x14ac:dyDescent="0.25">
      <c r="A1002" t="str">
        <f>IF(Données!A1002&lt;&gt;0,Données!A1002,"")</f>
        <v>Marcus Hogberg - OTT - G</v>
      </c>
      <c r="B1002">
        <f t="shared" ca="1" si="30"/>
        <v>1</v>
      </c>
      <c r="C1002">
        <f ca="1">IF(B1002=0,"",COUNTIF($B$2:B1002,"&gt;0"))</f>
        <v>999</v>
      </c>
      <c r="D1002" t="str">
        <f t="shared" ca="1" si="31"/>
        <v>Claude Giroux - PHI - AG, C, AD</v>
      </c>
    </row>
    <row r="1003" spans="1:4" x14ac:dyDescent="0.25">
      <c r="A1003" t="str">
        <f>IF(Données!A1003&lt;&gt;0,Données!A1003,"")</f>
        <v>Morgan Klimchuk - OTT - AG</v>
      </c>
      <c r="B1003">
        <f t="shared" ca="1" si="30"/>
        <v>1</v>
      </c>
      <c r="C1003">
        <f ca="1">IF(B1003=0,"",COUNTIF($B$2:B1003,"&gt;0"))</f>
        <v>1000</v>
      </c>
      <c r="D1003" t="str">
        <f t="shared" ca="1" si="31"/>
        <v>Jakub Voracek - PHI - AD</v>
      </c>
    </row>
    <row r="1004" spans="1:4" x14ac:dyDescent="0.25">
      <c r="A1004" t="str">
        <f>IF(Données!A1004&lt;&gt;0,Données!A1004,"")</f>
        <v>Claude Giroux - PHI - AG, C, AD</v>
      </c>
      <c r="B1004">
        <f t="shared" ca="1" si="30"/>
        <v>1</v>
      </c>
      <c r="C1004">
        <f ca="1">IF(B1004=0,"",COUNTIF($B$2:B1004,"&gt;0"))</f>
        <v>1001</v>
      </c>
      <c r="D1004" t="str">
        <f t="shared" ca="1" si="31"/>
        <v>Kevin Hayes - PHI - C</v>
      </c>
    </row>
    <row r="1005" spans="1:4" x14ac:dyDescent="0.25">
      <c r="A1005" t="str">
        <f>IF(Données!A1005&lt;&gt;0,Données!A1005,"")</f>
        <v>Jakub Voracek - PHI - AD</v>
      </c>
      <c r="B1005">
        <f t="shared" ca="1" si="30"/>
        <v>1</v>
      </c>
      <c r="C1005">
        <f ca="1">IF(B1005=0,"",COUNTIF($B$2:B1005,"&gt;0"))</f>
        <v>1002</v>
      </c>
      <c r="D1005" t="str">
        <f t="shared" ca="1" si="31"/>
        <v>James vanRiemsdyk - PHI - AG</v>
      </c>
    </row>
    <row r="1006" spans="1:4" x14ac:dyDescent="0.25">
      <c r="A1006" t="str">
        <f>IF(Données!A1006&lt;&gt;0,Données!A1006,"")</f>
        <v>Kevin Hayes - PHI - C</v>
      </c>
      <c r="B1006">
        <f t="shared" ca="1" si="30"/>
        <v>1</v>
      </c>
      <c r="C1006">
        <f ca="1">IF(B1006=0,"",COUNTIF($B$2:B1006,"&gt;0"))</f>
        <v>1003</v>
      </c>
      <c r="D1006" t="str">
        <f t="shared" ca="1" si="31"/>
        <v>Matt Niskanen - PHI - DD</v>
      </c>
    </row>
    <row r="1007" spans="1:4" x14ac:dyDescent="0.25">
      <c r="A1007" t="str">
        <f>IF(Données!A1007&lt;&gt;0,Données!A1007,"")</f>
        <v>James vanRiemsdyk - PHI - AG</v>
      </c>
      <c r="B1007">
        <f t="shared" ca="1" si="30"/>
        <v>1</v>
      </c>
      <c r="C1007">
        <f ca="1">IF(B1007=0,"",COUNTIF($B$2:B1007,"&gt;0"))</f>
        <v>1004</v>
      </c>
      <c r="D1007" t="str">
        <f t="shared" ca="1" si="31"/>
        <v>Shayne Gostisbehere - PHI - DG</v>
      </c>
    </row>
    <row r="1008" spans="1:4" x14ac:dyDescent="0.25">
      <c r="A1008" t="str">
        <f>IF(Données!A1008&lt;&gt;0,Données!A1008,"")</f>
        <v>Matt Niskanen - PHI - DD</v>
      </c>
      <c r="B1008">
        <f t="shared" ca="1" si="30"/>
        <v>1</v>
      </c>
      <c r="C1008">
        <f ca="1">IF(B1008=0,"",COUNTIF($B$2:B1008,"&gt;0"))</f>
        <v>1005</v>
      </c>
      <c r="D1008" t="str">
        <f t="shared" ca="1" si="31"/>
        <v>Sean Couturier - PHI - C</v>
      </c>
    </row>
    <row r="1009" spans="1:4" x14ac:dyDescent="0.25">
      <c r="A1009" t="str">
        <f>IF(Données!A1009&lt;&gt;0,Données!A1009,"")</f>
        <v>Shayne Gostisbehere - PHI - DG</v>
      </c>
      <c r="B1009">
        <f t="shared" ca="1" si="30"/>
        <v>1</v>
      </c>
      <c r="C1009">
        <f ca="1">IF(B1009=0,"",COUNTIF($B$2:B1009,"&gt;0"))</f>
        <v>1006</v>
      </c>
      <c r="D1009" t="str">
        <f t="shared" ca="1" si="31"/>
        <v>Justin Braun - PHI - DD</v>
      </c>
    </row>
    <row r="1010" spans="1:4" x14ac:dyDescent="0.25">
      <c r="A1010" t="str">
        <f>IF(Données!A1010&lt;&gt;0,Données!A1010,"")</f>
        <v>Sean Couturier - PHI - C</v>
      </c>
      <c r="B1010">
        <f t="shared" ca="1" si="30"/>
        <v>1</v>
      </c>
      <c r="C1010">
        <f ca="1">IF(B1010=0,"",COUNTIF($B$2:B1010,"&gt;0"))</f>
        <v>1007</v>
      </c>
      <c r="D1010" t="str">
        <f t="shared" ca="1" si="31"/>
        <v>Nolan Patrick - PHI - C, AD</v>
      </c>
    </row>
    <row r="1011" spans="1:4" x14ac:dyDescent="0.25">
      <c r="A1011" t="str">
        <f>IF(Données!A1011&lt;&gt;0,Données!A1011,"")</f>
        <v>Justin Braun - PHI - DD</v>
      </c>
      <c r="B1011">
        <f t="shared" ca="1" si="30"/>
        <v>1</v>
      </c>
      <c r="C1011">
        <f ca="1">IF(B1011=0,"",COUNTIF($B$2:B1011,"&gt;0"))</f>
        <v>1008</v>
      </c>
      <c r="D1011" t="str">
        <f t="shared" ca="1" si="31"/>
        <v>Travis Sanheim - PHI - DD</v>
      </c>
    </row>
    <row r="1012" spans="1:4" x14ac:dyDescent="0.25">
      <c r="A1012" t="str">
        <f>IF(Données!A1012&lt;&gt;0,Données!A1012,"")</f>
        <v>Nolan Patrick - PHI - C, AD</v>
      </c>
      <c r="B1012">
        <f t="shared" ca="1" si="30"/>
        <v>1</v>
      </c>
      <c r="C1012">
        <f ca="1">IF(B1012=0,"",COUNTIF($B$2:B1012,"&gt;0"))</f>
        <v>1009</v>
      </c>
      <c r="D1012" t="str">
        <f t="shared" ca="1" si="31"/>
        <v>Scott Laughton - PHI - C</v>
      </c>
    </row>
    <row r="1013" spans="1:4" x14ac:dyDescent="0.25">
      <c r="A1013" t="str">
        <f>IF(Données!A1013&lt;&gt;0,Données!A1013,"")</f>
        <v>Travis Sanheim - PHI - DD</v>
      </c>
      <c r="B1013">
        <f t="shared" ca="1" si="30"/>
        <v>1</v>
      </c>
      <c r="C1013">
        <f ca="1">IF(B1013=0,"",COUNTIF($B$2:B1013,"&gt;0"))</f>
        <v>1010</v>
      </c>
      <c r="D1013" t="str">
        <f t="shared" ca="1" si="31"/>
        <v>Brian Elliott - PHI - G</v>
      </c>
    </row>
    <row r="1014" spans="1:4" x14ac:dyDescent="0.25">
      <c r="A1014" t="str">
        <f>IF(Données!A1014&lt;&gt;0,Données!A1014,"")</f>
        <v>Scott Laughton - PHI - C</v>
      </c>
      <c r="B1014">
        <f t="shared" ca="1" si="30"/>
        <v>1</v>
      </c>
      <c r="C1014">
        <f ca="1">IF(B1014=0,"",COUNTIF($B$2:B1014,"&gt;0"))</f>
        <v>1011</v>
      </c>
      <c r="D1014" t="str">
        <f t="shared" ca="1" si="31"/>
        <v>Michael Raffl - PHI - AG, AD</v>
      </c>
    </row>
    <row r="1015" spans="1:4" x14ac:dyDescent="0.25">
      <c r="A1015" t="str">
        <f>IF(Données!A1015&lt;&gt;0,Données!A1015,"")</f>
        <v>Brian Elliott - PHI - G</v>
      </c>
      <c r="B1015">
        <f t="shared" ca="1" si="30"/>
        <v>1</v>
      </c>
      <c r="C1015">
        <f ca="1">IF(B1015=0,"",COUNTIF($B$2:B1015,"&gt;0"))</f>
        <v>1012</v>
      </c>
      <c r="D1015" t="str">
        <f t="shared" ca="1" si="31"/>
        <v>Joel Farabee - PHI - AG</v>
      </c>
    </row>
    <row r="1016" spans="1:4" x14ac:dyDescent="0.25">
      <c r="A1016" t="str">
        <f>IF(Données!A1016&lt;&gt;0,Données!A1016,"")</f>
        <v>Michael Raffl - PHI - AG, AD</v>
      </c>
      <c r="B1016">
        <f t="shared" ca="1" si="30"/>
        <v>1</v>
      </c>
      <c r="C1016">
        <f ca="1">IF(B1016=0,"",COUNTIF($B$2:B1016,"&gt;0"))</f>
        <v>1013</v>
      </c>
      <c r="D1016" t="str">
        <f t="shared" ca="1" si="31"/>
        <v>Robert Hagg - PHI - DG</v>
      </c>
    </row>
    <row r="1017" spans="1:4" x14ac:dyDescent="0.25">
      <c r="A1017" t="str">
        <f>IF(Données!A1017&lt;&gt;0,Données!A1017,"")</f>
        <v>Joel Farabee - PHI - AG</v>
      </c>
      <c r="B1017">
        <f t="shared" ca="1" si="30"/>
        <v>1</v>
      </c>
      <c r="C1017">
        <f ca="1">IF(B1017=0,"",COUNTIF($B$2:B1017,"&gt;0"))</f>
        <v>1014</v>
      </c>
      <c r="D1017" t="str">
        <f t="shared" ca="1" si="31"/>
        <v>Oskar Lindblom - PHI - AG</v>
      </c>
    </row>
    <row r="1018" spans="1:4" x14ac:dyDescent="0.25">
      <c r="A1018" t="str">
        <f>IF(Données!A1018&lt;&gt;0,Données!A1018,"")</f>
        <v>Robert Hagg - PHI - DG</v>
      </c>
      <c r="B1018">
        <f t="shared" ca="1" si="30"/>
        <v>1</v>
      </c>
      <c r="C1018">
        <f ca="1">IF(B1018=0,"",COUNTIF($B$2:B1018,"&gt;0"))</f>
        <v>1015</v>
      </c>
      <c r="D1018" t="str">
        <f t="shared" ca="1" si="31"/>
        <v>German Rubtsov - PHI - C</v>
      </c>
    </row>
    <row r="1019" spans="1:4" x14ac:dyDescent="0.25">
      <c r="A1019" t="str">
        <f>IF(Données!A1019&lt;&gt;0,Données!A1019,"")</f>
        <v>Oskar Lindblom - PHI - AG</v>
      </c>
      <c r="B1019">
        <f t="shared" ca="1" si="30"/>
        <v>1</v>
      </c>
      <c r="C1019">
        <f ca="1">IF(B1019=0,"",COUNTIF($B$2:B1019,"&gt;0"))</f>
        <v>1016</v>
      </c>
      <c r="D1019" t="str">
        <f t="shared" ca="1" si="31"/>
        <v>Tyler Pitlick - PHI - AD</v>
      </c>
    </row>
    <row r="1020" spans="1:4" x14ac:dyDescent="0.25">
      <c r="A1020" t="str">
        <f>IF(Données!A1020&lt;&gt;0,Données!A1020,"")</f>
        <v>German Rubtsov - PHI - C</v>
      </c>
      <c r="B1020">
        <f t="shared" ca="1" si="30"/>
        <v>1</v>
      </c>
      <c r="C1020">
        <f ca="1">IF(B1020=0,"",COUNTIF($B$2:B1020,"&gt;0"))</f>
        <v>1017</v>
      </c>
      <c r="D1020" t="str">
        <f t="shared" ca="1" si="31"/>
        <v>Felix Sandstrom - PHI - G</v>
      </c>
    </row>
    <row r="1021" spans="1:4" x14ac:dyDescent="0.25">
      <c r="A1021" t="str">
        <f>IF(Données!A1021&lt;&gt;0,Données!A1021,"")</f>
        <v>Tyler Pitlick - PHI - AD</v>
      </c>
      <c r="B1021">
        <f t="shared" ca="1" si="30"/>
        <v>1</v>
      </c>
      <c r="C1021">
        <f ca="1">IF(B1021=0,"",COUNTIF($B$2:B1021,"&gt;0"))</f>
        <v>1018</v>
      </c>
      <c r="D1021" t="str">
        <f t="shared" ca="1" si="31"/>
        <v>Carsen Twarynski - PHI - AG</v>
      </c>
    </row>
    <row r="1022" spans="1:4" x14ac:dyDescent="0.25">
      <c r="A1022" t="str">
        <f>IF(Données!A1022&lt;&gt;0,Données!A1022,"")</f>
        <v>Felix Sandstrom - PHI - G</v>
      </c>
      <c r="B1022">
        <f t="shared" ca="1" si="30"/>
        <v>1</v>
      </c>
      <c r="C1022">
        <f ca="1">IF(B1022=0,"",COUNTIF($B$2:B1022,"&gt;0"))</f>
        <v>1019</v>
      </c>
      <c r="D1022" t="str">
        <f t="shared" ca="1" si="31"/>
        <v>Kirill Ustimenko - PHI - G</v>
      </c>
    </row>
    <row r="1023" spans="1:4" x14ac:dyDescent="0.25">
      <c r="A1023" t="str">
        <f>IF(Données!A1023&lt;&gt;0,Données!A1023,"")</f>
        <v>Carsen Twarynski - PHI - AG</v>
      </c>
      <c r="B1023">
        <f t="shared" ca="1" si="30"/>
        <v>1</v>
      </c>
      <c r="C1023">
        <f ca="1">IF(B1023=0,"",COUNTIF($B$2:B1023,"&gt;0"))</f>
        <v>1020</v>
      </c>
      <c r="D1023" t="str">
        <f t="shared" ca="1" si="31"/>
        <v>Mikhail Vorobyov - PHI - C</v>
      </c>
    </row>
    <row r="1024" spans="1:4" x14ac:dyDescent="0.25">
      <c r="A1024" t="str">
        <f>IF(Données!A1024&lt;&gt;0,Données!A1024,"")</f>
        <v>Kirill Ustimenko - PHI - G</v>
      </c>
      <c r="B1024">
        <f t="shared" ca="1" si="30"/>
        <v>1</v>
      </c>
      <c r="C1024">
        <f ca="1">IF(B1024=0,"",COUNTIF($B$2:B1024,"&gt;0"))</f>
        <v>1021</v>
      </c>
      <c r="D1024" t="str">
        <f t="shared" ca="1" si="31"/>
        <v>Matthew Strome - PHI - AG</v>
      </c>
    </row>
    <row r="1025" spans="1:4" x14ac:dyDescent="0.25">
      <c r="A1025" t="str">
        <f>IF(Données!A1025&lt;&gt;0,Données!A1025,"")</f>
        <v>Mikhail Vorobyov - PHI - C</v>
      </c>
      <c r="B1025">
        <f t="shared" ca="1" si="30"/>
        <v>1</v>
      </c>
      <c r="C1025">
        <f ca="1">IF(B1025=0,"",COUNTIF($B$2:B1025,"&gt;0"))</f>
        <v>1022</v>
      </c>
      <c r="D1025" t="str">
        <f t="shared" ca="1" si="31"/>
        <v>Maksim Sushko - PHI - AD</v>
      </c>
    </row>
    <row r="1026" spans="1:4" x14ac:dyDescent="0.25">
      <c r="A1026" t="str">
        <f>IF(Données!A1026&lt;&gt;0,Données!A1026,"")</f>
        <v>Matthew Strome - PHI - AG</v>
      </c>
      <c r="B1026">
        <f t="shared" ca="1" si="30"/>
        <v>1</v>
      </c>
      <c r="C1026">
        <f ca="1">IF(B1026=0,"",COUNTIF($B$2:B1026,"&gt;0"))</f>
        <v>1023</v>
      </c>
      <c r="D1026" t="str">
        <f t="shared" ca="1" si="31"/>
        <v>Morgan Frost - PHI - C</v>
      </c>
    </row>
    <row r="1027" spans="1:4" x14ac:dyDescent="0.25">
      <c r="A1027" t="str">
        <f>IF(Données!A1027&lt;&gt;0,Données!A1027,"")</f>
        <v>Maksim Sushko - PHI - AD</v>
      </c>
      <c r="B1027">
        <f t="shared" ref="B1027:B1090" ca="1" si="32">IFERROR(SEARCH(INDIRECT(CELL("adresse")),A1027),0)</f>
        <v>1</v>
      </c>
      <c r="C1027">
        <f ca="1">IF(B1027=0,"",COUNTIF($B$2:B1027,"&gt;0"))</f>
        <v>1024</v>
      </c>
      <c r="D1027" t="str">
        <f t="shared" ref="D1027:D1090" ca="1" si="33">IFERROR(INDEX(A:A,MATCH(ROW(B1026),C:C,0)),"")</f>
        <v>Carter Hart - PHI - G</v>
      </c>
    </row>
    <row r="1028" spans="1:4" x14ac:dyDescent="0.25">
      <c r="A1028" t="str">
        <f>IF(Données!A1028&lt;&gt;0,Données!A1028,"")</f>
        <v>Morgan Frost - PHI - C</v>
      </c>
      <c r="B1028">
        <f t="shared" ca="1" si="32"/>
        <v>1</v>
      </c>
      <c r="C1028">
        <f ca="1">IF(B1028=0,"",COUNTIF($B$2:B1028,"&gt;0"))</f>
        <v>1025</v>
      </c>
      <c r="D1028" t="str">
        <f t="shared" ca="1" si="33"/>
        <v>Pascal Laberge - PHI - C</v>
      </c>
    </row>
    <row r="1029" spans="1:4" x14ac:dyDescent="0.25">
      <c r="A1029" t="str">
        <f>IF(Données!A1029&lt;&gt;0,Données!A1029,"")</f>
        <v>Carter Hart - PHI - G</v>
      </c>
      <c r="B1029">
        <f t="shared" ca="1" si="32"/>
        <v>1</v>
      </c>
      <c r="C1029">
        <f ca="1">IF(B1029=0,"",COUNTIF($B$2:B1029,"&gt;0"))</f>
        <v>1026</v>
      </c>
      <c r="D1029" t="str">
        <f t="shared" ca="1" si="33"/>
        <v>Isaac Ratcliffe - PHI - AG</v>
      </c>
    </row>
    <row r="1030" spans="1:4" x14ac:dyDescent="0.25">
      <c r="A1030" t="str">
        <f>IF(Données!A1030&lt;&gt;0,Données!A1030,"")</f>
        <v>Pascal Laberge - PHI - C</v>
      </c>
      <c r="B1030">
        <f t="shared" ca="1" si="32"/>
        <v>1</v>
      </c>
      <c r="C1030">
        <f ca="1">IF(B1030=0,"",COUNTIF($B$2:B1030,"&gt;0"))</f>
        <v>1027</v>
      </c>
      <c r="D1030" t="str">
        <f t="shared" ca="1" si="33"/>
        <v>David Kase - PHI - AD, AG, C</v>
      </c>
    </row>
    <row r="1031" spans="1:4" x14ac:dyDescent="0.25">
      <c r="A1031" t="str">
        <f>IF(Données!A1031&lt;&gt;0,Données!A1031,"")</f>
        <v>Isaac Ratcliffe - PHI - AG</v>
      </c>
      <c r="B1031">
        <f t="shared" ca="1" si="32"/>
        <v>1</v>
      </c>
      <c r="C1031">
        <f ca="1">IF(B1031=0,"",COUNTIF($B$2:B1031,"&gt;0"))</f>
        <v>1028</v>
      </c>
      <c r="D1031" t="str">
        <f t="shared" ca="1" si="33"/>
        <v>Mark Friedman - PHI - DD</v>
      </c>
    </row>
    <row r="1032" spans="1:4" x14ac:dyDescent="0.25">
      <c r="A1032" t="str">
        <f>IF(Données!A1032&lt;&gt;0,Données!A1032,"")</f>
        <v>David Kase - PHI - AD, AG, C</v>
      </c>
      <c r="B1032">
        <f t="shared" ca="1" si="32"/>
        <v>1</v>
      </c>
      <c r="C1032">
        <f ca="1">IF(B1032=0,"",COUNTIF($B$2:B1032,"&gt;0"))</f>
        <v>1029</v>
      </c>
      <c r="D1032" t="str">
        <f t="shared" ca="1" si="33"/>
        <v>Yegor Zamula - PHI - DG</v>
      </c>
    </row>
    <row r="1033" spans="1:4" x14ac:dyDescent="0.25">
      <c r="A1033" t="str">
        <f>IF(Données!A1033&lt;&gt;0,Données!A1033,"")</f>
        <v>Mark Friedman - PHI - DD</v>
      </c>
      <c r="B1033">
        <f t="shared" ca="1" si="32"/>
        <v>1</v>
      </c>
      <c r="C1033">
        <f ca="1">IF(B1033=0,"",COUNTIF($B$2:B1033,"&gt;0"))</f>
        <v>1030</v>
      </c>
      <c r="D1033" t="str">
        <f t="shared" ca="1" si="33"/>
        <v>Connor Bunnaman - PHI - C</v>
      </c>
    </row>
    <row r="1034" spans="1:4" x14ac:dyDescent="0.25">
      <c r="A1034" t="str">
        <f>IF(Données!A1034&lt;&gt;0,Données!A1034,"")</f>
        <v>Yegor Zamula - PHI - DG</v>
      </c>
      <c r="B1034">
        <f t="shared" ca="1" si="32"/>
        <v>1</v>
      </c>
      <c r="C1034">
        <f ca="1">IF(B1034=0,"",COUNTIF($B$2:B1034,"&gt;0"))</f>
        <v>1031</v>
      </c>
      <c r="D1034" t="str">
        <f t="shared" ca="1" si="33"/>
        <v>Andy Andreoff - PHI - AG, C</v>
      </c>
    </row>
    <row r="1035" spans="1:4" x14ac:dyDescent="0.25">
      <c r="A1035" t="str">
        <f>IF(Données!A1035&lt;&gt;0,Données!A1035,"")</f>
        <v>Connor Bunnaman - PHI - C</v>
      </c>
      <c r="B1035">
        <f t="shared" ca="1" si="32"/>
        <v>1</v>
      </c>
      <c r="C1035">
        <f ca="1">IF(B1035=0,"",COUNTIF($B$2:B1035,"&gt;0"))</f>
        <v>1032</v>
      </c>
      <c r="D1035" t="str">
        <f t="shared" ca="1" si="33"/>
        <v>Alex Lyon - PHI - G</v>
      </c>
    </row>
    <row r="1036" spans="1:4" x14ac:dyDescent="0.25">
      <c r="A1036" t="str">
        <f>IF(Données!A1036&lt;&gt;0,Données!A1036,"")</f>
        <v>Andy Andreoff - PHI - AG, C</v>
      </c>
      <c r="B1036">
        <f t="shared" ca="1" si="32"/>
        <v>1</v>
      </c>
      <c r="C1036">
        <f ca="1">IF(B1036=0,"",COUNTIF($B$2:B1036,"&gt;0"))</f>
        <v>1033</v>
      </c>
      <c r="D1036" t="str">
        <f t="shared" ca="1" si="33"/>
        <v>Andy Welinski - PHI - DD</v>
      </c>
    </row>
    <row r="1037" spans="1:4" x14ac:dyDescent="0.25">
      <c r="A1037" t="str">
        <f>IF(Données!A1037&lt;&gt;0,Données!A1037,"")</f>
        <v>Alex Lyon - PHI - G</v>
      </c>
      <c r="B1037">
        <f t="shared" ca="1" si="32"/>
        <v>1</v>
      </c>
      <c r="C1037">
        <f ca="1">IF(B1037=0,"",COUNTIF($B$2:B1037,"&gt;0"))</f>
        <v>1034</v>
      </c>
      <c r="D1037" t="str">
        <f t="shared" ca="1" si="33"/>
        <v>Nicolas Aube-Kubel - PHI - AD</v>
      </c>
    </row>
    <row r="1038" spans="1:4" x14ac:dyDescent="0.25">
      <c r="A1038" t="str">
        <f>IF(Données!A1038&lt;&gt;0,Données!A1038,"")</f>
        <v>Andy Welinski - PHI - DD</v>
      </c>
      <c r="B1038">
        <f t="shared" ca="1" si="32"/>
        <v>1</v>
      </c>
      <c r="C1038">
        <f ca="1">IF(B1038=0,"",COUNTIF($B$2:B1038,"&gt;0"))</f>
        <v>1035</v>
      </c>
      <c r="D1038" t="str">
        <f t="shared" ca="1" si="33"/>
        <v>Jean-François Berube - PHI - G</v>
      </c>
    </row>
    <row r="1039" spans="1:4" x14ac:dyDescent="0.25">
      <c r="A1039" t="str">
        <f>IF(Données!A1039&lt;&gt;0,Données!A1039,"")</f>
        <v>Nicolas Aube-Kubel - PHI - AD</v>
      </c>
      <c r="B1039">
        <f t="shared" ca="1" si="32"/>
        <v>1</v>
      </c>
      <c r="C1039">
        <f ca="1">IF(B1039=0,"",COUNTIF($B$2:B1039,"&gt;0"))</f>
        <v>1036</v>
      </c>
      <c r="D1039" t="str">
        <f t="shared" ca="1" si="33"/>
        <v>Chris Bigras - PHI - DD</v>
      </c>
    </row>
    <row r="1040" spans="1:4" x14ac:dyDescent="0.25">
      <c r="A1040" t="str">
        <f>IF(Données!A1040&lt;&gt;0,Données!A1040,"")</f>
        <v>Jean-François Berube - PHI - G</v>
      </c>
      <c r="B1040">
        <f t="shared" ca="1" si="32"/>
        <v>1</v>
      </c>
      <c r="C1040">
        <f ca="1">IF(B1040=0,"",COUNTIF($B$2:B1040,"&gt;0"))</f>
        <v>1037</v>
      </c>
      <c r="D1040" t="str">
        <f t="shared" ca="1" si="33"/>
        <v>Kyle Criscuolo - PHI - C</v>
      </c>
    </row>
    <row r="1041" spans="1:4" x14ac:dyDescent="0.25">
      <c r="A1041" t="str">
        <f>IF(Données!A1041&lt;&gt;0,Données!A1041,"")</f>
        <v>Chris Bigras - PHI - DD</v>
      </c>
      <c r="B1041">
        <f t="shared" ca="1" si="32"/>
        <v>1</v>
      </c>
      <c r="C1041">
        <f ca="1">IF(B1041=0,"",COUNTIF($B$2:B1041,"&gt;0"))</f>
        <v>1038</v>
      </c>
      <c r="D1041" t="str">
        <f t="shared" ca="1" si="33"/>
        <v>Kurtis Gabriel - PHI - AD</v>
      </c>
    </row>
    <row r="1042" spans="1:4" x14ac:dyDescent="0.25">
      <c r="A1042" t="str">
        <f>IF(Données!A1042&lt;&gt;0,Données!A1042,"")</f>
        <v>Kyle Criscuolo - PHI - C</v>
      </c>
      <c r="B1042">
        <f t="shared" ca="1" si="32"/>
        <v>1</v>
      </c>
      <c r="C1042">
        <f ca="1">IF(B1042=0,"",COUNTIF($B$2:B1042,"&gt;0"))</f>
        <v>1039</v>
      </c>
      <c r="D1042" t="str">
        <f t="shared" ca="1" si="33"/>
        <v>Samuel Morin - PHI - DG</v>
      </c>
    </row>
    <row r="1043" spans="1:4" x14ac:dyDescent="0.25">
      <c r="A1043" t="str">
        <f>IF(Données!A1043&lt;&gt;0,Données!A1043,"")</f>
        <v>Kurtis Gabriel - PHI - AD</v>
      </c>
      <c r="B1043">
        <f t="shared" ca="1" si="32"/>
        <v>1</v>
      </c>
      <c r="C1043">
        <f ca="1">IF(B1043=0,"",COUNTIF($B$2:B1043,"&gt;0"))</f>
        <v>1040</v>
      </c>
      <c r="D1043" t="str">
        <f t="shared" ca="1" si="33"/>
        <v>Nate Prosser - PHI - DD</v>
      </c>
    </row>
    <row r="1044" spans="1:4" x14ac:dyDescent="0.25">
      <c r="A1044" t="str">
        <f>IF(Données!A1044&lt;&gt;0,Données!A1044,"")</f>
        <v>Samuel Morin - PHI - DG</v>
      </c>
      <c r="B1044">
        <f t="shared" ca="1" si="32"/>
        <v>1</v>
      </c>
      <c r="C1044">
        <f ca="1">IF(B1044=0,"",COUNTIF($B$2:B1044,"&gt;0"))</f>
        <v>1041</v>
      </c>
      <c r="D1044" t="str">
        <f t="shared" ca="1" si="33"/>
        <v>Tyler Wotherspoon - PHI - DG</v>
      </c>
    </row>
    <row r="1045" spans="1:4" x14ac:dyDescent="0.25">
      <c r="A1045" t="str">
        <f>IF(Données!A1045&lt;&gt;0,Données!A1045,"")</f>
        <v>Nate Prosser - PHI - DD</v>
      </c>
      <c r="B1045">
        <f t="shared" ca="1" si="32"/>
        <v>1</v>
      </c>
      <c r="C1045">
        <f ca="1">IF(B1045=0,"",COUNTIF($B$2:B1045,"&gt;0"))</f>
        <v>1042</v>
      </c>
      <c r="D1045" t="str">
        <f t="shared" ca="1" si="33"/>
        <v>Philippe Myers - PHI - DD</v>
      </c>
    </row>
    <row r="1046" spans="1:4" x14ac:dyDescent="0.25">
      <c r="A1046" t="str">
        <f>IF(Données!A1046&lt;&gt;0,Données!A1046,"")</f>
        <v>Tyler Wotherspoon - PHI - DG</v>
      </c>
      <c r="B1046">
        <f t="shared" ca="1" si="32"/>
        <v>1</v>
      </c>
      <c r="C1046">
        <f ca="1">IF(B1046=0,"",COUNTIF($B$2:B1046,"&gt;0"))</f>
        <v>1043</v>
      </c>
      <c r="D1046" t="str">
        <f t="shared" ca="1" si="33"/>
        <v>T.J. Brennan - PHI - DG</v>
      </c>
    </row>
    <row r="1047" spans="1:4" x14ac:dyDescent="0.25">
      <c r="A1047" t="str">
        <f>IF(Données!A1047&lt;&gt;0,Données!A1047,"")</f>
        <v>Philippe Myers - PHI - DD</v>
      </c>
      <c r="B1047">
        <f t="shared" ca="1" si="32"/>
        <v>1</v>
      </c>
      <c r="C1047">
        <f ca="1">IF(B1047=0,"",COUNTIF($B$2:B1047,"&gt;0"))</f>
        <v>1044</v>
      </c>
      <c r="D1047" t="str">
        <f t="shared" ca="1" si="33"/>
        <v>Reece Willcox - PHI - DD</v>
      </c>
    </row>
    <row r="1048" spans="1:4" x14ac:dyDescent="0.25">
      <c r="A1048" t="str">
        <f>IF(Données!A1048&lt;&gt;0,Données!A1048,"")</f>
        <v>T.J. Brennan - PHI - DG</v>
      </c>
      <c r="B1048">
        <f t="shared" ca="1" si="32"/>
        <v>1</v>
      </c>
      <c r="C1048">
        <f ca="1">IF(B1048=0,"",COUNTIF($B$2:B1048,"&gt;0"))</f>
        <v>1045</v>
      </c>
      <c r="D1048" t="str">
        <f t="shared" ca="1" si="33"/>
        <v>Travis Konecny - PHI - AD, AG</v>
      </c>
    </row>
    <row r="1049" spans="1:4" x14ac:dyDescent="0.25">
      <c r="A1049" t="str">
        <f>IF(Données!A1049&lt;&gt;0,Données!A1049,"")</f>
        <v>Reece Willcox - PHI - DD</v>
      </c>
      <c r="B1049">
        <f t="shared" ca="1" si="32"/>
        <v>1</v>
      </c>
      <c r="C1049">
        <f ca="1">IF(B1049=0,"",COUNTIF($B$2:B1049,"&gt;0"))</f>
        <v>1046</v>
      </c>
      <c r="D1049" t="str">
        <f t="shared" ca="1" si="33"/>
        <v>Ivan Provorov - PHI - DG</v>
      </c>
    </row>
    <row r="1050" spans="1:4" x14ac:dyDescent="0.25">
      <c r="A1050" t="str">
        <f>IF(Données!A1050&lt;&gt;0,Données!A1050,"")</f>
        <v>Travis Konecny - PHI - AD, AG</v>
      </c>
      <c r="B1050">
        <f t="shared" ca="1" si="32"/>
        <v>1</v>
      </c>
      <c r="C1050">
        <f ca="1">IF(B1050=0,"",COUNTIF($B$2:B1050,"&gt;0"))</f>
        <v>1047</v>
      </c>
      <c r="D1050" t="str">
        <f t="shared" ca="1" si="33"/>
        <v>Evgeni Malkin - PIT - C</v>
      </c>
    </row>
    <row r="1051" spans="1:4" x14ac:dyDescent="0.25">
      <c r="A1051" t="str">
        <f>IF(Données!A1051&lt;&gt;0,Données!A1051,"")</f>
        <v>Ivan Provorov - PHI - DG</v>
      </c>
      <c r="B1051">
        <f t="shared" ca="1" si="32"/>
        <v>1</v>
      </c>
      <c r="C1051">
        <f ca="1">IF(B1051=0,"",COUNTIF($B$2:B1051,"&gt;0"))</f>
        <v>1048</v>
      </c>
      <c r="D1051" t="str">
        <f t="shared" ca="1" si="33"/>
        <v>Sidney Crosby - PIT - C</v>
      </c>
    </row>
    <row r="1052" spans="1:4" x14ac:dyDescent="0.25">
      <c r="A1052" t="str">
        <f>IF(Données!A1052&lt;&gt;0,Données!A1052,"")</f>
        <v>Evgeni Malkin - PIT - C</v>
      </c>
      <c r="B1052">
        <f t="shared" ca="1" si="32"/>
        <v>1</v>
      </c>
      <c r="C1052">
        <f ca="1">IF(B1052=0,"",COUNTIF($B$2:B1052,"&gt;0"))</f>
        <v>1049</v>
      </c>
      <c r="D1052" t="str">
        <f t="shared" ca="1" si="33"/>
        <v>Kris Letang - PIT - DD</v>
      </c>
    </row>
    <row r="1053" spans="1:4" x14ac:dyDescent="0.25">
      <c r="A1053" t="str">
        <f>IF(Données!A1053&lt;&gt;0,Données!A1053,"")</f>
        <v>Sidney Crosby - PIT - C</v>
      </c>
      <c r="B1053">
        <f t="shared" ca="1" si="32"/>
        <v>1</v>
      </c>
      <c r="C1053">
        <f ca="1">IF(B1053=0,"",COUNTIF($B$2:B1053,"&gt;0"))</f>
        <v>1050</v>
      </c>
      <c r="D1053" t="str">
        <f t="shared" ca="1" si="33"/>
        <v>Jake Guentzel - PIT - AG, AD</v>
      </c>
    </row>
    <row r="1054" spans="1:4" x14ac:dyDescent="0.25">
      <c r="A1054" t="str">
        <f>IF(Données!A1054&lt;&gt;0,Données!A1054,"")</f>
        <v>Kris Letang - PIT - DD</v>
      </c>
      <c r="B1054">
        <f t="shared" ca="1" si="32"/>
        <v>1</v>
      </c>
      <c r="C1054">
        <f ca="1">IF(B1054=0,"",COUNTIF($B$2:B1054,"&gt;0"))</f>
        <v>1051</v>
      </c>
      <c r="D1054" t="str">
        <f t="shared" ca="1" si="33"/>
        <v>Justin Schultz - PIT - DD</v>
      </c>
    </row>
    <row r="1055" spans="1:4" x14ac:dyDescent="0.25">
      <c r="A1055" t="str">
        <f>IF(Données!A1055&lt;&gt;0,Données!A1055,"")</f>
        <v>Jake Guentzel - PIT - AG, AD</v>
      </c>
      <c r="B1055">
        <f t="shared" ca="1" si="32"/>
        <v>1</v>
      </c>
      <c r="C1055">
        <f ca="1">IF(B1055=0,"",COUNTIF($B$2:B1055,"&gt;0"))</f>
        <v>1052</v>
      </c>
      <c r="D1055" t="str">
        <f t="shared" ca="1" si="33"/>
        <v>Patric Hornqvist - PIT - AD</v>
      </c>
    </row>
    <row r="1056" spans="1:4" x14ac:dyDescent="0.25">
      <c r="A1056" t="str">
        <f>IF(Données!A1056&lt;&gt;0,Données!A1056,"")</f>
        <v>Justin Schultz - PIT - DD</v>
      </c>
      <c r="B1056">
        <f t="shared" ca="1" si="32"/>
        <v>1</v>
      </c>
      <c r="C1056">
        <f ca="1">IF(B1056=0,"",COUNTIF($B$2:B1056,"&gt;0"))</f>
        <v>1053</v>
      </c>
      <c r="D1056" t="str">
        <f t="shared" ca="1" si="33"/>
        <v>Alex Galchenyuk - PIT - AG, C, AD</v>
      </c>
    </row>
    <row r="1057" spans="1:4" x14ac:dyDescent="0.25">
      <c r="A1057" t="str">
        <f>IF(Données!A1057&lt;&gt;0,Données!A1057,"")</f>
        <v>Patric Hornqvist - PIT - AD</v>
      </c>
      <c r="B1057">
        <f t="shared" ca="1" si="32"/>
        <v>1</v>
      </c>
      <c r="C1057">
        <f ca="1">IF(B1057=0,"",COUNTIF($B$2:B1057,"&gt;0"))</f>
        <v>1054</v>
      </c>
      <c r="D1057" t="str">
        <f t="shared" ca="1" si="33"/>
        <v>Nick Bjugstad - PIT - C, AD</v>
      </c>
    </row>
    <row r="1058" spans="1:4" x14ac:dyDescent="0.25">
      <c r="A1058" t="str">
        <f>IF(Données!A1058&lt;&gt;0,Données!A1058,"")</f>
        <v>Alex Galchenyuk - PIT - AG, C, AD</v>
      </c>
      <c r="B1058">
        <f t="shared" ca="1" si="32"/>
        <v>1</v>
      </c>
      <c r="C1058">
        <f ca="1">IF(B1058=0,"",COUNTIF($B$2:B1058,"&gt;0"))</f>
        <v>1055</v>
      </c>
      <c r="D1058" t="str">
        <f t="shared" ca="1" si="33"/>
        <v>Brian Dumoulin - PIT - DG</v>
      </c>
    </row>
    <row r="1059" spans="1:4" x14ac:dyDescent="0.25">
      <c r="A1059" t="str">
        <f>IF(Données!A1059&lt;&gt;0,Données!A1059,"")</f>
        <v>Nick Bjugstad - PIT - C, AD</v>
      </c>
      <c r="B1059">
        <f t="shared" ca="1" si="32"/>
        <v>1</v>
      </c>
      <c r="C1059">
        <f ca="1">IF(B1059=0,"",COUNTIF($B$2:B1059,"&gt;0"))</f>
        <v>1056</v>
      </c>
      <c r="D1059" t="str">
        <f t="shared" ca="1" si="33"/>
        <v>Erik Gudbranson - PIT - DD</v>
      </c>
    </row>
    <row r="1060" spans="1:4" x14ac:dyDescent="0.25">
      <c r="A1060" t="str">
        <f>IF(Données!A1060&lt;&gt;0,Données!A1060,"")</f>
        <v>Brian Dumoulin - PIT - DG</v>
      </c>
      <c r="B1060">
        <f t="shared" ca="1" si="32"/>
        <v>1</v>
      </c>
      <c r="C1060">
        <f ca="1">IF(B1060=0,"",COUNTIF($B$2:B1060,"&gt;0"))</f>
        <v>1057</v>
      </c>
      <c r="D1060" t="str">
        <f t="shared" ca="1" si="33"/>
        <v>Dominik Kahun - PIT - AG, AD, C</v>
      </c>
    </row>
    <row r="1061" spans="1:4" x14ac:dyDescent="0.25">
      <c r="A1061" t="str">
        <f>IF(Données!A1061&lt;&gt;0,Données!A1061,"")</f>
        <v>Erik Gudbranson - PIT - DD</v>
      </c>
      <c r="B1061">
        <f t="shared" ca="1" si="32"/>
        <v>1</v>
      </c>
      <c r="C1061">
        <f ca="1">IF(B1061=0,"",COUNTIF($B$2:B1061,"&gt;0"))</f>
        <v>1058</v>
      </c>
      <c r="D1061" t="str">
        <f t="shared" ca="1" si="33"/>
        <v>Matt Murray - PIT - G</v>
      </c>
    </row>
    <row r="1062" spans="1:4" x14ac:dyDescent="0.25">
      <c r="A1062" t="str">
        <f>IF(Données!A1062&lt;&gt;0,Données!A1062,"")</f>
        <v>Dominik Kahun - PIT - AG, AD, C</v>
      </c>
      <c r="B1062">
        <f t="shared" ca="1" si="32"/>
        <v>1</v>
      </c>
      <c r="C1062">
        <f ca="1">IF(B1062=0,"",COUNTIF($B$2:B1062,"&gt;0"))</f>
        <v>1059</v>
      </c>
      <c r="D1062" t="str">
        <f t="shared" ca="1" si="33"/>
        <v>Bryan Rust - PIT - AD, AG</v>
      </c>
    </row>
    <row r="1063" spans="1:4" x14ac:dyDescent="0.25">
      <c r="A1063" t="str">
        <f>IF(Données!A1063&lt;&gt;0,Données!A1063,"")</f>
        <v>Matt Murray - PIT - G</v>
      </c>
      <c r="B1063">
        <f t="shared" ca="1" si="32"/>
        <v>1</v>
      </c>
      <c r="C1063">
        <f ca="1">IF(B1063=0,"",COUNTIF($B$2:B1063,"&gt;0"))</f>
        <v>1060</v>
      </c>
      <c r="D1063" t="str">
        <f t="shared" ca="1" si="33"/>
        <v>Brandon Tanev - PIT - AD, AG</v>
      </c>
    </row>
    <row r="1064" spans="1:4" x14ac:dyDescent="0.25">
      <c r="A1064" t="str">
        <f>IF(Données!A1064&lt;&gt;0,Données!A1064,"")</f>
        <v>Bryan Rust - PIT - AD, AG</v>
      </c>
      <c r="B1064">
        <f t="shared" ca="1" si="32"/>
        <v>1</v>
      </c>
      <c r="C1064">
        <f ca="1">IF(B1064=0,"",COUNTIF($B$2:B1064,"&gt;0"))</f>
        <v>1061</v>
      </c>
      <c r="D1064" t="str">
        <f t="shared" ca="1" si="33"/>
        <v>Jack Johnson - PIT - DG</v>
      </c>
    </row>
    <row r="1065" spans="1:4" x14ac:dyDescent="0.25">
      <c r="A1065" t="str">
        <f>IF(Données!A1065&lt;&gt;0,Données!A1065,"")</f>
        <v>Brandon Tanev - PIT - AD, AG</v>
      </c>
      <c r="B1065">
        <f t="shared" ca="1" si="32"/>
        <v>1</v>
      </c>
      <c r="C1065">
        <f ca="1">IF(B1065=0,"",COUNTIF($B$2:B1065,"&gt;0"))</f>
        <v>1062</v>
      </c>
      <c r="D1065" t="str">
        <f t="shared" ca="1" si="33"/>
        <v>John Marino - PIT - D</v>
      </c>
    </row>
    <row r="1066" spans="1:4" x14ac:dyDescent="0.25">
      <c r="A1066" t="str">
        <f>IF(Données!A1066&lt;&gt;0,Données!A1066,"")</f>
        <v>Jack Johnson - PIT - DG</v>
      </c>
      <c r="B1066">
        <f t="shared" ca="1" si="32"/>
        <v>1</v>
      </c>
      <c r="C1066">
        <f ca="1">IF(B1066=0,"",COUNTIF($B$2:B1066,"&gt;0"))</f>
        <v>1063</v>
      </c>
      <c r="D1066" t="str">
        <f t="shared" ca="1" si="33"/>
        <v>Casey DeSmith - PIT - G</v>
      </c>
    </row>
    <row r="1067" spans="1:4" x14ac:dyDescent="0.25">
      <c r="A1067" t="str">
        <f>IF(Données!A1067&lt;&gt;0,Données!A1067,"")</f>
        <v>John Marino - PIT - D</v>
      </c>
      <c r="B1067">
        <f t="shared" ca="1" si="32"/>
        <v>1</v>
      </c>
      <c r="C1067">
        <f ca="1">IF(B1067=0,"",COUNTIF($B$2:B1067,"&gt;0"))</f>
        <v>1064</v>
      </c>
      <c r="D1067" t="str">
        <f t="shared" ca="1" si="33"/>
        <v>Jared McCann - PIT - AG, C</v>
      </c>
    </row>
    <row r="1068" spans="1:4" x14ac:dyDescent="0.25">
      <c r="A1068" t="str">
        <f>IF(Données!A1068&lt;&gt;0,Données!A1068,"")</f>
        <v>Casey DeSmith - PIT - G</v>
      </c>
      <c r="B1068">
        <f t="shared" ca="1" si="32"/>
        <v>1</v>
      </c>
      <c r="C1068">
        <f ca="1">IF(B1068=0,"",COUNTIF($B$2:B1068,"&gt;0"))</f>
        <v>1065</v>
      </c>
      <c r="D1068" t="str">
        <f t="shared" ca="1" si="33"/>
        <v>Pierre-Olivier Joseph - PIT - DG</v>
      </c>
    </row>
    <row r="1069" spans="1:4" x14ac:dyDescent="0.25">
      <c r="A1069" t="str">
        <f>IF(Données!A1069&lt;&gt;0,Données!A1069,"")</f>
        <v>Jared McCann - PIT - AG, C</v>
      </c>
      <c r="B1069">
        <f t="shared" ca="1" si="32"/>
        <v>1</v>
      </c>
      <c r="C1069">
        <f ca="1">IF(B1069=0,"",COUNTIF($B$2:B1069,"&gt;0"))</f>
        <v>1066</v>
      </c>
      <c r="D1069" t="str">
        <f t="shared" ca="1" si="33"/>
        <v>Zach Aston-Reese - PIT - C, AD</v>
      </c>
    </row>
    <row r="1070" spans="1:4" x14ac:dyDescent="0.25">
      <c r="A1070" t="str">
        <f>IF(Données!A1070&lt;&gt;0,Données!A1070,"")</f>
        <v>Pierre-Olivier Joseph - PIT - DG</v>
      </c>
      <c r="B1070">
        <f t="shared" ca="1" si="32"/>
        <v>1</v>
      </c>
      <c r="C1070">
        <f ca="1">IF(B1070=0,"",COUNTIF($B$2:B1070,"&gt;0"))</f>
        <v>1067</v>
      </c>
      <c r="D1070" t="str">
        <f t="shared" ca="1" si="33"/>
        <v>Filip Hållander - PIT - C</v>
      </c>
    </row>
    <row r="1071" spans="1:4" x14ac:dyDescent="0.25">
      <c r="A1071" t="str">
        <f>IF(Données!A1071&lt;&gt;0,Données!A1071,"")</f>
        <v>Zach Aston-Reese - PIT - C, AD</v>
      </c>
      <c r="B1071">
        <f t="shared" ca="1" si="32"/>
        <v>1</v>
      </c>
      <c r="C1071">
        <f ca="1">IF(B1071=0,"",COUNTIF($B$2:B1071,"&gt;0"))</f>
        <v>1068</v>
      </c>
      <c r="D1071" t="str">
        <f t="shared" ca="1" si="33"/>
        <v>Calen Addison - PIT - DD</v>
      </c>
    </row>
    <row r="1072" spans="1:4" x14ac:dyDescent="0.25">
      <c r="A1072" t="str">
        <f>IF(Données!A1072&lt;&gt;0,Données!A1072,"")</f>
        <v>Filip Hållander - PIT - C</v>
      </c>
      <c r="B1072">
        <f t="shared" ca="1" si="32"/>
        <v>1</v>
      </c>
      <c r="C1072">
        <f ca="1">IF(B1072=0,"",COUNTIF($B$2:B1072,"&gt;0"))</f>
        <v>1069</v>
      </c>
      <c r="D1072" t="str">
        <f t="shared" ca="1" si="33"/>
        <v>Niclas Almari - PIT - DG</v>
      </c>
    </row>
    <row r="1073" spans="1:4" x14ac:dyDescent="0.25">
      <c r="A1073" t="str">
        <f>IF(Données!A1073&lt;&gt;0,Données!A1073,"")</f>
        <v>Calen Addison - PIT - DD</v>
      </c>
      <c r="B1073">
        <f t="shared" ca="1" si="32"/>
        <v>1</v>
      </c>
      <c r="C1073">
        <f ca="1">IF(B1073=0,"",COUNTIF($B$2:B1073,"&gt;0"))</f>
        <v>1070</v>
      </c>
      <c r="D1073" t="str">
        <f t="shared" ca="1" si="33"/>
        <v>Justin Almeida - PIT - C, AG</v>
      </c>
    </row>
    <row r="1074" spans="1:4" x14ac:dyDescent="0.25">
      <c r="A1074" t="str">
        <f>IF(Données!A1074&lt;&gt;0,Données!A1074,"")</f>
        <v>Niclas Almari - PIT - DG</v>
      </c>
      <c r="B1074">
        <f t="shared" ca="1" si="32"/>
        <v>1</v>
      </c>
      <c r="C1074">
        <f ca="1">IF(B1074=0,"",COUNTIF($B$2:B1074,"&gt;0"))</f>
        <v>1071</v>
      </c>
      <c r="D1074" t="str">
        <f t="shared" ca="1" si="33"/>
        <v>Anthony Angello - PIT - C</v>
      </c>
    </row>
    <row r="1075" spans="1:4" x14ac:dyDescent="0.25">
      <c r="A1075" t="str">
        <f>IF(Données!A1075&lt;&gt;0,Données!A1075,"")</f>
        <v>Justin Almeida - PIT - C, AG</v>
      </c>
      <c r="B1075">
        <f t="shared" ca="1" si="32"/>
        <v>1</v>
      </c>
      <c r="C1075">
        <f ca="1">IF(B1075=0,"",COUNTIF($B$2:B1075,"&gt;0"))</f>
        <v>1072</v>
      </c>
      <c r="D1075" t="str">
        <f t="shared" ca="1" si="33"/>
        <v>Kasper Bjorkqvist - PIT - AG</v>
      </c>
    </row>
    <row r="1076" spans="1:4" x14ac:dyDescent="0.25">
      <c r="A1076" t="str">
        <f>IF(Données!A1076&lt;&gt;0,Données!A1076,"")</f>
        <v>Anthony Angello - PIT - C</v>
      </c>
      <c r="B1076">
        <f t="shared" ca="1" si="32"/>
        <v>1</v>
      </c>
      <c r="C1076">
        <f ca="1">IF(B1076=0,"",COUNTIF($B$2:B1076,"&gt;0"))</f>
        <v>1073</v>
      </c>
      <c r="D1076" t="str">
        <f t="shared" ca="1" si="33"/>
        <v>Jan Drozg - PIT - AG, AD</v>
      </c>
    </row>
    <row r="1077" spans="1:4" x14ac:dyDescent="0.25">
      <c r="A1077" t="str">
        <f>IF(Données!A1077&lt;&gt;0,Données!A1077,"")</f>
        <v>Kasper Bjorkqvist - PIT - AG</v>
      </c>
      <c r="B1077">
        <f t="shared" ca="1" si="32"/>
        <v>1</v>
      </c>
      <c r="C1077">
        <f ca="1">IF(B1077=0,"",COUNTIF($B$2:B1077,"&gt;0"))</f>
        <v>1074</v>
      </c>
      <c r="D1077" t="str">
        <f t="shared" ca="1" si="33"/>
        <v>Sam Lafferty - PIT - C, AG</v>
      </c>
    </row>
    <row r="1078" spans="1:4" x14ac:dyDescent="0.25">
      <c r="A1078" t="str">
        <f>IF(Données!A1078&lt;&gt;0,Données!A1078,"")</f>
        <v>Jan Drozg - PIT - AG, AD</v>
      </c>
      <c r="B1078">
        <f t="shared" ca="1" si="32"/>
        <v>1</v>
      </c>
      <c r="C1078">
        <f ca="1">IF(B1078=0,"",COUNTIF($B$2:B1078,"&gt;0"))</f>
        <v>1075</v>
      </c>
      <c r="D1078" t="str">
        <f t="shared" ca="1" si="33"/>
        <v>Emil Larmi - PIT - G</v>
      </c>
    </row>
    <row r="1079" spans="1:4" x14ac:dyDescent="0.25">
      <c r="A1079" t="str">
        <f>IF(Données!A1079&lt;&gt;0,Données!A1079,"")</f>
        <v>Sam Lafferty - PIT - C, AG</v>
      </c>
      <c r="B1079">
        <f t="shared" ca="1" si="32"/>
        <v>1</v>
      </c>
      <c r="C1079">
        <f ca="1">IF(B1079=0,"",COUNTIF($B$2:B1079,"&gt;0"))</f>
        <v>1076</v>
      </c>
      <c r="D1079" t="str">
        <f t="shared" ca="1" si="33"/>
        <v>Jacob Lucchini - PIT - C, AG</v>
      </c>
    </row>
    <row r="1080" spans="1:4" x14ac:dyDescent="0.25">
      <c r="A1080" t="str">
        <f>IF(Données!A1080&lt;&gt;0,Données!A1080,"")</f>
        <v>Emil Larmi - PIT - G</v>
      </c>
      <c r="B1080">
        <f t="shared" ca="1" si="32"/>
        <v>1</v>
      </c>
      <c r="C1080">
        <f ca="1">IF(B1080=0,"",COUNTIF($B$2:B1080,"&gt;0"))</f>
        <v>1077</v>
      </c>
      <c r="D1080" t="str">
        <f t="shared" ca="1" si="33"/>
        <v>Linus olund - PIT - C</v>
      </c>
    </row>
    <row r="1081" spans="1:4" x14ac:dyDescent="0.25">
      <c r="A1081" t="str">
        <f>IF(Données!A1081&lt;&gt;0,Données!A1081,"")</f>
        <v>Jacob Lucchini - PIT - C, AG</v>
      </c>
      <c r="B1081">
        <f t="shared" ca="1" si="32"/>
        <v>1</v>
      </c>
      <c r="C1081">
        <f ca="1">IF(B1081=0,"",COUNTIF($B$2:B1081,"&gt;0"))</f>
        <v>1078</v>
      </c>
      <c r="D1081" t="str">
        <f t="shared" ca="1" si="33"/>
        <v>Oula Palve - PIT - C</v>
      </c>
    </row>
    <row r="1082" spans="1:4" x14ac:dyDescent="0.25">
      <c r="A1082" t="str">
        <f>IF(Données!A1082&lt;&gt;0,Données!A1082,"")</f>
        <v>Linus olund - PIT - C</v>
      </c>
      <c r="B1082">
        <f t="shared" ca="1" si="32"/>
        <v>1</v>
      </c>
      <c r="C1082">
        <f ca="1">IF(B1082=0,"",COUNTIF($B$2:B1082,"&gt;0"))</f>
        <v>1079</v>
      </c>
      <c r="D1082" t="str">
        <f t="shared" ca="1" si="33"/>
        <v>Juuso Riikola - PIT - D</v>
      </c>
    </row>
    <row r="1083" spans="1:4" x14ac:dyDescent="0.25">
      <c r="A1083" t="str">
        <f>IF(Données!A1083&lt;&gt;0,Données!A1083,"")</f>
        <v>Oula Palve - PIT - C</v>
      </c>
      <c r="B1083">
        <f t="shared" ca="1" si="32"/>
        <v>1</v>
      </c>
      <c r="C1083">
        <f ca="1">IF(B1083=0,"",COUNTIF($B$2:B1083,"&gt;0"))</f>
        <v>1080</v>
      </c>
      <c r="D1083" t="str">
        <f t="shared" ca="1" si="33"/>
        <v>Teddy Blueger - PIT - C, AG</v>
      </c>
    </row>
    <row r="1084" spans="1:4" x14ac:dyDescent="0.25">
      <c r="A1084" t="str">
        <f>IF(Données!A1084&lt;&gt;0,Données!A1084,"")</f>
        <v>Juuso Riikola - PIT - D</v>
      </c>
      <c r="B1084">
        <f t="shared" ca="1" si="32"/>
        <v>1</v>
      </c>
      <c r="C1084">
        <f ca="1">IF(B1084=0,"",COUNTIF($B$2:B1084,"&gt;0"))</f>
        <v>1081</v>
      </c>
      <c r="D1084" t="str">
        <f t="shared" ca="1" si="33"/>
        <v>Dominik Simon - PIT - AD, AG</v>
      </c>
    </row>
    <row r="1085" spans="1:4" x14ac:dyDescent="0.25">
      <c r="A1085" t="str">
        <f>IF(Données!A1085&lt;&gt;0,Données!A1085,"")</f>
        <v>Teddy Blueger - PIT - C, AG</v>
      </c>
      <c r="B1085">
        <f t="shared" ca="1" si="32"/>
        <v>1</v>
      </c>
      <c r="C1085">
        <f ca="1">IF(B1085=0,"",COUNTIF($B$2:B1085,"&gt;0"))</f>
        <v>1082</v>
      </c>
      <c r="D1085" t="str">
        <f t="shared" ca="1" si="33"/>
        <v>Jordy Bellerive - PIT - C</v>
      </c>
    </row>
    <row r="1086" spans="1:4" x14ac:dyDescent="0.25">
      <c r="A1086" t="str">
        <f>IF(Données!A1086&lt;&gt;0,Données!A1086,"")</f>
        <v>Dominik Simon - PIT - AD, AG</v>
      </c>
      <c r="B1086">
        <f t="shared" ca="1" si="32"/>
        <v>1</v>
      </c>
      <c r="C1086">
        <f ca="1">IF(B1086=0,"",COUNTIF($B$2:B1086,"&gt;0"))</f>
        <v>1083</v>
      </c>
      <c r="D1086" t="str">
        <f t="shared" ca="1" si="33"/>
        <v>Alex D'Orio - PIT - G</v>
      </c>
    </row>
    <row r="1087" spans="1:4" x14ac:dyDescent="0.25">
      <c r="A1087" t="str">
        <f>IF(Données!A1087&lt;&gt;0,Données!A1087,"")</f>
        <v>Jordy Bellerive - PIT - C</v>
      </c>
      <c r="B1087">
        <f t="shared" ca="1" si="32"/>
        <v>1</v>
      </c>
      <c r="C1087">
        <f ca="1">IF(B1087=0,"",COUNTIF($B$2:B1087,"&gt;0"))</f>
        <v>1084</v>
      </c>
      <c r="D1087" t="str">
        <f t="shared" ca="1" si="33"/>
        <v>Sam Miletic - PIT - AG, C</v>
      </c>
    </row>
    <row r="1088" spans="1:4" x14ac:dyDescent="0.25">
      <c r="A1088" t="str">
        <f>IF(Données!A1088&lt;&gt;0,Données!A1088,"")</f>
        <v>Alex D'Orio - PIT - G</v>
      </c>
      <c r="B1088">
        <f t="shared" ca="1" si="32"/>
        <v>1</v>
      </c>
      <c r="C1088">
        <f ca="1">IF(B1088=0,"",COUNTIF($B$2:B1088,"&gt;0"))</f>
        <v>1085</v>
      </c>
      <c r="D1088" t="str">
        <f t="shared" ca="1" si="33"/>
        <v>Andrew Agozzino - PIT - C, AG</v>
      </c>
    </row>
    <row r="1089" spans="1:4" x14ac:dyDescent="0.25">
      <c r="A1089" t="str">
        <f>IF(Données!A1089&lt;&gt;0,Données!A1089,"")</f>
        <v>Sam Miletic - PIT - AG, C</v>
      </c>
      <c r="B1089">
        <f t="shared" ca="1" si="32"/>
        <v>1</v>
      </c>
      <c r="C1089">
        <f ca="1">IF(B1089=0,"",COUNTIF($B$2:B1089,"&gt;0"))</f>
        <v>1086</v>
      </c>
      <c r="D1089" t="str">
        <f t="shared" ca="1" si="33"/>
        <v>Joseph Blandisi - PIT - C</v>
      </c>
    </row>
    <row r="1090" spans="1:4" x14ac:dyDescent="0.25">
      <c r="A1090" t="str">
        <f>IF(Données!A1090&lt;&gt;0,Données!A1090,"")</f>
        <v>Andrew Agozzino - PIT - C, AG</v>
      </c>
      <c r="B1090">
        <f t="shared" ca="1" si="32"/>
        <v>1</v>
      </c>
      <c r="C1090">
        <f ca="1">IF(B1090=0,"",COUNTIF($B$2:B1090,"&gt;0"))</f>
        <v>1087</v>
      </c>
      <c r="D1090" t="str">
        <f t="shared" ca="1" si="33"/>
        <v>Joseph Cramarossa - PIT - C</v>
      </c>
    </row>
    <row r="1091" spans="1:4" x14ac:dyDescent="0.25">
      <c r="A1091" t="str">
        <f>IF(Données!A1091&lt;&gt;0,Données!A1091,"")</f>
        <v>Joseph Blandisi - PIT - C</v>
      </c>
      <c r="B1091">
        <f t="shared" ref="B1091:B1154" ca="1" si="34">IFERROR(SEARCH(INDIRECT(CELL("adresse")),A1091),0)</f>
        <v>1</v>
      </c>
      <c r="C1091">
        <f ca="1">IF(B1091=0,"",COUNTIF($B$2:B1091,"&gt;0"))</f>
        <v>1088</v>
      </c>
      <c r="D1091" t="str">
        <f t="shared" ref="D1091:D1154" ca="1" si="35">IFERROR(INDEX(A:A,MATCH(ROW(B1090),C:C,0)),"")</f>
        <v>Kevin Czuczman - PIT - DG</v>
      </c>
    </row>
    <row r="1092" spans="1:4" x14ac:dyDescent="0.25">
      <c r="A1092" t="str">
        <f>IF(Données!A1092&lt;&gt;0,Données!A1092,"")</f>
        <v>Joseph Cramarossa - PIT - C</v>
      </c>
      <c r="B1092">
        <f t="shared" ca="1" si="34"/>
        <v>1</v>
      </c>
      <c r="C1092">
        <f ca="1">IF(B1092=0,"",COUNTIF($B$2:B1092,"&gt;0"))</f>
        <v>1089</v>
      </c>
      <c r="D1092" t="str">
        <f t="shared" ca="1" si="35"/>
        <v>Thomas DiPauli - PIT - C, AG</v>
      </c>
    </row>
    <row r="1093" spans="1:4" x14ac:dyDescent="0.25">
      <c r="A1093" t="str">
        <f>IF(Données!A1093&lt;&gt;0,Données!A1093,"")</f>
        <v>Kevin Czuczman - PIT - DG</v>
      </c>
      <c r="B1093">
        <f t="shared" ca="1" si="34"/>
        <v>1</v>
      </c>
      <c r="C1093">
        <f ca="1">IF(B1093=0,"",COUNTIF($B$2:B1093,"&gt;0"))</f>
        <v>1090</v>
      </c>
      <c r="D1093" t="str">
        <f t="shared" ca="1" si="35"/>
        <v>Adam Johnson - PIT - C, AG</v>
      </c>
    </row>
    <row r="1094" spans="1:4" x14ac:dyDescent="0.25">
      <c r="A1094" t="str">
        <f>IF(Données!A1094&lt;&gt;0,Données!A1094,"")</f>
        <v>Thomas DiPauli - PIT - C, AG</v>
      </c>
      <c r="B1094">
        <f t="shared" ca="1" si="34"/>
        <v>1</v>
      </c>
      <c r="C1094">
        <f ca="1">IF(B1094=0,"",COUNTIF($B$2:B1094,"&gt;0"))</f>
        <v>1091</v>
      </c>
      <c r="D1094" t="str">
        <f t="shared" ca="1" si="35"/>
        <v>Chad Ruhwedel - PIT - DD</v>
      </c>
    </row>
    <row r="1095" spans="1:4" x14ac:dyDescent="0.25">
      <c r="A1095" t="str">
        <f>IF(Données!A1095&lt;&gt;0,Données!A1095,"")</f>
        <v>Adam Johnson - PIT - C, AG</v>
      </c>
      <c r="B1095">
        <f t="shared" ca="1" si="34"/>
        <v>1</v>
      </c>
      <c r="C1095">
        <f ca="1">IF(B1095=0,"",COUNTIF($B$2:B1095,"&gt;0"))</f>
        <v>1092</v>
      </c>
      <c r="D1095" t="str">
        <f t="shared" ca="1" si="35"/>
        <v>Zach Trotman - PIT - DD</v>
      </c>
    </row>
    <row r="1096" spans="1:4" x14ac:dyDescent="0.25">
      <c r="A1096" t="str">
        <f>IF(Données!A1096&lt;&gt;0,Données!A1096,"")</f>
        <v>Chad Ruhwedel - PIT - DD</v>
      </c>
      <c r="B1096">
        <f t="shared" ca="1" si="34"/>
        <v>1</v>
      </c>
      <c r="C1096">
        <f ca="1">IF(B1096=0,"",COUNTIF($B$2:B1096,"&gt;0"))</f>
        <v>1093</v>
      </c>
      <c r="D1096" t="str">
        <f t="shared" ca="1" si="35"/>
        <v>David Warsofsky - PIT - DG</v>
      </c>
    </row>
    <row r="1097" spans="1:4" x14ac:dyDescent="0.25">
      <c r="A1097" t="str">
        <f>IF(Données!A1097&lt;&gt;0,Données!A1097,"")</f>
        <v>Zach Trotman - PIT - DD</v>
      </c>
      <c r="B1097">
        <f t="shared" ca="1" si="34"/>
        <v>1</v>
      </c>
      <c r="C1097">
        <f ca="1">IF(B1097=0,"",COUNTIF($B$2:B1097,"&gt;0"))</f>
        <v>1094</v>
      </c>
      <c r="D1097" t="str">
        <f t="shared" ca="1" si="35"/>
        <v>Ryan Haggerty - PIT - AD</v>
      </c>
    </row>
    <row r="1098" spans="1:4" x14ac:dyDescent="0.25">
      <c r="A1098" t="str">
        <f>IF(Données!A1098&lt;&gt;0,Données!A1098,"")</f>
        <v>David Warsofsky - PIT - DG</v>
      </c>
      <c r="B1098">
        <f t="shared" ca="1" si="34"/>
        <v>1</v>
      </c>
      <c r="C1098">
        <f ca="1">IF(B1098=0,"",COUNTIF($B$2:B1098,"&gt;0"))</f>
        <v>1095</v>
      </c>
      <c r="D1098" t="str">
        <f t="shared" ca="1" si="35"/>
        <v>Tristan Jarry - PIT - G</v>
      </c>
    </row>
    <row r="1099" spans="1:4" x14ac:dyDescent="0.25">
      <c r="A1099" t="str">
        <f>IF(Données!A1099&lt;&gt;0,Données!A1099,"")</f>
        <v>Ryan Haggerty - PIT - AD</v>
      </c>
      <c r="B1099">
        <f t="shared" ca="1" si="34"/>
        <v>1</v>
      </c>
      <c r="C1099">
        <f ca="1">IF(B1099=0,"",COUNTIF($B$2:B1099,"&gt;0"))</f>
        <v>1096</v>
      </c>
      <c r="D1099" t="str">
        <f t="shared" ca="1" si="35"/>
        <v>Marcus Pettersson - PIT - DG</v>
      </c>
    </row>
    <row r="1100" spans="1:4" x14ac:dyDescent="0.25">
      <c r="A1100" t="str">
        <f>IF(Données!A1100&lt;&gt;0,Données!A1100,"")</f>
        <v>Tristan Jarry - PIT - G</v>
      </c>
      <c r="B1100">
        <f t="shared" ca="1" si="34"/>
        <v>1</v>
      </c>
      <c r="C1100">
        <f ca="1">IF(B1100=0,"",COUNTIF($B$2:B1100,"&gt;0"))</f>
        <v>1097</v>
      </c>
      <c r="D1100" t="str">
        <f t="shared" ca="1" si="35"/>
        <v>Erik Karlsson - SJS - DD</v>
      </c>
    </row>
    <row r="1101" spans="1:4" x14ac:dyDescent="0.25">
      <c r="A1101" t="str">
        <f>IF(Données!A1101&lt;&gt;0,Données!A1101,"")</f>
        <v>Marcus Pettersson - PIT - DG</v>
      </c>
      <c r="B1101">
        <f t="shared" ca="1" si="34"/>
        <v>1</v>
      </c>
      <c r="C1101">
        <f ca="1">IF(B1101=0,"",COUNTIF($B$2:B1101,"&gt;0"))</f>
        <v>1098</v>
      </c>
      <c r="D1101" t="str">
        <f t="shared" ca="1" si="35"/>
        <v>Brent Burns - SJS - DD</v>
      </c>
    </row>
    <row r="1102" spans="1:4" x14ac:dyDescent="0.25">
      <c r="A1102" t="str">
        <f>IF(Données!A1102&lt;&gt;0,Données!A1102,"")</f>
        <v>Erik Karlsson - SJS - DD</v>
      </c>
      <c r="B1102">
        <f t="shared" ca="1" si="34"/>
        <v>1</v>
      </c>
      <c r="C1102">
        <f ca="1">IF(B1102=0,"",COUNTIF($B$2:B1102,"&gt;0"))</f>
        <v>1099</v>
      </c>
      <c r="D1102" t="str">
        <f t="shared" ca="1" si="35"/>
        <v>Logan Couture - SJS - C, AG</v>
      </c>
    </row>
    <row r="1103" spans="1:4" x14ac:dyDescent="0.25">
      <c r="A1103" t="str">
        <f>IF(Données!A1103&lt;&gt;0,Données!A1103,"")</f>
        <v>Brent Burns - SJS - DD</v>
      </c>
      <c r="B1103">
        <f t="shared" ca="1" si="34"/>
        <v>1</v>
      </c>
      <c r="C1103">
        <f ca="1">IF(B1103=0,"",COUNTIF($B$2:B1103,"&gt;0"))</f>
        <v>1100</v>
      </c>
      <c r="D1103" t="str">
        <f t="shared" ca="1" si="35"/>
        <v>Evander Kane - SJS - AG</v>
      </c>
    </row>
    <row r="1104" spans="1:4" x14ac:dyDescent="0.25">
      <c r="A1104" t="str">
        <f>IF(Données!A1104&lt;&gt;0,Données!A1104,"")</f>
        <v>Logan Couture - SJS - C, AG</v>
      </c>
      <c r="B1104">
        <f t="shared" ca="1" si="34"/>
        <v>1</v>
      </c>
      <c r="C1104">
        <f ca="1">IF(B1104=0,"",COUNTIF($B$2:B1104,"&gt;0"))</f>
        <v>1101</v>
      </c>
      <c r="D1104" t="str">
        <f t="shared" ca="1" si="35"/>
        <v>Marc-edouard Vlasic - SJS - DG</v>
      </c>
    </row>
    <row r="1105" spans="1:4" x14ac:dyDescent="0.25">
      <c r="A1105" t="str">
        <f>IF(Données!A1105&lt;&gt;0,Données!A1105,"")</f>
        <v>Evander Kane - SJS - AG</v>
      </c>
      <c r="B1105">
        <f t="shared" ca="1" si="34"/>
        <v>1</v>
      </c>
      <c r="C1105">
        <f ca="1">IF(B1105=0,"",COUNTIF($B$2:B1105,"&gt;0"))</f>
        <v>1102</v>
      </c>
      <c r="D1105" t="str">
        <f t="shared" ca="1" si="35"/>
        <v>Timo Meier - SJS - AG, AD</v>
      </c>
    </row>
    <row r="1106" spans="1:4" x14ac:dyDescent="0.25">
      <c r="A1106" t="str">
        <f>IF(Données!A1106&lt;&gt;0,Données!A1106,"")</f>
        <v>Marc-edouard Vlasic - SJS - DG</v>
      </c>
      <c r="B1106">
        <f t="shared" ca="1" si="34"/>
        <v>1</v>
      </c>
      <c r="C1106">
        <f ca="1">IF(B1106=0,"",COUNTIF($B$2:B1106,"&gt;0"))</f>
        <v>1103</v>
      </c>
      <c r="D1106" t="str">
        <f t="shared" ca="1" si="35"/>
        <v>Martin Jones - SJS - G</v>
      </c>
    </row>
    <row r="1107" spans="1:4" x14ac:dyDescent="0.25">
      <c r="A1107" t="str">
        <f>IF(Données!A1107&lt;&gt;0,Données!A1107,"")</f>
        <v>Timo Meier - SJS - AG, AD</v>
      </c>
      <c r="B1107">
        <f t="shared" ca="1" si="34"/>
        <v>1</v>
      </c>
      <c r="C1107">
        <f ca="1">IF(B1107=0,"",COUNTIF($B$2:B1107,"&gt;0"))</f>
        <v>1104</v>
      </c>
      <c r="D1107" t="str">
        <f t="shared" ca="1" si="35"/>
        <v>Tomas Hertl - SJS - C, AD</v>
      </c>
    </row>
    <row r="1108" spans="1:4" x14ac:dyDescent="0.25">
      <c r="A1108" t="str">
        <f>IF(Données!A1108&lt;&gt;0,Données!A1108,"")</f>
        <v>Martin Jones - SJS - G</v>
      </c>
      <c r="B1108">
        <f t="shared" ca="1" si="34"/>
        <v>1</v>
      </c>
      <c r="C1108">
        <f ca="1">IF(B1108=0,"",COUNTIF($B$2:B1108,"&gt;0"))</f>
        <v>1105</v>
      </c>
      <c r="D1108" t="str">
        <f t="shared" ca="1" si="35"/>
        <v>Brenden Dillon - SJS - DG</v>
      </c>
    </row>
    <row r="1109" spans="1:4" x14ac:dyDescent="0.25">
      <c r="A1109" t="str">
        <f>IF(Données!A1109&lt;&gt;0,Données!A1109,"")</f>
        <v>Tomas Hertl - SJS - C, AD</v>
      </c>
      <c r="B1109">
        <f t="shared" ca="1" si="34"/>
        <v>1</v>
      </c>
      <c r="C1109">
        <f ca="1">IF(B1109=0,"",COUNTIF($B$2:B1109,"&gt;0"))</f>
        <v>1106</v>
      </c>
      <c r="D1109" t="str">
        <f t="shared" ca="1" si="35"/>
        <v>Melker Karlsson - SJS - AD, C</v>
      </c>
    </row>
    <row r="1110" spans="1:4" x14ac:dyDescent="0.25">
      <c r="A1110" t="str">
        <f>IF(Données!A1110&lt;&gt;0,Données!A1110,"")</f>
        <v>Brenden Dillon - SJS - DG</v>
      </c>
      <c r="B1110">
        <f t="shared" ca="1" si="34"/>
        <v>1</v>
      </c>
      <c r="C1110">
        <f ca="1">IF(B1110=0,"",COUNTIF($B$2:B1110,"&gt;0"))</f>
        <v>1107</v>
      </c>
      <c r="D1110" t="str">
        <f t="shared" ca="1" si="35"/>
        <v>Aaron Dell - SJS - G</v>
      </c>
    </row>
    <row r="1111" spans="1:4" x14ac:dyDescent="0.25">
      <c r="A1111" t="str">
        <f>IF(Données!A1111&lt;&gt;0,Données!A1111,"")</f>
        <v>Melker Karlsson - SJS - AD, C</v>
      </c>
      <c r="B1111">
        <f t="shared" ca="1" si="34"/>
        <v>1</v>
      </c>
      <c r="C1111">
        <f ca="1">IF(B1111=0,"",COUNTIF($B$2:B1111,"&gt;0"))</f>
        <v>1108</v>
      </c>
      <c r="D1111" t="str">
        <f t="shared" ca="1" si="35"/>
        <v>Marcus Sorensen - SJS - AG</v>
      </c>
    </row>
    <row r="1112" spans="1:4" x14ac:dyDescent="0.25">
      <c r="A1112" t="str">
        <f>IF(Données!A1112&lt;&gt;0,Données!A1112,"")</f>
        <v>Aaron Dell - SJS - G</v>
      </c>
      <c r="B1112">
        <f t="shared" ca="1" si="34"/>
        <v>1</v>
      </c>
      <c r="C1112">
        <f ca="1">IF(B1112=0,"",COUNTIF($B$2:B1112,"&gt;0"))</f>
        <v>1109</v>
      </c>
      <c r="D1112" t="str">
        <f t="shared" ca="1" si="35"/>
        <v>Ryan Merkley - SJS - DD</v>
      </c>
    </row>
    <row r="1113" spans="1:4" x14ac:dyDescent="0.25">
      <c r="A1113" t="str">
        <f>IF(Données!A1113&lt;&gt;0,Données!A1113,"")</f>
        <v>Marcus Sorensen - SJS - AG</v>
      </c>
      <c r="B1113">
        <f t="shared" ca="1" si="34"/>
        <v>1</v>
      </c>
      <c r="C1113">
        <f ca="1">IF(B1113=0,"",COUNTIF($B$2:B1113,"&gt;0"))</f>
        <v>1110</v>
      </c>
      <c r="D1113" t="str">
        <f t="shared" ca="1" si="35"/>
        <v>Mario Ferraro - SJS - DG</v>
      </c>
    </row>
    <row r="1114" spans="1:4" x14ac:dyDescent="0.25">
      <c r="A1114" t="str">
        <f>IF(Données!A1114&lt;&gt;0,Données!A1114,"")</f>
        <v>Ryan Merkley - SJS - DD</v>
      </c>
      <c r="B1114">
        <f t="shared" ca="1" si="34"/>
        <v>1</v>
      </c>
      <c r="C1114">
        <f ca="1">IF(B1114=0,"",COUNTIF($B$2:B1114,"&gt;0"))</f>
        <v>1111</v>
      </c>
      <c r="D1114" t="str">
        <f t="shared" ca="1" si="35"/>
        <v>Kevin Labanc - SJS - AD, AG</v>
      </c>
    </row>
    <row r="1115" spans="1:4" x14ac:dyDescent="0.25">
      <c r="A1115" t="str">
        <f>IF(Données!A1115&lt;&gt;0,Données!A1115,"")</f>
        <v>Mario Ferraro - SJS - DG</v>
      </c>
      <c r="B1115">
        <f t="shared" ca="1" si="34"/>
        <v>1</v>
      </c>
      <c r="C1115">
        <f ca="1">IF(B1115=0,"",COUNTIF($B$2:B1115,"&gt;0"))</f>
        <v>1112</v>
      </c>
      <c r="D1115" t="str">
        <f t="shared" ca="1" si="35"/>
        <v>Tim Heed - SJS - DD</v>
      </c>
    </row>
    <row r="1116" spans="1:4" x14ac:dyDescent="0.25">
      <c r="A1116" t="str">
        <f>IF(Données!A1116&lt;&gt;0,Données!A1116,"")</f>
        <v>Kevin Labanc - SJS - AD, AG</v>
      </c>
      <c r="B1116">
        <f t="shared" ca="1" si="34"/>
        <v>1</v>
      </c>
      <c r="C1116">
        <f ca="1">IF(B1116=0,"",COUNTIF($B$2:B1116,"&gt;0"))</f>
        <v>1113</v>
      </c>
      <c r="D1116" t="str">
        <f t="shared" ca="1" si="35"/>
        <v>Alexander Chmelevski - SJS - C</v>
      </c>
    </row>
    <row r="1117" spans="1:4" x14ac:dyDescent="0.25">
      <c r="A1117" t="str">
        <f>IF(Données!A1117&lt;&gt;0,Données!A1117,"")</f>
        <v>Tim Heed - SJS - DD</v>
      </c>
      <c r="B1117">
        <f t="shared" ca="1" si="34"/>
        <v>1</v>
      </c>
      <c r="C1117">
        <f ca="1">IF(B1117=0,"",COUNTIF($B$2:B1117,"&gt;0"))</f>
        <v>1114</v>
      </c>
      <c r="D1117" t="str">
        <f t="shared" ca="1" si="35"/>
        <v>Lean Bergmann - SJS - AG, AD</v>
      </c>
    </row>
    <row r="1118" spans="1:4" x14ac:dyDescent="0.25">
      <c r="A1118" t="str">
        <f>IF(Données!A1118&lt;&gt;0,Données!A1118,"")</f>
        <v>Alexander Chmelevski - SJS - C</v>
      </c>
      <c r="B1118">
        <f t="shared" ca="1" si="34"/>
        <v>1</v>
      </c>
      <c r="C1118">
        <f ca="1">IF(B1118=0,"",COUNTIF($B$2:B1118,"&gt;0"))</f>
        <v>1115</v>
      </c>
      <c r="D1118" t="str">
        <f t="shared" ca="1" si="35"/>
        <v>Jonathan Dahlen - SJS - AG, C</v>
      </c>
    </row>
    <row r="1119" spans="1:4" x14ac:dyDescent="0.25">
      <c r="A1119" t="str">
        <f>IF(Données!A1119&lt;&gt;0,Données!A1119,"")</f>
        <v>Lean Bergmann - SJS - AG, AD</v>
      </c>
      <c r="B1119">
        <f t="shared" ca="1" si="34"/>
        <v>1</v>
      </c>
      <c r="C1119">
        <f ca="1">IF(B1119=0,"",COUNTIF($B$2:B1119,"&gt;0"))</f>
        <v>1116</v>
      </c>
      <c r="D1119" t="str">
        <f t="shared" ca="1" si="35"/>
        <v>Barclay Goodrow - SJS - C, AD</v>
      </c>
    </row>
    <row r="1120" spans="1:4" x14ac:dyDescent="0.25">
      <c r="A1120" t="str">
        <f>IF(Données!A1120&lt;&gt;0,Données!A1120,"")</f>
        <v>Jonathan Dahlen - SJS - AG, C</v>
      </c>
      <c r="B1120">
        <f t="shared" ca="1" si="34"/>
        <v>1</v>
      </c>
      <c r="C1120">
        <f ca="1">IF(B1120=0,"",COUNTIF($B$2:B1120,"&gt;0"))</f>
        <v>1117</v>
      </c>
      <c r="D1120" t="str">
        <f t="shared" ca="1" si="35"/>
        <v>Jayden Halbgewachs - SJS - AG, C</v>
      </c>
    </row>
    <row r="1121" spans="1:4" x14ac:dyDescent="0.25">
      <c r="A1121" t="str">
        <f>IF(Données!A1121&lt;&gt;0,Données!A1121,"")</f>
        <v>Barclay Goodrow - SJS - C, AD</v>
      </c>
      <c r="B1121">
        <f t="shared" ca="1" si="34"/>
        <v>1</v>
      </c>
      <c r="C1121">
        <f ca="1">IF(B1121=0,"",COUNTIF($B$2:B1121,"&gt;0"))</f>
        <v>1118</v>
      </c>
      <c r="D1121" t="str">
        <f t="shared" ca="1" si="35"/>
        <v>Joel Kellman - SJS - C</v>
      </c>
    </row>
    <row r="1122" spans="1:4" x14ac:dyDescent="0.25">
      <c r="A1122" t="str">
        <f>IF(Données!A1122&lt;&gt;0,Données!A1122,"")</f>
        <v>Jayden Halbgewachs - SJS - AG, C</v>
      </c>
      <c r="B1122">
        <f t="shared" ca="1" si="34"/>
        <v>1</v>
      </c>
      <c r="C1122">
        <f ca="1">IF(B1122=0,"",COUNTIF($B$2:B1122,"&gt;0"))</f>
        <v>1119</v>
      </c>
      <c r="D1122" t="str">
        <f t="shared" ca="1" si="35"/>
        <v>Artemi Knyazev - SJS - DG</v>
      </c>
    </row>
    <row r="1123" spans="1:4" x14ac:dyDescent="0.25">
      <c r="A1123" t="str">
        <f>IF(Données!A1123&lt;&gt;0,Données!A1123,"")</f>
        <v>Joel Kellman - SJS - C</v>
      </c>
      <c r="B1123">
        <f t="shared" ca="1" si="34"/>
        <v>1</v>
      </c>
      <c r="C1123">
        <f ca="1">IF(B1123=0,"",COUNTIF($B$2:B1123,"&gt;0"))</f>
        <v>1120</v>
      </c>
      <c r="D1123" t="str">
        <f t="shared" ca="1" si="35"/>
        <v>Andrew Shortridge - SJS - G</v>
      </c>
    </row>
    <row r="1124" spans="1:4" x14ac:dyDescent="0.25">
      <c r="A1124" t="str">
        <f>IF(Données!A1124&lt;&gt;0,Données!A1124,"")</f>
        <v>Artemi Knyazev - SJS - DG</v>
      </c>
      <c r="B1124">
        <f t="shared" ca="1" si="34"/>
        <v>1</v>
      </c>
      <c r="C1124">
        <f ca="1">IF(B1124=0,"",COUNTIF($B$2:B1124,"&gt;0"))</f>
        <v>1121</v>
      </c>
      <c r="D1124" t="str">
        <f t="shared" ca="1" si="35"/>
        <v>Tony Sund - SJS - DG</v>
      </c>
    </row>
    <row r="1125" spans="1:4" x14ac:dyDescent="0.25">
      <c r="A1125" t="str">
        <f>IF(Données!A1125&lt;&gt;0,Données!A1125,"")</f>
        <v>Andrew Shortridge - SJS - G</v>
      </c>
      <c r="B1125">
        <f t="shared" ca="1" si="34"/>
        <v>1</v>
      </c>
      <c r="C1125">
        <f ca="1">IF(B1125=0,"",COUNTIF($B$2:B1125,"&gt;0"))</f>
        <v>1122</v>
      </c>
      <c r="D1125" t="str">
        <f t="shared" ca="1" si="35"/>
        <v>Danil Yurtaykin - SJS - AG</v>
      </c>
    </row>
    <row r="1126" spans="1:4" x14ac:dyDescent="0.25">
      <c r="A1126" t="str">
        <f>IF(Données!A1126&lt;&gt;0,Données!A1126,"")</f>
        <v>Tony Sund - SJS - DG</v>
      </c>
      <c r="B1126">
        <f t="shared" ca="1" si="34"/>
        <v>1</v>
      </c>
      <c r="C1126">
        <f ca="1">IF(B1126=0,"",COUNTIF($B$2:B1126,"&gt;0"))</f>
        <v>1123</v>
      </c>
      <c r="D1126" t="str">
        <f t="shared" ca="1" si="35"/>
        <v>Ivan Chekhovich - SJS - C, AG</v>
      </c>
    </row>
    <row r="1127" spans="1:4" x14ac:dyDescent="0.25">
      <c r="A1127" t="str">
        <f>IF(Données!A1127&lt;&gt;0,Données!A1127,"")</f>
        <v>Danil Yurtaykin - SJS - AG</v>
      </c>
      <c r="B1127">
        <f t="shared" ca="1" si="34"/>
        <v>1</v>
      </c>
      <c r="C1127">
        <f ca="1">IF(B1127=0,"",COUNTIF($B$2:B1127,"&gt;0"))</f>
        <v>1124</v>
      </c>
      <c r="D1127" t="str">
        <f t="shared" ca="1" si="35"/>
        <v>Jeremy Roy - SJS - DD</v>
      </c>
    </row>
    <row r="1128" spans="1:4" x14ac:dyDescent="0.25">
      <c r="A1128" t="str">
        <f>IF(Données!A1128&lt;&gt;0,Données!A1128,"")</f>
        <v>Ivan Chekhovich - SJS - C, AG</v>
      </c>
      <c r="B1128">
        <f t="shared" ca="1" si="34"/>
        <v>1</v>
      </c>
      <c r="C1128">
        <f ca="1">IF(B1128=0,"",COUNTIF($B$2:B1128,"&gt;0"))</f>
        <v>1125</v>
      </c>
      <c r="D1128" t="str">
        <f t="shared" ca="1" si="35"/>
        <v>Jacob McGrew - SJS - C</v>
      </c>
    </row>
    <row r="1129" spans="1:4" x14ac:dyDescent="0.25">
      <c r="A1129" t="str">
        <f>IF(Données!A1129&lt;&gt;0,Données!A1129,"")</f>
        <v>Jeremy Roy - SJS - DD</v>
      </c>
      <c r="B1129">
        <f t="shared" ca="1" si="34"/>
        <v>1</v>
      </c>
      <c r="C1129">
        <f ca="1">IF(B1129=0,"",COUNTIF($B$2:B1129,"&gt;0"))</f>
        <v>1126</v>
      </c>
      <c r="D1129" t="str">
        <f t="shared" ca="1" si="35"/>
        <v>Noah Gregor - SJS - C</v>
      </c>
    </row>
    <row r="1130" spans="1:4" x14ac:dyDescent="0.25">
      <c r="A1130" t="str">
        <f>IF(Données!A1130&lt;&gt;0,Données!A1130,"")</f>
        <v>Jacob McGrew - SJS - C</v>
      </c>
      <c r="B1130">
        <f t="shared" ca="1" si="34"/>
        <v>1</v>
      </c>
      <c r="C1130">
        <f ca="1">IF(B1130=0,"",COUNTIF($B$2:B1130,"&gt;0"))</f>
        <v>1127</v>
      </c>
      <c r="D1130" t="str">
        <f t="shared" ca="1" si="35"/>
        <v>Zacharie emond - SJS - G</v>
      </c>
    </row>
    <row r="1131" spans="1:4" x14ac:dyDescent="0.25">
      <c r="A1131" t="str">
        <f>IF(Données!A1131&lt;&gt;0,Données!A1131,"")</f>
        <v>Noah Gregor - SJS - C</v>
      </c>
      <c r="B1131">
        <f t="shared" ca="1" si="34"/>
        <v>1</v>
      </c>
      <c r="C1131">
        <f ca="1">IF(B1131=0,"",COUNTIF($B$2:B1131,"&gt;0"))</f>
        <v>1128</v>
      </c>
      <c r="D1131" t="str">
        <f t="shared" ca="1" si="35"/>
        <v>Nikolai Knyzhov - SJS - DG</v>
      </c>
    </row>
    <row r="1132" spans="1:4" x14ac:dyDescent="0.25">
      <c r="A1132" t="str">
        <f>IF(Données!A1132&lt;&gt;0,Données!A1132,"")</f>
        <v>Zacharie emond - SJS - G</v>
      </c>
      <c r="B1132">
        <f t="shared" ca="1" si="34"/>
        <v>1</v>
      </c>
      <c r="C1132">
        <f ca="1">IF(B1132=0,"",COUNTIF($B$2:B1132,"&gt;0"))</f>
        <v>1129</v>
      </c>
      <c r="D1132" t="str">
        <f t="shared" ca="1" si="35"/>
        <v>Vladislav Kotkov - SJS - AG</v>
      </c>
    </row>
    <row r="1133" spans="1:4" x14ac:dyDescent="0.25">
      <c r="A1133" t="str">
        <f>IF(Données!A1133&lt;&gt;0,Données!A1133,"")</f>
        <v>Nikolai Knyzhov - SJS - DG</v>
      </c>
      <c r="B1133">
        <f t="shared" ca="1" si="34"/>
        <v>1</v>
      </c>
      <c r="C1133">
        <f ca="1">IF(B1133=0,"",COUNTIF($B$2:B1133,"&gt;0"))</f>
        <v>1130</v>
      </c>
      <c r="D1133" t="str">
        <f t="shared" ca="1" si="35"/>
        <v>Dalton Prout - SJS - DD</v>
      </c>
    </row>
    <row r="1134" spans="1:4" x14ac:dyDescent="0.25">
      <c r="A1134" t="str">
        <f>IF(Données!A1134&lt;&gt;0,Données!A1134,"")</f>
        <v>Vladislav Kotkov - SJS - AG</v>
      </c>
      <c r="B1134">
        <f t="shared" ca="1" si="34"/>
        <v>1</v>
      </c>
      <c r="C1134">
        <f ca="1">IF(B1134=0,"",COUNTIF($B$2:B1134,"&gt;0"))</f>
        <v>1131</v>
      </c>
      <c r="D1134" t="str">
        <f t="shared" ca="1" si="35"/>
        <v>Jeffrey Truchon-Viel - SJS - AG</v>
      </c>
    </row>
    <row r="1135" spans="1:4" x14ac:dyDescent="0.25">
      <c r="A1135" t="str">
        <f>IF(Données!A1135&lt;&gt;0,Données!A1135,"")</f>
        <v>Dalton Prout - SJS - DD</v>
      </c>
      <c r="B1135">
        <f t="shared" ca="1" si="34"/>
        <v>1</v>
      </c>
      <c r="C1135">
        <f ca="1">IF(B1135=0,"",COUNTIF($B$2:B1135,"&gt;0"))</f>
        <v>1132</v>
      </c>
      <c r="D1135" t="str">
        <f t="shared" ca="1" si="35"/>
        <v>Alex True - SJS - C, AD</v>
      </c>
    </row>
    <row r="1136" spans="1:4" x14ac:dyDescent="0.25">
      <c r="A1136" t="str">
        <f>IF(Données!A1136&lt;&gt;0,Données!A1136,"")</f>
        <v>Jeffrey Truchon-Viel - SJS - AG</v>
      </c>
      <c r="B1136">
        <f t="shared" ca="1" si="34"/>
        <v>1</v>
      </c>
      <c r="C1136">
        <f ca="1">IF(B1136=0,"",COUNTIF($B$2:B1136,"&gt;0"))</f>
        <v>1133</v>
      </c>
      <c r="D1136" t="str">
        <f t="shared" ca="1" si="35"/>
        <v>Joachim Blichfeld - SJS - AD, AG</v>
      </c>
    </row>
    <row r="1137" spans="1:4" x14ac:dyDescent="0.25">
      <c r="A1137" t="str">
        <f>IF(Données!A1137&lt;&gt;0,Données!A1137,"")</f>
        <v>Alex True - SJS - C, AD</v>
      </c>
      <c r="B1137">
        <f t="shared" ca="1" si="34"/>
        <v>1</v>
      </c>
      <c r="C1137">
        <f ca="1">IF(B1137=0,"",COUNTIF($B$2:B1137,"&gt;0"))</f>
        <v>1134</v>
      </c>
      <c r="D1137" t="str">
        <f t="shared" ca="1" si="35"/>
        <v>Zachary Gallant - SJS - C</v>
      </c>
    </row>
    <row r="1138" spans="1:4" x14ac:dyDescent="0.25">
      <c r="A1138" t="str">
        <f>IF(Données!A1138&lt;&gt;0,Données!A1138,"")</f>
        <v>Joachim Blichfeld - SJS - AD, AG</v>
      </c>
      <c r="B1138">
        <f t="shared" ca="1" si="34"/>
        <v>1</v>
      </c>
      <c r="C1138">
        <f ca="1">IF(B1138=0,"",COUNTIF($B$2:B1138,"&gt;0"))</f>
        <v>1135</v>
      </c>
      <c r="D1138" t="str">
        <f t="shared" ca="1" si="35"/>
        <v>Manuel Wiederer - SJS - C</v>
      </c>
    </row>
    <row r="1139" spans="1:4" x14ac:dyDescent="0.25">
      <c r="A1139" t="str">
        <f>IF(Données!A1139&lt;&gt;0,Données!A1139,"")</f>
        <v>Zachary Gallant - SJS - C</v>
      </c>
      <c r="B1139">
        <f t="shared" ca="1" si="34"/>
        <v>1</v>
      </c>
      <c r="C1139">
        <f ca="1">IF(B1139=0,"",COUNTIF($B$2:B1139,"&gt;0"))</f>
        <v>1136</v>
      </c>
      <c r="D1139" t="str">
        <f t="shared" ca="1" si="35"/>
        <v>Jacob Middleton - SJS - DG</v>
      </c>
    </row>
    <row r="1140" spans="1:4" x14ac:dyDescent="0.25">
      <c r="A1140" t="str">
        <f>IF(Données!A1140&lt;&gt;0,Données!A1140,"")</f>
        <v>Manuel Wiederer - SJS - C</v>
      </c>
      <c r="B1140">
        <f t="shared" ca="1" si="34"/>
        <v>1</v>
      </c>
      <c r="C1140">
        <f ca="1">IF(B1140=0,"",COUNTIF($B$2:B1140,"&gt;0"))</f>
        <v>1137</v>
      </c>
      <c r="D1140" t="str">
        <f t="shared" ca="1" si="35"/>
        <v>Josef Korenar - SJS - G</v>
      </c>
    </row>
    <row r="1141" spans="1:4" x14ac:dyDescent="0.25">
      <c r="A1141" t="str">
        <f>IF(Données!A1141&lt;&gt;0,Données!A1141,"")</f>
        <v>Jacob Middleton - SJS - DG</v>
      </c>
      <c r="B1141">
        <f t="shared" ca="1" si="34"/>
        <v>1</v>
      </c>
      <c r="C1141">
        <f ca="1">IF(B1141=0,"",COUNTIF($B$2:B1141,"&gt;0"))</f>
        <v>1138</v>
      </c>
      <c r="D1141" t="str">
        <f t="shared" ca="1" si="35"/>
        <v>Jonny Brodzinski - SJS - C</v>
      </c>
    </row>
    <row r="1142" spans="1:4" x14ac:dyDescent="0.25">
      <c r="A1142" t="str">
        <f>IF(Données!A1142&lt;&gt;0,Données!A1142,"")</f>
        <v>Josef Korenar - SJS - G</v>
      </c>
      <c r="B1142">
        <f t="shared" ca="1" si="34"/>
        <v>1</v>
      </c>
      <c r="C1142">
        <f ca="1">IF(B1142=0,"",COUNTIF($B$2:B1142,"&gt;0"))</f>
        <v>1139</v>
      </c>
      <c r="D1142" t="str">
        <f t="shared" ca="1" si="35"/>
        <v>Trevor Carrick - SJS - DG</v>
      </c>
    </row>
    <row r="1143" spans="1:4" x14ac:dyDescent="0.25">
      <c r="A1143" t="str">
        <f>IF(Données!A1143&lt;&gt;0,Données!A1143,"")</f>
        <v>Jonny Brodzinski - SJS - C</v>
      </c>
      <c r="B1143">
        <f t="shared" ca="1" si="34"/>
        <v>1</v>
      </c>
      <c r="C1143">
        <f ca="1">IF(B1143=0,"",COUNTIF($B$2:B1143,"&gt;0"))</f>
        <v>1140</v>
      </c>
      <c r="D1143" t="str">
        <f t="shared" ca="1" si="35"/>
        <v>Nick DeSimone - SJS - D</v>
      </c>
    </row>
    <row r="1144" spans="1:4" x14ac:dyDescent="0.25">
      <c r="A1144" t="str">
        <f>IF(Données!A1144&lt;&gt;0,Données!A1144,"")</f>
        <v>Trevor Carrick - SJS - DG</v>
      </c>
      <c r="B1144">
        <f t="shared" ca="1" si="34"/>
        <v>1</v>
      </c>
      <c r="C1144">
        <f ca="1">IF(B1144=0,"",COUNTIF($B$2:B1144,"&gt;0"))</f>
        <v>1141</v>
      </c>
      <c r="D1144" t="str">
        <f t="shared" ca="1" si="35"/>
        <v>Dylan Gambrell - SJS - C</v>
      </c>
    </row>
    <row r="1145" spans="1:4" x14ac:dyDescent="0.25">
      <c r="A1145" t="str">
        <f>IF(Données!A1145&lt;&gt;0,Données!A1145,"")</f>
        <v>Nick DeSimone - SJS - D</v>
      </c>
      <c r="B1145">
        <f t="shared" ca="1" si="34"/>
        <v>1</v>
      </c>
      <c r="C1145">
        <f ca="1">IF(B1145=0,"",COUNTIF($B$2:B1145,"&gt;0"))</f>
        <v>1142</v>
      </c>
      <c r="D1145" t="str">
        <f t="shared" ca="1" si="35"/>
        <v>Maxim Letunov - SJS - C</v>
      </c>
    </row>
    <row r="1146" spans="1:4" x14ac:dyDescent="0.25">
      <c r="A1146" t="str">
        <f>IF(Données!A1146&lt;&gt;0,Données!A1146,"")</f>
        <v>Dylan Gambrell - SJS - C</v>
      </c>
      <c r="B1146">
        <f t="shared" ca="1" si="34"/>
        <v>1</v>
      </c>
      <c r="C1146">
        <f ca="1">IF(B1146=0,"",COUNTIF($B$2:B1146,"&gt;0"))</f>
        <v>1143</v>
      </c>
      <c r="D1146" t="str">
        <f t="shared" ca="1" si="35"/>
        <v>Lukas Radil - SJS - AG</v>
      </c>
    </row>
    <row r="1147" spans="1:4" x14ac:dyDescent="0.25">
      <c r="A1147" t="str">
        <f>IF(Données!A1147&lt;&gt;0,Données!A1147,"")</f>
        <v>Maxim Letunov - SJS - C</v>
      </c>
      <c r="B1147">
        <f t="shared" ca="1" si="34"/>
        <v>1</v>
      </c>
      <c r="C1147">
        <f ca="1">IF(B1147=0,"",COUNTIF($B$2:B1147,"&gt;0"))</f>
        <v>1144</v>
      </c>
      <c r="D1147" t="str">
        <f t="shared" ca="1" si="35"/>
        <v>Antti Suomela - SJS - C</v>
      </c>
    </row>
    <row r="1148" spans="1:4" x14ac:dyDescent="0.25">
      <c r="A1148" t="str">
        <f>IF(Données!A1148&lt;&gt;0,Données!A1148,"")</f>
        <v>Lukas Radil - SJS - AG</v>
      </c>
      <c r="B1148">
        <f t="shared" ca="1" si="34"/>
        <v>1</v>
      </c>
      <c r="C1148">
        <f ca="1">IF(B1148=0,"",COUNTIF($B$2:B1148,"&gt;0"))</f>
        <v>1145</v>
      </c>
      <c r="D1148" t="str">
        <f t="shared" ca="1" si="35"/>
        <v>Antoine Bibeau - SJS - G</v>
      </c>
    </row>
    <row r="1149" spans="1:4" x14ac:dyDescent="0.25">
      <c r="A1149" t="str">
        <f>IF(Données!A1149&lt;&gt;0,Données!A1149,"")</f>
        <v>Antti Suomela - SJS - C</v>
      </c>
      <c r="B1149">
        <f t="shared" ca="1" si="34"/>
        <v>1</v>
      </c>
      <c r="C1149">
        <f ca="1">IF(B1149=0,"",COUNTIF($B$2:B1149,"&gt;0"))</f>
        <v>1146</v>
      </c>
      <c r="D1149" t="str">
        <f t="shared" ca="1" si="35"/>
        <v>Radim Simek - SJS - DG</v>
      </c>
    </row>
    <row r="1150" spans="1:4" x14ac:dyDescent="0.25">
      <c r="A1150" t="str">
        <f>IF(Données!A1150&lt;&gt;0,Données!A1150,"")</f>
        <v>Antoine Bibeau - SJS - G</v>
      </c>
      <c r="B1150">
        <f t="shared" ca="1" si="34"/>
        <v>1</v>
      </c>
      <c r="C1150">
        <f ca="1">IF(B1150=0,"",COUNTIF($B$2:B1150,"&gt;0"))</f>
        <v>1147</v>
      </c>
      <c r="D1150" t="str">
        <f t="shared" ca="1" si="35"/>
        <v>Ryan O'Reilly - STL - C</v>
      </c>
    </row>
    <row r="1151" spans="1:4" x14ac:dyDescent="0.25">
      <c r="A1151" t="str">
        <f>IF(Données!A1151&lt;&gt;0,Données!A1151,"")</f>
        <v>Radim Simek - SJS - DG</v>
      </c>
      <c r="B1151">
        <f t="shared" ca="1" si="34"/>
        <v>1</v>
      </c>
      <c r="C1151">
        <f ca="1">IF(B1151=0,"",COUNTIF($B$2:B1151,"&gt;0"))</f>
        <v>1148</v>
      </c>
      <c r="D1151" t="str">
        <f t="shared" ca="1" si="35"/>
        <v>Vladimir Tarasenko - STL - AD</v>
      </c>
    </row>
    <row r="1152" spans="1:4" x14ac:dyDescent="0.25">
      <c r="A1152" t="str">
        <f>IF(Données!A1152&lt;&gt;0,Données!A1152,"")</f>
        <v>Ryan O'Reilly - STL - C</v>
      </c>
      <c r="B1152">
        <f t="shared" ca="1" si="34"/>
        <v>1</v>
      </c>
      <c r="C1152">
        <f ca="1">IF(B1152=0,"",COUNTIF($B$2:B1152,"&gt;0"))</f>
        <v>1149</v>
      </c>
      <c r="D1152" t="str">
        <f t="shared" ca="1" si="35"/>
        <v>Alex Pietrangelo - STL - DD</v>
      </c>
    </row>
    <row r="1153" spans="1:4" x14ac:dyDescent="0.25">
      <c r="A1153" t="str">
        <f>IF(Données!A1153&lt;&gt;0,Données!A1153,"")</f>
        <v>Vladimir Tarasenko - STL - AD</v>
      </c>
      <c r="B1153">
        <f t="shared" ca="1" si="34"/>
        <v>1</v>
      </c>
      <c r="C1153">
        <f ca="1">IF(B1153=0,"",COUNTIF($B$2:B1153,"&gt;0"))</f>
        <v>1150</v>
      </c>
      <c r="D1153" t="str">
        <f t="shared" ca="1" si="35"/>
        <v>Alexander Steen - STL - AG, AD, C</v>
      </c>
    </row>
    <row r="1154" spans="1:4" x14ac:dyDescent="0.25">
      <c r="A1154" t="str">
        <f>IF(Données!A1154&lt;&gt;0,Données!A1154,"")</f>
        <v>Alex Pietrangelo - STL - DD</v>
      </c>
      <c r="B1154">
        <f t="shared" ca="1" si="34"/>
        <v>1</v>
      </c>
      <c r="C1154">
        <f ca="1">IF(B1154=0,"",COUNTIF($B$2:B1154,"&gt;0"))</f>
        <v>1151</v>
      </c>
      <c r="D1154" t="str">
        <f t="shared" ca="1" si="35"/>
        <v>Colton Parayko - STL - DD</v>
      </c>
    </row>
    <row r="1155" spans="1:4" x14ac:dyDescent="0.25">
      <c r="A1155" t="str">
        <f>IF(Données!A1155&lt;&gt;0,Données!A1155,"")</f>
        <v>Alexander Steen - STL - AG, AD, C</v>
      </c>
      <c r="B1155">
        <f t="shared" ref="B1155:B1218" ca="1" si="36">IFERROR(SEARCH(INDIRECT(CELL("adresse")),A1155),0)</f>
        <v>1</v>
      </c>
      <c r="C1155">
        <f ca="1">IF(B1155=0,"",COUNTIF($B$2:B1155,"&gt;0"))</f>
        <v>1152</v>
      </c>
      <c r="D1155" t="str">
        <f t="shared" ref="D1155:D1218" ca="1" si="37">IFERROR(INDEX(A:A,MATCH(ROW(B1154),C:C,0)),"")</f>
        <v>Jaden Schwartz - STL - AG</v>
      </c>
    </row>
    <row r="1156" spans="1:4" x14ac:dyDescent="0.25">
      <c r="A1156" t="str">
        <f>IF(Données!A1156&lt;&gt;0,Données!A1156,"")</f>
        <v>Colton Parayko - STL - DD</v>
      </c>
      <c r="B1156">
        <f t="shared" ca="1" si="36"/>
        <v>1</v>
      </c>
      <c r="C1156">
        <f ca="1">IF(B1156=0,"",COUNTIF($B$2:B1156,"&gt;0"))</f>
        <v>1153</v>
      </c>
      <c r="D1156" t="str">
        <f t="shared" ca="1" si="37"/>
        <v>Brayden Schenn - STL - C, AG</v>
      </c>
    </row>
    <row r="1157" spans="1:4" x14ac:dyDescent="0.25">
      <c r="A1157" t="str">
        <f>IF(Données!A1157&lt;&gt;0,Données!A1157,"")</f>
        <v>Jaden Schwartz - STL - AG</v>
      </c>
      <c r="B1157">
        <f t="shared" ca="1" si="36"/>
        <v>1</v>
      </c>
      <c r="C1157">
        <f ca="1">IF(B1157=0,"",COUNTIF($B$2:B1157,"&gt;0"))</f>
        <v>1154</v>
      </c>
      <c r="D1157" t="str">
        <f t="shared" ca="1" si="37"/>
        <v>Tyler Bozak - STL - C</v>
      </c>
    </row>
    <row r="1158" spans="1:4" x14ac:dyDescent="0.25">
      <c r="A1158" t="str">
        <f>IF(Données!A1158&lt;&gt;0,Données!A1158,"")</f>
        <v>Brayden Schenn - STL - C, AG</v>
      </c>
      <c r="B1158">
        <f t="shared" ca="1" si="36"/>
        <v>1</v>
      </c>
      <c r="C1158">
        <f ca="1">IF(B1158=0,"",COUNTIF($B$2:B1158,"&gt;0"))</f>
        <v>1155</v>
      </c>
      <c r="D1158" t="str">
        <f t="shared" ca="1" si="37"/>
        <v>Jordan Binnington - STL - G</v>
      </c>
    </row>
    <row r="1159" spans="1:4" x14ac:dyDescent="0.25">
      <c r="A1159" t="str">
        <f>IF(Données!A1159&lt;&gt;0,Données!A1159,"")</f>
        <v>Tyler Bozak - STL - C</v>
      </c>
      <c r="B1159">
        <f t="shared" ca="1" si="36"/>
        <v>1</v>
      </c>
      <c r="C1159">
        <f ca="1">IF(B1159=0,"",COUNTIF($B$2:B1159,"&gt;0"))</f>
        <v>1156</v>
      </c>
      <c r="D1159" t="str">
        <f t="shared" ca="1" si="37"/>
        <v>Jake Allen - STL - G</v>
      </c>
    </row>
    <row r="1160" spans="1:4" x14ac:dyDescent="0.25">
      <c r="A1160" t="str">
        <f>IF(Données!A1160&lt;&gt;0,Données!A1160,"")</f>
        <v>Jordan Binnington - STL - G</v>
      </c>
      <c r="B1160">
        <f t="shared" ca="1" si="36"/>
        <v>1</v>
      </c>
      <c r="C1160">
        <f ca="1">IF(B1160=0,"",COUNTIF($B$2:B1160,"&gt;0"))</f>
        <v>1157</v>
      </c>
      <c r="D1160" t="str">
        <f t="shared" ca="1" si="37"/>
        <v>David Perron - STL - AD, AG</v>
      </c>
    </row>
    <row r="1161" spans="1:4" x14ac:dyDescent="0.25">
      <c r="A1161" t="str">
        <f>IF(Données!A1161&lt;&gt;0,Données!A1161,"")</f>
        <v>Jake Allen - STL - G</v>
      </c>
      <c r="B1161">
        <f t="shared" ca="1" si="36"/>
        <v>1</v>
      </c>
      <c r="C1161">
        <f ca="1">IF(B1161=0,"",COUNTIF($B$2:B1161,"&gt;0"))</f>
        <v>1158</v>
      </c>
      <c r="D1161" t="str">
        <f t="shared" ca="1" si="37"/>
        <v>Jay Bouwmeester - STL - DG</v>
      </c>
    </row>
    <row r="1162" spans="1:4" x14ac:dyDescent="0.25">
      <c r="A1162" t="str">
        <f>IF(Données!A1162&lt;&gt;0,Données!A1162,"")</f>
        <v>David Perron - STL - AD, AG</v>
      </c>
      <c r="B1162">
        <f t="shared" ca="1" si="36"/>
        <v>1</v>
      </c>
      <c r="C1162">
        <f ca="1">IF(B1162=0,"",COUNTIF($B$2:B1162,"&gt;0"))</f>
        <v>1159</v>
      </c>
      <c r="D1162" t="str">
        <f t="shared" ca="1" si="37"/>
        <v>Joel Edmundson - STL - DG</v>
      </c>
    </row>
    <row r="1163" spans="1:4" x14ac:dyDescent="0.25">
      <c r="A1163" t="str">
        <f>IF(Données!A1163&lt;&gt;0,Données!A1163,"")</f>
        <v>Jay Bouwmeester - STL - DG</v>
      </c>
      <c r="B1163">
        <f t="shared" ca="1" si="36"/>
        <v>1</v>
      </c>
      <c r="C1163">
        <f ca="1">IF(B1163=0,"",COUNTIF($B$2:B1163,"&gt;0"))</f>
        <v>1160</v>
      </c>
      <c r="D1163" t="str">
        <f t="shared" ca="1" si="37"/>
        <v>Oskar Sundqvist - STL - C, AD</v>
      </c>
    </row>
    <row r="1164" spans="1:4" x14ac:dyDescent="0.25">
      <c r="A1164" t="str">
        <f>IF(Données!A1164&lt;&gt;0,Données!A1164,"")</f>
        <v>Joel Edmundson - STL - DG</v>
      </c>
      <c r="B1164">
        <f t="shared" ca="1" si="36"/>
        <v>1</v>
      </c>
      <c r="C1164">
        <f ca="1">IF(B1164=0,"",COUNTIF($B$2:B1164,"&gt;0"))</f>
        <v>1161</v>
      </c>
      <c r="D1164" t="str">
        <f t="shared" ca="1" si="37"/>
        <v>Carl Gunnarsson - STL - DG</v>
      </c>
    </row>
    <row r="1165" spans="1:4" x14ac:dyDescent="0.25">
      <c r="A1165" t="str">
        <f>IF(Données!A1165&lt;&gt;0,Données!A1165,"")</f>
        <v>Oskar Sundqvist - STL - C, AD</v>
      </c>
      <c r="B1165">
        <f t="shared" ca="1" si="36"/>
        <v>1</v>
      </c>
      <c r="C1165">
        <f ca="1">IF(B1165=0,"",COUNTIF($B$2:B1165,"&gt;0"))</f>
        <v>1162</v>
      </c>
      <c r="D1165" t="str">
        <f t="shared" ca="1" si="37"/>
        <v>Zachary Sanford - STL - AG</v>
      </c>
    </row>
    <row r="1166" spans="1:4" x14ac:dyDescent="0.25">
      <c r="A1166" t="str">
        <f>IF(Données!A1166&lt;&gt;0,Données!A1166,"")</f>
        <v>Carl Gunnarsson - STL - DG</v>
      </c>
      <c r="B1166">
        <f t="shared" ca="1" si="36"/>
        <v>1</v>
      </c>
      <c r="C1166">
        <f ca="1">IF(B1166=0,"",COUNTIF($B$2:B1166,"&gt;0"))</f>
        <v>1163</v>
      </c>
      <c r="D1166" t="str">
        <f t="shared" ca="1" si="37"/>
        <v>Robert Bortuzzo - STL - DD</v>
      </c>
    </row>
    <row r="1167" spans="1:4" x14ac:dyDescent="0.25">
      <c r="A1167" t="str">
        <f>IF(Données!A1167&lt;&gt;0,Données!A1167,"")</f>
        <v>Zachary Sanford - STL - AG</v>
      </c>
      <c r="B1167">
        <f t="shared" ca="1" si="36"/>
        <v>1</v>
      </c>
      <c r="C1167">
        <f ca="1">IF(B1167=0,"",COUNTIF($B$2:B1167,"&gt;0"))</f>
        <v>1164</v>
      </c>
      <c r="D1167" t="str">
        <f t="shared" ca="1" si="37"/>
        <v>Robert Thomas - STL - AD, C</v>
      </c>
    </row>
    <row r="1168" spans="1:4" x14ac:dyDescent="0.25">
      <c r="A1168" t="str">
        <f>IF(Données!A1168&lt;&gt;0,Données!A1168,"")</f>
        <v>Robert Bortuzzo - STL - DD</v>
      </c>
      <c r="B1168">
        <f t="shared" ca="1" si="36"/>
        <v>1</v>
      </c>
      <c r="C1168">
        <f ca="1">IF(B1168=0,"",COUNTIF($B$2:B1168,"&gt;0"))</f>
        <v>1165</v>
      </c>
      <c r="D1168" t="str">
        <f t="shared" ca="1" si="37"/>
        <v>Dominik Bokk - STL - AG, AD</v>
      </c>
    </row>
    <row r="1169" spans="1:4" x14ac:dyDescent="0.25">
      <c r="A1169" t="str">
        <f>IF(Données!A1169&lt;&gt;0,Données!A1169,"")</f>
        <v>Robert Thomas - STL - AD, C</v>
      </c>
      <c r="B1169">
        <f t="shared" ca="1" si="36"/>
        <v>1</v>
      </c>
      <c r="C1169">
        <f ca="1">IF(B1169=0,"",COUNTIF($B$2:B1169,"&gt;0"))</f>
        <v>1166</v>
      </c>
      <c r="D1169" t="str">
        <f t="shared" ca="1" si="37"/>
        <v>Klim Kostin - STL - AD</v>
      </c>
    </row>
    <row r="1170" spans="1:4" x14ac:dyDescent="0.25">
      <c r="A1170" t="str">
        <f>IF(Données!A1170&lt;&gt;0,Données!A1170,"")</f>
        <v>Dominik Bokk - STL - AG, AD</v>
      </c>
      <c r="B1170">
        <f t="shared" ca="1" si="36"/>
        <v>1</v>
      </c>
      <c r="C1170">
        <f ca="1">IF(B1170=0,"",COUNTIF($B$2:B1170,"&gt;0"))</f>
        <v>1167</v>
      </c>
      <c r="D1170" t="str">
        <f t="shared" ca="1" si="37"/>
        <v>Nikita Alexandrov - STL - C</v>
      </c>
    </row>
    <row r="1171" spans="1:4" x14ac:dyDescent="0.25">
      <c r="A1171" t="str">
        <f>IF(Données!A1171&lt;&gt;0,Données!A1171,"")</f>
        <v>Klim Kostin - STL - AD</v>
      </c>
      <c r="B1171">
        <f t="shared" ca="1" si="36"/>
        <v>1</v>
      </c>
      <c r="C1171">
        <f ca="1">IF(B1171=0,"",COUNTIF($B$2:B1171,"&gt;0"))</f>
        <v>1168</v>
      </c>
      <c r="D1171" t="str">
        <f t="shared" ca="1" si="37"/>
        <v>Erik Foley - STL - AG</v>
      </c>
    </row>
    <row r="1172" spans="1:4" x14ac:dyDescent="0.25">
      <c r="A1172" t="str">
        <f>IF(Données!A1172&lt;&gt;0,Données!A1172,"")</f>
        <v>Nikita Alexandrov - STL - C</v>
      </c>
      <c r="B1172">
        <f t="shared" ca="1" si="36"/>
        <v>1</v>
      </c>
      <c r="C1172">
        <f ca="1">IF(B1172=0,"",COUNTIF($B$2:B1172,"&gt;0"))</f>
        <v>1169</v>
      </c>
      <c r="D1172" t="str">
        <f t="shared" ca="1" si="37"/>
        <v>Joel Hofer - STL - G</v>
      </c>
    </row>
    <row r="1173" spans="1:4" x14ac:dyDescent="0.25">
      <c r="A1173" t="str">
        <f>IF(Données!A1173&lt;&gt;0,Données!A1173,"")</f>
        <v>Erik Foley - STL - AG</v>
      </c>
      <c r="B1173">
        <f t="shared" ca="1" si="36"/>
        <v>1</v>
      </c>
      <c r="C1173">
        <f ca="1">IF(B1173=0,"",COUNTIF($B$2:B1173,"&gt;0"))</f>
        <v>1170</v>
      </c>
      <c r="D1173" t="str">
        <f t="shared" ca="1" si="37"/>
        <v>Dakota Joshua - STL - C</v>
      </c>
    </row>
    <row r="1174" spans="1:4" x14ac:dyDescent="0.25">
      <c r="A1174" t="str">
        <f>IF(Données!A1174&lt;&gt;0,Données!A1174,"")</f>
        <v>Joel Hofer - STL - G</v>
      </c>
      <c r="B1174">
        <f t="shared" ca="1" si="36"/>
        <v>1</v>
      </c>
      <c r="C1174">
        <f ca="1">IF(B1174=0,"",COUNTIF($B$2:B1174,"&gt;0"))</f>
        <v>1171</v>
      </c>
      <c r="D1174" t="str">
        <f t="shared" ca="1" si="37"/>
        <v>Niko Mikkola - STL - DG</v>
      </c>
    </row>
    <row r="1175" spans="1:4" x14ac:dyDescent="0.25">
      <c r="A1175" t="str">
        <f>IF(Données!A1175&lt;&gt;0,Données!A1175,"")</f>
        <v>Dakota Joshua - STL - C</v>
      </c>
      <c r="B1175">
        <f t="shared" ca="1" si="36"/>
        <v>1</v>
      </c>
      <c r="C1175">
        <f ca="1">IF(B1175=0,"",COUNTIF($B$2:B1175,"&gt;0"))</f>
        <v>1172</v>
      </c>
      <c r="D1175" t="str">
        <f t="shared" ca="1" si="37"/>
        <v>Jake Walman - STL - DG</v>
      </c>
    </row>
    <row r="1176" spans="1:4" x14ac:dyDescent="0.25">
      <c r="A1176" t="str">
        <f>IF(Données!A1176&lt;&gt;0,Données!A1176,"")</f>
        <v>Niko Mikkola - STL - DG</v>
      </c>
      <c r="B1176">
        <f t="shared" ca="1" si="36"/>
        <v>1</v>
      </c>
      <c r="C1176">
        <f ca="1">IF(B1176=0,"",COUNTIF($B$2:B1176,"&gt;0"))</f>
        <v>1173</v>
      </c>
      <c r="D1176" t="str">
        <f t="shared" ca="1" si="37"/>
        <v>Evan Fitzpatrick - STL - G</v>
      </c>
    </row>
    <row r="1177" spans="1:4" x14ac:dyDescent="0.25">
      <c r="A1177" t="str">
        <f>IF(Données!A1177&lt;&gt;0,Données!A1177,"")</f>
        <v>Jake Walman - STL - DG</v>
      </c>
      <c r="B1177">
        <f t="shared" ca="1" si="36"/>
        <v>1</v>
      </c>
      <c r="C1177">
        <f ca="1">IF(B1177=0,"",COUNTIF($B$2:B1177,"&gt;0"))</f>
        <v>1174</v>
      </c>
      <c r="D1177" t="str">
        <f t="shared" ca="1" si="37"/>
        <v>Robby Fabbri - STL - AG, C</v>
      </c>
    </row>
    <row r="1178" spans="1:4" x14ac:dyDescent="0.25">
      <c r="A1178" t="str">
        <f>IF(Données!A1178&lt;&gt;0,Données!A1178,"")</f>
        <v>Evan Fitzpatrick - STL - G</v>
      </c>
      <c r="B1178">
        <f t="shared" ca="1" si="36"/>
        <v>1</v>
      </c>
      <c r="C1178">
        <f ca="1">IF(B1178=0,"",COUNTIF($B$2:B1178,"&gt;0"))</f>
        <v>1175</v>
      </c>
      <c r="D1178" t="str">
        <f t="shared" ca="1" si="37"/>
        <v>Vince Dunn - STL - DG</v>
      </c>
    </row>
    <row r="1179" spans="1:4" x14ac:dyDescent="0.25">
      <c r="A1179" t="str">
        <f>IF(Données!A1179&lt;&gt;0,Données!A1179,"")</f>
        <v>Robby Fabbri - STL - AG, C</v>
      </c>
      <c r="B1179">
        <f t="shared" ca="1" si="36"/>
        <v>1</v>
      </c>
      <c r="C1179">
        <f ca="1">IF(B1179=0,"",COUNTIF($B$2:B1179,"&gt;0"))</f>
        <v>1176</v>
      </c>
      <c r="D1179" t="str">
        <f t="shared" ca="1" si="37"/>
        <v>Jordan Kyrou - STL - AD</v>
      </c>
    </row>
    <row r="1180" spans="1:4" x14ac:dyDescent="0.25">
      <c r="A1180" t="str">
        <f>IF(Données!A1180&lt;&gt;0,Données!A1180,"")</f>
        <v>Vince Dunn - STL - DG</v>
      </c>
      <c r="B1180">
        <f t="shared" ca="1" si="36"/>
        <v>1</v>
      </c>
      <c r="C1180">
        <f ca="1">IF(B1180=0,"",COUNTIF($B$2:B1180,"&gt;0"))</f>
        <v>1177</v>
      </c>
      <c r="D1180" t="str">
        <f t="shared" ca="1" si="37"/>
        <v>Alexei Toropchenko - STL - C</v>
      </c>
    </row>
    <row r="1181" spans="1:4" x14ac:dyDescent="0.25">
      <c r="A1181" t="str">
        <f>IF(Données!A1181&lt;&gt;0,Données!A1181,"")</f>
        <v>Jordan Kyrou - STL - AD</v>
      </c>
      <c r="B1181">
        <f t="shared" ca="1" si="36"/>
        <v>1</v>
      </c>
      <c r="C1181">
        <f ca="1">IF(B1181=0,"",COUNTIF($B$2:B1181,"&gt;0"))</f>
        <v>1178</v>
      </c>
      <c r="D1181" t="str">
        <f t="shared" ca="1" si="37"/>
        <v>Samuel Blais - STL - AD</v>
      </c>
    </row>
    <row r="1182" spans="1:4" x14ac:dyDescent="0.25">
      <c r="A1182" t="str">
        <f>IF(Données!A1182&lt;&gt;0,Données!A1182,"")</f>
        <v>Alexei Toropchenko - STL - C</v>
      </c>
      <c r="B1182">
        <f t="shared" ca="1" si="36"/>
        <v>1</v>
      </c>
      <c r="C1182">
        <f ca="1">IF(B1182=0,"",COUNTIF($B$2:B1182,"&gt;0"))</f>
        <v>1179</v>
      </c>
      <c r="D1182" t="str">
        <f t="shared" ca="1" si="37"/>
        <v>Tanner Kaspick - STL - C</v>
      </c>
    </row>
    <row r="1183" spans="1:4" x14ac:dyDescent="0.25">
      <c r="A1183" t="str">
        <f>IF(Données!A1183&lt;&gt;0,Données!A1183,"")</f>
        <v>Samuel Blais - STL - AD</v>
      </c>
      <c r="B1183">
        <f t="shared" ca="1" si="36"/>
        <v>1</v>
      </c>
      <c r="C1183">
        <f ca="1">IF(B1183=0,"",COUNTIF($B$2:B1183,"&gt;0"))</f>
        <v>1180</v>
      </c>
      <c r="D1183" t="str">
        <f t="shared" ca="1" si="37"/>
        <v>Austin Poganski - STL - AD</v>
      </c>
    </row>
    <row r="1184" spans="1:4" x14ac:dyDescent="0.25">
      <c r="A1184" t="str">
        <f>IF(Données!A1184&lt;&gt;0,Données!A1184,"")</f>
        <v>Tanner Kaspick - STL - C</v>
      </c>
      <c r="B1184">
        <f t="shared" ca="1" si="36"/>
        <v>1</v>
      </c>
      <c r="C1184">
        <f ca="1">IF(B1184=0,"",COUNTIF($B$2:B1184,"&gt;0"))</f>
        <v>1181</v>
      </c>
      <c r="D1184" t="str">
        <f t="shared" ca="1" si="37"/>
        <v>Mackenzie MacEachern - STL - AG, AD</v>
      </c>
    </row>
    <row r="1185" spans="1:4" x14ac:dyDescent="0.25">
      <c r="A1185" t="str">
        <f>IF(Données!A1185&lt;&gt;0,Données!A1185,"")</f>
        <v>Austin Poganski - STL - AD</v>
      </c>
      <c r="B1185">
        <f t="shared" ca="1" si="36"/>
        <v>1</v>
      </c>
      <c r="C1185">
        <f ca="1">IF(B1185=0,"",COUNTIF($B$2:B1185,"&gt;0"))</f>
        <v>1182</v>
      </c>
      <c r="D1185" t="str">
        <f t="shared" ca="1" si="37"/>
        <v>Evan Polei - STL - AG</v>
      </c>
    </row>
    <row r="1186" spans="1:4" x14ac:dyDescent="0.25">
      <c r="A1186" t="str">
        <f>IF(Données!A1186&lt;&gt;0,Données!A1186,"")</f>
        <v>Mackenzie MacEachern - STL - AG, AD</v>
      </c>
      <c r="B1186">
        <f t="shared" ca="1" si="36"/>
        <v>1</v>
      </c>
      <c r="C1186">
        <f ca="1">IF(B1186=0,"",COUNTIF($B$2:B1186,"&gt;0"))</f>
        <v>1183</v>
      </c>
      <c r="D1186" t="str">
        <f t="shared" ca="1" si="37"/>
        <v>Mitch Reinke - STL - DD</v>
      </c>
    </row>
    <row r="1187" spans="1:4" x14ac:dyDescent="0.25">
      <c r="A1187" t="str">
        <f>IF(Données!A1187&lt;&gt;0,Données!A1187,"")</f>
        <v>Evan Polei - STL - AG</v>
      </c>
      <c r="B1187">
        <f t="shared" ca="1" si="36"/>
        <v>1</v>
      </c>
      <c r="C1187">
        <f ca="1">IF(B1187=0,"",COUNTIF($B$2:B1187,"&gt;0"))</f>
        <v>1184</v>
      </c>
      <c r="D1187" t="str">
        <f t="shared" ca="1" si="37"/>
        <v>Andreas Borgman - STL - DG</v>
      </c>
    </row>
    <row r="1188" spans="1:4" x14ac:dyDescent="0.25">
      <c r="A1188" t="str">
        <f>IF(Données!A1188&lt;&gt;0,Données!A1188,"")</f>
        <v>Mitch Reinke - STL - DD</v>
      </c>
      <c r="B1188">
        <f t="shared" ca="1" si="36"/>
        <v>1</v>
      </c>
      <c r="C1188">
        <f ca="1">IF(B1188=0,"",COUNTIF($B$2:B1188,"&gt;0"))</f>
        <v>1185</v>
      </c>
      <c r="D1188" t="str">
        <f t="shared" ca="1" si="37"/>
        <v>Jake Dotchin - STL - DD</v>
      </c>
    </row>
    <row r="1189" spans="1:4" x14ac:dyDescent="0.25">
      <c r="A1189" t="str">
        <f>IF(Données!A1189&lt;&gt;0,Données!A1189,"")</f>
        <v>Andreas Borgman - STL - DG</v>
      </c>
      <c r="B1189">
        <f t="shared" ca="1" si="36"/>
        <v>1</v>
      </c>
      <c r="C1189">
        <f ca="1">IF(B1189=0,"",COUNTIF($B$2:B1189,"&gt;0"))</f>
        <v>1186</v>
      </c>
      <c r="D1189" t="str">
        <f t="shared" ca="1" si="37"/>
        <v>Ville Husso - STL - G</v>
      </c>
    </row>
    <row r="1190" spans="1:4" x14ac:dyDescent="0.25">
      <c r="A1190" t="str">
        <f>IF(Données!A1190&lt;&gt;0,Données!A1190,"")</f>
        <v>Jake Dotchin - STL - DD</v>
      </c>
      <c r="B1190">
        <f t="shared" ca="1" si="36"/>
        <v>1</v>
      </c>
      <c r="C1190">
        <f ca="1">IF(B1190=0,"",COUNTIF($B$2:B1190,"&gt;0"))</f>
        <v>1187</v>
      </c>
      <c r="D1190" t="str">
        <f t="shared" ca="1" si="37"/>
        <v>Nick Lappin - STL - AD</v>
      </c>
    </row>
    <row r="1191" spans="1:4" x14ac:dyDescent="0.25">
      <c r="A1191" t="str">
        <f>IF(Données!A1191&lt;&gt;0,Données!A1191,"")</f>
        <v>Ville Husso - STL - G</v>
      </c>
      <c r="B1191">
        <f t="shared" ca="1" si="36"/>
        <v>1</v>
      </c>
      <c r="C1191">
        <f ca="1">IF(B1191=0,"",COUNTIF($B$2:B1191,"&gt;0"))</f>
        <v>1188</v>
      </c>
      <c r="D1191" t="str">
        <f t="shared" ca="1" si="37"/>
        <v>Jordan Nolan - STL - AG</v>
      </c>
    </row>
    <row r="1192" spans="1:4" x14ac:dyDescent="0.25">
      <c r="A1192" t="str">
        <f>IF(Données!A1192&lt;&gt;0,Données!A1192,"")</f>
        <v>Nick Lappin - STL - AD</v>
      </c>
      <c r="B1192">
        <f t="shared" ca="1" si="36"/>
        <v>1</v>
      </c>
      <c r="C1192">
        <f ca="1">IF(B1192=0,"",COUNTIF($B$2:B1192,"&gt;0"))</f>
        <v>1189</v>
      </c>
      <c r="D1192" t="str">
        <f t="shared" ca="1" si="37"/>
        <v>Derrick Pouliot - STL - DG</v>
      </c>
    </row>
    <row r="1193" spans="1:4" x14ac:dyDescent="0.25">
      <c r="A1193" t="str">
        <f>IF(Données!A1193&lt;&gt;0,Données!A1193,"")</f>
        <v>Jordan Nolan - STL - AG</v>
      </c>
      <c r="B1193">
        <f t="shared" ca="1" si="36"/>
        <v>1</v>
      </c>
      <c r="C1193">
        <f ca="1">IF(B1193=0,"",COUNTIF($B$2:B1193,"&gt;0"))</f>
        <v>1190</v>
      </c>
      <c r="D1193" t="str">
        <f t="shared" ca="1" si="37"/>
        <v>Nolan Stevens - STL - C</v>
      </c>
    </row>
    <row r="1194" spans="1:4" x14ac:dyDescent="0.25">
      <c r="A1194" t="str">
        <f>IF(Données!A1194&lt;&gt;0,Données!A1194,"")</f>
        <v>Derrick Pouliot - STL - DG</v>
      </c>
      <c r="B1194">
        <f t="shared" ca="1" si="36"/>
        <v>1</v>
      </c>
      <c r="C1194">
        <f ca="1">IF(B1194=0,"",COUNTIF($B$2:B1194,"&gt;0"))</f>
        <v>1191</v>
      </c>
      <c r="D1194" t="str">
        <f t="shared" ca="1" si="37"/>
        <v>Michael Vecchione - STL - C</v>
      </c>
    </row>
    <row r="1195" spans="1:4" x14ac:dyDescent="0.25">
      <c r="A1195" t="str">
        <f>IF(Données!A1195&lt;&gt;0,Données!A1195,"")</f>
        <v>Nolan Stevens - STL - C</v>
      </c>
      <c r="B1195">
        <f t="shared" ca="1" si="36"/>
        <v>1</v>
      </c>
      <c r="C1195">
        <f ca="1">IF(B1195=0,"",COUNTIF($B$2:B1195,"&gt;0"))</f>
        <v>1192</v>
      </c>
      <c r="D1195" t="str">
        <f t="shared" ca="1" si="37"/>
        <v>Nathan Walker - STL - AG</v>
      </c>
    </row>
    <row r="1196" spans="1:4" x14ac:dyDescent="0.25">
      <c r="A1196" t="str">
        <f>IF(Données!A1196&lt;&gt;0,Données!A1196,"")</f>
        <v>Michael Vecchione - STL - C</v>
      </c>
      <c r="B1196">
        <f t="shared" ca="1" si="36"/>
        <v>1</v>
      </c>
      <c r="C1196">
        <f ca="1">IF(B1196=0,"",COUNTIF($B$2:B1196,"&gt;0"))</f>
        <v>1193</v>
      </c>
      <c r="D1196" t="str">
        <f t="shared" ca="1" si="37"/>
        <v>Joey LaLeggia - STL - DG</v>
      </c>
    </row>
    <row r="1197" spans="1:4" x14ac:dyDescent="0.25">
      <c r="A1197" t="str">
        <f>IF(Données!A1197&lt;&gt;0,Données!A1197,"")</f>
        <v>Nathan Walker - STL - AG</v>
      </c>
      <c r="B1197">
        <f t="shared" ca="1" si="36"/>
        <v>1</v>
      </c>
      <c r="C1197">
        <f ca="1">IF(B1197=0,"",COUNTIF($B$2:B1197,"&gt;0"))</f>
        <v>1194</v>
      </c>
      <c r="D1197" t="str">
        <f t="shared" ca="1" si="37"/>
        <v>Ivan Barbashev - STL - C</v>
      </c>
    </row>
    <row r="1198" spans="1:4" x14ac:dyDescent="0.25">
      <c r="A1198" t="str">
        <f>IF(Données!A1198&lt;&gt;0,Données!A1198,"")</f>
        <v>Joey LaLeggia - STL - DG</v>
      </c>
      <c r="B1198">
        <f t="shared" ca="1" si="36"/>
        <v>1</v>
      </c>
      <c r="C1198">
        <f ca="1">IF(B1198=0,"",COUNTIF($B$2:B1198,"&gt;0"))</f>
        <v>1195</v>
      </c>
      <c r="D1198" t="str">
        <f t="shared" ca="1" si="37"/>
        <v>Nikita Kucherov - TBL - AD</v>
      </c>
    </row>
    <row r="1199" spans="1:4" x14ac:dyDescent="0.25">
      <c r="A1199" t="str">
        <f>IF(Données!A1199&lt;&gt;0,Données!A1199,"")</f>
        <v>Ivan Barbashev - STL - C</v>
      </c>
      <c r="B1199">
        <f t="shared" ca="1" si="36"/>
        <v>1</v>
      </c>
      <c r="C1199">
        <f ca="1">IF(B1199=0,"",COUNTIF($B$2:B1199,"&gt;0"))</f>
        <v>1196</v>
      </c>
      <c r="D1199" t="str">
        <f t="shared" ca="1" si="37"/>
        <v>Steven Stamkos - TBL - C</v>
      </c>
    </row>
    <row r="1200" spans="1:4" x14ac:dyDescent="0.25">
      <c r="A1200" t="str">
        <f>IF(Données!A1200&lt;&gt;0,Données!A1200,"")</f>
        <v>Nikita Kucherov - TBL - AD</v>
      </c>
      <c r="B1200">
        <f t="shared" ca="1" si="36"/>
        <v>1</v>
      </c>
      <c r="C1200">
        <f ca="1">IF(B1200=0,"",COUNTIF($B$2:B1200,"&gt;0"))</f>
        <v>1197</v>
      </c>
      <c r="D1200" t="str">
        <f t="shared" ca="1" si="37"/>
        <v>Victor Hedman - TBL - DG</v>
      </c>
    </row>
    <row r="1201" spans="1:4" x14ac:dyDescent="0.25">
      <c r="A1201" t="str">
        <f>IF(Données!A1201&lt;&gt;0,Données!A1201,"")</f>
        <v>Steven Stamkos - TBL - C</v>
      </c>
      <c r="B1201">
        <f t="shared" ca="1" si="36"/>
        <v>1</v>
      </c>
      <c r="C1201">
        <f ca="1">IF(B1201=0,"",COUNTIF($B$2:B1201,"&gt;0"))</f>
        <v>1198</v>
      </c>
      <c r="D1201" t="str">
        <f t="shared" ca="1" si="37"/>
        <v>Ryan McDonagh - TBL - DG</v>
      </c>
    </row>
    <row r="1202" spans="1:4" x14ac:dyDescent="0.25">
      <c r="A1202" t="str">
        <f>IF(Données!A1202&lt;&gt;0,Données!A1202,"")</f>
        <v>Victor Hedman - TBL - DG</v>
      </c>
      <c r="B1202">
        <f t="shared" ca="1" si="36"/>
        <v>1</v>
      </c>
      <c r="C1202">
        <f ca="1">IF(B1202=0,"",COUNTIF($B$2:B1202,"&gt;0"))</f>
        <v>1199</v>
      </c>
      <c r="D1202" t="str">
        <f t="shared" ca="1" si="37"/>
        <v>Ondrej Palat - TBL - AD, AG</v>
      </c>
    </row>
    <row r="1203" spans="1:4" x14ac:dyDescent="0.25">
      <c r="A1203" t="str">
        <f>IF(Données!A1203&lt;&gt;0,Données!A1203,"")</f>
        <v>Ryan McDonagh - TBL - DG</v>
      </c>
      <c r="B1203">
        <f t="shared" ca="1" si="36"/>
        <v>1</v>
      </c>
      <c r="C1203">
        <f ca="1">IF(B1203=0,"",COUNTIF($B$2:B1203,"&gt;0"))</f>
        <v>1200</v>
      </c>
      <c r="D1203" t="str">
        <f t="shared" ca="1" si="37"/>
        <v>Yanni Gourde - TBL - AD, AG, C</v>
      </c>
    </row>
    <row r="1204" spans="1:4" x14ac:dyDescent="0.25">
      <c r="A1204" t="str">
        <f>IF(Données!A1204&lt;&gt;0,Données!A1204,"")</f>
        <v>Ondrej Palat - TBL - AD, AG</v>
      </c>
      <c r="B1204">
        <f t="shared" ca="1" si="36"/>
        <v>1</v>
      </c>
      <c r="C1204">
        <f ca="1">IF(B1204=0,"",COUNTIF($B$2:B1204,"&gt;0"))</f>
        <v>1201</v>
      </c>
      <c r="D1204" t="str">
        <f t="shared" ca="1" si="37"/>
        <v>Tyler Johnson - TBL - AG, C, AD</v>
      </c>
    </row>
    <row r="1205" spans="1:4" x14ac:dyDescent="0.25">
      <c r="A1205" t="str">
        <f>IF(Données!A1205&lt;&gt;0,Données!A1205,"")</f>
        <v>Yanni Gourde - TBL - AD, AG, C</v>
      </c>
      <c r="B1205">
        <f t="shared" ca="1" si="36"/>
        <v>1</v>
      </c>
      <c r="C1205">
        <f ca="1">IF(B1205=0,"",COUNTIF($B$2:B1205,"&gt;0"))</f>
        <v>1202</v>
      </c>
      <c r="D1205" t="str">
        <f t="shared" ca="1" si="37"/>
        <v>Alex Killorn - TBL - AG</v>
      </c>
    </row>
    <row r="1206" spans="1:4" x14ac:dyDescent="0.25">
      <c r="A1206" t="str">
        <f>IF(Données!A1206&lt;&gt;0,Données!A1206,"")</f>
        <v>Tyler Johnson - TBL - AG, C, AD</v>
      </c>
      <c r="B1206">
        <f t="shared" ca="1" si="36"/>
        <v>1</v>
      </c>
      <c r="C1206">
        <f ca="1">IF(B1206=0,"",COUNTIF($B$2:B1206,"&gt;0"))</f>
        <v>1203</v>
      </c>
      <c r="D1206" t="str">
        <f t="shared" ca="1" si="37"/>
        <v>Andrei Vasilevskiy - TBL - G</v>
      </c>
    </row>
    <row r="1207" spans="1:4" x14ac:dyDescent="0.25">
      <c r="A1207" t="str">
        <f>IF(Données!A1207&lt;&gt;0,Données!A1207,"")</f>
        <v>Alex Killorn - TBL - AG</v>
      </c>
      <c r="B1207">
        <f t="shared" ca="1" si="36"/>
        <v>1</v>
      </c>
      <c r="C1207">
        <f ca="1">IF(B1207=0,"",COUNTIF($B$2:B1207,"&gt;0"))</f>
        <v>1204</v>
      </c>
      <c r="D1207" t="str">
        <f t="shared" ca="1" si="37"/>
        <v>Mike Condon - TBL - G</v>
      </c>
    </row>
    <row r="1208" spans="1:4" x14ac:dyDescent="0.25">
      <c r="A1208" t="str">
        <f>IF(Données!A1208&lt;&gt;0,Données!A1208,"")</f>
        <v>Andrei Vasilevskiy - TBL - G</v>
      </c>
      <c r="B1208">
        <f t="shared" ca="1" si="36"/>
        <v>1</v>
      </c>
      <c r="C1208">
        <f ca="1">IF(B1208=0,"",COUNTIF($B$2:B1208,"&gt;0"))</f>
        <v>1205</v>
      </c>
      <c r="D1208" t="str">
        <f t="shared" ca="1" si="37"/>
        <v>Kevin Shattenkirk - TBL - DD</v>
      </c>
    </row>
    <row r="1209" spans="1:4" x14ac:dyDescent="0.25">
      <c r="A1209" t="str">
        <f>IF(Données!A1209&lt;&gt;0,Données!A1209,"")</f>
        <v>Mike Condon - TBL - G</v>
      </c>
      <c r="B1209">
        <f t="shared" ca="1" si="36"/>
        <v>1</v>
      </c>
      <c r="C1209">
        <f ca="1">IF(B1209=0,"",COUNTIF($B$2:B1209,"&gt;0"))</f>
        <v>1206</v>
      </c>
      <c r="D1209" t="str">
        <f t="shared" ca="1" si="37"/>
        <v>Mikhail Sergachev - TBL - DG</v>
      </c>
    </row>
    <row r="1210" spans="1:4" x14ac:dyDescent="0.25">
      <c r="A1210" t="str">
        <f>IF(Données!A1210&lt;&gt;0,Données!A1210,"")</f>
        <v>Kevin Shattenkirk - TBL - DD</v>
      </c>
      <c r="B1210">
        <f t="shared" ca="1" si="36"/>
        <v>1</v>
      </c>
      <c r="C1210">
        <f ca="1">IF(B1210=0,"",COUNTIF($B$2:B1210,"&gt;0"))</f>
        <v>1207</v>
      </c>
      <c r="D1210" t="str">
        <f t="shared" ca="1" si="37"/>
        <v>Braydon Coburn - TBL - DG</v>
      </c>
    </row>
    <row r="1211" spans="1:4" x14ac:dyDescent="0.25">
      <c r="A1211" t="str">
        <f>IF(Données!A1211&lt;&gt;0,Données!A1211,"")</f>
        <v>Mikhail Sergachev - TBL - DG</v>
      </c>
      <c r="B1211">
        <f t="shared" ca="1" si="36"/>
        <v>1</v>
      </c>
      <c r="C1211">
        <f ca="1">IF(B1211=0,"",COUNTIF($B$2:B1211,"&gt;0"))</f>
        <v>1208</v>
      </c>
      <c r="D1211" t="str">
        <f t="shared" ca="1" si="37"/>
        <v>Cedric Paquette - TBL - C, AG</v>
      </c>
    </row>
    <row r="1212" spans="1:4" x14ac:dyDescent="0.25">
      <c r="A1212" t="str">
        <f>IF(Données!A1212&lt;&gt;0,Données!A1212,"")</f>
        <v>Braydon Coburn - TBL - DG</v>
      </c>
      <c r="B1212">
        <f t="shared" ca="1" si="36"/>
        <v>1</v>
      </c>
      <c r="C1212">
        <f ca="1">IF(B1212=0,"",COUNTIF($B$2:B1212,"&gt;0"))</f>
        <v>1209</v>
      </c>
      <c r="D1212" t="str">
        <f t="shared" ca="1" si="37"/>
        <v>Cal Foote - TBL - DD</v>
      </c>
    </row>
    <row r="1213" spans="1:4" x14ac:dyDescent="0.25">
      <c r="A1213" t="str">
        <f>IF(Données!A1213&lt;&gt;0,Données!A1213,"")</f>
        <v>Cedric Paquette - TBL - C, AG</v>
      </c>
      <c r="B1213">
        <f t="shared" ca="1" si="36"/>
        <v>1</v>
      </c>
      <c r="C1213">
        <f ca="1">IF(B1213=0,"",COUNTIF($B$2:B1213,"&gt;0"))</f>
        <v>1210</v>
      </c>
      <c r="D1213" t="str">
        <f t="shared" ca="1" si="37"/>
        <v>Curtis McElhinney - TBL - G</v>
      </c>
    </row>
    <row r="1214" spans="1:4" x14ac:dyDescent="0.25">
      <c r="A1214" t="str">
        <f>IF(Données!A1214&lt;&gt;0,Données!A1214,"")</f>
        <v>Cal Foote - TBL - DD</v>
      </c>
      <c r="B1214">
        <f t="shared" ca="1" si="36"/>
        <v>1</v>
      </c>
      <c r="C1214">
        <f ca="1">IF(B1214=0,"",COUNTIF($B$2:B1214,"&gt;0"))</f>
        <v>1211</v>
      </c>
      <c r="D1214" t="str">
        <f t="shared" ca="1" si="37"/>
        <v>Jan Rutta - TBL - DD</v>
      </c>
    </row>
    <row r="1215" spans="1:4" x14ac:dyDescent="0.25">
      <c r="A1215" t="str">
        <f>IF(Données!A1215&lt;&gt;0,Données!A1215,"")</f>
        <v>Curtis McElhinney - TBL - G</v>
      </c>
      <c r="B1215">
        <f t="shared" ca="1" si="36"/>
        <v>1</v>
      </c>
      <c r="C1215">
        <f ca="1">IF(B1215=0,"",COUNTIF($B$2:B1215,"&gt;0"))</f>
        <v>1212</v>
      </c>
      <c r="D1215" t="str">
        <f t="shared" ca="1" si="37"/>
        <v>Louis Domingue - TBL - G</v>
      </c>
    </row>
    <row r="1216" spans="1:4" x14ac:dyDescent="0.25">
      <c r="A1216" t="str">
        <f>IF(Données!A1216&lt;&gt;0,Données!A1216,"")</f>
        <v>Jan Rutta - TBL - DD</v>
      </c>
      <c r="B1216">
        <f t="shared" ca="1" si="36"/>
        <v>1</v>
      </c>
      <c r="C1216">
        <f ca="1">IF(B1216=0,"",COUNTIF($B$2:B1216,"&gt;0"))</f>
        <v>1213</v>
      </c>
      <c r="D1216" t="str">
        <f t="shared" ca="1" si="37"/>
        <v>Anthony Cirelli - TBL - C</v>
      </c>
    </row>
    <row r="1217" spans="1:4" x14ac:dyDescent="0.25">
      <c r="A1217" t="str">
        <f>IF(Données!A1217&lt;&gt;0,Données!A1217,"")</f>
        <v>Louis Domingue - TBL - G</v>
      </c>
      <c r="B1217">
        <f t="shared" ca="1" si="36"/>
        <v>1</v>
      </c>
      <c r="C1217">
        <f ca="1">IF(B1217=0,"",COUNTIF($B$2:B1217,"&gt;0"))</f>
        <v>1214</v>
      </c>
      <c r="D1217" t="str">
        <f t="shared" ca="1" si="37"/>
        <v>Dennis Yan - TBL - AG</v>
      </c>
    </row>
    <row r="1218" spans="1:4" x14ac:dyDescent="0.25">
      <c r="A1218" t="str">
        <f>IF(Données!A1218&lt;&gt;0,Données!A1218,"")</f>
        <v>Anthony Cirelli - TBL - C</v>
      </c>
      <c r="B1218">
        <f t="shared" ca="1" si="36"/>
        <v>1</v>
      </c>
      <c r="C1218">
        <f ca="1">IF(B1218=0,"",COUNTIF($B$2:B1218,"&gt;0"))</f>
        <v>1215</v>
      </c>
      <c r="D1218" t="str">
        <f t="shared" ca="1" si="37"/>
        <v>Ross Colton - TBL - C</v>
      </c>
    </row>
    <row r="1219" spans="1:4" x14ac:dyDescent="0.25">
      <c r="A1219" t="str">
        <f>IF(Données!A1219&lt;&gt;0,Données!A1219,"")</f>
        <v>Dennis Yan - TBL - AG</v>
      </c>
      <c r="B1219">
        <f t="shared" ref="B1219:B1282" ca="1" si="38">IFERROR(SEARCH(INDIRECT(CELL("adresse")),A1219),0)</f>
        <v>1</v>
      </c>
      <c r="C1219">
        <f ca="1">IF(B1219=0,"",COUNTIF($B$2:B1219,"&gt;0"))</f>
        <v>1216</v>
      </c>
      <c r="D1219" t="str">
        <f t="shared" ref="D1219:D1282" ca="1" si="39">IFERROR(INDEX(A:A,MATCH(ROW(B1218),C:C,0)),"")</f>
        <v>Nolan Foote - TBL - AG</v>
      </c>
    </row>
    <row r="1220" spans="1:4" x14ac:dyDescent="0.25">
      <c r="A1220" t="str">
        <f>IF(Données!A1220&lt;&gt;0,Données!A1220,"")</f>
        <v>Ross Colton - TBL - C</v>
      </c>
      <c r="B1220">
        <f t="shared" ca="1" si="38"/>
        <v>1</v>
      </c>
      <c r="C1220">
        <f ca="1">IF(B1220=0,"",COUNTIF($B$2:B1220,"&gt;0"))</f>
        <v>1217</v>
      </c>
      <c r="D1220" t="str">
        <f t="shared" ca="1" si="39"/>
        <v>Jimmy Huntington - TBL - C</v>
      </c>
    </row>
    <row r="1221" spans="1:4" x14ac:dyDescent="0.25">
      <c r="A1221" t="str">
        <f>IF(Données!A1221&lt;&gt;0,Données!A1221,"")</f>
        <v>Nolan Foote - TBL - AG</v>
      </c>
      <c r="B1221">
        <f t="shared" ca="1" si="38"/>
        <v>1</v>
      </c>
      <c r="C1221">
        <f ca="1">IF(B1221=0,"",COUNTIF($B$2:B1221,"&gt;0"))</f>
        <v>1218</v>
      </c>
      <c r="D1221" t="str">
        <f t="shared" ca="1" si="39"/>
        <v>Ryan Lohin - TBL - C, AG, AD</v>
      </c>
    </row>
    <row r="1222" spans="1:4" x14ac:dyDescent="0.25">
      <c r="A1222" t="str">
        <f>IF(Données!A1222&lt;&gt;0,Données!A1222,"")</f>
        <v>Jimmy Huntington - TBL - C</v>
      </c>
      <c r="B1222">
        <f t="shared" ca="1" si="38"/>
        <v>1</v>
      </c>
      <c r="C1222">
        <f ca="1">IF(B1222=0,"",COUNTIF($B$2:B1222,"&gt;0"))</f>
        <v>1219</v>
      </c>
      <c r="D1222" t="str">
        <f t="shared" ca="1" si="39"/>
        <v>Alexander Volkov - TBL - AG, AD</v>
      </c>
    </row>
    <row r="1223" spans="1:4" x14ac:dyDescent="0.25">
      <c r="A1223" t="str">
        <f>IF(Données!A1223&lt;&gt;0,Données!A1223,"")</f>
        <v>Ryan Lohin - TBL - C, AG, AD</v>
      </c>
      <c r="B1223">
        <f t="shared" ca="1" si="38"/>
        <v>1</v>
      </c>
      <c r="C1223">
        <f ca="1">IF(B1223=0,"",COUNTIF($B$2:B1223,"&gt;0"))</f>
        <v>1220</v>
      </c>
      <c r="D1223" t="str">
        <f t="shared" ca="1" si="39"/>
        <v>Mitchell Stephens - TBL - C</v>
      </c>
    </row>
    <row r="1224" spans="1:4" x14ac:dyDescent="0.25">
      <c r="A1224" t="str">
        <f>IF(Données!A1224&lt;&gt;0,Données!A1224,"")</f>
        <v>Alexander Volkov - TBL - AG, AD</v>
      </c>
      <c r="B1224">
        <f t="shared" ca="1" si="38"/>
        <v>1</v>
      </c>
      <c r="C1224">
        <f ca="1">IF(B1224=0,"",COUNTIF($B$2:B1224,"&gt;0"))</f>
        <v>1221</v>
      </c>
      <c r="D1224" t="str">
        <f t="shared" ca="1" si="39"/>
        <v>Mathieu Joseph - TBL - AG, AD</v>
      </c>
    </row>
    <row r="1225" spans="1:4" x14ac:dyDescent="0.25">
      <c r="A1225" t="str">
        <f>IF(Données!A1225&lt;&gt;0,Données!A1225,"")</f>
        <v>Mitchell Stephens - TBL - C</v>
      </c>
      <c r="B1225">
        <f t="shared" ca="1" si="38"/>
        <v>1</v>
      </c>
      <c r="C1225">
        <f ca="1">IF(B1225=0,"",COUNTIF($B$2:B1225,"&gt;0"))</f>
        <v>1222</v>
      </c>
      <c r="D1225" t="str">
        <f t="shared" ca="1" si="39"/>
        <v>Matthew Spencer - TBL - D</v>
      </c>
    </row>
    <row r="1226" spans="1:4" x14ac:dyDescent="0.25">
      <c r="A1226" t="str">
        <f>IF(Données!A1226&lt;&gt;0,Données!A1226,"")</f>
        <v>Mathieu Joseph - TBL - AG, AD</v>
      </c>
      <c r="B1226">
        <f t="shared" ca="1" si="38"/>
        <v>1</v>
      </c>
      <c r="C1226">
        <f ca="1">IF(B1226=0,"",COUNTIF($B$2:B1226,"&gt;0"))</f>
        <v>1223</v>
      </c>
      <c r="D1226" t="str">
        <f t="shared" ca="1" si="39"/>
        <v>Patrick Maroon - TBL - AG, AD</v>
      </c>
    </row>
    <row r="1227" spans="1:4" x14ac:dyDescent="0.25">
      <c r="A1227" t="str">
        <f>IF(Données!A1227&lt;&gt;0,Données!A1227,"")</f>
        <v>Matthew Spencer - TBL - D</v>
      </c>
      <c r="B1227">
        <f t="shared" ca="1" si="38"/>
        <v>1</v>
      </c>
      <c r="C1227">
        <f ca="1">IF(B1227=0,"",COUNTIF($B$2:B1227,"&gt;0"))</f>
        <v>1224</v>
      </c>
      <c r="D1227" t="str">
        <f t="shared" ca="1" si="39"/>
        <v>Gabriel Fortier - TBL - AG</v>
      </c>
    </row>
    <row r="1228" spans="1:4" x14ac:dyDescent="0.25">
      <c r="A1228" t="str">
        <f>IF(Données!A1228&lt;&gt;0,Données!A1228,"")</f>
        <v>Patrick Maroon - TBL - AG, AD</v>
      </c>
      <c r="B1228">
        <f t="shared" ca="1" si="38"/>
        <v>1</v>
      </c>
      <c r="C1228">
        <f ca="1">IF(B1228=0,"",COUNTIF($B$2:B1228,"&gt;0"))</f>
        <v>1225</v>
      </c>
      <c r="D1228" t="str">
        <f t="shared" ca="1" si="39"/>
        <v>Boris Katchouk - TBL - AG</v>
      </c>
    </row>
    <row r="1229" spans="1:4" x14ac:dyDescent="0.25">
      <c r="A1229" t="str">
        <f>IF(Données!A1229&lt;&gt;0,Données!A1229,"")</f>
        <v>Gabriel Fortier - TBL - AG</v>
      </c>
      <c r="B1229">
        <f t="shared" ca="1" si="38"/>
        <v>1</v>
      </c>
      <c r="C1229">
        <f ca="1">IF(B1229=0,"",COUNTIF($B$2:B1229,"&gt;0"))</f>
        <v>1226</v>
      </c>
      <c r="D1229" t="str">
        <f t="shared" ca="1" si="39"/>
        <v>Taylor Raddysh - TBL - AD</v>
      </c>
    </row>
    <row r="1230" spans="1:4" x14ac:dyDescent="0.25">
      <c r="A1230" t="str">
        <f>IF(Données!A1230&lt;&gt;0,Données!A1230,"")</f>
        <v>Boris Katchouk - TBL - AG</v>
      </c>
      <c r="B1230">
        <f t="shared" ca="1" si="38"/>
        <v>1</v>
      </c>
      <c r="C1230">
        <f ca="1">IF(B1230=0,"",COUNTIF($B$2:B1230,"&gt;0"))</f>
        <v>1227</v>
      </c>
      <c r="D1230" t="str">
        <f t="shared" ca="1" si="39"/>
        <v>Erik Cernak - TBL - DD</v>
      </c>
    </row>
    <row r="1231" spans="1:4" x14ac:dyDescent="0.25">
      <c r="A1231" t="str">
        <f>IF(Données!A1231&lt;&gt;0,Données!A1231,"")</f>
        <v>Taylor Raddysh - TBL - AD</v>
      </c>
      <c r="B1231">
        <f t="shared" ca="1" si="38"/>
        <v>1</v>
      </c>
      <c r="C1231">
        <f ca="1">IF(B1231=0,"",COUNTIF($B$2:B1231,"&gt;0"))</f>
        <v>1228</v>
      </c>
      <c r="D1231" t="str">
        <f t="shared" ca="1" si="39"/>
        <v>Alexey Lipanov - TBL - C</v>
      </c>
    </row>
    <row r="1232" spans="1:4" x14ac:dyDescent="0.25">
      <c r="A1232" t="str">
        <f>IF(Données!A1232&lt;&gt;0,Données!A1232,"")</f>
        <v>Erik Cernak - TBL - DD</v>
      </c>
      <c r="B1232">
        <f t="shared" ca="1" si="38"/>
        <v>1</v>
      </c>
      <c r="C1232">
        <f ca="1">IF(B1232=0,"",COUNTIF($B$2:B1232,"&gt;0"))</f>
        <v>1229</v>
      </c>
      <c r="D1232" t="str">
        <f t="shared" ca="1" si="39"/>
        <v>Otto Somppi - TBL - C</v>
      </c>
    </row>
    <row r="1233" spans="1:4" x14ac:dyDescent="0.25">
      <c r="A1233" t="str">
        <f>IF(Données!A1233&lt;&gt;0,Données!A1233,"")</f>
        <v>Alexey Lipanov - TBL - C</v>
      </c>
      <c r="B1233">
        <f t="shared" ca="1" si="38"/>
        <v>1</v>
      </c>
      <c r="C1233">
        <f ca="1">IF(B1233=0,"",COUNTIF($B$2:B1233,"&gt;0"))</f>
        <v>1230</v>
      </c>
      <c r="D1233" t="str">
        <f t="shared" ca="1" si="39"/>
        <v>Alex Barre-Boulet - TBL - C</v>
      </c>
    </row>
    <row r="1234" spans="1:4" x14ac:dyDescent="0.25">
      <c r="A1234" t="str">
        <f>IF(Données!A1234&lt;&gt;0,Données!A1234,"")</f>
        <v>Otto Somppi - TBL - C</v>
      </c>
      <c r="B1234">
        <f t="shared" ca="1" si="38"/>
        <v>1</v>
      </c>
      <c r="C1234">
        <f ca="1">IF(B1234=0,"",COUNTIF($B$2:B1234,"&gt;0"))</f>
        <v>1231</v>
      </c>
      <c r="D1234" t="str">
        <f t="shared" ca="1" si="39"/>
        <v>Oleg Sosunov - TBL - D</v>
      </c>
    </row>
    <row r="1235" spans="1:4" x14ac:dyDescent="0.25">
      <c r="A1235" t="str">
        <f>IF(Données!A1235&lt;&gt;0,Données!A1235,"")</f>
        <v>Alex Barre-Boulet - TBL - C</v>
      </c>
      <c r="B1235">
        <f t="shared" ca="1" si="38"/>
        <v>1</v>
      </c>
      <c r="C1235">
        <f ca="1">IF(B1235=0,"",COUNTIF($B$2:B1235,"&gt;0"))</f>
        <v>1232</v>
      </c>
      <c r="D1235" t="str">
        <f t="shared" ca="1" si="39"/>
        <v>Cory Conacher - TBL - AG</v>
      </c>
    </row>
    <row r="1236" spans="1:4" x14ac:dyDescent="0.25">
      <c r="A1236" t="str">
        <f>IF(Données!A1236&lt;&gt;0,Données!A1236,"")</f>
        <v>Oleg Sosunov - TBL - D</v>
      </c>
      <c r="B1236">
        <f t="shared" ca="1" si="38"/>
        <v>1</v>
      </c>
      <c r="C1236">
        <f ca="1">IF(B1236=0,"",COUNTIF($B$2:B1236,"&gt;0"))</f>
        <v>1233</v>
      </c>
      <c r="D1236" t="str">
        <f t="shared" ca="1" si="39"/>
        <v>Cameron Gaunce - TBL - DG</v>
      </c>
    </row>
    <row r="1237" spans="1:4" x14ac:dyDescent="0.25">
      <c r="A1237" t="str">
        <f>IF(Données!A1237&lt;&gt;0,Données!A1237,"")</f>
        <v>Cory Conacher - TBL - AG</v>
      </c>
      <c r="B1237">
        <f t="shared" ca="1" si="38"/>
        <v>1</v>
      </c>
      <c r="C1237">
        <f ca="1">IF(B1237=0,"",COUNTIF($B$2:B1237,"&gt;0"))</f>
        <v>1234</v>
      </c>
      <c r="D1237" t="str">
        <f t="shared" ca="1" si="39"/>
        <v>Danick Martel - TBL - AG</v>
      </c>
    </row>
    <row r="1238" spans="1:4" x14ac:dyDescent="0.25">
      <c r="A1238" t="str">
        <f>IF(Données!A1238&lt;&gt;0,Données!A1238,"")</f>
        <v>Cameron Gaunce - TBL - DG</v>
      </c>
      <c r="B1238">
        <f t="shared" ca="1" si="38"/>
        <v>1</v>
      </c>
      <c r="C1238">
        <f ca="1">IF(B1238=0,"",COUNTIF($B$2:B1238,"&gt;0"))</f>
        <v>1235</v>
      </c>
      <c r="D1238" t="str">
        <f t="shared" ca="1" si="39"/>
        <v>Spencer Martin - TBL - G</v>
      </c>
    </row>
    <row r="1239" spans="1:4" x14ac:dyDescent="0.25">
      <c r="A1239" t="str">
        <f>IF(Données!A1239&lt;&gt;0,Données!A1239,"")</f>
        <v>Danick Martel - TBL - AG</v>
      </c>
      <c r="B1239">
        <f t="shared" ca="1" si="38"/>
        <v>1</v>
      </c>
      <c r="C1239">
        <f ca="1">IF(B1239=0,"",COUNTIF($B$2:B1239,"&gt;0"))</f>
        <v>1236</v>
      </c>
      <c r="D1239" t="str">
        <f t="shared" ca="1" si="39"/>
        <v>Dominik Masin - TBL - D</v>
      </c>
    </row>
    <row r="1240" spans="1:4" x14ac:dyDescent="0.25">
      <c r="A1240" t="str">
        <f>IF(Données!A1240&lt;&gt;0,Données!A1240,"")</f>
        <v>Spencer Martin - TBL - G</v>
      </c>
      <c r="B1240">
        <f t="shared" ca="1" si="38"/>
        <v>1</v>
      </c>
      <c r="C1240">
        <f ca="1">IF(B1240=0,"",COUNTIF($B$2:B1240,"&gt;0"))</f>
        <v>1237</v>
      </c>
      <c r="D1240" t="str">
        <f t="shared" ca="1" si="39"/>
        <v>Chris Mueller - TBL - C</v>
      </c>
    </row>
    <row r="1241" spans="1:4" x14ac:dyDescent="0.25">
      <c r="A1241" t="str">
        <f>IF(Données!A1241&lt;&gt;0,Données!A1241,"")</f>
        <v>Dominik Masin - TBL - D</v>
      </c>
      <c r="B1241">
        <f t="shared" ca="1" si="38"/>
        <v>1</v>
      </c>
      <c r="C1241">
        <f ca="1">IF(B1241=0,"",COUNTIF($B$2:B1241,"&gt;0"))</f>
        <v>1238</v>
      </c>
      <c r="D1241" t="str">
        <f t="shared" ca="1" si="39"/>
        <v>Luke Schenn - TBL - DD</v>
      </c>
    </row>
    <row r="1242" spans="1:4" x14ac:dyDescent="0.25">
      <c r="A1242" t="str">
        <f>IF(Données!A1242&lt;&gt;0,Données!A1242,"")</f>
        <v>Chris Mueller - TBL - C</v>
      </c>
      <c r="B1242">
        <f t="shared" ca="1" si="38"/>
        <v>1</v>
      </c>
      <c r="C1242">
        <f ca="1">IF(B1242=0,"",COUNTIF($B$2:B1242,"&gt;0"))</f>
        <v>1239</v>
      </c>
      <c r="D1242" t="str">
        <f t="shared" ca="1" si="39"/>
        <v>Gemel Smith - TBL - C</v>
      </c>
    </row>
    <row r="1243" spans="1:4" x14ac:dyDescent="0.25">
      <c r="A1243" t="str">
        <f>IF(Données!A1243&lt;&gt;0,Données!A1243,"")</f>
        <v>Luke Schenn - TBL - DD</v>
      </c>
      <c r="B1243">
        <f t="shared" ca="1" si="38"/>
        <v>1</v>
      </c>
      <c r="C1243">
        <f ca="1">IF(B1243=0,"",COUNTIF($B$2:B1243,"&gt;0"))</f>
        <v>1240</v>
      </c>
      <c r="D1243" t="str">
        <f t="shared" ca="1" si="39"/>
        <v>Ben Thomas - TBL - D</v>
      </c>
    </row>
    <row r="1244" spans="1:4" x14ac:dyDescent="0.25">
      <c r="A1244" t="str">
        <f>IF(Données!A1244&lt;&gt;0,Données!A1244,"")</f>
        <v>Gemel Smith - TBL - C</v>
      </c>
      <c r="B1244">
        <f t="shared" ca="1" si="38"/>
        <v>1</v>
      </c>
      <c r="C1244">
        <f ca="1">IF(B1244=0,"",COUNTIF($B$2:B1244,"&gt;0"))</f>
        <v>1241</v>
      </c>
      <c r="D1244" t="str">
        <f t="shared" ca="1" si="39"/>
        <v>Carter Verhaeghe - TBL - C</v>
      </c>
    </row>
    <row r="1245" spans="1:4" x14ac:dyDescent="0.25">
      <c r="A1245" t="str">
        <f>IF(Données!A1245&lt;&gt;0,Données!A1245,"")</f>
        <v>Ben Thomas - TBL - D</v>
      </c>
      <c r="B1245">
        <f t="shared" ca="1" si="38"/>
        <v>1</v>
      </c>
      <c r="C1245">
        <f ca="1">IF(B1245=0,"",COUNTIF($B$2:B1245,"&gt;0"))</f>
        <v>1242</v>
      </c>
      <c r="D1245" t="str">
        <f t="shared" ca="1" si="39"/>
        <v>Daniel Walcott - TBL - DG</v>
      </c>
    </row>
    <row r="1246" spans="1:4" x14ac:dyDescent="0.25">
      <c r="A1246" t="str">
        <f>IF(Données!A1246&lt;&gt;0,Données!A1246,"")</f>
        <v>Carter Verhaeghe - TBL - C</v>
      </c>
      <c r="B1246">
        <f t="shared" ca="1" si="38"/>
        <v>1</v>
      </c>
      <c r="C1246">
        <f ca="1">IF(B1246=0,"",COUNTIF($B$2:B1246,"&gt;0"))</f>
        <v>1243</v>
      </c>
      <c r="D1246" t="str">
        <f t="shared" ca="1" si="39"/>
        <v>Scott Wedgewood - TBL - G</v>
      </c>
    </row>
    <row r="1247" spans="1:4" x14ac:dyDescent="0.25">
      <c r="A1247" t="str">
        <f>IF(Données!A1247&lt;&gt;0,Données!A1247,"")</f>
        <v>Daniel Walcott - TBL - DG</v>
      </c>
      <c r="B1247">
        <f t="shared" ca="1" si="38"/>
        <v>1</v>
      </c>
      <c r="C1247">
        <f ca="1">IF(B1247=0,"",COUNTIF($B$2:B1247,"&gt;0"))</f>
        <v>1244</v>
      </c>
      <c r="D1247" t="str">
        <f t="shared" ca="1" si="39"/>
        <v>Luke Witkowski - TBL - DD, AD</v>
      </c>
    </row>
    <row r="1248" spans="1:4" x14ac:dyDescent="0.25">
      <c r="A1248" t="str">
        <f>IF(Données!A1248&lt;&gt;0,Données!A1248,"")</f>
        <v>Scott Wedgewood - TBL - G</v>
      </c>
      <c r="B1248">
        <f t="shared" ca="1" si="38"/>
        <v>1</v>
      </c>
      <c r="C1248">
        <f ca="1">IF(B1248=0,"",COUNTIF($B$2:B1248,"&gt;0"))</f>
        <v>1245</v>
      </c>
      <c r="D1248" t="str">
        <f t="shared" ca="1" si="39"/>
        <v>Brayden Point - TBL - C, AD</v>
      </c>
    </row>
    <row r="1249" spans="1:4" x14ac:dyDescent="0.25">
      <c r="A1249" t="str">
        <f>IF(Données!A1249&lt;&gt;0,Données!A1249,"")</f>
        <v>Luke Witkowski - TBL - DD, AD</v>
      </c>
      <c r="B1249">
        <f t="shared" ca="1" si="38"/>
        <v>1</v>
      </c>
      <c r="C1249">
        <f ca="1">IF(B1249=0,"",COUNTIF($B$2:B1249,"&gt;0"))</f>
        <v>1246</v>
      </c>
      <c r="D1249" t="str">
        <f t="shared" ca="1" si="39"/>
        <v>Michal Neuvirth - TOR - G</v>
      </c>
    </row>
    <row r="1250" spans="1:4" x14ac:dyDescent="0.25">
      <c r="A1250" t="str">
        <f>IF(Données!A1250&lt;&gt;0,Données!A1250,"")</f>
        <v>Brayden Point - TBL - C, AD</v>
      </c>
      <c r="B1250">
        <f t="shared" ca="1" si="38"/>
        <v>1</v>
      </c>
      <c r="C1250">
        <f ca="1">IF(B1250=0,"",COUNTIF($B$2:B1250,"&gt;0"))</f>
        <v>1247</v>
      </c>
      <c r="D1250" t="str">
        <f t="shared" ca="1" si="39"/>
        <v>Matt Read - TOR - AD, AG</v>
      </c>
    </row>
    <row r="1251" spans="1:4" x14ac:dyDescent="0.25">
      <c r="A1251" t="str">
        <f>IF(Données!A1251&lt;&gt;0,Données!A1251,"")</f>
        <v>Michal Neuvirth - TOR - G</v>
      </c>
      <c r="B1251">
        <f t="shared" ca="1" si="38"/>
        <v>1</v>
      </c>
      <c r="C1251">
        <f ca="1">IF(B1251=0,"",COUNTIF($B$2:B1251,"&gt;0"))</f>
        <v>1248</v>
      </c>
      <c r="D1251" t="str">
        <f t="shared" ca="1" si="39"/>
        <v>Auston Matthews - TOR - C</v>
      </c>
    </row>
    <row r="1252" spans="1:4" x14ac:dyDescent="0.25">
      <c r="A1252" t="str">
        <f>IF(Données!A1252&lt;&gt;0,Données!A1252,"")</f>
        <v>Matt Read - TOR - AD, AG</v>
      </c>
      <c r="B1252">
        <f t="shared" ca="1" si="38"/>
        <v>1</v>
      </c>
      <c r="C1252">
        <f ca="1">IF(B1252=0,"",COUNTIF($B$2:B1252,"&gt;0"))</f>
        <v>1249</v>
      </c>
      <c r="D1252" t="str">
        <f t="shared" ca="1" si="39"/>
        <v>John Tavares - TOR - C</v>
      </c>
    </row>
    <row r="1253" spans="1:4" x14ac:dyDescent="0.25">
      <c r="A1253" t="str">
        <f>IF(Données!A1253&lt;&gt;0,Données!A1253,"")</f>
        <v>Auston Matthews - TOR - C</v>
      </c>
      <c r="B1253">
        <f t="shared" ca="1" si="38"/>
        <v>1</v>
      </c>
      <c r="C1253">
        <f ca="1">IF(B1253=0,"",COUNTIF($B$2:B1253,"&gt;0"))</f>
        <v>1250</v>
      </c>
      <c r="D1253" t="str">
        <f t="shared" ca="1" si="39"/>
        <v>William Nylander - TOR - AD, C</v>
      </c>
    </row>
    <row r="1254" spans="1:4" x14ac:dyDescent="0.25">
      <c r="A1254" t="str">
        <f>IF(Données!A1254&lt;&gt;0,Données!A1254,"")</f>
        <v>John Tavares - TOR - C</v>
      </c>
      <c r="B1254">
        <f t="shared" ca="1" si="38"/>
        <v>1</v>
      </c>
      <c r="C1254">
        <f ca="1">IF(B1254=0,"",COUNTIF($B$2:B1254,"&gt;0"))</f>
        <v>1251</v>
      </c>
      <c r="D1254" t="str">
        <f t="shared" ca="1" si="39"/>
        <v>Nathan Horton - TOR - AD</v>
      </c>
    </row>
    <row r="1255" spans="1:4" x14ac:dyDescent="0.25">
      <c r="A1255" t="str">
        <f>IF(Données!A1255&lt;&gt;0,Données!A1255,"")</f>
        <v>William Nylander - TOR - AD, C</v>
      </c>
      <c r="B1255">
        <f t="shared" ca="1" si="38"/>
        <v>1</v>
      </c>
      <c r="C1255">
        <f ca="1">IF(B1255=0,"",COUNTIF($B$2:B1255,"&gt;0"))</f>
        <v>1252</v>
      </c>
      <c r="D1255" t="str">
        <f t="shared" ca="1" si="39"/>
        <v>David Clarkson - TOR - AD</v>
      </c>
    </row>
    <row r="1256" spans="1:4" x14ac:dyDescent="0.25">
      <c r="A1256" t="str">
        <f>IF(Données!A1256&lt;&gt;0,Données!A1256,"")</f>
        <v>Nathan Horton - TOR - AD</v>
      </c>
      <c r="B1256">
        <f t="shared" ca="1" si="38"/>
        <v>1</v>
      </c>
      <c r="C1256">
        <f ca="1">IF(B1256=0,"",COUNTIF($B$2:B1256,"&gt;0"))</f>
        <v>1253</v>
      </c>
      <c r="D1256" t="str">
        <f t="shared" ca="1" si="39"/>
        <v>Frederik Andersen - TOR - G</v>
      </c>
    </row>
    <row r="1257" spans="1:4" x14ac:dyDescent="0.25">
      <c r="A1257" t="str">
        <f>IF(Données!A1257&lt;&gt;0,Données!A1257,"")</f>
        <v>David Clarkson - TOR - AD</v>
      </c>
      <c r="B1257">
        <f t="shared" ca="1" si="38"/>
        <v>1</v>
      </c>
      <c r="C1257">
        <f ca="1">IF(B1257=0,"",COUNTIF($B$2:B1257,"&gt;0"))</f>
        <v>1254</v>
      </c>
      <c r="D1257" t="str">
        <f t="shared" ca="1" si="39"/>
        <v>Morgan Rielly - TOR - DG</v>
      </c>
    </row>
    <row r="1258" spans="1:4" x14ac:dyDescent="0.25">
      <c r="A1258" t="str">
        <f>IF(Données!A1258&lt;&gt;0,Données!A1258,"")</f>
        <v>Frederik Andersen - TOR - G</v>
      </c>
      <c r="B1258">
        <f t="shared" ca="1" si="38"/>
        <v>1</v>
      </c>
      <c r="C1258">
        <f ca="1">IF(B1258=0,"",COUNTIF($B$2:B1258,"&gt;0"))</f>
        <v>1255</v>
      </c>
      <c r="D1258" t="str">
        <f t="shared" ca="1" si="39"/>
        <v>Cody Ceci - TOR - DD</v>
      </c>
    </row>
    <row r="1259" spans="1:4" x14ac:dyDescent="0.25">
      <c r="A1259" t="str">
        <f>IF(Données!A1259&lt;&gt;0,Données!A1259,"")</f>
        <v>Morgan Rielly - TOR - DG</v>
      </c>
      <c r="B1259">
        <f t="shared" ca="1" si="38"/>
        <v>1</v>
      </c>
      <c r="C1259">
        <f ca="1">IF(B1259=0,"",COUNTIF($B$2:B1259,"&gt;0"))</f>
        <v>1256</v>
      </c>
      <c r="D1259" t="str">
        <f t="shared" ca="1" si="39"/>
        <v>Jake Muzzin - TOR - DG</v>
      </c>
    </row>
    <row r="1260" spans="1:4" x14ac:dyDescent="0.25">
      <c r="A1260" t="str">
        <f>IF(Données!A1260&lt;&gt;0,Données!A1260,"")</f>
        <v>Cody Ceci - TOR - DD</v>
      </c>
      <c r="B1260">
        <f t="shared" ca="1" si="38"/>
        <v>1</v>
      </c>
      <c r="C1260">
        <f ca="1">IF(B1260=0,"",COUNTIF($B$2:B1260,"&gt;0"))</f>
        <v>1257</v>
      </c>
      <c r="D1260" t="str">
        <f t="shared" ca="1" si="39"/>
        <v>Alexander Kerfoot - TOR - C, AG</v>
      </c>
    </row>
    <row r="1261" spans="1:4" x14ac:dyDescent="0.25">
      <c r="A1261" t="str">
        <f>IF(Données!A1261&lt;&gt;0,Données!A1261,"")</f>
        <v>Jake Muzzin - TOR - DG</v>
      </c>
      <c r="B1261">
        <f t="shared" ca="1" si="38"/>
        <v>1</v>
      </c>
      <c r="C1261">
        <f ca="1">IF(B1261=0,"",COUNTIF($B$2:B1261,"&gt;0"))</f>
        <v>1258</v>
      </c>
      <c r="D1261" t="str">
        <f t="shared" ca="1" si="39"/>
        <v>Andreas Johnsson - TOR - AG</v>
      </c>
    </row>
    <row r="1262" spans="1:4" x14ac:dyDescent="0.25">
      <c r="A1262" t="str">
        <f>IF(Données!A1262&lt;&gt;0,Données!A1262,"")</f>
        <v>Alexander Kerfoot - TOR - C, AG</v>
      </c>
      <c r="B1262">
        <f t="shared" ca="1" si="38"/>
        <v>1</v>
      </c>
      <c r="C1262">
        <f ca="1">IF(B1262=0,"",COUNTIF($B$2:B1262,"&gt;0"))</f>
        <v>1259</v>
      </c>
      <c r="D1262" t="str">
        <f t="shared" ca="1" si="39"/>
        <v>Kasperi Kapanen - TOR - AD</v>
      </c>
    </row>
    <row r="1263" spans="1:4" x14ac:dyDescent="0.25">
      <c r="A1263" t="str">
        <f>IF(Données!A1263&lt;&gt;0,Données!A1263,"")</f>
        <v>Andreas Johnsson - TOR - AG</v>
      </c>
      <c r="B1263">
        <f t="shared" ca="1" si="38"/>
        <v>1</v>
      </c>
      <c r="C1263">
        <f ca="1">IF(B1263=0,"",COUNTIF($B$2:B1263,"&gt;0"))</f>
        <v>1260</v>
      </c>
      <c r="D1263" t="str">
        <f t="shared" ca="1" si="39"/>
        <v>Tyson Barrie - TOR - DD</v>
      </c>
    </row>
    <row r="1264" spans="1:4" x14ac:dyDescent="0.25">
      <c r="A1264" t="str">
        <f>IF(Données!A1264&lt;&gt;0,Données!A1264,"")</f>
        <v>Kasperi Kapanen - TOR - AD</v>
      </c>
      <c r="B1264">
        <f t="shared" ca="1" si="38"/>
        <v>1</v>
      </c>
      <c r="C1264">
        <f ca="1">IF(B1264=0,"",COUNTIF($B$2:B1264,"&gt;0"))</f>
        <v>1261</v>
      </c>
      <c r="D1264" t="str">
        <f t="shared" ca="1" si="39"/>
        <v>Zach Hyman - TOR - AG</v>
      </c>
    </row>
    <row r="1265" spans="1:4" x14ac:dyDescent="0.25">
      <c r="A1265" t="str">
        <f>IF(Données!A1265&lt;&gt;0,Données!A1265,"")</f>
        <v>Tyson Barrie - TOR - DD</v>
      </c>
      <c r="B1265">
        <f t="shared" ca="1" si="38"/>
        <v>1</v>
      </c>
      <c r="C1265">
        <f ca="1">IF(B1265=0,"",COUNTIF($B$2:B1265,"&gt;0"))</f>
        <v>1262</v>
      </c>
      <c r="D1265" t="str">
        <f t="shared" ca="1" si="39"/>
        <v>Timothy Liljegren - TOR - DD</v>
      </c>
    </row>
    <row r="1266" spans="1:4" x14ac:dyDescent="0.25">
      <c r="A1266" t="str">
        <f>IF(Données!A1266&lt;&gt;0,Données!A1266,"")</f>
        <v>Zach Hyman - TOR - AG</v>
      </c>
      <c r="B1266">
        <f t="shared" ca="1" si="38"/>
        <v>1</v>
      </c>
      <c r="C1266">
        <f ca="1">IF(B1266=0,"",COUNTIF($B$2:B1266,"&gt;0"))</f>
        <v>1263</v>
      </c>
      <c r="D1266" t="str">
        <f t="shared" ca="1" si="39"/>
        <v>Jeremy Bracco - TOR - AD</v>
      </c>
    </row>
    <row r="1267" spans="1:4" x14ac:dyDescent="0.25">
      <c r="A1267" t="str">
        <f>IF(Données!A1267&lt;&gt;0,Données!A1267,"")</f>
        <v>Timothy Liljegren - TOR - DD</v>
      </c>
      <c r="B1267">
        <f t="shared" ca="1" si="38"/>
        <v>1</v>
      </c>
      <c r="C1267">
        <f ca="1">IF(B1267=0,"",COUNTIF($B$2:B1267,"&gt;0"))</f>
        <v>1264</v>
      </c>
      <c r="D1267" t="str">
        <f t="shared" ca="1" si="39"/>
        <v>Adam Brooks - TOR - C</v>
      </c>
    </row>
    <row r="1268" spans="1:4" x14ac:dyDescent="0.25">
      <c r="A1268" t="str">
        <f>IF(Données!A1268&lt;&gt;0,Données!A1268,"")</f>
        <v>Jeremy Bracco - TOR - AD</v>
      </c>
      <c r="B1268">
        <f t="shared" ca="1" si="38"/>
        <v>1</v>
      </c>
      <c r="C1268">
        <f ca="1">IF(B1268=0,"",COUNTIF($B$2:B1268,"&gt;0"))</f>
        <v>1265</v>
      </c>
      <c r="D1268" t="str">
        <f t="shared" ca="1" si="39"/>
        <v>Pierre Engvall - TOR - AG, AD</v>
      </c>
    </row>
    <row r="1269" spans="1:4" x14ac:dyDescent="0.25">
      <c r="A1269" t="str">
        <f>IF(Données!A1269&lt;&gt;0,Données!A1269,"")</f>
        <v>Adam Brooks - TOR - C</v>
      </c>
      <c r="B1269">
        <f t="shared" ca="1" si="38"/>
        <v>1</v>
      </c>
      <c r="C1269">
        <f ca="1">IF(B1269=0,"",COUNTIF($B$2:B1269,"&gt;0"))</f>
        <v>1266</v>
      </c>
      <c r="D1269" t="str">
        <f t="shared" ca="1" si="39"/>
        <v>Teemu Kivihalme - TOR - DG</v>
      </c>
    </row>
    <row r="1270" spans="1:4" x14ac:dyDescent="0.25">
      <c r="A1270" t="str">
        <f>IF(Données!A1270&lt;&gt;0,Données!A1270,"")</f>
        <v>Pierre Engvall - TOR - AG, AD</v>
      </c>
      <c r="B1270">
        <f t="shared" ca="1" si="38"/>
        <v>1</v>
      </c>
      <c r="C1270">
        <f ca="1">IF(B1270=0,"",COUNTIF($B$2:B1270,"&gt;0"))</f>
        <v>1267</v>
      </c>
      <c r="D1270" t="str">
        <f t="shared" ca="1" si="39"/>
        <v>Yegor Korshkov - TOR - AD</v>
      </c>
    </row>
    <row r="1271" spans="1:4" x14ac:dyDescent="0.25">
      <c r="A1271" t="str">
        <f>IF(Données!A1271&lt;&gt;0,Données!A1271,"")</f>
        <v>Teemu Kivihalme - TOR - DG</v>
      </c>
      <c r="B1271">
        <f t="shared" ca="1" si="38"/>
        <v>1</v>
      </c>
      <c r="C1271">
        <f ca="1">IF(B1271=0,"",COUNTIF($B$2:B1271,"&gt;0"))</f>
        <v>1268</v>
      </c>
      <c r="D1271" t="str">
        <f t="shared" ca="1" si="39"/>
        <v>Jesper Lindgren - TOR - D</v>
      </c>
    </row>
    <row r="1272" spans="1:4" x14ac:dyDescent="0.25">
      <c r="A1272" t="str">
        <f>IF(Données!A1272&lt;&gt;0,Données!A1272,"")</f>
        <v>Yegor Korshkov - TOR - AD</v>
      </c>
      <c r="B1272">
        <f t="shared" ca="1" si="38"/>
        <v>1</v>
      </c>
      <c r="C1272">
        <f ca="1">IF(B1272=0,"",COUNTIF($B$2:B1272,"&gt;0"))</f>
        <v>1269</v>
      </c>
      <c r="D1272" t="str">
        <f t="shared" ca="1" si="39"/>
        <v>Aaron Luchuk - TOR - C</v>
      </c>
    </row>
    <row r="1273" spans="1:4" x14ac:dyDescent="0.25">
      <c r="A1273" t="str">
        <f>IF(Données!A1273&lt;&gt;0,Données!A1273,"")</f>
        <v>Jesper Lindgren - TOR - D</v>
      </c>
      <c r="B1273">
        <f t="shared" ca="1" si="38"/>
        <v>1</v>
      </c>
      <c r="C1273">
        <f ca="1">IF(B1273=0,"",COUNTIF($B$2:B1273,"&gt;0"))</f>
        <v>1270</v>
      </c>
      <c r="D1273" t="str">
        <f t="shared" ca="1" si="39"/>
        <v>Mason Marchment - TOR - AG</v>
      </c>
    </row>
    <row r="1274" spans="1:4" x14ac:dyDescent="0.25">
      <c r="A1274" t="str">
        <f>IF(Données!A1274&lt;&gt;0,Données!A1274,"")</f>
        <v>Aaron Luchuk - TOR - C</v>
      </c>
      <c r="B1274">
        <f t="shared" ca="1" si="38"/>
        <v>1</v>
      </c>
      <c r="C1274">
        <f ca="1">IF(B1274=0,"",COUNTIF($B$2:B1274,"&gt;0"))</f>
        <v>1271</v>
      </c>
      <c r="D1274" t="str">
        <f t="shared" ca="1" si="39"/>
        <v>Ilya Mikheyev - TOR - AG, AD</v>
      </c>
    </row>
    <row r="1275" spans="1:4" x14ac:dyDescent="0.25">
      <c r="A1275" t="str">
        <f>IF(Données!A1275&lt;&gt;0,Données!A1275,"")</f>
        <v>Mason Marchment - TOR - AG</v>
      </c>
      <c r="B1275">
        <f t="shared" ca="1" si="38"/>
        <v>1</v>
      </c>
      <c r="C1275">
        <f ca="1">IF(B1275=0,"",COUNTIF($B$2:B1275,"&gt;0"))</f>
        <v>1272</v>
      </c>
      <c r="D1275" t="str">
        <f t="shared" ca="1" si="39"/>
        <v>Ian Scott - TOR - G</v>
      </c>
    </row>
    <row r="1276" spans="1:4" x14ac:dyDescent="0.25">
      <c r="A1276" t="str">
        <f>IF(Données!A1276&lt;&gt;0,Données!A1276,"")</f>
        <v>Ilya Mikheyev - TOR - AG, AD</v>
      </c>
      <c r="B1276">
        <f t="shared" ca="1" si="38"/>
        <v>1</v>
      </c>
      <c r="C1276">
        <f ca="1">IF(B1276=0,"",COUNTIF($B$2:B1276,"&gt;0"))</f>
        <v>1273</v>
      </c>
      <c r="D1276" t="str">
        <f t="shared" ca="1" si="39"/>
        <v>Rasmus Sandin - TOR - DG</v>
      </c>
    </row>
    <row r="1277" spans="1:4" x14ac:dyDescent="0.25">
      <c r="A1277" t="str">
        <f>IF(Données!A1277&lt;&gt;0,Données!A1277,"")</f>
        <v>Ian Scott - TOR - G</v>
      </c>
      <c r="B1277">
        <f t="shared" ca="1" si="38"/>
        <v>1</v>
      </c>
      <c r="C1277">
        <f ca="1">IF(B1277=0,"",COUNTIF($B$2:B1277,"&gt;0"))</f>
        <v>1274</v>
      </c>
      <c r="D1277" t="str">
        <f t="shared" ca="1" si="39"/>
        <v>Travis Dermott - TOR - DG</v>
      </c>
    </row>
    <row r="1278" spans="1:4" x14ac:dyDescent="0.25">
      <c r="A1278" t="str">
        <f>IF(Données!A1278&lt;&gt;0,Données!A1278,"")</f>
        <v>Rasmus Sandin - TOR - DG</v>
      </c>
      <c r="B1278">
        <f t="shared" ca="1" si="38"/>
        <v>1</v>
      </c>
      <c r="C1278">
        <f ca="1">IF(B1278=0,"",COUNTIF($B$2:B1278,"&gt;0"))</f>
        <v>1275</v>
      </c>
      <c r="D1278" t="str">
        <f t="shared" ca="1" si="39"/>
        <v>Dmytro Timashov - TOR - AG</v>
      </c>
    </row>
    <row r="1279" spans="1:4" x14ac:dyDescent="0.25">
      <c r="A1279" t="str">
        <f>IF(Données!A1279&lt;&gt;0,Données!A1279,"")</f>
        <v>Travis Dermott - TOR - DG</v>
      </c>
      <c r="B1279">
        <f t="shared" ca="1" si="38"/>
        <v>1</v>
      </c>
      <c r="C1279">
        <f ca="1">IF(B1279=0,"",COUNTIF($B$2:B1279,"&gt;0"))</f>
        <v>1276</v>
      </c>
      <c r="D1279" t="str">
        <f t="shared" ca="1" si="39"/>
        <v>Joseph Duszak - TOR - DD</v>
      </c>
    </row>
    <row r="1280" spans="1:4" x14ac:dyDescent="0.25">
      <c r="A1280" t="str">
        <f>IF(Données!A1280&lt;&gt;0,Données!A1280,"")</f>
        <v>Dmytro Timashov - TOR - AG</v>
      </c>
      <c r="B1280">
        <f t="shared" ca="1" si="38"/>
        <v>1</v>
      </c>
      <c r="C1280">
        <f ca="1">IF(B1280=0,"",COUNTIF($B$2:B1280,"&gt;0"))</f>
        <v>1277</v>
      </c>
      <c r="D1280" t="str">
        <f t="shared" ca="1" si="39"/>
        <v>Joseph Woll - TOR - G</v>
      </c>
    </row>
    <row r="1281" spans="1:4" x14ac:dyDescent="0.25">
      <c r="A1281" t="str">
        <f>IF(Données!A1281&lt;&gt;0,Données!A1281,"")</f>
        <v>Joseph Duszak - TOR - DD</v>
      </c>
      <c r="B1281">
        <f t="shared" ca="1" si="38"/>
        <v>1</v>
      </c>
      <c r="C1281">
        <f ca="1">IF(B1281=0,"",COUNTIF($B$2:B1281,"&gt;0"))</f>
        <v>1278</v>
      </c>
      <c r="D1281" t="str">
        <f t="shared" ca="1" si="39"/>
        <v>Mac Hollowell - TOR - D</v>
      </c>
    </row>
    <row r="1282" spans="1:4" x14ac:dyDescent="0.25">
      <c r="A1282" t="str">
        <f>IF(Données!A1282&lt;&gt;0,Données!A1282,"")</f>
        <v>Joseph Woll - TOR - G</v>
      </c>
      <c r="B1282">
        <f t="shared" ca="1" si="38"/>
        <v>1</v>
      </c>
      <c r="C1282">
        <f ca="1">IF(B1282=0,"",COUNTIF($B$2:B1282,"&gt;0"))</f>
        <v>1279</v>
      </c>
      <c r="D1282" t="str">
        <f t="shared" ca="1" si="39"/>
        <v>Semyon Der-Arguchintsev - TOR - C</v>
      </c>
    </row>
    <row r="1283" spans="1:4" x14ac:dyDescent="0.25">
      <c r="A1283" t="str">
        <f>IF(Données!A1283&lt;&gt;0,Données!A1283,"")</f>
        <v>Mac Hollowell - TOR - D</v>
      </c>
      <c r="B1283">
        <f t="shared" ref="B1283:B1346" ca="1" si="40">IFERROR(SEARCH(INDIRECT(CELL("adresse")),A1283),0)</f>
        <v>1</v>
      </c>
      <c r="C1283">
        <f ca="1">IF(B1283=0,"",COUNTIF($B$2:B1283,"&gt;0"))</f>
        <v>1280</v>
      </c>
      <c r="D1283" t="str">
        <f t="shared" ref="D1283:D1346" ca="1" si="41">IFERROR(INDEX(A:A,MATCH(ROW(B1282),C:C,0)),"")</f>
        <v>Trevor Moore - TOR - AD, AG</v>
      </c>
    </row>
    <row r="1284" spans="1:4" x14ac:dyDescent="0.25">
      <c r="A1284" t="str">
        <f>IF(Données!A1284&lt;&gt;0,Données!A1284,"")</f>
        <v>Semyon Der-Arguchintsev - TOR - C</v>
      </c>
      <c r="B1284">
        <f t="shared" ca="1" si="40"/>
        <v>1</v>
      </c>
      <c r="C1284">
        <f ca="1">IF(B1284=0,"",COUNTIF($B$2:B1284,"&gt;0"))</f>
        <v>1281</v>
      </c>
      <c r="D1284" t="str">
        <f t="shared" ca="1" si="41"/>
        <v>Nicolas Petan - TOR - AG, AD, C</v>
      </c>
    </row>
    <row r="1285" spans="1:4" x14ac:dyDescent="0.25">
      <c r="A1285" t="str">
        <f>IF(Données!A1285&lt;&gt;0,Données!A1285,"")</f>
        <v>Trevor Moore - TOR - AD, AG</v>
      </c>
      <c r="B1285">
        <f t="shared" ca="1" si="40"/>
        <v>1</v>
      </c>
      <c r="C1285">
        <f ca="1">IF(B1285=0,"",COUNTIF($B$2:B1285,"&gt;0"))</f>
        <v>1282</v>
      </c>
      <c r="D1285" t="str">
        <f t="shared" ca="1" si="41"/>
        <v>Nick Shore - TOR - C</v>
      </c>
    </row>
    <row r="1286" spans="1:4" x14ac:dyDescent="0.25">
      <c r="A1286" t="str">
        <f>IF(Données!A1286&lt;&gt;0,Données!A1286,"")</f>
        <v>Nicolas Petan - TOR - AG, AD, C</v>
      </c>
      <c r="B1286">
        <f t="shared" ca="1" si="40"/>
        <v>1</v>
      </c>
      <c r="C1286">
        <f ca="1">IF(B1286=0,"",COUNTIF($B$2:B1286,"&gt;0"))</f>
        <v>1283</v>
      </c>
      <c r="D1286" t="str">
        <f t="shared" ca="1" si="41"/>
        <v>Kenny Agostino - TOR - AG</v>
      </c>
    </row>
    <row r="1287" spans="1:4" x14ac:dyDescent="0.25">
      <c r="A1287" t="str">
        <f>IF(Données!A1287&lt;&gt;0,Données!A1287,"")</f>
        <v>Nick Shore - TOR - C</v>
      </c>
      <c r="B1287">
        <f t="shared" ca="1" si="40"/>
        <v>1</v>
      </c>
      <c r="C1287">
        <f ca="1">IF(B1287=0,"",COUNTIF($B$2:B1287,"&gt;0"))</f>
        <v>1284</v>
      </c>
      <c r="D1287" t="str">
        <f t="shared" ca="1" si="41"/>
        <v>Ben Harpur - TOR - DG</v>
      </c>
    </row>
    <row r="1288" spans="1:4" x14ac:dyDescent="0.25">
      <c r="A1288" t="str">
        <f>IF(Données!A1288&lt;&gt;0,Données!A1288,"")</f>
        <v>Kenny Agostino - TOR - AG</v>
      </c>
      <c r="B1288">
        <f t="shared" ca="1" si="40"/>
        <v>1</v>
      </c>
      <c r="C1288">
        <f ca="1">IF(B1288=0,"",COUNTIF($B$2:B1288,"&gt;0"))</f>
        <v>1285</v>
      </c>
      <c r="D1288" t="str">
        <f t="shared" ca="1" si="41"/>
        <v>Garrett Wilson - TOR - AD, AG</v>
      </c>
    </row>
    <row r="1289" spans="1:4" x14ac:dyDescent="0.25">
      <c r="A1289" t="str">
        <f>IF(Données!A1289&lt;&gt;0,Données!A1289,"")</f>
        <v>Ben Harpur - TOR - DG</v>
      </c>
      <c r="B1289">
        <f t="shared" ca="1" si="40"/>
        <v>1</v>
      </c>
      <c r="C1289">
        <f ca="1">IF(B1289=0,"",COUNTIF($B$2:B1289,"&gt;0"))</f>
        <v>1286</v>
      </c>
      <c r="D1289" t="str">
        <f t="shared" ca="1" si="41"/>
        <v>Pontus Aberg - TOR - AD, AG</v>
      </c>
    </row>
    <row r="1290" spans="1:4" x14ac:dyDescent="0.25">
      <c r="A1290" t="str">
        <f>IF(Données!A1290&lt;&gt;0,Données!A1290,"")</f>
        <v>Garrett Wilson - TOR - AD, AG</v>
      </c>
      <c r="B1290">
        <f t="shared" ca="1" si="40"/>
        <v>1</v>
      </c>
      <c r="C1290">
        <f ca="1">IF(B1290=0,"",COUNTIF($B$2:B1290,"&gt;0"))</f>
        <v>1287</v>
      </c>
      <c r="D1290" t="str">
        <f t="shared" ca="1" si="41"/>
        <v>Tyler Gaudet - TOR - C</v>
      </c>
    </row>
    <row r="1291" spans="1:4" x14ac:dyDescent="0.25">
      <c r="A1291" t="str">
        <f>IF(Données!A1291&lt;&gt;0,Données!A1291,"")</f>
        <v>Pontus Aberg - TOR - AD, AG</v>
      </c>
      <c r="B1291">
        <f t="shared" ca="1" si="40"/>
        <v>1</v>
      </c>
      <c r="C1291">
        <f ca="1">IF(B1291=0,"",COUNTIF($B$2:B1291,"&gt;0"))</f>
        <v>1288</v>
      </c>
      <c r="D1291" t="str">
        <f t="shared" ca="1" si="41"/>
        <v>Kevin Gravel - TOR - DG</v>
      </c>
    </row>
    <row r="1292" spans="1:4" x14ac:dyDescent="0.25">
      <c r="A1292" t="str">
        <f>IF(Données!A1292&lt;&gt;0,Données!A1292,"")</f>
        <v>Tyler Gaudet - TOR - C</v>
      </c>
      <c r="B1292">
        <f t="shared" ca="1" si="40"/>
        <v>1</v>
      </c>
      <c r="C1292">
        <f ca="1">IF(B1292=0,"",COUNTIF($B$2:B1292,"&gt;0"))</f>
        <v>1289</v>
      </c>
      <c r="D1292" t="str">
        <f t="shared" ca="1" si="41"/>
        <v>Michael Hutchinson - TOR - G</v>
      </c>
    </row>
    <row r="1293" spans="1:4" x14ac:dyDescent="0.25">
      <c r="A1293" t="str">
        <f>IF(Données!A1293&lt;&gt;0,Données!A1293,"")</f>
        <v>Kevin Gravel - TOR - DG</v>
      </c>
      <c r="B1293">
        <f t="shared" ca="1" si="40"/>
        <v>1</v>
      </c>
      <c r="C1293">
        <f ca="1">IF(B1293=0,"",COUNTIF($B$2:B1293,"&gt;0"))</f>
        <v>1290</v>
      </c>
      <c r="D1293" t="str">
        <f t="shared" ca="1" si="41"/>
        <v>Kalle Kossila - TOR - C</v>
      </c>
    </row>
    <row r="1294" spans="1:4" x14ac:dyDescent="0.25">
      <c r="A1294" t="str">
        <f>IF(Données!A1294&lt;&gt;0,Données!A1294,"")</f>
        <v>Michael Hutchinson - TOR - G</v>
      </c>
      <c r="B1294">
        <f t="shared" ca="1" si="40"/>
        <v>1</v>
      </c>
      <c r="C1294">
        <f ca="1">IF(B1294=0,"",COUNTIF($B$2:B1294,"&gt;0"))</f>
        <v>1291</v>
      </c>
      <c r="D1294" t="str">
        <f t="shared" ca="1" si="41"/>
        <v>Martin Marincin - TOR - DG</v>
      </c>
    </row>
    <row r="1295" spans="1:4" x14ac:dyDescent="0.25">
      <c r="A1295" t="str">
        <f>IF(Données!A1295&lt;&gt;0,Données!A1295,"")</f>
        <v>Kalle Kossila - TOR - C</v>
      </c>
      <c r="B1295">
        <f t="shared" ca="1" si="40"/>
        <v>1</v>
      </c>
      <c r="C1295">
        <f ca="1">IF(B1295=0,"",COUNTIF($B$2:B1295,"&gt;0"))</f>
        <v>1292</v>
      </c>
      <c r="D1295" t="str">
        <f t="shared" ca="1" si="41"/>
        <v>Jordan Schmaltz - TOR - DD</v>
      </c>
    </row>
    <row r="1296" spans="1:4" x14ac:dyDescent="0.25">
      <c r="A1296" t="str">
        <f>IF(Données!A1296&lt;&gt;0,Données!A1296,"")</f>
        <v>Martin Marincin - TOR - DG</v>
      </c>
      <c r="B1296">
        <f t="shared" ca="1" si="40"/>
        <v>1</v>
      </c>
      <c r="C1296">
        <f ca="1">IF(B1296=0,"",COUNTIF($B$2:B1296,"&gt;0"))</f>
        <v>1293</v>
      </c>
      <c r="D1296" t="str">
        <f t="shared" ca="1" si="41"/>
        <v>Jason Spezza - TOR - C, AD</v>
      </c>
    </row>
    <row r="1297" spans="1:4" x14ac:dyDescent="0.25">
      <c r="A1297" t="str">
        <f>IF(Données!A1297&lt;&gt;0,Données!A1297,"")</f>
        <v>Jordan Schmaltz - TOR - DD</v>
      </c>
      <c r="B1297">
        <f t="shared" ca="1" si="40"/>
        <v>1</v>
      </c>
      <c r="C1297">
        <f ca="1">IF(B1297=0,"",COUNTIF($B$2:B1297,"&gt;0"))</f>
        <v>1294</v>
      </c>
      <c r="D1297" t="str">
        <f t="shared" ca="1" si="41"/>
        <v>Frederik Gauthier - TOR - C</v>
      </c>
    </row>
    <row r="1298" spans="1:4" x14ac:dyDescent="0.25">
      <c r="A1298" t="str">
        <f>IF(Données!A1298&lt;&gt;0,Données!A1298,"")</f>
        <v>Jason Spezza - TOR - C, AD</v>
      </c>
      <c r="B1298">
        <f t="shared" ca="1" si="40"/>
        <v>1</v>
      </c>
      <c r="C1298">
        <f ca="1">IF(B1298=0,"",COUNTIF($B$2:B1298,"&gt;0"))</f>
        <v>1295</v>
      </c>
      <c r="D1298" t="str">
        <f t="shared" ca="1" si="41"/>
        <v>Justin Holl - TOR - DD</v>
      </c>
    </row>
    <row r="1299" spans="1:4" x14ac:dyDescent="0.25">
      <c r="A1299" t="str">
        <f>IF(Données!A1299&lt;&gt;0,Données!A1299,"")</f>
        <v>Frederik Gauthier - TOR - C</v>
      </c>
      <c r="B1299">
        <f t="shared" ca="1" si="40"/>
        <v>1</v>
      </c>
      <c r="C1299">
        <f ca="1">IF(B1299=0,"",COUNTIF($B$2:B1299,"&gt;0"))</f>
        <v>1296</v>
      </c>
      <c r="D1299" t="str">
        <f t="shared" ca="1" si="41"/>
        <v>Kasimir Kaskisuo - TOR - G</v>
      </c>
    </row>
    <row r="1300" spans="1:4" x14ac:dyDescent="0.25">
      <c r="A1300" t="str">
        <f>IF(Données!A1300&lt;&gt;0,Données!A1300,"")</f>
        <v>Justin Holl - TOR - DD</v>
      </c>
      <c r="B1300">
        <f t="shared" ca="1" si="40"/>
        <v>1</v>
      </c>
      <c r="C1300">
        <f ca="1">IF(B1300=0,"",COUNTIF($B$2:B1300,"&gt;0"))</f>
        <v>1297</v>
      </c>
      <c r="D1300" t="str">
        <f t="shared" ca="1" si="41"/>
        <v>Mitchell Marner - TOR - AD</v>
      </c>
    </row>
    <row r="1301" spans="1:4" x14ac:dyDescent="0.25">
      <c r="A1301" t="str">
        <f>IF(Données!A1301&lt;&gt;0,Données!A1301,"")</f>
        <v>Kasimir Kaskisuo - TOR - G</v>
      </c>
      <c r="B1301">
        <f t="shared" ca="1" si="40"/>
        <v>1</v>
      </c>
      <c r="C1301">
        <f ca="1">IF(B1301=0,"",COUNTIF($B$2:B1301,"&gt;0"))</f>
        <v>1298</v>
      </c>
      <c r="D1301" t="str">
        <f t="shared" ca="1" si="41"/>
        <v>Alexander Edler - VAN - DG</v>
      </c>
    </row>
    <row r="1302" spans="1:4" x14ac:dyDescent="0.25">
      <c r="A1302" t="e">
        <f>IF(Données!A1302&lt;&gt;0,Données!A1302,"")</f>
        <v>#VALUE!</v>
      </c>
      <c r="B1302">
        <f t="shared" ca="1" si="40"/>
        <v>0</v>
      </c>
      <c r="C1302" t="str">
        <f ca="1">IF(B1302=0,"",COUNTIF($B$2:B1302,"&gt;0"))</f>
        <v/>
      </c>
      <c r="D1302" t="str">
        <f t="shared" ca="1" si="41"/>
        <v>Loui Eriksson - VAN - AG, AD</v>
      </c>
    </row>
    <row r="1303" spans="1:4" x14ac:dyDescent="0.25">
      <c r="A1303" t="str">
        <f>IF(Données!A1303&lt;&gt;0,Données!A1303,"")</f>
        <v>Mitchell Marner - TOR - AD</v>
      </c>
      <c r="B1303">
        <f t="shared" ca="1" si="40"/>
        <v>1</v>
      </c>
      <c r="C1303">
        <f ca="1">IF(B1303=0,"",COUNTIF($B$2:B1303,"&gt;0"))</f>
        <v>1299</v>
      </c>
      <c r="D1303" t="str">
        <f t="shared" ca="1" si="41"/>
        <v>Tyler Myers - VAN - DD</v>
      </c>
    </row>
    <row r="1304" spans="1:4" x14ac:dyDescent="0.25">
      <c r="A1304" t="str">
        <f>IF(Données!A1304&lt;&gt;0,Données!A1304,"")</f>
        <v>Alexander Edler - VAN - DG</v>
      </c>
      <c r="B1304">
        <f t="shared" ca="1" si="40"/>
        <v>1</v>
      </c>
      <c r="C1304">
        <f ca="1">IF(B1304=0,"",COUNTIF($B$2:B1304,"&gt;0"))</f>
        <v>1300</v>
      </c>
      <c r="D1304" t="str">
        <f t="shared" ca="1" si="41"/>
        <v>Bo Horvat - VAN - C</v>
      </c>
    </row>
    <row r="1305" spans="1:4" x14ac:dyDescent="0.25">
      <c r="A1305" t="str">
        <f>IF(Données!A1305&lt;&gt;0,Données!A1305,"")</f>
        <v>Loui Eriksson - VAN - AG, AD</v>
      </c>
      <c r="B1305">
        <f t="shared" ca="1" si="40"/>
        <v>1</v>
      </c>
      <c r="C1305">
        <f ca="1">IF(B1305=0,"",COUNTIF($B$2:B1305,"&gt;0"))</f>
        <v>1301</v>
      </c>
      <c r="D1305" t="str">
        <f t="shared" ca="1" si="41"/>
        <v>J.T. Miller - VAN - C, AG, AD</v>
      </c>
    </row>
    <row r="1306" spans="1:4" x14ac:dyDescent="0.25">
      <c r="A1306" t="str">
        <f>IF(Données!A1306&lt;&gt;0,Données!A1306,"")</f>
        <v>Tyler Myers - VAN - DD</v>
      </c>
      <c r="B1306">
        <f t="shared" ca="1" si="40"/>
        <v>1</v>
      </c>
      <c r="C1306">
        <f ca="1">IF(B1306=0,"",COUNTIF($B$2:B1306,"&gt;0"))</f>
        <v>1302</v>
      </c>
      <c r="D1306" t="str">
        <f t="shared" ca="1" si="41"/>
        <v>Christopher Tanev - VAN - DD</v>
      </c>
    </row>
    <row r="1307" spans="1:4" x14ac:dyDescent="0.25">
      <c r="A1307" t="str">
        <f>IF(Données!A1307&lt;&gt;0,Données!A1307,"")</f>
        <v>Bo Horvat - VAN - C</v>
      </c>
      <c r="B1307">
        <f t="shared" ca="1" si="40"/>
        <v>1</v>
      </c>
      <c r="C1307">
        <f ca="1">IF(B1307=0,"",COUNTIF($B$2:B1307,"&gt;0"))</f>
        <v>1303</v>
      </c>
      <c r="D1307" t="str">
        <f t="shared" ca="1" si="41"/>
        <v>Brandon Sutter - VAN - C</v>
      </c>
    </row>
    <row r="1308" spans="1:4" x14ac:dyDescent="0.25">
      <c r="A1308" t="str">
        <f>IF(Données!A1308&lt;&gt;0,Données!A1308,"")</f>
        <v>J.T. Miller - VAN - C, AG, AD</v>
      </c>
      <c r="B1308">
        <f t="shared" ca="1" si="40"/>
        <v>1</v>
      </c>
      <c r="C1308">
        <f ca="1">IF(B1308=0,"",COUNTIF($B$2:B1308,"&gt;0"))</f>
        <v>1304</v>
      </c>
      <c r="D1308" t="str">
        <f t="shared" ca="1" si="41"/>
        <v>Elias Pettersson - VAN - C, AG</v>
      </c>
    </row>
    <row r="1309" spans="1:4" x14ac:dyDescent="0.25">
      <c r="A1309" t="str">
        <f>IF(Données!A1309&lt;&gt;0,Données!A1309,"")</f>
        <v>Christopher Tanev - VAN - DD</v>
      </c>
      <c r="B1309">
        <f t="shared" ca="1" si="40"/>
        <v>1</v>
      </c>
      <c r="C1309">
        <f ca="1">IF(B1309=0,"",COUNTIF($B$2:B1309,"&gt;0"))</f>
        <v>1305</v>
      </c>
      <c r="D1309" t="str">
        <f t="shared" ca="1" si="41"/>
        <v>Tanner Pearson - VAN - AG</v>
      </c>
    </row>
    <row r="1310" spans="1:4" x14ac:dyDescent="0.25">
      <c r="A1310" t="str">
        <f>IF(Données!A1310&lt;&gt;0,Données!A1310,"")</f>
        <v>Brandon Sutter - VAN - C</v>
      </c>
      <c r="B1310">
        <f t="shared" ca="1" si="40"/>
        <v>1</v>
      </c>
      <c r="C1310">
        <f ca="1">IF(B1310=0,"",COUNTIF($B$2:B1310,"&gt;0"))</f>
        <v>1306</v>
      </c>
      <c r="D1310" t="str">
        <f t="shared" ca="1" si="41"/>
        <v>Jacob Markstrom - VAN - G</v>
      </c>
    </row>
    <row r="1311" spans="1:4" x14ac:dyDescent="0.25">
      <c r="A1311" t="str">
        <f>IF(Données!A1311&lt;&gt;0,Données!A1311,"")</f>
        <v>Elias Pettersson - VAN - C, AG</v>
      </c>
      <c r="B1311">
        <f t="shared" ca="1" si="40"/>
        <v>1</v>
      </c>
      <c r="C1311">
        <f ca="1">IF(B1311=0,"",COUNTIF($B$2:B1311,"&gt;0"))</f>
        <v>1307</v>
      </c>
      <c r="D1311" t="str">
        <f t="shared" ca="1" si="41"/>
        <v>Micheal Ferland - VAN - AG, AD</v>
      </c>
    </row>
    <row r="1312" spans="1:4" x14ac:dyDescent="0.25">
      <c r="A1312" t="str">
        <f>IF(Données!A1312&lt;&gt;0,Données!A1312,"")</f>
        <v>Tanner Pearson - VAN - AG</v>
      </c>
      <c r="B1312">
        <f t="shared" ca="1" si="40"/>
        <v>1</v>
      </c>
      <c r="C1312">
        <f ca="1">IF(B1312=0,"",COUNTIF($B$2:B1312,"&gt;0"))</f>
        <v>1308</v>
      </c>
      <c r="D1312" t="str">
        <f t="shared" ca="1" si="41"/>
        <v>Sven Baertschi - VAN - AG</v>
      </c>
    </row>
    <row r="1313" spans="1:4" x14ac:dyDescent="0.25">
      <c r="A1313" t="str">
        <f>IF(Données!A1313&lt;&gt;0,Données!A1313,"")</f>
        <v>Jacob Markstrom - VAN - G</v>
      </c>
      <c r="B1313">
        <f t="shared" ca="1" si="40"/>
        <v>1</v>
      </c>
      <c r="C1313">
        <f ca="1">IF(B1313=0,"",COUNTIF($B$2:B1313,"&gt;0"))</f>
        <v>1309</v>
      </c>
      <c r="D1313" t="str">
        <f t="shared" ca="1" si="41"/>
        <v>Jay Beagle - VAN - C</v>
      </c>
    </row>
    <row r="1314" spans="1:4" x14ac:dyDescent="0.25">
      <c r="A1314" t="str">
        <f>IF(Données!A1314&lt;&gt;0,Données!A1314,"")</f>
        <v>Micheal Ferland - VAN - AG, AD</v>
      </c>
      <c r="B1314">
        <f t="shared" ca="1" si="40"/>
        <v>1</v>
      </c>
      <c r="C1314">
        <f ca="1">IF(B1314=0,"",COUNTIF($B$2:B1314,"&gt;0"))</f>
        <v>1310</v>
      </c>
      <c r="D1314" t="str">
        <f t="shared" ca="1" si="41"/>
        <v>Antoine Roussel - VAN - AG</v>
      </c>
    </row>
    <row r="1315" spans="1:4" x14ac:dyDescent="0.25">
      <c r="A1315" t="str">
        <f>IF(Données!A1315&lt;&gt;0,Données!A1315,"")</f>
        <v>Sven Baertschi - VAN - AG</v>
      </c>
      <c r="B1315">
        <f t="shared" ca="1" si="40"/>
        <v>1</v>
      </c>
      <c r="C1315">
        <f ca="1">IF(B1315=0,"",COUNTIF($B$2:B1315,"&gt;0"))</f>
        <v>1311</v>
      </c>
      <c r="D1315" t="str">
        <f t="shared" ca="1" si="41"/>
        <v>Troy Stecher - VAN - DD</v>
      </c>
    </row>
    <row r="1316" spans="1:4" x14ac:dyDescent="0.25">
      <c r="A1316" t="str">
        <f>IF(Données!A1316&lt;&gt;0,Données!A1316,"")</f>
        <v>Jay Beagle - VAN - C</v>
      </c>
      <c r="B1316">
        <f t="shared" ca="1" si="40"/>
        <v>1</v>
      </c>
      <c r="C1316">
        <f ca="1">IF(B1316=0,"",COUNTIF($B$2:B1316,"&gt;0"))</f>
        <v>1312</v>
      </c>
      <c r="D1316" t="str">
        <f t="shared" ca="1" si="41"/>
        <v>Jordie Benn - VAN - DG</v>
      </c>
    </row>
    <row r="1317" spans="1:4" x14ac:dyDescent="0.25">
      <c r="A1317" t="str">
        <f>IF(Données!A1317&lt;&gt;0,Données!A1317,"")</f>
        <v>Antoine Roussel - VAN - AG</v>
      </c>
      <c r="B1317">
        <f t="shared" ca="1" si="40"/>
        <v>1</v>
      </c>
      <c r="C1317">
        <f ca="1">IF(B1317=0,"",COUNTIF($B$2:B1317,"&gt;0"))</f>
        <v>1313</v>
      </c>
      <c r="D1317" t="str">
        <f t="shared" ca="1" si="41"/>
        <v>Olli Juolevi - VAN - DG</v>
      </c>
    </row>
    <row r="1318" spans="1:4" x14ac:dyDescent="0.25">
      <c r="A1318" t="str">
        <f>IF(Données!A1318&lt;&gt;0,Données!A1318,"")</f>
        <v>Troy Stecher - VAN - DD</v>
      </c>
      <c r="B1318">
        <f t="shared" ca="1" si="40"/>
        <v>1</v>
      </c>
      <c r="C1318">
        <f ca="1">IF(B1318=0,"",COUNTIF($B$2:B1318,"&gt;0"))</f>
        <v>1314</v>
      </c>
      <c r="D1318" t="str">
        <f t="shared" ca="1" si="41"/>
        <v>Tim Schaller - VAN - C, AG</v>
      </c>
    </row>
    <row r="1319" spans="1:4" x14ac:dyDescent="0.25">
      <c r="A1319" t="str">
        <f>IF(Données!A1319&lt;&gt;0,Données!A1319,"")</f>
        <v>Jordie Benn - VAN - DG</v>
      </c>
      <c r="B1319">
        <f t="shared" ca="1" si="40"/>
        <v>1</v>
      </c>
      <c r="C1319">
        <f ca="1">IF(B1319=0,"",COUNTIF($B$2:B1319,"&gt;0"))</f>
        <v>1315</v>
      </c>
      <c r="D1319" t="str">
        <f t="shared" ca="1" si="41"/>
        <v>Quintin Hughes - VAN - DG</v>
      </c>
    </row>
    <row r="1320" spans="1:4" x14ac:dyDescent="0.25">
      <c r="A1320" t="str">
        <f>IF(Données!A1320&lt;&gt;0,Données!A1320,"")</f>
        <v>Olli Juolevi - VAN - DG</v>
      </c>
      <c r="B1320">
        <f t="shared" ca="1" si="40"/>
        <v>1</v>
      </c>
      <c r="C1320">
        <f ca="1">IF(B1320=0,"",COUNTIF($B$2:B1320,"&gt;0"))</f>
        <v>1316</v>
      </c>
      <c r="D1320" t="str">
        <f t="shared" ca="1" si="41"/>
        <v>Josh Leivo - VAN - AG</v>
      </c>
    </row>
    <row r="1321" spans="1:4" x14ac:dyDescent="0.25">
      <c r="A1321" t="str">
        <f>IF(Données!A1321&lt;&gt;0,Données!A1321,"")</f>
        <v>Tim Schaller - VAN - C, AG</v>
      </c>
      <c r="B1321">
        <f t="shared" ca="1" si="40"/>
        <v>1</v>
      </c>
      <c r="C1321">
        <f ca="1">IF(B1321=0,"",COUNTIF($B$2:B1321,"&gt;0"))</f>
        <v>1317</v>
      </c>
      <c r="D1321" t="str">
        <f t="shared" ca="1" si="41"/>
        <v>Adam Gaudette - VAN - C</v>
      </c>
    </row>
    <row r="1322" spans="1:4" x14ac:dyDescent="0.25">
      <c r="A1322" t="str">
        <f>IF(Données!A1322&lt;&gt;0,Données!A1322,"")</f>
        <v>Quintin Hughes - VAN - DG</v>
      </c>
      <c r="B1322">
        <f t="shared" ca="1" si="40"/>
        <v>1</v>
      </c>
      <c r="C1322">
        <f ca="1">IF(B1322=0,"",COUNTIF($B$2:B1322,"&gt;0"))</f>
        <v>1318</v>
      </c>
      <c r="D1322" t="str">
        <f t="shared" ca="1" si="41"/>
        <v>Jake Virtanen - VAN - AD</v>
      </c>
    </row>
    <row r="1323" spans="1:4" x14ac:dyDescent="0.25">
      <c r="A1323" t="str">
        <f>IF(Données!A1323&lt;&gt;0,Données!A1323,"")</f>
        <v>Josh Leivo - VAN - AG</v>
      </c>
      <c r="B1323">
        <f t="shared" ca="1" si="40"/>
        <v>1</v>
      </c>
      <c r="C1323">
        <f ca="1">IF(B1323=0,"",COUNTIF($B$2:B1323,"&gt;0"))</f>
        <v>1319</v>
      </c>
      <c r="D1323" t="str">
        <f t="shared" ca="1" si="41"/>
        <v>Jake Kielly - VAN - G</v>
      </c>
    </row>
    <row r="1324" spans="1:4" x14ac:dyDescent="0.25">
      <c r="A1324" t="str">
        <f>IF(Données!A1324&lt;&gt;0,Données!A1324,"")</f>
        <v>Adam Gaudette - VAN - C</v>
      </c>
      <c r="B1324">
        <f t="shared" ca="1" si="40"/>
        <v>1</v>
      </c>
      <c r="C1324">
        <f ca="1">IF(B1324=0,"",COUNTIF($B$2:B1324,"&gt;0"))</f>
        <v>1320</v>
      </c>
      <c r="D1324" t="str">
        <f t="shared" ca="1" si="41"/>
        <v>Kole Lind - VAN - AD</v>
      </c>
    </row>
    <row r="1325" spans="1:4" x14ac:dyDescent="0.25">
      <c r="A1325" t="str">
        <f>IF(Données!A1325&lt;&gt;0,Données!A1325,"")</f>
        <v>Jake Virtanen - VAN - AD</v>
      </c>
      <c r="B1325">
        <f t="shared" ca="1" si="40"/>
        <v>1</v>
      </c>
      <c r="C1325">
        <f ca="1">IF(B1325=0,"",COUNTIF($B$2:B1325,"&gt;0"))</f>
        <v>1321</v>
      </c>
      <c r="D1325" t="str">
        <f t="shared" ca="1" si="41"/>
        <v>Jett Woo - VAN - D</v>
      </c>
    </row>
    <row r="1326" spans="1:4" x14ac:dyDescent="0.25">
      <c r="A1326" t="str">
        <f>IF(Données!A1326&lt;&gt;0,Données!A1326,"")</f>
        <v>Jake Kielly - VAN - G</v>
      </c>
      <c r="B1326">
        <f t="shared" ca="1" si="40"/>
        <v>1</v>
      </c>
      <c r="C1326">
        <f ca="1">IF(B1326=0,"",COUNTIF($B$2:B1326,"&gt;0"))</f>
        <v>1322</v>
      </c>
      <c r="D1326" t="str">
        <f t="shared" ca="1" si="41"/>
        <v>Thatcher Demko - VAN - G</v>
      </c>
    </row>
    <row r="1327" spans="1:4" x14ac:dyDescent="0.25">
      <c r="A1327" t="str">
        <f>IF(Données!A1327&lt;&gt;0,Données!A1327,"")</f>
        <v>Kole Lind - VAN - AD</v>
      </c>
      <c r="B1327">
        <f t="shared" ca="1" si="40"/>
        <v>1</v>
      </c>
      <c r="C1327">
        <f ca="1">IF(B1327=0,"",COUNTIF($B$2:B1327,"&gt;0"))</f>
        <v>1323</v>
      </c>
      <c r="D1327" t="str">
        <f t="shared" ca="1" si="41"/>
        <v>Zack MacEwen - VAN - C, AD</v>
      </c>
    </row>
    <row r="1328" spans="1:4" x14ac:dyDescent="0.25">
      <c r="A1328" t="str">
        <f>IF(Données!A1328&lt;&gt;0,Données!A1328,"")</f>
        <v>Jett Woo - VAN - D</v>
      </c>
      <c r="B1328">
        <f t="shared" ca="1" si="40"/>
        <v>1</v>
      </c>
      <c r="C1328">
        <f ca="1">IF(B1328=0,"",COUNTIF($B$2:B1328,"&gt;0"))</f>
        <v>1324</v>
      </c>
      <c r="D1328" t="str">
        <f t="shared" ca="1" si="41"/>
        <v>Tyler Motte - VAN - AD, AG, C</v>
      </c>
    </row>
    <row r="1329" spans="1:4" x14ac:dyDescent="0.25">
      <c r="A1329" t="str">
        <f>IF(Données!A1329&lt;&gt;0,Données!A1329,"")</f>
        <v>Thatcher Demko - VAN - G</v>
      </c>
      <c r="B1329">
        <f t="shared" ca="1" si="40"/>
        <v>1</v>
      </c>
      <c r="C1329">
        <f ca="1">IF(B1329=0,"",COUNTIF($B$2:B1329,"&gt;0"))</f>
        <v>1325</v>
      </c>
      <c r="D1329" t="str">
        <f t="shared" ca="1" si="41"/>
        <v>Lukas Jasek - VAN - AD</v>
      </c>
    </row>
    <row r="1330" spans="1:4" x14ac:dyDescent="0.25">
      <c r="A1330" t="str">
        <f>IF(Données!A1330&lt;&gt;0,Données!A1330,"")</f>
        <v>Zack MacEwen - VAN - C, AD</v>
      </c>
      <c r="B1330">
        <f t="shared" ca="1" si="40"/>
        <v>1</v>
      </c>
      <c r="C1330">
        <f ca="1">IF(B1330=0,"",COUNTIF($B$2:B1330,"&gt;0"))</f>
        <v>1326</v>
      </c>
      <c r="D1330" t="str">
        <f t="shared" ca="1" si="41"/>
        <v>Petrus Palmu - VAN - AG, AD</v>
      </c>
    </row>
    <row r="1331" spans="1:4" x14ac:dyDescent="0.25">
      <c r="A1331" t="str">
        <f>IF(Données!A1331&lt;&gt;0,Données!A1331,"")</f>
        <v>Tyler Motte - VAN - AD, AG, C</v>
      </c>
      <c r="B1331">
        <f t="shared" ca="1" si="40"/>
        <v>1</v>
      </c>
      <c r="C1331">
        <f ca="1">IF(B1331=0,"",COUNTIF($B$2:B1331,"&gt;0"))</f>
        <v>1327</v>
      </c>
      <c r="D1331" t="str">
        <f t="shared" ca="1" si="41"/>
        <v>Michael DiPietro - VAN - G</v>
      </c>
    </row>
    <row r="1332" spans="1:4" x14ac:dyDescent="0.25">
      <c r="A1332" t="str">
        <f>IF(Données!A1332&lt;&gt;0,Données!A1332,"")</f>
        <v>Lukas Jasek - VAN - AD</v>
      </c>
      <c r="B1332">
        <f t="shared" ca="1" si="40"/>
        <v>1</v>
      </c>
      <c r="C1332">
        <f ca="1">IF(B1332=0,"",COUNTIF($B$2:B1332,"&gt;0"))</f>
        <v>1328</v>
      </c>
      <c r="D1332" t="str">
        <f t="shared" ca="1" si="41"/>
        <v>Guillaume Brisebois - VAN - D</v>
      </c>
    </row>
    <row r="1333" spans="1:4" x14ac:dyDescent="0.25">
      <c r="A1333" t="str">
        <f>IF(Données!A1333&lt;&gt;0,Données!A1333,"")</f>
        <v>Petrus Palmu - VAN - AG, AD</v>
      </c>
      <c r="B1333">
        <f t="shared" ca="1" si="40"/>
        <v>1</v>
      </c>
      <c r="C1333">
        <f ca="1">IF(B1333=0,"",COUNTIF($B$2:B1333,"&gt;0"))</f>
        <v>1329</v>
      </c>
      <c r="D1333" t="str">
        <f t="shared" ca="1" si="41"/>
        <v>Jonah Gadjovich - VAN - AG</v>
      </c>
    </row>
    <row r="1334" spans="1:4" x14ac:dyDescent="0.25">
      <c r="A1334" t="str">
        <f>IF(Données!A1334&lt;&gt;0,Données!A1334,"")</f>
        <v>Michael DiPietro - VAN - G</v>
      </c>
      <c r="B1334">
        <f t="shared" ca="1" si="40"/>
        <v>1</v>
      </c>
      <c r="C1334">
        <f ca="1">IF(B1334=0,"",COUNTIF($B$2:B1334,"&gt;0"))</f>
        <v>1330</v>
      </c>
      <c r="D1334" t="str">
        <f t="shared" ca="1" si="41"/>
        <v>Mitch Eliot - VAN - DD</v>
      </c>
    </row>
    <row r="1335" spans="1:4" x14ac:dyDescent="0.25">
      <c r="A1335" t="str">
        <f>IF(Données!A1335&lt;&gt;0,Données!A1335,"")</f>
        <v>Guillaume Brisebois - VAN - D</v>
      </c>
      <c r="B1335">
        <f t="shared" ca="1" si="40"/>
        <v>1</v>
      </c>
      <c r="C1335">
        <f ca="1">IF(B1335=0,"",COUNTIF($B$2:B1335,"&gt;0"))</f>
        <v>1331</v>
      </c>
      <c r="D1335" t="str">
        <f t="shared" ca="1" si="41"/>
        <v>Oscar Fantenberg - VAN - DD</v>
      </c>
    </row>
    <row r="1336" spans="1:4" x14ac:dyDescent="0.25">
      <c r="A1336" t="str">
        <f>IF(Données!A1336&lt;&gt;0,Données!A1336,"")</f>
        <v>Jonah Gadjovich - VAN - AG</v>
      </c>
      <c r="B1336">
        <f t="shared" ca="1" si="40"/>
        <v>1</v>
      </c>
      <c r="C1336">
        <f ca="1">IF(B1336=0,"",COUNTIF($B$2:B1336,"&gt;0"))</f>
        <v>1332</v>
      </c>
      <c r="D1336" t="str">
        <f t="shared" ca="1" si="41"/>
        <v>Alex Biega - VAN - DD</v>
      </c>
    </row>
    <row r="1337" spans="1:4" x14ac:dyDescent="0.25">
      <c r="A1337" t="str">
        <f>IF(Données!A1337&lt;&gt;0,Données!A1337,"")</f>
        <v>Mitch Eliot - VAN - DD</v>
      </c>
      <c r="B1337">
        <f t="shared" ca="1" si="40"/>
        <v>1</v>
      </c>
      <c r="C1337">
        <f ca="1">IF(B1337=0,"",COUNTIF($B$2:B1337,"&gt;0"))</f>
        <v>1333</v>
      </c>
      <c r="D1337" t="str">
        <f t="shared" ca="1" si="41"/>
        <v>Arturs Silovs - VAN - G</v>
      </c>
    </row>
    <row r="1338" spans="1:4" x14ac:dyDescent="0.25">
      <c r="A1338" t="str">
        <f>IF(Données!A1338&lt;&gt;0,Données!A1338,"")</f>
        <v>Oscar Fantenberg - VAN - DD</v>
      </c>
      <c r="B1338">
        <f t="shared" ca="1" si="40"/>
        <v>1</v>
      </c>
      <c r="C1338">
        <f ca="1">IF(B1338=0,"",COUNTIF($B$2:B1338,"&gt;0"))</f>
        <v>1334</v>
      </c>
      <c r="D1338" t="str">
        <f t="shared" ca="1" si="41"/>
        <v>Jalen Chatfield - VAN - D</v>
      </c>
    </row>
    <row r="1339" spans="1:4" x14ac:dyDescent="0.25">
      <c r="A1339" t="str">
        <f>IF(Données!A1339&lt;&gt;0,Données!A1339,"")</f>
        <v>Alex Biega - VAN - DD</v>
      </c>
      <c r="B1339">
        <f t="shared" ca="1" si="40"/>
        <v>1</v>
      </c>
      <c r="C1339">
        <f ca="1">IF(B1339=0,"",COUNTIF($B$2:B1339,"&gt;0"))</f>
        <v>1335</v>
      </c>
      <c r="D1339" t="str">
        <f t="shared" ca="1" si="41"/>
        <v>Reid Boucher - VAN - AG</v>
      </c>
    </row>
    <row r="1340" spans="1:4" x14ac:dyDescent="0.25">
      <c r="A1340" t="str">
        <f>IF(Données!A1340&lt;&gt;0,Données!A1340,"")</f>
        <v>Arturs Silovs - VAN - G</v>
      </c>
      <c r="B1340">
        <f t="shared" ca="1" si="40"/>
        <v>1</v>
      </c>
      <c r="C1340">
        <f ca="1">IF(B1340=0,"",COUNTIF($B$2:B1340,"&gt;0"))</f>
        <v>1336</v>
      </c>
      <c r="D1340" t="str">
        <f t="shared" ca="1" si="41"/>
        <v>Francis Perron - VAN - AG</v>
      </c>
    </row>
    <row r="1341" spans="1:4" x14ac:dyDescent="0.25">
      <c r="A1341" t="str">
        <f>IF(Données!A1341&lt;&gt;0,Données!A1341,"")</f>
        <v>Jalen Chatfield - VAN - D</v>
      </c>
      <c r="B1341">
        <f t="shared" ca="1" si="40"/>
        <v>1</v>
      </c>
      <c r="C1341">
        <f ca="1">IF(B1341=0,"",COUNTIF($B$2:B1341,"&gt;0"))</f>
        <v>1337</v>
      </c>
      <c r="D1341" t="str">
        <f t="shared" ca="1" si="41"/>
        <v>Justin Bailey - VAN - AD</v>
      </c>
    </row>
    <row r="1342" spans="1:4" x14ac:dyDescent="0.25">
      <c r="A1342" t="str">
        <f>IF(Données!A1342&lt;&gt;0,Données!A1342,"")</f>
        <v>Reid Boucher - VAN - AG</v>
      </c>
      <c r="B1342">
        <f t="shared" ca="1" si="40"/>
        <v>1</v>
      </c>
      <c r="C1342">
        <f ca="1">IF(B1342=0,"",COUNTIF($B$2:B1342,"&gt;0"))</f>
        <v>1338</v>
      </c>
      <c r="D1342" t="str">
        <f t="shared" ca="1" si="41"/>
        <v>Tyler Graovac - VAN - C</v>
      </c>
    </row>
    <row r="1343" spans="1:4" x14ac:dyDescent="0.25">
      <c r="A1343" t="str">
        <f>IF(Données!A1343&lt;&gt;0,Données!A1343,"")</f>
        <v>Francis Perron - VAN - AG</v>
      </c>
      <c r="B1343">
        <f t="shared" ca="1" si="40"/>
        <v>1</v>
      </c>
      <c r="C1343">
        <f ca="1">IF(B1343=0,"",COUNTIF($B$2:B1343,"&gt;0"))</f>
        <v>1339</v>
      </c>
      <c r="D1343" t="str">
        <f t="shared" ca="1" si="41"/>
        <v>Zane McIntyre - VAN - G</v>
      </c>
    </row>
    <row r="1344" spans="1:4" x14ac:dyDescent="0.25">
      <c r="A1344" t="str">
        <f>IF(Données!A1344&lt;&gt;0,Données!A1344,"")</f>
        <v>Justin Bailey - VAN - AD</v>
      </c>
      <c r="B1344">
        <f t="shared" ca="1" si="40"/>
        <v>1</v>
      </c>
      <c r="C1344">
        <f ca="1">IF(B1344=0,"",COUNTIF($B$2:B1344,"&gt;0"))</f>
        <v>1340</v>
      </c>
      <c r="D1344" t="str">
        <f t="shared" ca="1" si="41"/>
        <v>Brogan Rafferty - VAN - DD</v>
      </c>
    </row>
    <row r="1345" spans="1:4" x14ac:dyDescent="0.25">
      <c r="A1345" t="str">
        <f>IF(Données!A1345&lt;&gt;0,Données!A1345,"")</f>
        <v>Tyler Graovac - VAN - C</v>
      </c>
      <c r="B1345">
        <f t="shared" ca="1" si="40"/>
        <v>1</v>
      </c>
      <c r="C1345">
        <f ca="1">IF(B1345=0,"",COUNTIF($B$2:B1345,"&gt;0"))</f>
        <v>1341</v>
      </c>
      <c r="D1345" t="str">
        <f t="shared" ca="1" si="41"/>
        <v>Josh Teves - VAN - DG</v>
      </c>
    </row>
    <row r="1346" spans="1:4" x14ac:dyDescent="0.25">
      <c r="A1346" t="str">
        <f>IF(Données!A1346&lt;&gt;0,Données!A1346,"")</f>
        <v>Zane McIntyre - VAN - G</v>
      </c>
      <c r="B1346">
        <f t="shared" ca="1" si="40"/>
        <v>1</v>
      </c>
      <c r="C1346">
        <f ca="1">IF(B1346=0,"",COUNTIF($B$2:B1346,"&gt;0"))</f>
        <v>1342</v>
      </c>
      <c r="D1346" t="str">
        <f t="shared" ca="1" si="41"/>
        <v>Richard Bachman - VAN - G</v>
      </c>
    </row>
    <row r="1347" spans="1:4" x14ac:dyDescent="0.25">
      <c r="A1347" t="str">
        <f>IF(Données!A1347&lt;&gt;0,Données!A1347,"")</f>
        <v>Brogan Rafferty - VAN - DD</v>
      </c>
      <c r="B1347">
        <f t="shared" ref="B1347:B1410" ca="1" si="42">IFERROR(SEARCH(INDIRECT(CELL("adresse")),A1347),0)</f>
        <v>1</v>
      </c>
      <c r="C1347">
        <f ca="1">IF(B1347=0,"",COUNTIF($B$2:B1347,"&gt;0"))</f>
        <v>1343</v>
      </c>
      <c r="D1347" t="str">
        <f t="shared" ref="D1347:D1410" ca="1" si="43">IFERROR(INDEX(A:A,MATCH(ROW(B1346),C:C,0)),"")</f>
        <v>Ashton Sautner - VAN - DG</v>
      </c>
    </row>
    <row r="1348" spans="1:4" x14ac:dyDescent="0.25">
      <c r="A1348" t="str">
        <f>IF(Données!A1348&lt;&gt;0,Données!A1348,"")</f>
        <v>Josh Teves - VAN - DG</v>
      </c>
      <c r="B1348">
        <f t="shared" ca="1" si="42"/>
        <v>1</v>
      </c>
      <c r="C1348">
        <f ca="1">IF(B1348=0,"",COUNTIF($B$2:B1348,"&gt;0"))</f>
        <v>1344</v>
      </c>
      <c r="D1348" t="str">
        <f t="shared" ca="1" si="43"/>
        <v>Brock Boeser - VAN - AD</v>
      </c>
    </row>
    <row r="1349" spans="1:4" x14ac:dyDescent="0.25">
      <c r="A1349" t="str">
        <f>IF(Données!A1349&lt;&gt;0,Données!A1349,"")</f>
        <v>Richard Bachman - VAN - G</v>
      </c>
      <c r="B1349">
        <f t="shared" ca="1" si="42"/>
        <v>1</v>
      </c>
      <c r="C1349">
        <f ca="1">IF(B1349=0,"",COUNTIF($B$2:B1349,"&gt;0"))</f>
        <v>1345</v>
      </c>
      <c r="D1349" t="str">
        <f t="shared" ca="1" si="43"/>
        <v>Nikolay Goldobin - VAN - AG</v>
      </c>
    </row>
    <row r="1350" spans="1:4" x14ac:dyDescent="0.25">
      <c r="A1350" t="str">
        <f>IF(Données!A1350&lt;&gt;0,Données!A1350,"")</f>
        <v>Ashton Sautner - VAN - DG</v>
      </c>
      <c r="B1350">
        <f t="shared" ca="1" si="42"/>
        <v>1</v>
      </c>
      <c r="C1350">
        <f ca="1">IF(B1350=0,"",COUNTIF($B$2:B1350,"&gt;0"))</f>
        <v>1346</v>
      </c>
      <c r="D1350" t="str">
        <f t="shared" ca="1" si="43"/>
        <v>Mark Stone - VGK - AD</v>
      </c>
    </row>
    <row r="1351" spans="1:4" x14ac:dyDescent="0.25">
      <c r="A1351" t="str">
        <f>IF(Données!A1351&lt;&gt;0,Données!A1351,"")</f>
        <v>Brock Boeser - VAN - AD</v>
      </c>
      <c r="B1351">
        <f t="shared" ca="1" si="42"/>
        <v>1</v>
      </c>
      <c r="C1351">
        <f ca="1">IF(B1351=0,"",COUNTIF($B$2:B1351,"&gt;0"))</f>
        <v>1347</v>
      </c>
      <c r="D1351" t="str">
        <f t="shared" ca="1" si="43"/>
        <v>Marc-Andre Fleury - VGK - G</v>
      </c>
    </row>
    <row r="1352" spans="1:4" x14ac:dyDescent="0.25">
      <c r="A1352" t="str">
        <f>IF(Données!A1352&lt;&gt;0,Données!A1352,"")</f>
        <v>Nikolay Goldobin - VAN - AG</v>
      </c>
      <c r="B1352">
        <f t="shared" ca="1" si="42"/>
        <v>1</v>
      </c>
      <c r="C1352">
        <f ca="1">IF(B1352=0,"",COUNTIF($B$2:B1352,"&gt;0"))</f>
        <v>1348</v>
      </c>
      <c r="D1352" t="str">
        <f t="shared" ca="1" si="43"/>
        <v>Max Pacioretty - VGK - AG</v>
      </c>
    </row>
    <row r="1353" spans="1:4" x14ac:dyDescent="0.25">
      <c r="A1353" t="str">
        <f>IF(Données!A1353&lt;&gt;0,Données!A1353,"")</f>
        <v>Mark Stone - VGK - AD</v>
      </c>
      <c r="B1353">
        <f t="shared" ca="1" si="42"/>
        <v>1</v>
      </c>
      <c r="C1353">
        <f ca="1">IF(B1353=0,"",COUNTIF($B$2:B1353,"&gt;0"))</f>
        <v>1349</v>
      </c>
      <c r="D1353" t="str">
        <f t="shared" ca="1" si="43"/>
        <v>Paul Stastny - VGK - C</v>
      </c>
    </row>
    <row r="1354" spans="1:4" x14ac:dyDescent="0.25">
      <c r="A1354" t="str">
        <f>IF(Données!A1354&lt;&gt;0,Données!A1354,"")</f>
        <v>Marc-Andre Fleury - VGK - G</v>
      </c>
      <c r="B1354">
        <f t="shared" ca="1" si="42"/>
        <v>1</v>
      </c>
      <c r="C1354">
        <f ca="1">IF(B1354=0,"",COUNTIF($B$2:B1354,"&gt;0"))</f>
        <v>1350</v>
      </c>
      <c r="D1354" t="str">
        <f t="shared" ca="1" si="43"/>
        <v>Nate Schmidt - VGK - DD</v>
      </c>
    </row>
    <row r="1355" spans="1:4" x14ac:dyDescent="0.25">
      <c r="A1355" t="str">
        <f>IF(Données!A1355&lt;&gt;0,Données!A1355,"")</f>
        <v>Max Pacioretty - VGK - AG</v>
      </c>
      <c r="B1355">
        <f t="shared" ca="1" si="42"/>
        <v>1</v>
      </c>
      <c r="C1355">
        <f ca="1">IF(B1355=0,"",COUNTIF($B$2:B1355,"&gt;0"))</f>
        <v>1351</v>
      </c>
      <c r="D1355" t="str">
        <f t="shared" ca="1" si="43"/>
        <v>William Karlsson - VGK - C</v>
      </c>
    </row>
    <row r="1356" spans="1:4" x14ac:dyDescent="0.25">
      <c r="A1356" t="str">
        <f>IF(Données!A1356&lt;&gt;0,Données!A1356,"")</f>
        <v>Paul Stastny - VGK - C</v>
      </c>
      <c r="B1356">
        <f t="shared" ca="1" si="42"/>
        <v>1</v>
      </c>
      <c r="C1356">
        <f ca="1">IF(B1356=0,"",COUNTIF($B$2:B1356,"&gt;0"))</f>
        <v>1352</v>
      </c>
      <c r="D1356" t="str">
        <f t="shared" ca="1" si="43"/>
        <v>Shea Theodore - VGK - DG</v>
      </c>
    </row>
    <row r="1357" spans="1:4" x14ac:dyDescent="0.25">
      <c r="A1357" t="str">
        <f>IF(Données!A1357&lt;&gt;0,Données!A1357,"")</f>
        <v>Nate Schmidt - VGK - DD</v>
      </c>
      <c r="B1357">
        <f t="shared" ca="1" si="42"/>
        <v>1</v>
      </c>
      <c r="C1357">
        <f ca="1">IF(B1357=0,"",COUNTIF($B$2:B1357,"&gt;0"))</f>
        <v>1353</v>
      </c>
      <c r="D1357" t="str">
        <f t="shared" ca="1" si="43"/>
        <v>Jonathan Marchessault - VGK - AG, AD</v>
      </c>
    </row>
    <row r="1358" spans="1:4" x14ac:dyDescent="0.25">
      <c r="A1358" t="str">
        <f>IF(Données!A1358&lt;&gt;0,Données!A1358,"")</f>
        <v>William Karlsson - VGK - C</v>
      </c>
      <c r="B1358">
        <f t="shared" ca="1" si="42"/>
        <v>1</v>
      </c>
      <c r="C1358">
        <f ca="1">IF(B1358=0,"",COUNTIF($B$2:B1358,"&gt;0"))</f>
        <v>1354</v>
      </c>
      <c r="D1358" t="str">
        <f t="shared" ca="1" si="43"/>
        <v>Reilly Smith - VGK - AD, AG</v>
      </c>
    </row>
    <row r="1359" spans="1:4" x14ac:dyDescent="0.25">
      <c r="A1359" t="str">
        <f>IF(Données!A1359&lt;&gt;0,Données!A1359,"")</f>
        <v>Shea Theodore - VGK - DG</v>
      </c>
      <c r="B1359">
        <f t="shared" ca="1" si="42"/>
        <v>1</v>
      </c>
      <c r="C1359">
        <f ca="1">IF(B1359=0,"",COUNTIF($B$2:B1359,"&gt;0"))</f>
        <v>1355</v>
      </c>
      <c r="D1359" t="str">
        <f t="shared" ca="1" si="43"/>
        <v>Alex Tuch - VGK - AD</v>
      </c>
    </row>
    <row r="1360" spans="1:4" x14ac:dyDescent="0.25">
      <c r="A1360" t="str">
        <f>IF(Données!A1360&lt;&gt;0,Données!A1360,"")</f>
        <v>Jonathan Marchessault - VGK - AG, AD</v>
      </c>
      <c r="B1360">
        <f t="shared" ca="1" si="42"/>
        <v>1</v>
      </c>
      <c r="C1360">
        <f ca="1">IF(B1360=0,"",COUNTIF($B$2:B1360,"&gt;0"))</f>
        <v>1356</v>
      </c>
      <c r="D1360" t="str">
        <f t="shared" ca="1" si="43"/>
        <v>Cody Eakin - VGK - C</v>
      </c>
    </row>
    <row r="1361" spans="1:4" x14ac:dyDescent="0.25">
      <c r="A1361" t="str">
        <f>IF(Données!A1361&lt;&gt;0,Données!A1361,"")</f>
        <v>Reilly Smith - VGK - AD, AG</v>
      </c>
      <c r="B1361">
        <f t="shared" ca="1" si="42"/>
        <v>1</v>
      </c>
      <c r="C1361">
        <f ca="1">IF(B1361=0,"",COUNTIF($B$2:B1361,"&gt;0"))</f>
        <v>1357</v>
      </c>
      <c r="D1361" t="str">
        <f t="shared" ca="1" si="43"/>
        <v>Ryan Reaves - VGK - AD</v>
      </c>
    </row>
    <row r="1362" spans="1:4" x14ac:dyDescent="0.25">
      <c r="A1362" t="str">
        <f>IF(Données!A1362&lt;&gt;0,Données!A1362,"")</f>
        <v>Alex Tuch - VGK - AD</v>
      </c>
      <c r="B1362">
        <f t="shared" ca="1" si="42"/>
        <v>1</v>
      </c>
      <c r="C1362">
        <f ca="1">IF(B1362=0,"",COUNTIF($B$2:B1362,"&gt;0"))</f>
        <v>1358</v>
      </c>
      <c r="D1362" t="str">
        <f t="shared" ca="1" si="43"/>
        <v>Brayden McNabb - VGK - DG</v>
      </c>
    </row>
    <row r="1363" spans="1:4" x14ac:dyDescent="0.25">
      <c r="A1363" t="str">
        <f>IF(Données!A1363&lt;&gt;0,Données!A1363,"")</f>
        <v>Cody Eakin - VGK - C</v>
      </c>
      <c r="B1363">
        <f t="shared" ca="1" si="42"/>
        <v>1</v>
      </c>
      <c r="C1363">
        <f ca="1">IF(B1363=0,"",COUNTIF($B$2:B1363,"&gt;0"))</f>
        <v>1359</v>
      </c>
      <c r="D1363" t="str">
        <f t="shared" ca="1" si="43"/>
        <v>Nick Holden - VGK - DD</v>
      </c>
    </row>
    <row r="1364" spans="1:4" x14ac:dyDescent="0.25">
      <c r="A1364" t="str">
        <f>IF(Données!A1364&lt;&gt;0,Données!A1364,"")</f>
        <v>Ryan Reaves - VGK - AD</v>
      </c>
      <c r="B1364">
        <f t="shared" ca="1" si="42"/>
        <v>1</v>
      </c>
      <c r="C1364">
        <f ca="1">IF(B1364=0,"",COUNTIF($B$2:B1364,"&gt;0"))</f>
        <v>1360</v>
      </c>
      <c r="D1364" t="str">
        <f t="shared" ca="1" si="43"/>
        <v>Jon Merrill - VGK - DG</v>
      </c>
    </row>
    <row r="1365" spans="1:4" x14ac:dyDescent="0.25">
      <c r="A1365" t="str">
        <f>IF(Données!A1365&lt;&gt;0,Données!A1365,"")</f>
        <v>Brayden McNabb - VGK - DG</v>
      </c>
      <c r="B1365">
        <f t="shared" ca="1" si="42"/>
        <v>1</v>
      </c>
      <c r="C1365">
        <f ca="1">IF(B1365=0,"",COUNTIF($B$2:B1365,"&gt;0"))</f>
        <v>1361</v>
      </c>
      <c r="D1365" t="str">
        <f t="shared" ca="1" si="43"/>
        <v>Tomas Nosek - VGK - AG, AD</v>
      </c>
    </row>
    <row r="1366" spans="1:4" x14ac:dyDescent="0.25">
      <c r="A1366" t="str">
        <f>IF(Données!A1366&lt;&gt;0,Données!A1366,"")</f>
        <v>Nick Holden - VGK - DD</v>
      </c>
      <c r="B1366">
        <f t="shared" ca="1" si="42"/>
        <v>1</v>
      </c>
      <c r="C1366">
        <f ca="1">IF(B1366=0,"",COUNTIF($B$2:B1366,"&gt;0"))</f>
        <v>1362</v>
      </c>
      <c r="D1366" t="str">
        <f t="shared" ca="1" si="43"/>
        <v>Zach Whitecloud - VGK - DD</v>
      </c>
    </row>
    <row r="1367" spans="1:4" x14ac:dyDescent="0.25">
      <c r="A1367" t="str">
        <f>IF(Données!A1367&lt;&gt;0,Données!A1367,"")</f>
        <v>Jon Merrill - VGK - DG</v>
      </c>
      <c r="B1367">
        <f t="shared" ca="1" si="42"/>
        <v>1</v>
      </c>
      <c r="C1367">
        <f ca="1">IF(B1367=0,"",COUNTIF($B$2:B1367,"&gt;0"))</f>
        <v>1363</v>
      </c>
      <c r="D1367" t="str">
        <f t="shared" ca="1" si="43"/>
        <v>Cody Glass - VGK - C</v>
      </c>
    </row>
    <row r="1368" spans="1:4" x14ac:dyDescent="0.25">
      <c r="A1368" t="str">
        <f>IF(Données!A1368&lt;&gt;0,Données!A1368,"")</f>
        <v>Tomas Nosek - VGK - AG, AD</v>
      </c>
      <c r="B1368">
        <f t="shared" ca="1" si="42"/>
        <v>1</v>
      </c>
      <c r="C1368">
        <f ca="1">IF(B1368=0,"",COUNTIF($B$2:B1368,"&gt;0"))</f>
        <v>1364</v>
      </c>
      <c r="D1368" t="str">
        <f t="shared" ca="1" si="43"/>
        <v>Malcolm Subban - VGK - G</v>
      </c>
    </row>
    <row r="1369" spans="1:4" x14ac:dyDescent="0.25">
      <c r="A1369" t="str">
        <f>IF(Données!A1369&lt;&gt;0,Données!A1369,"")</f>
        <v>Zach Whitecloud - VGK - DD</v>
      </c>
      <c r="B1369">
        <f t="shared" ca="1" si="42"/>
        <v>1</v>
      </c>
      <c r="C1369">
        <f ca="1">IF(B1369=0,"",COUNTIF($B$2:B1369,"&gt;0"))</f>
        <v>1365</v>
      </c>
      <c r="D1369" t="str">
        <f t="shared" ca="1" si="43"/>
        <v>Jonas Røndbjerg - VGK - AD</v>
      </c>
    </row>
    <row r="1370" spans="1:4" x14ac:dyDescent="0.25">
      <c r="A1370" t="str">
        <f>IF(Données!A1370&lt;&gt;0,Données!A1370,"")</f>
        <v>Cody Glass - VGK - C</v>
      </c>
      <c r="B1370">
        <f t="shared" ca="1" si="42"/>
        <v>1</v>
      </c>
      <c r="C1370">
        <f ca="1">IF(B1370=0,"",COUNTIF($B$2:B1370,"&gt;0"))</f>
        <v>1366</v>
      </c>
      <c r="D1370" t="str">
        <f t="shared" ca="1" si="43"/>
        <v>Marcus Kallionkieli - VGK - C</v>
      </c>
    </row>
    <row r="1371" spans="1:4" x14ac:dyDescent="0.25">
      <c r="A1371" t="str">
        <f>IF(Données!A1371&lt;&gt;0,Données!A1371,"")</f>
        <v>Malcolm Subban - VGK - G</v>
      </c>
      <c r="B1371">
        <f t="shared" ca="1" si="42"/>
        <v>1</v>
      </c>
      <c r="C1371">
        <f ca="1">IF(B1371=0,"",COUNTIF($B$2:B1371,"&gt;0"))</f>
        <v>1367</v>
      </c>
      <c r="D1371" t="str">
        <f t="shared" ca="1" si="43"/>
        <v>Nicolas Hague - VGK - DG</v>
      </c>
    </row>
    <row r="1372" spans="1:4" x14ac:dyDescent="0.25">
      <c r="A1372" t="str">
        <f>IF(Données!A1372&lt;&gt;0,Données!A1372,"")</f>
        <v>Jonas Røndbjerg - VGK - AD</v>
      </c>
      <c r="B1372">
        <f t="shared" ca="1" si="42"/>
        <v>1</v>
      </c>
      <c r="C1372">
        <f ca="1">IF(B1372=0,"",COUNTIF($B$2:B1372,"&gt;0"))</f>
        <v>1368</v>
      </c>
      <c r="D1372" t="str">
        <f t="shared" ca="1" si="43"/>
        <v>Jake Leschyshyn - VGK - C</v>
      </c>
    </row>
    <row r="1373" spans="1:4" x14ac:dyDescent="0.25">
      <c r="A1373" t="str">
        <f>IF(Données!A1373&lt;&gt;0,Données!A1373,"")</f>
        <v>Marcus Kallionkieli - VGK - C</v>
      </c>
      <c r="B1373">
        <f t="shared" ca="1" si="42"/>
        <v>1</v>
      </c>
      <c r="C1373">
        <f ca="1">IF(B1373=0,"",COUNTIF($B$2:B1373,"&gt;0"))</f>
        <v>1369</v>
      </c>
      <c r="D1373" t="str">
        <f t="shared" ca="1" si="43"/>
        <v>Lucas Elvenes - VGK - AD</v>
      </c>
    </row>
    <row r="1374" spans="1:4" x14ac:dyDescent="0.25">
      <c r="A1374" t="str">
        <f>IF(Données!A1374&lt;&gt;0,Données!A1374,"")</f>
        <v>Nicolas Hague - VGK - DG</v>
      </c>
      <c r="B1374">
        <f t="shared" ca="1" si="42"/>
        <v>1</v>
      </c>
      <c r="C1374">
        <f ca="1">IF(B1374=0,"",COUNTIF($B$2:B1374,"&gt;0"))</f>
        <v>1370</v>
      </c>
      <c r="D1374" t="str">
        <f t="shared" ca="1" si="43"/>
        <v>Brandon Pirri - VGK - AD, AG</v>
      </c>
    </row>
    <row r="1375" spans="1:4" x14ac:dyDescent="0.25">
      <c r="A1375" t="str">
        <f>IF(Données!A1375&lt;&gt;0,Données!A1375,"")</f>
        <v>Jake Leschyshyn - VGK - C</v>
      </c>
      <c r="B1375">
        <f t="shared" ca="1" si="42"/>
        <v>1</v>
      </c>
      <c r="C1375">
        <f ca="1">IF(B1375=0,"",COUNTIF($B$2:B1375,"&gt;0"))</f>
        <v>1371</v>
      </c>
      <c r="D1375" t="str">
        <f t="shared" ca="1" si="43"/>
        <v>Paul Cotter - VGK - C</v>
      </c>
    </row>
    <row r="1376" spans="1:4" x14ac:dyDescent="0.25">
      <c r="A1376" t="str">
        <f>IF(Données!A1376&lt;&gt;0,Données!A1376,"")</f>
        <v>Lucas Elvenes - VGK - AD</v>
      </c>
      <c r="B1376">
        <f t="shared" ca="1" si="42"/>
        <v>1</v>
      </c>
      <c r="C1376">
        <f ca="1">IF(B1376=0,"",COUNTIF($B$2:B1376,"&gt;0"))</f>
        <v>1372</v>
      </c>
      <c r="D1376" t="str">
        <f t="shared" ca="1" si="43"/>
        <v>Reid Duke - VGK - C, AD</v>
      </c>
    </row>
    <row r="1377" spans="1:4" x14ac:dyDescent="0.25">
      <c r="A1377" t="str">
        <f>IF(Données!A1377&lt;&gt;0,Données!A1377,"")</f>
        <v>Brandon Pirri - VGK - AD, AG</v>
      </c>
      <c r="B1377">
        <f t="shared" ca="1" si="42"/>
        <v>1</v>
      </c>
      <c r="C1377">
        <f ca="1">IF(B1377=0,"",COUNTIF($B$2:B1377,"&gt;0"))</f>
        <v>1373</v>
      </c>
      <c r="D1377" t="str">
        <f t="shared" ca="1" si="43"/>
        <v>Benjamin Jones - VGK - C</v>
      </c>
    </row>
    <row r="1378" spans="1:4" x14ac:dyDescent="0.25">
      <c r="A1378" t="str">
        <f>IF(Données!A1378&lt;&gt;0,Données!A1378,"")</f>
        <v>Paul Cotter - VGK - C</v>
      </c>
      <c r="B1378">
        <f t="shared" ca="1" si="42"/>
        <v>1</v>
      </c>
      <c r="C1378">
        <f ca="1">IF(B1378=0,"",COUNTIF($B$2:B1378,"&gt;0"))</f>
        <v>1374</v>
      </c>
      <c r="D1378" t="str">
        <f t="shared" ca="1" si="43"/>
        <v>Curtis McKenzie - VGK - AG</v>
      </c>
    </row>
    <row r="1379" spans="1:4" x14ac:dyDescent="0.25">
      <c r="A1379" t="str">
        <f>IF(Données!A1379&lt;&gt;0,Données!A1379,"")</f>
        <v>Reid Duke - VGK - C, AD</v>
      </c>
      <c r="B1379">
        <f t="shared" ca="1" si="42"/>
        <v>1</v>
      </c>
      <c r="C1379">
        <f ca="1">IF(B1379=0,"",COUNTIF($B$2:B1379,"&gt;0"))</f>
        <v>1375</v>
      </c>
      <c r="D1379" t="str">
        <f t="shared" ca="1" si="43"/>
        <v>Garret Sparks - VGK - G</v>
      </c>
    </row>
    <row r="1380" spans="1:4" x14ac:dyDescent="0.25">
      <c r="A1380" t="str">
        <f>IF(Données!A1380&lt;&gt;0,Données!A1380,"")</f>
        <v>Benjamin Jones - VGK - C</v>
      </c>
      <c r="B1380">
        <f t="shared" ca="1" si="42"/>
        <v>1</v>
      </c>
      <c r="C1380">
        <f ca="1">IF(B1380=0,"",COUNTIF($B$2:B1380,"&gt;0"))</f>
        <v>1376</v>
      </c>
      <c r="D1380" t="str">
        <f t="shared" ca="1" si="43"/>
        <v>Dylan Ferguson - VGK - G</v>
      </c>
    </row>
    <row r="1381" spans="1:4" x14ac:dyDescent="0.25">
      <c r="A1381" t="str">
        <f>IF(Données!A1381&lt;&gt;0,Données!A1381,"")</f>
        <v>Curtis McKenzie - VGK - AG</v>
      </c>
      <c r="B1381">
        <f t="shared" ca="1" si="42"/>
        <v>1</v>
      </c>
      <c r="C1381">
        <f ca="1">IF(B1381=0,"",COUNTIF($B$2:B1381,"&gt;0"))</f>
        <v>1377</v>
      </c>
      <c r="D1381" t="str">
        <f t="shared" ca="1" si="43"/>
        <v>William Carrier - VGK - AG</v>
      </c>
    </row>
    <row r="1382" spans="1:4" x14ac:dyDescent="0.25">
      <c r="A1382" t="str">
        <f>IF(Données!A1382&lt;&gt;0,Données!A1382,"")</f>
        <v>Garret Sparks - VGK - G</v>
      </c>
      <c r="B1382">
        <f t="shared" ca="1" si="42"/>
        <v>1</v>
      </c>
      <c r="C1382">
        <f ca="1">IF(B1382=0,"",COUNTIF($B$2:B1382,"&gt;0"))</f>
        <v>1378</v>
      </c>
      <c r="D1382" t="str">
        <f t="shared" ca="1" si="43"/>
        <v>Nicolas Roy - VGK - C</v>
      </c>
    </row>
    <row r="1383" spans="1:4" x14ac:dyDescent="0.25">
      <c r="A1383" t="str">
        <f>IF(Données!A1383&lt;&gt;0,Données!A1383,"")</f>
        <v>Dylan Ferguson - VGK - G</v>
      </c>
      <c r="B1383">
        <f t="shared" ca="1" si="42"/>
        <v>1</v>
      </c>
      <c r="C1383">
        <f ca="1">IF(B1383=0,"",COUNTIF($B$2:B1383,"&gt;0"))</f>
        <v>1379</v>
      </c>
      <c r="D1383" t="str">
        <f t="shared" ca="1" si="43"/>
        <v>Jake Bischoff - VGK - DG</v>
      </c>
    </row>
    <row r="1384" spans="1:4" x14ac:dyDescent="0.25">
      <c r="A1384" t="str">
        <f>IF(Données!A1384&lt;&gt;0,Données!A1384,"")</f>
        <v>William Carrier - VGK - AG</v>
      </c>
      <c r="B1384">
        <f t="shared" ca="1" si="42"/>
        <v>1</v>
      </c>
      <c r="C1384">
        <f ca="1">IF(B1384=0,"",COUNTIF($B$2:B1384,"&gt;0"))</f>
        <v>1380</v>
      </c>
      <c r="D1384" t="str">
        <f t="shared" ca="1" si="43"/>
        <v>Dylan Coghlan - VGK - DD</v>
      </c>
    </row>
    <row r="1385" spans="1:4" x14ac:dyDescent="0.25">
      <c r="A1385" t="str">
        <f>IF(Données!A1385&lt;&gt;0,Données!A1385,"")</f>
        <v>Nicolas Roy - VGK - C</v>
      </c>
      <c r="B1385">
        <f t="shared" ca="1" si="42"/>
        <v>1</v>
      </c>
      <c r="C1385">
        <f ca="1">IF(B1385=0,"",COUNTIF($B$2:B1385,"&gt;0"))</f>
        <v>1381</v>
      </c>
      <c r="D1385" t="str">
        <f t="shared" ca="1" si="43"/>
        <v>Gage Quinney - VGK - AG, C</v>
      </c>
    </row>
    <row r="1386" spans="1:4" x14ac:dyDescent="0.25">
      <c r="A1386" t="str">
        <f>IF(Données!A1386&lt;&gt;0,Données!A1386,"")</f>
        <v>Jake Bischoff - VGK - DG</v>
      </c>
      <c r="B1386">
        <f t="shared" ca="1" si="42"/>
        <v>1</v>
      </c>
      <c r="C1386">
        <f ca="1">IF(B1386=0,"",COUNTIF($B$2:B1386,"&gt;0"))</f>
        <v>1382</v>
      </c>
      <c r="D1386" t="str">
        <f t="shared" ca="1" si="43"/>
        <v>Keegan Kolesar - VGK - AD</v>
      </c>
    </row>
    <row r="1387" spans="1:4" x14ac:dyDescent="0.25">
      <c r="A1387" t="str">
        <f>IF(Données!A1387&lt;&gt;0,Données!A1387,"")</f>
        <v>Dylan Coghlan - VGK - DD</v>
      </c>
      <c r="B1387">
        <f t="shared" ca="1" si="42"/>
        <v>1</v>
      </c>
      <c r="C1387">
        <f ca="1">IF(B1387=0,"",COUNTIF($B$2:B1387,"&gt;0"))</f>
        <v>1383</v>
      </c>
      <c r="D1387" t="str">
        <f t="shared" ca="1" si="43"/>
        <v>Patrick Brown - VGK - C, AD</v>
      </c>
    </row>
    <row r="1388" spans="1:4" x14ac:dyDescent="0.25">
      <c r="A1388" t="str">
        <f>IF(Données!A1388&lt;&gt;0,Données!A1388,"")</f>
        <v>Gage Quinney - VGK - AG, C</v>
      </c>
      <c r="B1388">
        <f t="shared" ca="1" si="42"/>
        <v>1</v>
      </c>
      <c r="C1388">
        <f ca="1">IF(B1388=0,"",COUNTIF($B$2:B1388,"&gt;0"))</f>
        <v>1384</v>
      </c>
      <c r="D1388" t="str">
        <f t="shared" ca="1" si="43"/>
        <v>Deryk Engelland - VGK - DD</v>
      </c>
    </row>
    <row r="1389" spans="1:4" x14ac:dyDescent="0.25">
      <c r="A1389" t="str">
        <f>IF(Données!A1389&lt;&gt;0,Données!A1389,"")</f>
        <v>Keegan Kolesar - VGK - AD</v>
      </c>
      <c r="B1389">
        <f t="shared" ca="1" si="42"/>
        <v>1</v>
      </c>
      <c r="C1389">
        <f ca="1">IF(B1389=0,"",COUNTIF($B$2:B1389,"&gt;0"))</f>
        <v>1385</v>
      </c>
      <c r="D1389" t="str">
        <f t="shared" ca="1" si="43"/>
        <v>Tyrell Goulbourne - VGK - AG</v>
      </c>
    </row>
    <row r="1390" spans="1:4" x14ac:dyDescent="0.25">
      <c r="A1390" t="str">
        <f>IF(Données!A1390&lt;&gt;0,Données!A1390,"")</f>
        <v>Patrick Brown - VGK - C, AD</v>
      </c>
      <c r="B1390">
        <f t="shared" ca="1" si="42"/>
        <v>1</v>
      </c>
      <c r="C1390">
        <f ca="1">IF(B1390=0,"",COUNTIF($B$2:B1390,"&gt;0"))</f>
        <v>1386</v>
      </c>
      <c r="D1390" t="str">
        <f t="shared" ca="1" si="43"/>
        <v>Brett Lernout - VGK - DD</v>
      </c>
    </row>
    <row r="1391" spans="1:4" x14ac:dyDescent="0.25">
      <c r="A1391" t="str">
        <f>IF(Données!A1391&lt;&gt;0,Données!A1391,"")</f>
        <v>Deryk Engelland - VGK - DD</v>
      </c>
      <c r="B1391">
        <f t="shared" ca="1" si="42"/>
        <v>1</v>
      </c>
      <c r="C1391">
        <f ca="1">IF(B1391=0,"",COUNTIF($B$2:B1391,"&gt;0"))</f>
        <v>1387</v>
      </c>
      <c r="D1391" t="str">
        <f t="shared" ca="1" si="43"/>
        <v>Jaycob Megna - VGK - DG</v>
      </c>
    </row>
    <row r="1392" spans="1:4" x14ac:dyDescent="0.25">
      <c r="A1392" t="str">
        <f>IF(Données!A1392&lt;&gt;0,Données!A1392,"")</f>
        <v>Tyrell Goulbourne - VGK - AG</v>
      </c>
      <c r="B1392">
        <f t="shared" ca="1" si="42"/>
        <v>1</v>
      </c>
      <c r="C1392">
        <f ca="1">IF(B1392=0,"",COUNTIF($B$2:B1392,"&gt;0"))</f>
        <v>1388</v>
      </c>
      <c r="D1392" t="str">
        <f t="shared" ca="1" si="43"/>
        <v>Oscar Dansk - VGK - G</v>
      </c>
    </row>
    <row r="1393" spans="1:4" x14ac:dyDescent="0.25">
      <c r="A1393" t="str">
        <f>IF(Données!A1393&lt;&gt;0,Données!A1393,"")</f>
        <v>Brett Lernout - VGK - DD</v>
      </c>
      <c r="B1393">
        <f t="shared" ca="1" si="42"/>
        <v>1</v>
      </c>
      <c r="C1393">
        <f ca="1">IF(B1393=0,"",COUNTIF($B$2:B1393,"&gt;0"))</f>
        <v>1389</v>
      </c>
      <c r="D1393" t="str">
        <f t="shared" ca="1" si="43"/>
        <v>Valentin Zykov - VGK - AG</v>
      </c>
    </row>
    <row r="1394" spans="1:4" x14ac:dyDescent="0.25">
      <c r="A1394" t="str">
        <f>IF(Données!A1394&lt;&gt;0,Données!A1394,"")</f>
        <v>Jaycob Megna - VGK - DG</v>
      </c>
      <c r="B1394">
        <f t="shared" ca="1" si="42"/>
        <v>1</v>
      </c>
      <c r="C1394">
        <f ca="1">IF(B1394=0,"",COUNTIF($B$2:B1394,"&gt;0"))</f>
        <v>1390</v>
      </c>
      <c r="D1394" t="str">
        <f t="shared" ca="1" si="43"/>
        <v>Jimmy Schuldt - VGK - DG</v>
      </c>
    </row>
    <row r="1395" spans="1:4" x14ac:dyDescent="0.25">
      <c r="A1395" t="str">
        <f>IF(Données!A1395&lt;&gt;0,Données!A1395,"")</f>
        <v>Oscar Dansk - VGK - G</v>
      </c>
      <c r="B1395">
        <f t="shared" ca="1" si="42"/>
        <v>1</v>
      </c>
      <c r="C1395">
        <f ca="1">IF(B1395=0,"",COUNTIF($B$2:B1395,"&gt;0"))</f>
        <v>1391</v>
      </c>
      <c r="D1395" t="str">
        <f t="shared" ca="1" si="43"/>
        <v>Alex Ovechkin - WAS - AG, AD</v>
      </c>
    </row>
    <row r="1396" spans="1:4" x14ac:dyDescent="0.25">
      <c r="A1396" t="str">
        <f>IF(Données!A1396&lt;&gt;0,Données!A1396,"")</f>
        <v>Valentin Zykov - VGK - AG</v>
      </c>
      <c r="B1396">
        <f t="shared" ca="1" si="42"/>
        <v>1</v>
      </c>
      <c r="C1396">
        <f ca="1">IF(B1396=0,"",COUNTIF($B$2:B1396,"&gt;0"))</f>
        <v>1392</v>
      </c>
      <c r="D1396" t="str">
        <f t="shared" ca="1" si="43"/>
        <v>John Carlson - WAS - DD</v>
      </c>
    </row>
    <row r="1397" spans="1:4" x14ac:dyDescent="0.25">
      <c r="A1397" t="str">
        <f>IF(Données!A1397&lt;&gt;0,Données!A1397,"")</f>
        <v>Jimmy Schuldt - VGK - DG</v>
      </c>
      <c r="B1397">
        <f t="shared" ca="1" si="42"/>
        <v>1</v>
      </c>
      <c r="C1397">
        <f ca="1">IF(B1397=0,"",COUNTIF($B$2:B1397,"&gt;0"))</f>
        <v>1393</v>
      </c>
      <c r="D1397" t="str">
        <f t="shared" ca="1" si="43"/>
        <v>Evgeny Kuznetsov - WAS - C</v>
      </c>
    </row>
    <row r="1398" spans="1:4" x14ac:dyDescent="0.25">
      <c r="A1398" t="str">
        <f>IF(Données!A1398&lt;&gt;0,Données!A1398,"")</f>
        <v>Alex Ovechkin - WAS - AG, AD</v>
      </c>
      <c r="B1398">
        <f t="shared" ca="1" si="42"/>
        <v>1</v>
      </c>
      <c r="C1398">
        <f ca="1">IF(B1398=0,"",COUNTIF($B$2:B1398,"&gt;0"))</f>
        <v>1394</v>
      </c>
      <c r="D1398" t="str">
        <f t="shared" ca="1" si="43"/>
        <v>Nicklas Backstrom - WAS - C</v>
      </c>
    </row>
    <row r="1399" spans="1:4" x14ac:dyDescent="0.25">
      <c r="A1399" t="str">
        <f>IF(Données!A1399&lt;&gt;0,Données!A1399,"")</f>
        <v>John Carlson - WAS - DD</v>
      </c>
      <c r="B1399">
        <f t="shared" ca="1" si="42"/>
        <v>1</v>
      </c>
      <c r="C1399">
        <f ca="1">IF(B1399=0,"",COUNTIF($B$2:B1399,"&gt;0"))</f>
        <v>1395</v>
      </c>
      <c r="D1399" t="str">
        <f t="shared" ca="1" si="43"/>
        <v>Braden Holtby - WAS - G</v>
      </c>
    </row>
    <row r="1400" spans="1:4" x14ac:dyDescent="0.25">
      <c r="A1400" t="str">
        <f>IF(Données!A1400&lt;&gt;0,Données!A1400,"")</f>
        <v>Evgeny Kuznetsov - WAS - C</v>
      </c>
      <c r="B1400">
        <f t="shared" ca="1" si="42"/>
        <v>1</v>
      </c>
      <c r="C1400">
        <f ca="1">IF(B1400=0,"",COUNTIF($B$2:B1400,"&gt;0"))</f>
        <v>1396</v>
      </c>
      <c r="D1400" t="str">
        <f t="shared" ca="1" si="43"/>
        <v>T.J. Oshie - WAS - AD</v>
      </c>
    </row>
    <row r="1401" spans="1:4" x14ac:dyDescent="0.25">
      <c r="A1401" t="str">
        <f>IF(Données!A1401&lt;&gt;0,Données!A1401,"")</f>
        <v>Nicklas Backstrom - WAS - C</v>
      </c>
      <c r="B1401">
        <f t="shared" ca="1" si="42"/>
        <v>1</v>
      </c>
      <c r="C1401">
        <f ca="1">IF(B1401=0,"",COUNTIF($B$2:B1401,"&gt;0"))</f>
        <v>1397</v>
      </c>
      <c r="D1401" t="str">
        <f t="shared" ca="1" si="43"/>
        <v>Tom Wilson - WAS - AD</v>
      </c>
    </row>
    <row r="1402" spans="1:4" x14ac:dyDescent="0.25">
      <c r="A1402" t="str">
        <f>IF(Données!A1402&lt;&gt;0,Données!A1402,"")</f>
        <v>Braden Holtby - WAS - G</v>
      </c>
      <c r="B1402">
        <f t="shared" ca="1" si="42"/>
        <v>1</v>
      </c>
      <c r="C1402">
        <f ca="1">IF(B1402=0,"",COUNTIF($B$2:B1402,"&gt;0"))</f>
        <v>1398</v>
      </c>
      <c r="D1402" t="str">
        <f t="shared" ca="1" si="43"/>
        <v>Dmitry Orlov - WAS - DG</v>
      </c>
    </row>
    <row r="1403" spans="1:4" x14ac:dyDescent="0.25">
      <c r="A1403" t="str">
        <f>IF(Données!A1403&lt;&gt;0,Données!A1403,"")</f>
        <v>T.J. Oshie - WAS - AD</v>
      </c>
      <c r="B1403">
        <f t="shared" ca="1" si="42"/>
        <v>1</v>
      </c>
      <c r="C1403">
        <f ca="1">IF(B1403=0,"",COUNTIF($B$2:B1403,"&gt;0"))</f>
        <v>1399</v>
      </c>
      <c r="D1403" t="str">
        <f t="shared" ca="1" si="43"/>
        <v>Lars Eller - WAS - C</v>
      </c>
    </row>
    <row r="1404" spans="1:4" x14ac:dyDescent="0.25">
      <c r="A1404" t="str">
        <f>IF(Données!A1404&lt;&gt;0,Données!A1404,"")</f>
        <v>Tom Wilson - WAS - AD</v>
      </c>
      <c r="B1404">
        <f t="shared" ca="1" si="42"/>
        <v>1</v>
      </c>
      <c r="C1404">
        <f ca="1">IF(B1404=0,"",COUNTIF($B$2:B1404,"&gt;0"))</f>
        <v>1400</v>
      </c>
      <c r="D1404" t="str">
        <f t="shared" ca="1" si="43"/>
        <v>Jakub Vrána - WAS - AG</v>
      </c>
    </row>
    <row r="1405" spans="1:4" x14ac:dyDescent="0.25">
      <c r="A1405" t="str">
        <f>IF(Données!A1405&lt;&gt;0,Données!A1405,"")</f>
        <v>Dmitry Orlov - WAS - DG</v>
      </c>
      <c r="B1405">
        <f t="shared" ca="1" si="42"/>
        <v>1</v>
      </c>
      <c r="C1405">
        <f ca="1">IF(B1405=0,"",COUNTIF($B$2:B1405,"&gt;0"))</f>
        <v>1401</v>
      </c>
      <c r="D1405" t="str">
        <f t="shared" ca="1" si="43"/>
        <v>Carl Hagelin - WAS - AG</v>
      </c>
    </row>
    <row r="1406" spans="1:4" x14ac:dyDescent="0.25">
      <c r="A1406" t="str">
        <f>IF(Données!A1406&lt;&gt;0,Données!A1406,"")</f>
        <v>Lars Eller - WAS - C</v>
      </c>
      <c r="B1406">
        <f t="shared" ca="1" si="42"/>
        <v>1</v>
      </c>
      <c r="C1406">
        <f ca="1">IF(B1406=0,"",COUNTIF($B$2:B1406,"&gt;0"))</f>
        <v>1402</v>
      </c>
      <c r="D1406" t="str">
        <f t="shared" ca="1" si="43"/>
        <v>Richard Pánik - WAS - AG, AD</v>
      </c>
    </row>
    <row r="1407" spans="1:4" x14ac:dyDescent="0.25">
      <c r="A1407" t="str">
        <f>IF(Données!A1407&lt;&gt;0,Données!A1407,"")</f>
        <v>Jakub Vrána - WAS - AG</v>
      </c>
      <c r="B1407">
        <f t="shared" ca="1" si="42"/>
        <v>1</v>
      </c>
      <c r="C1407">
        <f ca="1">IF(B1407=0,"",COUNTIF($B$2:B1407,"&gt;0"))</f>
        <v>1403</v>
      </c>
      <c r="D1407" t="str">
        <f t="shared" ca="1" si="43"/>
        <v>Nick Jensen - WAS - DD</v>
      </c>
    </row>
    <row r="1408" spans="1:4" x14ac:dyDescent="0.25">
      <c r="A1408" t="str">
        <f>IF(Données!A1408&lt;&gt;0,Données!A1408,"")</f>
        <v>Carl Hagelin - WAS - AG</v>
      </c>
      <c r="B1408">
        <f t="shared" ca="1" si="42"/>
        <v>1</v>
      </c>
      <c r="C1408">
        <f ca="1">IF(B1408=0,"",COUNTIF($B$2:B1408,"&gt;0"))</f>
        <v>1404</v>
      </c>
      <c r="D1408" t="str">
        <f t="shared" ca="1" si="43"/>
        <v>Michal Kempný - WAS - DG</v>
      </c>
    </row>
    <row r="1409" spans="1:4" x14ac:dyDescent="0.25">
      <c r="A1409" t="str">
        <f>IF(Données!A1409&lt;&gt;0,Données!A1409,"")</f>
        <v>Richard Pánik - WAS - AG, AD</v>
      </c>
      <c r="B1409">
        <f t="shared" ca="1" si="42"/>
        <v>1</v>
      </c>
      <c r="C1409">
        <f ca="1">IF(B1409=0,"",COUNTIF($B$2:B1409,"&gt;0"))</f>
        <v>1405</v>
      </c>
      <c r="D1409" t="str">
        <f t="shared" ca="1" si="43"/>
        <v>Radko Gudas - WAS - DD</v>
      </c>
    </row>
    <row r="1410" spans="1:4" x14ac:dyDescent="0.25">
      <c r="A1410" t="str">
        <f>IF(Données!A1410&lt;&gt;0,Données!A1410,"")</f>
        <v>Nick Jensen - WAS - DD</v>
      </c>
      <c r="B1410">
        <f t="shared" ca="1" si="42"/>
        <v>1</v>
      </c>
      <c r="C1410">
        <f ca="1">IF(B1410=0,"",COUNTIF($B$2:B1410,"&gt;0"))</f>
        <v>1406</v>
      </c>
      <c r="D1410" t="str">
        <f t="shared" ca="1" si="43"/>
        <v>Garnet Hathaway - WAS - AG, AD</v>
      </c>
    </row>
    <row r="1411" spans="1:4" x14ac:dyDescent="0.25">
      <c r="A1411" t="str">
        <f>IF(Données!A1411&lt;&gt;0,Données!A1411,"")</f>
        <v>Michal Kempný - WAS - DG</v>
      </c>
      <c r="B1411">
        <f t="shared" ref="B1411:B1474" ca="1" si="44">IFERROR(SEARCH(INDIRECT(CELL("adresse")),A1411),0)</f>
        <v>1</v>
      </c>
      <c r="C1411">
        <f ca="1">IF(B1411=0,"",COUNTIF($B$2:B1411,"&gt;0"))</f>
        <v>1407</v>
      </c>
      <c r="D1411" t="str">
        <f t="shared" ref="D1411:D1474" ca="1" si="45">IFERROR(INDEX(A:A,MATCH(ROW(B1410),C:C,0)),"")</f>
        <v>Ilya Samsonov - WAS - G</v>
      </c>
    </row>
    <row r="1412" spans="1:4" x14ac:dyDescent="0.25">
      <c r="A1412" t="str">
        <f>IF(Données!A1412&lt;&gt;0,Données!A1412,"")</f>
        <v>Radko Gudas - WAS - DD</v>
      </c>
      <c r="B1412">
        <f t="shared" ca="1" si="44"/>
        <v>1</v>
      </c>
      <c r="C1412">
        <f ca="1">IF(B1412=0,"",COUNTIF($B$2:B1412,"&gt;0"))</f>
        <v>1408</v>
      </c>
      <c r="D1412" t="str">
        <f t="shared" ca="1" si="45"/>
        <v>Christian Djoos - WAS - DG</v>
      </c>
    </row>
    <row r="1413" spans="1:4" x14ac:dyDescent="0.25">
      <c r="A1413" t="str">
        <f>IF(Données!A1413&lt;&gt;0,Données!A1413,"")</f>
        <v>Garnet Hathaway - WAS - AG, AD</v>
      </c>
      <c r="B1413">
        <f t="shared" ca="1" si="44"/>
        <v>1</v>
      </c>
      <c r="C1413">
        <f ca="1">IF(B1413=0,"",COUNTIF($B$2:B1413,"&gt;0"))</f>
        <v>1409</v>
      </c>
      <c r="D1413" t="str">
        <f t="shared" ca="1" si="45"/>
        <v>Pheonix Copley - WAS - G</v>
      </c>
    </row>
    <row r="1414" spans="1:4" x14ac:dyDescent="0.25">
      <c r="A1414" t="str">
        <f>IF(Données!A1414&lt;&gt;0,Données!A1414,"")</f>
        <v>Ilya Samsonov - WAS - G</v>
      </c>
      <c r="B1414">
        <f t="shared" ca="1" si="44"/>
        <v>1</v>
      </c>
      <c r="C1414">
        <f ca="1">IF(B1414=0,"",COUNTIF($B$2:B1414,"&gt;0"))</f>
        <v>1410</v>
      </c>
      <c r="D1414" t="str">
        <f t="shared" ca="1" si="45"/>
        <v>Chandler Stephenson - WAS - AG, C</v>
      </c>
    </row>
    <row r="1415" spans="1:4" x14ac:dyDescent="0.25">
      <c r="A1415" t="str">
        <f>IF(Données!A1415&lt;&gt;0,Données!A1415,"")</f>
        <v>Christian Djoos - WAS - DG</v>
      </c>
      <c r="B1415">
        <f t="shared" ca="1" si="44"/>
        <v>1</v>
      </c>
      <c r="C1415">
        <f ca="1">IF(B1415=0,"",COUNTIF($B$2:B1415,"&gt;0"))</f>
        <v>1411</v>
      </c>
      <c r="D1415" t="str">
        <f t="shared" ca="1" si="45"/>
        <v>Kris Bindulis - WAS - D</v>
      </c>
    </row>
    <row r="1416" spans="1:4" x14ac:dyDescent="0.25">
      <c r="A1416" t="str">
        <f>IF(Données!A1416&lt;&gt;0,Données!A1416,"")</f>
        <v>Pheonix Copley - WAS - G</v>
      </c>
      <c r="B1416">
        <f t="shared" ca="1" si="44"/>
        <v>1</v>
      </c>
      <c r="C1416">
        <f ca="1">IF(B1416=0,"",COUNTIF($B$2:B1416,"&gt;0"))</f>
        <v>1412</v>
      </c>
      <c r="D1416" t="str">
        <f t="shared" ca="1" si="45"/>
        <v>Lucas Johansen - WAS - DG</v>
      </c>
    </row>
    <row r="1417" spans="1:4" x14ac:dyDescent="0.25">
      <c r="A1417" t="str">
        <f>IF(Données!A1417&lt;&gt;0,Données!A1417,"")</f>
        <v>Chandler Stephenson - WAS - AG, C</v>
      </c>
      <c r="B1417">
        <f t="shared" ca="1" si="44"/>
        <v>1</v>
      </c>
      <c r="C1417">
        <f ca="1">IF(B1417=0,"",COUNTIF($B$2:B1417,"&gt;0"))</f>
        <v>1413</v>
      </c>
      <c r="D1417" t="str">
        <f t="shared" ca="1" si="45"/>
        <v>Brett Leason - WAS - AD</v>
      </c>
    </row>
    <row r="1418" spans="1:4" x14ac:dyDescent="0.25">
      <c r="A1418" t="str">
        <f>IF(Données!A1418&lt;&gt;0,Données!A1418,"")</f>
        <v>Kris Bindulis - WAS - D</v>
      </c>
      <c r="B1418">
        <f t="shared" ca="1" si="44"/>
        <v>1</v>
      </c>
      <c r="C1418">
        <f ca="1">IF(B1418=0,"",COUNTIF($B$2:B1418,"&gt;0"))</f>
        <v>1414</v>
      </c>
      <c r="D1418" t="str">
        <f t="shared" ca="1" si="45"/>
        <v>Connor McMichael - WAS - C</v>
      </c>
    </row>
    <row r="1419" spans="1:4" x14ac:dyDescent="0.25">
      <c r="A1419" t="str">
        <f>IF(Données!A1419&lt;&gt;0,Données!A1419,"")</f>
        <v>Lucas Johansen - WAS - DG</v>
      </c>
      <c r="B1419">
        <f t="shared" ca="1" si="44"/>
        <v>1</v>
      </c>
      <c r="C1419">
        <f ca="1">IF(B1419=0,"",COUNTIF($B$2:B1419,"&gt;0"))</f>
        <v>1415</v>
      </c>
      <c r="D1419" t="str">
        <f t="shared" ca="1" si="45"/>
        <v>Bobby Nardella - WAS - DG</v>
      </c>
    </row>
    <row r="1420" spans="1:4" x14ac:dyDescent="0.25">
      <c r="A1420" t="str">
        <f>IF(Données!A1420&lt;&gt;0,Données!A1420,"")</f>
        <v>Brett Leason - WAS - AD</v>
      </c>
      <c r="B1420">
        <f t="shared" ca="1" si="44"/>
        <v>1</v>
      </c>
      <c r="C1420">
        <f ca="1">IF(B1420=0,"",COUNTIF($B$2:B1420,"&gt;0"))</f>
        <v>1416</v>
      </c>
      <c r="D1420" t="str">
        <f t="shared" ca="1" si="45"/>
        <v>Alexei Protas - WAS - C</v>
      </c>
    </row>
    <row r="1421" spans="1:4" x14ac:dyDescent="0.25">
      <c r="A1421" t="str">
        <f>IF(Données!A1421&lt;&gt;0,Données!A1421,"")</f>
        <v>Connor McMichael - WAS - C</v>
      </c>
      <c r="B1421">
        <f t="shared" ca="1" si="44"/>
        <v>1</v>
      </c>
      <c r="C1421">
        <f ca="1">IF(B1421=0,"",COUNTIF($B$2:B1421,"&gt;0"))</f>
        <v>1417</v>
      </c>
      <c r="D1421" t="str">
        <f t="shared" ca="1" si="45"/>
        <v>Joe Snively - WAS - AG</v>
      </c>
    </row>
    <row r="1422" spans="1:4" x14ac:dyDescent="0.25">
      <c r="A1422" t="str">
        <f>IF(Données!A1422&lt;&gt;0,Données!A1422,"")</f>
        <v>Bobby Nardella - WAS - DG</v>
      </c>
      <c r="B1422">
        <f t="shared" ca="1" si="44"/>
        <v>1</v>
      </c>
      <c r="C1422">
        <f ca="1">IF(B1422=0,"",COUNTIF($B$2:B1422,"&gt;0"))</f>
        <v>1418</v>
      </c>
      <c r="D1422" t="str">
        <f t="shared" ca="1" si="45"/>
        <v>Alexander Alexeyev - WAS - DG</v>
      </c>
    </row>
    <row r="1423" spans="1:4" x14ac:dyDescent="0.25">
      <c r="A1423" t="str">
        <f>IF(Données!A1423&lt;&gt;0,Données!A1423,"")</f>
        <v>Alexei Protas - WAS - C</v>
      </c>
      <c r="B1423">
        <f t="shared" ca="1" si="44"/>
        <v>1</v>
      </c>
      <c r="C1423">
        <f ca="1">IF(B1423=0,"",COUNTIF($B$2:B1423,"&gt;0"))</f>
        <v>1419</v>
      </c>
      <c r="D1423" t="str">
        <f t="shared" ca="1" si="45"/>
        <v>Kody Clark - WAS - AD</v>
      </c>
    </row>
    <row r="1424" spans="1:4" x14ac:dyDescent="0.25">
      <c r="A1424" t="str">
        <f>IF(Données!A1424&lt;&gt;0,Données!A1424,"")</f>
        <v>Joe Snively - WAS - AG</v>
      </c>
      <c r="B1424">
        <f t="shared" ca="1" si="44"/>
        <v>1</v>
      </c>
      <c r="C1424">
        <f ca="1">IF(B1424=0,"",COUNTIF($B$2:B1424,"&gt;0"))</f>
        <v>1420</v>
      </c>
      <c r="D1424" t="str">
        <f t="shared" ca="1" si="45"/>
        <v>Martin Feherváry - WAS - DG</v>
      </c>
    </row>
    <row r="1425" spans="1:4" x14ac:dyDescent="0.25">
      <c r="A1425" t="str">
        <f>IF(Données!A1425&lt;&gt;0,Données!A1425,"")</f>
        <v>Alexander Alexeyev - WAS - DG</v>
      </c>
      <c r="B1425">
        <f t="shared" ca="1" si="44"/>
        <v>1</v>
      </c>
      <c r="C1425">
        <f ca="1">IF(B1425=0,"",COUNTIF($B$2:B1425,"&gt;0"))</f>
        <v>1421</v>
      </c>
      <c r="D1425" t="str">
        <f t="shared" ca="1" si="45"/>
        <v>Riley Sutter - WAS - AD</v>
      </c>
    </row>
    <row r="1426" spans="1:4" x14ac:dyDescent="0.25">
      <c r="A1426" t="str">
        <f>IF(Données!A1426&lt;&gt;0,Données!A1426,"")</f>
        <v>Kody Clark - WAS - AD</v>
      </c>
      <c r="B1426">
        <f t="shared" ca="1" si="44"/>
        <v>1</v>
      </c>
      <c r="C1426">
        <f ca="1">IF(B1426=0,"",COUNTIF($B$2:B1426,"&gt;0"))</f>
        <v>1422</v>
      </c>
      <c r="D1426" t="str">
        <f t="shared" ca="1" si="45"/>
        <v>Garrett Pilon - WAS - C</v>
      </c>
    </row>
    <row r="1427" spans="1:4" x14ac:dyDescent="0.25">
      <c r="A1427" t="str">
        <f>IF(Données!A1427&lt;&gt;0,Données!A1427,"")</f>
        <v>Martin Feherváry - WAS - DG</v>
      </c>
      <c r="B1427">
        <f t="shared" ca="1" si="44"/>
        <v>1</v>
      </c>
      <c r="C1427">
        <f ca="1">IF(B1427=0,"",COUNTIF($B$2:B1427,"&gt;0"))</f>
        <v>1423</v>
      </c>
      <c r="D1427" t="str">
        <f t="shared" ca="1" si="45"/>
        <v>Jonas Siegenthaler - WAS - DD</v>
      </c>
    </row>
    <row r="1428" spans="1:4" x14ac:dyDescent="0.25">
      <c r="A1428" t="str">
        <f>IF(Données!A1428&lt;&gt;0,Données!A1428,"")</f>
        <v>Riley Sutter - WAS - AD</v>
      </c>
      <c r="B1428">
        <f t="shared" ca="1" si="44"/>
        <v>1</v>
      </c>
      <c r="C1428">
        <f ca="1">IF(B1428=0,"",COUNTIF($B$2:B1428,"&gt;0"))</f>
        <v>1424</v>
      </c>
      <c r="D1428" t="str">
        <f t="shared" ca="1" si="45"/>
        <v>Axel Jonsson-Fjallby - WAS - AG</v>
      </c>
    </row>
    <row r="1429" spans="1:4" x14ac:dyDescent="0.25">
      <c r="A1429" t="str">
        <f>IF(Données!A1429&lt;&gt;0,Données!A1429,"")</f>
        <v>Garrett Pilon - WAS - C</v>
      </c>
      <c r="B1429">
        <f t="shared" ca="1" si="44"/>
        <v>1</v>
      </c>
      <c r="C1429">
        <f ca="1">IF(B1429=0,"",COUNTIF($B$2:B1429,"&gt;0"))</f>
        <v>1425</v>
      </c>
      <c r="D1429" t="str">
        <f t="shared" ca="1" si="45"/>
        <v>Tobias Geisser - WAS - DG</v>
      </c>
    </row>
    <row r="1430" spans="1:4" x14ac:dyDescent="0.25">
      <c r="A1430" t="str">
        <f>IF(Données!A1430&lt;&gt;0,Données!A1430,"")</f>
        <v>Jonas Siegenthaler - WAS - DD</v>
      </c>
      <c r="B1430">
        <f t="shared" ca="1" si="44"/>
        <v>1</v>
      </c>
      <c r="C1430">
        <f ca="1">IF(B1430=0,"",COUNTIF($B$2:B1430,"&gt;0"))</f>
        <v>1426</v>
      </c>
      <c r="D1430" t="str">
        <f t="shared" ca="1" si="45"/>
        <v>Travis Boyd - WAS - C, AD</v>
      </c>
    </row>
    <row r="1431" spans="1:4" x14ac:dyDescent="0.25">
      <c r="A1431" t="str">
        <f>IF(Données!A1431&lt;&gt;0,Données!A1431,"")</f>
        <v>Axel Jonsson-Fjallby - WAS - AG</v>
      </c>
      <c r="B1431">
        <f t="shared" ca="1" si="44"/>
        <v>1</v>
      </c>
      <c r="C1431">
        <f ca="1">IF(B1431=0,"",COUNTIF($B$2:B1431,"&gt;0"))</f>
        <v>1427</v>
      </c>
      <c r="D1431" t="str">
        <f t="shared" ca="1" si="45"/>
        <v>Connor Hobbs - WAS - D</v>
      </c>
    </row>
    <row r="1432" spans="1:4" x14ac:dyDescent="0.25">
      <c r="A1432" t="str">
        <f>IF(Données!A1432&lt;&gt;0,Données!A1432,"")</f>
        <v>Tobias Geisser - WAS - DG</v>
      </c>
      <c r="B1432">
        <f t="shared" ca="1" si="44"/>
        <v>1</v>
      </c>
      <c r="C1432">
        <f ca="1">IF(B1432=0,"",COUNTIF($B$2:B1432,"&gt;0"))</f>
        <v>1428</v>
      </c>
      <c r="D1432" t="str">
        <f t="shared" ca="1" si="45"/>
        <v>Beck Malenstyn - WAS - C</v>
      </c>
    </row>
    <row r="1433" spans="1:4" x14ac:dyDescent="0.25">
      <c r="A1433" t="str">
        <f>IF(Données!A1433&lt;&gt;0,Données!A1433,"")</f>
        <v>Travis Boyd - WAS - C, AD</v>
      </c>
      <c r="B1433">
        <f t="shared" ca="1" si="44"/>
        <v>1</v>
      </c>
      <c r="C1433">
        <f ca="1">IF(B1433=0,"",COUNTIF($B$2:B1433,"&gt;0"))</f>
        <v>1429</v>
      </c>
      <c r="D1433" t="str">
        <f t="shared" ca="1" si="45"/>
        <v>Nic Dowd - WAS - C</v>
      </c>
    </row>
    <row r="1434" spans="1:4" x14ac:dyDescent="0.25">
      <c r="A1434" t="str">
        <f>IF(Données!A1434&lt;&gt;0,Données!A1434,"")</f>
        <v>Connor Hobbs - WAS - D</v>
      </c>
      <c r="B1434">
        <f t="shared" ca="1" si="44"/>
        <v>1</v>
      </c>
      <c r="C1434">
        <f ca="1">IF(B1434=0,"",COUNTIF($B$2:B1434,"&gt;0"))</f>
        <v>1430</v>
      </c>
      <c r="D1434" t="str">
        <f t="shared" ca="1" si="45"/>
        <v>Vitek Vanecek - WAS - G</v>
      </c>
    </row>
    <row r="1435" spans="1:4" x14ac:dyDescent="0.25">
      <c r="A1435" t="str">
        <f>IF(Données!A1435&lt;&gt;0,Données!A1435,"")</f>
        <v>Beck Malenstyn - WAS - C</v>
      </c>
      <c r="B1435">
        <f t="shared" ca="1" si="44"/>
        <v>1</v>
      </c>
      <c r="C1435">
        <f ca="1">IF(B1435=0,"",COUNTIF($B$2:B1435,"&gt;0"))</f>
        <v>1431</v>
      </c>
      <c r="D1435" t="str">
        <f t="shared" ca="1" si="45"/>
        <v>Shane Gersich - WAS - C, AG</v>
      </c>
    </row>
    <row r="1436" spans="1:4" x14ac:dyDescent="0.25">
      <c r="A1436" t="str">
        <f>IF(Données!A1436&lt;&gt;0,Données!A1436,"")</f>
        <v>Nic Dowd - WAS - C</v>
      </c>
      <c r="B1436">
        <f t="shared" ca="1" si="44"/>
        <v>1</v>
      </c>
      <c r="C1436">
        <f ca="1">IF(B1436=0,"",COUNTIF($B$2:B1436,"&gt;0"))</f>
        <v>1432</v>
      </c>
      <c r="D1436" t="str">
        <f t="shared" ca="1" si="45"/>
        <v>Brendan Leipsic - WAS - AG</v>
      </c>
    </row>
    <row r="1437" spans="1:4" x14ac:dyDescent="0.25">
      <c r="A1437" t="str">
        <f>IF(Données!A1437&lt;&gt;0,Données!A1437,"")</f>
        <v>Vitek Vanecek - WAS - G</v>
      </c>
      <c r="B1437">
        <f t="shared" ca="1" si="44"/>
        <v>1</v>
      </c>
      <c r="C1437">
        <f ca="1">IF(B1437=0,"",COUNTIF($B$2:B1437,"&gt;0"))</f>
        <v>1433</v>
      </c>
      <c r="D1437" t="str">
        <f t="shared" ca="1" si="45"/>
        <v>Philippe Maillet - WAS - C</v>
      </c>
    </row>
    <row r="1438" spans="1:4" x14ac:dyDescent="0.25">
      <c r="A1438" t="str">
        <f>IF(Données!A1438&lt;&gt;0,Données!A1438,"")</f>
        <v>Shane Gersich - WAS - C, AG</v>
      </c>
      <c r="B1438">
        <f t="shared" ca="1" si="44"/>
        <v>1</v>
      </c>
      <c r="C1438">
        <f ca="1">IF(B1438=0,"",COUNTIF($B$2:B1438,"&gt;0"))</f>
        <v>1434</v>
      </c>
      <c r="D1438" t="str">
        <f t="shared" ca="1" si="45"/>
        <v>Liam O'Brien - WAS - C</v>
      </c>
    </row>
    <row r="1439" spans="1:4" x14ac:dyDescent="0.25">
      <c r="A1439" t="str">
        <f>IF(Données!A1439&lt;&gt;0,Données!A1439,"")</f>
        <v>Brendan Leipsic - WAS - AG</v>
      </c>
      <c r="B1439">
        <f t="shared" ca="1" si="44"/>
        <v>1</v>
      </c>
      <c r="C1439">
        <f ca="1">IF(B1439=0,"",COUNTIF($B$2:B1439,"&gt;0"))</f>
        <v>1435</v>
      </c>
      <c r="D1439" t="str">
        <f t="shared" ca="1" si="45"/>
        <v>Brian Pinho - WAS - C, AD</v>
      </c>
    </row>
    <row r="1440" spans="1:4" x14ac:dyDescent="0.25">
      <c r="A1440" t="str">
        <f>IF(Données!A1440&lt;&gt;0,Données!A1440,"")</f>
        <v>Philippe Maillet - WAS - C</v>
      </c>
      <c r="B1440">
        <f t="shared" ca="1" si="44"/>
        <v>1</v>
      </c>
      <c r="C1440">
        <f ca="1">IF(B1440=0,"",COUNTIF($B$2:B1440,"&gt;0"))</f>
        <v>1436</v>
      </c>
      <c r="D1440" t="str">
        <f t="shared" ca="1" si="45"/>
        <v>Michael Sgarbossa - WAS - C</v>
      </c>
    </row>
    <row r="1441" spans="1:4" x14ac:dyDescent="0.25">
      <c r="A1441" t="str">
        <f>IF(Données!A1441&lt;&gt;0,Données!A1441,"")</f>
        <v>Liam O'Brien - WAS - C</v>
      </c>
      <c r="B1441">
        <f t="shared" ca="1" si="44"/>
        <v>1</v>
      </c>
      <c r="C1441">
        <f ca="1">IF(B1441=0,"",COUNTIF($B$2:B1441,"&gt;0"))</f>
        <v>1437</v>
      </c>
      <c r="D1441" t="str">
        <f t="shared" ca="1" si="45"/>
        <v>Colby Williams - WAS - DD</v>
      </c>
    </row>
    <row r="1442" spans="1:4" x14ac:dyDescent="0.25">
      <c r="A1442" t="str">
        <f>IF(Données!A1442&lt;&gt;0,Données!A1442,"")</f>
        <v>Brian Pinho - WAS - C, AD</v>
      </c>
      <c r="B1442">
        <f t="shared" ca="1" si="44"/>
        <v>1</v>
      </c>
      <c r="C1442">
        <f ca="1">IF(B1442=0,"",COUNTIF($B$2:B1442,"&gt;0"))</f>
        <v>1438</v>
      </c>
      <c r="D1442" t="str">
        <f t="shared" ca="1" si="45"/>
        <v>Tyler Lewington - WAS - DD</v>
      </c>
    </row>
    <row r="1443" spans="1:4" x14ac:dyDescent="0.25">
      <c r="A1443" t="str">
        <f>IF(Données!A1443&lt;&gt;0,Données!A1443,"")</f>
        <v>Michael Sgarbossa - WAS - C</v>
      </c>
      <c r="B1443">
        <f t="shared" ca="1" si="44"/>
        <v>1</v>
      </c>
      <c r="C1443">
        <f ca="1">IF(B1443=0,"",COUNTIF($B$2:B1443,"&gt;0"))</f>
        <v>1439</v>
      </c>
      <c r="D1443" t="str">
        <f t="shared" ca="1" si="45"/>
        <v>Blake Wheeler - WPG - AD</v>
      </c>
    </row>
    <row r="1444" spans="1:4" x14ac:dyDescent="0.25">
      <c r="A1444" t="str">
        <f>IF(Données!A1444&lt;&gt;0,Données!A1444,"")</f>
        <v>Colby Williams - WAS - DD</v>
      </c>
      <c r="B1444">
        <f t="shared" ca="1" si="44"/>
        <v>1</v>
      </c>
      <c r="C1444">
        <f ca="1">IF(B1444=0,"",COUNTIF($B$2:B1444,"&gt;0"))</f>
        <v>1440</v>
      </c>
      <c r="D1444" t="str">
        <f t="shared" ca="1" si="45"/>
        <v>Dustin Byfuglien - WPG - DD</v>
      </c>
    </row>
    <row r="1445" spans="1:4" x14ac:dyDescent="0.25">
      <c r="A1445" t="str">
        <f>IF(Données!A1445&lt;&gt;0,Données!A1445,"")</f>
        <v>Tyler Lewington - WAS - DD</v>
      </c>
      <c r="B1445">
        <f t="shared" ca="1" si="44"/>
        <v>1</v>
      </c>
      <c r="C1445">
        <f ca="1">IF(B1445=0,"",COUNTIF($B$2:B1445,"&gt;0"))</f>
        <v>1441</v>
      </c>
      <c r="D1445" t="str">
        <f t="shared" ca="1" si="45"/>
        <v>Connor Hellebuyck - WPG - G</v>
      </c>
    </row>
    <row r="1446" spans="1:4" x14ac:dyDescent="0.25">
      <c r="A1446" t="str">
        <f>IF(Données!A1446&lt;&gt;0,Données!A1446,"")</f>
        <v>Blake Wheeler - WPG - AD</v>
      </c>
      <c r="B1446">
        <f t="shared" ca="1" si="44"/>
        <v>1</v>
      </c>
      <c r="C1446">
        <f ca="1">IF(B1446=0,"",COUNTIF($B$2:B1446,"&gt;0"))</f>
        <v>1442</v>
      </c>
      <c r="D1446" t="str">
        <f t="shared" ca="1" si="45"/>
        <v>Mark Scheifele - WPG - C</v>
      </c>
    </row>
    <row r="1447" spans="1:4" x14ac:dyDescent="0.25">
      <c r="A1447" t="str">
        <f>IF(Données!A1447&lt;&gt;0,Données!A1447,"")</f>
        <v>Dustin Byfuglien - WPG - DD</v>
      </c>
      <c r="B1447">
        <f t="shared" ca="1" si="44"/>
        <v>1</v>
      </c>
      <c r="C1447">
        <f ca="1">IF(B1447=0,"",COUNTIF($B$2:B1447,"&gt;0"))</f>
        <v>1443</v>
      </c>
      <c r="D1447" t="str">
        <f t="shared" ca="1" si="45"/>
        <v>Nikolaj Ehlers - WPG - AD, AG</v>
      </c>
    </row>
    <row r="1448" spans="1:4" x14ac:dyDescent="0.25">
      <c r="A1448" t="str">
        <f>IF(Données!A1448&lt;&gt;0,Données!A1448,"")</f>
        <v>Connor Hellebuyck - WPG - G</v>
      </c>
      <c r="B1448">
        <f t="shared" ca="1" si="44"/>
        <v>1</v>
      </c>
      <c r="C1448">
        <f ca="1">IF(B1448=0,"",COUNTIF($B$2:B1448,"&gt;0"))</f>
        <v>1444</v>
      </c>
      <c r="D1448" t="str">
        <f t="shared" ca="1" si="45"/>
        <v>Bryan Little - WPG - C, AD</v>
      </c>
    </row>
    <row r="1449" spans="1:4" x14ac:dyDescent="0.25">
      <c r="A1449" t="str">
        <f>IF(Données!A1449&lt;&gt;0,Données!A1449,"")</f>
        <v>Mark Scheifele - WPG - C</v>
      </c>
      <c r="B1449">
        <f t="shared" ca="1" si="44"/>
        <v>1</v>
      </c>
      <c r="C1449">
        <f ca="1">IF(B1449=0,"",COUNTIF($B$2:B1449,"&gt;0"))</f>
        <v>1445</v>
      </c>
      <c r="D1449" t="str">
        <f t="shared" ca="1" si="45"/>
        <v>Dmitry Kulikov - WPG - DG</v>
      </c>
    </row>
    <row r="1450" spans="1:4" x14ac:dyDescent="0.25">
      <c r="A1450" t="str">
        <f>IF(Données!A1450&lt;&gt;0,Données!A1450,"")</f>
        <v>Nikolaj Ehlers - WPG - AD, AG</v>
      </c>
      <c r="B1450">
        <f t="shared" ca="1" si="44"/>
        <v>1</v>
      </c>
      <c r="C1450">
        <f ca="1">IF(B1450=0,"",COUNTIF($B$2:B1450,"&gt;0"))</f>
        <v>1446</v>
      </c>
      <c r="D1450" t="str">
        <f t="shared" ca="1" si="45"/>
        <v>Mathieu Perreault - WPG - AG, C</v>
      </c>
    </row>
    <row r="1451" spans="1:4" x14ac:dyDescent="0.25">
      <c r="A1451" t="str">
        <f>IF(Données!A1451&lt;&gt;0,Données!A1451,"")</f>
        <v>Bryan Little - WPG - C, AD</v>
      </c>
      <c r="B1451">
        <f t="shared" ca="1" si="44"/>
        <v>1</v>
      </c>
      <c r="C1451">
        <f ca="1">IF(B1451=0,"",COUNTIF($B$2:B1451,"&gt;0"))</f>
        <v>1447</v>
      </c>
      <c r="D1451" t="str">
        <f t="shared" ca="1" si="45"/>
        <v>Joshua Morrissey - WPG - DG</v>
      </c>
    </row>
    <row r="1452" spans="1:4" x14ac:dyDescent="0.25">
      <c r="A1452" t="str">
        <f>IF(Données!A1452&lt;&gt;0,Données!A1452,"")</f>
        <v>Dmitry Kulikov - WPG - DG</v>
      </c>
      <c r="B1452">
        <f t="shared" ca="1" si="44"/>
        <v>1</v>
      </c>
      <c r="C1452">
        <f ca="1">IF(B1452=0,"",COUNTIF($B$2:B1452,"&gt;0"))</f>
        <v>1448</v>
      </c>
      <c r="D1452" t="str">
        <f t="shared" ca="1" si="45"/>
        <v>Neal Pionk - WPG - DD</v>
      </c>
    </row>
    <row r="1453" spans="1:4" x14ac:dyDescent="0.25">
      <c r="A1453" t="str">
        <f>IF(Données!A1453&lt;&gt;0,Données!A1453,"")</f>
        <v>Mathieu Perreault - WPG - AG, C</v>
      </c>
      <c r="B1453">
        <f t="shared" ca="1" si="44"/>
        <v>1</v>
      </c>
      <c r="C1453">
        <f ca="1">IF(B1453=0,"",COUNTIF($B$2:B1453,"&gt;0"))</f>
        <v>1449</v>
      </c>
      <c r="D1453" t="str">
        <f t="shared" ca="1" si="45"/>
        <v>Adam Lowry - WPG - C</v>
      </c>
    </row>
    <row r="1454" spans="1:4" x14ac:dyDescent="0.25">
      <c r="A1454" t="str">
        <f>IF(Données!A1454&lt;&gt;0,Données!A1454,"")</f>
        <v>Joshua Morrissey - WPG - DG</v>
      </c>
      <c r="B1454">
        <f t="shared" ca="1" si="44"/>
        <v>1</v>
      </c>
      <c r="C1454">
        <f ca="1">IF(B1454=0,"",COUNTIF($B$2:B1454,"&gt;0"))</f>
        <v>1450</v>
      </c>
      <c r="D1454" t="str">
        <f t="shared" ca="1" si="45"/>
        <v>Andrew Copp - WPG - C, AG</v>
      </c>
    </row>
    <row r="1455" spans="1:4" x14ac:dyDescent="0.25">
      <c r="A1455" t="str">
        <f>IF(Données!A1455&lt;&gt;0,Données!A1455,"")</f>
        <v>Neal Pionk - WPG - DD</v>
      </c>
      <c r="B1455">
        <f t="shared" ca="1" si="44"/>
        <v>1</v>
      </c>
      <c r="C1455">
        <f ca="1">IF(B1455=0,"",COUNTIF($B$2:B1455,"&gt;0"))</f>
        <v>1451</v>
      </c>
      <c r="D1455" t="str">
        <f t="shared" ca="1" si="45"/>
        <v>Kristian Vesalainen - WPG - AG, AD</v>
      </c>
    </row>
    <row r="1456" spans="1:4" x14ac:dyDescent="0.25">
      <c r="A1456" t="str">
        <f>IF(Données!A1456&lt;&gt;0,Données!A1456,"")</f>
        <v>Adam Lowry - WPG - C</v>
      </c>
      <c r="B1456">
        <f t="shared" ca="1" si="44"/>
        <v>1</v>
      </c>
      <c r="C1456">
        <f ca="1">IF(B1456=0,"",COUNTIF($B$2:B1456,"&gt;0"))</f>
        <v>1452</v>
      </c>
      <c r="D1456" t="str">
        <f t="shared" ca="1" si="45"/>
        <v>Laurent Brossoit - WPG - G</v>
      </c>
    </row>
    <row r="1457" spans="1:4" x14ac:dyDescent="0.25">
      <c r="A1457" t="str">
        <f>IF(Données!A1457&lt;&gt;0,Données!A1457,"")</f>
        <v>Andrew Copp - WPG - C, AG</v>
      </c>
      <c r="B1457">
        <f t="shared" ca="1" si="44"/>
        <v>1</v>
      </c>
      <c r="C1457">
        <f ca="1">IF(B1457=0,"",COUNTIF($B$2:B1457,"&gt;0"))</f>
        <v>1453</v>
      </c>
      <c r="D1457" t="str">
        <f t="shared" ca="1" si="45"/>
        <v>Ville Heinola - WPG - DG</v>
      </c>
    </row>
    <row r="1458" spans="1:4" x14ac:dyDescent="0.25">
      <c r="A1458" t="str">
        <f>IF(Données!A1458&lt;&gt;0,Données!A1458,"")</f>
        <v>Kristian Vesalainen - WPG - AG, AD</v>
      </c>
      <c r="B1458">
        <f t="shared" ca="1" si="44"/>
        <v>1</v>
      </c>
      <c r="C1458">
        <f ca="1">IF(B1458=0,"",COUNTIF($B$2:B1458,"&gt;0"))</f>
        <v>1454</v>
      </c>
      <c r="D1458" t="str">
        <f t="shared" ca="1" si="45"/>
        <v>Jack Roslovic - WPG - AD, C</v>
      </c>
    </row>
    <row r="1459" spans="1:4" x14ac:dyDescent="0.25">
      <c r="A1459" t="str">
        <f>IF(Données!A1459&lt;&gt;0,Données!A1459,"")</f>
        <v>Laurent Brossoit - WPG - G</v>
      </c>
      <c r="B1459">
        <f t="shared" ca="1" si="44"/>
        <v>1</v>
      </c>
      <c r="C1459">
        <f ca="1">IF(B1459=0,"",COUNTIF($B$2:B1459,"&gt;0"))</f>
        <v>1455</v>
      </c>
      <c r="D1459" t="str">
        <f t="shared" ca="1" si="45"/>
        <v>Logan Stanley - WPG - DG</v>
      </c>
    </row>
    <row r="1460" spans="1:4" x14ac:dyDescent="0.25">
      <c r="A1460" t="str">
        <f>IF(Données!A1460&lt;&gt;0,Données!A1460,"")</f>
        <v>Ville Heinola - WPG - DG</v>
      </c>
      <c r="B1460">
        <f t="shared" ca="1" si="44"/>
        <v>1</v>
      </c>
      <c r="C1460">
        <f ca="1">IF(B1460=0,"",COUNTIF($B$2:B1460,"&gt;0"))</f>
        <v>1456</v>
      </c>
      <c r="D1460" t="str">
        <f t="shared" ca="1" si="45"/>
        <v>Nathan Beaulieu - WPG - DG</v>
      </c>
    </row>
    <row r="1461" spans="1:4" x14ac:dyDescent="0.25">
      <c r="A1461" t="str">
        <f>IF(Données!A1461&lt;&gt;0,Données!A1461,"")</f>
        <v>Jack Roslovic - WPG - AD, C</v>
      </c>
      <c r="B1461">
        <f t="shared" ca="1" si="44"/>
        <v>1</v>
      </c>
      <c r="C1461">
        <f ca="1">IF(B1461=0,"",COUNTIF($B$2:B1461,"&gt;0"))</f>
        <v>1457</v>
      </c>
      <c r="D1461" t="str">
        <f t="shared" ca="1" si="45"/>
        <v>Andrei Chibisov - WPG - AD, AG</v>
      </c>
    </row>
    <row r="1462" spans="1:4" x14ac:dyDescent="0.25">
      <c r="A1462" t="str">
        <f>IF(Données!A1462&lt;&gt;0,Données!A1462,"")</f>
        <v>Logan Stanley - WPG - DG</v>
      </c>
      <c r="B1462">
        <f t="shared" ca="1" si="44"/>
        <v>1</v>
      </c>
      <c r="C1462">
        <f ca="1">IF(B1462=0,"",COUNTIF($B$2:B1462,"&gt;0"))</f>
        <v>1458</v>
      </c>
      <c r="D1462" t="str">
        <f t="shared" ca="1" si="45"/>
        <v>David Gustafsson - WPG - C</v>
      </c>
    </row>
    <row r="1463" spans="1:4" x14ac:dyDescent="0.25">
      <c r="A1463" t="str">
        <f>IF(Données!A1463&lt;&gt;0,Données!A1463,"")</f>
        <v>Nathan Beaulieu - WPG - DG</v>
      </c>
      <c r="B1463">
        <f t="shared" ca="1" si="44"/>
        <v>1</v>
      </c>
      <c r="C1463">
        <f ca="1">IF(B1463=0,"",COUNTIF($B$2:B1463,"&gt;0"))</f>
        <v>1459</v>
      </c>
      <c r="D1463" t="str">
        <f t="shared" ca="1" si="45"/>
        <v>Jansen Harkins - WPG - C</v>
      </c>
    </row>
    <row r="1464" spans="1:4" x14ac:dyDescent="0.25">
      <c r="A1464" t="str">
        <f>IF(Données!A1464&lt;&gt;0,Données!A1464,"")</f>
        <v>Andrei Chibisov - WPG - AD, AG</v>
      </c>
      <c r="B1464">
        <f t="shared" ca="1" si="44"/>
        <v>1</v>
      </c>
      <c r="C1464">
        <f ca="1">IF(B1464=0,"",COUNTIF($B$2:B1464,"&gt;0"))</f>
        <v>1460</v>
      </c>
      <c r="D1464" t="str">
        <f t="shared" ca="1" si="45"/>
        <v>Johnny Kovacevic - WPG - DG</v>
      </c>
    </row>
    <row r="1465" spans="1:4" x14ac:dyDescent="0.25">
      <c r="A1465" t="str">
        <f>IF(Données!A1465&lt;&gt;0,Données!A1465,"")</f>
        <v>David Gustafsson - WPG - C</v>
      </c>
      <c r="B1465">
        <f t="shared" ca="1" si="44"/>
        <v>1</v>
      </c>
      <c r="C1465">
        <f ca="1">IF(B1465=0,"",COUNTIF($B$2:B1465,"&gt;0"))</f>
        <v>1461</v>
      </c>
      <c r="D1465" t="str">
        <f t="shared" ca="1" si="45"/>
        <v>Sami Niku - WPG - DD</v>
      </c>
    </row>
    <row r="1466" spans="1:4" x14ac:dyDescent="0.25">
      <c r="A1466" t="str">
        <f>IF(Données!A1466&lt;&gt;0,Données!A1466,"")</f>
        <v>Jansen Harkins - WPG - C</v>
      </c>
      <c r="B1466">
        <f t="shared" ca="1" si="44"/>
        <v>1</v>
      </c>
      <c r="C1466">
        <f ca="1">IF(B1466=0,"",COUNTIF($B$2:B1466,"&gt;0"))</f>
        <v>1462</v>
      </c>
      <c r="D1466" t="str">
        <f t="shared" ca="1" si="45"/>
        <v>Luke Green - WPG - DD</v>
      </c>
    </row>
    <row r="1467" spans="1:4" x14ac:dyDescent="0.25">
      <c r="A1467" t="str">
        <f>IF(Données!A1467&lt;&gt;0,Données!A1467,"")</f>
        <v>Johnny Kovacevic - WPG - DG</v>
      </c>
      <c r="B1467">
        <f t="shared" ca="1" si="44"/>
        <v>1</v>
      </c>
      <c r="C1467">
        <f ca="1">IF(B1467=0,"",COUNTIF($B$2:B1467,"&gt;0"))</f>
        <v>1463</v>
      </c>
      <c r="D1467" t="str">
        <f t="shared" ca="1" si="45"/>
        <v>Michael Spacek - WPG - C</v>
      </c>
    </row>
    <row r="1468" spans="1:4" x14ac:dyDescent="0.25">
      <c r="A1468" t="str">
        <f>IF(Données!A1468&lt;&gt;0,Données!A1468,"")</f>
        <v>Sami Niku - WPG - DD</v>
      </c>
      <c r="B1468">
        <f t="shared" ca="1" si="44"/>
        <v>1</v>
      </c>
      <c r="C1468">
        <f ca="1">IF(B1468=0,"",COUNTIF($B$2:B1468,"&gt;0"))</f>
        <v>1464</v>
      </c>
      <c r="D1468" t="str">
        <f t="shared" ca="1" si="45"/>
        <v>Leon Gawanke - WPG - DG</v>
      </c>
    </row>
    <row r="1469" spans="1:4" x14ac:dyDescent="0.25">
      <c r="A1469" t="str">
        <f>IF(Données!A1469&lt;&gt;0,Données!A1469,"")</f>
        <v>Luke Green - WPG - DD</v>
      </c>
      <c r="B1469">
        <f t="shared" ca="1" si="44"/>
        <v>1</v>
      </c>
      <c r="C1469">
        <f ca="1">IF(B1469=0,"",COUNTIF($B$2:B1469,"&gt;0"))</f>
        <v>1465</v>
      </c>
      <c r="D1469" t="str">
        <f t="shared" ca="1" si="45"/>
        <v>Tucker Poolman - WPG - D</v>
      </c>
    </row>
    <row r="1470" spans="1:4" x14ac:dyDescent="0.25">
      <c r="A1470" t="str">
        <f>IF(Données!A1470&lt;&gt;0,Données!A1470,"")</f>
        <v>Michael Spacek - WPG - C</v>
      </c>
      <c r="B1470">
        <f t="shared" ca="1" si="44"/>
        <v>1</v>
      </c>
      <c r="C1470">
        <f ca="1">IF(B1470=0,"",COUNTIF($B$2:B1470,"&gt;0"))</f>
        <v>1466</v>
      </c>
      <c r="D1470" t="str">
        <f t="shared" ca="1" si="45"/>
        <v>Mikhail Berdin - WPG - G</v>
      </c>
    </row>
    <row r="1471" spans="1:4" x14ac:dyDescent="0.25">
      <c r="A1471" t="str">
        <f>IF(Données!A1471&lt;&gt;0,Données!A1471,"")</f>
        <v>Leon Gawanke - WPG - DG</v>
      </c>
      <c r="B1471">
        <f t="shared" ca="1" si="44"/>
        <v>1</v>
      </c>
      <c r="C1471">
        <f ca="1">IF(B1471=0,"",COUNTIF($B$2:B1471,"&gt;0"))</f>
        <v>1467</v>
      </c>
      <c r="D1471" t="str">
        <f t="shared" ca="1" si="45"/>
        <v>Mason Appleton - WPG - AD, C</v>
      </c>
    </row>
    <row r="1472" spans="1:4" x14ac:dyDescent="0.25">
      <c r="A1472" t="str">
        <f>IF(Données!A1472&lt;&gt;0,Données!A1472,"")</f>
        <v>Tucker Poolman - WPG - D</v>
      </c>
      <c r="B1472">
        <f t="shared" ca="1" si="44"/>
        <v>1</v>
      </c>
      <c r="C1472">
        <f ca="1">IF(B1472=0,"",COUNTIF($B$2:B1472,"&gt;0"))</f>
        <v>1468</v>
      </c>
      <c r="D1472" t="str">
        <f t="shared" ca="1" si="45"/>
        <v>Joona Luoto - WPG - AG, AD</v>
      </c>
    </row>
    <row r="1473" spans="1:4" x14ac:dyDescent="0.25">
      <c r="A1473" t="str">
        <f>IF(Données!A1473&lt;&gt;0,Données!A1473,"")</f>
        <v>Mikhail Berdin - WPG - G</v>
      </c>
      <c r="B1473">
        <f t="shared" ca="1" si="44"/>
        <v>1</v>
      </c>
      <c r="C1473">
        <f ca="1">IF(B1473=0,"",COUNTIF($B$2:B1473,"&gt;0"))</f>
        <v>1469</v>
      </c>
      <c r="D1473" t="str">
        <f t="shared" ca="1" si="45"/>
        <v>Skyler McKenzie - WPG - C</v>
      </c>
    </row>
    <row r="1474" spans="1:4" x14ac:dyDescent="0.25">
      <c r="A1474" t="str">
        <f>IF(Données!A1474&lt;&gt;0,Données!A1474,"")</f>
        <v>Mason Appleton - WPG - AD, C</v>
      </c>
      <c r="B1474">
        <f t="shared" ca="1" si="44"/>
        <v>1</v>
      </c>
      <c r="C1474">
        <f ca="1">IF(B1474=0,"",COUNTIF($B$2:B1474,"&gt;0"))</f>
        <v>1470</v>
      </c>
      <c r="D1474" t="str">
        <f t="shared" ca="1" si="45"/>
        <v>Anthony Bitetto - WPG - DG</v>
      </c>
    </row>
    <row r="1475" spans="1:4" x14ac:dyDescent="0.25">
      <c r="A1475" t="str">
        <f>IF(Données!A1475&lt;&gt;0,Données!A1475,"")</f>
        <v>Joona Luoto - WPG - AG, AD</v>
      </c>
      <c r="B1475">
        <f t="shared" ref="B1475:B1538" ca="1" si="46">IFERROR(SEARCH(INDIRECT(CELL("adresse")),A1475),0)</f>
        <v>1</v>
      </c>
      <c r="C1475">
        <f ca="1">IF(B1475=0,"",COUNTIF($B$2:B1475,"&gt;0"))</f>
        <v>1471</v>
      </c>
      <c r="D1475" t="str">
        <f t="shared" ref="D1475:D1538" ca="1" si="47">IFERROR(INDEX(A:A,MATCH(ROW(B1474),C:C,0)),"")</f>
        <v>Gabriel Bourque - WPG - AG, AD</v>
      </c>
    </row>
    <row r="1476" spans="1:4" x14ac:dyDescent="0.25">
      <c r="A1476" t="str">
        <f>IF(Données!A1476&lt;&gt;0,Données!A1476,"")</f>
        <v>Skyler McKenzie - WPG - C</v>
      </c>
      <c r="B1476">
        <f t="shared" ca="1" si="46"/>
        <v>1</v>
      </c>
      <c r="C1476">
        <f ca="1">IF(B1476=0,"",COUNTIF($B$2:B1476,"&gt;0"))</f>
        <v>1472</v>
      </c>
      <c r="D1476" t="str">
        <f t="shared" ca="1" si="47"/>
        <v>Seth Griffith - WPG - AD, C</v>
      </c>
    </row>
    <row r="1477" spans="1:4" x14ac:dyDescent="0.25">
      <c r="A1477" t="str">
        <f>IF(Données!A1477&lt;&gt;0,Données!A1477,"")</f>
        <v>Anthony Bitetto - WPG - DG</v>
      </c>
      <c r="B1477">
        <f t="shared" ca="1" si="46"/>
        <v>1</v>
      </c>
      <c r="C1477">
        <f ca="1">IF(B1477=0,"",COUNTIF($B$2:B1477,"&gt;0"))</f>
        <v>1473</v>
      </c>
      <c r="D1477" t="str">
        <f t="shared" ca="1" si="47"/>
        <v>Mark Letestu - WPG - C, AD</v>
      </c>
    </row>
    <row r="1478" spans="1:4" x14ac:dyDescent="0.25">
      <c r="A1478" t="str">
        <f>IF(Données!A1478&lt;&gt;0,Données!A1478,"")</f>
        <v>Gabriel Bourque - WPG - AG, AD</v>
      </c>
      <c r="B1478">
        <f t="shared" ca="1" si="46"/>
        <v>1</v>
      </c>
      <c r="C1478">
        <f ca="1">IF(B1478=0,"",COUNTIF($B$2:B1478,"&gt;0"))</f>
        <v>1474</v>
      </c>
      <c r="D1478" t="str">
        <f t="shared" ca="1" si="47"/>
        <v>JC Lipon - WPG - AD</v>
      </c>
    </row>
    <row r="1479" spans="1:4" x14ac:dyDescent="0.25">
      <c r="A1479" t="str">
        <f>IF(Données!A1479&lt;&gt;0,Données!A1479,"")</f>
        <v>Seth Griffith - WPG - AD, C</v>
      </c>
      <c r="B1479">
        <f t="shared" ca="1" si="46"/>
        <v>1</v>
      </c>
      <c r="C1479">
        <f ca="1">IF(B1479=0,"",COUNTIF($B$2:B1479,"&gt;0"))</f>
        <v>1475</v>
      </c>
      <c r="D1479" t="str">
        <f t="shared" ca="1" si="47"/>
        <v>Nelson Nogier - WPG - D</v>
      </c>
    </row>
    <row r="1480" spans="1:4" x14ac:dyDescent="0.25">
      <c r="A1480" t="str">
        <f>IF(Données!A1480&lt;&gt;0,Données!A1480,"")</f>
        <v>Mark Letestu - WPG - C, AD</v>
      </c>
      <c r="B1480">
        <f t="shared" ca="1" si="46"/>
        <v>1</v>
      </c>
      <c r="C1480">
        <f ca="1">IF(B1480=0,"",COUNTIF($B$2:B1480,"&gt;0"))</f>
        <v>1476</v>
      </c>
      <c r="D1480" t="str">
        <f t="shared" ca="1" si="47"/>
        <v>Cameron Schilling - WPG - DG</v>
      </c>
    </row>
    <row r="1481" spans="1:4" x14ac:dyDescent="0.25">
      <c r="A1481" t="str">
        <f>IF(Données!A1481&lt;&gt;0,Données!A1481,"")</f>
        <v>JC Lipon - WPG - AD</v>
      </c>
      <c r="B1481">
        <f t="shared" ca="1" si="46"/>
        <v>1</v>
      </c>
      <c r="C1481">
        <f ca="1">IF(B1481=0,"",COUNTIF($B$2:B1481,"&gt;0"))</f>
        <v>1477</v>
      </c>
      <c r="D1481" t="str">
        <f t="shared" ca="1" si="47"/>
        <v>Logan Shaw - WPG - C, AD</v>
      </c>
    </row>
    <row r="1482" spans="1:4" x14ac:dyDescent="0.25">
      <c r="A1482" t="str">
        <f>IF(Données!A1482&lt;&gt;0,Données!A1482,"")</f>
        <v>Nelson Nogier - WPG - D</v>
      </c>
      <c r="B1482">
        <f t="shared" ca="1" si="46"/>
        <v>1</v>
      </c>
      <c r="C1482">
        <f ca="1">IF(B1482=0,"",COUNTIF($B$2:B1482,"&gt;0"))</f>
        <v>1478</v>
      </c>
      <c r="D1482" t="str">
        <f t="shared" ca="1" si="47"/>
        <v>C.J. Suess - WPG - AG</v>
      </c>
    </row>
    <row r="1483" spans="1:4" x14ac:dyDescent="0.25">
      <c r="A1483" t="str">
        <f>IF(Données!A1483&lt;&gt;0,Données!A1483,"")</f>
        <v>Cameron Schilling - WPG - DG</v>
      </c>
      <c r="B1483">
        <f t="shared" ca="1" si="46"/>
        <v>1</v>
      </c>
      <c r="C1483">
        <f ca="1">IF(B1483=0,"",COUNTIF($B$2:B1483,"&gt;0"))</f>
        <v>1479</v>
      </c>
      <c r="D1483" t="str">
        <f t="shared" ca="1" si="47"/>
        <v>Eric Comrie - WPG - G</v>
      </c>
    </row>
    <row r="1484" spans="1:4" x14ac:dyDescent="0.25">
      <c r="A1484" t="str">
        <f>IF(Données!A1484&lt;&gt;0,Données!A1484,"")</f>
        <v>Logan Shaw - WPG - C, AD</v>
      </c>
      <c r="B1484">
        <f t="shared" ca="1" si="46"/>
        <v>1</v>
      </c>
      <c r="C1484">
        <f ca="1">IF(B1484=0,"",COUNTIF($B$2:B1484,"&gt;0"))</f>
        <v>1480</v>
      </c>
      <c r="D1484" t="str">
        <f t="shared" ca="1" si="47"/>
        <v>Kyle Connor - WPG - AG</v>
      </c>
    </row>
    <row r="1485" spans="1:4" x14ac:dyDescent="0.25">
      <c r="A1485" t="str">
        <f>IF(Données!A1485&lt;&gt;0,Données!A1485,"")</f>
        <v>C.J. Suess - WPG - AG</v>
      </c>
      <c r="B1485">
        <f t="shared" ca="1" si="46"/>
        <v>1</v>
      </c>
      <c r="C1485">
        <f ca="1">IF(B1485=0,"",COUNTIF($B$2:B1485,"&gt;0"))</f>
        <v>1481</v>
      </c>
      <c r="D1485" t="str">
        <f t="shared" ca="1" si="47"/>
        <v>Patrik Laine - WPG - AG, AD</v>
      </c>
    </row>
    <row r="1486" spans="1:4" x14ac:dyDescent="0.25">
      <c r="A1486" t="str">
        <f>IF(Données!A1486&lt;&gt;0,Données!A1486,"")</f>
        <v>Eric Comrie - WPG - G</v>
      </c>
      <c r="B1486">
        <f t="shared" ca="1" si="46"/>
        <v>1</v>
      </c>
      <c r="C1486">
        <f ca="1">IF(B1486=0,"",COUNTIF($B$2:B1486,"&gt;0"))</f>
        <v>1482</v>
      </c>
      <c r="D1486" t="str">
        <f t="shared" ca="1" si="47"/>
        <v/>
      </c>
    </row>
    <row r="1487" spans="1:4" x14ac:dyDescent="0.25">
      <c r="A1487" t="str">
        <f>IF(Données!A1487&lt;&gt;0,Données!A1487,"")</f>
        <v>Kyle Connor - WPG - AG</v>
      </c>
      <c r="B1487">
        <f t="shared" ca="1" si="46"/>
        <v>1</v>
      </c>
      <c r="C1487">
        <f ca="1">IF(B1487=0,"",COUNTIF($B$2:B1487,"&gt;0"))</f>
        <v>1483</v>
      </c>
      <c r="D1487" t="str">
        <f t="shared" ca="1" si="47"/>
        <v/>
      </c>
    </row>
    <row r="1488" spans="1:4" x14ac:dyDescent="0.25">
      <c r="A1488" t="str">
        <f>IF(Données!A1488&lt;&gt;0,Données!A1488,"")</f>
        <v>Patrik Laine - WPG - AG, AD</v>
      </c>
      <c r="B1488">
        <f t="shared" ca="1" si="46"/>
        <v>1</v>
      </c>
      <c r="C1488">
        <f ca="1">IF(B1488=0,"",COUNTIF($B$2:B1488,"&gt;0"))</f>
        <v>1484</v>
      </c>
      <c r="D1488" t="str">
        <f t="shared" ca="1" si="47"/>
        <v/>
      </c>
    </row>
    <row r="1489" spans="1:4" x14ac:dyDescent="0.25">
      <c r="A1489" t="e">
        <f>IF(Données!A1490&lt;&gt;0,Données!A1490,"")</f>
        <v>#VALUE!</v>
      </c>
      <c r="B1489">
        <f t="shared" ca="1" si="46"/>
        <v>0</v>
      </c>
      <c r="C1489" t="str">
        <f ca="1">IF(B1489=0,"",COUNTIF($B$2:B1489,"&gt;0"))</f>
        <v/>
      </c>
      <c r="D1489" t="str">
        <f t="shared" ca="1" si="47"/>
        <v/>
      </c>
    </row>
    <row r="1490" spans="1:4" x14ac:dyDescent="0.25">
      <c r="A1490" t="e">
        <f>IF(Données!A1491&lt;&gt;0,Données!A1491,"")</f>
        <v>#VALUE!</v>
      </c>
      <c r="B1490">
        <f t="shared" ca="1" si="46"/>
        <v>0</v>
      </c>
      <c r="C1490" t="str">
        <f ca="1">IF(B1490=0,"",COUNTIF($B$2:B1490,"&gt;0"))</f>
        <v/>
      </c>
      <c r="D1490" t="str">
        <f t="shared" ca="1" si="47"/>
        <v/>
      </c>
    </row>
    <row r="1491" spans="1:4" x14ac:dyDescent="0.25">
      <c r="A1491" t="e">
        <f>IF(Données!A1492&lt;&gt;0,Données!A1492,"")</f>
        <v>#VALUE!</v>
      </c>
      <c r="B1491">
        <f t="shared" ca="1" si="46"/>
        <v>0</v>
      </c>
      <c r="C1491" t="str">
        <f ca="1">IF(B1491=0,"",COUNTIF($B$2:B1491,"&gt;0"))</f>
        <v/>
      </c>
      <c r="D1491" t="str">
        <f t="shared" ca="1" si="47"/>
        <v/>
      </c>
    </row>
    <row r="1492" spans="1:4" x14ac:dyDescent="0.25">
      <c r="A1492" t="e">
        <f>IF(Données!A1493&lt;&gt;0,Données!A1493,"")</f>
        <v>#VALUE!</v>
      </c>
      <c r="B1492">
        <f t="shared" ca="1" si="46"/>
        <v>0</v>
      </c>
      <c r="C1492" t="str">
        <f ca="1">IF(B1492=0,"",COUNTIF($B$2:B1492,"&gt;0"))</f>
        <v/>
      </c>
      <c r="D1492" t="str">
        <f t="shared" ca="1" si="47"/>
        <v/>
      </c>
    </row>
    <row r="1493" spans="1:4" x14ac:dyDescent="0.25">
      <c r="A1493" t="e">
        <f>IF(Données!A1494&lt;&gt;0,Données!A1494,"")</f>
        <v>#VALUE!</v>
      </c>
      <c r="B1493">
        <f t="shared" ca="1" si="46"/>
        <v>0</v>
      </c>
      <c r="C1493" t="str">
        <f ca="1">IF(B1493=0,"",COUNTIF($B$2:B1493,"&gt;0"))</f>
        <v/>
      </c>
      <c r="D1493" t="str">
        <f t="shared" ca="1" si="47"/>
        <v/>
      </c>
    </row>
    <row r="1494" spans="1:4" x14ac:dyDescent="0.25">
      <c r="A1494" t="e">
        <f>IF(Données!A1495&lt;&gt;0,Données!A1495,"")</f>
        <v>#VALUE!</v>
      </c>
      <c r="B1494">
        <f t="shared" ca="1" si="46"/>
        <v>0</v>
      </c>
      <c r="C1494" t="str">
        <f ca="1">IF(B1494=0,"",COUNTIF($B$2:B1494,"&gt;0"))</f>
        <v/>
      </c>
      <c r="D1494" t="str">
        <f t="shared" ca="1" si="47"/>
        <v/>
      </c>
    </row>
    <row r="1495" spans="1:4" x14ac:dyDescent="0.25">
      <c r="A1495" t="e">
        <f>IF(Données!A1496&lt;&gt;0,Données!A1496,"")</f>
        <v>#VALUE!</v>
      </c>
      <c r="B1495">
        <f t="shared" ca="1" si="46"/>
        <v>0</v>
      </c>
      <c r="C1495" t="str">
        <f ca="1">IF(B1495=0,"",COUNTIF($B$2:B1495,"&gt;0"))</f>
        <v/>
      </c>
      <c r="D1495" t="str">
        <f t="shared" ca="1" si="47"/>
        <v/>
      </c>
    </row>
    <row r="1496" spans="1:4" x14ac:dyDescent="0.25">
      <c r="A1496" t="e">
        <f>IF(Données!A1497&lt;&gt;0,Données!A1497,"")</f>
        <v>#VALUE!</v>
      </c>
      <c r="B1496">
        <f t="shared" ca="1" si="46"/>
        <v>0</v>
      </c>
      <c r="C1496" t="str">
        <f ca="1">IF(B1496=0,"",COUNTIF($B$2:B1496,"&gt;0"))</f>
        <v/>
      </c>
      <c r="D1496" t="str">
        <f t="shared" ca="1" si="47"/>
        <v/>
      </c>
    </row>
    <row r="1497" spans="1:4" x14ac:dyDescent="0.25">
      <c r="A1497" t="e">
        <f>IF(Données!A1498&lt;&gt;0,Données!A1498,"")</f>
        <v>#VALUE!</v>
      </c>
      <c r="B1497">
        <f t="shared" ca="1" si="46"/>
        <v>0</v>
      </c>
      <c r="C1497" t="str">
        <f ca="1">IF(B1497=0,"",COUNTIF($B$2:B1497,"&gt;0"))</f>
        <v/>
      </c>
      <c r="D1497" t="str">
        <f t="shared" ca="1" si="47"/>
        <v/>
      </c>
    </row>
    <row r="1498" spans="1:4" x14ac:dyDescent="0.25">
      <c r="A1498" t="e">
        <f>IF(Données!A1499&lt;&gt;0,Données!A1499,"")</f>
        <v>#VALUE!</v>
      </c>
      <c r="B1498">
        <f t="shared" ca="1" si="46"/>
        <v>0</v>
      </c>
      <c r="C1498" t="str">
        <f ca="1">IF(B1498=0,"",COUNTIF($B$2:B1498,"&gt;0"))</f>
        <v/>
      </c>
      <c r="D1498" t="str">
        <f t="shared" ca="1" si="47"/>
        <v/>
      </c>
    </row>
    <row r="1499" spans="1:4" x14ac:dyDescent="0.25">
      <c r="A1499" t="e">
        <f>IF(Données!A1500&lt;&gt;0,Données!A1500,"")</f>
        <v>#VALUE!</v>
      </c>
      <c r="B1499">
        <f t="shared" ca="1" si="46"/>
        <v>0</v>
      </c>
      <c r="C1499" t="str">
        <f ca="1">IF(B1499=0,"",COUNTIF($B$2:B1499,"&gt;0"))</f>
        <v/>
      </c>
      <c r="D1499" t="str">
        <f t="shared" ca="1" si="47"/>
        <v/>
      </c>
    </row>
    <row r="1500" spans="1:4" x14ac:dyDescent="0.25">
      <c r="A1500" t="str">
        <f>IF(Données!A1501&lt;&gt;0,Données!A1501,"")</f>
        <v/>
      </c>
      <c r="B1500">
        <f t="shared" ca="1" si="46"/>
        <v>0</v>
      </c>
      <c r="C1500" t="str">
        <f ca="1">IF(B1500=0,"",COUNTIF($B$2:B1500,"&gt;0"))</f>
        <v/>
      </c>
      <c r="D1500" t="str">
        <f t="shared" ca="1" si="47"/>
        <v/>
      </c>
    </row>
    <row r="1501" spans="1:4" x14ac:dyDescent="0.25">
      <c r="A1501" t="str">
        <f>IF(Données!A1502&lt;&gt;0,Données!A1502,"")</f>
        <v/>
      </c>
      <c r="B1501">
        <f t="shared" ca="1" si="46"/>
        <v>0</v>
      </c>
      <c r="C1501" t="str">
        <f ca="1">IF(B1501=0,"",COUNTIF($B$2:B1501,"&gt;0"))</f>
        <v/>
      </c>
      <c r="D1501" t="str">
        <f t="shared" ca="1" si="47"/>
        <v/>
      </c>
    </row>
    <row r="1502" spans="1:4" x14ac:dyDescent="0.25">
      <c r="A1502" t="str">
        <f>IF(Données!A1503&lt;&gt;0,Données!A1503,"")</f>
        <v/>
      </c>
      <c r="B1502">
        <f t="shared" ca="1" si="46"/>
        <v>0</v>
      </c>
      <c r="C1502" t="str">
        <f ca="1">IF(B1502=0,"",COUNTIF($B$2:B1502,"&gt;0"))</f>
        <v/>
      </c>
      <c r="D1502" t="str">
        <f t="shared" ca="1" si="47"/>
        <v/>
      </c>
    </row>
    <row r="1503" spans="1:4" x14ac:dyDescent="0.25">
      <c r="A1503" t="str">
        <f>IF(Données!A1504&lt;&gt;0,Données!A1504,"")</f>
        <v/>
      </c>
      <c r="B1503">
        <f t="shared" ca="1" si="46"/>
        <v>0</v>
      </c>
      <c r="C1503" t="str">
        <f ca="1">IF(B1503=0,"",COUNTIF($B$2:B1503,"&gt;0"))</f>
        <v/>
      </c>
      <c r="D1503" t="str">
        <f t="shared" ca="1" si="47"/>
        <v/>
      </c>
    </row>
    <row r="1504" spans="1:4" x14ac:dyDescent="0.25">
      <c r="A1504" t="str">
        <f>IF(Données!A1505&lt;&gt;0,Données!A1505,"")</f>
        <v/>
      </c>
      <c r="B1504">
        <f t="shared" ca="1" si="46"/>
        <v>0</v>
      </c>
      <c r="C1504" t="str">
        <f ca="1">IF(B1504=0,"",COUNTIF($B$2:B1504,"&gt;0"))</f>
        <v/>
      </c>
      <c r="D1504" t="str">
        <f t="shared" ca="1" si="47"/>
        <v/>
      </c>
    </row>
    <row r="1505" spans="1:4" x14ac:dyDescent="0.25">
      <c r="A1505" t="str">
        <f>IF(Données!A1506&lt;&gt;0,Données!A1506,"")</f>
        <v/>
      </c>
      <c r="B1505">
        <f t="shared" ca="1" si="46"/>
        <v>0</v>
      </c>
      <c r="C1505" t="str">
        <f ca="1">IF(B1505=0,"",COUNTIF($B$2:B1505,"&gt;0"))</f>
        <v/>
      </c>
      <c r="D1505" t="str">
        <f t="shared" ca="1" si="47"/>
        <v/>
      </c>
    </row>
    <row r="1506" spans="1:4" x14ac:dyDescent="0.25">
      <c r="A1506" t="str">
        <f>IF(Données!A1507&lt;&gt;0,Données!A1507,"")</f>
        <v/>
      </c>
      <c r="B1506">
        <f t="shared" ca="1" si="46"/>
        <v>0</v>
      </c>
      <c r="C1506" t="str">
        <f ca="1">IF(B1506=0,"",COUNTIF($B$2:B1506,"&gt;0"))</f>
        <v/>
      </c>
      <c r="D1506" t="str">
        <f t="shared" ca="1" si="47"/>
        <v/>
      </c>
    </row>
    <row r="1507" spans="1:4" x14ac:dyDescent="0.25">
      <c r="A1507" t="str">
        <f>IF(Données!A1508&lt;&gt;0,Données!A1508,"")</f>
        <v/>
      </c>
      <c r="B1507">
        <f t="shared" ca="1" si="46"/>
        <v>0</v>
      </c>
      <c r="C1507" t="str">
        <f ca="1">IF(B1507=0,"",COUNTIF($B$2:B1507,"&gt;0"))</f>
        <v/>
      </c>
      <c r="D1507" t="str">
        <f t="shared" ca="1" si="47"/>
        <v/>
      </c>
    </row>
    <row r="1508" spans="1:4" x14ac:dyDescent="0.25">
      <c r="A1508" t="str">
        <f>IF(Données!A1509&lt;&gt;0,Données!A1509,"")</f>
        <v/>
      </c>
      <c r="B1508">
        <f t="shared" ca="1" si="46"/>
        <v>0</v>
      </c>
      <c r="C1508" t="str">
        <f ca="1">IF(B1508=0,"",COUNTIF($B$2:B1508,"&gt;0"))</f>
        <v/>
      </c>
      <c r="D1508" t="str">
        <f t="shared" ca="1" si="47"/>
        <v/>
      </c>
    </row>
    <row r="1509" spans="1:4" x14ac:dyDescent="0.25">
      <c r="A1509" t="str">
        <f>IF(Données!A1510&lt;&gt;0,Données!A1510,"")</f>
        <v/>
      </c>
      <c r="B1509">
        <f t="shared" ca="1" si="46"/>
        <v>0</v>
      </c>
      <c r="C1509" t="str">
        <f ca="1">IF(B1509=0,"",COUNTIF($B$2:B1509,"&gt;0"))</f>
        <v/>
      </c>
      <c r="D1509" t="str">
        <f t="shared" ca="1" si="47"/>
        <v/>
      </c>
    </row>
    <row r="1510" spans="1:4" x14ac:dyDescent="0.25">
      <c r="A1510" t="str">
        <f>IF(Données!A1511&lt;&gt;0,Données!A1511,"")</f>
        <v/>
      </c>
      <c r="B1510">
        <f t="shared" ca="1" si="46"/>
        <v>0</v>
      </c>
      <c r="C1510" t="str">
        <f ca="1">IF(B1510=0,"",COUNTIF($B$2:B1510,"&gt;0"))</f>
        <v/>
      </c>
      <c r="D1510" t="str">
        <f t="shared" ca="1" si="47"/>
        <v/>
      </c>
    </row>
    <row r="1511" spans="1:4" x14ac:dyDescent="0.25">
      <c r="A1511" t="str">
        <f>IF(Données!A1512&lt;&gt;0,Données!A1512,"")</f>
        <v/>
      </c>
      <c r="B1511">
        <f t="shared" ca="1" si="46"/>
        <v>0</v>
      </c>
      <c r="C1511" t="str">
        <f ca="1">IF(B1511=0,"",COUNTIF($B$2:B1511,"&gt;0"))</f>
        <v/>
      </c>
      <c r="D1511" t="str">
        <f t="shared" ca="1" si="47"/>
        <v/>
      </c>
    </row>
    <row r="1512" spans="1:4" x14ac:dyDescent="0.25">
      <c r="A1512" t="str">
        <f>IF(Données!A1513&lt;&gt;0,Données!A1513,"")</f>
        <v/>
      </c>
      <c r="B1512">
        <f t="shared" ca="1" si="46"/>
        <v>0</v>
      </c>
      <c r="C1512" t="str">
        <f ca="1">IF(B1512=0,"",COUNTIF($B$2:B1512,"&gt;0"))</f>
        <v/>
      </c>
      <c r="D1512" t="str">
        <f t="shared" ca="1" si="47"/>
        <v/>
      </c>
    </row>
    <row r="1513" spans="1:4" x14ac:dyDescent="0.25">
      <c r="A1513" t="str">
        <f>IF(Données!A1514&lt;&gt;0,Données!A1514,"")</f>
        <v/>
      </c>
      <c r="B1513">
        <f t="shared" ca="1" si="46"/>
        <v>0</v>
      </c>
      <c r="C1513" t="str">
        <f ca="1">IF(B1513=0,"",COUNTIF($B$2:B1513,"&gt;0"))</f>
        <v/>
      </c>
      <c r="D1513" t="str">
        <f t="shared" ca="1" si="47"/>
        <v/>
      </c>
    </row>
    <row r="1514" spans="1:4" x14ac:dyDescent="0.25">
      <c r="A1514" t="str">
        <f>IF(Données!A1515&lt;&gt;0,Données!A1515,"")</f>
        <v/>
      </c>
      <c r="B1514">
        <f t="shared" ca="1" si="46"/>
        <v>0</v>
      </c>
      <c r="C1514" t="str">
        <f ca="1">IF(B1514=0,"",COUNTIF($B$2:B1514,"&gt;0"))</f>
        <v/>
      </c>
      <c r="D1514" t="str">
        <f t="shared" ca="1" si="47"/>
        <v/>
      </c>
    </row>
    <row r="1515" spans="1:4" x14ac:dyDescent="0.25">
      <c r="A1515" t="str">
        <f>IF(Données!A1516&lt;&gt;0,Données!A1516,"")</f>
        <v/>
      </c>
      <c r="B1515">
        <f t="shared" ca="1" si="46"/>
        <v>0</v>
      </c>
      <c r="C1515" t="str">
        <f ca="1">IF(B1515=0,"",COUNTIF($B$2:B1515,"&gt;0"))</f>
        <v/>
      </c>
      <c r="D1515" t="str">
        <f t="shared" ca="1" si="47"/>
        <v/>
      </c>
    </row>
    <row r="1516" spans="1:4" x14ac:dyDescent="0.25">
      <c r="A1516" t="str">
        <f>IF(Données!A1517&lt;&gt;0,Données!A1517,"")</f>
        <v/>
      </c>
      <c r="B1516">
        <f t="shared" ca="1" si="46"/>
        <v>0</v>
      </c>
      <c r="C1516" t="str">
        <f ca="1">IF(B1516=0,"",COUNTIF($B$2:B1516,"&gt;0"))</f>
        <v/>
      </c>
      <c r="D1516" t="str">
        <f t="shared" ca="1" si="47"/>
        <v/>
      </c>
    </row>
    <row r="1517" spans="1:4" x14ac:dyDescent="0.25">
      <c r="A1517" t="str">
        <f>IF(Données!A1518&lt;&gt;0,Données!A1518,"")</f>
        <v/>
      </c>
      <c r="B1517">
        <f t="shared" ca="1" si="46"/>
        <v>0</v>
      </c>
      <c r="C1517" t="str">
        <f ca="1">IF(B1517=0,"",COUNTIF($B$2:B1517,"&gt;0"))</f>
        <v/>
      </c>
      <c r="D1517" t="str">
        <f t="shared" ca="1" si="47"/>
        <v/>
      </c>
    </row>
    <row r="1518" spans="1:4" x14ac:dyDescent="0.25">
      <c r="A1518" t="str">
        <f>IF(Données!A1519&lt;&gt;0,Données!A1519,"")</f>
        <v/>
      </c>
      <c r="B1518">
        <f t="shared" ca="1" si="46"/>
        <v>0</v>
      </c>
      <c r="C1518" t="str">
        <f ca="1">IF(B1518=0,"",COUNTIF($B$2:B1518,"&gt;0"))</f>
        <v/>
      </c>
      <c r="D1518" t="str">
        <f t="shared" ca="1" si="47"/>
        <v/>
      </c>
    </row>
    <row r="1519" spans="1:4" x14ac:dyDescent="0.25">
      <c r="A1519" t="str">
        <f>IF(Données!A1520&lt;&gt;0,Données!A1520,"")</f>
        <v/>
      </c>
      <c r="B1519">
        <f t="shared" ca="1" si="46"/>
        <v>0</v>
      </c>
      <c r="C1519" t="str">
        <f ca="1">IF(B1519=0,"",COUNTIF($B$2:B1519,"&gt;0"))</f>
        <v/>
      </c>
      <c r="D1519" t="str">
        <f t="shared" ca="1" si="47"/>
        <v/>
      </c>
    </row>
    <row r="1520" spans="1:4" x14ac:dyDescent="0.25">
      <c r="A1520" t="str">
        <f>IF(Données!A1521&lt;&gt;0,Données!A1521,"")</f>
        <v/>
      </c>
      <c r="B1520">
        <f t="shared" ca="1" si="46"/>
        <v>0</v>
      </c>
      <c r="C1520" t="str">
        <f ca="1">IF(B1520=0,"",COUNTIF($B$2:B1520,"&gt;0"))</f>
        <v/>
      </c>
      <c r="D1520" t="str">
        <f t="shared" ca="1" si="47"/>
        <v/>
      </c>
    </row>
    <row r="1521" spans="1:4" x14ac:dyDescent="0.25">
      <c r="A1521" t="str">
        <f>IF(Données!A1522&lt;&gt;0,Données!A1522,"")</f>
        <v/>
      </c>
      <c r="B1521">
        <f t="shared" ca="1" si="46"/>
        <v>0</v>
      </c>
      <c r="C1521" t="str">
        <f ca="1">IF(B1521=0,"",COUNTIF($B$2:B1521,"&gt;0"))</f>
        <v/>
      </c>
      <c r="D1521" t="str">
        <f t="shared" ca="1" si="47"/>
        <v/>
      </c>
    </row>
    <row r="1522" spans="1:4" x14ac:dyDescent="0.25">
      <c r="A1522" t="str">
        <f>IF(Données!A1523&lt;&gt;0,Données!A1523,"")</f>
        <v/>
      </c>
      <c r="B1522">
        <f t="shared" ca="1" si="46"/>
        <v>0</v>
      </c>
      <c r="C1522" t="str">
        <f ca="1">IF(B1522=0,"",COUNTIF($B$2:B1522,"&gt;0"))</f>
        <v/>
      </c>
      <c r="D1522" t="str">
        <f t="shared" ca="1" si="47"/>
        <v/>
      </c>
    </row>
    <row r="1523" spans="1:4" x14ac:dyDescent="0.25">
      <c r="A1523" t="str">
        <f>IF(Données!A1524&lt;&gt;0,Données!A1524,"")</f>
        <v/>
      </c>
      <c r="B1523">
        <f t="shared" ca="1" si="46"/>
        <v>0</v>
      </c>
      <c r="C1523" t="str">
        <f ca="1">IF(B1523=0,"",COUNTIF($B$2:B1523,"&gt;0"))</f>
        <v/>
      </c>
      <c r="D1523" t="str">
        <f t="shared" ca="1" si="47"/>
        <v/>
      </c>
    </row>
    <row r="1524" spans="1:4" x14ac:dyDescent="0.25">
      <c r="A1524" t="str">
        <f>IF(Données!A1525&lt;&gt;0,Données!A1525,"")</f>
        <v/>
      </c>
      <c r="B1524">
        <f t="shared" ca="1" si="46"/>
        <v>0</v>
      </c>
      <c r="C1524" t="str">
        <f ca="1">IF(B1524=0,"",COUNTIF($B$2:B1524,"&gt;0"))</f>
        <v/>
      </c>
      <c r="D1524" t="str">
        <f t="shared" ca="1" si="47"/>
        <v/>
      </c>
    </row>
    <row r="1525" spans="1:4" x14ac:dyDescent="0.25">
      <c r="A1525" t="str">
        <f>IF(Données!A1526&lt;&gt;0,Données!A1526,"")</f>
        <v/>
      </c>
      <c r="B1525">
        <f t="shared" ca="1" si="46"/>
        <v>0</v>
      </c>
      <c r="C1525" t="str">
        <f ca="1">IF(B1525=0,"",COUNTIF($B$2:B1525,"&gt;0"))</f>
        <v/>
      </c>
      <c r="D1525" t="str">
        <f t="shared" ca="1" si="47"/>
        <v/>
      </c>
    </row>
    <row r="1526" spans="1:4" x14ac:dyDescent="0.25">
      <c r="A1526" t="str">
        <f>IF(Données!A1527&lt;&gt;0,Données!A1527,"")</f>
        <v/>
      </c>
      <c r="B1526">
        <f t="shared" ca="1" si="46"/>
        <v>0</v>
      </c>
      <c r="C1526" t="str">
        <f ca="1">IF(B1526=0,"",COUNTIF($B$2:B1526,"&gt;0"))</f>
        <v/>
      </c>
      <c r="D1526" t="str">
        <f t="shared" ca="1" si="47"/>
        <v/>
      </c>
    </row>
    <row r="1527" spans="1:4" x14ac:dyDescent="0.25">
      <c r="A1527" t="str">
        <f>IF(Données!A1528&lt;&gt;0,Données!A1528,"")</f>
        <v/>
      </c>
      <c r="B1527">
        <f t="shared" ca="1" si="46"/>
        <v>0</v>
      </c>
      <c r="C1527" t="str">
        <f ca="1">IF(B1527=0,"",COUNTIF($B$2:B1527,"&gt;0"))</f>
        <v/>
      </c>
      <c r="D1527" t="str">
        <f t="shared" ca="1" si="47"/>
        <v/>
      </c>
    </row>
    <row r="1528" spans="1:4" x14ac:dyDescent="0.25">
      <c r="A1528" t="str">
        <f>IF(Données!A1529&lt;&gt;0,Données!A1529,"")</f>
        <v/>
      </c>
      <c r="B1528">
        <f t="shared" ca="1" si="46"/>
        <v>0</v>
      </c>
      <c r="C1528" t="str">
        <f ca="1">IF(B1528=0,"",COUNTIF($B$2:B1528,"&gt;0"))</f>
        <v/>
      </c>
      <c r="D1528" t="str">
        <f t="shared" ca="1" si="47"/>
        <v/>
      </c>
    </row>
    <row r="1529" spans="1:4" x14ac:dyDescent="0.25">
      <c r="A1529" t="str">
        <f>IF(Données!A1530&lt;&gt;0,Données!A1530,"")</f>
        <v/>
      </c>
      <c r="B1529">
        <f t="shared" ca="1" si="46"/>
        <v>0</v>
      </c>
      <c r="C1529" t="str">
        <f ca="1">IF(B1529=0,"",COUNTIF($B$2:B1529,"&gt;0"))</f>
        <v/>
      </c>
      <c r="D1529" t="str">
        <f t="shared" ca="1" si="47"/>
        <v/>
      </c>
    </row>
    <row r="1530" spans="1:4" x14ac:dyDescent="0.25">
      <c r="A1530" t="str">
        <f>IF(Données!A1531&lt;&gt;0,Données!A1531,"")</f>
        <v/>
      </c>
      <c r="B1530">
        <f t="shared" ca="1" si="46"/>
        <v>0</v>
      </c>
      <c r="C1530" t="str">
        <f ca="1">IF(B1530=0,"",COUNTIF($B$2:B1530,"&gt;0"))</f>
        <v/>
      </c>
      <c r="D1530" t="str">
        <f t="shared" ca="1" si="47"/>
        <v/>
      </c>
    </row>
    <row r="1531" spans="1:4" x14ac:dyDescent="0.25">
      <c r="A1531" t="str">
        <f>IF(Données!A1532&lt;&gt;0,Données!A1532,"")</f>
        <v/>
      </c>
      <c r="B1531">
        <f t="shared" ca="1" si="46"/>
        <v>0</v>
      </c>
      <c r="C1531" t="str">
        <f ca="1">IF(B1531=0,"",COUNTIF($B$2:B1531,"&gt;0"))</f>
        <v/>
      </c>
      <c r="D1531" t="str">
        <f t="shared" ca="1" si="47"/>
        <v/>
      </c>
    </row>
    <row r="1532" spans="1:4" x14ac:dyDescent="0.25">
      <c r="A1532" t="str">
        <f>IF(Données!A1533&lt;&gt;0,Données!A1533,"")</f>
        <v/>
      </c>
      <c r="B1532">
        <f t="shared" ca="1" si="46"/>
        <v>0</v>
      </c>
      <c r="C1532" t="str">
        <f ca="1">IF(B1532=0,"",COUNTIF($B$2:B1532,"&gt;0"))</f>
        <v/>
      </c>
      <c r="D1532" t="str">
        <f t="shared" ca="1" si="47"/>
        <v/>
      </c>
    </row>
    <row r="1533" spans="1:4" x14ac:dyDescent="0.25">
      <c r="A1533" t="str">
        <f>IF(Données!A1534&lt;&gt;0,Données!A1534,"")</f>
        <v/>
      </c>
      <c r="B1533">
        <f t="shared" ca="1" si="46"/>
        <v>0</v>
      </c>
      <c r="C1533" t="str">
        <f ca="1">IF(B1533=0,"",COUNTIF($B$2:B1533,"&gt;0"))</f>
        <v/>
      </c>
      <c r="D1533" t="str">
        <f t="shared" ca="1" si="47"/>
        <v/>
      </c>
    </row>
    <row r="1534" spans="1:4" x14ac:dyDescent="0.25">
      <c r="A1534" t="str">
        <f>IF(Données!A1535&lt;&gt;0,Données!A1535,"")</f>
        <v/>
      </c>
      <c r="B1534">
        <f t="shared" ca="1" si="46"/>
        <v>0</v>
      </c>
      <c r="C1534" t="str">
        <f ca="1">IF(B1534=0,"",COUNTIF($B$2:B1534,"&gt;0"))</f>
        <v/>
      </c>
      <c r="D1534" t="str">
        <f t="shared" ca="1" si="47"/>
        <v/>
      </c>
    </row>
    <row r="1535" spans="1:4" x14ac:dyDescent="0.25">
      <c r="A1535" t="str">
        <f>IF(Données!A1536&lt;&gt;0,Données!A1536,"")</f>
        <v/>
      </c>
      <c r="B1535">
        <f t="shared" ca="1" si="46"/>
        <v>0</v>
      </c>
      <c r="C1535" t="str">
        <f ca="1">IF(B1535=0,"",COUNTIF($B$2:B1535,"&gt;0"))</f>
        <v/>
      </c>
      <c r="D1535" t="str">
        <f t="shared" ca="1" si="47"/>
        <v/>
      </c>
    </row>
    <row r="1536" spans="1:4" x14ac:dyDescent="0.25">
      <c r="A1536" t="str">
        <f>IF(Données!A1537&lt;&gt;0,Données!A1537,"")</f>
        <v/>
      </c>
      <c r="B1536">
        <f t="shared" ca="1" si="46"/>
        <v>0</v>
      </c>
      <c r="C1536" t="str">
        <f ca="1">IF(B1536=0,"",COUNTIF($B$2:B1536,"&gt;0"))</f>
        <v/>
      </c>
      <c r="D1536" t="str">
        <f t="shared" ca="1" si="47"/>
        <v/>
      </c>
    </row>
    <row r="1537" spans="1:4" x14ac:dyDescent="0.25">
      <c r="A1537" t="str">
        <f>IF(Données!A1538&lt;&gt;0,Données!A1538,"")</f>
        <v/>
      </c>
      <c r="B1537">
        <f t="shared" ca="1" si="46"/>
        <v>0</v>
      </c>
      <c r="C1537" t="str">
        <f ca="1">IF(B1537=0,"",COUNTIF($B$2:B1537,"&gt;0"))</f>
        <v/>
      </c>
      <c r="D1537" t="str">
        <f t="shared" ca="1" si="47"/>
        <v/>
      </c>
    </row>
    <row r="1538" spans="1:4" x14ac:dyDescent="0.25">
      <c r="A1538" t="str">
        <f>IF(Données!A1539&lt;&gt;0,Données!A1539,"")</f>
        <v/>
      </c>
      <c r="B1538">
        <f t="shared" ca="1" si="46"/>
        <v>0</v>
      </c>
      <c r="C1538" t="str">
        <f ca="1">IF(B1538=0,"",COUNTIF($B$2:B1538,"&gt;0"))</f>
        <v/>
      </c>
      <c r="D1538" t="str">
        <f t="shared" ca="1" si="47"/>
        <v/>
      </c>
    </row>
    <row r="1539" spans="1:4" x14ac:dyDescent="0.25">
      <c r="A1539" t="str">
        <f>IF(Données!A1540&lt;&gt;0,Données!A1540,"")</f>
        <v/>
      </c>
      <c r="B1539">
        <f t="shared" ref="B1539:B1602" ca="1" si="48">IFERROR(SEARCH(INDIRECT(CELL("adresse")),A1539),0)</f>
        <v>0</v>
      </c>
      <c r="C1539" t="str">
        <f ca="1">IF(B1539=0,"",COUNTIF($B$2:B1539,"&gt;0"))</f>
        <v/>
      </c>
      <c r="D1539" t="str">
        <f t="shared" ref="D1539:D1602" ca="1" si="49">IFERROR(INDEX(A:A,MATCH(ROW(B1538),C:C,0)),"")</f>
        <v/>
      </c>
    </row>
    <row r="1540" spans="1:4" x14ac:dyDescent="0.25">
      <c r="A1540" t="str">
        <f>IF(Données!A1541&lt;&gt;0,Données!A1541,"")</f>
        <v/>
      </c>
      <c r="B1540">
        <f t="shared" ca="1" si="48"/>
        <v>0</v>
      </c>
      <c r="C1540" t="str">
        <f ca="1">IF(B1540=0,"",COUNTIF($B$2:B1540,"&gt;0"))</f>
        <v/>
      </c>
      <c r="D1540" t="str">
        <f t="shared" ca="1" si="49"/>
        <v/>
      </c>
    </row>
    <row r="1541" spans="1:4" x14ac:dyDescent="0.25">
      <c r="A1541" t="str">
        <f>IF(Données!A1542&lt;&gt;0,Données!A1542,"")</f>
        <v/>
      </c>
      <c r="B1541">
        <f t="shared" ca="1" si="48"/>
        <v>0</v>
      </c>
      <c r="C1541" t="str">
        <f ca="1">IF(B1541=0,"",COUNTIF($B$2:B1541,"&gt;0"))</f>
        <v/>
      </c>
      <c r="D1541" t="str">
        <f t="shared" ca="1" si="49"/>
        <v/>
      </c>
    </row>
    <row r="1542" spans="1:4" x14ac:dyDescent="0.25">
      <c r="A1542" t="str">
        <f>IF(Données!A1543&lt;&gt;0,Données!A1543,"")</f>
        <v/>
      </c>
      <c r="B1542">
        <f t="shared" ca="1" si="48"/>
        <v>0</v>
      </c>
      <c r="C1542" t="str">
        <f ca="1">IF(B1542=0,"",COUNTIF($B$2:B1542,"&gt;0"))</f>
        <v/>
      </c>
      <c r="D1542" t="str">
        <f t="shared" ca="1" si="49"/>
        <v/>
      </c>
    </row>
    <row r="1543" spans="1:4" x14ac:dyDescent="0.25">
      <c r="A1543" t="str">
        <f>IF(Données!A1544&lt;&gt;0,Données!A1544,"")</f>
        <v/>
      </c>
      <c r="B1543">
        <f t="shared" ca="1" si="48"/>
        <v>0</v>
      </c>
      <c r="C1543" t="str">
        <f ca="1">IF(B1543=0,"",COUNTIF($B$2:B1543,"&gt;0"))</f>
        <v/>
      </c>
      <c r="D1543" t="str">
        <f t="shared" ca="1" si="49"/>
        <v/>
      </c>
    </row>
    <row r="1544" spans="1:4" x14ac:dyDescent="0.25">
      <c r="A1544" t="str">
        <f>IF(Données!A1545&lt;&gt;0,Données!A1545,"")</f>
        <v/>
      </c>
      <c r="B1544">
        <f t="shared" ca="1" si="48"/>
        <v>0</v>
      </c>
      <c r="C1544" t="str">
        <f ca="1">IF(B1544=0,"",COUNTIF($B$2:B1544,"&gt;0"))</f>
        <v/>
      </c>
      <c r="D1544" t="str">
        <f t="shared" ca="1" si="49"/>
        <v/>
      </c>
    </row>
    <row r="1545" spans="1:4" x14ac:dyDescent="0.25">
      <c r="A1545" t="str">
        <f>IF(Données!A1546&lt;&gt;0,Données!A1546,"")</f>
        <v/>
      </c>
      <c r="B1545">
        <f t="shared" ca="1" si="48"/>
        <v>0</v>
      </c>
      <c r="C1545" t="str">
        <f ca="1">IF(B1545=0,"",COUNTIF($B$2:B1545,"&gt;0"))</f>
        <v/>
      </c>
      <c r="D1545" t="str">
        <f t="shared" ca="1" si="49"/>
        <v/>
      </c>
    </row>
    <row r="1546" spans="1:4" x14ac:dyDescent="0.25">
      <c r="A1546" t="str">
        <f>IF(Données!A1547&lt;&gt;0,Données!A1547,"")</f>
        <v/>
      </c>
      <c r="B1546">
        <f t="shared" ca="1" si="48"/>
        <v>0</v>
      </c>
      <c r="C1546" t="str">
        <f ca="1">IF(B1546=0,"",COUNTIF($B$2:B1546,"&gt;0"))</f>
        <v/>
      </c>
      <c r="D1546" t="str">
        <f t="shared" ca="1" si="49"/>
        <v/>
      </c>
    </row>
    <row r="1547" spans="1:4" x14ac:dyDescent="0.25">
      <c r="A1547" t="str">
        <f>IF(Données!A1548&lt;&gt;0,Données!A1548,"")</f>
        <v/>
      </c>
      <c r="B1547">
        <f t="shared" ca="1" si="48"/>
        <v>0</v>
      </c>
      <c r="C1547" t="str">
        <f ca="1">IF(B1547=0,"",COUNTIF($B$2:B1547,"&gt;0"))</f>
        <v/>
      </c>
      <c r="D1547" t="str">
        <f t="shared" ca="1" si="49"/>
        <v/>
      </c>
    </row>
    <row r="1548" spans="1:4" x14ac:dyDescent="0.25">
      <c r="A1548" t="str">
        <f>IF(Données!A1549&lt;&gt;0,Données!A1549,"")</f>
        <v/>
      </c>
      <c r="B1548">
        <f t="shared" ca="1" si="48"/>
        <v>0</v>
      </c>
      <c r="C1548" t="str">
        <f ca="1">IF(B1548=0,"",COUNTIF($B$2:B1548,"&gt;0"))</f>
        <v/>
      </c>
      <c r="D1548" t="str">
        <f t="shared" ca="1" si="49"/>
        <v/>
      </c>
    </row>
    <row r="1549" spans="1:4" x14ac:dyDescent="0.25">
      <c r="A1549" t="str">
        <f>IF(Données!A1550&lt;&gt;0,Données!A1550,"")</f>
        <v/>
      </c>
      <c r="B1549">
        <f t="shared" ca="1" si="48"/>
        <v>0</v>
      </c>
      <c r="C1549" t="str">
        <f ca="1">IF(B1549=0,"",COUNTIF($B$2:B1549,"&gt;0"))</f>
        <v/>
      </c>
      <c r="D1549" t="str">
        <f t="shared" ca="1" si="49"/>
        <v/>
      </c>
    </row>
    <row r="1550" spans="1:4" x14ac:dyDescent="0.25">
      <c r="A1550" t="str">
        <f>IF(Données!A1551&lt;&gt;0,Données!A1551,"")</f>
        <v/>
      </c>
      <c r="B1550">
        <f t="shared" ca="1" si="48"/>
        <v>0</v>
      </c>
      <c r="C1550" t="str">
        <f ca="1">IF(B1550=0,"",COUNTIF($B$2:B1550,"&gt;0"))</f>
        <v/>
      </c>
      <c r="D1550" t="str">
        <f t="shared" ca="1" si="49"/>
        <v/>
      </c>
    </row>
    <row r="1551" spans="1:4" x14ac:dyDescent="0.25">
      <c r="A1551" t="str">
        <f>IF(Données!A1552&lt;&gt;0,Données!A1552,"")</f>
        <v/>
      </c>
      <c r="B1551">
        <f t="shared" ca="1" si="48"/>
        <v>0</v>
      </c>
      <c r="C1551" t="str">
        <f ca="1">IF(B1551=0,"",COUNTIF($B$2:B1551,"&gt;0"))</f>
        <v/>
      </c>
      <c r="D1551" t="str">
        <f t="shared" ca="1" si="49"/>
        <v/>
      </c>
    </row>
    <row r="1552" spans="1:4" x14ac:dyDescent="0.25">
      <c r="A1552" t="str">
        <f>IF(Données!A1553&lt;&gt;0,Données!A1553,"")</f>
        <v/>
      </c>
      <c r="B1552">
        <f t="shared" ca="1" si="48"/>
        <v>0</v>
      </c>
      <c r="C1552" t="str">
        <f ca="1">IF(B1552=0,"",COUNTIF($B$2:B1552,"&gt;0"))</f>
        <v/>
      </c>
      <c r="D1552" t="str">
        <f t="shared" ca="1" si="49"/>
        <v/>
      </c>
    </row>
    <row r="1553" spans="1:4" x14ac:dyDescent="0.25">
      <c r="A1553" t="str">
        <f>IF(Données!A1554&lt;&gt;0,Données!A1554,"")</f>
        <v/>
      </c>
      <c r="B1553">
        <f t="shared" ca="1" si="48"/>
        <v>0</v>
      </c>
      <c r="C1553" t="str">
        <f ca="1">IF(B1553=0,"",COUNTIF($B$2:B1553,"&gt;0"))</f>
        <v/>
      </c>
      <c r="D1553" t="str">
        <f t="shared" ca="1" si="49"/>
        <v/>
      </c>
    </row>
    <row r="1554" spans="1:4" x14ac:dyDescent="0.25">
      <c r="A1554" t="str">
        <f>IF(Données!A1555&lt;&gt;0,Données!A1555,"")</f>
        <v/>
      </c>
      <c r="B1554">
        <f t="shared" ca="1" si="48"/>
        <v>0</v>
      </c>
      <c r="C1554" t="str">
        <f ca="1">IF(B1554=0,"",COUNTIF($B$2:B1554,"&gt;0"))</f>
        <v/>
      </c>
      <c r="D1554" t="str">
        <f t="shared" ca="1" si="49"/>
        <v/>
      </c>
    </row>
    <row r="1555" spans="1:4" x14ac:dyDescent="0.25">
      <c r="A1555" t="str">
        <f>IF(Données!A1556&lt;&gt;0,Données!A1556,"")</f>
        <v/>
      </c>
      <c r="B1555">
        <f t="shared" ca="1" si="48"/>
        <v>0</v>
      </c>
      <c r="C1555" t="str">
        <f ca="1">IF(B1555=0,"",COUNTIF($B$2:B1555,"&gt;0"))</f>
        <v/>
      </c>
      <c r="D1555" t="str">
        <f t="shared" ca="1" si="49"/>
        <v/>
      </c>
    </row>
    <row r="1556" spans="1:4" x14ac:dyDescent="0.25">
      <c r="A1556" t="str">
        <f>IF(Données!A1557&lt;&gt;0,Données!A1557,"")</f>
        <v/>
      </c>
      <c r="B1556">
        <f t="shared" ca="1" si="48"/>
        <v>0</v>
      </c>
      <c r="C1556" t="str">
        <f ca="1">IF(B1556=0,"",COUNTIF($B$2:B1556,"&gt;0"))</f>
        <v/>
      </c>
      <c r="D1556" t="str">
        <f t="shared" ca="1" si="49"/>
        <v/>
      </c>
    </row>
    <row r="1557" spans="1:4" x14ac:dyDescent="0.25">
      <c r="A1557" t="str">
        <f>IF(Données!A1558&lt;&gt;0,Données!A1558,"")</f>
        <v/>
      </c>
      <c r="B1557">
        <f t="shared" ca="1" si="48"/>
        <v>0</v>
      </c>
      <c r="C1557" t="str">
        <f ca="1">IF(B1557=0,"",COUNTIF($B$2:B1557,"&gt;0"))</f>
        <v/>
      </c>
      <c r="D1557" t="str">
        <f t="shared" ca="1" si="49"/>
        <v/>
      </c>
    </row>
    <row r="1558" spans="1:4" x14ac:dyDescent="0.25">
      <c r="A1558" t="str">
        <f>IF(Données!A1559&lt;&gt;0,Données!A1559,"")</f>
        <v/>
      </c>
      <c r="B1558">
        <f t="shared" ca="1" si="48"/>
        <v>0</v>
      </c>
      <c r="C1558" t="str">
        <f ca="1">IF(B1558=0,"",COUNTIF($B$2:B1558,"&gt;0"))</f>
        <v/>
      </c>
      <c r="D1558" t="str">
        <f t="shared" ca="1" si="49"/>
        <v/>
      </c>
    </row>
    <row r="1559" spans="1:4" x14ac:dyDescent="0.25">
      <c r="A1559" t="str">
        <f>IF(Données!A1560&lt;&gt;0,Données!A1560,"")</f>
        <v/>
      </c>
      <c r="B1559">
        <f t="shared" ca="1" si="48"/>
        <v>0</v>
      </c>
      <c r="C1559" t="str">
        <f ca="1">IF(B1559=0,"",COUNTIF($B$2:B1559,"&gt;0"))</f>
        <v/>
      </c>
      <c r="D1559" t="str">
        <f t="shared" ca="1" si="49"/>
        <v/>
      </c>
    </row>
    <row r="1560" spans="1:4" x14ac:dyDescent="0.25">
      <c r="A1560" t="str">
        <f>IF(Données!A1561&lt;&gt;0,Données!A1561,"")</f>
        <v/>
      </c>
      <c r="B1560">
        <f t="shared" ca="1" si="48"/>
        <v>0</v>
      </c>
      <c r="C1560" t="str">
        <f ca="1">IF(B1560=0,"",COUNTIF($B$2:B1560,"&gt;0"))</f>
        <v/>
      </c>
      <c r="D1560" t="str">
        <f t="shared" ca="1" si="49"/>
        <v/>
      </c>
    </row>
    <row r="1561" spans="1:4" x14ac:dyDescent="0.25">
      <c r="A1561" t="str">
        <f>IF(Données!A1562&lt;&gt;0,Données!A1562,"")</f>
        <v/>
      </c>
      <c r="B1561">
        <f t="shared" ca="1" si="48"/>
        <v>0</v>
      </c>
      <c r="C1561" t="str">
        <f ca="1">IF(B1561=0,"",COUNTIF($B$2:B1561,"&gt;0"))</f>
        <v/>
      </c>
      <c r="D1561" t="str">
        <f t="shared" ca="1" si="49"/>
        <v/>
      </c>
    </row>
    <row r="1562" spans="1:4" x14ac:dyDescent="0.25">
      <c r="A1562" t="str">
        <f>IF(Données!A1563&lt;&gt;0,Données!A1563,"")</f>
        <v/>
      </c>
      <c r="B1562">
        <f t="shared" ca="1" si="48"/>
        <v>0</v>
      </c>
      <c r="C1562" t="str">
        <f ca="1">IF(B1562=0,"",COUNTIF($B$2:B1562,"&gt;0"))</f>
        <v/>
      </c>
      <c r="D1562" t="str">
        <f t="shared" ca="1" si="49"/>
        <v/>
      </c>
    </row>
    <row r="1563" spans="1:4" x14ac:dyDescent="0.25">
      <c r="A1563" t="str">
        <f>IF(Données!A1564&lt;&gt;0,Données!A1564,"")</f>
        <v/>
      </c>
      <c r="B1563">
        <f t="shared" ca="1" si="48"/>
        <v>0</v>
      </c>
      <c r="C1563" t="str">
        <f ca="1">IF(B1563=0,"",COUNTIF($B$2:B1563,"&gt;0"))</f>
        <v/>
      </c>
      <c r="D1563" t="str">
        <f t="shared" ca="1" si="49"/>
        <v/>
      </c>
    </row>
    <row r="1564" spans="1:4" x14ac:dyDescent="0.25">
      <c r="A1564" t="str">
        <f>IF(Données!A1565&lt;&gt;0,Données!A1565,"")</f>
        <v/>
      </c>
      <c r="B1564">
        <f t="shared" ca="1" si="48"/>
        <v>0</v>
      </c>
      <c r="C1564" t="str">
        <f ca="1">IF(B1564=0,"",COUNTIF($B$2:B1564,"&gt;0"))</f>
        <v/>
      </c>
      <c r="D1564" t="str">
        <f t="shared" ca="1" si="49"/>
        <v/>
      </c>
    </row>
    <row r="1565" spans="1:4" x14ac:dyDescent="0.25">
      <c r="A1565" t="str">
        <f>IF(Données!A1566&lt;&gt;0,Données!A1566,"")</f>
        <v/>
      </c>
      <c r="B1565">
        <f t="shared" ca="1" si="48"/>
        <v>0</v>
      </c>
      <c r="C1565" t="str">
        <f ca="1">IF(B1565=0,"",COUNTIF($B$2:B1565,"&gt;0"))</f>
        <v/>
      </c>
      <c r="D1565" t="str">
        <f t="shared" ca="1" si="49"/>
        <v/>
      </c>
    </row>
    <row r="1566" spans="1:4" x14ac:dyDescent="0.25">
      <c r="A1566" t="str">
        <f>IF(Données!A1567&lt;&gt;0,Données!A1567,"")</f>
        <v/>
      </c>
      <c r="B1566">
        <f t="shared" ca="1" si="48"/>
        <v>0</v>
      </c>
      <c r="C1566" t="str">
        <f ca="1">IF(B1566=0,"",COUNTIF($B$2:B1566,"&gt;0"))</f>
        <v/>
      </c>
      <c r="D1566" t="str">
        <f t="shared" ca="1" si="49"/>
        <v/>
      </c>
    </row>
    <row r="1567" spans="1:4" x14ac:dyDescent="0.25">
      <c r="A1567" t="str">
        <f>IF(Données!A1568&lt;&gt;0,Données!A1568,"")</f>
        <v/>
      </c>
      <c r="B1567">
        <f t="shared" ca="1" si="48"/>
        <v>0</v>
      </c>
      <c r="C1567" t="str">
        <f ca="1">IF(B1567=0,"",COUNTIF($B$2:B1567,"&gt;0"))</f>
        <v/>
      </c>
      <c r="D1567" t="str">
        <f t="shared" ca="1" si="49"/>
        <v/>
      </c>
    </row>
    <row r="1568" spans="1:4" x14ac:dyDescent="0.25">
      <c r="A1568" t="str">
        <f>IF(Données!A1569&lt;&gt;0,Données!A1569,"")</f>
        <v/>
      </c>
      <c r="B1568">
        <f t="shared" ca="1" si="48"/>
        <v>0</v>
      </c>
      <c r="C1568" t="str">
        <f ca="1">IF(B1568=0,"",COUNTIF($B$2:B1568,"&gt;0"))</f>
        <v/>
      </c>
      <c r="D1568" t="str">
        <f t="shared" ca="1" si="49"/>
        <v/>
      </c>
    </row>
    <row r="1569" spans="1:4" x14ac:dyDescent="0.25">
      <c r="A1569" t="str">
        <f>IF(Données!A1570&lt;&gt;0,Données!A1570,"")</f>
        <v/>
      </c>
      <c r="B1569">
        <f t="shared" ca="1" si="48"/>
        <v>0</v>
      </c>
      <c r="C1569" t="str">
        <f ca="1">IF(B1569=0,"",COUNTIF($B$2:B1569,"&gt;0"))</f>
        <v/>
      </c>
      <c r="D1569" t="str">
        <f t="shared" ca="1" si="49"/>
        <v/>
      </c>
    </row>
    <row r="1570" spans="1:4" x14ac:dyDescent="0.25">
      <c r="A1570" t="str">
        <f>IF(Données!A1571&lt;&gt;0,Données!A1571,"")</f>
        <v/>
      </c>
      <c r="B1570">
        <f t="shared" ca="1" si="48"/>
        <v>0</v>
      </c>
      <c r="C1570" t="str">
        <f ca="1">IF(B1570=0,"",COUNTIF($B$2:B1570,"&gt;0"))</f>
        <v/>
      </c>
      <c r="D1570" t="str">
        <f t="shared" ca="1" si="49"/>
        <v/>
      </c>
    </row>
    <row r="1571" spans="1:4" x14ac:dyDescent="0.25">
      <c r="A1571" t="str">
        <f>IF(Données!A1572&lt;&gt;0,Données!A1572,"")</f>
        <v/>
      </c>
      <c r="B1571">
        <f t="shared" ca="1" si="48"/>
        <v>0</v>
      </c>
      <c r="C1571" t="str">
        <f ca="1">IF(B1571=0,"",COUNTIF($B$2:B1571,"&gt;0"))</f>
        <v/>
      </c>
      <c r="D1571" t="str">
        <f t="shared" ca="1" si="49"/>
        <v/>
      </c>
    </row>
    <row r="1572" spans="1:4" x14ac:dyDescent="0.25">
      <c r="A1572" t="str">
        <f>IF(Données!A1573&lt;&gt;0,Données!A1573,"")</f>
        <v/>
      </c>
      <c r="B1572">
        <f t="shared" ca="1" si="48"/>
        <v>0</v>
      </c>
      <c r="C1572" t="str">
        <f ca="1">IF(B1572=0,"",COUNTIF($B$2:B1572,"&gt;0"))</f>
        <v/>
      </c>
      <c r="D1572" t="str">
        <f t="shared" ca="1" si="49"/>
        <v/>
      </c>
    </row>
    <row r="1573" spans="1:4" x14ac:dyDescent="0.25">
      <c r="A1573" t="str">
        <f>IF(Données!A1574&lt;&gt;0,Données!A1574,"")</f>
        <v/>
      </c>
      <c r="B1573">
        <f t="shared" ca="1" si="48"/>
        <v>0</v>
      </c>
      <c r="C1573" t="str">
        <f ca="1">IF(B1573=0,"",COUNTIF($B$2:B1573,"&gt;0"))</f>
        <v/>
      </c>
      <c r="D1573" t="str">
        <f t="shared" ca="1" si="49"/>
        <v/>
      </c>
    </row>
    <row r="1574" spans="1:4" x14ac:dyDescent="0.25">
      <c r="A1574" t="str">
        <f>IF(Données!A1575&lt;&gt;0,Données!A1575,"")</f>
        <v/>
      </c>
      <c r="B1574">
        <f t="shared" ca="1" si="48"/>
        <v>0</v>
      </c>
      <c r="C1574" t="str">
        <f ca="1">IF(B1574=0,"",COUNTIF($B$2:B1574,"&gt;0"))</f>
        <v/>
      </c>
      <c r="D1574" t="str">
        <f t="shared" ca="1" si="49"/>
        <v/>
      </c>
    </row>
    <row r="1575" spans="1:4" x14ac:dyDescent="0.25">
      <c r="A1575" t="str">
        <f>IF(Données!A1576&lt;&gt;0,Données!A1576,"")</f>
        <v/>
      </c>
      <c r="B1575">
        <f t="shared" ca="1" si="48"/>
        <v>0</v>
      </c>
      <c r="C1575" t="str">
        <f ca="1">IF(B1575=0,"",COUNTIF($B$2:B1575,"&gt;0"))</f>
        <v/>
      </c>
      <c r="D1575" t="str">
        <f t="shared" ca="1" si="49"/>
        <v/>
      </c>
    </row>
    <row r="1576" spans="1:4" x14ac:dyDescent="0.25">
      <c r="A1576" t="str">
        <f>IF(Données!A1577&lt;&gt;0,Données!A1577,"")</f>
        <v/>
      </c>
      <c r="B1576">
        <f t="shared" ca="1" si="48"/>
        <v>0</v>
      </c>
      <c r="C1576" t="str">
        <f ca="1">IF(B1576=0,"",COUNTIF($B$2:B1576,"&gt;0"))</f>
        <v/>
      </c>
      <c r="D1576" t="str">
        <f t="shared" ca="1" si="49"/>
        <v/>
      </c>
    </row>
    <row r="1577" spans="1:4" x14ac:dyDescent="0.25">
      <c r="A1577" t="str">
        <f>IF(Données!A1578&lt;&gt;0,Données!A1578,"")</f>
        <v/>
      </c>
      <c r="B1577">
        <f t="shared" ca="1" si="48"/>
        <v>0</v>
      </c>
      <c r="C1577" t="str">
        <f ca="1">IF(B1577=0,"",COUNTIF($B$2:B1577,"&gt;0"))</f>
        <v/>
      </c>
      <c r="D1577" t="str">
        <f t="shared" ca="1" si="49"/>
        <v/>
      </c>
    </row>
    <row r="1578" spans="1:4" x14ac:dyDescent="0.25">
      <c r="A1578" t="str">
        <f>IF(Données!A1579&lt;&gt;0,Données!A1579,"")</f>
        <v/>
      </c>
      <c r="B1578">
        <f t="shared" ca="1" si="48"/>
        <v>0</v>
      </c>
      <c r="C1578" t="str">
        <f ca="1">IF(B1578=0,"",COUNTIF($B$2:B1578,"&gt;0"))</f>
        <v/>
      </c>
      <c r="D1578" t="str">
        <f t="shared" ca="1" si="49"/>
        <v/>
      </c>
    </row>
    <row r="1579" spans="1:4" x14ac:dyDescent="0.25">
      <c r="A1579" t="str">
        <f>IF(Données!A1580&lt;&gt;0,Données!A1580,"")</f>
        <v/>
      </c>
      <c r="B1579">
        <f t="shared" ca="1" si="48"/>
        <v>0</v>
      </c>
      <c r="C1579" t="str">
        <f ca="1">IF(B1579=0,"",COUNTIF($B$2:B1579,"&gt;0"))</f>
        <v/>
      </c>
      <c r="D1579" t="str">
        <f t="shared" ca="1" si="49"/>
        <v/>
      </c>
    </row>
    <row r="1580" spans="1:4" x14ac:dyDescent="0.25">
      <c r="A1580" t="str">
        <f>IF(Données!A1581&lt;&gt;0,Données!A1581,"")</f>
        <v/>
      </c>
      <c r="B1580">
        <f t="shared" ca="1" si="48"/>
        <v>0</v>
      </c>
      <c r="C1580" t="str">
        <f ca="1">IF(B1580=0,"",COUNTIF($B$2:B1580,"&gt;0"))</f>
        <v/>
      </c>
      <c r="D1580" t="str">
        <f t="shared" ca="1" si="49"/>
        <v/>
      </c>
    </row>
    <row r="1581" spans="1:4" x14ac:dyDescent="0.25">
      <c r="A1581" t="str">
        <f>IF(Données!A1582&lt;&gt;0,Données!A1582,"")</f>
        <v/>
      </c>
      <c r="B1581">
        <f t="shared" ca="1" si="48"/>
        <v>0</v>
      </c>
      <c r="C1581" t="str">
        <f ca="1">IF(B1581=0,"",COUNTIF($B$2:B1581,"&gt;0"))</f>
        <v/>
      </c>
      <c r="D1581" t="str">
        <f t="shared" ca="1" si="49"/>
        <v/>
      </c>
    </row>
    <row r="1582" spans="1:4" x14ac:dyDescent="0.25">
      <c r="A1582" t="str">
        <f>IF(Données!A1583&lt;&gt;0,Données!A1583,"")</f>
        <v/>
      </c>
      <c r="B1582">
        <f t="shared" ca="1" si="48"/>
        <v>0</v>
      </c>
      <c r="C1582" t="str">
        <f ca="1">IF(B1582=0,"",COUNTIF($B$2:B1582,"&gt;0"))</f>
        <v/>
      </c>
      <c r="D1582" t="str">
        <f t="shared" ca="1" si="49"/>
        <v/>
      </c>
    </row>
    <row r="1583" spans="1:4" x14ac:dyDescent="0.25">
      <c r="A1583" t="str">
        <f>IF(Données!A1584&lt;&gt;0,Données!A1584,"")</f>
        <v/>
      </c>
      <c r="B1583">
        <f t="shared" ca="1" si="48"/>
        <v>0</v>
      </c>
      <c r="C1583" t="str">
        <f ca="1">IF(B1583=0,"",COUNTIF($B$2:B1583,"&gt;0"))</f>
        <v/>
      </c>
      <c r="D1583" t="str">
        <f t="shared" ca="1" si="49"/>
        <v/>
      </c>
    </row>
    <row r="1584" spans="1:4" x14ac:dyDescent="0.25">
      <c r="A1584" t="str">
        <f>IF(Données!A1585&lt;&gt;0,Données!A1585,"")</f>
        <v/>
      </c>
      <c r="B1584">
        <f t="shared" ca="1" si="48"/>
        <v>0</v>
      </c>
      <c r="C1584" t="str">
        <f ca="1">IF(B1584=0,"",COUNTIF($B$2:B1584,"&gt;0"))</f>
        <v/>
      </c>
      <c r="D1584" t="str">
        <f t="shared" ca="1" si="49"/>
        <v/>
      </c>
    </row>
    <row r="1585" spans="1:4" x14ac:dyDescent="0.25">
      <c r="A1585" t="str">
        <f>IF(Données!A1586&lt;&gt;0,Données!A1586,"")</f>
        <v/>
      </c>
      <c r="B1585">
        <f t="shared" ca="1" si="48"/>
        <v>0</v>
      </c>
      <c r="C1585" t="str">
        <f ca="1">IF(B1585=0,"",COUNTIF($B$2:B1585,"&gt;0"))</f>
        <v/>
      </c>
      <c r="D1585" t="str">
        <f t="shared" ca="1" si="49"/>
        <v/>
      </c>
    </row>
    <row r="1586" spans="1:4" x14ac:dyDescent="0.25">
      <c r="A1586" t="str">
        <f>IF(Données!A1587&lt;&gt;0,Données!A1587,"")</f>
        <v/>
      </c>
      <c r="B1586">
        <f t="shared" ca="1" si="48"/>
        <v>0</v>
      </c>
      <c r="C1586" t="str">
        <f ca="1">IF(B1586=0,"",COUNTIF($B$2:B1586,"&gt;0"))</f>
        <v/>
      </c>
      <c r="D1586" t="str">
        <f t="shared" ca="1" si="49"/>
        <v/>
      </c>
    </row>
    <row r="1587" spans="1:4" x14ac:dyDescent="0.25">
      <c r="A1587" t="str">
        <f>IF(Données!A1588&lt;&gt;0,Données!A1588,"")</f>
        <v/>
      </c>
      <c r="B1587">
        <f t="shared" ca="1" si="48"/>
        <v>0</v>
      </c>
      <c r="C1587" t="str">
        <f ca="1">IF(B1587=0,"",COUNTIF($B$2:B1587,"&gt;0"))</f>
        <v/>
      </c>
      <c r="D1587" t="str">
        <f t="shared" ca="1" si="49"/>
        <v/>
      </c>
    </row>
    <row r="1588" spans="1:4" x14ac:dyDescent="0.25">
      <c r="A1588" t="str">
        <f>IF(Données!A1589&lt;&gt;0,Données!A1589,"")</f>
        <v/>
      </c>
      <c r="B1588">
        <f t="shared" ca="1" si="48"/>
        <v>0</v>
      </c>
      <c r="C1588" t="str">
        <f ca="1">IF(B1588=0,"",COUNTIF($B$2:B1588,"&gt;0"))</f>
        <v/>
      </c>
      <c r="D1588" t="str">
        <f t="shared" ca="1" si="49"/>
        <v/>
      </c>
    </row>
    <row r="1589" spans="1:4" x14ac:dyDescent="0.25">
      <c r="A1589" t="str">
        <f>IF(Données!A1590&lt;&gt;0,Données!A1590,"")</f>
        <v/>
      </c>
      <c r="B1589">
        <f t="shared" ca="1" si="48"/>
        <v>0</v>
      </c>
      <c r="C1589" t="str">
        <f ca="1">IF(B1589=0,"",COUNTIF($B$2:B1589,"&gt;0"))</f>
        <v/>
      </c>
      <c r="D1589" t="str">
        <f t="shared" ca="1" si="49"/>
        <v/>
      </c>
    </row>
    <row r="1590" spans="1:4" x14ac:dyDescent="0.25">
      <c r="A1590" t="str">
        <f>IF(Données!A1591&lt;&gt;0,Données!A1591,"")</f>
        <v/>
      </c>
      <c r="B1590">
        <f t="shared" ca="1" si="48"/>
        <v>0</v>
      </c>
      <c r="C1590" t="str">
        <f ca="1">IF(B1590=0,"",COUNTIF($B$2:B1590,"&gt;0"))</f>
        <v/>
      </c>
      <c r="D1590" t="str">
        <f t="shared" ca="1" si="49"/>
        <v/>
      </c>
    </row>
    <row r="1591" spans="1:4" x14ac:dyDescent="0.25">
      <c r="A1591" t="str">
        <f>IF(Données!A1592&lt;&gt;0,Données!A1592,"")</f>
        <v/>
      </c>
      <c r="B1591">
        <f t="shared" ca="1" si="48"/>
        <v>0</v>
      </c>
      <c r="C1591" t="str">
        <f ca="1">IF(B1591=0,"",COUNTIF($B$2:B1591,"&gt;0"))</f>
        <v/>
      </c>
      <c r="D1591" t="str">
        <f t="shared" ca="1" si="49"/>
        <v/>
      </c>
    </row>
    <row r="1592" spans="1:4" x14ac:dyDescent="0.25">
      <c r="A1592" t="str">
        <f>IF(Données!A1593&lt;&gt;0,Données!A1593,"")</f>
        <v/>
      </c>
      <c r="B1592">
        <f t="shared" ca="1" si="48"/>
        <v>0</v>
      </c>
      <c r="C1592" t="str">
        <f ca="1">IF(B1592=0,"",COUNTIF($B$2:B1592,"&gt;0"))</f>
        <v/>
      </c>
      <c r="D1592" t="str">
        <f t="shared" ca="1" si="49"/>
        <v/>
      </c>
    </row>
    <row r="1593" spans="1:4" x14ac:dyDescent="0.25">
      <c r="A1593" t="str">
        <f>IF(Données!A1594&lt;&gt;0,Données!A1594,"")</f>
        <v/>
      </c>
      <c r="B1593">
        <f t="shared" ca="1" si="48"/>
        <v>0</v>
      </c>
      <c r="C1593" t="str">
        <f ca="1">IF(B1593=0,"",COUNTIF($B$2:B1593,"&gt;0"))</f>
        <v/>
      </c>
      <c r="D1593" t="str">
        <f t="shared" ca="1" si="49"/>
        <v/>
      </c>
    </row>
    <row r="1594" spans="1:4" x14ac:dyDescent="0.25">
      <c r="A1594" t="str">
        <f>IF(Données!A1595&lt;&gt;0,Données!A1595,"")</f>
        <v/>
      </c>
      <c r="B1594">
        <f t="shared" ca="1" si="48"/>
        <v>0</v>
      </c>
      <c r="C1594" t="str">
        <f ca="1">IF(B1594=0,"",COUNTIF($B$2:B1594,"&gt;0"))</f>
        <v/>
      </c>
      <c r="D1594" t="str">
        <f t="shared" ca="1" si="49"/>
        <v/>
      </c>
    </row>
    <row r="1595" spans="1:4" x14ac:dyDescent="0.25">
      <c r="A1595" t="str">
        <f>IF(Données!A1596&lt;&gt;0,Données!A1596,"")</f>
        <v/>
      </c>
      <c r="B1595">
        <f t="shared" ca="1" si="48"/>
        <v>0</v>
      </c>
      <c r="C1595" t="str">
        <f ca="1">IF(B1595=0,"",COUNTIF($B$2:B1595,"&gt;0"))</f>
        <v/>
      </c>
      <c r="D1595" t="str">
        <f t="shared" ca="1" si="49"/>
        <v/>
      </c>
    </row>
    <row r="1596" spans="1:4" x14ac:dyDescent="0.25">
      <c r="A1596" t="str">
        <f>IF(Données!A1597&lt;&gt;0,Données!A1597,"")</f>
        <v/>
      </c>
      <c r="B1596">
        <f t="shared" ca="1" si="48"/>
        <v>0</v>
      </c>
      <c r="C1596" t="str">
        <f ca="1">IF(B1596=0,"",COUNTIF($B$2:B1596,"&gt;0"))</f>
        <v/>
      </c>
      <c r="D1596" t="str">
        <f t="shared" ca="1" si="49"/>
        <v/>
      </c>
    </row>
    <row r="1597" spans="1:4" x14ac:dyDescent="0.25">
      <c r="A1597" t="str">
        <f>IF(Données!A1598&lt;&gt;0,Données!A1598,"")</f>
        <v/>
      </c>
      <c r="B1597">
        <f t="shared" ca="1" si="48"/>
        <v>0</v>
      </c>
      <c r="C1597" t="str">
        <f ca="1">IF(B1597=0,"",COUNTIF($B$2:B1597,"&gt;0"))</f>
        <v/>
      </c>
      <c r="D1597" t="str">
        <f t="shared" ca="1" si="49"/>
        <v/>
      </c>
    </row>
    <row r="1598" spans="1:4" x14ac:dyDescent="0.25">
      <c r="A1598" t="str">
        <f>IF(Données!A1599&lt;&gt;0,Données!A1599,"")</f>
        <v/>
      </c>
      <c r="B1598">
        <f t="shared" ca="1" si="48"/>
        <v>0</v>
      </c>
      <c r="C1598" t="str">
        <f ca="1">IF(B1598=0,"",COUNTIF($B$2:B1598,"&gt;0"))</f>
        <v/>
      </c>
      <c r="D1598" t="str">
        <f t="shared" ca="1" si="49"/>
        <v/>
      </c>
    </row>
    <row r="1599" spans="1:4" x14ac:dyDescent="0.25">
      <c r="A1599" t="str">
        <f>IF(Données!A1600&lt;&gt;0,Données!A1600,"")</f>
        <v/>
      </c>
      <c r="B1599">
        <f t="shared" ca="1" si="48"/>
        <v>0</v>
      </c>
      <c r="C1599" t="str">
        <f ca="1">IF(B1599=0,"",COUNTIF($B$2:B1599,"&gt;0"))</f>
        <v/>
      </c>
      <c r="D1599" t="str">
        <f t="shared" ca="1" si="49"/>
        <v/>
      </c>
    </row>
    <row r="1600" spans="1:4" x14ac:dyDescent="0.25">
      <c r="A1600" t="str">
        <f>IF(Données!A1601&lt;&gt;0,Données!A1601,"")</f>
        <v/>
      </c>
      <c r="B1600">
        <f t="shared" ca="1" si="48"/>
        <v>0</v>
      </c>
      <c r="C1600" t="str">
        <f ca="1">IF(B1600=0,"",COUNTIF($B$2:B1600,"&gt;0"))</f>
        <v/>
      </c>
      <c r="D1600" t="str">
        <f t="shared" ca="1" si="49"/>
        <v/>
      </c>
    </row>
    <row r="1601" spans="1:4" x14ac:dyDescent="0.25">
      <c r="A1601" t="str">
        <f>IF(Données!A1602&lt;&gt;0,Données!A1602,"")</f>
        <v/>
      </c>
      <c r="B1601">
        <f t="shared" ca="1" si="48"/>
        <v>0</v>
      </c>
      <c r="C1601" t="str">
        <f ca="1">IF(B1601=0,"",COUNTIF($B$2:B1601,"&gt;0"))</f>
        <v/>
      </c>
      <c r="D1601" t="str">
        <f t="shared" ca="1" si="49"/>
        <v/>
      </c>
    </row>
    <row r="1602" spans="1:4" x14ac:dyDescent="0.25">
      <c r="A1602" t="str">
        <f>IF(Données!A1603&lt;&gt;0,Données!A1603,"")</f>
        <v/>
      </c>
      <c r="B1602">
        <f t="shared" ca="1" si="48"/>
        <v>0</v>
      </c>
      <c r="C1602" t="str">
        <f ca="1">IF(B1602=0,"",COUNTIF($B$2:B1602,"&gt;0"))</f>
        <v/>
      </c>
      <c r="D1602" t="str">
        <f t="shared" ca="1" si="49"/>
        <v/>
      </c>
    </row>
    <row r="1603" spans="1:4" x14ac:dyDescent="0.25">
      <c r="A1603" t="str">
        <f>IF(Données!A1604&lt;&gt;0,Données!A1604,"")</f>
        <v/>
      </c>
      <c r="B1603">
        <f t="shared" ref="B1603:B1666" ca="1" si="50">IFERROR(SEARCH(INDIRECT(CELL("adresse")),A1603),0)</f>
        <v>0</v>
      </c>
      <c r="C1603" t="str">
        <f ca="1">IF(B1603=0,"",COUNTIF($B$2:B1603,"&gt;0"))</f>
        <v/>
      </c>
      <c r="D1603" t="str">
        <f t="shared" ref="D1603:D1666" ca="1" si="51">IFERROR(INDEX(A:A,MATCH(ROW(B1602),C:C,0)),"")</f>
        <v/>
      </c>
    </row>
    <row r="1604" spans="1:4" x14ac:dyDescent="0.25">
      <c r="A1604" t="str">
        <f>IF(Données!A1605&lt;&gt;0,Données!A1605,"")</f>
        <v/>
      </c>
      <c r="B1604">
        <f t="shared" ca="1" si="50"/>
        <v>0</v>
      </c>
      <c r="C1604" t="str">
        <f ca="1">IF(B1604=0,"",COUNTIF($B$2:B1604,"&gt;0"))</f>
        <v/>
      </c>
      <c r="D1604" t="str">
        <f t="shared" ca="1" si="51"/>
        <v/>
      </c>
    </row>
    <row r="1605" spans="1:4" x14ac:dyDescent="0.25">
      <c r="A1605" t="str">
        <f>IF(Données!A1606&lt;&gt;0,Données!A1606,"")</f>
        <v/>
      </c>
      <c r="B1605">
        <f t="shared" ca="1" si="50"/>
        <v>0</v>
      </c>
      <c r="C1605" t="str">
        <f ca="1">IF(B1605=0,"",COUNTIF($B$2:B1605,"&gt;0"))</f>
        <v/>
      </c>
      <c r="D1605" t="str">
        <f t="shared" ca="1" si="51"/>
        <v/>
      </c>
    </row>
    <row r="1606" spans="1:4" x14ac:dyDescent="0.25">
      <c r="A1606" t="str">
        <f>IF(Données!A1607&lt;&gt;0,Données!A1607,"")</f>
        <v/>
      </c>
      <c r="B1606">
        <f t="shared" ca="1" si="50"/>
        <v>0</v>
      </c>
      <c r="C1606" t="str">
        <f ca="1">IF(B1606=0,"",COUNTIF($B$2:B1606,"&gt;0"))</f>
        <v/>
      </c>
      <c r="D1606" t="str">
        <f t="shared" ca="1" si="51"/>
        <v/>
      </c>
    </row>
    <row r="1607" spans="1:4" x14ac:dyDescent="0.25">
      <c r="A1607" t="str">
        <f>IF(Données!A1608&lt;&gt;0,Données!A1608,"")</f>
        <v/>
      </c>
      <c r="B1607">
        <f t="shared" ca="1" si="50"/>
        <v>0</v>
      </c>
      <c r="C1607" t="str">
        <f ca="1">IF(B1607=0,"",COUNTIF($B$2:B1607,"&gt;0"))</f>
        <v/>
      </c>
      <c r="D1607" t="str">
        <f t="shared" ca="1" si="51"/>
        <v/>
      </c>
    </row>
    <row r="1608" spans="1:4" x14ac:dyDescent="0.25">
      <c r="A1608" t="str">
        <f>IF(Données!A1609&lt;&gt;0,Données!A1609,"")</f>
        <v/>
      </c>
      <c r="B1608">
        <f t="shared" ca="1" si="50"/>
        <v>0</v>
      </c>
      <c r="C1608" t="str">
        <f ca="1">IF(B1608=0,"",COUNTIF($B$2:B1608,"&gt;0"))</f>
        <v/>
      </c>
      <c r="D1608" t="str">
        <f t="shared" ca="1" si="51"/>
        <v/>
      </c>
    </row>
    <row r="1609" spans="1:4" x14ac:dyDescent="0.25">
      <c r="A1609" t="str">
        <f>IF(Données!A1610&lt;&gt;0,Données!A1610,"")</f>
        <v/>
      </c>
      <c r="B1609">
        <f t="shared" ca="1" si="50"/>
        <v>0</v>
      </c>
      <c r="C1609" t="str">
        <f ca="1">IF(B1609=0,"",COUNTIF($B$2:B1609,"&gt;0"))</f>
        <v/>
      </c>
      <c r="D1609" t="str">
        <f t="shared" ca="1" si="51"/>
        <v/>
      </c>
    </row>
    <row r="1610" spans="1:4" x14ac:dyDescent="0.25">
      <c r="A1610" t="str">
        <f>IF(Données!A1611&lt;&gt;0,Données!A1611,"")</f>
        <v/>
      </c>
      <c r="B1610">
        <f t="shared" ca="1" si="50"/>
        <v>0</v>
      </c>
      <c r="C1610" t="str">
        <f ca="1">IF(B1610=0,"",COUNTIF($B$2:B1610,"&gt;0"))</f>
        <v/>
      </c>
      <c r="D1610" t="str">
        <f t="shared" ca="1" si="51"/>
        <v/>
      </c>
    </row>
    <row r="1611" spans="1:4" x14ac:dyDescent="0.25">
      <c r="A1611" t="str">
        <f>IF(Données!A1612&lt;&gt;0,Données!A1612,"")</f>
        <v/>
      </c>
      <c r="B1611">
        <f t="shared" ca="1" si="50"/>
        <v>0</v>
      </c>
      <c r="C1611" t="str">
        <f ca="1">IF(B1611=0,"",COUNTIF($B$2:B1611,"&gt;0"))</f>
        <v/>
      </c>
      <c r="D1611" t="str">
        <f t="shared" ca="1" si="51"/>
        <v/>
      </c>
    </row>
    <row r="1612" spans="1:4" x14ac:dyDescent="0.25">
      <c r="A1612" t="str">
        <f>IF(Données!A1613&lt;&gt;0,Données!A1613,"")</f>
        <v/>
      </c>
      <c r="B1612">
        <f t="shared" ca="1" si="50"/>
        <v>0</v>
      </c>
      <c r="C1612" t="str">
        <f ca="1">IF(B1612=0,"",COUNTIF($B$2:B1612,"&gt;0"))</f>
        <v/>
      </c>
      <c r="D1612" t="str">
        <f t="shared" ca="1" si="51"/>
        <v/>
      </c>
    </row>
    <row r="1613" spans="1:4" x14ac:dyDescent="0.25">
      <c r="A1613" t="str">
        <f>IF(Données!A1614&lt;&gt;0,Données!A1614,"")</f>
        <v/>
      </c>
      <c r="B1613">
        <f t="shared" ca="1" si="50"/>
        <v>0</v>
      </c>
      <c r="C1613" t="str">
        <f ca="1">IF(B1613=0,"",COUNTIF($B$2:B1613,"&gt;0"))</f>
        <v/>
      </c>
      <c r="D1613" t="str">
        <f t="shared" ca="1" si="51"/>
        <v/>
      </c>
    </row>
    <row r="1614" spans="1:4" x14ac:dyDescent="0.25">
      <c r="A1614" t="str">
        <f>IF(Données!A1615&lt;&gt;0,Données!A1615,"")</f>
        <v/>
      </c>
      <c r="B1614">
        <f t="shared" ca="1" si="50"/>
        <v>0</v>
      </c>
      <c r="C1614" t="str">
        <f ca="1">IF(B1614=0,"",COUNTIF($B$2:B1614,"&gt;0"))</f>
        <v/>
      </c>
      <c r="D1614" t="str">
        <f t="shared" ca="1" si="51"/>
        <v/>
      </c>
    </row>
    <row r="1615" spans="1:4" x14ac:dyDescent="0.25">
      <c r="A1615" t="str">
        <f>IF(Données!A1616&lt;&gt;0,Données!A1616,"")</f>
        <v/>
      </c>
      <c r="B1615">
        <f t="shared" ca="1" si="50"/>
        <v>0</v>
      </c>
      <c r="C1615" t="str">
        <f ca="1">IF(B1615=0,"",COUNTIF($B$2:B1615,"&gt;0"))</f>
        <v/>
      </c>
      <c r="D1615" t="str">
        <f t="shared" ca="1" si="51"/>
        <v/>
      </c>
    </row>
    <row r="1616" spans="1:4" x14ac:dyDescent="0.25">
      <c r="A1616" t="str">
        <f>IF(Données!A1617&lt;&gt;0,Données!A1617,"")</f>
        <v/>
      </c>
      <c r="B1616">
        <f t="shared" ca="1" si="50"/>
        <v>0</v>
      </c>
      <c r="C1616" t="str">
        <f ca="1">IF(B1616=0,"",COUNTIF($B$2:B1616,"&gt;0"))</f>
        <v/>
      </c>
      <c r="D1616" t="str">
        <f t="shared" ca="1" si="51"/>
        <v/>
      </c>
    </row>
    <row r="1617" spans="1:4" x14ac:dyDescent="0.25">
      <c r="A1617" t="str">
        <f>IF(Données!A1618&lt;&gt;0,Données!A1618,"")</f>
        <v/>
      </c>
      <c r="B1617">
        <f t="shared" ca="1" si="50"/>
        <v>0</v>
      </c>
      <c r="C1617" t="str">
        <f ca="1">IF(B1617=0,"",COUNTIF($B$2:B1617,"&gt;0"))</f>
        <v/>
      </c>
      <c r="D1617" t="str">
        <f t="shared" ca="1" si="51"/>
        <v/>
      </c>
    </row>
    <row r="1618" spans="1:4" x14ac:dyDescent="0.25">
      <c r="A1618" t="str">
        <f>IF(Données!A1619&lt;&gt;0,Données!A1619,"")</f>
        <v/>
      </c>
      <c r="B1618">
        <f t="shared" ca="1" si="50"/>
        <v>0</v>
      </c>
      <c r="C1618" t="str">
        <f ca="1">IF(B1618=0,"",COUNTIF($B$2:B1618,"&gt;0"))</f>
        <v/>
      </c>
      <c r="D1618" t="str">
        <f t="shared" ca="1" si="51"/>
        <v/>
      </c>
    </row>
    <row r="1619" spans="1:4" x14ac:dyDescent="0.25">
      <c r="A1619" t="str">
        <f>IF(Données!A1620&lt;&gt;0,Données!A1620,"")</f>
        <v/>
      </c>
      <c r="B1619">
        <f t="shared" ca="1" si="50"/>
        <v>0</v>
      </c>
      <c r="C1619" t="str">
        <f ca="1">IF(B1619=0,"",COUNTIF($B$2:B1619,"&gt;0"))</f>
        <v/>
      </c>
      <c r="D1619" t="str">
        <f t="shared" ca="1" si="51"/>
        <v/>
      </c>
    </row>
    <row r="1620" spans="1:4" x14ac:dyDescent="0.25">
      <c r="A1620" t="str">
        <f>IF(Données!A1621&lt;&gt;0,Données!A1621,"")</f>
        <v/>
      </c>
      <c r="B1620">
        <f t="shared" ca="1" si="50"/>
        <v>0</v>
      </c>
      <c r="C1620" t="str">
        <f ca="1">IF(B1620=0,"",COUNTIF($B$2:B1620,"&gt;0"))</f>
        <v/>
      </c>
      <c r="D1620" t="str">
        <f t="shared" ca="1" si="51"/>
        <v/>
      </c>
    </row>
    <row r="1621" spans="1:4" x14ac:dyDescent="0.25">
      <c r="A1621" t="str">
        <f>IF(Données!A1622&lt;&gt;0,Données!A1622,"")</f>
        <v/>
      </c>
      <c r="B1621">
        <f t="shared" ca="1" si="50"/>
        <v>0</v>
      </c>
      <c r="C1621" t="str">
        <f ca="1">IF(B1621=0,"",COUNTIF($B$2:B1621,"&gt;0"))</f>
        <v/>
      </c>
      <c r="D1621" t="str">
        <f t="shared" ca="1" si="51"/>
        <v/>
      </c>
    </row>
    <row r="1622" spans="1:4" x14ac:dyDescent="0.25">
      <c r="A1622" t="str">
        <f>IF(Données!A1623&lt;&gt;0,Données!A1623,"")</f>
        <v/>
      </c>
      <c r="B1622">
        <f t="shared" ca="1" si="50"/>
        <v>0</v>
      </c>
      <c r="C1622" t="str">
        <f ca="1">IF(B1622=0,"",COUNTIF($B$2:B1622,"&gt;0"))</f>
        <v/>
      </c>
      <c r="D1622" t="str">
        <f t="shared" ca="1" si="51"/>
        <v/>
      </c>
    </row>
    <row r="1623" spans="1:4" x14ac:dyDescent="0.25">
      <c r="A1623" t="str">
        <f>IF(Données!A1624&lt;&gt;0,Données!A1624,"")</f>
        <v/>
      </c>
      <c r="B1623">
        <f t="shared" ca="1" si="50"/>
        <v>0</v>
      </c>
      <c r="C1623" t="str">
        <f ca="1">IF(B1623=0,"",COUNTIF($B$2:B1623,"&gt;0"))</f>
        <v/>
      </c>
      <c r="D1623" t="str">
        <f t="shared" ca="1" si="51"/>
        <v/>
      </c>
    </row>
    <row r="1624" spans="1:4" x14ac:dyDescent="0.25">
      <c r="A1624" t="str">
        <f>IF(Données!A1625&lt;&gt;0,Données!A1625,"")</f>
        <v/>
      </c>
      <c r="B1624">
        <f t="shared" ca="1" si="50"/>
        <v>0</v>
      </c>
      <c r="C1624" t="str">
        <f ca="1">IF(B1624=0,"",COUNTIF($B$2:B1624,"&gt;0"))</f>
        <v/>
      </c>
      <c r="D1624" t="str">
        <f t="shared" ca="1" si="51"/>
        <v/>
      </c>
    </row>
    <row r="1625" spans="1:4" x14ac:dyDescent="0.25">
      <c r="A1625" t="str">
        <f>IF(Données!A1626&lt;&gt;0,Données!A1626,"")</f>
        <v/>
      </c>
      <c r="B1625">
        <f t="shared" ca="1" si="50"/>
        <v>0</v>
      </c>
      <c r="C1625" t="str">
        <f ca="1">IF(B1625=0,"",COUNTIF($B$2:B1625,"&gt;0"))</f>
        <v/>
      </c>
      <c r="D1625" t="str">
        <f t="shared" ca="1" si="51"/>
        <v/>
      </c>
    </row>
    <row r="1626" spans="1:4" x14ac:dyDescent="0.25">
      <c r="A1626" t="str">
        <f>IF(Données!A1627&lt;&gt;0,Données!A1627,"")</f>
        <v/>
      </c>
      <c r="B1626">
        <f t="shared" ca="1" si="50"/>
        <v>0</v>
      </c>
      <c r="C1626" t="str">
        <f ca="1">IF(B1626=0,"",COUNTIF($B$2:B1626,"&gt;0"))</f>
        <v/>
      </c>
      <c r="D1626" t="str">
        <f t="shared" ca="1" si="51"/>
        <v/>
      </c>
    </row>
    <row r="1627" spans="1:4" x14ac:dyDescent="0.25">
      <c r="A1627" t="str">
        <f>IF(Données!A1628&lt;&gt;0,Données!A1628,"")</f>
        <v/>
      </c>
      <c r="B1627">
        <f t="shared" ca="1" si="50"/>
        <v>0</v>
      </c>
      <c r="C1627" t="str">
        <f ca="1">IF(B1627=0,"",COUNTIF($B$2:B1627,"&gt;0"))</f>
        <v/>
      </c>
      <c r="D1627" t="str">
        <f t="shared" ca="1" si="51"/>
        <v/>
      </c>
    </row>
    <row r="1628" spans="1:4" x14ac:dyDescent="0.25">
      <c r="A1628" t="str">
        <f>IF(Données!A1629&lt;&gt;0,Données!A1629,"")</f>
        <v/>
      </c>
      <c r="B1628">
        <f t="shared" ca="1" si="50"/>
        <v>0</v>
      </c>
      <c r="C1628" t="str">
        <f ca="1">IF(B1628=0,"",COUNTIF($B$2:B1628,"&gt;0"))</f>
        <v/>
      </c>
      <c r="D1628" t="str">
        <f t="shared" ca="1" si="51"/>
        <v/>
      </c>
    </row>
    <row r="1629" spans="1:4" x14ac:dyDescent="0.25">
      <c r="A1629" t="str">
        <f>IF(Données!A1630&lt;&gt;0,Données!A1630,"")</f>
        <v/>
      </c>
      <c r="B1629">
        <f t="shared" ca="1" si="50"/>
        <v>0</v>
      </c>
      <c r="C1629" t="str">
        <f ca="1">IF(B1629=0,"",COUNTIF($B$2:B1629,"&gt;0"))</f>
        <v/>
      </c>
      <c r="D1629" t="str">
        <f t="shared" ca="1" si="51"/>
        <v/>
      </c>
    </row>
    <row r="1630" spans="1:4" x14ac:dyDescent="0.25">
      <c r="A1630" t="str">
        <f>IF(Données!A1631&lt;&gt;0,Données!A1631,"")</f>
        <v/>
      </c>
      <c r="B1630">
        <f t="shared" ca="1" si="50"/>
        <v>0</v>
      </c>
      <c r="C1630" t="str">
        <f ca="1">IF(B1630=0,"",COUNTIF($B$2:B1630,"&gt;0"))</f>
        <v/>
      </c>
      <c r="D1630" t="str">
        <f t="shared" ca="1" si="51"/>
        <v/>
      </c>
    </row>
    <row r="1631" spans="1:4" x14ac:dyDescent="0.25">
      <c r="A1631" t="str">
        <f>IF(Données!A1632&lt;&gt;0,Données!A1632,"")</f>
        <v/>
      </c>
      <c r="B1631">
        <f t="shared" ca="1" si="50"/>
        <v>0</v>
      </c>
      <c r="C1631" t="str">
        <f ca="1">IF(B1631=0,"",COUNTIF($B$2:B1631,"&gt;0"))</f>
        <v/>
      </c>
      <c r="D1631" t="str">
        <f t="shared" ca="1" si="51"/>
        <v/>
      </c>
    </row>
    <row r="1632" spans="1:4" x14ac:dyDescent="0.25">
      <c r="A1632" t="str">
        <f>IF(Données!A1633&lt;&gt;0,Données!A1633,"")</f>
        <v/>
      </c>
      <c r="B1632">
        <f t="shared" ca="1" si="50"/>
        <v>0</v>
      </c>
      <c r="C1632" t="str">
        <f ca="1">IF(B1632=0,"",COUNTIF($B$2:B1632,"&gt;0"))</f>
        <v/>
      </c>
      <c r="D1632" t="str">
        <f t="shared" ca="1" si="51"/>
        <v/>
      </c>
    </row>
    <row r="1633" spans="1:4" x14ac:dyDescent="0.25">
      <c r="A1633" t="str">
        <f>IF(Données!A1634&lt;&gt;0,Données!A1634,"")</f>
        <v/>
      </c>
      <c r="B1633">
        <f t="shared" ca="1" si="50"/>
        <v>0</v>
      </c>
      <c r="C1633" t="str">
        <f ca="1">IF(B1633=0,"",COUNTIF($B$2:B1633,"&gt;0"))</f>
        <v/>
      </c>
      <c r="D1633" t="str">
        <f t="shared" ca="1" si="51"/>
        <v/>
      </c>
    </row>
    <row r="1634" spans="1:4" x14ac:dyDescent="0.25">
      <c r="A1634" t="str">
        <f>IF(Données!A1635&lt;&gt;0,Données!A1635,"")</f>
        <v/>
      </c>
      <c r="B1634">
        <f t="shared" ca="1" si="50"/>
        <v>0</v>
      </c>
      <c r="C1634" t="str">
        <f ca="1">IF(B1634=0,"",COUNTIF($B$2:B1634,"&gt;0"))</f>
        <v/>
      </c>
      <c r="D1634" t="str">
        <f t="shared" ca="1" si="51"/>
        <v/>
      </c>
    </row>
    <row r="1635" spans="1:4" x14ac:dyDescent="0.25">
      <c r="A1635" t="str">
        <f>IF(Données!A1636&lt;&gt;0,Données!A1636,"")</f>
        <v/>
      </c>
      <c r="B1635">
        <f t="shared" ca="1" si="50"/>
        <v>0</v>
      </c>
      <c r="C1635" t="str">
        <f ca="1">IF(B1635=0,"",COUNTIF($B$2:B1635,"&gt;0"))</f>
        <v/>
      </c>
      <c r="D1635" t="str">
        <f t="shared" ca="1" si="51"/>
        <v/>
      </c>
    </row>
    <row r="1636" spans="1:4" x14ac:dyDescent="0.25">
      <c r="A1636" t="str">
        <f>IF(Données!A1637&lt;&gt;0,Données!A1637,"")</f>
        <v/>
      </c>
      <c r="B1636">
        <f t="shared" ca="1" si="50"/>
        <v>0</v>
      </c>
      <c r="C1636" t="str">
        <f ca="1">IF(B1636=0,"",COUNTIF($B$2:B1636,"&gt;0"))</f>
        <v/>
      </c>
      <c r="D1636" t="str">
        <f t="shared" ca="1" si="51"/>
        <v/>
      </c>
    </row>
    <row r="1637" spans="1:4" x14ac:dyDescent="0.25">
      <c r="A1637" t="str">
        <f>IF(Données!A1638&lt;&gt;0,Données!A1638,"")</f>
        <v/>
      </c>
      <c r="B1637">
        <f t="shared" ca="1" si="50"/>
        <v>0</v>
      </c>
      <c r="C1637" t="str">
        <f ca="1">IF(B1637=0,"",COUNTIF($B$2:B1637,"&gt;0"))</f>
        <v/>
      </c>
      <c r="D1637" t="str">
        <f t="shared" ca="1" si="51"/>
        <v/>
      </c>
    </row>
    <row r="1638" spans="1:4" x14ac:dyDescent="0.25">
      <c r="A1638" t="str">
        <f>IF(Données!A1639&lt;&gt;0,Données!A1639,"")</f>
        <v/>
      </c>
      <c r="B1638">
        <f t="shared" ca="1" si="50"/>
        <v>0</v>
      </c>
      <c r="C1638" t="str">
        <f ca="1">IF(B1638=0,"",COUNTIF($B$2:B1638,"&gt;0"))</f>
        <v/>
      </c>
      <c r="D1638" t="str">
        <f t="shared" ca="1" si="51"/>
        <v/>
      </c>
    </row>
    <row r="1639" spans="1:4" x14ac:dyDescent="0.25">
      <c r="A1639" t="str">
        <f>IF(Données!A1640&lt;&gt;0,Données!A1640,"")</f>
        <v/>
      </c>
      <c r="B1639">
        <f t="shared" ca="1" si="50"/>
        <v>0</v>
      </c>
      <c r="C1639" t="str">
        <f ca="1">IF(B1639=0,"",COUNTIF($B$2:B1639,"&gt;0"))</f>
        <v/>
      </c>
      <c r="D1639" t="str">
        <f t="shared" ca="1" si="51"/>
        <v/>
      </c>
    </row>
    <row r="1640" spans="1:4" x14ac:dyDescent="0.25">
      <c r="A1640" t="str">
        <f>IF(Données!A1641&lt;&gt;0,Données!A1641,"")</f>
        <v/>
      </c>
      <c r="B1640">
        <f t="shared" ca="1" si="50"/>
        <v>0</v>
      </c>
      <c r="C1640" t="str">
        <f ca="1">IF(B1640=0,"",COUNTIF($B$2:B1640,"&gt;0"))</f>
        <v/>
      </c>
      <c r="D1640" t="str">
        <f t="shared" ca="1" si="51"/>
        <v/>
      </c>
    </row>
    <row r="1641" spans="1:4" x14ac:dyDescent="0.25">
      <c r="A1641" t="str">
        <f>IF(Données!A1642&lt;&gt;0,Données!A1642,"")</f>
        <v/>
      </c>
      <c r="B1641">
        <f t="shared" ca="1" si="50"/>
        <v>0</v>
      </c>
      <c r="C1641" t="str">
        <f ca="1">IF(B1641=0,"",COUNTIF($B$2:B1641,"&gt;0"))</f>
        <v/>
      </c>
      <c r="D1641" t="str">
        <f t="shared" ca="1" si="51"/>
        <v/>
      </c>
    </row>
    <row r="1642" spans="1:4" x14ac:dyDescent="0.25">
      <c r="A1642" t="str">
        <f>IF(Données!A1643&lt;&gt;0,Données!A1643,"")</f>
        <v/>
      </c>
      <c r="B1642">
        <f t="shared" ca="1" si="50"/>
        <v>0</v>
      </c>
      <c r="C1642" t="str">
        <f ca="1">IF(B1642=0,"",COUNTIF($B$2:B1642,"&gt;0"))</f>
        <v/>
      </c>
      <c r="D1642" t="str">
        <f t="shared" ca="1" si="51"/>
        <v/>
      </c>
    </row>
    <row r="1643" spans="1:4" x14ac:dyDescent="0.25">
      <c r="A1643" t="str">
        <f>IF(Données!A1644&lt;&gt;0,Données!A1644,"")</f>
        <v/>
      </c>
      <c r="B1643">
        <f t="shared" ca="1" si="50"/>
        <v>0</v>
      </c>
      <c r="C1643" t="str">
        <f ca="1">IF(B1643=0,"",COUNTIF($B$2:B1643,"&gt;0"))</f>
        <v/>
      </c>
      <c r="D1643" t="str">
        <f t="shared" ca="1" si="51"/>
        <v/>
      </c>
    </row>
    <row r="1644" spans="1:4" x14ac:dyDescent="0.25">
      <c r="A1644" t="str">
        <f>IF(Données!A1645&lt;&gt;0,Données!A1645,"")</f>
        <v/>
      </c>
      <c r="B1644">
        <f t="shared" ca="1" si="50"/>
        <v>0</v>
      </c>
      <c r="C1644" t="str">
        <f ca="1">IF(B1644=0,"",COUNTIF($B$2:B1644,"&gt;0"))</f>
        <v/>
      </c>
      <c r="D1644" t="str">
        <f t="shared" ca="1" si="51"/>
        <v/>
      </c>
    </row>
    <row r="1645" spans="1:4" x14ac:dyDescent="0.25">
      <c r="A1645" t="str">
        <f>IF(Données!A1646&lt;&gt;0,Données!A1646,"")</f>
        <v/>
      </c>
      <c r="B1645">
        <f t="shared" ca="1" si="50"/>
        <v>0</v>
      </c>
      <c r="C1645" t="str">
        <f ca="1">IF(B1645=0,"",COUNTIF($B$2:B1645,"&gt;0"))</f>
        <v/>
      </c>
      <c r="D1645" t="str">
        <f t="shared" ca="1" si="51"/>
        <v/>
      </c>
    </row>
    <row r="1646" spans="1:4" x14ac:dyDescent="0.25">
      <c r="A1646" t="str">
        <f>IF(Données!A1647&lt;&gt;0,Données!A1647,"")</f>
        <v/>
      </c>
      <c r="B1646">
        <f t="shared" ca="1" si="50"/>
        <v>0</v>
      </c>
      <c r="C1646" t="str">
        <f ca="1">IF(B1646=0,"",COUNTIF($B$2:B1646,"&gt;0"))</f>
        <v/>
      </c>
      <c r="D1646" t="str">
        <f t="shared" ca="1" si="51"/>
        <v/>
      </c>
    </row>
    <row r="1647" spans="1:4" x14ac:dyDescent="0.25">
      <c r="A1647" t="str">
        <f>IF(Données!A1648&lt;&gt;0,Données!A1648,"")</f>
        <v/>
      </c>
      <c r="B1647">
        <f t="shared" ca="1" si="50"/>
        <v>0</v>
      </c>
      <c r="C1647" t="str">
        <f ca="1">IF(B1647=0,"",COUNTIF($B$2:B1647,"&gt;0"))</f>
        <v/>
      </c>
      <c r="D1647" t="str">
        <f t="shared" ca="1" si="51"/>
        <v/>
      </c>
    </row>
    <row r="1648" spans="1:4" x14ac:dyDescent="0.25">
      <c r="A1648" t="str">
        <f>IF(Données!A1649&lt;&gt;0,Données!A1649,"")</f>
        <v/>
      </c>
      <c r="B1648">
        <f t="shared" ca="1" si="50"/>
        <v>0</v>
      </c>
      <c r="C1648" t="str">
        <f ca="1">IF(B1648=0,"",COUNTIF($B$2:B1648,"&gt;0"))</f>
        <v/>
      </c>
      <c r="D1648" t="str">
        <f t="shared" ca="1" si="51"/>
        <v/>
      </c>
    </row>
    <row r="1649" spans="1:4" x14ac:dyDescent="0.25">
      <c r="A1649" t="str">
        <f>IF(Données!A1650&lt;&gt;0,Données!A1650,"")</f>
        <v/>
      </c>
      <c r="B1649">
        <f t="shared" ca="1" si="50"/>
        <v>0</v>
      </c>
      <c r="C1649" t="str">
        <f ca="1">IF(B1649=0,"",COUNTIF($B$2:B1649,"&gt;0"))</f>
        <v/>
      </c>
      <c r="D1649" t="str">
        <f t="shared" ca="1" si="51"/>
        <v/>
      </c>
    </row>
    <row r="1650" spans="1:4" x14ac:dyDescent="0.25">
      <c r="A1650" t="str">
        <f>IF(Données!A1651&lt;&gt;0,Données!A1651,"")</f>
        <v/>
      </c>
      <c r="B1650">
        <f t="shared" ca="1" si="50"/>
        <v>0</v>
      </c>
      <c r="C1650" t="str">
        <f ca="1">IF(B1650=0,"",COUNTIF($B$2:B1650,"&gt;0"))</f>
        <v/>
      </c>
      <c r="D1650" t="str">
        <f t="shared" ca="1" si="51"/>
        <v/>
      </c>
    </row>
    <row r="1651" spans="1:4" x14ac:dyDescent="0.25">
      <c r="A1651" t="str">
        <f>IF(Données!A1652&lt;&gt;0,Données!A1652,"")</f>
        <v/>
      </c>
      <c r="B1651">
        <f t="shared" ca="1" si="50"/>
        <v>0</v>
      </c>
      <c r="C1651" t="str">
        <f ca="1">IF(B1651=0,"",COUNTIF($B$2:B1651,"&gt;0"))</f>
        <v/>
      </c>
      <c r="D1651" t="str">
        <f t="shared" ca="1" si="51"/>
        <v/>
      </c>
    </row>
    <row r="1652" spans="1:4" x14ac:dyDescent="0.25">
      <c r="A1652" t="str">
        <f>IF(Données!A1653&lt;&gt;0,Données!A1653,"")</f>
        <v/>
      </c>
      <c r="B1652">
        <f t="shared" ca="1" si="50"/>
        <v>0</v>
      </c>
      <c r="C1652" t="str">
        <f ca="1">IF(B1652=0,"",COUNTIF($B$2:B1652,"&gt;0"))</f>
        <v/>
      </c>
      <c r="D1652" t="str">
        <f t="shared" ca="1" si="51"/>
        <v/>
      </c>
    </row>
    <row r="1653" spans="1:4" x14ac:dyDescent="0.25">
      <c r="A1653" t="str">
        <f>IF(Données!A1654&lt;&gt;0,Données!A1654,"")</f>
        <v/>
      </c>
      <c r="B1653">
        <f t="shared" ca="1" si="50"/>
        <v>0</v>
      </c>
      <c r="C1653" t="str">
        <f ca="1">IF(B1653=0,"",COUNTIF($B$2:B1653,"&gt;0"))</f>
        <v/>
      </c>
      <c r="D1653" t="str">
        <f t="shared" ca="1" si="51"/>
        <v/>
      </c>
    </row>
    <row r="1654" spans="1:4" x14ac:dyDescent="0.25">
      <c r="A1654" t="str">
        <f>IF(Données!A1655&lt;&gt;0,Données!A1655,"")</f>
        <v/>
      </c>
      <c r="B1654">
        <f t="shared" ca="1" si="50"/>
        <v>0</v>
      </c>
      <c r="C1654" t="str">
        <f ca="1">IF(B1654=0,"",COUNTIF($B$2:B1654,"&gt;0"))</f>
        <v/>
      </c>
      <c r="D1654" t="str">
        <f t="shared" ca="1" si="51"/>
        <v/>
      </c>
    </row>
    <row r="1655" spans="1:4" x14ac:dyDescent="0.25">
      <c r="A1655" t="str">
        <f>IF(Données!A1656&lt;&gt;0,Données!A1656,"")</f>
        <v/>
      </c>
      <c r="B1655">
        <f t="shared" ca="1" si="50"/>
        <v>0</v>
      </c>
      <c r="C1655" t="str">
        <f ca="1">IF(B1655=0,"",COUNTIF($B$2:B1655,"&gt;0"))</f>
        <v/>
      </c>
      <c r="D1655" t="str">
        <f t="shared" ca="1" si="51"/>
        <v/>
      </c>
    </row>
    <row r="1656" spans="1:4" x14ac:dyDescent="0.25">
      <c r="A1656" t="str">
        <f>IF(Données!A1657&lt;&gt;0,Données!A1657,"")</f>
        <v/>
      </c>
      <c r="B1656">
        <f t="shared" ca="1" si="50"/>
        <v>0</v>
      </c>
      <c r="C1656" t="str">
        <f ca="1">IF(B1656=0,"",COUNTIF($B$2:B1656,"&gt;0"))</f>
        <v/>
      </c>
      <c r="D1656" t="str">
        <f t="shared" ca="1" si="51"/>
        <v/>
      </c>
    </row>
    <row r="1657" spans="1:4" x14ac:dyDescent="0.25">
      <c r="A1657" t="str">
        <f>IF(Données!A1658&lt;&gt;0,Données!A1658,"")</f>
        <v/>
      </c>
      <c r="B1657">
        <f t="shared" ca="1" si="50"/>
        <v>0</v>
      </c>
      <c r="C1657" t="str">
        <f ca="1">IF(B1657=0,"",COUNTIF($B$2:B1657,"&gt;0"))</f>
        <v/>
      </c>
      <c r="D1657" t="str">
        <f t="shared" ca="1" si="51"/>
        <v/>
      </c>
    </row>
    <row r="1658" spans="1:4" x14ac:dyDescent="0.25">
      <c r="A1658" t="str">
        <f>IF(Données!A1659&lt;&gt;0,Données!A1659,"")</f>
        <v/>
      </c>
      <c r="B1658">
        <f t="shared" ca="1" si="50"/>
        <v>0</v>
      </c>
      <c r="C1658" t="str">
        <f ca="1">IF(B1658=0,"",COUNTIF($B$2:B1658,"&gt;0"))</f>
        <v/>
      </c>
      <c r="D1658" t="str">
        <f t="shared" ca="1" si="51"/>
        <v/>
      </c>
    </row>
    <row r="1659" spans="1:4" x14ac:dyDescent="0.25">
      <c r="A1659" t="str">
        <f>IF(Données!A1660&lt;&gt;0,Données!A1660,"")</f>
        <v/>
      </c>
      <c r="B1659">
        <f t="shared" ca="1" si="50"/>
        <v>0</v>
      </c>
      <c r="C1659" t="str">
        <f ca="1">IF(B1659=0,"",COUNTIF($B$2:B1659,"&gt;0"))</f>
        <v/>
      </c>
      <c r="D1659" t="str">
        <f t="shared" ca="1" si="51"/>
        <v/>
      </c>
    </row>
    <row r="1660" spans="1:4" x14ac:dyDescent="0.25">
      <c r="A1660" t="str">
        <f>IF(Données!A1661&lt;&gt;0,Données!A1661,"")</f>
        <v/>
      </c>
      <c r="B1660">
        <f t="shared" ca="1" si="50"/>
        <v>0</v>
      </c>
      <c r="C1660" t="str">
        <f ca="1">IF(B1660=0,"",COUNTIF($B$2:B1660,"&gt;0"))</f>
        <v/>
      </c>
      <c r="D1660" t="str">
        <f t="shared" ca="1" si="51"/>
        <v/>
      </c>
    </row>
    <row r="1661" spans="1:4" x14ac:dyDescent="0.25">
      <c r="A1661" t="str">
        <f>IF(Données!A1662&lt;&gt;0,Données!A1662,"")</f>
        <v/>
      </c>
      <c r="B1661">
        <f t="shared" ca="1" si="50"/>
        <v>0</v>
      </c>
      <c r="C1661" t="str">
        <f ca="1">IF(B1661=0,"",COUNTIF($B$2:B1661,"&gt;0"))</f>
        <v/>
      </c>
      <c r="D1661" t="str">
        <f t="shared" ca="1" si="51"/>
        <v/>
      </c>
    </row>
    <row r="1662" spans="1:4" x14ac:dyDescent="0.25">
      <c r="A1662" t="str">
        <f>IF(Données!A1663&lt;&gt;0,Données!A1663,"")</f>
        <v/>
      </c>
      <c r="B1662">
        <f t="shared" ca="1" si="50"/>
        <v>0</v>
      </c>
      <c r="C1662" t="str">
        <f ca="1">IF(B1662=0,"",COUNTIF($B$2:B1662,"&gt;0"))</f>
        <v/>
      </c>
      <c r="D1662" t="str">
        <f t="shared" ca="1" si="51"/>
        <v/>
      </c>
    </row>
    <row r="1663" spans="1:4" x14ac:dyDescent="0.25">
      <c r="A1663" t="str">
        <f>IF(Données!A1664&lt;&gt;0,Données!A1664,"")</f>
        <v/>
      </c>
      <c r="B1663">
        <f t="shared" ca="1" si="50"/>
        <v>0</v>
      </c>
      <c r="C1663" t="str">
        <f ca="1">IF(B1663=0,"",COUNTIF($B$2:B1663,"&gt;0"))</f>
        <v/>
      </c>
      <c r="D1663" t="str">
        <f t="shared" ca="1" si="51"/>
        <v/>
      </c>
    </row>
    <row r="1664" spans="1:4" x14ac:dyDescent="0.25">
      <c r="A1664" t="str">
        <f>IF(Données!A1665&lt;&gt;0,Données!A1665,"")</f>
        <v/>
      </c>
      <c r="B1664">
        <f t="shared" ca="1" si="50"/>
        <v>0</v>
      </c>
      <c r="C1664" t="str">
        <f ca="1">IF(B1664=0,"",COUNTIF($B$2:B1664,"&gt;0"))</f>
        <v/>
      </c>
      <c r="D1664" t="str">
        <f t="shared" ca="1" si="51"/>
        <v/>
      </c>
    </row>
    <row r="1665" spans="1:4" x14ac:dyDescent="0.25">
      <c r="A1665" t="str">
        <f>IF(Données!A1666&lt;&gt;0,Données!A1666,"")</f>
        <v/>
      </c>
      <c r="B1665">
        <f t="shared" ca="1" si="50"/>
        <v>0</v>
      </c>
      <c r="C1665" t="str">
        <f ca="1">IF(B1665=0,"",COUNTIF($B$2:B1665,"&gt;0"))</f>
        <v/>
      </c>
      <c r="D1665" t="str">
        <f t="shared" ca="1" si="51"/>
        <v/>
      </c>
    </row>
    <row r="1666" spans="1:4" x14ac:dyDescent="0.25">
      <c r="A1666" t="str">
        <f>IF(Données!A1667&lt;&gt;0,Données!A1667,"")</f>
        <v/>
      </c>
      <c r="B1666">
        <f t="shared" ca="1" si="50"/>
        <v>0</v>
      </c>
      <c r="C1666" t="str">
        <f ca="1">IF(B1666=0,"",COUNTIF($B$2:B1666,"&gt;0"))</f>
        <v/>
      </c>
      <c r="D1666" t="str">
        <f t="shared" ca="1" si="51"/>
        <v/>
      </c>
    </row>
    <row r="1667" spans="1:4" x14ac:dyDescent="0.25">
      <c r="A1667" t="str">
        <f>IF(Données!A1668&lt;&gt;0,Données!A1668,"")</f>
        <v/>
      </c>
      <c r="B1667">
        <f t="shared" ref="B1667:B1730" ca="1" si="52">IFERROR(SEARCH(INDIRECT(CELL("adresse")),A1667),0)</f>
        <v>0</v>
      </c>
      <c r="C1667" t="str">
        <f ca="1">IF(B1667=0,"",COUNTIF($B$2:B1667,"&gt;0"))</f>
        <v/>
      </c>
      <c r="D1667" t="str">
        <f t="shared" ref="D1667:D1730" ca="1" si="53">IFERROR(INDEX(A:A,MATCH(ROW(B1666),C:C,0)),"")</f>
        <v/>
      </c>
    </row>
    <row r="1668" spans="1:4" x14ac:dyDescent="0.25">
      <c r="A1668" t="str">
        <f>IF(Données!A1669&lt;&gt;0,Données!A1669,"")</f>
        <v/>
      </c>
      <c r="B1668">
        <f t="shared" ca="1" si="52"/>
        <v>0</v>
      </c>
      <c r="C1668" t="str">
        <f ca="1">IF(B1668=0,"",COUNTIF($B$2:B1668,"&gt;0"))</f>
        <v/>
      </c>
      <c r="D1668" t="str">
        <f t="shared" ca="1" si="53"/>
        <v/>
      </c>
    </row>
    <row r="1669" spans="1:4" x14ac:dyDescent="0.25">
      <c r="A1669" t="str">
        <f>IF(Données!A1670&lt;&gt;0,Données!A1670,"")</f>
        <v/>
      </c>
      <c r="B1669">
        <f t="shared" ca="1" si="52"/>
        <v>0</v>
      </c>
      <c r="C1669" t="str">
        <f ca="1">IF(B1669=0,"",COUNTIF($B$2:B1669,"&gt;0"))</f>
        <v/>
      </c>
      <c r="D1669" t="str">
        <f t="shared" ca="1" si="53"/>
        <v/>
      </c>
    </row>
    <row r="1670" spans="1:4" x14ac:dyDescent="0.25">
      <c r="A1670" t="str">
        <f>IF(Données!A1671&lt;&gt;0,Données!A1671,"")</f>
        <v/>
      </c>
      <c r="B1670">
        <f t="shared" ca="1" si="52"/>
        <v>0</v>
      </c>
      <c r="C1670" t="str">
        <f ca="1">IF(B1670=0,"",COUNTIF($B$2:B1670,"&gt;0"))</f>
        <v/>
      </c>
      <c r="D1670" t="str">
        <f t="shared" ca="1" si="53"/>
        <v/>
      </c>
    </row>
    <row r="1671" spans="1:4" x14ac:dyDescent="0.25">
      <c r="A1671" t="str">
        <f>IF(Données!A1672&lt;&gt;0,Données!A1672,"")</f>
        <v/>
      </c>
      <c r="B1671">
        <f t="shared" ca="1" si="52"/>
        <v>0</v>
      </c>
      <c r="C1671" t="str">
        <f ca="1">IF(B1671=0,"",COUNTIF($B$2:B1671,"&gt;0"))</f>
        <v/>
      </c>
      <c r="D1671" t="str">
        <f t="shared" ca="1" si="53"/>
        <v/>
      </c>
    </row>
    <row r="1672" spans="1:4" x14ac:dyDescent="0.25">
      <c r="A1672" t="str">
        <f>IF(Données!A1673&lt;&gt;0,Données!A1673,"")</f>
        <v/>
      </c>
      <c r="B1672">
        <f t="shared" ca="1" si="52"/>
        <v>0</v>
      </c>
      <c r="C1672" t="str">
        <f ca="1">IF(B1672=0,"",COUNTIF($B$2:B1672,"&gt;0"))</f>
        <v/>
      </c>
      <c r="D1672" t="str">
        <f t="shared" ca="1" si="53"/>
        <v/>
      </c>
    </row>
    <row r="1673" spans="1:4" x14ac:dyDescent="0.25">
      <c r="A1673" t="str">
        <f>IF(Données!A1674&lt;&gt;0,Données!A1674,"")</f>
        <v/>
      </c>
      <c r="B1673">
        <f t="shared" ca="1" si="52"/>
        <v>0</v>
      </c>
      <c r="C1673" t="str">
        <f ca="1">IF(B1673=0,"",COUNTIF($B$2:B1673,"&gt;0"))</f>
        <v/>
      </c>
      <c r="D1673" t="str">
        <f t="shared" ca="1" si="53"/>
        <v/>
      </c>
    </row>
    <row r="1674" spans="1:4" x14ac:dyDescent="0.25">
      <c r="A1674" t="str">
        <f>IF(Données!A1675&lt;&gt;0,Données!A1675,"")</f>
        <v/>
      </c>
      <c r="B1674">
        <f t="shared" ca="1" si="52"/>
        <v>0</v>
      </c>
      <c r="C1674" t="str">
        <f ca="1">IF(B1674=0,"",COUNTIF($B$2:B1674,"&gt;0"))</f>
        <v/>
      </c>
      <c r="D1674" t="str">
        <f t="shared" ca="1" si="53"/>
        <v/>
      </c>
    </row>
    <row r="1675" spans="1:4" x14ac:dyDescent="0.25">
      <c r="A1675" t="str">
        <f>IF(Données!A1676&lt;&gt;0,Données!A1676,"")</f>
        <v/>
      </c>
      <c r="B1675">
        <f t="shared" ca="1" si="52"/>
        <v>0</v>
      </c>
      <c r="C1675" t="str">
        <f ca="1">IF(B1675=0,"",COUNTIF($B$2:B1675,"&gt;0"))</f>
        <v/>
      </c>
      <c r="D1675" t="str">
        <f t="shared" ca="1" si="53"/>
        <v/>
      </c>
    </row>
    <row r="1676" spans="1:4" x14ac:dyDescent="0.25">
      <c r="A1676" t="str">
        <f>IF(Données!A1677&lt;&gt;0,Données!A1677,"")</f>
        <v/>
      </c>
      <c r="B1676">
        <f t="shared" ca="1" si="52"/>
        <v>0</v>
      </c>
      <c r="C1676" t="str">
        <f ca="1">IF(B1676=0,"",COUNTIF($B$2:B1676,"&gt;0"))</f>
        <v/>
      </c>
      <c r="D1676" t="str">
        <f t="shared" ca="1" si="53"/>
        <v/>
      </c>
    </row>
    <row r="1677" spans="1:4" x14ac:dyDescent="0.25">
      <c r="A1677" t="str">
        <f>IF(Données!A1678&lt;&gt;0,Données!A1678,"")</f>
        <v/>
      </c>
      <c r="B1677">
        <f t="shared" ca="1" si="52"/>
        <v>0</v>
      </c>
      <c r="C1677" t="str">
        <f ca="1">IF(B1677=0,"",COUNTIF($B$2:B1677,"&gt;0"))</f>
        <v/>
      </c>
      <c r="D1677" t="str">
        <f t="shared" ca="1" si="53"/>
        <v/>
      </c>
    </row>
    <row r="1678" spans="1:4" x14ac:dyDescent="0.25">
      <c r="A1678" t="str">
        <f>IF(Données!A1679&lt;&gt;0,Données!A1679,"")</f>
        <v/>
      </c>
      <c r="B1678">
        <f t="shared" ca="1" si="52"/>
        <v>0</v>
      </c>
      <c r="C1678" t="str">
        <f ca="1">IF(B1678=0,"",COUNTIF($B$2:B1678,"&gt;0"))</f>
        <v/>
      </c>
      <c r="D1678" t="str">
        <f t="shared" ca="1" si="53"/>
        <v/>
      </c>
    </row>
    <row r="1679" spans="1:4" x14ac:dyDescent="0.25">
      <c r="A1679" t="str">
        <f>IF(Données!A1680&lt;&gt;0,Données!A1680,"")</f>
        <v/>
      </c>
      <c r="B1679">
        <f t="shared" ca="1" si="52"/>
        <v>0</v>
      </c>
      <c r="C1679" t="str">
        <f ca="1">IF(B1679=0,"",COUNTIF($B$2:B1679,"&gt;0"))</f>
        <v/>
      </c>
      <c r="D1679" t="str">
        <f t="shared" ca="1" si="53"/>
        <v/>
      </c>
    </row>
    <row r="1680" spans="1:4" x14ac:dyDescent="0.25">
      <c r="A1680" t="str">
        <f>IF(Données!A1681&lt;&gt;0,Données!A1681,"")</f>
        <v/>
      </c>
      <c r="B1680">
        <f t="shared" ca="1" si="52"/>
        <v>0</v>
      </c>
      <c r="C1680" t="str">
        <f ca="1">IF(B1680=0,"",COUNTIF($B$2:B1680,"&gt;0"))</f>
        <v/>
      </c>
      <c r="D1680" t="str">
        <f t="shared" ca="1" si="53"/>
        <v/>
      </c>
    </row>
    <row r="1681" spans="1:4" x14ac:dyDescent="0.25">
      <c r="A1681" t="str">
        <f>IF(Données!A1682&lt;&gt;0,Données!A1682,"")</f>
        <v/>
      </c>
      <c r="B1681">
        <f t="shared" ca="1" si="52"/>
        <v>0</v>
      </c>
      <c r="C1681" t="str">
        <f ca="1">IF(B1681=0,"",COUNTIF($B$2:B1681,"&gt;0"))</f>
        <v/>
      </c>
      <c r="D1681" t="str">
        <f t="shared" ca="1" si="53"/>
        <v/>
      </c>
    </row>
    <row r="1682" spans="1:4" x14ac:dyDescent="0.25">
      <c r="A1682" t="str">
        <f>IF(Données!A1683&lt;&gt;0,Données!A1683,"")</f>
        <v/>
      </c>
      <c r="B1682">
        <f t="shared" ca="1" si="52"/>
        <v>0</v>
      </c>
      <c r="C1682" t="str">
        <f ca="1">IF(B1682=0,"",COUNTIF($B$2:B1682,"&gt;0"))</f>
        <v/>
      </c>
      <c r="D1682" t="str">
        <f t="shared" ca="1" si="53"/>
        <v/>
      </c>
    </row>
    <row r="1683" spans="1:4" x14ac:dyDescent="0.25">
      <c r="A1683" t="str">
        <f>IF(Données!A1684&lt;&gt;0,Données!A1684,"")</f>
        <v/>
      </c>
      <c r="B1683">
        <f t="shared" ca="1" si="52"/>
        <v>0</v>
      </c>
      <c r="C1683" t="str">
        <f ca="1">IF(B1683=0,"",COUNTIF($B$2:B1683,"&gt;0"))</f>
        <v/>
      </c>
      <c r="D1683" t="str">
        <f t="shared" ca="1" si="53"/>
        <v/>
      </c>
    </row>
    <row r="1684" spans="1:4" x14ac:dyDescent="0.25">
      <c r="A1684" t="str">
        <f>IF(Données!A1685&lt;&gt;0,Données!A1685,"")</f>
        <v/>
      </c>
      <c r="B1684">
        <f t="shared" ca="1" si="52"/>
        <v>0</v>
      </c>
      <c r="C1684" t="str">
        <f ca="1">IF(B1684=0,"",COUNTIF($B$2:B1684,"&gt;0"))</f>
        <v/>
      </c>
      <c r="D1684" t="str">
        <f t="shared" ca="1" si="53"/>
        <v/>
      </c>
    </row>
    <row r="1685" spans="1:4" x14ac:dyDescent="0.25">
      <c r="A1685" t="str">
        <f>IF(Données!A1686&lt;&gt;0,Données!A1686,"")</f>
        <v/>
      </c>
      <c r="B1685">
        <f t="shared" ca="1" si="52"/>
        <v>0</v>
      </c>
      <c r="C1685" t="str">
        <f ca="1">IF(B1685=0,"",COUNTIF($B$2:B1685,"&gt;0"))</f>
        <v/>
      </c>
      <c r="D1685" t="str">
        <f t="shared" ca="1" si="53"/>
        <v/>
      </c>
    </row>
    <row r="1686" spans="1:4" x14ac:dyDescent="0.25">
      <c r="A1686" t="str">
        <f>IF(Données!A1687&lt;&gt;0,Données!A1687,"")</f>
        <v/>
      </c>
      <c r="B1686">
        <f t="shared" ca="1" si="52"/>
        <v>0</v>
      </c>
      <c r="C1686" t="str">
        <f ca="1">IF(B1686=0,"",COUNTIF($B$2:B1686,"&gt;0"))</f>
        <v/>
      </c>
      <c r="D1686" t="str">
        <f t="shared" ca="1" si="53"/>
        <v/>
      </c>
    </row>
    <row r="1687" spans="1:4" x14ac:dyDescent="0.25">
      <c r="A1687" t="str">
        <f>IF(Données!A1688&lt;&gt;0,Données!A1688,"")</f>
        <v/>
      </c>
      <c r="B1687">
        <f t="shared" ca="1" si="52"/>
        <v>0</v>
      </c>
      <c r="C1687" t="str">
        <f ca="1">IF(B1687=0,"",COUNTIF($B$2:B1687,"&gt;0"))</f>
        <v/>
      </c>
      <c r="D1687" t="str">
        <f t="shared" ca="1" si="53"/>
        <v/>
      </c>
    </row>
    <row r="1688" spans="1:4" x14ac:dyDescent="0.25">
      <c r="A1688" t="str">
        <f>IF(Données!A1689&lt;&gt;0,Données!A1689,"")</f>
        <v/>
      </c>
      <c r="B1688">
        <f t="shared" ca="1" si="52"/>
        <v>0</v>
      </c>
      <c r="C1688" t="str">
        <f ca="1">IF(B1688=0,"",COUNTIF($B$2:B1688,"&gt;0"))</f>
        <v/>
      </c>
      <c r="D1688" t="str">
        <f t="shared" ca="1" si="53"/>
        <v/>
      </c>
    </row>
    <row r="1689" spans="1:4" x14ac:dyDescent="0.25">
      <c r="A1689" t="str">
        <f>IF(Données!A1690&lt;&gt;0,Données!A1690,"")</f>
        <v/>
      </c>
      <c r="B1689">
        <f t="shared" ca="1" si="52"/>
        <v>0</v>
      </c>
      <c r="C1689" t="str">
        <f ca="1">IF(B1689=0,"",COUNTIF($B$2:B1689,"&gt;0"))</f>
        <v/>
      </c>
      <c r="D1689" t="str">
        <f t="shared" ca="1" si="53"/>
        <v/>
      </c>
    </row>
    <row r="1690" spans="1:4" x14ac:dyDescent="0.25">
      <c r="A1690" t="str">
        <f>IF(Données!A1691&lt;&gt;0,Données!A1691,"")</f>
        <v/>
      </c>
      <c r="B1690">
        <f t="shared" ca="1" si="52"/>
        <v>0</v>
      </c>
      <c r="C1690" t="str">
        <f ca="1">IF(B1690=0,"",COUNTIF($B$2:B1690,"&gt;0"))</f>
        <v/>
      </c>
      <c r="D1690" t="str">
        <f t="shared" ca="1" si="53"/>
        <v/>
      </c>
    </row>
    <row r="1691" spans="1:4" x14ac:dyDescent="0.25">
      <c r="A1691" t="str">
        <f>IF(Données!A1692&lt;&gt;0,Données!A1692,"")</f>
        <v/>
      </c>
      <c r="B1691">
        <f t="shared" ca="1" si="52"/>
        <v>0</v>
      </c>
      <c r="C1691" t="str">
        <f ca="1">IF(B1691=0,"",COUNTIF($B$2:B1691,"&gt;0"))</f>
        <v/>
      </c>
      <c r="D1691" t="str">
        <f t="shared" ca="1" si="53"/>
        <v/>
      </c>
    </row>
    <row r="1692" spans="1:4" x14ac:dyDescent="0.25">
      <c r="A1692" t="str">
        <f>IF(Données!A1693&lt;&gt;0,Données!A1693,"")</f>
        <v/>
      </c>
      <c r="B1692">
        <f t="shared" ca="1" si="52"/>
        <v>0</v>
      </c>
      <c r="C1692" t="str">
        <f ca="1">IF(B1692=0,"",COUNTIF($B$2:B1692,"&gt;0"))</f>
        <v/>
      </c>
      <c r="D1692" t="str">
        <f t="shared" ca="1" si="53"/>
        <v/>
      </c>
    </row>
    <row r="1693" spans="1:4" x14ac:dyDescent="0.25">
      <c r="A1693" t="str">
        <f>IF(Données!A1694&lt;&gt;0,Données!A1694,"")</f>
        <v/>
      </c>
      <c r="B1693">
        <f t="shared" ca="1" si="52"/>
        <v>0</v>
      </c>
      <c r="C1693" t="str">
        <f ca="1">IF(B1693=0,"",COUNTIF($B$2:B1693,"&gt;0"))</f>
        <v/>
      </c>
      <c r="D1693" t="str">
        <f t="shared" ca="1" si="53"/>
        <v/>
      </c>
    </row>
    <row r="1694" spans="1:4" x14ac:dyDescent="0.25">
      <c r="A1694" t="str">
        <f>IF(Données!A1695&lt;&gt;0,Données!A1695,"")</f>
        <v/>
      </c>
      <c r="B1694">
        <f t="shared" ca="1" si="52"/>
        <v>0</v>
      </c>
      <c r="C1694" t="str">
        <f ca="1">IF(B1694=0,"",COUNTIF($B$2:B1694,"&gt;0"))</f>
        <v/>
      </c>
      <c r="D1694" t="str">
        <f t="shared" ca="1" si="53"/>
        <v/>
      </c>
    </row>
    <row r="1695" spans="1:4" x14ac:dyDescent="0.25">
      <c r="A1695" t="str">
        <f>IF(Données!A1696&lt;&gt;0,Données!A1696,"")</f>
        <v/>
      </c>
      <c r="B1695">
        <f t="shared" ca="1" si="52"/>
        <v>0</v>
      </c>
      <c r="C1695" t="str">
        <f ca="1">IF(B1695=0,"",COUNTIF($B$2:B1695,"&gt;0"))</f>
        <v/>
      </c>
      <c r="D1695" t="str">
        <f t="shared" ca="1" si="53"/>
        <v/>
      </c>
    </row>
    <row r="1696" spans="1:4" x14ac:dyDescent="0.25">
      <c r="A1696" t="str">
        <f>IF(Données!A1697&lt;&gt;0,Données!A1697,"")</f>
        <v/>
      </c>
      <c r="B1696">
        <f t="shared" ca="1" si="52"/>
        <v>0</v>
      </c>
      <c r="C1696" t="str">
        <f ca="1">IF(B1696=0,"",COUNTIF($B$2:B1696,"&gt;0"))</f>
        <v/>
      </c>
      <c r="D1696" t="str">
        <f t="shared" ca="1" si="53"/>
        <v/>
      </c>
    </row>
    <row r="1697" spans="1:4" x14ac:dyDescent="0.25">
      <c r="A1697" t="str">
        <f>IF(Données!A1698&lt;&gt;0,Données!A1698,"")</f>
        <v/>
      </c>
      <c r="B1697">
        <f t="shared" ca="1" si="52"/>
        <v>0</v>
      </c>
      <c r="C1697" t="str">
        <f ca="1">IF(B1697=0,"",COUNTIF($B$2:B1697,"&gt;0"))</f>
        <v/>
      </c>
      <c r="D1697" t="str">
        <f t="shared" ca="1" si="53"/>
        <v/>
      </c>
    </row>
    <row r="1698" spans="1:4" x14ac:dyDescent="0.25">
      <c r="A1698" t="str">
        <f>IF(Données!A1699&lt;&gt;0,Données!A1699,"")</f>
        <v/>
      </c>
      <c r="B1698">
        <f t="shared" ca="1" si="52"/>
        <v>0</v>
      </c>
      <c r="C1698" t="str">
        <f ca="1">IF(B1698=0,"",COUNTIF($B$2:B1698,"&gt;0"))</f>
        <v/>
      </c>
      <c r="D1698" t="str">
        <f t="shared" ca="1" si="53"/>
        <v/>
      </c>
    </row>
    <row r="1699" spans="1:4" x14ac:dyDescent="0.25">
      <c r="A1699" t="str">
        <f>IF(Données!A1700&lt;&gt;0,Données!A1700,"")</f>
        <v/>
      </c>
      <c r="B1699">
        <f t="shared" ca="1" si="52"/>
        <v>0</v>
      </c>
      <c r="C1699" t="str">
        <f ca="1">IF(B1699=0,"",COUNTIF($B$2:B1699,"&gt;0"))</f>
        <v/>
      </c>
      <c r="D1699" t="str">
        <f t="shared" ca="1" si="53"/>
        <v/>
      </c>
    </row>
    <row r="1700" spans="1:4" x14ac:dyDescent="0.25">
      <c r="A1700" t="str">
        <f>IF(Données!A1701&lt;&gt;0,Données!A1701,"")</f>
        <v/>
      </c>
      <c r="B1700">
        <f t="shared" ca="1" si="52"/>
        <v>0</v>
      </c>
      <c r="C1700" t="str">
        <f ca="1">IF(B1700=0,"",COUNTIF($B$2:B1700,"&gt;0"))</f>
        <v/>
      </c>
      <c r="D1700" t="str">
        <f t="shared" ca="1" si="53"/>
        <v/>
      </c>
    </row>
    <row r="1701" spans="1:4" x14ac:dyDescent="0.25">
      <c r="A1701" t="str">
        <f>IF(Données!A1702&lt;&gt;0,Données!A1702,"")</f>
        <v/>
      </c>
      <c r="B1701">
        <f t="shared" ca="1" si="52"/>
        <v>0</v>
      </c>
      <c r="C1701" t="str">
        <f ca="1">IF(B1701=0,"",COUNTIF($B$2:B1701,"&gt;0"))</f>
        <v/>
      </c>
      <c r="D1701" t="str">
        <f t="shared" ca="1" si="53"/>
        <v/>
      </c>
    </row>
    <row r="1702" spans="1:4" x14ac:dyDescent="0.25">
      <c r="A1702" t="str">
        <f>IF(Données!A1703&lt;&gt;0,Données!A1703,"")</f>
        <v/>
      </c>
      <c r="B1702">
        <f t="shared" ca="1" si="52"/>
        <v>0</v>
      </c>
      <c r="C1702" t="str">
        <f ca="1">IF(B1702=0,"",COUNTIF($B$2:B1702,"&gt;0"))</f>
        <v/>
      </c>
      <c r="D1702" t="str">
        <f t="shared" ca="1" si="53"/>
        <v/>
      </c>
    </row>
    <row r="1703" spans="1:4" x14ac:dyDescent="0.25">
      <c r="A1703" t="str">
        <f>IF(Données!A1704&lt;&gt;0,Données!A1704,"")</f>
        <v/>
      </c>
      <c r="B1703">
        <f t="shared" ca="1" si="52"/>
        <v>0</v>
      </c>
      <c r="C1703" t="str">
        <f ca="1">IF(B1703=0,"",COUNTIF($B$2:B1703,"&gt;0"))</f>
        <v/>
      </c>
      <c r="D1703" t="str">
        <f t="shared" ca="1" si="53"/>
        <v/>
      </c>
    </row>
    <row r="1704" spans="1:4" x14ac:dyDescent="0.25">
      <c r="A1704" t="str">
        <f>IF(Données!A1705&lt;&gt;0,Données!A1705,"")</f>
        <v/>
      </c>
      <c r="B1704">
        <f t="shared" ca="1" si="52"/>
        <v>0</v>
      </c>
      <c r="C1704" t="str">
        <f ca="1">IF(B1704=0,"",COUNTIF($B$2:B1704,"&gt;0"))</f>
        <v/>
      </c>
      <c r="D1704" t="str">
        <f t="shared" ca="1" si="53"/>
        <v/>
      </c>
    </row>
    <row r="1705" spans="1:4" x14ac:dyDescent="0.25">
      <c r="A1705" t="str">
        <f>IF(Données!A1706&lt;&gt;0,Données!A1706,"")</f>
        <v/>
      </c>
      <c r="B1705">
        <f t="shared" ca="1" si="52"/>
        <v>0</v>
      </c>
      <c r="C1705" t="str">
        <f ca="1">IF(B1705=0,"",COUNTIF($B$2:B1705,"&gt;0"))</f>
        <v/>
      </c>
      <c r="D1705" t="str">
        <f t="shared" ca="1" si="53"/>
        <v/>
      </c>
    </row>
    <row r="1706" spans="1:4" x14ac:dyDescent="0.25">
      <c r="A1706" t="str">
        <f>IF(Données!A1707&lt;&gt;0,Données!A1707,"")</f>
        <v/>
      </c>
      <c r="B1706">
        <f t="shared" ca="1" si="52"/>
        <v>0</v>
      </c>
      <c r="C1706" t="str">
        <f ca="1">IF(B1706=0,"",COUNTIF($B$2:B1706,"&gt;0"))</f>
        <v/>
      </c>
      <c r="D1706" t="str">
        <f t="shared" ca="1" si="53"/>
        <v/>
      </c>
    </row>
    <row r="1707" spans="1:4" x14ac:dyDescent="0.25">
      <c r="A1707" t="str">
        <f>IF(Données!A1708&lt;&gt;0,Données!A1708,"")</f>
        <v/>
      </c>
      <c r="B1707">
        <f t="shared" ca="1" si="52"/>
        <v>0</v>
      </c>
      <c r="C1707" t="str">
        <f ca="1">IF(B1707=0,"",COUNTIF($B$2:B1707,"&gt;0"))</f>
        <v/>
      </c>
      <c r="D1707" t="str">
        <f t="shared" ca="1" si="53"/>
        <v/>
      </c>
    </row>
    <row r="1708" spans="1:4" x14ac:dyDescent="0.25">
      <c r="A1708" t="str">
        <f>IF(Données!A1709&lt;&gt;0,Données!A1709,"")</f>
        <v/>
      </c>
      <c r="B1708">
        <f t="shared" ca="1" si="52"/>
        <v>0</v>
      </c>
      <c r="C1708" t="str">
        <f ca="1">IF(B1708=0,"",COUNTIF($B$2:B1708,"&gt;0"))</f>
        <v/>
      </c>
      <c r="D1708" t="str">
        <f t="shared" ca="1" si="53"/>
        <v/>
      </c>
    </row>
    <row r="1709" spans="1:4" x14ac:dyDescent="0.25">
      <c r="A1709" t="str">
        <f>IF(Données!A1710&lt;&gt;0,Données!A1710,"")</f>
        <v/>
      </c>
      <c r="B1709">
        <f t="shared" ca="1" si="52"/>
        <v>0</v>
      </c>
      <c r="C1709" t="str">
        <f ca="1">IF(B1709=0,"",COUNTIF($B$2:B1709,"&gt;0"))</f>
        <v/>
      </c>
      <c r="D1709" t="str">
        <f t="shared" ca="1" si="53"/>
        <v/>
      </c>
    </row>
    <row r="1710" spans="1:4" x14ac:dyDescent="0.25">
      <c r="A1710" t="str">
        <f>IF(Données!A1711&lt;&gt;0,Données!A1711,"")</f>
        <v/>
      </c>
      <c r="B1710">
        <f t="shared" ca="1" si="52"/>
        <v>0</v>
      </c>
      <c r="C1710" t="str">
        <f ca="1">IF(B1710=0,"",COUNTIF($B$2:B1710,"&gt;0"))</f>
        <v/>
      </c>
      <c r="D1710" t="str">
        <f t="shared" ca="1" si="53"/>
        <v/>
      </c>
    </row>
    <row r="1711" spans="1:4" x14ac:dyDescent="0.25">
      <c r="A1711" t="str">
        <f>IF(Données!A1712&lt;&gt;0,Données!A1712,"")</f>
        <v/>
      </c>
      <c r="B1711">
        <f t="shared" ca="1" si="52"/>
        <v>0</v>
      </c>
      <c r="C1711" t="str">
        <f ca="1">IF(B1711=0,"",COUNTIF($B$2:B1711,"&gt;0"))</f>
        <v/>
      </c>
      <c r="D1711" t="str">
        <f t="shared" ca="1" si="53"/>
        <v/>
      </c>
    </row>
    <row r="1712" spans="1:4" x14ac:dyDescent="0.25">
      <c r="A1712" t="str">
        <f>IF(Données!A1713&lt;&gt;0,Données!A1713,"")</f>
        <v/>
      </c>
      <c r="B1712">
        <f t="shared" ca="1" si="52"/>
        <v>0</v>
      </c>
      <c r="C1712" t="str">
        <f ca="1">IF(B1712=0,"",COUNTIF($B$2:B1712,"&gt;0"))</f>
        <v/>
      </c>
      <c r="D1712" t="str">
        <f t="shared" ca="1" si="53"/>
        <v/>
      </c>
    </row>
    <row r="1713" spans="1:4" x14ac:dyDescent="0.25">
      <c r="A1713" t="str">
        <f>IF(Données!A1714&lt;&gt;0,Données!A1714,"")</f>
        <v/>
      </c>
      <c r="B1713">
        <f t="shared" ca="1" si="52"/>
        <v>0</v>
      </c>
      <c r="C1713" t="str">
        <f ca="1">IF(B1713=0,"",COUNTIF($B$2:B1713,"&gt;0"))</f>
        <v/>
      </c>
      <c r="D1713" t="str">
        <f t="shared" ca="1" si="53"/>
        <v/>
      </c>
    </row>
    <row r="1714" spans="1:4" x14ac:dyDescent="0.25">
      <c r="A1714" t="str">
        <f>IF(Données!A1715&lt;&gt;0,Données!A1715,"")</f>
        <v/>
      </c>
      <c r="B1714">
        <f t="shared" ca="1" si="52"/>
        <v>0</v>
      </c>
      <c r="C1714" t="str">
        <f ca="1">IF(B1714=0,"",COUNTIF($B$2:B1714,"&gt;0"))</f>
        <v/>
      </c>
      <c r="D1714" t="str">
        <f t="shared" ca="1" si="53"/>
        <v/>
      </c>
    </row>
    <row r="1715" spans="1:4" x14ac:dyDescent="0.25">
      <c r="A1715" t="str">
        <f>IF(Données!A1716&lt;&gt;0,Données!A1716,"")</f>
        <v/>
      </c>
      <c r="B1715">
        <f t="shared" ca="1" si="52"/>
        <v>0</v>
      </c>
      <c r="C1715" t="str">
        <f ca="1">IF(B1715=0,"",COUNTIF($B$2:B1715,"&gt;0"))</f>
        <v/>
      </c>
      <c r="D1715" t="str">
        <f t="shared" ca="1" si="53"/>
        <v/>
      </c>
    </row>
    <row r="1716" spans="1:4" x14ac:dyDescent="0.25">
      <c r="A1716" t="str">
        <f>IF(Données!A1717&lt;&gt;0,Données!A1717,"")</f>
        <v/>
      </c>
      <c r="B1716">
        <f t="shared" ca="1" si="52"/>
        <v>0</v>
      </c>
      <c r="C1716" t="str">
        <f ca="1">IF(B1716=0,"",COUNTIF($B$2:B1716,"&gt;0"))</f>
        <v/>
      </c>
      <c r="D1716" t="str">
        <f t="shared" ca="1" si="53"/>
        <v/>
      </c>
    </row>
    <row r="1717" spans="1:4" x14ac:dyDescent="0.25">
      <c r="A1717" t="str">
        <f>IF(Données!A1718&lt;&gt;0,Données!A1718,"")</f>
        <v/>
      </c>
      <c r="B1717">
        <f t="shared" ca="1" si="52"/>
        <v>0</v>
      </c>
      <c r="C1717" t="str">
        <f ca="1">IF(B1717=0,"",COUNTIF($B$2:B1717,"&gt;0"))</f>
        <v/>
      </c>
      <c r="D1717" t="str">
        <f t="shared" ca="1" si="53"/>
        <v/>
      </c>
    </row>
    <row r="1718" spans="1:4" x14ac:dyDescent="0.25">
      <c r="A1718" t="str">
        <f>IF(Données!A1719&lt;&gt;0,Données!A1719,"")</f>
        <v/>
      </c>
      <c r="B1718">
        <f t="shared" ca="1" si="52"/>
        <v>0</v>
      </c>
      <c r="C1718" t="str">
        <f ca="1">IF(B1718=0,"",COUNTIF($B$2:B1718,"&gt;0"))</f>
        <v/>
      </c>
      <c r="D1718" t="str">
        <f t="shared" ca="1" si="53"/>
        <v/>
      </c>
    </row>
    <row r="1719" spans="1:4" x14ac:dyDescent="0.25">
      <c r="A1719" t="str">
        <f>IF(Données!A1720&lt;&gt;0,Données!A1720,"")</f>
        <v/>
      </c>
      <c r="B1719">
        <f t="shared" ca="1" si="52"/>
        <v>0</v>
      </c>
      <c r="C1719" t="str">
        <f ca="1">IF(B1719=0,"",COUNTIF($B$2:B1719,"&gt;0"))</f>
        <v/>
      </c>
      <c r="D1719" t="str">
        <f t="shared" ca="1" si="53"/>
        <v/>
      </c>
    </row>
    <row r="1720" spans="1:4" x14ac:dyDescent="0.25">
      <c r="A1720" t="str">
        <f>IF(Données!A1721&lt;&gt;0,Données!A1721,"")</f>
        <v/>
      </c>
      <c r="B1720">
        <f t="shared" ca="1" si="52"/>
        <v>0</v>
      </c>
      <c r="C1720" t="str">
        <f ca="1">IF(B1720=0,"",COUNTIF($B$2:B1720,"&gt;0"))</f>
        <v/>
      </c>
      <c r="D1720" t="str">
        <f t="shared" ca="1" si="53"/>
        <v/>
      </c>
    </row>
    <row r="1721" spans="1:4" x14ac:dyDescent="0.25">
      <c r="A1721" t="str">
        <f>IF(Données!A1722&lt;&gt;0,Données!A1722,"")</f>
        <v/>
      </c>
      <c r="B1721">
        <f t="shared" ca="1" si="52"/>
        <v>0</v>
      </c>
      <c r="C1721" t="str">
        <f ca="1">IF(B1721=0,"",COUNTIF($B$2:B1721,"&gt;0"))</f>
        <v/>
      </c>
      <c r="D1721" t="str">
        <f t="shared" ca="1" si="53"/>
        <v/>
      </c>
    </row>
    <row r="1722" spans="1:4" x14ac:dyDescent="0.25">
      <c r="A1722" t="str">
        <f>IF(Données!A1723&lt;&gt;0,Données!A1723,"")</f>
        <v/>
      </c>
      <c r="B1722">
        <f t="shared" ca="1" si="52"/>
        <v>0</v>
      </c>
      <c r="C1722" t="str">
        <f ca="1">IF(B1722=0,"",COUNTIF($B$2:B1722,"&gt;0"))</f>
        <v/>
      </c>
      <c r="D1722" t="str">
        <f t="shared" ca="1" si="53"/>
        <v/>
      </c>
    </row>
    <row r="1723" spans="1:4" x14ac:dyDescent="0.25">
      <c r="A1723" t="str">
        <f>IF(Données!A1724&lt;&gt;0,Données!A1724,"")</f>
        <v/>
      </c>
      <c r="B1723">
        <f t="shared" ca="1" si="52"/>
        <v>0</v>
      </c>
      <c r="C1723" t="str">
        <f ca="1">IF(B1723=0,"",COUNTIF($B$2:B1723,"&gt;0"))</f>
        <v/>
      </c>
      <c r="D1723" t="str">
        <f t="shared" ca="1" si="53"/>
        <v/>
      </c>
    </row>
    <row r="1724" spans="1:4" x14ac:dyDescent="0.25">
      <c r="A1724" t="str">
        <f>IF(Données!A1725&lt;&gt;0,Données!A1725,"")</f>
        <v/>
      </c>
      <c r="B1724">
        <f t="shared" ca="1" si="52"/>
        <v>0</v>
      </c>
      <c r="C1724" t="str">
        <f ca="1">IF(B1724=0,"",COUNTIF($B$2:B1724,"&gt;0"))</f>
        <v/>
      </c>
      <c r="D1724" t="str">
        <f t="shared" ca="1" si="53"/>
        <v/>
      </c>
    </row>
    <row r="1725" spans="1:4" x14ac:dyDescent="0.25">
      <c r="A1725" t="str">
        <f>IF(Données!A1726&lt;&gt;0,Données!A1726,"")</f>
        <v/>
      </c>
      <c r="B1725">
        <f t="shared" ca="1" si="52"/>
        <v>0</v>
      </c>
      <c r="C1725" t="str">
        <f ca="1">IF(B1725=0,"",COUNTIF($B$2:B1725,"&gt;0"))</f>
        <v/>
      </c>
      <c r="D1725" t="str">
        <f t="shared" ca="1" si="53"/>
        <v/>
      </c>
    </row>
    <row r="1726" spans="1:4" x14ac:dyDescent="0.25">
      <c r="A1726" t="str">
        <f>IF(Données!A1727&lt;&gt;0,Données!A1727,"")</f>
        <v/>
      </c>
      <c r="B1726">
        <f t="shared" ca="1" si="52"/>
        <v>0</v>
      </c>
      <c r="C1726" t="str">
        <f ca="1">IF(B1726=0,"",COUNTIF($B$2:B1726,"&gt;0"))</f>
        <v/>
      </c>
      <c r="D1726" t="str">
        <f t="shared" ca="1" si="53"/>
        <v/>
      </c>
    </row>
    <row r="1727" spans="1:4" x14ac:dyDescent="0.25">
      <c r="A1727" t="str">
        <f>IF(Données!A1728&lt;&gt;0,Données!A1728,"")</f>
        <v/>
      </c>
      <c r="B1727">
        <f t="shared" ca="1" si="52"/>
        <v>0</v>
      </c>
      <c r="C1727" t="str">
        <f ca="1">IF(B1727=0,"",COUNTIF($B$2:B1727,"&gt;0"))</f>
        <v/>
      </c>
      <c r="D1727" t="str">
        <f t="shared" ca="1" si="53"/>
        <v/>
      </c>
    </row>
    <row r="1728" spans="1:4" x14ac:dyDescent="0.25">
      <c r="A1728" t="str">
        <f>IF(Données!A1729&lt;&gt;0,Données!A1729,"")</f>
        <v/>
      </c>
      <c r="B1728">
        <f t="shared" ca="1" si="52"/>
        <v>0</v>
      </c>
      <c r="C1728" t="str">
        <f ca="1">IF(B1728=0,"",COUNTIF($B$2:B1728,"&gt;0"))</f>
        <v/>
      </c>
      <c r="D1728" t="str">
        <f t="shared" ca="1" si="53"/>
        <v/>
      </c>
    </row>
    <row r="1729" spans="1:4" x14ac:dyDescent="0.25">
      <c r="A1729" t="str">
        <f>IF(Données!A1730&lt;&gt;0,Données!A1730,"")</f>
        <v/>
      </c>
      <c r="B1729">
        <f t="shared" ca="1" si="52"/>
        <v>0</v>
      </c>
      <c r="C1729" t="str">
        <f ca="1">IF(B1729=0,"",COUNTIF($B$2:B1729,"&gt;0"))</f>
        <v/>
      </c>
      <c r="D1729" t="str">
        <f t="shared" ca="1" si="53"/>
        <v/>
      </c>
    </row>
    <row r="1730" spans="1:4" x14ac:dyDescent="0.25">
      <c r="A1730" t="str">
        <f>IF(Données!A1731&lt;&gt;0,Données!A1731,"")</f>
        <v/>
      </c>
      <c r="B1730">
        <f t="shared" ca="1" si="52"/>
        <v>0</v>
      </c>
      <c r="C1730" t="str">
        <f ca="1">IF(B1730=0,"",COUNTIF($B$2:B1730,"&gt;0"))</f>
        <v/>
      </c>
      <c r="D1730" t="str">
        <f t="shared" ca="1" si="53"/>
        <v/>
      </c>
    </row>
    <row r="1731" spans="1:4" x14ac:dyDescent="0.25">
      <c r="A1731" t="str">
        <f>IF(Données!A1732&lt;&gt;0,Données!A1732,"")</f>
        <v/>
      </c>
      <c r="B1731">
        <f t="shared" ref="B1731:B1794" ca="1" si="54">IFERROR(SEARCH(INDIRECT(CELL("adresse")),A1731),0)</f>
        <v>0</v>
      </c>
      <c r="C1731" t="str">
        <f ca="1">IF(B1731=0,"",COUNTIF($B$2:B1731,"&gt;0"))</f>
        <v/>
      </c>
      <c r="D1731" t="str">
        <f t="shared" ref="D1731:D1794" ca="1" si="55">IFERROR(INDEX(A:A,MATCH(ROW(B1730),C:C,0)),"")</f>
        <v/>
      </c>
    </row>
    <row r="1732" spans="1:4" x14ac:dyDescent="0.25">
      <c r="A1732" t="str">
        <f>IF(Données!A1733&lt;&gt;0,Données!A1733,"")</f>
        <v/>
      </c>
      <c r="B1732">
        <f t="shared" ca="1" si="54"/>
        <v>0</v>
      </c>
      <c r="C1732" t="str">
        <f ca="1">IF(B1732=0,"",COUNTIF($B$2:B1732,"&gt;0"))</f>
        <v/>
      </c>
      <c r="D1732" t="str">
        <f t="shared" ca="1" si="55"/>
        <v/>
      </c>
    </row>
    <row r="1733" spans="1:4" x14ac:dyDescent="0.25">
      <c r="A1733" t="str">
        <f>IF(Données!A1734&lt;&gt;0,Données!A1734,"")</f>
        <v/>
      </c>
      <c r="B1733">
        <f t="shared" ca="1" si="54"/>
        <v>0</v>
      </c>
      <c r="C1733" t="str">
        <f ca="1">IF(B1733=0,"",COUNTIF($B$2:B1733,"&gt;0"))</f>
        <v/>
      </c>
      <c r="D1733" t="str">
        <f t="shared" ca="1" si="55"/>
        <v/>
      </c>
    </row>
    <row r="1734" spans="1:4" x14ac:dyDescent="0.25">
      <c r="A1734" t="str">
        <f>IF(Données!A1735&lt;&gt;0,Données!A1735,"")</f>
        <v/>
      </c>
      <c r="B1734">
        <f t="shared" ca="1" si="54"/>
        <v>0</v>
      </c>
      <c r="C1734" t="str">
        <f ca="1">IF(B1734=0,"",COUNTIF($B$2:B1734,"&gt;0"))</f>
        <v/>
      </c>
      <c r="D1734" t="str">
        <f t="shared" ca="1" si="55"/>
        <v/>
      </c>
    </row>
    <row r="1735" spans="1:4" x14ac:dyDescent="0.25">
      <c r="A1735" t="str">
        <f>IF(Données!A1736&lt;&gt;0,Données!A1736,"")</f>
        <v/>
      </c>
      <c r="B1735">
        <f t="shared" ca="1" si="54"/>
        <v>0</v>
      </c>
      <c r="C1735" t="str">
        <f ca="1">IF(B1735=0,"",COUNTIF($B$2:B1735,"&gt;0"))</f>
        <v/>
      </c>
      <c r="D1735" t="str">
        <f t="shared" ca="1" si="55"/>
        <v/>
      </c>
    </row>
    <row r="1736" spans="1:4" x14ac:dyDescent="0.25">
      <c r="A1736" t="str">
        <f>IF(Données!A1737&lt;&gt;0,Données!A1737,"")</f>
        <v/>
      </c>
      <c r="B1736">
        <f t="shared" ca="1" si="54"/>
        <v>0</v>
      </c>
      <c r="C1736" t="str">
        <f ca="1">IF(B1736=0,"",COUNTIF($B$2:B1736,"&gt;0"))</f>
        <v/>
      </c>
      <c r="D1736" t="str">
        <f t="shared" ca="1" si="55"/>
        <v/>
      </c>
    </row>
    <row r="1737" spans="1:4" x14ac:dyDescent="0.25">
      <c r="A1737" t="str">
        <f>IF(Données!A1738&lt;&gt;0,Données!A1738,"")</f>
        <v/>
      </c>
      <c r="B1737">
        <f t="shared" ca="1" si="54"/>
        <v>0</v>
      </c>
      <c r="C1737" t="str">
        <f ca="1">IF(B1737=0,"",COUNTIF($B$2:B1737,"&gt;0"))</f>
        <v/>
      </c>
      <c r="D1737" t="str">
        <f t="shared" ca="1" si="55"/>
        <v/>
      </c>
    </row>
    <row r="1738" spans="1:4" x14ac:dyDescent="0.25">
      <c r="A1738" t="str">
        <f>IF(Données!A1739&lt;&gt;0,Données!A1739,"")</f>
        <v/>
      </c>
      <c r="B1738">
        <f t="shared" ca="1" si="54"/>
        <v>0</v>
      </c>
      <c r="C1738" t="str">
        <f ca="1">IF(B1738=0,"",COUNTIF($B$2:B1738,"&gt;0"))</f>
        <v/>
      </c>
      <c r="D1738" t="str">
        <f t="shared" ca="1" si="55"/>
        <v/>
      </c>
    </row>
    <row r="1739" spans="1:4" x14ac:dyDescent="0.25">
      <c r="A1739" t="str">
        <f>IF(Données!A1740&lt;&gt;0,Données!A1740,"")</f>
        <v/>
      </c>
      <c r="B1739">
        <f t="shared" ca="1" si="54"/>
        <v>0</v>
      </c>
      <c r="C1739" t="str">
        <f ca="1">IF(B1739=0,"",COUNTIF($B$2:B1739,"&gt;0"))</f>
        <v/>
      </c>
      <c r="D1739" t="str">
        <f t="shared" ca="1" si="55"/>
        <v/>
      </c>
    </row>
    <row r="1740" spans="1:4" x14ac:dyDescent="0.25">
      <c r="A1740" t="str">
        <f>IF(Données!A1741&lt;&gt;0,Données!A1741,"")</f>
        <v/>
      </c>
      <c r="B1740">
        <f t="shared" ca="1" si="54"/>
        <v>0</v>
      </c>
      <c r="C1740" t="str">
        <f ca="1">IF(B1740=0,"",COUNTIF($B$2:B1740,"&gt;0"))</f>
        <v/>
      </c>
      <c r="D1740" t="str">
        <f t="shared" ca="1" si="55"/>
        <v/>
      </c>
    </row>
    <row r="1741" spans="1:4" x14ac:dyDescent="0.25">
      <c r="A1741" t="str">
        <f>IF(Données!A1742&lt;&gt;0,Données!A1742,"")</f>
        <v/>
      </c>
      <c r="B1741">
        <f t="shared" ca="1" si="54"/>
        <v>0</v>
      </c>
      <c r="C1741" t="str">
        <f ca="1">IF(B1741=0,"",COUNTIF($B$2:B1741,"&gt;0"))</f>
        <v/>
      </c>
      <c r="D1741" t="str">
        <f t="shared" ca="1" si="55"/>
        <v/>
      </c>
    </row>
    <row r="1742" spans="1:4" x14ac:dyDescent="0.25">
      <c r="A1742" t="str">
        <f>IF(Données!A1743&lt;&gt;0,Données!A1743,"")</f>
        <v/>
      </c>
      <c r="B1742">
        <f t="shared" ca="1" si="54"/>
        <v>0</v>
      </c>
      <c r="C1742" t="str">
        <f ca="1">IF(B1742=0,"",COUNTIF($B$2:B1742,"&gt;0"))</f>
        <v/>
      </c>
      <c r="D1742" t="str">
        <f t="shared" ca="1" si="55"/>
        <v/>
      </c>
    </row>
    <row r="1743" spans="1:4" x14ac:dyDescent="0.25">
      <c r="A1743" t="str">
        <f>IF(Données!A1744&lt;&gt;0,Données!A1744,"")</f>
        <v/>
      </c>
      <c r="B1743">
        <f t="shared" ca="1" si="54"/>
        <v>0</v>
      </c>
      <c r="C1743" t="str">
        <f ca="1">IF(B1743=0,"",COUNTIF($B$2:B1743,"&gt;0"))</f>
        <v/>
      </c>
      <c r="D1743" t="str">
        <f t="shared" ca="1" si="55"/>
        <v/>
      </c>
    </row>
    <row r="1744" spans="1:4" x14ac:dyDescent="0.25">
      <c r="A1744" t="str">
        <f>IF(Données!A1745&lt;&gt;0,Données!A1745,"")</f>
        <v/>
      </c>
      <c r="B1744">
        <f t="shared" ca="1" si="54"/>
        <v>0</v>
      </c>
      <c r="C1744" t="str">
        <f ca="1">IF(B1744=0,"",COUNTIF($B$2:B1744,"&gt;0"))</f>
        <v/>
      </c>
      <c r="D1744" t="str">
        <f t="shared" ca="1" si="55"/>
        <v/>
      </c>
    </row>
    <row r="1745" spans="1:4" x14ac:dyDescent="0.25">
      <c r="A1745" t="str">
        <f>IF(Données!A1746&lt;&gt;0,Données!A1746,"")</f>
        <v/>
      </c>
      <c r="B1745">
        <f t="shared" ca="1" si="54"/>
        <v>0</v>
      </c>
      <c r="C1745" t="str">
        <f ca="1">IF(B1745=0,"",COUNTIF($B$2:B1745,"&gt;0"))</f>
        <v/>
      </c>
      <c r="D1745" t="str">
        <f t="shared" ca="1" si="55"/>
        <v/>
      </c>
    </row>
    <row r="1746" spans="1:4" x14ac:dyDescent="0.25">
      <c r="A1746" t="str">
        <f>IF(Données!A1747&lt;&gt;0,Données!A1747,"")</f>
        <v/>
      </c>
      <c r="B1746">
        <f t="shared" ca="1" si="54"/>
        <v>0</v>
      </c>
      <c r="C1746" t="str">
        <f ca="1">IF(B1746=0,"",COUNTIF($B$2:B1746,"&gt;0"))</f>
        <v/>
      </c>
      <c r="D1746" t="str">
        <f t="shared" ca="1" si="55"/>
        <v/>
      </c>
    </row>
    <row r="1747" spans="1:4" x14ac:dyDescent="0.25">
      <c r="A1747" t="str">
        <f>IF(Données!A1748&lt;&gt;0,Données!A1748,"")</f>
        <v/>
      </c>
      <c r="B1747">
        <f t="shared" ca="1" si="54"/>
        <v>0</v>
      </c>
      <c r="C1747" t="str">
        <f ca="1">IF(B1747=0,"",COUNTIF($B$2:B1747,"&gt;0"))</f>
        <v/>
      </c>
      <c r="D1747" t="str">
        <f t="shared" ca="1" si="55"/>
        <v/>
      </c>
    </row>
    <row r="1748" spans="1:4" x14ac:dyDescent="0.25">
      <c r="A1748" t="str">
        <f>IF(Données!A1749&lt;&gt;0,Données!A1749,"")</f>
        <v/>
      </c>
      <c r="B1748">
        <f t="shared" ca="1" si="54"/>
        <v>0</v>
      </c>
      <c r="C1748" t="str">
        <f ca="1">IF(B1748=0,"",COUNTIF($B$2:B1748,"&gt;0"))</f>
        <v/>
      </c>
      <c r="D1748" t="str">
        <f t="shared" ca="1" si="55"/>
        <v/>
      </c>
    </row>
    <row r="1749" spans="1:4" x14ac:dyDescent="0.25">
      <c r="A1749" t="str">
        <f>IF(Données!A1750&lt;&gt;0,Données!A1750,"")</f>
        <v/>
      </c>
      <c r="B1749">
        <f t="shared" ca="1" si="54"/>
        <v>0</v>
      </c>
      <c r="C1749" t="str">
        <f ca="1">IF(B1749=0,"",COUNTIF($B$2:B1749,"&gt;0"))</f>
        <v/>
      </c>
      <c r="D1749" t="str">
        <f t="shared" ca="1" si="55"/>
        <v/>
      </c>
    </row>
    <row r="1750" spans="1:4" x14ac:dyDescent="0.25">
      <c r="A1750" t="str">
        <f>IF(Données!A1751&lt;&gt;0,Données!A1751,"")</f>
        <v/>
      </c>
      <c r="B1750">
        <f t="shared" ca="1" si="54"/>
        <v>0</v>
      </c>
      <c r="C1750" t="str">
        <f ca="1">IF(B1750=0,"",COUNTIF($B$2:B1750,"&gt;0"))</f>
        <v/>
      </c>
      <c r="D1750" t="str">
        <f t="shared" ca="1" si="55"/>
        <v/>
      </c>
    </row>
    <row r="1751" spans="1:4" x14ac:dyDescent="0.25">
      <c r="A1751" t="str">
        <f>IF(Données!A1752&lt;&gt;0,Données!A1752,"")</f>
        <v/>
      </c>
      <c r="B1751">
        <f t="shared" ca="1" si="54"/>
        <v>0</v>
      </c>
      <c r="C1751" t="str">
        <f ca="1">IF(B1751=0,"",COUNTIF($B$2:B1751,"&gt;0"))</f>
        <v/>
      </c>
      <c r="D1751" t="str">
        <f t="shared" ca="1" si="55"/>
        <v/>
      </c>
    </row>
    <row r="1752" spans="1:4" x14ac:dyDescent="0.25">
      <c r="A1752" t="str">
        <f>IF(Données!A1753&lt;&gt;0,Données!A1753,"")</f>
        <v/>
      </c>
      <c r="B1752">
        <f t="shared" ca="1" si="54"/>
        <v>0</v>
      </c>
      <c r="C1752" t="str">
        <f ca="1">IF(B1752=0,"",COUNTIF($B$2:B1752,"&gt;0"))</f>
        <v/>
      </c>
      <c r="D1752" t="str">
        <f t="shared" ca="1" si="55"/>
        <v/>
      </c>
    </row>
    <row r="1753" spans="1:4" x14ac:dyDescent="0.25">
      <c r="A1753" t="str">
        <f>IF(Données!A1754&lt;&gt;0,Données!A1754,"")</f>
        <v/>
      </c>
      <c r="B1753">
        <f t="shared" ca="1" si="54"/>
        <v>0</v>
      </c>
      <c r="C1753" t="str">
        <f ca="1">IF(B1753=0,"",COUNTIF($B$2:B1753,"&gt;0"))</f>
        <v/>
      </c>
      <c r="D1753" t="str">
        <f t="shared" ca="1" si="55"/>
        <v/>
      </c>
    </row>
    <row r="1754" spans="1:4" x14ac:dyDescent="0.25">
      <c r="A1754" t="str">
        <f>IF(Données!A1755&lt;&gt;0,Données!A1755,"")</f>
        <v/>
      </c>
      <c r="B1754">
        <f t="shared" ca="1" si="54"/>
        <v>0</v>
      </c>
      <c r="C1754" t="str">
        <f ca="1">IF(B1754=0,"",COUNTIF($B$2:B1754,"&gt;0"))</f>
        <v/>
      </c>
      <c r="D1754" t="str">
        <f t="shared" ca="1" si="55"/>
        <v/>
      </c>
    </row>
    <row r="1755" spans="1:4" x14ac:dyDescent="0.25">
      <c r="A1755" t="str">
        <f>IF(Données!A1756&lt;&gt;0,Données!A1756,"")</f>
        <v/>
      </c>
      <c r="B1755">
        <f t="shared" ca="1" si="54"/>
        <v>0</v>
      </c>
      <c r="C1755" t="str">
        <f ca="1">IF(B1755=0,"",COUNTIF($B$2:B1755,"&gt;0"))</f>
        <v/>
      </c>
      <c r="D1755" t="str">
        <f t="shared" ca="1" si="55"/>
        <v/>
      </c>
    </row>
    <row r="1756" spans="1:4" x14ac:dyDescent="0.25">
      <c r="A1756" t="str">
        <f>IF(Données!A1757&lt;&gt;0,Données!A1757,"")</f>
        <v/>
      </c>
      <c r="B1756">
        <f t="shared" ca="1" si="54"/>
        <v>0</v>
      </c>
      <c r="C1756" t="str">
        <f ca="1">IF(B1756=0,"",COUNTIF($B$2:B1756,"&gt;0"))</f>
        <v/>
      </c>
      <c r="D1756" t="str">
        <f t="shared" ca="1" si="55"/>
        <v/>
      </c>
    </row>
    <row r="1757" spans="1:4" x14ac:dyDescent="0.25">
      <c r="A1757" t="str">
        <f>IF(Données!A1758&lt;&gt;0,Données!A1758,"")</f>
        <v/>
      </c>
      <c r="B1757">
        <f t="shared" ca="1" si="54"/>
        <v>0</v>
      </c>
      <c r="C1757" t="str">
        <f ca="1">IF(B1757=0,"",COUNTIF($B$2:B1757,"&gt;0"))</f>
        <v/>
      </c>
      <c r="D1757" t="str">
        <f t="shared" ca="1" si="55"/>
        <v/>
      </c>
    </row>
    <row r="1758" spans="1:4" x14ac:dyDescent="0.25">
      <c r="A1758" t="str">
        <f>IF(Données!A1759&lt;&gt;0,Données!A1759,"")</f>
        <v/>
      </c>
      <c r="B1758">
        <f t="shared" ca="1" si="54"/>
        <v>0</v>
      </c>
      <c r="C1758" t="str">
        <f ca="1">IF(B1758=0,"",COUNTIF($B$2:B1758,"&gt;0"))</f>
        <v/>
      </c>
      <c r="D1758" t="str">
        <f t="shared" ca="1" si="55"/>
        <v/>
      </c>
    </row>
    <row r="1759" spans="1:4" x14ac:dyDescent="0.25">
      <c r="A1759" t="str">
        <f>IF(Données!A1760&lt;&gt;0,Données!A1760,"")</f>
        <v/>
      </c>
      <c r="B1759">
        <f t="shared" ca="1" si="54"/>
        <v>0</v>
      </c>
      <c r="C1759" t="str">
        <f ca="1">IF(B1759=0,"",COUNTIF($B$2:B1759,"&gt;0"))</f>
        <v/>
      </c>
      <c r="D1759" t="str">
        <f t="shared" ca="1" si="55"/>
        <v/>
      </c>
    </row>
    <row r="1760" spans="1:4" x14ac:dyDescent="0.25">
      <c r="A1760" t="str">
        <f>IF(Données!A1761&lt;&gt;0,Données!A1761,"")</f>
        <v/>
      </c>
      <c r="B1760">
        <f t="shared" ca="1" si="54"/>
        <v>0</v>
      </c>
      <c r="C1760" t="str">
        <f ca="1">IF(B1760=0,"",COUNTIF($B$2:B1760,"&gt;0"))</f>
        <v/>
      </c>
      <c r="D1760" t="str">
        <f t="shared" ca="1" si="55"/>
        <v/>
      </c>
    </row>
    <row r="1761" spans="1:4" x14ac:dyDescent="0.25">
      <c r="A1761" t="str">
        <f>IF(Données!A1762&lt;&gt;0,Données!A1762,"")</f>
        <v/>
      </c>
      <c r="B1761">
        <f t="shared" ca="1" si="54"/>
        <v>0</v>
      </c>
      <c r="C1761" t="str">
        <f ca="1">IF(B1761=0,"",COUNTIF($B$2:B1761,"&gt;0"))</f>
        <v/>
      </c>
      <c r="D1761" t="str">
        <f t="shared" ca="1" si="55"/>
        <v/>
      </c>
    </row>
    <row r="1762" spans="1:4" x14ac:dyDescent="0.25">
      <c r="A1762" t="str">
        <f>IF(Données!A1763&lt;&gt;0,Données!A1763,"")</f>
        <v/>
      </c>
      <c r="B1762">
        <f t="shared" ca="1" si="54"/>
        <v>0</v>
      </c>
      <c r="C1762" t="str">
        <f ca="1">IF(B1762=0,"",COUNTIF($B$2:B1762,"&gt;0"))</f>
        <v/>
      </c>
      <c r="D1762" t="str">
        <f t="shared" ca="1" si="55"/>
        <v/>
      </c>
    </row>
    <row r="1763" spans="1:4" x14ac:dyDescent="0.25">
      <c r="A1763" t="str">
        <f>IF(Données!A1764&lt;&gt;0,Données!A1764,"")</f>
        <v/>
      </c>
      <c r="B1763">
        <f t="shared" ca="1" si="54"/>
        <v>0</v>
      </c>
      <c r="C1763" t="str">
        <f ca="1">IF(B1763=0,"",COUNTIF($B$2:B1763,"&gt;0"))</f>
        <v/>
      </c>
      <c r="D1763" t="str">
        <f t="shared" ca="1" si="55"/>
        <v/>
      </c>
    </row>
    <row r="1764" spans="1:4" x14ac:dyDescent="0.25">
      <c r="A1764" t="str">
        <f>IF(Données!A1765&lt;&gt;0,Données!A1765,"")</f>
        <v/>
      </c>
      <c r="B1764">
        <f t="shared" ca="1" si="54"/>
        <v>0</v>
      </c>
      <c r="C1764" t="str">
        <f ca="1">IF(B1764=0,"",COUNTIF($B$2:B1764,"&gt;0"))</f>
        <v/>
      </c>
      <c r="D1764" t="str">
        <f t="shared" ca="1" si="55"/>
        <v/>
      </c>
    </row>
    <row r="1765" spans="1:4" x14ac:dyDescent="0.25">
      <c r="A1765" t="str">
        <f>IF(Données!A1766&lt;&gt;0,Données!A1766,"")</f>
        <v/>
      </c>
      <c r="B1765">
        <f t="shared" ca="1" si="54"/>
        <v>0</v>
      </c>
      <c r="C1765" t="str">
        <f ca="1">IF(B1765=0,"",COUNTIF($B$2:B1765,"&gt;0"))</f>
        <v/>
      </c>
      <c r="D1765" t="str">
        <f t="shared" ca="1" si="55"/>
        <v/>
      </c>
    </row>
    <row r="1766" spans="1:4" x14ac:dyDescent="0.25">
      <c r="A1766" t="str">
        <f>IF(Données!A1767&lt;&gt;0,Données!A1767,"")</f>
        <v/>
      </c>
      <c r="B1766">
        <f t="shared" ca="1" si="54"/>
        <v>0</v>
      </c>
      <c r="C1766" t="str">
        <f ca="1">IF(B1766=0,"",COUNTIF($B$2:B1766,"&gt;0"))</f>
        <v/>
      </c>
      <c r="D1766" t="str">
        <f t="shared" ca="1" si="55"/>
        <v/>
      </c>
    </row>
    <row r="1767" spans="1:4" x14ac:dyDescent="0.25">
      <c r="A1767" t="str">
        <f>IF(Données!A1768&lt;&gt;0,Données!A1768,"")</f>
        <v/>
      </c>
      <c r="B1767">
        <f t="shared" ca="1" si="54"/>
        <v>0</v>
      </c>
      <c r="C1767" t="str">
        <f ca="1">IF(B1767=0,"",COUNTIF($B$2:B1767,"&gt;0"))</f>
        <v/>
      </c>
      <c r="D1767" t="str">
        <f t="shared" ca="1" si="55"/>
        <v/>
      </c>
    </row>
    <row r="1768" spans="1:4" x14ac:dyDescent="0.25">
      <c r="A1768" t="str">
        <f>IF(Données!A1769&lt;&gt;0,Données!A1769,"")</f>
        <v/>
      </c>
      <c r="B1768">
        <f t="shared" ca="1" si="54"/>
        <v>0</v>
      </c>
      <c r="C1768" t="str">
        <f ca="1">IF(B1768=0,"",COUNTIF($B$2:B1768,"&gt;0"))</f>
        <v/>
      </c>
      <c r="D1768" t="str">
        <f t="shared" ca="1" si="55"/>
        <v/>
      </c>
    </row>
    <row r="1769" spans="1:4" x14ac:dyDescent="0.25">
      <c r="A1769" t="str">
        <f>IF(Données!A1770&lt;&gt;0,Données!A1770,"")</f>
        <v/>
      </c>
      <c r="B1769">
        <f t="shared" ca="1" si="54"/>
        <v>0</v>
      </c>
      <c r="C1769" t="str">
        <f ca="1">IF(B1769=0,"",COUNTIF($B$2:B1769,"&gt;0"))</f>
        <v/>
      </c>
      <c r="D1769" t="str">
        <f t="shared" ca="1" si="55"/>
        <v/>
      </c>
    </row>
    <row r="1770" spans="1:4" x14ac:dyDescent="0.25">
      <c r="A1770" t="str">
        <f>IF(Données!A1771&lt;&gt;0,Données!A1771,"")</f>
        <v/>
      </c>
      <c r="B1770">
        <f t="shared" ca="1" si="54"/>
        <v>0</v>
      </c>
      <c r="C1770" t="str">
        <f ca="1">IF(B1770=0,"",COUNTIF($B$2:B1770,"&gt;0"))</f>
        <v/>
      </c>
      <c r="D1770" t="str">
        <f t="shared" ca="1" si="55"/>
        <v/>
      </c>
    </row>
    <row r="1771" spans="1:4" x14ac:dyDescent="0.25">
      <c r="A1771" t="str">
        <f>IF(Données!A1772&lt;&gt;0,Données!A1772,"")</f>
        <v/>
      </c>
      <c r="B1771">
        <f t="shared" ca="1" si="54"/>
        <v>0</v>
      </c>
      <c r="C1771" t="str">
        <f ca="1">IF(B1771=0,"",COUNTIF($B$2:B1771,"&gt;0"))</f>
        <v/>
      </c>
      <c r="D1771" t="str">
        <f t="shared" ca="1" si="55"/>
        <v/>
      </c>
    </row>
    <row r="1772" spans="1:4" x14ac:dyDescent="0.25">
      <c r="A1772" t="str">
        <f>IF(Données!A1773&lt;&gt;0,Données!A1773,"")</f>
        <v/>
      </c>
      <c r="B1772">
        <f t="shared" ca="1" si="54"/>
        <v>0</v>
      </c>
      <c r="C1772" t="str">
        <f ca="1">IF(B1772=0,"",COUNTIF($B$2:B1772,"&gt;0"))</f>
        <v/>
      </c>
      <c r="D1772" t="str">
        <f t="shared" ca="1" si="55"/>
        <v/>
      </c>
    </row>
    <row r="1773" spans="1:4" x14ac:dyDescent="0.25">
      <c r="A1773" t="str">
        <f>IF(Données!A1774&lt;&gt;0,Données!A1774,"")</f>
        <v/>
      </c>
      <c r="B1773">
        <f t="shared" ca="1" si="54"/>
        <v>0</v>
      </c>
      <c r="C1773" t="str">
        <f ca="1">IF(B1773=0,"",COUNTIF($B$2:B1773,"&gt;0"))</f>
        <v/>
      </c>
      <c r="D1773" t="str">
        <f t="shared" ca="1" si="55"/>
        <v/>
      </c>
    </row>
    <row r="1774" spans="1:4" x14ac:dyDescent="0.25">
      <c r="A1774" t="str">
        <f>IF(Données!A1775&lt;&gt;0,Données!A1775,"")</f>
        <v/>
      </c>
      <c r="B1774">
        <f t="shared" ca="1" si="54"/>
        <v>0</v>
      </c>
      <c r="C1774" t="str">
        <f ca="1">IF(B1774=0,"",COUNTIF($B$2:B1774,"&gt;0"))</f>
        <v/>
      </c>
      <c r="D1774" t="str">
        <f t="shared" ca="1" si="55"/>
        <v/>
      </c>
    </row>
    <row r="1775" spans="1:4" x14ac:dyDescent="0.25">
      <c r="A1775" t="str">
        <f>IF(Données!A1776&lt;&gt;0,Données!A1776,"")</f>
        <v/>
      </c>
      <c r="B1775">
        <f t="shared" ca="1" si="54"/>
        <v>0</v>
      </c>
      <c r="C1775" t="str">
        <f ca="1">IF(B1775=0,"",COUNTIF($B$2:B1775,"&gt;0"))</f>
        <v/>
      </c>
      <c r="D1775" t="str">
        <f t="shared" ca="1" si="55"/>
        <v/>
      </c>
    </row>
    <row r="1776" spans="1:4" x14ac:dyDescent="0.25">
      <c r="A1776" t="str">
        <f>IF(Données!A1777&lt;&gt;0,Données!A1777,"")</f>
        <v/>
      </c>
      <c r="B1776">
        <f t="shared" ca="1" si="54"/>
        <v>0</v>
      </c>
      <c r="C1776" t="str">
        <f ca="1">IF(B1776=0,"",COUNTIF($B$2:B1776,"&gt;0"))</f>
        <v/>
      </c>
      <c r="D1776" t="str">
        <f t="shared" ca="1" si="55"/>
        <v/>
      </c>
    </row>
    <row r="1777" spans="1:4" x14ac:dyDescent="0.25">
      <c r="A1777" t="str">
        <f>IF(Données!A1778&lt;&gt;0,Données!A1778,"")</f>
        <v/>
      </c>
      <c r="B1777">
        <f t="shared" ca="1" si="54"/>
        <v>0</v>
      </c>
      <c r="C1777" t="str">
        <f ca="1">IF(B1777=0,"",COUNTIF($B$2:B1777,"&gt;0"))</f>
        <v/>
      </c>
      <c r="D1777" t="str">
        <f t="shared" ca="1" si="55"/>
        <v/>
      </c>
    </row>
    <row r="1778" spans="1:4" x14ac:dyDescent="0.25">
      <c r="A1778" t="str">
        <f>IF(Données!A1779&lt;&gt;0,Données!A1779,"")</f>
        <v/>
      </c>
      <c r="B1778">
        <f t="shared" ca="1" si="54"/>
        <v>0</v>
      </c>
      <c r="C1778" t="str">
        <f ca="1">IF(B1778=0,"",COUNTIF($B$2:B1778,"&gt;0"))</f>
        <v/>
      </c>
      <c r="D1778" t="str">
        <f t="shared" ca="1" si="55"/>
        <v/>
      </c>
    </row>
    <row r="1779" spans="1:4" x14ac:dyDescent="0.25">
      <c r="A1779" t="str">
        <f>IF(Données!A1780&lt;&gt;0,Données!A1780,"")</f>
        <v/>
      </c>
      <c r="B1779">
        <f t="shared" ca="1" si="54"/>
        <v>0</v>
      </c>
      <c r="C1779" t="str">
        <f ca="1">IF(B1779=0,"",COUNTIF($B$2:B1779,"&gt;0"))</f>
        <v/>
      </c>
      <c r="D1779" t="str">
        <f t="shared" ca="1" si="55"/>
        <v/>
      </c>
    </row>
    <row r="1780" spans="1:4" x14ac:dyDescent="0.25">
      <c r="A1780" t="str">
        <f>IF(Données!A1781&lt;&gt;0,Données!A1781,"")</f>
        <v/>
      </c>
      <c r="B1780">
        <f t="shared" ca="1" si="54"/>
        <v>0</v>
      </c>
      <c r="C1780" t="str">
        <f ca="1">IF(B1780=0,"",COUNTIF($B$2:B1780,"&gt;0"))</f>
        <v/>
      </c>
      <c r="D1780" t="str">
        <f t="shared" ca="1" si="55"/>
        <v/>
      </c>
    </row>
    <row r="1781" spans="1:4" x14ac:dyDescent="0.25">
      <c r="A1781" t="str">
        <f>IF(Données!A1782&lt;&gt;0,Données!A1782,"")</f>
        <v/>
      </c>
      <c r="B1781">
        <f t="shared" ca="1" si="54"/>
        <v>0</v>
      </c>
      <c r="C1781" t="str">
        <f ca="1">IF(B1781=0,"",COUNTIF($B$2:B1781,"&gt;0"))</f>
        <v/>
      </c>
      <c r="D1781" t="str">
        <f t="shared" ca="1" si="55"/>
        <v/>
      </c>
    </row>
    <row r="1782" spans="1:4" x14ac:dyDescent="0.25">
      <c r="A1782" t="str">
        <f>IF(Données!A1783&lt;&gt;0,Données!A1783,"")</f>
        <v/>
      </c>
      <c r="B1782">
        <f t="shared" ca="1" si="54"/>
        <v>0</v>
      </c>
      <c r="C1782" t="str">
        <f ca="1">IF(B1782=0,"",COUNTIF($B$2:B1782,"&gt;0"))</f>
        <v/>
      </c>
      <c r="D1782" t="str">
        <f t="shared" ca="1" si="55"/>
        <v/>
      </c>
    </row>
    <row r="1783" spans="1:4" x14ac:dyDescent="0.25">
      <c r="A1783" t="str">
        <f>IF(Données!A1784&lt;&gt;0,Données!A1784,"")</f>
        <v/>
      </c>
      <c r="B1783">
        <f t="shared" ca="1" si="54"/>
        <v>0</v>
      </c>
      <c r="C1783" t="str">
        <f ca="1">IF(B1783=0,"",COUNTIF($B$2:B1783,"&gt;0"))</f>
        <v/>
      </c>
      <c r="D1783" t="str">
        <f t="shared" ca="1" si="55"/>
        <v/>
      </c>
    </row>
    <row r="1784" spans="1:4" x14ac:dyDescent="0.25">
      <c r="A1784" t="str">
        <f>IF(Données!A1785&lt;&gt;0,Données!A1785,"")</f>
        <v/>
      </c>
      <c r="B1784">
        <f t="shared" ca="1" si="54"/>
        <v>0</v>
      </c>
      <c r="C1784" t="str">
        <f ca="1">IF(B1784=0,"",COUNTIF($B$2:B1784,"&gt;0"))</f>
        <v/>
      </c>
      <c r="D1784" t="str">
        <f t="shared" ca="1" si="55"/>
        <v/>
      </c>
    </row>
    <row r="1785" spans="1:4" x14ac:dyDescent="0.25">
      <c r="A1785" t="str">
        <f>IF(Données!A1786&lt;&gt;0,Données!A1786,"")</f>
        <v/>
      </c>
      <c r="B1785">
        <f t="shared" ca="1" si="54"/>
        <v>0</v>
      </c>
      <c r="C1785" t="str">
        <f ca="1">IF(B1785=0,"",COUNTIF($B$2:B1785,"&gt;0"))</f>
        <v/>
      </c>
      <c r="D1785" t="str">
        <f t="shared" ca="1" si="55"/>
        <v/>
      </c>
    </row>
    <row r="1786" spans="1:4" x14ac:dyDescent="0.25">
      <c r="A1786" t="str">
        <f>IF(Données!A1787&lt;&gt;0,Données!A1787,"")</f>
        <v/>
      </c>
      <c r="B1786">
        <f t="shared" ca="1" si="54"/>
        <v>0</v>
      </c>
      <c r="C1786" t="str">
        <f ca="1">IF(B1786=0,"",COUNTIF($B$2:B1786,"&gt;0"))</f>
        <v/>
      </c>
      <c r="D1786" t="str">
        <f t="shared" ca="1" si="55"/>
        <v/>
      </c>
    </row>
    <row r="1787" spans="1:4" x14ac:dyDescent="0.25">
      <c r="A1787" t="str">
        <f>IF(Données!A1788&lt;&gt;0,Données!A1788,"")</f>
        <v/>
      </c>
      <c r="B1787">
        <f t="shared" ca="1" si="54"/>
        <v>0</v>
      </c>
      <c r="C1787" t="str">
        <f ca="1">IF(B1787=0,"",COUNTIF($B$2:B1787,"&gt;0"))</f>
        <v/>
      </c>
      <c r="D1787" t="str">
        <f t="shared" ca="1" si="55"/>
        <v/>
      </c>
    </row>
    <row r="1788" spans="1:4" x14ac:dyDescent="0.25">
      <c r="A1788" t="str">
        <f>IF(Données!A1789&lt;&gt;0,Données!A1789,"")</f>
        <v/>
      </c>
      <c r="B1788">
        <f t="shared" ca="1" si="54"/>
        <v>0</v>
      </c>
      <c r="C1788" t="str">
        <f ca="1">IF(B1788=0,"",COUNTIF($B$2:B1788,"&gt;0"))</f>
        <v/>
      </c>
      <c r="D1788" t="str">
        <f t="shared" ca="1" si="55"/>
        <v/>
      </c>
    </row>
    <row r="1789" spans="1:4" x14ac:dyDescent="0.25">
      <c r="A1789" t="str">
        <f>IF(Données!A1790&lt;&gt;0,Données!A1790,"")</f>
        <v/>
      </c>
      <c r="B1789">
        <f t="shared" ca="1" si="54"/>
        <v>0</v>
      </c>
      <c r="C1789" t="str">
        <f ca="1">IF(B1789=0,"",COUNTIF($B$2:B1789,"&gt;0"))</f>
        <v/>
      </c>
      <c r="D1789" t="str">
        <f t="shared" ca="1" si="55"/>
        <v/>
      </c>
    </row>
    <row r="1790" spans="1:4" x14ac:dyDescent="0.25">
      <c r="A1790" t="str">
        <f>IF(Données!A1791&lt;&gt;0,Données!A1791,"")</f>
        <v/>
      </c>
      <c r="B1790">
        <f t="shared" ca="1" si="54"/>
        <v>0</v>
      </c>
      <c r="C1790" t="str">
        <f ca="1">IF(B1790=0,"",COUNTIF($B$2:B1790,"&gt;0"))</f>
        <v/>
      </c>
      <c r="D1790" t="str">
        <f t="shared" ca="1" si="55"/>
        <v/>
      </c>
    </row>
    <row r="1791" spans="1:4" x14ac:dyDescent="0.25">
      <c r="A1791" t="str">
        <f>IF(Données!A1792&lt;&gt;0,Données!A1792,"")</f>
        <v/>
      </c>
      <c r="B1791">
        <f t="shared" ca="1" si="54"/>
        <v>0</v>
      </c>
      <c r="C1791" t="str">
        <f ca="1">IF(B1791=0,"",COUNTIF($B$2:B1791,"&gt;0"))</f>
        <v/>
      </c>
      <c r="D1791" t="str">
        <f t="shared" ca="1" si="55"/>
        <v/>
      </c>
    </row>
    <row r="1792" spans="1:4" x14ac:dyDescent="0.25">
      <c r="A1792" t="str">
        <f>IF(Données!A1793&lt;&gt;0,Données!A1793,"")</f>
        <v/>
      </c>
      <c r="B1792">
        <f t="shared" ca="1" si="54"/>
        <v>0</v>
      </c>
      <c r="C1792" t="str">
        <f ca="1">IF(B1792=0,"",COUNTIF($B$2:B1792,"&gt;0"))</f>
        <v/>
      </c>
      <c r="D1792" t="str">
        <f t="shared" ca="1" si="55"/>
        <v/>
      </c>
    </row>
    <row r="1793" spans="1:4" x14ac:dyDescent="0.25">
      <c r="A1793" t="str">
        <f>IF(Données!A1794&lt;&gt;0,Données!A1794,"")</f>
        <v/>
      </c>
      <c r="B1793">
        <f t="shared" ca="1" si="54"/>
        <v>0</v>
      </c>
      <c r="C1793" t="str">
        <f ca="1">IF(B1793=0,"",COUNTIF($B$2:B1793,"&gt;0"))</f>
        <v/>
      </c>
      <c r="D1793" t="str">
        <f t="shared" ca="1" si="55"/>
        <v/>
      </c>
    </row>
    <row r="1794" spans="1:4" x14ac:dyDescent="0.25">
      <c r="A1794" t="str">
        <f>IF(Données!A1795&lt;&gt;0,Données!A1795,"")</f>
        <v/>
      </c>
      <c r="B1794">
        <f t="shared" ca="1" si="54"/>
        <v>0</v>
      </c>
      <c r="C1794" t="str">
        <f ca="1">IF(B1794=0,"",COUNTIF($B$2:B1794,"&gt;0"))</f>
        <v/>
      </c>
      <c r="D1794" t="str">
        <f t="shared" ca="1" si="55"/>
        <v/>
      </c>
    </row>
    <row r="1795" spans="1:4" x14ac:dyDescent="0.25">
      <c r="A1795" t="str">
        <f>IF(Données!A1796&lt;&gt;0,Données!A1796,"")</f>
        <v/>
      </c>
      <c r="B1795">
        <f t="shared" ref="B1795:B1858" ca="1" si="56">IFERROR(SEARCH(INDIRECT(CELL("adresse")),A1795),0)</f>
        <v>0</v>
      </c>
      <c r="C1795" t="str">
        <f ca="1">IF(B1795=0,"",COUNTIF($B$2:B1795,"&gt;0"))</f>
        <v/>
      </c>
      <c r="D1795" t="str">
        <f t="shared" ref="D1795:D1858" ca="1" si="57">IFERROR(INDEX(A:A,MATCH(ROW(B1794),C:C,0)),"")</f>
        <v/>
      </c>
    </row>
    <row r="1796" spans="1:4" x14ac:dyDescent="0.25">
      <c r="A1796" t="str">
        <f>IF(Données!A1797&lt;&gt;0,Données!A1797,"")</f>
        <v/>
      </c>
      <c r="B1796">
        <f t="shared" ca="1" si="56"/>
        <v>0</v>
      </c>
      <c r="C1796" t="str">
        <f ca="1">IF(B1796=0,"",COUNTIF($B$2:B1796,"&gt;0"))</f>
        <v/>
      </c>
      <c r="D1796" t="str">
        <f t="shared" ca="1" si="57"/>
        <v/>
      </c>
    </row>
    <row r="1797" spans="1:4" x14ac:dyDescent="0.25">
      <c r="A1797" t="str">
        <f>IF(Données!A1798&lt;&gt;0,Données!A1798,"")</f>
        <v/>
      </c>
      <c r="B1797">
        <f t="shared" ca="1" si="56"/>
        <v>0</v>
      </c>
      <c r="C1797" t="str">
        <f ca="1">IF(B1797=0,"",COUNTIF($B$2:B1797,"&gt;0"))</f>
        <v/>
      </c>
      <c r="D1797" t="str">
        <f t="shared" ca="1" si="57"/>
        <v/>
      </c>
    </row>
    <row r="1798" spans="1:4" x14ac:dyDescent="0.25">
      <c r="A1798" t="str">
        <f>IF(Données!A1799&lt;&gt;0,Données!A1799,"")</f>
        <v/>
      </c>
      <c r="B1798">
        <f t="shared" ca="1" si="56"/>
        <v>0</v>
      </c>
      <c r="C1798" t="str">
        <f ca="1">IF(B1798=0,"",COUNTIF($B$2:B1798,"&gt;0"))</f>
        <v/>
      </c>
      <c r="D1798" t="str">
        <f t="shared" ca="1" si="57"/>
        <v/>
      </c>
    </row>
    <row r="1799" spans="1:4" x14ac:dyDescent="0.25">
      <c r="A1799" t="str">
        <f>IF(Données!A1800&lt;&gt;0,Données!A1800,"")</f>
        <v/>
      </c>
      <c r="B1799">
        <f t="shared" ca="1" si="56"/>
        <v>0</v>
      </c>
      <c r="C1799" t="str">
        <f ca="1">IF(B1799=0,"",COUNTIF($B$2:B1799,"&gt;0"))</f>
        <v/>
      </c>
      <c r="D1799" t="str">
        <f t="shared" ca="1" si="57"/>
        <v/>
      </c>
    </row>
    <row r="1800" spans="1:4" x14ac:dyDescent="0.25">
      <c r="A1800" t="str">
        <f>IF(Données!A1801&lt;&gt;0,Données!A1801,"")</f>
        <v/>
      </c>
      <c r="B1800">
        <f t="shared" ca="1" si="56"/>
        <v>0</v>
      </c>
      <c r="C1800" t="str">
        <f ca="1">IF(B1800=0,"",COUNTIF($B$2:B1800,"&gt;0"))</f>
        <v/>
      </c>
      <c r="D1800" t="str">
        <f t="shared" ca="1" si="57"/>
        <v/>
      </c>
    </row>
    <row r="1801" spans="1:4" x14ac:dyDescent="0.25">
      <c r="A1801" t="str">
        <f>IF(Données!A1802&lt;&gt;0,Données!A1802,"")</f>
        <v/>
      </c>
      <c r="B1801">
        <f t="shared" ca="1" si="56"/>
        <v>0</v>
      </c>
      <c r="C1801" t="str">
        <f ca="1">IF(B1801=0,"",COUNTIF($B$2:B1801,"&gt;0"))</f>
        <v/>
      </c>
      <c r="D1801" t="str">
        <f t="shared" ca="1" si="57"/>
        <v/>
      </c>
    </row>
    <row r="1802" spans="1:4" x14ac:dyDescent="0.25">
      <c r="A1802" t="str">
        <f>IF(Données!A1803&lt;&gt;0,Données!A1803,"")</f>
        <v/>
      </c>
      <c r="B1802">
        <f t="shared" ca="1" si="56"/>
        <v>0</v>
      </c>
      <c r="C1802" t="str">
        <f ca="1">IF(B1802=0,"",COUNTIF($B$2:B1802,"&gt;0"))</f>
        <v/>
      </c>
      <c r="D1802" t="str">
        <f t="shared" ca="1" si="57"/>
        <v/>
      </c>
    </row>
    <row r="1803" spans="1:4" x14ac:dyDescent="0.25">
      <c r="A1803" t="str">
        <f>IF(Données!A1804&lt;&gt;0,Données!A1804,"")</f>
        <v/>
      </c>
      <c r="B1803">
        <f t="shared" ca="1" si="56"/>
        <v>0</v>
      </c>
      <c r="C1803" t="str">
        <f ca="1">IF(B1803=0,"",COUNTIF($B$2:B1803,"&gt;0"))</f>
        <v/>
      </c>
      <c r="D1803" t="str">
        <f t="shared" ca="1" si="57"/>
        <v/>
      </c>
    </row>
    <row r="1804" spans="1:4" x14ac:dyDescent="0.25">
      <c r="A1804" t="str">
        <f>IF(Données!A1805&lt;&gt;0,Données!A1805,"")</f>
        <v/>
      </c>
      <c r="B1804">
        <f t="shared" ca="1" si="56"/>
        <v>0</v>
      </c>
      <c r="C1804" t="str">
        <f ca="1">IF(B1804=0,"",COUNTIF($B$2:B1804,"&gt;0"))</f>
        <v/>
      </c>
      <c r="D1804" t="str">
        <f t="shared" ca="1" si="57"/>
        <v/>
      </c>
    </row>
    <row r="1805" spans="1:4" x14ac:dyDescent="0.25">
      <c r="A1805" t="str">
        <f>IF(Données!A1806&lt;&gt;0,Données!A1806,"")</f>
        <v/>
      </c>
      <c r="B1805">
        <f t="shared" ca="1" si="56"/>
        <v>0</v>
      </c>
      <c r="C1805" t="str">
        <f ca="1">IF(B1805=0,"",COUNTIF($B$2:B1805,"&gt;0"))</f>
        <v/>
      </c>
      <c r="D1805" t="str">
        <f t="shared" ca="1" si="57"/>
        <v/>
      </c>
    </row>
    <row r="1806" spans="1:4" x14ac:dyDescent="0.25">
      <c r="A1806" t="str">
        <f>IF(Données!A1807&lt;&gt;0,Données!A1807,"")</f>
        <v/>
      </c>
      <c r="B1806">
        <f t="shared" ca="1" si="56"/>
        <v>0</v>
      </c>
      <c r="C1806" t="str">
        <f ca="1">IF(B1806=0,"",COUNTIF($B$2:B1806,"&gt;0"))</f>
        <v/>
      </c>
      <c r="D1806" t="str">
        <f t="shared" ca="1" si="57"/>
        <v/>
      </c>
    </row>
    <row r="1807" spans="1:4" x14ac:dyDescent="0.25">
      <c r="A1807" t="str">
        <f>IF(Données!A1808&lt;&gt;0,Données!A1808,"")</f>
        <v/>
      </c>
      <c r="B1807">
        <f t="shared" ca="1" si="56"/>
        <v>0</v>
      </c>
      <c r="C1807" t="str">
        <f ca="1">IF(B1807=0,"",COUNTIF($B$2:B1807,"&gt;0"))</f>
        <v/>
      </c>
      <c r="D1807" t="str">
        <f t="shared" ca="1" si="57"/>
        <v/>
      </c>
    </row>
    <row r="1808" spans="1:4" x14ac:dyDescent="0.25">
      <c r="A1808" t="str">
        <f>IF(Données!A1809&lt;&gt;0,Données!A1809,"")</f>
        <v/>
      </c>
      <c r="B1808">
        <f t="shared" ca="1" si="56"/>
        <v>0</v>
      </c>
      <c r="C1808" t="str">
        <f ca="1">IF(B1808=0,"",COUNTIF($B$2:B1808,"&gt;0"))</f>
        <v/>
      </c>
      <c r="D1808" t="str">
        <f t="shared" ca="1" si="57"/>
        <v/>
      </c>
    </row>
    <row r="1809" spans="1:4" x14ac:dyDescent="0.25">
      <c r="A1809" t="str">
        <f>IF(Données!A1810&lt;&gt;0,Données!A1810,"")</f>
        <v/>
      </c>
      <c r="B1809">
        <f t="shared" ca="1" si="56"/>
        <v>0</v>
      </c>
      <c r="C1809" t="str">
        <f ca="1">IF(B1809=0,"",COUNTIF($B$2:B1809,"&gt;0"))</f>
        <v/>
      </c>
      <c r="D1809" t="str">
        <f t="shared" ca="1" si="57"/>
        <v/>
      </c>
    </row>
    <row r="1810" spans="1:4" x14ac:dyDescent="0.25">
      <c r="A1810" t="str">
        <f>IF(Données!A1811&lt;&gt;0,Données!A1811,"")</f>
        <v/>
      </c>
      <c r="B1810">
        <f t="shared" ca="1" si="56"/>
        <v>0</v>
      </c>
      <c r="C1810" t="str">
        <f ca="1">IF(B1810=0,"",COUNTIF($B$2:B1810,"&gt;0"))</f>
        <v/>
      </c>
      <c r="D1810" t="str">
        <f t="shared" ca="1" si="57"/>
        <v/>
      </c>
    </row>
    <row r="1811" spans="1:4" x14ac:dyDescent="0.25">
      <c r="A1811" t="str">
        <f>IF(Données!A1812&lt;&gt;0,Données!A1812,"")</f>
        <v/>
      </c>
      <c r="B1811">
        <f t="shared" ca="1" si="56"/>
        <v>0</v>
      </c>
      <c r="C1811" t="str">
        <f ca="1">IF(B1811=0,"",COUNTIF($B$2:B1811,"&gt;0"))</f>
        <v/>
      </c>
      <c r="D1811" t="str">
        <f t="shared" ca="1" si="57"/>
        <v/>
      </c>
    </row>
    <row r="1812" spans="1:4" x14ac:dyDescent="0.25">
      <c r="A1812" t="str">
        <f>IF(Données!A1813&lt;&gt;0,Données!A1813,"")</f>
        <v/>
      </c>
      <c r="B1812">
        <f t="shared" ca="1" si="56"/>
        <v>0</v>
      </c>
      <c r="C1812" t="str">
        <f ca="1">IF(B1812=0,"",COUNTIF($B$2:B1812,"&gt;0"))</f>
        <v/>
      </c>
      <c r="D1812" t="str">
        <f t="shared" ca="1" si="57"/>
        <v/>
      </c>
    </row>
    <row r="1813" spans="1:4" x14ac:dyDescent="0.25">
      <c r="A1813" t="str">
        <f>IF(Données!A1814&lt;&gt;0,Données!A1814,"")</f>
        <v/>
      </c>
      <c r="B1813">
        <f t="shared" ca="1" si="56"/>
        <v>0</v>
      </c>
      <c r="C1813" t="str">
        <f ca="1">IF(B1813=0,"",COUNTIF($B$2:B1813,"&gt;0"))</f>
        <v/>
      </c>
      <c r="D1813" t="str">
        <f t="shared" ca="1" si="57"/>
        <v/>
      </c>
    </row>
    <row r="1814" spans="1:4" x14ac:dyDescent="0.25">
      <c r="A1814" t="str">
        <f>IF(Données!A1815&lt;&gt;0,Données!A1815,"")</f>
        <v/>
      </c>
      <c r="B1814">
        <f t="shared" ca="1" si="56"/>
        <v>0</v>
      </c>
      <c r="C1814" t="str">
        <f ca="1">IF(B1814=0,"",COUNTIF($B$2:B1814,"&gt;0"))</f>
        <v/>
      </c>
      <c r="D1814" t="str">
        <f t="shared" ca="1" si="57"/>
        <v/>
      </c>
    </row>
    <row r="1815" spans="1:4" x14ac:dyDescent="0.25">
      <c r="A1815" t="str">
        <f>IF(Données!A1816&lt;&gt;0,Données!A1816,"")</f>
        <v/>
      </c>
      <c r="B1815">
        <f t="shared" ca="1" si="56"/>
        <v>0</v>
      </c>
      <c r="C1815" t="str">
        <f ca="1">IF(B1815=0,"",COUNTIF($B$2:B1815,"&gt;0"))</f>
        <v/>
      </c>
      <c r="D1815" t="str">
        <f t="shared" ca="1" si="57"/>
        <v/>
      </c>
    </row>
    <row r="1816" spans="1:4" x14ac:dyDescent="0.25">
      <c r="A1816" t="str">
        <f>IF(Données!A1817&lt;&gt;0,Données!A1817,"")</f>
        <v/>
      </c>
      <c r="B1816">
        <f t="shared" ca="1" si="56"/>
        <v>0</v>
      </c>
      <c r="C1816" t="str">
        <f ca="1">IF(B1816=0,"",COUNTIF($B$2:B1816,"&gt;0"))</f>
        <v/>
      </c>
      <c r="D1816" t="str">
        <f t="shared" ca="1" si="57"/>
        <v/>
      </c>
    </row>
    <row r="1817" spans="1:4" x14ac:dyDescent="0.25">
      <c r="A1817" t="str">
        <f>IF(Données!A1818&lt;&gt;0,Données!A1818,"")</f>
        <v/>
      </c>
      <c r="B1817">
        <f t="shared" ca="1" si="56"/>
        <v>0</v>
      </c>
      <c r="C1817" t="str">
        <f ca="1">IF(B1817=0,"",COUNTIF($B$2:B1817,"&gt;0"))</f>
        <v/>
      </c>
      <c r="D1817" t="str">
        <f t="shared" ca="1" si="57"/>
        <v/>
      </c>
    </row>
    <row r="1818" spans="1:4" x14ac:dyDescent="0.25">
      <c r="A1818" t="str">
        <f>IF(Données!A1819&lt;&gt;0,Données!A1819,"")</f>
        <v/>
      </c>
      <c r="B1818">
        <f t="shared" ca="1" si="56"/>
        <v>0</v>
      </c>
      <c r="C1818" t="str">
        <f ca="1">IF(B1818=0,"",COUNTIF($B$2:B1818,"&gt;0"))</f>
        <v/>
      </c>
      <c r="D1818" t="str">
        <f t="shared" ca="1" si="57"/>
        <v/>
      </c>
    </row>
    <row r="1819" spans="1:4" x14ac:dyDescent="0.25">
      <c r="A1819" t="str">
        <f>IF(Données!A1820&lt;&gt;0,Données!A1820,"")</f>
        <v/>
      </c>
      <c r="B1819">
        <f t="shared" ca="1" si="56"/>
        <v>0</v>
      </c>
      <c r="C1819" t="str">
        <f ca="1">IF(B1819=0,"",COUNTIF($B$2:B1819,"&gt;0"))</f>
        <v/>
      </c>
      <c r="D1819" t="str">
        <f t="shared" ca="1" si="57"/>
        <v/>
      </c>
    </row>
    <row r="1820" spans="1:4" x14ac:dyDescent="0.25">
      <c r="A1820" t="str">
        <f>IF(Données!A1821&lt;&gt;0,Données!A1821,"")</f>
        <v/>
      </c>
      <c r="B1820">
        <f t="shared" ca="1" si="56"/>
        <v>0</v>
      </c>
      <c r="C1820" t="str">
        <f ca="1">IF(B1820=0,"",COUNTIF($B$2:B1820,"&gt;0"))</f>
        <v/>
      </c>
      <c r="D1820" t="str">
        <f t="shared" ca="1" si="57"/>
        <v/>
      </c>
    </row>
    <row r="1821" spans="1:4" x14ac:dyDescent="0.25">
      <c r="A1821" t="str">
        <f>IF(Données!A1822&lt;&gt;0,Données!A1822,"")</f>
        <v/>
      </c>
      <c r="B1821">
        <f t="shared" ca="1" si="56"/>
        <v>0</v>
      </c>
      <c r="C1821" t="str">
        <f ca="1">IF(B1821=0,"",COUNTIF($B$2:B1821,"&gt;0"))</f>
        <v/>
      </c>
      <c r="D1821" t="str">
        <f t="shared" ca="1" si="57"/>
        <v/>
      </c>
    </row>
    <row r="1822" spans="1:4" x14ac:dyDescent="0.25">
      <c r="A1822" t="str">
        <f>IF(Données!A1823&lt;&gt;0,Données!A1823,"")</f>
        <v/>
      </c>
      <c r="B1822">
        <f t="shared" ca="1" si="56"/>
        <v>0</v>
      </c>
      <c r="C1822" t="str">
        <f ca="1">IF(B1822=0,"",COUNTIF($B$2:B1822,"&gt;0"))</f>
        <v/>
      </c>
      <c r="D1822" t="str">
        <f t="shared" ca="1" si="57"/>
        <v/>
      </c>
    </row>
    <row r="1823" spans="1:4" x14ac:dyDescent="0.25">
      <c r="A1823" t="str">
        <f>IF(Données!A1824&lt;&gt;0,Données!A1824,"")</f>
        <v/>
      </c>
      <c r="B1823">
        <f t="shared" ca="1" si="56"/>
        <v>0</v>
      </c>
      <c r="C1823" t="str">
        <f ca="1">IF(B1823=0,"",COUNTIF($B$2:B1823,"&gt;0"))</f>
        <v/>
      </c>
      <c r="D1823" t="str">
        <f t="shared" ca="1" si="57"/>
        <v/>
      </c>
    </row>
    <row r="1824" spans="1:4" x14ac:dyDescent="0.25">
      <c r="A1824" t="str">
        <f>IF(Données!A1825&lt;&gt;0,Données!A1825,"")</f>
        <v/>
      </c>
      <c r="B1824">
        <f t="shared" ca="1" si="56"/>
        <v>0</v>
      </c>
      <c r="C1824" t="str">
        <f ca="1">IF(B1824=0,"",COUNTIF($B$2:B1824,"&gt;0"))</f>
        <v/>
      </c>
      <c r="D1824" t="str">
        <f t="shared" ca="1" si="57"/>
        <v/>
      </c>
    </row>
    <row r="1825" spans="1:4" x14ac:dyDescent="0.25">
      <c r="A1825" t="str">
        <f>IF(Données!A1826&lt;&gt;0,Données!A1826,"")</f>
        <v/>
      </c>
      <c r="B1825">
        <f t="shared" ca="1" si="56"/>
        <v>0</v>
      </c>
      <c r="C1825" t="str">
        <f ca="1">IF(B1825=0,"",COUNTIF($B$2:B1825,"&gt;0"))</f>
        <v/>
      </c>
      <c r="D1825" t="str">
        <f t="shared" ca="1" si="57"/>
        <v/>
      </c>
    </row>
    <row r="1826" spans="1:4" x14ac:dyDescent="0.25">
      <c r="A1826" t="str">
        <f>IF(Données!A1827&lt;&gt;0,Données!A1827,"")</f>
        <v/>
      </c>
      <c r="B1826">
        <f t="shared" ca="1" si="56"/>
        <v>0</v>
      </c>
      <c r="C1826" t="str">
        <f ca="1">IF(B1826=0,"",COUNTIF($B$2:B1826,"&gt;0"))</f>
        <v/>
      </c>
      <c r="D1826" t="str">
        <f t="shared" ca="1" si="57"/>
        <v/>
      </c>
    </row>
    <row r="1827" spans="1:4" x14ac:dyDescent="0.25">
      <c r="A1827" t="str">
        <f>IF(Données!A1828&lt;&gt;0,Données!A1828,"")</f>
        <v/>
      </c>
      <c r="B1827">
        <f t="shared" ca="1" si="56"/>
        <v>0</v>
      </c>
      <c r="C1827" t="str">
        <f ca="1">IF(B1827=0,"",COUNTIF($B$2:B1827,"&gt;0"))</f>
        <v/>
      </c>
      <c r="D1827" t="str">
        <f t="shared" ca="1" si="57"/>
        <v/>
      </c>
    </row>
    <row r="1828" spans="1:4" x14ac:dyDescent="0.25">
      <c r="A1828" t="str">
        <f>IF(Données!A1829&lt;&gt;0,Données!A1829,"")</f>
        <v/>
      </c>
      <c r="B1828">
        <f t="shared" ca="1" si="56"/>
        <v>0</v>
      </c>
      <c r="C1828" t="str">
        <f ca="1">IF(B1828=0,"",COUNTIF($B$2:B1828,"&gt;0"))</f>
        <v/>
      </c>
      <c r="D1828" t="str">
        <f t="shared" ca="1" si="57"/>
        <v/>
      </c>
    </row>
    <row r="1829" spans="1:4" x14ac:dyDescent="0.25">
      <c r="A1829" t="str">
        <f>IF(Données!A1830&lt;&gt;0,Données!A1830,"")</f>
        <v/>
      </c>
      <c r="B1829">
        <f t="shared" ca="1" si="56"/>
        <v>0</v>
      </c>
      <c r="C1829" t="str">
        <f ca="1">IF(B1829=0,"",COUNTIF($B$2:B1829,"&gt;0"))</f>
        <v/>
      </c>
      <c r="D1829" t="str">
        <f t="shared" ca="1" si="57"/>
        <v/>
      </c>
    </row>
    <row r="1830" spans="1:4" x14ac:dyDescent="0.25">
      <c r="A1830" t="str">
        <f>IF(Données!A1831&lt;&gt;0,Données!A1831,"")</f>
        <v/>
      </c>
      <c r="B1830">
        <f t="shared" ca="1" si="56"/>
        <v>0</v>
      </c>
      <c r="C1830" t="str">
        <f ca="1">IF(B1830=0,"",COUNTIF($B$2:B1830,"&gt;0"))</f>
        <v/>
      </c>
      <c r="D1830" t="str">
        <f t="shared" ca="1" si="57"/>
        <v/>
      </c>
    </row>
    <row r="1831" spans="1:4" x14ac:dyDescent="0.25">
      <c r="A1831" t="str">
        <f>IF(Données!A1832&lt;&gt;0,Données!A1832,"")</f>
        <v/>
      </c>
      <c r="B1831">
        <f t="shared" ca="1" si="56"/>
        <v>0</v>
      </c>
      <c r="C1831" t="str">
        <f ca="1">IF(B1831=0,"",COUNTIF($B$2:B1831,"&gt;0"))</f>
        <v/>
      </c>
      <c r="D1831" t="str">
        <f t="shared" ca="1" si="57"/>
        <v/>
      </c>
    </row>
    <row r="1832" spans="1:4" x14ac:dyDescent="0.25">
      <c r="A1832" t="str">
        <f>IF(Données!A1833&lt;&gt;0,Données!A1833,"")</f>
        <v/>
      </c>
      <c r="B1832">
        <f t="shared" ca="1" si="56"/>
        <v>0</v>
      </c>
      <c r="C1832" t="str">
        <f ca="1">IF(B1832=0,"",COUNTIF($B$2:B1832,"&gt;0"))</f>
        <v/>
      </c>
      <c r="D1832" t="str">
        <f t="shared" ca="1" si="57"/>
        <v/>
      </c>
    </row>
    <row r="1833" spans="1:4" x14ac:dyDescent="0.25">
      <c r="A1833" t="str">
        <f>IF(Données!A1834&lt;&gt;0,Données!A1834,"")</f>
        <v/>
      </c>
      <c r="B1833">
        <f t="shared" ca="1" si="56"/>
        <v>0</v>
      </c>
      <c r="C1833" t="str">
        <f ca="1">IF(B1833=0,"",COUNTIF($B$2:B1833,"&gt;0"))</f>
        <v/>
      </c>
      <c r="D1833" t="str">
        <f t="shared" ca="1" si="57"/>
        <v/>
      </c>
    </row>
    <row r="1834" spans="1:4" x14ac:dyDescent="0.25">
      <c r="A1834" t="str">
        <f>IF(Données!A1835&lt;&gt;0,Données!A1835,"")</f>
        <v/>
      </c>
      <c r="B1834">
        <f t="shared" ca="1" si="56"/>
        <v>0</v>
      </c>
      <c r="C1834" t="str">
        <f ca="1">IF(B1834=0,"",COUNTIF($B$2:B1834,"&gt;0"))</f>
        <v/>
      </c>
      <c r="D1834" t="str">
        <f t="shared" ca="1" si="57"/>
        <v/>
      </c>
    </row>
    <row r="1835" spans="1:4" x14ac:dyDescent="0.25">
      <c r="A1835" t="str">
        <f>IF(Données!A1836&lt;&gt;0,Données!A1836,"")</f>
        <v/>
      </c>
      <c r="B1835">
        <f t="shared" ca="1" si="56"/>
        <v>0</v>
      </c>
      <c r="C1835" t="str">
        <f ca="1">IF(B1835=0,"",COUNTIF($B$2:B1835,"&gt;0"))</f>
        <v/>
      </c>
      <c r="D1835" t="str">
        <f t="shared" ca="1" si="57"/>
        <v/>
      </c>
    </row>
    <row r="1836" spans="1:4" x14ac:dyDescent="0.25">
      <c r="A1836" t="str">
        <f>IF(Données!A1837&lt;&gt;0,Données!A1837,"")</f>
        <v/>
      </c>
      <c r="B1836">
        <f t="shared" ca="1" si="56"/>
        <v>0</v>
      </c>
      <c r="C1836" t="str">
        <f ca="1">IF(B1836=0,"",COUNTIF($B$2:B1836,"&gt;0"))</f>
        <v/>
      </c>
      <c r="D1836" t="str">
        <f t="shared" ca="1" si="57"/>
        <v/>
      </c>
    </row>
    <row r="1837" spans="1:4" x14ac:dyDescent="0.25">
      <c r="A1837" t="str">
        <f>IF(Données!A1838&lt;&gt;0,Données!A1838,"")</f>
        <v/>
      </c>
      <c r="B1837">
        <f t="shared" ca="1" si="56"/>
        <v>0</v>
      </c>
      <c r="C1837" t="str">
        <f ca="1">IF(B1837=0,"",COUNTIF($B$2:B1837,"&gt;0"))</f>
        <v/>
      </c>
      <c r="D1837" t="str">
        <f t="shared" ca="1" si="57"/>
        <v/>
      </c>
    </row>
    <row r="1838" spans="1:4" x14ac:dyDescent="0.25">
      <c r="A1838" t="str">
        <f>IF(Données!A1839&lt;&gt;0,Données!A1839,"")</f>
        <v/>
      </c>
      <c r="B1838">
        <f t="shared" ca="1" si="56"/>
        <v>0</v>
      </c>
      <c r="C1838" t="str">
        <f ca="1">IF(B1838=0,"",COUNTIF($B$2:B1838,"&gt;0"))</f>
        <v/>
      </c>
      <c r="D1838" t="str">
        <f t="shared" ca="1" si="57"/>
        <v/>
      </c>
    </row>
    <row r="1839" spans="1:4" x14ac:dyDescent="0.25">
      <c r="A1839" t="str">
        <f>IF(Données!A1840&lt;&gt;0,Données!A1840,"")</f>
        <v/>
      </c>
      <c r="B1839">
        <f t="shared" ca="1" si="56"/>
        <v>0</v>
      </c>
      <c r="C1839" t="str">
        <f ca="1">IF(B1839=0,"",COUNTIF($B$2:B1839,"&gt;0"))</f>
        <v/>
      </c>
      <c r="D1839" t="str">
        <f t="shared" ca="1" si="57"/>
        <v/>
      </c>
    </row>
    <row r="1840" spans="1:4" x14ac:dyDescent="0.25">
      <c r="A1840" t="str">
        <f>IF(Données!A1841&lt;&gt;0,Données!A1841,"")</f>
        <v/>
      </c>
      <c r="B1840">
        <f t="shared" ca="1" si="56"/>
        <v>0</v>
      </c>
      <c r="C1840" t="str">
        <f ca="1">IF(B1840=0,"",COUNTIF($B$2:B1840,"&gt;0"))</f>
        <v/>
      </c>
      <c r="D1840" t="str">
        <f t="shared" ca="1" si="57"/>
        <v/>
      </c>
    </row>
    <row r="1841" spans="1:4" x14ac:dyDescent="0.25">
      <c r="A1841" t="str">
        <f>IF(Données!A1842&lt;&gt;0,Données!A1842,"")</f>
        <v/>
      </c>
      <c r="B1841">
        <f t="shared" ca="1" si="56"/>
        <v>0</v>
      </c>
      <c r="C1841" t="str">
        <f ca="1">IF(B1841=0,"",COUNTIF($B$2:B1841,"&gt;0"))</f>
        <v/>
      </c>
      <c r="D1841" t="str">
        <f t="shared" ca="1" si="57"/>
        <v/>
      </c>
    </row>
    <row r="1842" spans="1:4" x14ac:dyDescent="0.25">
      <c r="A1842" t="str">
        <f>IF(Données!A1843&lt;&gt;0,Données!A1843,"")</f>
        <v/>
      </c>
      <c r="B1842">
        <f t="shared" ca="1" si="56"/>
        <v>0</v>
      </c>
      <c r="C1842" t="str">
        <f ca="1">IF(B1842=0,"",COUNTIF($B$2:B1842,"&gt;0"))</f>
        <v/>
      </c>
      <c r="D1842" t="str">
        <f t="shared" ca="1" si="57"/>
        <v/>
      </c>
    </row>
    <row r="1843" spans="1:4" x14ac:dyDescent="0.25">
      <c r="A1843" t="str">
        <f>IF(Données!A1844&lt;&gt;0,Données!A1844,"")</f>
        <v/>
      </c>
      <c r="B1843">
        <f t="shared" ca="1" si="56"/>
        <v>0</v>
      </c>
      <c r="C1843" t="str">
        <f ca="1">IF(B1843=0,"",COUNTIF($B$2:B1843,"&gt;0"))</f>
        <v/>
      </c>
      <c r="D1843" t="str">
        <f t="shared" ca="1" si="57"/>
        <v/>
      </c>
    </row>
    <row r="1844" spans="1:4" x14ac:dyDescent="0.25">
      <c r="A1844" t="str">
        <f>IF(Données!A1845&lt;&gt;0,Données!A1845,"")</f>
        <v/>
      </c>
      <c r="B1844">
        <f t="shared" ca="1" si="56"/>
        <v>0</v>
      </c>
      <c r="C1844" t="str">
        <f ca="1">IF(B1844=0,"",COUNTIF($B$2:B1844,"&gt;0"))</f>
        <v/>
      </c>
      <c r="D1844" t="str">
        <f t="shared" ca="1" si="57"/>
        <v/>
      </c>
    </row>
    <row r="1845" spans="1:4" x14ac:dyDescent="0.25">
      <c r="A1845" t="str">
        <f>IF(Données!A1846&lt;&gt;0,Données!A1846,"")</f>
        <v/>
      </c>
      <c r="B1845">
        <f t="shared" ca="1" si="56"/>
        <v>0</v>
      </c>
      <c r="C1845" t="str">
        <f ca="1">IF(B1845=0,"",COUNTIF($B$2:B1845,"&gt;0"))</f>
        <v/>
      </c>
      <c r="D1845" t="str">
        <f t="shared" ca="1" si="57"/>
        <v/>
      </c>
    </row>
    <row r="1846" spans="1:4" x14ac:dyDescent="0.25">
      <c r="A1846" t="str">
        <f>IF(Données!A1847&lt;&gt;0,Données!A1847,"")</f>
        <v/>
      </c>
      <c r="B1846">
        <f t="shared" ca="1" si="56"/>
        <v>0</v>
      </c>
      <c r="C1846" t="str">
        <f ca="1">IF(B1846=0,"",COUNTIF($B$2:B1846,"&gt;0"))</f>
        <v/>
      </c>
      <c r="D1846" t="str">
        <f t="shared" ca="1" si="57"/>
        <v/>
      </c>
    </row>
    <row r="1847" spans="1:4" x14ac:dyDescent="0.25">
      <c r="A1847" t="str">
        <f>IF(Données!A1848&lt;&gt;0,Données!A1848,"")</f>
        <v/>
      </c>
      <c r="B1847">
        <f t="shared" ca="1" si="56"/>
        <v>0</v>
      </c>
      <c r="C1847" t="str">
        <f ca="1">IF(B1847=0,"",COUNTIF($B$2:B1847,"&gt;0"))</f>
        <v/>
      </c>
      <c r="D1847" t="str">
        <f t="shared" ca="1" si="57"/>
        <v/>
      </c>
    </row>
    <row r="1848" spans="1:4" x14ac:dyDescent="0.25">
      <c r="A1848" t="str">
        <f>IF(Données!A1849&lt;&gt;0,Données!A1849,"")</f>
        <v/>
      </c>
      <c r="B1848">
        <f t="shared" ca="1" si="56"/>
        <v>0</v>
      </c>
      <c r="C1848" t="str">
        <f ca="1">IF(B1848=0,"",COUNTIF($B$2:B1848,"&gt;0"))</f>
        <v/>
      </c>
      <c r="D1848" t="str">
        <f t="shared" ca="1" si="57"/>
        <v/>
      </c>
    </row>
    <row r="1849" spans="1:4" x14ac:dyDescent="0.25">
      <c r="A1849" t="str">
        <f>IF(Données!A1850&lt;&gt;0,Données!A1850,"")</f>
        <v/>
      </c>
      <c r="B1849">
        <f t="shared" ca="1" si="56"/>
        <v>0</v>
      </c>
      <c r="C1849" t="str">
        <f ca="1">IF(B1849=0,"",COUNTIF($B$2:B1849,"&gt;0"))</f>
        <v/>
      </c>
      <c r="D1849" t="str">
        <f t="shared" ca="1" si="57"/>
        <v/>
      </c>
    </row>
    <row r="1850" spans="1:4" x14ac:dyDescent="0.25">
      <c r="A1850" t="str">
        <f>IF(Données!A1851&lt;&gt;0,Données!A1851,"")</f>
        <v/>
      </c>
      <c r="B1850">
        <f t="shared" ca="1" si="56"/>
        <v>0</v>
      </c>
      <c r="C1850" t="str">
        <f ca="1">IF(B1850=0,"",COUNTIF($B$2:B1850,"&gt;0"))</f>
        <v/>
      </c>
      <c r="D1850" t="str">
        <f t="shared" ca="1" si="57"/>
        <v/>
      </c>
    </row>
    <row r="1851" spans="1:4" x14ac:dyDescent="0.25">
      <c r="A1851" t="str">
        <f>IF(Données!A1852&lt;&gt;0,Données!A1852,"")</f>
        <v/>
      </c>
      <c r="B1851">
        <f t="shared" ca="1" si="56"/>
        <v>0</v>
      </c>
      <c r="C1851" t="str">
        <f ca="1">IF(B1851=0,"",COUNTIF($B$2:B1851,"&gt;0"))</f>
        <v/>
      </c>
      <c r="D1851" t="str">
        <f t="shared" ca="1" si="57"/>
        <v/>
      </c>
    </row>
    <row r="1852" spans="1:4" x14ac:dyDescent="0.25">
      <c r="A1852" t="str">
        <f>IF(Données!A1853&lt;&gt;0,Données!A1853,"")</f>
        <v/>
      </c>
      <c r="B1852">
        <f t="shared" ca="1" si="56"/>
        <v>0</v>
      </c>
      <c r="C1852" t="str">
        <f ca="1">IF(B1852=0,"",COUNTIF($B$2:B1852,"&gt;0"))</f>
        <v/>
      </c>
      <c r="D1852" t="str">
        <f t="shared" ca="1" si="57"/>
        <v/>
      </c>
    </row>
    <row r="1853" spans="1:4" x14ac:dyDescent="0.25">
      <c r="A1853" t="str">
        <f>IF(Données!A1854&lt;&gt;0,Données!A1854,"")</f>
        <v/>
      </c>
      <c r="B1853">
        <f t="shared" ca="1" si="56"/>
        <v>0</v>
      </c>
      <c r="C1853" t="str">
        <f ca="1">IF(B1853=0,"",COUNTIF($B$2:B1853,"&gt;0"))</f>
        <v/>
      </c>
      <c r="D1853" t="str">
        <f t="shared" ca="1" si="57"/>
        <v/>
      </c>
    </row>
    <row r="1854" spans="1:4" x14ac:dyDescent="0.25">
      <c r="A1854" t="str">
        <f>IF(Données!A1855&lt;&gt;0,Données!A1855,"")</f>
        <v/>
      </c>
      <c r="B1854">
        <f t="shared" ca="1" si="56"/>
        <v>0</v>
      </c>
      <c r="C1854" t="str">
        <f ca="1">IF(B1854=0,"",COUNTIF($B$2:B1854,"&gt;0"))</f>
        <v/>
      </c>
      <c r="D1854" t="str">
        <f t="shared" ca="1" si="57"/>
        <v/>
      </c>
    </row>
    <row r="1855" spans="1:4" x14ac:dyDescent="0.25">
      <c r="A1855" t="str">
        <f>IF(Données!A1856&lt;&gt;0,Données!A1856,"")</f>
        <v/>
      </c>
      <c r="B1855">
        <f t="shared" ca="1" si="56"/>
        <v>0</v>
      </c>
      <c r="C1855" t="str">
        <f ca="1">IF(B1855=0,"",COUNTIF($B$2:B1855,"&gt;0"))</f>
        <v/>
      </c>
      <c r="D1855" t="str">
        <f t="shared" ca="1" si="57"/>
        <v/>
      </c>
    </row>
    <row r="1856" spans="1:4" x14ac:dyDescent="0.25">
      <c r="A1856" t="str">
        <f>IF(Données!A1857&lt;&gt;0,Données!A1857,"")</f>
        <v/>
      </c>
      <c r="B1856">
        <f t="shared" ca="1" si="56"/>
        <v>0</v>
      </c>
      <c r="C1856" t="str">
        <f ca="1">IF(B1856=0,"",COUNTIF($B$2:B1856,"&gt;0"))</f>
        <v/>
      </c>
      <c r="D1856" t="str">
        <f t="shared" ca="1" si="57"/>
        <v/>
      </c>
    </row>
    <row r="1857" spans="1:4" x14ac:dyDescent="0.25">
      <c r="A1857" t="str">
        <f>IF(Données!A1858&lt;&gt;0,Données!A1858,"")</f>
        <v/>
      </c>
      <c r="B1857">
        <f t="shared" ca="1" si="56"/>
        <v>0</v>
      </c>
      <c r="C1857" t="str">
        <f ca="1">IF(B1857=0,"",COUNTIF($B$2:B1857,"&gt;0"))</f>
        <v/>
      </c>
      <c r="D1857" t="str">
        <f t="shared" ca="1" si="57"/>
        <v/>
      </c>
    </row>
    <row r="1858" spans="1:4" x14ac:dyDescent="0.25">
      <c r="A1858" t="str">
        <f>IF(Données!A1859&lt;&gt;0,Données!A1859,"")</f>
        <v/>
      </c>
      <c r="B1858">
        <f t="shared" ca="1" si="56"/>
        <v>0</v>
      </c>
      <c r="C1858" t="str">
        <f ca="1">IF(B1858=0,"",COUNTIF($B$2:B1858,"&gt;0"))</f>
        <v/>
      </c>
      <c r="D1858" t="str">
        <f t="shared" ca="1" si="57"/>
        <v/>
      </c>
    </row>
    <row r="1859" spans="1:4" x14ac:dyDescent="0.25">
      <c r="A1859" t="str">
        <f>IF(Données!A1860&lt;&gt;0,Données!A1860,"")</f>
        <v/>
      </c>
      <c r="B1859">
        <f t="shared" ref="B1859:B1922" ca="1" si="58">IFERROR(SEARCH(INDIRECT(CELL("adresse")),A1859),0)</f>
        <v>0</v>
      </c>
      <c r="C1859" t="str">
        <f ca="1">IF(B1859=0,"",COUNTIF($B$2:B1859,"&gt;0"))</f>
        <v/>
      </c>
      <c r="D1859" t="str">
        <f t="shared" ref="D1859:D1922" ca="1" si="59">IFERROR(INDEX(A:A,MATCH(ROW(B1858),C:C,0)),"")</f>
        <v/>
      </c>
    </row>
    <row r="1860" spans="1:4" x14ac:dyDescent="0.25">
      <c r="A1860" t="str">
        <f>IF(Données!A1861&lt;&gt;0,Données!A1861,"")</f>
        <v/>
      </c>
      <c r="B1860">
        <f t="shared" ca="1" si="58"/>
        <v>0</v>
      </c>
      <c r="C1860" t="str">
        <f ca="1">IF(B1860=0,"",COUNTIF($B$2:B1860,"&gt;0"))</f>
        <v/>
      </c>
      <c r="D1860" t="str">
        <f t="shared" ca="1" si="59"/>
        <v/>
      </c>
    </row>
    <row r="1861" spans="1:4" x14ac:dyDescent="0.25">
      <c r="A1861" t="str">
        <f>IF(Données!A1862&lt;&gt;0,Données!A1862,"")</f>
        <v/>
      </c>
      <c r="B1861">
        <f t="shared" ca="1" si="58"/>
        <v>0</v>
      </c>
      <c r="C1861" t="str">
        <f ca="1">IF(B1861=0,"",COUNTIF($B$2:B1861,"&gt;0"))</f>
        <v/>
      </c>
      <c r="D1861" t="str">
        <f t="shared" ca="1" si="59"/>
        <v/>
      </c>
    </row>
    <row r="1862" spans="1:4" x14ac:dyDescent="0.25">
      <c r="A1862" t="str">
        <f>IF(Données!A1863&lt;&gt;0,Données!A1863,"")</f>
        <v/>
      </c>
      <c r="B1862">
        <f t="shared" ca="1" si="58"/>
        <v>0</v>
      </c>
      <c r="C1862" t="str">
        <f ca="1">IF(B1862=0,"",COUNTIF($B$2:B1862,"&gt;0"))</f>
        <v/>
      </c>
      <c r="D1862" t="str">
        <f t="shared" ca="1" si="59"/>
        <v/>
      </c>
    </row>
    <row r="1863" spans="1:4" x14ac:dyDescent="0.25">
      <c r="A1863" t="str">
        <f>IF(Données!A1864&lt;&gt;0,Données!A1864,"")</f>
        <v/>
      </c>
      <c r="B1863">
        <f t="shared" ca="1" si="58"/>
        <v>0</v>
      </c>
      <c r="C1863" t="str">
        <f ca="1">IF(B1863=0,"",COUNTIF($B$2:B1863,"&gt;0"))</f>
        <v/>
      </c>
      <c r="D1863" t="str">
        <f t="shared" ca="1" si="59"/>
        <v/>
      </c>
    </row>
    <row r="1864" spans="1:4" x14ac:dyDescent="0.25">
      <c r="A1864" t="str">
        <f>IF(Données!A1865&lt;&gt;0,Données!A1865,"")</f>
        <v/>
      </c>
      <c r="B1864">
        <f t="shared" ca="1" si="58"/>
        <v>0</v>
      </c>
      <c r="C1864" t="str">
        <f ca="1">IF(B1864=0,"",COUNTIF($B$2:B1864,"&gt;0"))</f>
        <v/>
      </c>
      <c r="D1864" t="str">
        <f t="shared" ca="1" si="59"/>
        <v/>
      </c>
    </row>
    <row r="1865" spans="1:4" x14ac:dyDescent="0.25">
      <c r="A1865" t="str">
        <f>IF(Données!A1866&lt;&gt;0,Données!A1866,"")</f>
        <v/>
      </c>
      <c r="B1865">
        <f t="shared" ca="1" si="58"/>
        <v>0</v>
      </c>
      <c r="C1865" t="str">
        <f ca="1">IF(B1865=0,"",COUNTIF($B$2:B1865,"&gt;0"))</f>
        <v/>
      </c>
      <c r="D1865" t="str">
        <f t="shared" ca="1" si="59"/>
        <v/>
      </c>
    </row>
    <row r="1866" spans="1:4" x14ac:dyDescent="0.25">
      <c r="A1866" t="str">
        <f>IF(Données!A1867&lt;&gt;0,Données!A1867,"")</f>
        <v/>
      </c>
      <c r="B1866">
        <f t="shared" ca="1" si="58"/>
        <v>0</v>
      </c>
      <c r="C1866" t="str">
        <f ca="1">IF(B1866=0,"",COUNTIF($B$2:B1866,"&gt;0"))</f>
        <v/>
      </c>
      <c r="D1866" t="str">
        <f t="shared" ca="1" si="59"/>
        <v/>
      </c>
    </row>
    <row r="1867" spans="1:4" x14ac:dyDescent="0.25">
      <c r="A1867" t="str">
        <f>IF(Données!A1868&lt;&gt;0,Données!A1868,"")</f>
        <v/>
      </c>
      <c r="B1867">
        <f t="shared" ca="1" si="58"/>
        <v>0</v>
      </c>
      <c r="C1867" t="str">
        <f ca="1">IF(B1867=0,"",COUNTIF($B$2:B1867,"&gt;0"))</f>
        <v/>
      </c>
      <c r="D1867" t="str">
        <f t="shared" ca="1" si="59"/>
        <v/>
      </c>
    </row>
    <row r="1868" spans="1:4" x14ac:dyDescent="0.25">
      <c r="A1868" t="str">
        <f>IF(Données!A1869&lt;&gt;0,Données!A1869,"")</f>
        <v/>
      </c>
      <c r="B1868">
        <f t="shared" ca="1" si="58"/>
        <v>0</v>
      </c>
      <c r="C1868" t="str">
        <f ca="1">IF(B1868=0,"",COUNTIF($B$2:B1868,"&gt;0"))</f>
        <v/>
      </c>
      <c r="D1868" t="str">
        <f t="shared" ca="1" si="59"/>
        <v/>
      </c>
    </row>
    <row r="1869" spans="1:4" x14ac:dyDescent="0.25">
      <c r="A1869" t="str">
        <f>IF(Données!A1870&lt;&gt;0,Données!A1870,"")</f>
        <v/>
      </c>
      <c r="B1869">
        <f t="shared" ca="1" si="58"/>
        <v>0</v>
      </c>
      <c r="C1869" t="str">
        <f ca="1">IF(B1869=0,"",COUNTIF($B$2:B1869,"&gt;0"))</f>
        <v/>
      </c>
      <c r="D1869" t="str">
        <f t="shared" ca="1" si="59"/>
        <v/>
      </c>
    </row>
    <row r="1870" spans="1:4" x14ac:dyDescent="0.25">
      <c r="A1870" t="str">
        <f>IF(Données!A1871&lt;&gt;0,Données!A1871,"")</f>
        <v/>
      </c>
      <c r="B1870">
        <f t="shared" ca="1" si="58"/>
        <v>0</v>
      </c>
      <c r="C1870" t="str">
        <f ca="1">IF(B1870=0,"",COUNTIF($B$2:B1870,"&gt;0"))</f>
        <v/>
      </c>
      <c r="D1870" t="str">
        <f t="shared" ca="1" si="59"/>
        <v/>
      </c>
    </row>
    <row r="1871" spans="1:4" x14ac:dyDescent="0.25">
      <c r="A1871" t="str">
        <f>IF(Données!A1872&lt;&gt;0,Données!A1872,"")</f>
        <v/>
      </c>
      <c r="B1871">
        <f t="shared" ca="1" si="58"/>
        <v>0</v>
      </c>
      <c r="C1871" t="str">
        <f ca="1">IF(B1871=0,"",COUNTIF($B$2:B1871,"&gt;0"))</f>
        <v/>
      </c>
      <c r="D1871" t="str">
        <f t="shared" ca="1" si="59"/>
        <v/>
      </c>
    </row>
    <row r="1872" spans="1:4" x14ac:dyDescent="0.25">
      <c r="A1872" t="str">
        <f>IF(Données!A1873&lt;&gt;0,Données!A1873,"")</f>
        <v/>
      </c>
      <c r="B1872">
        <f t="shared" ca="1" si="58"/>
        <v>0</v>
      </c>
      <c r="C1872" t="str">
        <f ca="1">IF(B1872=0,"",COUNTIF($B$2:B1872,"&gt;0"))</f>
        <v/>
      </c>
      <c r="D1872" t="str">
        <f t="shared" ca="1" si="59"/>
        <v/>
      </c>
    </row>
    <row r="1873" spans="1:4" x14ac:dyDescent="0.25">
      <c r="A1873" t="str">
        <f>IF(Données!A1874&lt;&gt;0,Données!A1874,"")</f>
        <v/>
      </c>
      <c r="B1873">
        <f t="shared" ca="1" si="58"/>
        <v>0</v>
      </c>
      <c r="C1873" t="str">
        <f ca="1">IF(B1873=0,"",COUNTIF($B$2:B1873,"&gt;0"))</f>
        <v/>
      </c>
      <c r="D1873" t="str">
        <f t="shared" ca="1" si="59"/>
        <v/>
      </c>
    </row>
    <row r="1874" spans="1:4" x14ac:dyDescent="0.25">
      <c r="A1874" t="str">
        <f>IF(Données!A1875&lt;&gt;0,Données!A1875,"")</f>
        <v/>
      </c>
      <c r="B1874">
        <f t="shared" ca="1" si="58"/>
        <v>0</v>
      </c>
      <c r="C1874" t="str">
        <f ca="1">IF(B1874=0,"",COUNTIF($B$2:B1874,"&gt;0"))</f>
        <v/>
      </c>
      <c r="D1874" t="str">
        <f t="shared" ca="1" si="59"/>
        <v/>
      </c>
    </row>
    <row r="1875" spans="1:4" x14ac:dyDescent="0.25">
      <c r="A1875" t="str">
        <f>IF(Données!A1876&lt;&gt;0,Données!A1876,"")</f>
        <v/>
      </c>
      <c r="B1875">
        <f t="shared" ca="1" si="58"/>
        <v>0</v>
      </c>
      <c r="C1875" t="str">
        <f ca="1">IF(B1875=0,"",COUNTIF($B$2:B1875,"&gt;0"))</f>
        <v/>
      </c>
      <c r="D1875" t="str">
        <f t="shared" ca="1" si="59"/>
        <v/>
      </c>
    </row>
    <row r="1876" spans="1:4" x14ac:dyDescent="0.25">
      <c r="A1876" t="str">
        <f>IF(Données!A1877&lt;&gt;0,Données!A1877,"")</f>
        <v/>
      </c>
      <c r="B1876">
        <f t="shared" ca="1" si="58"/>
        <v>0</v>
      </c>
      <c r="C1876" t="str">
        <f ca="1">IF(B1876=0,"",COUNTIF($B$2:B1876,"&gt;0"))</f>
        <v/>
      </c>
      <c r="D1876" t="str">
        <f t="shared" ca="1" si="59"/>
        <v/>
      </c>
    </row>
    <row r="1877" spans="1:4" x14ac:dyDescent="0.25">
      <c r="A1877" t="str">
        <f>IF(Données!A1878&lt;&gt;0,Données!A1878,"")</f>
        <v/>
      </c>
      <c r="B1877">
        <f t="shared" ca="1" si="58"/>
        <v>0</v>
      </c>
      <c r="C1877" t="str">
        <f ca="1">IF(B1877=0,"",COUNTIF($B$2:B1877,"&gt;0"))</f>
        <v/>
      </c>
      <c r="D1877" t="str">
        <f t="shared" ca="1" si="59"/>
        <v/>
      </c>
    </row>
    <row r="1878" spans="1:4" x14ac:dyDescent="0.25">
      <c r="A1878" t="str">
        <f>IF(Données!A1879&lt;&gt;0,Données!A1879,"")</f>
        <v/>
      </c>
      <c r="B1878">
        <f t="shared" ca="1" si="58"/>
        <v>0</v>
      </c>
      <c r="C1878" t="str">
        <f ca="1">IF(B1878=0,"",COUNTIF($B$2:B1878,"&gt;0"))</f>
        <v/>
      </c>
      <c r="D1878" t="str">
        <f t="shared" ca="1" si="59"/>
        <v/>
      </c>
    </row>
    <row r="1879" spans="1:4" x14ac:dyDescent="0.25">
      <c r="A1879" t="str">
        <f>IF(Données!A1880&lt;&gt;0,Données!A1880,"")</f>
        <v/>
      </c>
      <c r="B1879">
        <f t="shared" ca="1" si="58"/>
        <v>0</v>
      </c>
      <c r="C1879" t="str">
        <f ca="1">IF(B1879=0,"",COUNTIF($B$2:B1879,"&gt;0"))</f>
        <v/>
      </c>
      <c r="D1879" t="str">
        <f t="shared" ca="1" si="59"/>
        <v/>
      </c>
    </row>
    <row r="1880" spans="1:4" x14ac:dyDescent="0.25">
      <c r="A1880" t="str">
        <f>IF(Données!A1881&lt;&gt;0,Données!A1881,"")</f>
        <v/>
      </c>
      <c r="B1880">
        <f t="shared" ca="1" si="58"/>
        <v>0</v>
      </c>
      <c r="C1880" t="str">
        <f ca="1">IF(B1880=0,"",COUNTIF($B$2:B1880,"&gt;0"))</f>
        <v/>
      </c>
      <c r="D1880" t="str">
        <f t="shared" ca="1" si="59"/>
        <v/>
      </c>
    </row>
    <row r="1881" spans="1:4" x14ac:dyDescent="0.25">
      <c r="A1881" t="str">
        <f>IF(Données!A1882&lt;&gt;0,Données!A1882,"")</f>
        <v/>
      </c>
      <c r="B1881">
        <f t="shared" ca="1" si="58"/>
        <v>0</v>
      </c>
      <c r="C1881" t="str">
        <f ca="1">IF(B1881=0,"",COUNTIF($B$2:B1881,"&gt;0"))</f>
        <v/>
      </c>
      <c r="D1881" t="str">
        <f t="shared" ca="1" si="59"/>
        <v/>
      </c>
    </row>
    <row r="1882" spans="1:4" x14ac:dyDescent="0.25">
      <c r="A1882" t="str">
        <f>IF(Données!A1883&lt;&gt;0,Données!A1883,"")</f>
        <v/>
      </c>
      <c r="B1882">
        <f t="shared" ca="1" si="58"/>
        <v>0</v>
      </c>
      <c r="C1882" t="str">
        <f ca="1">IF(B1882=0,"",COUNTIF($B$2:B1882,"&gt;0"))</f>
        <v/>
      </c>
      <c r="D1882" t="str">
        <f t="shared" ca="1" si="59"/>
        <v/>
      </c>
    </row>
    <row r="1883" spans="1:4" x14ac:dyDescent="0.25">
      <c r="A1883" t="str">
        <f>IF(Données!A1884&lt;&gt;0,Données!A1884,"")</f>
        <v/>
      </c>
      <c r="B1883">
        <f t="shared" ca="1" si="58"/>
        <v>0</v>
      </c>
      <c r="C1883" t="str">
        <f ca="1">IF(B1883=0,"",COUNTIF($B$2:B1883,"&gt;0"))</f>
        <v/>
      </c>
      <c r="D1883" t="str">
        <f t="shared" ca="1" si="59"/>
        <v/>
      </c>
    </row>
    <row r="1884" spans="1:4" x14ac:dyDescent="0.25">
      <c r="A1884" t="str">
        <f>IF(Données!A1885&lt;&gt;0,Données!A1885,"")</f>
        <v/>
      </c>
      <c r="B1884">
        <f t="shared" ca="1" si="58"/>
        <v>0</v>
      </c>
      <c r="C1884" t="str">
        <f ca="1">IF(B1884=0,"",COUNTIF($B$2:B1884,"&gt;0"))</f>
        <v/>
      </c>
      <c r="D1884" t="str">
        <f t="shared" ca="1" si="59"/>
        <v/>
      </c>
    </row>
    <row r="1885" spans="1:4" x14ac:dyDescent="0.25">
      <c r="A1885" t="str">
        <f>IF(Données!A1886&lt;&gt;0,Données!A1886,"")</f>
        <v/>
      </c>
      <c r="B1885">
        <f t="shared" ca="1" si="58"/>
        <v>0</v>
      </c>
      <c r="C1885" t="str">
        <f ca="1">IF(B1885=0,"",COUNTIF($B$2:B1885,"&gt;0"))</f>
        <v/>
      </c>
      <c r="D1885" t="str">
        <f t="shared" ca="1" si="59"/>
        <v/>
      </c>
    </row>
    <row r="1886" spans="1:4" x14ac:dyDescent="0.25">
      <c r="A1886" t="str">
        <f>IF(Données!A1887&lt;&gt;0,Données!A1887,"")</f>
        <v/>
      </c>
      <c r="B1886">
        <f t="shared" ca="1" si="58"/>
        <v>0</v>
      </c>
      <c r="C1886" t="str">
        <f ca="1">IF(B1886=0,"",COUNTIF($B$2:B1886,"&gt;0"))</f>
        <v/>
      </c>
      <c r="D1886" t="str">
        <f t="shared" ca="1" si="59"/>
        <v/>
      </c>
    </row>
    <row r="1887" spans="1:4" x14ac:dyDescent="0.25">
      <c r="A1887" t="str">
        <f>IF(Données!A1888&lt;&gt;0,Données!A1888,"")</f>
        <v/>
      </c>
      <c r="B1887">
        <f t="shared" ca="1" si="58"/>
        <v>0</v>
      </c>
      <c r="C1887" t="str">
        <f ca="1">IF(B1887=0,"",COUNTIF($B$2:B1887,"&gt;0"))</f>
        <v/>
      </c>
      <c r="D1887" t="str">
        <f t="shared" ca="1" si="59"/>
        <v/>
      </c>
    </row>
    <row r="1888" spans="1:4" x14ac:dyDescent="0.25">
      <c r="A1888" t="str">
        <f>IF(Données!A1889&lt;&gt;0,Données!A1889,"")</f>
        <v/>
      </c>
      <c r="B1888">
        <f t="shared" ca="1" si="58"/>
        <v>0</v>
      </c>
      <c r="C1888" t="str">
        <f ca="1">IF(B1888=0,"",COUNTIF($B$2:B1888,"&gt;0"))</f>
        <v/>
      </c>
      <c r="D1888" t="str">
        <f t="shared" ca="1" si="59"/>
        <v/>
      </c>
    </row>
    <row r="1889" spans="1:4" x14ac:dyDescent="0.25">
      <c r="A1889" t="str">
        <f>IF(Données!A1890&lt;&gt;0,Données!A1890,"")</f>
        <v/>
      </c>
      <c r="B1889">
        <f t="shared" ca="1" si="58"/>
        <v>0</v>
      </c>
      <c r="C1889" t="str">
        <f ca="1">IF(B1889=0,"",COUNTIF($B$2:B1889,"&gt;0"))</f>
        <v/>
      </c>
      <c r="D1889" t="str">
        <f t="shared" ca="1" si="59"/>
        <v/>
      </c>
    </row>
    <row r="1890" spans="1:4" x14ac:dyDescent="0.25">
      <c r="A1890" t="str">
        <f>IF(Données!A1891&lt;&gt;0,Données!A1891,"")</f>
        <v/>
      </c>
      <c r="B1890">
        <f t="shared" ca="1" si="58"/>
        <v>0</v>
      </c>
      <c r="C1890" t="str">
        <f ca="1">IF(B1890=0,"",COUNTIF($B$2:B1890,"&gt;0"))</f>
        <v/>
      </c>
      <c r="D1890" t="str">
        <f t="shared" ca="1" si="59"/>
        <v/>
      </c>
    </row>
    <row r="1891" spans="1:4" x14ac:dyDescent="0.25">
      <c r="A1891" t="str">
        <f>IF(Données!A1892&lt;&gt;0,Données!A1892,"")</f>
        <v/>
      </c>
      <c r="B1891">
        <f t="shared" ca="1" si="58"/>
        <v>0</v>
      </c>
      <c r="C1891" t="str">
        <f ca="1">IF(B1891=0,"",COUNTIF($B$2:B1891,"&gt;0"))</f>
        <v/>
      </c>
      <c r="D1891" t="str">
        <f t="shared" ca="1" si="59"/>
        <v/>
      </c>
    </row>
    <row r="1892" spans="1:4" x14ac:dyDescent="0.25">
      <c r="A1892" t="str">
        <f>IF(Données!A1893&lt;&gt;0,Données!A1893,"")</f>
        <v/>
      </c>
      <c r="B1892">
        <f t="shared" ca="1" si="58"/>
        <v>0</v>
      </c>
      <c r="C1892" t="str">
        <f ca="1">IF(B1892=0,"",COUNTIF($B$2:B1892,"&gt;0"))</f>
        <v/>
      </c>
      <c r="D1892" t="str">
        <f t="shared" ca="1" si="59"/>
        <v/>
      </c>
    </row>
    <row r="1893" spans="1:4" x14ac:dyDescent="0.25">
      <c r="A1893" t="str">
        <f>IF(Données!A1894&lt;&gt;0,Données!A1894,"")</f>
        <v/>
      </c>
      <c r="B1893">
        <f t="shared" ca="1" si="58"/>
        <v>0</v>
      </c>
      <c r="C1893" t="str">
        <f ca="1">IF(B1893=0,"",COUNTIF($B$2:B1893,"&gt;0"))</f>
        <v/>
      </c>
      <c r="D1893" t="str">
        <f t="shared" ca="1" si="59"/>
        <v/>
      </c>
    </row>
    <row r="1894" spans="1:4" x14ac:dyDescent="0.25">
      <c r="A1894" t="str">
        <f>IF(Données!A1895&lt;&gt;0,Données!A1895,"")</f>
        <v/>
      </c>
      <c r="B1894">
        <f t="shared" ca="1" si="58"/>
        <v>0</v>
      </c>
      <c r="C1894" t="str">
        <f ca="1">IF(B1894=0,"",COUNTIF($B$2:B1894,"&gt;0"))</f>
        <v/>
      </c>
      <c r="D1894" t="str">
        <f t="shared" ca="1" si="59"/>
        <v/>
      </c>
    </row>
    <row r="1895" spans="1:4" x14ac:dyDescent="0.25">
      <c r="A1895" t="str">
        <f>IF(Données!A1896&lt;&gt;0,Données!A1896,"")</f>
        <v/>
      </c>
      <c r="B1895">
        <f t="shared" ca="1" si="58"/>
        <v>0</v>
      </c>
      <c r="C1895" t="str">
        <f ca="1">IF(B1895=0,"",COUNTIF($B$2:B1895,"&gt;0"))</f>
        <v/>
      </c>
      <c r="D1895" t="str">
        <f t="shared" ca="1" si="59"/>
        <v/>
      </c>
    </row>
    <row r="1896" spans="1:4" x14ac:dyDescent="0.25">
      <c r="A1896" t="str">
        <f>IF(Données!A1897&lt;&gt;0,Données!A1897,"")</f>
        <v/>
      </c>
      <c r="B1896">
        <f t="shared" ca="1" si="58"/>
        <v>0</v>
      </c>
      <c r="C1896" t="str">
        <f ca="1">IF(B1896=0,"",COUNTIF($B$2:B1896,"&gt;0"))</f>
        <v/>
      </c>
      <c r="D1896" t="str">
        <f t="shared" ca="1" si="59"/>
        <v/>
      </c>
    </row>
    <row r="1897" spans="1:4" x14ac:dyDescent="0.25">
      <c r="A1897" t="str">
        <f>IF(Données!A1898&lt;&gt;0,Données!A1898,"")</f>
        <v/>
      </c>
      <c r="B1897">
        <f t="shared" ca="1" si="58"/>
        <v>0</v>
      </c>
      <c r="C1897" t="str">
        <f ca="1">IF(B1897=0,"",COUNTIF($B$2:B1897,"&gt;0"))</f>
        <v/>
      </c>
      <c r="D1897" t="str">
        <f t="shared" ca="1" si="59"/>
        <v/>
      </c>
    </row>
    <row r="1898" spans="1:4" x14ac:dyDescent="0.25">
      <c r="A1898" t="str">
        <f>IF(Données!A1899&lt;&gt;0,Données!A1899,"")</f>
        <v/>
      </c>
      <c r="B1898">
        <f t="shared" ca="1" si="58"/>
        <v>0</v>
      </c>
      <c r="C1898" t="str">
        <f ca="1">IF(B1898=0,"",COUNTIF($B$2:B1898,"&gt;0"))</f>
        <v/>
      </c>
      <c r="D1898" t="str">
        <f t="shared" ca="1" si="59"/>
        <v/>
      </c>
    </row>
    <row r="1899" spans="1:4" x14ac:dyDescent="0.25">
      <c r="A1899" t="str">
        <f>IF(Données!A1900&lt;&gt;0,Données!A1900,"")</f>
        <v/>
      </c>
      <c r="B1899">
        <f t="shared" ca="1" si="58"/>
        <v>0</v>
      </c>
      <c r="C1899" t="str">
        <f ca="1">IF(B1899=0,"",COUNTIF($B$2:B1899,"&gt;0"))</f>
        <v/>
      </c>
      <c r="D1899" t="str">
        <f t="shared" ca="1" si="59"/>
        <v/>
      </c>
    </row>
    <row r="1900" spans="1:4" x14ac:dyDescent="0.25">
      <c r="A1900" t="str">
        <f>IF(Données!A1901&lt;&gt;0,Données!A1901,"")</f>
        <v/>
      </c>
      <c r="B1900">
        <f t="shared" ca="1" si="58"/>
        <v>0</v>
      </c>
      <c r="C1900" t="str">
        <f ca="1">IF(B1900=0,"",COUNTIF($B$2:B1900,"&gt;0"))</f>
        <v/>
      </c>
      <c r="D1900" t="str">
        <f t="shared" ca="1" si="59"/>
        <v/>
      </c>
    </row>
    <row r="1901" spans="1:4" x14ac:dyDescent="0.25">
      <c r="A1901" t="str">
        <f>IF(Données!A1902&lt;&gt;0,Données!A1902,"")</f>
        <v/>
      </c>
      <c r="B1901">
        <f t="shared" ca="1" si="58"/>
        <v>0</v>
      </c>
      <c r="C1901" t="str">
        <f ca="1">IF(B1901=0,"",COUNTIF($B$2:B1901,"&gt;0"))</f>
        <v/>
      </c>
      <c r="D1901" t="str">
        <f t="shared" ca="1" si="59"/>
        <v/>
      </c>
    </row>
    <row r="1902" spans="1:4" x14ac:dyDescent="0.25">
      <c r="A1902" t="str">
        <f>IF(Données!A1903&lt;&gt;0,Données!A1903,"")</f>
        <v/>
      </c>
      <c r="B1902">
        <f t="shared" ca="1" si="58"/>
        <v>0</v>
      </c>
      <c r="C1902" t="str">
        <f ca="1">IF(B1902=0,"",COUNTIF($B$2:B1902,"&gt;0"))</f>
        <v/>
      </c>
      <c r="D1902" t="str">
        <f t="shared" ca="1" si="59"/>
        <v/>
      </c>
    </row>
    <row r="1903" spans="1:4" x14ac:dyDescent="0.25">
      <c r="A1903" t="str">
        <f>IF(Données!A1904&lt;&gt;0,Données!A1904,"")</f>
        <v/>
      </c>
      <c r="B1903">
        <f t="shared" ca="1" si="58"/>
        <v>0</v>
      </c>
      <c r="C1903" t="str">
        <f ca="1">IF(B1903=0,"",COUNTIF($B$2:B1903,"&gt;0"))</f>
        <v/>
      </c>
      <c r="D1903" t="str">
        <f t="shared" ca="1" si="59"/>
        <v/>
      </c>
    </row>
    <row r="1904" spans="1:4" x14ac:dyDescent="0.25">
      <c r="A1904" t="str">
        <f>IF(Données!A1905&lt;&gt;0,Données!A1905,"")</f>
        <v/>
      </c>
      <c r="B1904">
        <f t="shared" ca="1" si="58"/>
        <v>0</v>
      </c>
      <c r="C1904" t="str">
        <f ca="1">IF(B1904=0,"",COUNTIF($B$2:B1904,"&gt;0"))</f>
        <v/>
      </c>
      <c r="D1904" t="str">
        <f t="shared" ca="1" si="59"/>
        <v/>
      </c>
    </row>
    <row r="1905" spans="1:4" x14ac:dyDescent="0.25">
      <c r="A1905" t="str">
        <f>IF(Données!A1906&lt;&gt;0,Données!A1906,"")</f>
        <v/>
      </c>
      <c r="B1905">
        <f t="shared" ca="1" si="58"/>
        <v>0</v>
      </c>
      <c r="C1905" t="str">
        <f ca="1">IF(B1905=0,"",COUNTIF($B$2:B1905,"&gt;0"))</f>
        <v/>
      </c>
      <c r="D1905" t="str">
        <f t="shared" ca="1" si="59"/>
        <v/>
      </c>
    </row>
    <row r="1906" spans="1:4" x14ac:dyDescent="0.25">
      <c r="A1906" t="str">
        <f>IF(Données!A1907&lt;&gt;0,Données!A1907,"")</f>
        <v/>
      </c>
      <c r="B1906">
        <f t="shared" ca="1" si="58"/>
        <v>0</v>
      </c>
      <c r="C1906" t="str">
        <f ca="1">IF(B1906=0,"",COUNTIF($B$2:B1906,"&gt;0"))</f>
        <v/>
      </c>
      <c r="D1906" t="str">
        <f t="shared" ca="1" si="59"/>
        <v/>
      </c>
    </row>
    <row r="1907" spans="1:4" x14ac:dyDescent="0.25">
      <c r="A1907" t="str">
        <f>IF(Données!A1908&lt;&gt;0,Données!A1908,"")</f>
        <v/>
      </c>
      <c r="B1907">
        <f t="shared" ca="1" si="58"/>
        <v>0</v>
      </c>
      <c r="C1907" t="str">
        <f ca="1">IF(B1907=0,"",COUNTIF($B$2:B1907,"&gt;0"))</f>
        <v/>
      </c>
      <c r="D1907" t="str">
        <f t="shared" ca="1" si="59"/>
        <v/>
      </c>
    </row>
    <row r="1908" spans="1:4" x14ac:dyDescent="0.25">
      <c r="A1908" t="str">
        <f>IF(Données!A1909&lt;&gt;0,Données!A1909,"")</f>
        <v/>
      </c>
      <c r="B1908">
        <f t="shared" ca="1" si="58"/>
        <v>0</v>
      </c>
      <c r="C1908" t="str">
        <f ca="1">IF(B1908=0,"",COUNTIF($B$2:B1908,"&gt;0"))</f>
        <v/>
      </c>
      <c r="D1908" t="str">
        <f t="shared" ca="1" si="59"/>
        <v/>
      </c>
    </row>
    <row r="1909" spans="1:4" x14ac:dyDescent="0.25">
      <c r="A1909" t="str">
        <f>IF(Données!A1910&lt;&gt;0,Données!A1910,"")</f>
        <v/>
      </c>
      <c r="B1909">
        <f t="shared" ca="1" si="58"/>
        <v>0</v>
      </c>
      <c r="C1909" t="str">
        <f ca="1">IF(B1909=0,"",COUNTIF($B$2:B1909,"&gt;0"))</f>
        <v/>
      </c>
      <c r="D1909" t="str">
        <f t="shared" ca="1" si="59"/>
        <v/>
      </c>
    </row>
    <row r="1910" spans="1:4" x14ac:dyDescent="0.25">
      <c r="A1910" t="str">
        <f>IF(Données!A1911&lt;&gt;0,Données!A1911,"")</f>
        <v/>
      </c>
      <c r="B1910">
        <f t="shared" ca="1" si="58"/>
        <v>0</v>
      </c>
      <c r="C1910" t="str">
        <f ca="1">IF(B1910=0,"",COUNTIF($B$2:B1910,"&gt;0"))</f>
        <v/>
      </c>
      <c r="D1910" t="str">
        <f t="shared" ca="1" si="59"/>
        <v/>
      </c>
    </row>
    <row r="1911" spans="1:4" x14ac:dyDescent="0.25">
      <c r="A1911" t="str">
        <f>IF(Données!A1912&lt;&gt;0,Données!A1912,"")</f>
        <v/>
      </c>
      <c r="B1911">
        <f t="shared" ca="1" si="58"/>
        <v>0</v>
      </c>
      <c r="C1911" t="str">
        <f ca="1">IF(B1911=0,"",COUNTIF($B$2:B1911,"&gt;0"))</f>
        <v/>
      </c>
      <c r="D1911" t="str">
        <f t="shared" ca="1" si="59"/>
        <v/>
      </c>
    </row>
    <row r="1912" spans="1:4" x14ac:dyDescent="0.25">
      <c r="A1912" t="str">
        <f>IF(Données!A1913&lt;&gt;0,Données!A1913,"")</f>
        <v/>
      </c>
      <c r="B1912">
        <f t="shared" ca="1" si="58"/>
        <v>0</v>
      </c>
      <c r="C1912" t="str">
        <f ca="1">IF(B1912=0,"",COUNTIF($B$2:B1912,"&gt;0"))</f>
        <v/>
      </c>
      <c r="D1912" t="str">
        <f t="shared" ca="1" si="59"/>
        <v/>
      </c>
    </row>
    <row r="1913" spans="1:4" x14ac:dyDescent="0.25">
      <c r="A1913" t="str">
        <f>IF(Données!A1914&lt;&gt;0,Données!A1914,"")</f>
        <v/>
      </c>
      <c r="B1913">
        <f t="shared" ca="1" si="58"/>
        <v>0</v>
      </c>
      <c r="C1913" t="str">
        <f ca="1">IF(B1913=0,"",COUNTIF($B$2:B1913,"&gt;0"))</f>
        <v/>
      </c>
      <c r="D1913" t="str">
        <f t="shared" ca="1" si="59"/>
        <v/>
      </c>
    </row>
    <row r="1914" spans="1:4" x14ac:dyDescent="0.25">
      <c r="A1914" t="str">
        <f>IF(Données!A1915&lt;&gt;0,Données!A1915,"")</f>
        <v/>
      </c>
      <c r="B1914">
        <f t="shared" ca="1" si="58"/>
        <v>0</v>
      </c>
      <c r="C1914" t="str">
        <f ca="1">IF(B1914=0,"",COUNTIF($B$2:B1914,"&gt;0"))</f>
        <v/>
      </c>
      <c r="D1914" t="str">
        <f t="shared" ca="1" si="59"/>
        <v/>
      </c>
    </row>
    <row r="1915" spans="1:4" x14ac:dyDescent="0.25">
      <c r="A1915" t="str">
        <f>IF(Données!A1916&lt;&gt;0,Données!A1916,"")</f>
        <v/>
      </c>
      <c r="B1915">
        <f t="shared" ca="1" si="58"/>
        <v>0</v>
      </c>
      <c r="C1915" t="str">
        <f ca="1">IF(B1915=0,"",COUNTIF($B$2:B1915,"&gt;0"))</f>
        <v/>
      </c>
      <c r="D1915" t="str">
        <f t="shared" ca="1" si="59"/>
        <v/>
      </c>
    </row>
    <row r="1916" spans="1:4" x14ac:dyDescent="0.25">
      <c r="A1916" t="str">
        <f>IF(Données!A1917&lt;&gt;0,Données!A1917,"")</f>
        <v/>
      </c>
      <c r="B1916">
        <f t="shared" ca="1" si="58"/>
        <v>0</v>
      </c>
      <c r="C1916" t="str">
        <f ca="1">IF(B1916=0,"",COUNTIF($B$2:B1916,"&gt;0"))</f>
        <v/>
      </c>
      <c r="D1916" t="str">
        <f t="shared" ca="1" si="59"/>
        <v/>
      </c>
    </row>
    <row r="1917" spans="1:4" x14ac:dyDescent="0.25">
      <c r="A1917" t="str">
        <f>IF(Données!A1918&lt;&gt;0,Données!A1918,"")</f>
        <v/>
      </c>
      <c r="B1917">
        <f t="shared" ca="1" si="58"/>
        <v>0</v>
      </c>
      <c r="C1917" t="str">
        <f ca="1">IF(B1917=0,"",COUNTIF($B$2:B1917,"&gt;0"))</f>
        <v/>
      </c>
      <c r="D1917" t="str">
        <f t="shared" ca="1" si="59"/>
        <v/>
      </c>
    </row>
    <row r="1918" spans="1:4" x14ac:dyDescent="0.25">
      <c r="A1918" t="str">
        <f>IF(Données!A1919&lt;&gt;0,Données!A1919,"")</f>
        <v/>
      </c>
      <c r="B1918">
        <f t="shared" ca="1" si="58"/>
        <v>0</v>
      </c>
      <c r="C1918" t="str">
        <f ca="1">IF(B1918=0,"",COUNTIF($B$2:B1918,"&gt;0"))</f>
        <v/>
      </c>
      <c r="D1918" t="str">
        <f t="shared" ca="1" si="59"/>
        <v/>
      </c>
    </row>
    <row r="1919" spans="1:4" x14ac:dyDescent="0.25">
      <c r="A1919" t="str">
        <f>IF(Données!A1920&lt;&gt;0,Données!A1920,"")</f>
        <v/>
      </c>
      <c r="B1919">
        <f t="shared" ca="1" si="58"/>
        <v>0</v>
      </c>
      <c r="C1919" t="str">
        <f ca="1">IF(B1919=0,"",COUNTIF($B$2:B1919,"&gt;0"))</f>
        <v/>
      </c>
      <c r="D1919" t="str">
        <f t="shared" ca="1" si="59"/>
        <v/>
      </c>
    </row>
    <row r="1920" spans="1:4" x14ac:dyDescent="0.25">
      <c r="A1920" t="str">
        <f>IF(Données!A1921&lt;&gt;0,Données!A1921,"")</f>
        <v/>
      </c>
      <c r="B1920">
        <f t="shared" ca="1" si="58"/>
        <v>0</v>
      </c>
      <c r="C1920" t="str">
        <f ca="1">IF(B1920=0,"",COUNTIF($B$2:B1920,"&gt;0"))</f>
        <v/>
      </c>
      <c r="D1920" t="str">
        <f t="shared" ca="1" si="59"/>
        <v/>
      </c>
    </row>
    <row r="1921" spans="1:4" x14ac:dyDescent="0.25">
      <c r="A1921" t="str">
        <f>IF(Données!A1922&lt;&gt;0,Données!A1922,"")</f>
        <v/>
      </c>
      <c r="B1921">
        <f t="shared" ca="1" si="58"/>
        <v>0</v>
      </c>
      <c r="C1921" t="str">
        <f ca="1">IF(B1921=0,"",COUNTIF($B$2:B1921,"&gt;0"))</f>
        <v/>
      </c>
      <c r="D1921" t="str">
        <f t="shared" ca="1" si="59"/>
        <v/>
      </c>
    </row>
    <row r="1922" spans="1:4" x14ac:dyDescent="0.25">
      <c r="A1922" t="str">
        <f>IF(Données!A1923&lt;&gt;0,Données!A1923,"")</f>
        <v/>
      </c>
      <c r="B1922">
        <f t="shared" ca="1" si="58"/>
        <v>0</v>
      </c>
      <c r="C1922" t="str">
        <f ca="1">IF(B1922=0,"",COUNTIF($B$2:B1922,"&gt;0"))</f>
        <v/>
      </c>
      <c r="D1922" t="str">
        <f t="shared" ca="1" si="59"/>
        <v/>
      </c>
    </row>
    <row r="1923" spans="1:4" x14ac:dyDescent="0.25">
      <c r="A1923" t="str">
        <f>IF(Données!A1924&lt;&gt;0,Données!A1924,"")</f>
        <v/>
      </c>
      <c r="B1923">
        <f t="shared" ref="B1923:B1986" ca="1" si="60">IFERROR(SEARCH(INDIRECT(CELL("adresse")),A1923),0)</f>
        <v>0</v>
      </c>
      <c r="C1923" t="str">
        <f ca="1">IF(B1923=0,"",COUNTIF($B$2:B1923,"&gt;0"))</f>
        <v/>
      </c>
      <c r="D1923" t="str">
        <f t="shared" ref="D1923:D1986" ca="1" si="61">IFERROR(INDEX(A:A,MATCH(ROW(B1922),C:C,0)),"")</f>
        <v/>
      </c>
    </row>
    <row r="1924" spans="1:4" x14ac:dyDescent="0.25">
      <c r="A1924" t="str">
        <f>IF(Données!A1925&lt;&gt;0,Données!A1925,"")</f>
        <v/>
      </c>
      <c r="B1924">
        <f t="shared" ca="1" si="60"/>
        <v>0</v>
      </c>
      <c r="C1924" t="str">
        <f ca="1">IF(B1924=0,"",COUNTIF($B$2:B1924,"&gt;0"))</f>
        <v/>
      </c>
      <c r="D1924" t="str">
        <f t="shared" ca="1" si="61"/>
        <v/>
      </c>
    </row>
    <row r="1925" spans="1:4" x14ac:dyDescent="0.25">
      <c r="A1925" t="str">
        <f>IF(Données!A1926&lt;&gt;0,Données!A1926,"")</f>
        <v/>
      </c>
      <c r="B1925">
        <f t="shared" ca="1" si="60"/>
        <v>0</v>
      </c>
      <c r="C1925" t="str">
        <f ca="1">IF(B1925=0,"",COUNTIF($B$2:B1925,"&gt;0"))</f>
        <v/>
      </c>
      <c r="D1925" t="str">
        <f t="shared" ca="1" si="61"/>
        <v/>
      </c>
    </row>
    <row r="1926" spans="1:4" x14ac:dyDescent="0.25">
      <c r="A1926" t="str">
        <f>IF(Données!A1927&lt;&gt;0,Données!A1927,"")</f>
        <v/>
      </c>
      <c r="B1926">
        <f t="shared" ca="1" si="60"/>
        <v>0</v>
      </c>
      <c r="C1926" t="str">
        <f ca="1">IF(B1926=0,"",COUNTIF($B$2:B1926,"&gt;0"))</f>
        <v/>
      </c>
      <c r="D1926" t="str">
        <f t="shared" ca="1" si="61"/>
        <v/>
      </c>
    </row>
    <row r="1927" spans="1:4" x14ac:dyDescent="0.25">
      <c r="A1927" t="str">
        <f>IF(Données!A1928&lt;&gt;0,Données!A1928,"")</f>
        <v/>
      </c>
      <c r="B1927">
        <f t="shared" ca="1" si="60"/>
        <v>0</v>
      </c>
      <c r="C1927" t="str">
        <f ca="1">IF(B1927=0,"",COUNTIF($B$2:B1927,"&gt;0"))</f>
        <v/>
      </c>
      <c r="D1927" t="str">
        <f t="shared" ca="1" si="61"/>
        <v/>
      </c>
    </row>
    <row r="1928" spans="1:4" x14ac:dyDescent="0.25">
      <c r="A1928" t="str">
        <f>IF(Données!A1929&lt;&gt;0,Données!A1929,"")</f>
        <v/>
      </c>
      <c r="B1928">
        <f t="shared" ca="1" si="60"/>
        <v>0</v>
      </c>
      <c r="C1928" t="str">
        <f ca="1">IF(B1928=0,"",COUNTIF($B$2:B1928,"&gt;0"))</f>
        <v/>
      </c>
      <c r="D1928" t="str">
        <f t="shared" ca="1" si="61"/>
        <v/>
      </c>
    </row>
    <row r="1929" spans="1:4" x14ac:dyDescent="0.25">
      <c r="A1929" t="str">
        <f>IF(Données!A1930&lt;&gt;0,Données!A1930,"")</f>
        <v/>
      </c>
      <c r="B1929">
        <f t="shared" ca="1" si="60"/>
        <v>0</v>
      </c>
      <c r="C1929" t="str">
        <f ca="1">IF(B1929=0,"",COUNTIF($B$2:B1929,"&gt;0"))</f>
        <v/>
      </c>
      <c r="D1929" t="str">
        <f t="shared" ca="1" si="61"/>
        <v/>
      </c>
    </row>
    <row r="1930" spans="1:4" x14ac:dyDescent="0.25">
      <c r="A1930" t="str">
        <f>IF(Données!A1931&lt;&gt;0,Données!A1931,"")</f>
        <v/>
      </c>
      <c r="B1930">
        <f t="shared" ca="1" si="60"/>
        <v>0</v>
      </c>
      <c r="C1930" t="str">
        <f ca="1">IF(B1930=0,"",COUNTIF($B$2:B1930,"&gt;0"))</f>
        <v/>
      </c>
      <c r="D1930" t="str">
        <f t="shared" ca="1" si="61"/>
        <v/>
      </c>
    </row>
    <row r="1931" spans="1:4" x14ac:dyDescent="0.25">
      <c r="A1931" t="str">
        <f>IF(Données!A1932&lt;&gt;0,Données!A1932,"")</f>
        <v/>
      </c>
      <c r="B1931">
        <f t="shared" ca="1" si="60"/>
        <v>0</v>
      </c>
      <c r="C1931" t="str">
        <f ca="1">IF(B1931=0,"",COUNTIF($B$2:B1931,"&gt;0"))</f>
        <v/>
      </c>
      <c r="D1931" t="str">
        <f t="shared" ca="1" si="61"/>
        <v/>
      </c>
    </row>
    <row r="1932" spans="1:4" x14ac:dyDescent="0.25">
      <c r="A1932" t="str">
        <f>IF(Données!A1933&lt;&gt;0,Données!A1933,"")</f>
        <v/>
      </c>
      <c r="B1932">
        <f t="shared" ca="1" si="60"/>
        <v>0</v>
      </c>
      <c r="C1932" t="str">
        <f ca="1">IF(B1932=0,"",COUNTIF($B$2:B1932,"&gt;0"))</f>
        <v/>
      </c>
      <c r="D1932" t="str">
        <f t="shared" ca="1" si="61"/>
        <v/>
      </c>
    </row>
    <row r="1933" spans="1:4" x14ac:dyDescent="0.25">
      <c r="A1933" t="str">
        <f>IF(Données!A1934&lt;&gt;0,Données!A1934,"")</f>
        <v/>
      </c>
      <c r="B1933">
        <f t="shared" ca="1" si="60"/>
        <v>0</v>
      </c>
      <c r="C1933" t="str">
        <f ca="1">IF(B1933=0,"",COUNTIF($B$2:B1933,"&gt;0"))</f>
        <v/>
      </c>
      <c r="D1933" t="str">
        <f t="shared" ca="1" si="61"/>
        <v/>
      </c>
    </row>
    <row r="1934" spans="1:4" x14ac:dyDescent="0.25">
      <c r="A1934" t="str">
        <f>IF(Données!A1935&lt;&gt;0,Données!A1935,"")</f>
        <v/>
      </c>
      <c r="B1934">
        <f t="shared" ca="1" si="60"/>
        <v>0</v>
      </c>
      <c r="C1934" t="str">
        <f ca="1">IF(B1934=0,"",COUNTIF($B$2:B1934,"&gt;0"))</f>
        <v/>
      </c>
      <c r="D1934" t="str">
        <f t="shared" ca="1" si="61"/>
        <v/>
      </c>
    </row>
    <row r="1935" spans="1:4" x14ac:dyDescent="0.25">
      <c r="A1935" t="str">
        <f>IF(Données!A1936&lt;&gt;0,Données!A1936,"")</f>
        <v/>
      </c>
      <c r="B1935">
        <f t="shared" ca="1" si="60"/>
        <v>0</v>
      </c>
      <c r="C1935" t="str">
        <f ca="1">IF(B1935=0,"",COUNTIF($B$2:B1935,"&gt;0"))</f>
        <v/>
      </c>
      <c r="D1935" t="str">
        <f t="shared" ca="1" si="61"/>
        <v/>
      </c>
    </row>
    <row r="1936" spans="1:4" x14ac:dyDescent="0.25">
      <c r="A1936" t="str">
        <f>IF(Données!A1937&lt;&gt;0,Données!A1937,"")</f>
        <v/>
      </c>
      <c r="B1936">
        <f t="shared" ca="1" si="60"/>
        <v>0</v>
      </c>
      <c r="C1936" t="str">
        <f ca="1">IF(B1936=0,"",COUNTIF($B$2:B1936,"&gt;0"))</f>
        <v/>
      </c>
      <c r="D1936" t="str">
        <f t="shared" ca="1" si="61"/>
        <v/>
      </c>
    </row>
    <row r="1937" spans="1:4" x14ac:dyDescent="0.25">
      <c r="A1937" t="str">
        <f>IF(Données!A1938&lt;&gt;0,Données!A1938,"")</f>
        <v/>
      </c>
      <c r="B1937">
        <f t="shared" ca="1" si="60"/>
        <v>0</v>
      </c>
      <c r="C1937" t="str">
        <f ca="1">IF(B1937=0,"",COUNTIF($B$2:B1937,"&gt;0"))</f>
        <v/>
      </c>
      <c r="D1937" t="str">
        <f t="shared" ca="1" si="61"/>
        <v/>
      </c>
    </row>
    <row r="1938" spans="1:4" x14ac:dyDescent="0.25">
      <c r="A1938" t="str">
        <f>IF(Données!A1939&lt;&gt;0,Données!A1939,"")</f>
        <v/>
      </c>
      <c r="B1938">
        <f t="shared" ca="1" si="60"/>
        <v>0</v>
      </c>
      <c r="C1938" t="str">
        <f ca="1">IF(B1938=0,"",COUNTIF($B$2:B1938,"&gt;0"))</f>
        <v/>
      </c>
      <c r="D1938" t="str">
        <f t="shared" ca="1" si="61"/>
        <v/>
      </c>
    </row>
    <row r="1939" spans="1:4" x14ac:dyDescent="0.25">
      <c r="A1939" t="str">
        <f>IF(Données!A1940&lt;&gt;0,Données!A1940,"")</f>
        <v/>
      </c>
      <c r="B1939">
        <f t="shared" ca="1" si="60"/>
        <v>0</v>
      </c>
      <c r="C1939" t="str">
        <f ca="1">IF(B1939=0,"",COUNTIF($B$2:B1939,"&gt;0"))</f>
        <v/>
      </c>
      <c r="D1939" t="str">
        <f t="shared" ca="1" si="61"/>
        <v/>
      </c>
    </row>
    <row r="1940" spans="1:4" x14ac:dyDescent="0.25">
      <c r="A1940" t="str">
        <f>IF(Données!A1941&lt;&gt;0,Données!A1941,"")</f>
        <v/>
      </c>
      <c r="B1940">
        <f t="shared" ca="1" si="60"/>
        <v>0</v>
      </c>
      <c r="C1940" t="str">
        <f ca="1">IF(B1940=0,"",COUNTIF($B$2:B1940,"&gt;0"))</f>
        <v/>
      </c>
      <c r="D1940" t="str">
        <f t="shared" ca="1" si="61"/>
        <v/>
      </c>
    </row>
    <row r="1941" spans="1:4" x14ac:dyDescent="0.25">
      <c r="A1941" t="str">
        <f>IF(Données!A1942&lt;&gt;0,Données!A1942,"")</f>
        <v/>
      </c>
      <c r="B1941">
        <f t="shared" ca="1" si="60"/>
        <v>0</v>
      </c>
      <c r="C1941" t="str">
        <f ca="1">IF(B1941=0,"",COUNTIF($B$2:B1941,"&gt;0"))</f>
        <v/>
      </c>
      <c r="D1941" t="str">
        <f t="shared" ca="1" si="61"/>
        <v/>
      </c>
    </row>
    <row r="1942" spans="1:4" x14ac:dyDescent="0.25">
      <c r="A1942" t="str">
        <f>IF(Données!A1943&lt;&gt;0,Données!A1943,"")</f>
        <v/>
      </c>
      <c r="B1942">
        <f t="shared" ca="1" si="60"/>
        <v>0</v>
      </c>
      <c r="C1942" t="str">
        <f ca="1">IF(B1942=0,"",COUNTIF($B$2:B1942,"&gt;0"))</f>
        <v/>
      </c>
      <c r="D1942" t="str">
        <f t="shared" ca="1" si="61"/>
        <v/>
      </c>
    </row>
    <row r="1943" spans="1:4" x14ac:dyDescent="0.25">
      <c r="A1943" t="str">
        <f>IF(Données!A1944&lt;&gt;0,Données!A1944,"")</f>
        <v/>
      </c>
      <c r="B1943">
        <f t="shared" ca="1" si="60"/>
        <v>0</v>
      </c>
      <c r="C1943" t="str">
        <f ca="1">IF(B1943=0,"",COUNTIF($B$2:B1943,"&gt;0"))</f>
        <v/>
      </c>
      <c r="D1943" t="str">
        <f t="shared" ca="1" si="61"/>
        <v/>
      </c>
    </row>
    <row r="1944" spans="1:4" x14ac:dyDescent="0.25">
      <c r="A1944" t="str">
        <f>IF(Données!A1945&lt;&gt;0,Données!A1945,"")</f>
        <v/>
      </c>
      <c r="B1944">
        <f t="shared" ca="1" si="60"/>
        <v>0</v>
      </c>
      <c r="C1944" t="str">
        <f ca="1">IF(B1944=0,"",COUNTIF($B$2:B1944,"&gt;0"))</f>
        <v/>
      </c>
      <c r="D1944" t="str">
        <f t="shared" ca="1" si="61"/>
        <v/>
      </c>
    </row>
    <row r="1945" spans="1:4" x14ac:dyDescent="0.25">
      <c r="A1945" t="str">
        <f>IF(Données!A1946&lt;&gt;0,Données!A1946,"")</f>
        <v/>
      </c>
      <c r="B1945">
        <f t="shared" ca="1" si="60"/>
        <v>0</v>
      </c>
      <c r="C1945" t="str">
        <f ca="1">IF(B1945=0,"",COUNTIF($B$2:B1945,"&gt;0"))</f>
        <v/>
      </c>
      <c r="D1945" t="str">
        <f t="shared" ca="1" si="61"/>
        <v/>
      </c>
    </row>
    <row r="1946" spans="1:4" x14ac:dyDescent="0.25">
      <c r="A1946" t="str">
        <f>IF(Données!A1947&lt;&gt;0,Données!A1947,"")</f>
        <v/>
      </c>
      <c r="B1946">
        <f t="shared" ca="1" si="60"/>
        <v>0</v>
      </c>
      <c r="C1946" t="str">
        <f ca="1">IF(B1946=0,"",COUNTIF($B$2:B1946,"&gt;0"))</f>
        <v/>
      </c>
      <c r="D1946" t="str">
        <f t="shared" ca="1" si="61"/>
        <v/>
      </c>
    </row>
    <row r="1947" spans="1:4" x14ac:dyDescent="0.25">
      <c r="A1947" t="str">
        <f>IF(Données!A1948&lt;&gt;0,Données!A1948,"")</f>
        <v/>
      </c>
      <c r="B1947">
        <f t="shared" ca="1" si="60"/>
        <v>0</v>
      </c>
      <c r="C1947" t="str">
        <f ca="1">IF(B1947=0,"",COUNTIF($B$2:B1947,"&gt;0"))</f>
        <v/>
      </c>
      <c r="D1947" t="str">
        <f t="shared" ca="1" si="61"/>
        <v/>
      </c>
    </row>
    <row r="1948" spans="1:4" x14ac:dyDescent="0.25">
      <c r="A1948" t="str">
        <f>IF(Données!A1949&lt;&gt;0,Données!A1949,"")</f>
        <v/>
      </c>
      <c r="B1948">
        <f t="shared" ca="1" si="60"/>
        <v>0</v>
      </c>
      <c r="C1948" t="str">
        <f ca="1">IF(B1948=0,"",COUNTIF($B$2:B1948,"&gt;0"))</f>
        <v/>
      </c>
      <c r="D1948" t="str">
        <f t="shared" ca="1" si="61"/>
        <v/>
      </c>
    </row>
    <row r="1949" spans="1:4" x14ac:dyDescent="0.25">
      <c r="A1949" t="str">
        <f>IF(Données!A1950&lt;&gt;0,Données!A1950,"")</f>
        <v/>
      </c>
      <c r="B1949">
        <f t="shared" ca="1" si="60"/>
        <v>0</v>
      </c>
      <c r="C1949" t="str">
        <f ca="1">IF(B1949=0,"",COUNTIF($B$2:B1949,"&gt;0"))</f>
        <v/>
      </c>
      <c r="D1949" t="str">
        <f t="shared" ca="1" si="61"/>
        <v/>
      </c>
    </row>
    <row r="1950" spans="1:4" x14ac:dyDescent="0.25">
      <c r="A1950" t="str">
        <f>IF(Données!A1951&lt;&gt;0,Données!A1951,"")</f>
        <v/>
      </c>
      <c r="B1950">
        <f t="shared" ca="1" si="60"/>
        <v>0</v>
      </c>
      <c r="C1950" t="str">
        <f ca="1">IF(B1950=0,"",COUNTIF($B$2:B1950,"&gt;0"))</f>
        <v/>
      </c>
      <c r="D1950" t="str">
        <f t="shared" ca="1" si="61"/>
        <v/>
      </c>
    </row>
    <row r="1951" spans="1:4" x14ac:dyDescent="0.25">
      <c r="A1951" t="str">
        <f>IF(Données!A1952&lt;&gt;0,Données!A1952,"")</f>
        <v/>
      </c>
      <c r="B1951">
        <f t="shared" ca="1" si="60"/>
        <v>0</v>
      </c>
      <c r="C1951" t="str">
        <f ca="1">IF(B1951=0,"",COUNTIF($B$2:B1951,"&gt;0"))</f>
        <v/>
      </c>
      <c r="D1951" t="str">
        <f t="shared" ca="1" si="61"/>
        <v/>
      </c>
    </row>
    <row r="1952" spans="1:4" x14ac:dyDescent="0.25">
      <c r="A1952" t="str">
        <f>IF(Données!A1953&lt;&gt;0,Données!A1953,"")</f>
        <v/>
      </c>
      <c r="B1952">
        <f t="shared" ca="1" si="60"/>
        <v>0</v>
      </c>
      <c r="C1952" t="str">
        <f ca="1">IF(B1952=0,"",COUNTIF($B$2:B1952,"&gt;0"))</f>
        <v/>
      </c>
      <c r="D1952" t="str">
        <f t="shared" ca="1" si="61"/>
        <v/>
      </c>
    </row>
    <row r="1953" spans="1:4" x14ac:dyDescent="0.25">
      <c r="A1953" t="str">
        <f>IF(Données!A1954&lt;&gt;0,Données!A1954,"")</f>
        <v/>
      </c>
      <c r="B1953">
        <f t="shared" ca="1" si="60"/>
        <v>0</v>
      </c>
      <c r="C1953" t="str">
        <f ca="1">IF(B1953=0,"",COUNTIF($B$2:B1953,"&gt;0"))</f>
        <v/>
      </c>
      <c r="D1953" t="str">
        <f t="shared" ca="1" si="61"/>
        <v/>
      </c>
    </row>
    <row r="1954" spans="1:4" x14ac:dyDescent="0.25">
      <c r="A1954" t="str">
        <f>IF(Données!A1955&lt;&gt;0,Données!A1955,"")</f>
        <v/>
      </c>
      <c r="B1954">
        <f t="shared" ca="1" si="60"/>
        <v>0</v>
      </c>
      <c r="C1954" t="str">
        <f ca="1">IF(B1954=0,"",COUNTIF($B$2:B1954,"&gt;0"))</f>
        <v/>
      </c>
      <c r="D1954" t="str">
        <f t="shared" ca="1" si="61"/>
        <v/>
      </c>
    </row>
    <row r="1955" spans="1:4" x14ac:dyDescent="0.25">
      <c r="A1955" t="str">
        <f>IF(Données!A1956&lt;&gt;0,Données!A1956,"")</f>
        <v/>
      </c>
      <c r="B1955">
        <f t="shared" ca="1" si="60"/>
        <v>0</v>
      </c>
      <c r="C1955" t="str">
        <f ca="1">IF(B1955=0,"",COUNTIF($B$2:B1955,"&gt;0"))</f>
        <v/>
      </c>
      <c r="D1955" t="str">
        <f t="shared" ca="1" si="61"/>
        <v/>
      </c>
    </row>
    <row r="1956" spans="1:4" x14ac:dyDescent="0.25">
      <c r="A1956" t="str">
        <f>IF(Données!A1957&lt;&gt;0,Données!A1957,"")</f>
        <v/>
      </c>
      <c r="B1956">
        <f t="shared" ca="1" si="60"/>
        <v>0</v>
      </c>
      <c r="C1956" t="str">
        <f ca="1">IF(B1956=0,"",COUNTIF($B$2:B1956,"&gt;0"))</f>
        <v/>
      </c>
      <c r="D1956" t="str">
        <f t="shared" ca="1" si="61"/>
        <v/>
      </c>
    </row>
    <row r="1957" spans="1:4" x14ac:dyDescent="0.25">
      <c r="A1957" t="str">
        <f>IF(Données!A1958&lt;&gt;0,Données!A1958,"")</f>
        <v/>
      </c>
      <c r="B1957">
        <f t="shared" ca="1" si="60"/>
        <v>0</v>
      </c>
      <c r="C1957" t="str">
        <f ca="1">IF(B1957=0,"",COUNTIF($B$2:B1957,"&gt;0"))</f>
        <v/>
      </c>
      <c r="D1957" t="str">
        <f t="shared" ca="1" si="61"/>
        <v/>
      </c>
    </row>
    <row r="1958" spans="1:4" x14ac:dyDescent="0.25">
      <c r="A1958" t="str">
        <f>IF(Données!A1959&lt;&gt;0,Données!A1959,"")</f>
        <v/>
      </c>
      <c r="B1958">
        <f t="shared" ca="1" si="60"/>
        <v>0</v>
      </c>
      <c r="C1958" t="str">
        <f ca="1">IF(B1958=0,"",COUNTIF($B$2:B1958,"&gt;0"))</f>
        <v/>
      </c>
      <c r="D1958" t="str">
        <f t="shared" ca="1" si="61"/>
        <v/>
      </c>
    </row>
    <row r="1959" spans="1:4" x14ac:dyDescent="0.25">
      <c r="A1959" t="str">
        <f>IF(Données!A1960&lt;&gt;0,Données!A1960,"")</f>
        <v/>
      </c>
      <c r="B1959">
        <f t="shared" ca="1" si="60"/>
        <v>0</v>
      </c>
      <c r="C1959" t="str">
        <f ca="1">IF(B1959=0,"",COUNTIF($B$2:B1959,"&gt;0"))</f>
        <v/>
      </c>
      <c r="D1959" t="str">
        <f t="shared" ca="1" si="61"/>
        <v/>
      </c>
    </row>
    <row r="1960" spans="1:4" x14ac:dyDescent="0.25">
      <c r="A1960" t="str">
        <f>IF(Données!A1961&lt;&gt;0,Données!A1961,"")</f>
        <v/>
      </c>
      <c r="B1960">
        <f t="shared" ca="1" si="60"/>
        <v>0</v>
      </c>
      <c r="C1960" t="str">
        <f ca="1">IF(B1960=0,"",COUNTIF($B$2:B1960,"&gt;0"))</f>
        <v/>
      </c>
      <c r="D1960" t="str">
        <f t="shared" ca="1" si="61"/>
        <v/>
      </c>
    </row>
    <row r="1961" spans="1:4" x14ac:dyDescent="0.25">
      <c r="A1961" t="str">
        <f>IF(Données!A1962&lt;&gt;0,Données!A1962,"")</f>
        <v/>
      </c>
      <c r="B1961">
        <f t="shared" ca="1" si="60"/>
        <v>0</v>
      </c>
      <c r="C1961" t="str">
        <f ca="1">IF(B1961=0,"",COUNTIF($B$2:B1961,"&gt;0"))</f>
        <v/>
      </c>
      <c r="D1961" t="str">
        <f t="shared" ca="1" si="61"/>
        <v/>
      </c>
    </row>
    <row r="1962" spans="1:4" x14ac:dyDescent="0.25">
      <c r="A1962" t="str">
        <f>IF(Données!A1963&lt;&gt;0,Données!A1963,"")</f>
        <v/>
      </c>
      <c r="B1962">
        <f t="shared" ca="1" si="60"/>
        <v>0</v>
      </c>
      <c r="C1962" t="str">
        <f ca="1">IF(B1962=0,"",COUNTIF($B$2:B1962,"&gt;0"))</f>
        <v/>
      </c>
      <c r="D1962" t="str">
        <f t="shared" ca="1" si="61"/>
        <v/>
      </c>
    </row>
    <row r="1963" spans="1:4" x14ac:dyDescent="0.25">
      <c r="A1963" t="str">
        <f>IF(Données!A1964&lt;&gt;0,Données!A1964,"")</f>
        <v/>
      </c>
      <c r="B1963">
        <f t="shared" ca="1" si="60"/>
        <v>0</v>
      </c>
      <c r="C1963" t="str">
        <f ca="1">IF(B1963=0,"",COUNTIF($B$2:B1963,"&gt;0"))</f>
        <v/>
      </c>
      <c r="D1963" t="str">
        <f t="shared" ca="1" si="61"/>
        <v/>
      </c>
    </row>
    <row r="1964" spans="1:4" x14ac:dyDescent="0.25">
      <c r="A1964" t="str">
        <f>IF(Données!A1965&lt;&gt;0,Données!A1965,"")</f>
        <v/>
      </c>
      <c r="B1964">
        <f t="shared" ca="1" si="60"/>
        <v>0</v>
      </c>
      <c r="C1964" t="str">
        <f ca="1">IF(B1964=0,"",COUNTIF($B$2:B1964,"&gt;0"))</f>
        <v/>
      </c>
      <c r="D1964" t="str">
        <f t="shared" ca="1" si="61"/>
        <v/>
      </c>
    </row>
    <row r="1965" spans="1:4" x14ac:dyDescent="0.25">
      <c r="A1965" t="str">
        <f>IF(Données!A1966&lt;&gt;0,Données!A1966,"")</f>
        <v/>
      </c>
      <c r="B1965">
        <f t="shared" ca="1" si="60"/>
        <v>0</v>
      </c>
      <c r="C1965" t="str">
        <f ca="1">IF(B1965=0,"",COUNTIF($B$2:B1965,"&gt;0"))</f>
        <v/>
      </c>
      <c r="D1965" t="str">
        <f t="shared" ca="1" si="61"/>
        <v/>
      </c>
    </row>
    <row r="1966" spans="1:4" x14ac:dyDescent="0.25">
      <c r="A1966" t="str">
        <f>IF(Données!A1967&lt;&gt;0,Données!A1967,"")</f>
        <v/>
      </c>
      <c r="B1966">
        <f t="shared" ca="1" si="60"/>
        <v>0</v>
      </c>
      <c r="C1966" t="str">
        <f ca="1">IF(B1966=0,"",COUNTIF($B$2:B1966,"&gt;0"))</f>
        <v/>
      </c>
      <c r="D1966" t="str">
        <f t="shared" ca="1" si="61"/>
        <v/>
      </c>
    </row>
    <row r="1967" spans="1:4" x14ac:dyDescent="0.25">
      <c r="A1967" t="str">
        <f>IF(Données!A1968&lt;&gt;0,Données!A1968,"")</f>
        <v/>
      </c>
      <c r="B1967">
        <f t="shared" ca="1" si="60"/>
        <v>0</v>
      </c>
      <c r="C1967" t="str">
        <f ca="1">IF(B1967=0,"",COUNTIF($B$2:B1967,"&gt;0"))</f>
        <v/>
      </c>
      <c r="D1967" t="str">
        <f t="shared" ca="1" si="61"/>
        <v/>
      </c>
    </row>
    <row r="1968" spans="1:4" x14ac:dyDescent="0.25">
      <c r="A1968" t="str">
        <f>IF(Données!A1969&lt;&gt;0,Données!A1969,"")</f>
        <v/>
      </c>
      <c r="B1968">
        <f t="shared" ca="1" si="60"/>
        <v>0</v>
      </c>
      <c r="C1968" t="str">
        <f ca="1">IF(B1968=0,"",COUNTIF($B$2:B1968,"&gt;0"))</f>
        <v/>
      </c>
      <c r="D1968" t="str">
        <f t="shared" ca="1" si="61"/>
        <v/>
      </c>
    </row>
    <row r="1969" spans="1:4" x14ac:dyDescent="0.25">
      <c r="A1969" t="str">
        <f>IF(Données!A1970&lt;&gt;0,Données!A1970,"")</f>
        <v/>
      </c>
      <c r="B1969">
        <f t="shared" ca="1" si="60"/>
        <v>0</v>
      </c>
      <c r="C1969" t="str">
        <f ca="1">IF(B1969=0,"",COUNTIF($B$2:B1969,"&gt;0"))</f>
        <v/>
      </c>
      <c r="D1969" t="str">
        <f t="shared" ca="1" si="61"/>
        <v/>
      </c>
    </row>
    <row r="1970" spans="1:4" x14ac:dyDescent="0.25">
      <c r="A1970" t="str">
        <f>IF(Données!A1971&lt;&gt;0,Données!A1971,"")</f>
        <v/>
      </c>
      <c r="B1970">
        <f t="shared" ca="1" si="60"/>
        <v>0</v>
      </c>
      <c r="C1970" t="str">
        <f ca="1">IF(B1970=0,"",COUNTIF($B$2:B1970,"&gt;0"))</f>
        <v/>
      </c>
      <c r="D1970" t="str">
        <f t="shared" ca="1" si="61"/>
        <v/>
      </c>
    </row>
    <row r="1971" spans="1:4" x14ac:dyDescent="0.25">
      <c r="A1971" t="str">
        <f>IF(Données!A1972&lt;&gt;0,Données!A1972,"")</f>
        <v/>
      </c>
      <c r="B1971">
        <f t="shared" ca="1" si="60"/>
        <v>0</v>
      </c>
      <c r="C1971" t="str">
        <f ca="1">IF(B1971=0,"",COUNTIF($B$2:B1971,"&gt;0"))</f>
        <v/>
      </c>
      <c r="D1971" t="str">
        <f t="shared" ca="1" si="61"/>
        <v/>
      </c>
    </row>
    <row r="1972" spans="1:4" x14ac:dyDescent="0.25">
      <c r="A1972" t="str">
        <f>IF(Données!A1973&lt;&gt;0,Données!A1973,"")</f>
        <v/>
      </c>
      <c r="B1972">
        <f t="shared" ca="1" si="60"/>
        <v>0</v>
      </c>
      <c r="C1972" t="str">
        <f ca="1">IF(B1972=0,"",COUNTIF($B$2:B1972,"&gt;0"))</f>
        <v/>
      </c>
      <c r="D1972" t="str">
        <f t="shared" ca="1" si="61"/>
        <v/>
      </c>
    </row>
    <row r="1973" spans="1:4" x14ac:dyDescent="0.25">
      <c r="A1973" t="str">
        <f>IF(Données!A1974&lt;&gt;0,Données!A1974,"")</f>
        <v/>
      </c>
      <c r="B1973">
        <f t="shared" ca="1" si="60"/>
        <v>0</v>
      </c>
      <c r="C1973" t="str">
        <f ca="1">IF(B1973=0,"",COUNTIF($B$2:B1973,"&gt;0"))</f>
        <v/>
      </c>
      <c r="D1973" t="str">
        <f t="shared" ca="1" si="61"/>
        <v/>
      </c>
    </row>
    <row r="1974" spans="1:4" x14ac:dyDescent="0.25">
      <c r="A1974" t="str">
        <f>IF(Données!A1975&lt;&gt;0,Données!A1975,"")</f>
        <v/>
      </c>
      <c r="B1974">
        <f t="shared" ca="1" si="60"/>
        <v>0</v>
      </c>
      <c r="C1974" t="str">
        <f ca="1">IF(B1974=0,"",COUNTIF($B$2:B1974,"&gt;0"))</f>
        <v/>
      </c>
      <c r="D1974" t="str">
        <f t="shared" ca="1" si="61"/>
        <v/>
      </c>
    </row>
    <row r="1975" spans="1:4" x14ac:dyDescent="0.25">
      <c r="A1975" t="str">
        <f>IF(Données!A1976&lt;&gt;0,Données!A1976,"")</f>
        <v/>
      </c>
      <c r="B1975">
        <f t="shared" ca="1" si="60"/>
        <v>0</v>
      </c>
      <c r="C1975" t="str">
        <f ca="1">IF(B1975=0,"",COUNTIF($B$2:B1975,"&gt;0"))</f>
        <v/>
      </c>
      <c r="D1975" t="str">
        <f t="shared" ca="1" si="61"/>
        <v/>
      </c>
    </row>
    <row r="1976" spans="1:4" x14ac:dyDescent="0.25">
      <c r="A1976" t="str">
        <f>IF(Données!A1977&lt;&gt;0,Données!A1977,"")</f>
        <v/>
      </c>
      <c r="B1976">
        <f t="shared" ca="1" si="60"/>
        <v>0</v>
      </c>
      <c r="C1976" t="str">
        <f ca="1">IF(B1976=0,"",COUNTIF($B$2:B1976,"&gt;0"))</f>
        <v/>
      </c>
      <c r="D1976" t="str">
        <f t="shared" ca="1" si="61"/>
        <v/>
      </c>
    </row>
    <row r="1977" spans="1:4" x14ac:dyDescent="0.25">
      <c r="A1977" t="str">
        <f>IF(Données!A1978&lt;&gt;0,Données!A1978,"")</f>
        <v/>
      </c>
      <c r="B1977">
        <f t="shared" ca="1" si="60"/>
        <v>0</v>
      </c>
      <c r="C1977" t="str">
        <f ca="1">IF(B1977=0,"",COUNTIF($B$2:B1977,"&gt;0"))</f>
        <v/>
      </c>
      <c r="D1977" t="str">
        <f t="shared" ca="1" si="61"/>
        <v/>
      </c>
    </row>
    <row r="1978" spans="1:4" x14ac:dyDescent="0.25">
      <c r="A1978" t="str">
        <f>IF(Données!A1979&lt;&gt;0,Données!A1979,"")</f>
        <v/>
      </c>
      <c r="B1978">
        <f t="shared" ca="1" si="60"/>
        <v>0</v>
      </c>
      <c r="C1978" t="str">
        <f ca="1">IF(B1978=0,"",COUNTIF($B$2:B1978,"&gt;0"))</f>
        <v/>
      </c>
      <c r="D1978" t="str">
        <f t="shared" ca="1" si="61"/>
        <v/>
      </c>
    </row>
    <row r="1979" spans="1:4" x14ac:dyDescent="0.25">
      <c r="A1979" t="str">
        <f>IF(Données!A1980&lt;&gt;0,Données!A1980,"")</f>
        <v/>
      </c>
      <c r="B1979">
        <f t="shared" ca="1" si="60"/>
        <v>0</v>
      </c>
      <c r="C1979" t="str">
        <f ca="1">IF(B1979=0,"",COUNTIF($B$2:B1979,"&gt;0"))</f>
        <v/>
      </c>
      <c r="D1979" t="str">
        <f t="shared" ca="1" si="61"/>
        <v/>
      </c>
    </row>
    <row r="1980" spans="1:4" x14ac:dyDescent="0.25">
      <c r="A1980" t="str">
        <f>IF(Données!A1981&lt;&gt;0,Données!A1981,"")</f>
        <v/>
      </c>
      <c r="B1980">
        <f t="shared" ca="1" si="60"/>
        <v>0</v>
      </c>
      <c r="C1980" t="str">
        <f ca="1">IF(B1980=0,"",COUNTIF($B$2:B1980,"&gt;0"))</f>
        <v/>
      </c>
      <c r="D1980" t="str">
        <f t="shared" ca="1" si="61"/>
        <v/>
      </c>
    </row>
    <row r="1981" spans="1:4" x14ac:dyDescent="0.25">
      <c r="A1981" t="str">
        <f>IF(Données!A1982&lt;&gt;0,Données!A1982,"")</f>
        <v/>
      </c>
      <c r="B1981">
        <f t="shared" ca="1" si="60"/>
        <v>0</v>
      </c>
      <c r="C1981" t="str">
        <f ca="1">IF(B1981=0,"",COUNTIF($B$2:B1981,"&gt;0"))</f>
        <v/>
      </c>
      <c r="D1981" t="str">
        <f t="shared" ca="1" si="61"/>
        <v/>
      </c>
    </row>
    <row r="1982" spans="1:4" x14ac:dyDescent="0.25">
      <c r="A1982" t="str">
        <f>IF(Données!A1983&lt;&gt;0,Données!A1983,"")</f>
        <v/>
      </c>
      <c r="B1982">
        <f t="shared" ca="1" si="60"/>
        <v>0</v>
      </c>
      <c r="C1982" t="str">
        <f ca="1">IF(B1982=0,"",COUNTIF($B$2:B1982,"&gt;0"))</f>
        <v/>
      </c>
      <c r="D1982" t="str">
        <f t="shared" ca="1" si="61"/>
        <v/>
      </c>
    </row>
    <row r="1983" spans="1:4" x14ac:dyDescent="0.25">
      <c r="A1983" t="str">
        <f>IF(Données!A1984&lt;&gt;0,Données!A1984,"")</f>
        <v/>
      </c>
      <c r="B1983">
        <f t="shared" ca="1" si="60"/>
        <v>0</v>
      </c>
      <c r="C1983" t="str">
        <f ca="1">IF(B1983=0,"",COUNTIF($B$2:B1983,"&gt;0"))</f>
        <v/>
      </c>
      <c r="D1983" t="str">
        <f t="shared" ca="1" si="61"/>
        <v/>
      </c>
    </row>
    <row r="1984" spans="1:4" x14ac:dyDescent="0.25">
      <c r="A1984" t="str">
        <f>IF(Données!A1985&lt;&gt;0,Données!A1985,"")</f>
        <v/>
      </c>
      <c r="B1984">
        <f t="shared" ca="1" si="60"/>
        <v>0</v>
      </c>
      <c r="C1984" t="str">
        <f ca="1">IF(B1984=0,"",COUNTIF($B$2:B1984,"&gt;0"))</f>
        <v/>
      </c>
      <c r="D1984" t="str">
        <f t="shared" ca="1" si="61"/>
        <v/>
      </c>
    </row>
    <row r="1985" spans="1:4" x14ac:dyDescent="0.25">
      <c r="A1985" t="str">
        <f>IF(Données!A1986&lt;&gt;0,Données!A1986,"")</f>
        <v/>
      </c>
      <c r="B1985">
        <f t="shared" ca="1" si="60"/>
        <v>0</v>
      </c>
      <c r="C1985" t="str">
        <f ca="1">IF(B1985=0,"",COUNTIF($B$2:B1985,"&gt;0"))</f>
        <v/>
      </c>
      <c r="D1985" t="str">
        <f t="shared" ca="1" si="61"/>
        <v/>
      </c>
    </row>
    <row r="1986" spans="1:4" x14ac:dyDescent="0.25">
      <c r="A1986" t="str">
        <f>IF(Données!A1987&lt;&gt;0,Données!A1987,"")</f>
        <v/>
      </c>
      <c r="B1986">
        <f t="shared" ca="1" si="60"/>
        <v>0</v>
      </c>
      <c r="C1986" t="str">
        <f ca="1">IF(B1986=0,"",COUNTIF($B$2:B1986,"&gt;0"))</f>
        <v/>
      </c>
      <c r="D1986" t="str">
        <f t="shared" ca="1" si="61"/>
        <v/>
      </c>
    </row>
    <row r="1987" spans="1:4" x14ac:dyDescent="0.25">
      <c r="A1987" t="str">
        <f>IF(Données!A1988&lt;&gt;0,Données!A1988,"")</f>
        <v/>
      </c>
      <c r="B1987">
        <f t="shared" ref="B1987:B2000" ca="1" si="62">IFERROR(SEARCH(INDIRECT(CELL("adresse")),A1987),0)</f>
        <v>0</v>
      </c>
      <c r="C1987" t="str">
        <f ca="1">IF(B1987=0,"",COUNTIF($B$2:B1987,"&gt;0"))</f>
        <v/>
      </c>
      <c r="D1987" t="str">
        <f t="shared" ref="D1987:D2000" ca="1" si="63">IFERROR(INDEX(A:A,MATCH(ROW(B1986),C:C,0)),"")</f>
        <v/>
      </c>
    </row>
    <row r="1988" spans="1:4" x14ac:dyDescent="0.25">
      <c r="A1988" t="str">
        <f>IF(Données!A1989&lt;&gt;0,Données!A1989,"")</f>
        <v/>
      </c>
      <c r="B1988">
        <f t="shared" ca="1" si="62"/>
        <v>0</v>
      </c>
      <c r="C1988" t="str">
        <f ca="1">IF(B1988=0,"",COUNTIF($B$2:B1988,"&gt;0"))</f>
        <v/>
      </c>
      <c r="D1988" t="str">
        <f t="shared" ca="1" si="63"/>
        <v/>
      </c>
    </row>
    <row r="1989" spans="1:4" x14ac:dyDescent="0.25">
      <c r="A1989" t="str">
        <f>IF(Données!A1990&lt;&gt;0,Données!A1990,"")</f>
        <v/>
      </c>
      <c r="B1989">
        <f t="shared" ca="1" si="62"/>
        <v>0</v>
      </c>
      <c r="C1989" t="str">
        <f ca="1">IF(B1989=0,"",COUNTIF($B$2:B1989,"&gt;0"))</f>
        <v/>
      </c>
      <c r="D1989" t="str">
        <f t="shared" ca="1" si="63"/>
        <v/>
      </c>
    </row>
    <row r="1990" spans="1:4" x14ac:dyDescent="0.25">
      <c r="A1990" t="str">
        <f>IF(Données!A1991&lt;&gt;0,Données!A1991,"")</f>
        <v/>
      </c>
      <c r="B1990">
        <f t="shared" ca="1" si="62"/>
        <v>0</v>
      </c>
      <c r="C1990" t="str">
        <f ca="1">IF(B1990=0,"",COUNTIF($B$2:B1990,"&gt;0"))</f>
        <v/>
      </c>
      <c r="D1990" t="str">
        <f t="shared" ca="1" si="63"/>
        <v/>
      </c>
    </row>
    <row r="1991" spans="1:4" x14ac:dyDescent="0.25">
      <c r="A1991" t="str">
        <f>IF(Données!A1992&lt;&gt;0,Données!A1992,"")</f>
        <v/>
      </c>
      <c r="B1991">
        <f t="shared" ca="1" si="62"/>
        <v>0</v>
      </c>
      <c r="C1991" t="str">
        <f ca="1">IF(B1991=0,"",COUNTIF($B$2:B1991,"&gt;0"))</f>
        <v/>
      </c>
      <c r="D1991" t="str">
        <f t="shared" ca="1" si="63"/>
        <v/>
      </c>
    </row>
    <row r="1992" spans="1:4" x14ac:dyDescent="0.25">
      <c r="A1992" t="str">
        <f>IF(Données!A1993&lt;&gt;0,Données!A1993,"")</f>
        <v/>
      </c>
      <c r="B1992">
        <f t="shared" ca="1" si="62"/>
        <v>0</v>
      </c>
      <c r="C1992" t="str">
        <f ca="1">IF(B1992=0,"",COUNTIF($B$2:B1992,"&gt;0"))</f>
        <v/>
      </c>
      <c r="D1992" t="str">
        <f t="shared" ca="1" si="63"/>
        <v/>
      </c>
    </row>
    <row r="1993" spans="1:4" x14ac:dyDescent="0.25">
      <c r="A1993" t="str">
        <f>IF(Données!A1994&lt;&gt;0,Données!A1994,"")</f>
        <v/>
      </c>
      <c r="B1993">
        <f t="shared" ca="1" si="62"/>
        <v>0</v>
      </c>
      <c r="C1993" t="str">
        <f ca="1">IF(B1993=0,"",COUNTIF($B$2:B1993,"&gt;0"))</f>
        <v/>
      </c>
      <c r="D1993" t="str">
        <f t="shared" ca="1" si="63"/>
        <v/>
      </c>
    </row>
    <row r="1994" spans="1:4" x14ac:dyDescent="0.25">
      <c r="A1994" t="str">
        <f>IF(Données!A1995&lt;&gt;0,Données!A1995,"")</f>
        <v/>
      </c>
      <c r="B1994">
        <f t="shared" ca="1" si="62"/>
        <v>0</v>
      </c>
      <c r="C1994" t="str">
        <f ca="1">IF(B1994=0,"",COUNTIF($B$2:B1994,"&gt;0"))</f>
        <v/>
      </c>
      <c r="D1994" t="str">
        <f t="shared" ca="1" si="63"/>
        <v/>
      </c>
    </row>
    <row r="1995" spans="1:4" x14ac:dyDescent="0.25">
      <c r="A1995" t="str">
        <f>IF(Données!A1996&lt;&gt;0,Données!A1996,"")</f>
        <v/>
      </c>
      <c r="B1995">
        <f t="shared" ca="1" si="62"/>
        <v>0</v>
      </c>
      <c r="C1995" t="str">
        <f ca="1">IF(B1995=0,"",COUNTIF($B$2:B1995,"&gt;0"))</f>
        <v/>
      </c>
      <c r="D1995" t="str">
        <f t="shared" ca="1" si="63"/>
        <v/>
      </c>
    </row>
    <row r="1996" spans="1:4" x14ac:dyDescent="0.25">
      <c r="A1996" t="str">
        <f>IF(Données!A1997&lt;&gt;0,Données!A1997,"")</f>
        <v/>
      </c>
      <c r="B1996">
        <f t="shared" ca="1" si="62"/>
        <v>0</v>
      </c>
      <c r="C1996" t="str">
        <f ca="1">IF(B1996=0,"",COUNTIF($B$2:B1996,"&gt;0"))</f>
        <v/>
      </c>
      <c r="D1996" t="str">
        <f t="shared" ca="1" si="63"/>
        <v/>
      </c>
    </row>
    <row r="1997" spans="1:4" x14ac:dyDescent="0.25">
      <c r="A1997" t="str">
        <f>IF(Données!A1998&lt;&gt;0,Données!A1998,"")</f>
        <v/>
      </c>
      <c r="B1997">
        <f t="shared" ca="1" si="62"/>
        <v>0</v>
      </c>
      <c r="C1997" t="str">
        <f ca="1">IF(B1997=0,"",COUNTIF($B$2:B1997,"&gt;0"))</f>
        <v/>
      </c>
      <c r="D1997" t="str">
        <f t="shared" ca="1" si="63"/>
        <v/>
      </c>
    </row>
    <row r="1998" spans="1:4" x14ac:dyDescent="0.25">
      <c r="A1998" t="str">
        <f>IF(Données!A1999&lt;&gt;0,Données!A1999,"")</f>
        <v/>
      </c>
      <c r="B1998">
        <f t="shared" ca="1" si="62"/>
        <v>0</v>
      </c>
      <c r="C1998" t="str">
        <f ca="1">IF(B1998=0,"",COUNTIF($B$2:B1998,"&gt;0"))</f>
        <v/>
      </c>
      <c r="D1998" t="str">
        <f t="shared" ca="1" si="63"/>
        <v/>
      </c>
    </row>
    <row r="1999" spans="1:4" x14ac:dyDescent="0.25">
      <c r="A1999" t="str">
        <f>IF(Données!A2000&lt;&gt;0,Données!A2000,"")</f>
        <v/>
      </c>
      <c r="B1999">
        <f t="shared" ca="1" si="62"/>
        <v>0</v>
      </c>
      <c r="C1999" t="str">
        <f ca="1">IF(B1999=0,"",COUNTIF($B$2:B1999,"&gt;0"))</f>
        <v/>
      </c>
      <c r="D1999" t="str">
        <f t="shared" ca="1" si="63"/>
        <v/>
      </c>
    </row>
    <row r="2000" spans="1:4" x14ac:dyDescent="0.25">
      <c r="A2000" t="str">
        <f>IF(Données!A2001&lt;&gt;0,Données!A2001,"")</f>
        <v/>
      </c>
      <c r="B2000">
        <f t="shared" ca="1" si="62"/>
        <v>0</v>
      </c>
      <c r="C2000" t="str">
        <f ca="1">IF(B2000=0,"",COUNTIF($B$2:B2000,"&gt;0"))</f>
        <v/>
      </c>
      <c r="D2000" t="str">
        <f t="shared" ca="1" si="63"/>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dimension ref="A1:M1488"/>
  <sheetViews>
    <sheetView workbookViewId="0">
      <selection activeCell="G2" sqref="G2:M1488"/>
    </sheetView>
  </sheetViews>
  <sheetFormatPr baseColWidth="10" defaultRowHeight="15" x14ac:dyDescent="0.25"/>
  <cols>
    <col min="1" max="1" width="24.85546875" bestFit="1" customWidth="1"/>
  </cols>
  <sheetData>
    <row r="1" spans="1:13" ht="15.75" thickBot="1" x14ac:dyDescent="0.3">
      <c r="A1" s="3" t="s">
        <v>53</v>
      </c>
      <c r="B1" s="4" t="s">
        <v>52</v>
      </c>
      <c r="C1" s="4" t="s">
        <v>916</v>
      </c>
      <c r="D1" s="4" t="s">
        <v>5</v>
      </c>
      <c r="E1" s="4" t="s">
        <v>175</v>
      </c>
      <c r="F1" s="4" t="s">
        <v>917</v>
      </c>
      <c r="G1" t="s">
        <v>309</v>
      </c>
      <c r="H1" t="s">
        <v>310</v>
      </c>
      <c r="I1" t="s">
        <v>311</v>
      </c>
      <c r="J1" t="s">
        <v>312</v>
      </c>
      <c r="K1" t="s">
        <v>313</v>
      </c>
      <c r="L1" t="s">
        <v>314</v>
      </c>
      <c r="M1" t="s">
        <v>2564</v>
      </c>
    </row>
    <row r="2" spans="1:13" ht="15" customHeight="1" x14ac:dyDescent="0.25">
      <c r="A2" t="s">
        <v>1501</v>
      </c>
      <c r="B2" t="s">
        <v>33</v>
      </c>
      <c r="C2">
        <v>0</v>
      </c>
      <c r="D2" t="s">
        <v>70</v>
      </c>
      <c r="E2" t="s">
        <v>2340</v>
      </c>
      <c r="F2">
        <v>21</v>
      </c>
      <c r="G2">
        <v>11634000</v>
      </c>
      <c r="H2">
        <v>11634000</v>
      </c>
      <c r="I2">
        <v>11634000</v>
      </c>
      <c r="J2">
        <v>11634000</v>
      </c>
      <c r="K2">
        <v>11634000</v>
      </c>
      <c r="L2" t="s">
        <v>7</v>
      </c>
      <c r="M2">
        <v>0</v>
      </c>
    </row>
    <row r="3" spans="1:13" ht="28.5" customHeight="1" x14ac:dyDescent="0.25">
      <c r="A3" t="s">
        <v>2644</v>
      </c>
      <c r="B3" t="s">
        <v>33</v>
      </c>
      <c r="C3" t="s">
        <v>364</v>
      </c>
      <c r="D3" t="s">
        <v>70</v>
      </c>
      <c r="E3" t="s">
        <v>2340</v>
      </c>
      <c r="F3">
        <v>28</v>
      </c>
      <c r="G3">
        <v>11000000</v>
      </c>
      <c r="H3">
        <v>11000000</v>
      </c>
      <c r="I3">
        <v>11000000</v>
      </c>
      <c r="J3">
        <v>11000000</v>
      </c>
      <c r="K3">
        <v>11000000</v>
      </c>
      <c r="L3">
        <v>11000000</v>
      </c>
      <c r="M3" t="s">
        <v>7</v>
      </c>
    </row>
    <row r="4" spans="1:13" ht="32.25" customHeight="1" x14ac:dyDescent="0.25">
      <c r="A4" t="s">
        <v>1506</v>
      </c>
      <c r="B4" t="s">
        <v>33</v>
      </c>
      <c r="C4">
        <v>0</v>
      </c>
      <c r="D4" t="s">
        <v>2354</v>
      </c>
      <c r="E4" t="s">
        <v>2340</v>
      </c>
      <c r="F4">
        <v>23</v>
      </c>
      <c r="G4">
        <v>6962366</v>
      </c>
      <c r="H4">
        <v>6962366</v>
      </c>
      <c r="I4">
        <v>6962366</v>
      </c>
      <c r="J4">
        <v>6962366</v>
      </c>
      <c r="K4">
        <v>6962366</v>
      </c>
      <c r="L4" t="s">
        <v>7</v>
      </c>
      <c r="M4">
        <v>0</v>
      </c>
    </row>
    <row r="5" spans="1:13" ht="32.25" customHeight="1" x14ac:dyDescent="0.25">
      <c r="A5" t="s">
        <v>1831</v>
      </c>
      <c r="B5" t="s">
        <v>33</v>
      </c>
      <c r="C5">
        <v>0</v>
      </c>
      <c r="D5" t="s">
        <v>2353</v>
      </c>
      <c r="E5" t="s">
        <v>2340</v>
      </c>
      <c r="F5">
        <v>25</v>
      </c>
      <c r="G5">
        <v>3500000</v>
      </c>
      <c r="H5">
        <v>3500000</v>
      </c>
      <c r="I5">
        <v>3500000</v>
      </c>
      <c r="J5">
        <v>3500000</v>
      </c>
      <c r="K5" t="s">
        <v>7</v>
      </c>
      <c r="L5">
        <v>0</v>
      </c>
      <c r="M5">
        <v>0</v>
      </c>
    </row>
    <row r="6" spans="1:13" ht="15" customHeight="1" x14ac:dyDescent="0.25">
      <c r="A6" t="s">
        <v>1504</v>
      </c>
      <c r="B6" t="s">
        <v>33</v>
      </c>
      <c r="C6">
        <v>0</v>
      </c>
      <c r="D6" t="s">
        <v>2341</v>
      </c>
      <c r="E6" t="s">
        <v>2340</v>
      </c>
      <c r="F6">
        <v>24</v>
      </c>
      <c r="G6">
        <v>3400000</v>
      </c>
      <c r="H6">
        <v>3400000</v>
      </c>
      <c r="I6">
        <v>3400000</v>
      </c>
      <c r="J6">
        <v>3400000</v>
      </c>
      <c r="K6" t="s">
        <v>7</v>
      </c>
      <c r="L6">
        <v>0</v>
      </c>
      <c r="M6">
        <v>0</v>
      </c>
    </row>
    <row r="7" spans="1:13" ht="15" customHeight="1" x14ac:dyDescent="0.25">
      <c r="A7" t="s">
        <v>1503</v>
      </c>
      <c r="B7" t="s">
        <v>33</v>
      </c>
      <c r="C7">
        <v>0</v>
      </c>
      <c r="D7" t="s">
        <v>2339</v>
      </c>
      <c r="E7" t="s">
        <v>2340</v>
      </c>
      <c r="F7">
        <v>23</v>
      </c>
      <c r="G7">
        <v>3200000</v>
      </c>
      <c r="H7">
        <v>3200000</v>
      </c>
      <c r="I7">
        <v>3200000</v>
      </c>
      <c r="J7" t="s">
        <v>8</v>
      </c>
      <c r="K7">
        <v>0</v>
      </c>
      <c r="L7">
        <v>0</v>
      </c>
      <c r="M7">
        <v>0</v>
      </c>
    </row>
    <row r="8" spans="1:13" ht="28.5" customHeight="1" x14ac:dyDescent="0.25">
      <c r="A8" t="s">
        <v>1515</v>
      </c>
      <c r="B8" t="s">
        <v>33</v>
      </c>
      <c r="C8">
        <v>0</v>
      </c>
      <c r="D8" t="s">
        <v>2342</v>
      </c>
      <c r="E8" t="s">
        <v>2340</v>
      </c>
      <c r="F8">
        <v>24</v>
      </c>
      <c r="G8">
        <v>775000</v>
      </c>
      <c r="H8">
        <v>775000</v>
      </c>
      <c r="I8" t="s">
        <v>8</v>
      </c>
      <c r="J8">
        <v>0</v>
      </c>
      <c r="K8">
        <v>0</v>
      </c>
      <c r="L8">
        <v>0</v>
      </c>
      <c r="M8">
        <v>0</v>
      </c>
    </row>
    <row r="9" spans="1:13" ht="15" customHeight="1" x14ac:dyDescent="0.25">
      <c r="A9" t="s">
        <v>2009</v>
      </c>
      <c r="B9" t="s">
        <v>33</v>
      </c>
      <c r="C9">
        <v>0</v>
      </c>
      <c r="D9" t="s">
        <v>2371</v>
      </c>
      <c r="E9" t="s">
        <v>2340</v>
      </c>
      <c r="F9">
        <v>24</v>
      </c>
      <c r="G9">
        <v>775000</v>
      </c>
      <c r="H9">
        <v>775000</v>
      </c>
      <c r="I9" t="s">
        <v>8</v>
      </c>
      <c r="J9">
        <v>0</v>
      </c>
      <c r="K9">
        <v>0</v>
      </c>
      <c r="L9">
        <v>0</v>
      </c>
      <c r="M9">
        <v>0</v>
      </c>
    </row>
    <row r="10" spans="1:13" ht="15" customHeight="1" x14ac:dyDescent="0.25">
      <c r="A10" t="s">
        <v>1419</v>
      </c>
      <c r="B10" t="s">
        <v>33</v>
      </c>
      <c r="C10">
        <v>0</v>
      </c>
      <c r="D10" t="s">
        <v>2341</v>
      </c>
      <c r="E10" t="s">
        <v>2340</v>
      </c>
      <c r="F10">
        <v>27</v>
      </c>
      <c r="G10">
        <v>737500</v>
      </c>
      <c r="H10">
        <v>737500</v>
      </c>
      <c r="I10" t="s">
        <v>7</v>
      </c>
      <c r="J10">
        <v>0</v>
      </c>
      <c r="K10">
        <v>0</v>
      </c>
      <c r="L10">
        <v>0</v>
      </c>
      <c r="M10">
        <v>0</v>
      </c>
    </row>
    <row r="11" spans="1:13" ht="15" customHeight="1" x14ac:dyDescent="0.25">
      <c r="A11" t="s">
        <v>2574</v>
      </c>
      <c r="B11" t="s">
        <v>33</v>
      </c>
      <c r="C11">
        <v>0</v>
      </c>
      <c r="D11" t="s">
        <v>2342</v>
      </c>
      <c r="E11" t="s">
        <v>2340</v>
      </c>
      <c r="F11">
        <v>28</v>
      </c>
      <c r="G11">
        <v>725000</v>
      </c>
      <c r="H11" t="s">
        <v>7</v>
      </c>
      <c r="I11">
        <v>0</v>
      </c>
      <c r="J11">
        <v>0</v>
      </c>
      <c r="K11">
        <v>0</v>
      </c>
      <c r="L11">
        <v>0</v>
      </c>
      <c r="M11">
        <v>0</v>
      </c>
    </row>
    <row r="12" spans="1:13" ht="30" customHeight="1" x14ac:dyDescent="0.25">
      <c r="A12" t="s">
        <v>2487</v>
      </c>
      <c r="B12" t="s">
        <v>33</v>
      </c>
      <c r="C12" t="s">
        <v>2418</v>
      </c>
      <c r="D12" t="s">
        <v>2349</v>
      </c>
      <c r="E12" t="s">
        <v>2340</v>
      </c>
      <c r="F12">
        <v>36</v>
      </c>
      <c r="G12">
        <v>700000</v>
      </c>
      <c r="H12" t="s">
        <v>7</v>
      </c>
      <c r="I12">
        <v>0</v>
      </c>
      <c r="J12">
        <v>0</v>
      </c>
      <c r="K12">
        <v>0</v>
      </c>
      <c r="L12">
        <v>0</v>
      </c>
      <c r="M12">
        <v>0</v>
      </c>
    </row>
    <row r="13" spans="1:13" ht="15" customHeight="1" x14ac:dyDescent="0.25">
      <c r="A13" t="s">
        <v>2577</v>
      </c>
      <c r="B13" t="s">
        <v>33</v>
      </c>
      <c r="C13">
        <v>0</v>
      </c>
      <c r="D13" t="s">
        <v>2342</v>
      </c>
      <c r="E13" t="s">
        <v>2340</v>
      </c>
      <c r="F13">
        <v>25</v>
      </c>
      <c r="G13">
        <v>700000</v>
      </c>
      <c r="H13" t="s">
        <v>8</v>
      </c>
      <c r="I13">
        <v>0</v>
      </c>
      <c r="J13">
        <v>0</v>
      </c>
      <c r="K13">
        <v>0</v>
      </c>
      <c r="L13">
        <v>0</v>
      </c>
      <c r="M13">
        <v>0</v>
      </c>
    </row>
    <row r="14" spans="1:13" ht="15" customHeight="1" x14ac:dyDescent="0.25">
      <c r="A14" t="s">
        <v>2785</v>
      </c>
      <c r="B14" t="s">
        <v>33</v>
      </c>
      <c r="C14">
        <v>0</v>
      </c>
      <c r="D14" t="s">
        <v>70</v>
      </c>
      <c r="E14" t="s">
        <v>2340</v>
      </c>
      <c r="F14">
        <v>24</v>
      </c>
      <c r="G14">
        <v>675000</v>
      </c>
      <c r="H14" t="s">
        <v>8</v>
      </c>
      <c r="I14">
        <v>0</v>
      </c>
      <c r="J14">
        <v>0</v>
      </c>
      <c r="K14">
        <v>0</v>
      </c>
      <c r="L14">
        <v>0</v>
      </c>
      <c r="M14">
        <v>0</v>
      </c>
    </row>
    <row r="15" spans="1:13" ht="30" customHeight="1" x14ac:dyDescent="0.25">
      <c r="A15" t="s">
        <v>1502</v>
      </c>
      <c r="B15" t="s">
        <v>33</v>
      </c>
      <c r="C15">
        <v>0</v>
      </c>
      <c r="D15" t="s">
        <v>2339</v>
      </c>
      <c r="E15" t="s">
        <v>2340</v>
      </c>
      <c r="F15">
        <v>22</v>
      </c>
      <c r="G15" t="s">
        <v>8</v>
      </c>
      <c r="H15">
        <v>0</v>
      </c>
      <c r="I15">
        <v>0</v>
      </c>
      <c r="J15">
        <v>0</v>
      </c>
      <c r="K15">
        <v>0</v>
      </c>
      <c r="L15">
        <v>0</v>
      </c>
      <c r="M15">
        <v>0</v>
      </c>
    </row>
    <row r="16" spans="1:13" ht="15" customHeight="1" x14ac:dyDescent="0.25">
      <c r="A16" t="s">
        <v>2645</v>
      </c>
      <c r="B16" t="s">
        <v>33</v>
      </c>
      <c r="C16">
        <v>0</v>
      </c>
      <c r="D16" t="s">
        <v>2346</v>
      </c>
      <c r="E16" t="s">
        <v>2340</v>
      </c>
      <c r="F16">
        <v>25</v>
      </c>
      <c r="G16">
        <v>5000000</v>
      </c>
      <c r="H16">
        <v>5000000</v>
      </c>
      <c r="I16">
        <v>5000000</v>
      </c>
      <c r="J16" t="s">
        <v>7</v>
      </c>
      <c r="K16">
        <v>0</v>
      </c>
      <c r="L16">
        <v>0</v>
      </c>
      <c r="M16">
        <v>0</v>
      </c>
    </row>
    <row r="17" spans="1:13" ht="15" customHeight="1" x14ac:dyDescent="0.25">
      <c r="A17" t="s">
        <v>1435</v>
      </c>
      <c r="B17" t="s">
        <v>33</v>
      </c>
      <c r="C17">
        <v>0</v>
      </c>
      <c r="D17" t="s">
        <v>2345</v>
      </c>
      <c r="E17" t="s">
        <v>2340</v>
      </c>
      <c r="F17">
        <v>25</v>
      </c>
      <c r="G17">
        <v>4500000</v>
      </c>
      <c r="H17" t="s">
        <v>7</v>
      </c>
      <c r="I17">
        <v>0</v>
      </c>
      <c r="J17">
        <v>0</v>
      </c>
      <c r="K17">
        <v>0</v>
      </c>
      <c r="L17">
        <v>0</v>
      </c>
      <c r="M17">
        <v>0</v>
      </c>
    </row>
    <row r="18" spans="1:13" ht="15" customHeight="1" x14ac:dyDescent="0.25">
      <c r="A18" t="s">
        <v>2175</v>
      </c>
      <c r="B18" t="s">
        <v>33</v>
      </c>
      <c r="C18">
        <v>0</v>
      </c>
      <c r="D18" t="s">
        <v>2346</v>
      </c>
      <c r="E18" t="s">
        <v>2340</v>
      </c>
      <c r="F18">
        <v>30</v>
      </c>
      <c r="G18">
        <v>4000000</v>
      </c>
      <c r="H18" t="s">
        <v>7</v>
      </c>
      <c r="I18">
        <v>0</v>
      </c>
      <c r="J18">
        <v>0</v>
      </c>
      <c r="K18">
        <v>0</v>
      </c>
      <c r="L18">
        <v>0</v>
      </c>
      <c r="M18">
        <v>0</v>
      </c>
    </row>
    <row r="19" spans="1:13" ht="15" customHeight="1" x14ac:dyDescent="0.25">
      <c r="A19" t="s">
        <v>1835</v>
      </c>
      <c r="B19" t="s">
        <v>33</v>
      </c>
      <c r="C19" t="s">
        <v>2403</v>
      </c>
      <c r="D19" t="s">
        <v>2345</v>
      </c>
      <c r="E19" t="s">
        <v>2340</v>
      </c>
      <c r="F19">
        <v>28</v>
      </c>
      <c r="G19">
        <v>2750000</v>
      </c>
      <c r="H19" t="s">
        <v>7</v>
      </c>
      <c r="I19">
        <v>0</v>
      </c>
      <c r="J19">
        <v>0</v>
      </c>
      <c r="K19">
        <v>0</v>
      </c>
      <c r="L19">
        <v>0</v>
      </c>
      <c r="M19">
        <v>0</v>
      </c>
    </row>
    <row r="20" spans="1:13" ht="15" customHeight="1" x14ac:dyDescent="0.25">
      <c r="A20" t="s">
        <v>1439</v>
      </c>
      <c r="B20" t="s">
        <v>33</v>
      </c>
      <c r="C20">
        <v>0</v>
      </c>
      <c r="D20" t="s">
        <v>2346</v>
      </c>
      <c r="E20" t="s">
        <v>2340</v>
      </c>
      <c r="F20">
        <v>24</v>
      </c>
      <c r="G20">
        <v>725000</v>
      </c>
      <c r="H20" t="s">
        <v>8</v>
      </c>
      <c r="I20">
        <v>0</v>
      </c>
      <c r="J20">
        <v>0</v>
      </c>
      <c r="K20">
        <v>0</v>
      </c>
      <c r="L20">
        <v>0</v>
      </c>
      <c r="M20">
        <v>0</v>
      </c>
    </row>
    <row r="21" spans="1:13" ht="15" customHeight="1" x14ac:dyDescent="0.25">
      <c r="A21" t="s">
        <v>1971</v>
      </c>
      <c r="B21" t="s">
        <v>33</v>
      </c>
      <c r="C21">
        <v>0</v>
      </c>
      <c r="D21" t="s">
        <v>2345</v>
      </c>
      <c r="E21" t="s">
        <v>2340</v>
      </c>
      <c r="F21">
        <v>25</v>
      </c>
      <c r="G21">
        <v>700000</v>
      </c>
      <c r="H21" t="s">
        <v>8</v>
      </c>
      <c r="I21">
        <v>0</v>
      </c>
      <c r="J21">
        <v>0</v>
      </c>
      <c r="K21">
        <v>0</v>
      </c>
      <c r="L21">
        <v>0</v>
      </c>
      <c r="M21">
        <v>0</v>
      </c>
    </row>
    <row r="22" spans="1:13" ht="28.5" customHeight="1" x14ac:dyDescent="0.25">
      <c r="A22" t="s">
        <v>1522</v>
      </c>
      <c r="B22" t="s">
        <v>33</v>
      </c>
      <c r="C22">
        <v>0</v>
      </c>
      <c r="D22" t="s">
        <v>2346</v>
      </c>
      <c r="E22" t="s">
        <v>2340</v>
      </c>
      <c r="F22">
        <v>27</v>
      </c>
      <c r="G22">
        <v>700000</v>
      </c>
      <c r="H22" t="s">
        <v>7</v>
      </c>
      <c r="I22">
        <v>0</v>
      </c>
      <c r="J22">
        <v>0</v>
      </c>
      <c r="K22">
        <v>0</v>
      </c>
      <c r="L22">
        <v>0</v>
      </c>
      <c r="M22">
        <v>0</v>
      </c>
    </row>
    <row r="23" spans="1:13" ht="15" customHeight="1" x14ac:dyDescent="0.25">
      <c r="A23" t="s">
        <v>1511</v>
      </c>
      <c r="B23" t="s">
        <v>33</v>
      </c>
      <c r="C23">
        <v>0</v>
      </c>
      <c r="D23" t="s">
        <v>2345</v>
      </c>
      <c r="E23" t="s">
        <v>2340</v>
      </c>
      <c r="F23">
        <v>27</v>
      </c>
      <c r="G23">
        <v>675000</v>
      </c>
      <c r="H23" t="s">
        <v>7</v>
      </c>
      <c r="I23">
        <v>0</v>
      </c>
      <c r="J23">
        <v>0</v>
      </c>
      <c r="K23">
        <v>0</v>
      </c>
      <c r="L23">
        <v>0</v>
      </c>
      <c r="M23">
        <v>0</v>
      </c>
    </row>
    <row r="24" spans="1:13" ht="15" customHeight="1" x14ac:dyDescent="0.25">
      <c r="A24" t="s">
        <v>1512</v>
      </c>
      <c r="B24" t="s">
        <v>33</v>
      </c>
      <c r="C24" t="s">
        <v>326</v>
      </c>
      <c r="D24" t="s">
        <v>121</v>
      </c>
      <c r="E24" t="s">
        <v>2340</v>
      </c>
      <c r="F24">
        <v>29</v>
      </c>
      <c r="G24">
        <v>5000000</v>
      </c>
      <c r="H24">
        <v>5000000</v>
      </c>
      <c r="I24" t="s">
        <v>7</v>
      </c>
      <c r="J24">
        <v>0</v>
      </c>
      <c r="K24">
        <v>0</v>
      </c>
      <c r="L24">
        <v>0</v>
      </c>
      <c r="M24">
        <v>0</v>
      </c>
    </row>
    <row r="25" spans="1:13" ht="15" customHeight="1" x14ac:dyDescent="0.25">
      <c r="A25" t="s">
        <v>1376</v>
      </c>
      <c r="B25" t="s">
        <v>33</v>
      </c>
      <c r="C25">
        <v>0</v>
      </c>
      <c r="D25" t="s">
        <v>121</v>
      </c>
      <c r="E25" t="s">
        <v>2340</v>
      </c>
      <c r="F25">
        <v>29</v>
      </c>
      <c r="G25">
        <v>700000</v>
      </c>
      <c r="H25" t="s">
        <v>7</v>
      </c>
      <c r="I25">
        <v>0</v>
      </c>
      <c r="J25">
        <v>0</v>
      </c>
      <c r="K25">
        <v>0</v>
      </c>
      <c r="L25">
        <v>0</v>
      </c>
      <c r="M25">
        <v>0</v>
      </c>
    </row>
    <row r="26" spans="1:13" ht="15" customHeight="1" x14ac:dyDescent="0.25">
      <c r="A26" t="s">
        <v>2579</v>
      </c>
      <c r="B26" t="s">
        <v>33</v>
      </c>
      <c r="C26" t="s">
        <v>316</v>
      </c>
      <c r="D26" t="s">
        <v>2339</v>
      </c>
      <c r="E26" t="s">
        <v>320</v>
      </c>
      <c r="F26">
        <v>34</v>
      </c>
      <c r="G26">
        <v>5300000</v>
      </c>
      <c r="H26" t="s">
        <v>7</v>
      </c>
      <c r="I26">
        <v>0</v>
      </c>
      <c r="J26">
        <v>0</v>
      </c>
      <c r="K26">
        <v>0</v>
      </c>
      <c r="L26">
        <v>0</v>
      </c>
      <c r="M26">
        <v>0</v>
      </c>
    </row>
    <row r="27" spans="1:13" ht="15" customHeight="1" x14ac:dyDescent="0.25">
      <c r="A27" t="s">
        <v>2277</v>
      </c>
      <c r="B27" t="s">
        <v>33</v>
      </c>
      <c r="C27" t="s">
        <v>316</v>
      </c>
      <c r="D27" t="s">
        <v>2339</v>
      </c>
      <c r="E27" t="s">
        <v>320</v>
      </c>
      <c r="F27">
        <v>35</v>
      </c>
      <c r="G27">
        <v>5250000</v>
      </c>
      <c r="H27" t="s">
        <v>7</v>
      </c>
      <c r="I27">
        <v>0</v>
      </c>
      <c r="J27">
        <v>0</v>
      </c>
      <c r="K27">
        <v>0</v>
      </c>
      <c r="L27">
        <v>0</v>
      </c>
      <c r="M27">
        <v>0</v>
      </c>
    </row>
    <row r="28" spans="1:13" ht="15" customHeight="1" x14ac:dyDescent="0.25">
      <c r="A28" t="s">
        <v>1498</v>
      </c>
      <c r="B28" t="s">
        <v>33</v>
      </c>
      <c r="C28" t="s">
        <v>326</v>
      </c>
      <c r="D28" t="s">
        <v>2341</v>
      </c>
      <c r="E28" t="s">
        <v>320</v>
      </c>
      <c r="F28">
        <v>27</v>
      </c>
      <c r="G28">
        <v>2250000</v>
      </c>
      <c r="H28">
        <v>2250000</v>
      </c>
      <c r="I28" t="s">
        <v>7</v>
      </c>
      <c r="J28">
        <v>0</v>
      </c>
      <c r="K28">
        <v>0</v>
      </c>
      <c r="L28">
        <v>0</v>
      </c>
      <c r="M28">
        <v>0</v>
      </c>
    </row>
    <row r="29" spans="1:13" ht="28.5" customHeight="1" x14ac:dyDescent="0.25">
      <c r="A29" t="s">
        <v>1510</v>
      </c>
      <c r="B29" t="s">
        <v>33</v>
      </c>
      <c r="C29" t="s">
        <v>348</v>
      </c>
      <c r="D29" t="s">
        <v>2346</v>
      </c>
      <c r="E29" t="s">
        <v>320</v>
      </c>
      <c r="F29">
        <v>22</v>
      </c>
      <c r="G29">
        <v>863333</v>
      </c>
      <c r="H29" t="s">
        <v>8</v>
      </c>
      <c r="I29">
        <v>0</v>
      </c>
      <c r="J29">
        <v>0</v>
      </c>
      <c r="K29">
        <v>0</v>
      </c>
      <c r="L29">
        <v>0</v>
      </c>
      <c r="M29">
        <v>0</v>
      </c>
    </row>
    <row r="30" spans="1:13" ht="15" customHeight="1" x14ac:dyDescent="0.25">
      <c r="A30" t="s">
        <v>2488</v>
      </c>
      <c r="B30" t="s">
        <v>33</v>
      </c>
      <c r="C30" t="s">
        <v>331</v>
      </c>
      <c r="D30" t="s">
        <v>2343</v>
      </c>
      <c r="E30" t="s">
        <v>2347</v>
      </c>
      <c r="F30">
        <v>24</v>
      </c>
      <c r="G30">
        <v>925000</v>
      </c>
      <c r="H30" t="s">
        <v>8</v>
      </c>
      <c r="I30">
        <v>0</v>
      </c>
      <c r="J30">
        <v>0</v>
      </c>
      <c r="K30">
        <v>0</v>
      </c>
      <c r="L30">
        <v>0</v>
      </c>
      <c r="M30">
        <v>0</v>
      </c>
    </row>
    <row r="31" spans="1:13" ht="15" customHeight="1" x14ac:dyDescent="0.25">
      <c r="A31" t="s">
        <v>2489</v>
      </c>
      <c r="B31" t="s">
        <v>33</v>
      </c>
      <c r="C31" t="s">
        <v>331</v>
      </c>
      <c r="D31" t="s">
        <v>2339</v>
      </c>
      <c r="E31" t="s">
        <v>2347</v>
      </c>
      <c r="F31">
        <v>23</v>
      </c>
      <c r="G31">
        <v>925000</v>
      </c>
      <c r="H31">
        <v>925000</v>
      </c>
      <c r="I31" t="s">
        <v>8</v>
      </c>
      <c r="J31">
        <v>0</v>
      </c>
      <c r="K31">
        <v>0</v>
      </c>
      <c r="L31">
        <v>0</v>
      </c>
      <c r="M31">
        <v>0</v>
      </c>
    </row>
    <row r="32" spans="1:13" x14ac:dyDescent="0.25">
      <c r="A32" t="s">
        <v>1517</v>
      </c>
      <c r="B32" t="s">
        <v>33</v>
      </c>
      <c r="C32" t="s">
        <v>331</v>
      </c>
      <c r="D32" t="s">
        <v>2343</v>
      </c>
      <c r="E32" t="s">
        <v>2347</v>
      </c>
      <c r="F32">
        <v>23</v>
      </c>
      <c r="G32">
        <v>925000</v>
      </c>
      <c r="H32" t="s">
        <v>8</v>
      </c>
      <c r="I32">
        <v>0</v>
      </c>
      <c r="J32">
        <v>0</v>
      </c>
      <c r="K32">
        <v>0</v>
      </c>
      <c r="L32">
        <v>0</v>
      </c>
      <c r="M32">
        <v>0</v>
      </c>
    </row>
    <row r="33" spans="1:13" ht="28.5" customHeight="1" x14ac:dyDescent="0.25">
      <c r="A33" t="s">
        <v>1521</v>
      </c>
      <c r="B33" t="s">
        <v>33</v>
      </c>
      <c r="C33" t="s">
        <v>331</v>
      </c>
      <c r="D33" t="s">
        <v>2339</v>
      </c>
      <c r="E33" t="s">
        <v>2347</v>
      </c>
      <c r="F33">
        <v>22</v>
      </c>
      <c r="G33">
        <v>925000</v>
      </c>
      <c r="H33" t="s">
        <v>8</v>
      </c>
      <c r="I33">
        <v>0</v>
      </c>
      <c r="J33">
        <v>0</v>
      </c>
      <c r="K33">
        <v>0</v>
      </c>
      <c r="L33">
        <v>0</v>
      </c>
      <c r="M33">
        <v>0</v>
      </c>
    </row>
    <row r="34" spans="1:13" ht="15" customHeight="1" x14ac:dyDescent="0.25">
      <c r="A34" t="s">
        <v>2490</v>
      </c>
      <c r="B34" t="s">
        <v>33</v>
      </c>
      <c r="C34" t="s">
        <v>333</v>
      </c>
      <c r="D34" t="s">
        <v>70</v>
      </c>
      <c r="E34" t="s">
        <v>334</v>
      </c>
      <c r="F34">
        <v>18</v>
      </c>
      <c r="G34">
        <v>783333</v>
      </c>
      <c r="H34">
        <v>783333</v>
      </c>
      <c r="I34">
        <v>783333</v>
      </c>
      <c r="J34" t="s">
        <v>8</v>
      </c>
      <c r="K34">
        <v>0</v>
      </c>
      <c r="L34">
        <v>0</v>
      </c>
      <c r="M34">
        <v>0</v>
      </c>
    </row>
    <row r="35" spans="1:13" ht="15" customHeight="1" x14ac:dyDescent="0.25">
      <c r="A35" t="s">
        <v>1525</v>
      </c>
      <c r="B35" t="s">
        <v>33</v>
      </c>
      <c r="C35" t="s">
        <v>331</v>
      </c>
      <c r="D35" t="s">
        <v>2341</v>
      </c>
      <c r="E35" t="s">
        <v>2347</v>
      </c>
      <c r="F35">
        <v>24</v>
      </c>
      <c r="G35">
        <v>925000</v>
      </c>
      <c r="H35" t="s">
        <v>8</v>
      </c>
      <c r="I35">
        <v>0</v>
      </c>
      <c r="J35">
        <v>0</v>
      </c>
      <c r="K35">
        <v>0</v>
      </c>
      <c r="L35">
        <v>0</v>
      </c>
      <c r="M35">
        <v>0</v>
      </c>
    </row>
    <row r="36" spans="1:13" ht="15" customHeight="1" x14ac:dyDescent="0.25">
      <c r="A36" t="s">
        <v>1526</v>
      </c>
      <c r="B36" t="s">
        <v>33</v>
      </c>
      <c r="C36" t="s">
        <v>331</v>
      </c>
      <c r="D36" t="s">
        <v>70</v>
      </c>
      <c r="E36" t="s">
        <v>2347</v>
      </c>
      <c r="F36">
        <v>23</v>
      </c>
      <c r="G36">
        <v>925000</v>
      </c>
      <c r="H36" t="s">
        <v>8</v>
      </c>
      <c r="I36">
        <v>0</v>
      </c>
      <c r="J36">
        <v>0</v>
      </c>
      <c r="K36">
        <v>0</v>
      </c>
      <c r="L36">
        <v>0</v>
      </c>
      <c r="M36">
        <v>0</v>
      </c>
    </row>
    <row r="37" spans="1:13" ht="15" customHeight="1" x14ac:dyDescent="0.25">
      <c r="A37" t="s">
        <v>1447</v>
      </c>
      <c r="B37" t="s">
        <v>33</v>
      </c>
      <c r="C37" t="s">
        <v>331</v>
      </c>
      <c r="D37" t="s">
        <v>70</v>
      </c>
      <c r="E37" t="s">
        <v>2347</v>
      </c>
      <c r="F37">
        <v>22</v>
      </c>
      <c r="G37">
        <v>925000</v>
      </c>
      <c r="H37" t="s">
        <v>8</v>
      </c>
      <c r="I37">
        <v>0</v>
      </c>
      <c r="J37">
        <v>0</v>
      </c>
      <c r="K37">
        <v>0</v>
      </c>
      <c r="L37">
        <v>0</v>
      </c>
      <c r="M37">
        <v>0</v>
      </c>
    </row>
    <row r="38" spans="1:13" ht="15" customHeight="1" x14ac:dyDescent="0.25">
      <c r="A38" t="s">
        <v>2486</v>
      </c>
      <c r="B38" t="s">
        <v>33</v>
      </c>
      <c r="C38">
        <v>0</v>
      </c>
      <c r="D38" t="s">
        <v>70</v>
      </c>
      <c r="E38" t="s">
        <v>2347</v>
      </c>
      <c r="F38">
        <v>26</v>
      </c>
      <c r="G38">
        <v>750000</v>
      </c>
      <c r="H38" t="s">
        <v>7</v>
      </c>
      <c r="I38">
        <v>0</v>
      </c>
      <c r="J38">
        <v>0</v>
      </c>
      <c r="K38">
        <v>0</v>
      </c>
      <c r="L38">
        <v>0</v>
      </c>
      <c r="M38">
        <v>0</v>
      </c>
    </row>
    <row r="39" spans="1:13" ht="15" customHeight="1" x14ac:dyDescent="0.25">
      <c r="A39" t="s">
        <v>2582</v>
      </c>
      <c r="B39" t="s">
        <v>33</v>
      </c>
      <c r="C39">
        <v>0</v>
      </c>
      <c r="D39" t="s">
        <v>70</v>
      </c>
      <c r="E39" t="s">
        <v>2347</v>
      </c>
      <c r="F39">
        <v>26</v>
      </c>
      <c r="G39">
        <v>700000</v>
      </c>
      <c r="H39">
        <v>700000</v>
      </c>
      <c r="I39" t="s">
        <v>7</v>
      </c>
      <c r="J39">
        <v>0</v>
      </c>
      <c r="K39">
        <v>0</v>
      </c>
      <c r="L39">
        <v>0</v>
      </c>
      <c r="M39">
        <v>0</v>
      </c>
    </row>
    <row r="40" spans="1:13" ht="15" customHeight="1" x14ac:dyDescent="0.25">
      <c r="A40" t="s">
        <v>2583</v>
      </c>
      <c r="B40" t="s">
        <v>33</v>
      </c>
      <c r="C40">
        <v>0</v>
      </c>
      <c r="D40" t="s">
        <v>70</v>
      </c>
      <c r="E40" t="s">
        <v>2347</v>
      </c>
      <c r="F40">
        <v>26</v>
      </c>
      <c r="G40">
        <v>700000</v>
      </c>
      <c r="H40" t="s">
        <v>7</v>
      </c>
      <c r="I40">
        <v>0</v>
      </c>
      <c r="J40">
        <v>0</v>
      </c>
      <c r="K40">
        <v>0</v>
      </c>
      <c r="L40">
        <v>0</v>
      </c>
      <c r="M40">
        <v>0</v>
      </c>
    </row>
    <row r="41" spans="1:13" ht="15" customHeight="1" x14ac:dyDescent="0.25">
      <c r="A41" t="s">
        <v>1528</v>
      </c>
      <c r="B41" t="s">
        <v>33</v>
      </c>
      <c r="C41" t="s">
        <v>348</v>
      </c>
      <c r="D41" t="s">
        <v>2341</v>
      </c>
      <c r="E41" t="s">
        <v>2347</v>
      </c>
      <c r="F41">
        <v>22</v>
      </c>
      <c r="G41">
        <v>836111</v>
      </c>
      <c r="H41" t="s">
        <v>8</v>
      </c>
      <c r="I41">
        <v>0</v>
      </c>
      <c r="J41">
        <v>0</v>
      </c>
      <c r="K41">
        <v>0</v>
      </c>
      <c r="L41">
        <v>0</v>
      </c>
      <c r="M41">
        <v>0</v>
      </c>
    </row>
    <row r="42" spans="1:13" ht="15" customHeight="1" x14ac:dyDescent="0.25">
      <c r="A42" t="s">
        <v>1518</v>
      </c>
      <c r="B42" t="s">
        <v>33</v>
      </c>
      <c r="C42" t="s">
        <v>331</v>
      </c>
      <c r="D42" t="s">
        <v>2346</v>
      </c>
      <c r="E42" t="s">
        <v>2347</v>
      </c>
      <c r="F42">
        <v>19</v>
      </c>
      <c r="G42">
        <v>894167</v>
      </c>
      <c r="H42">
        <v>894167</v>
      </c>
      <c r="I42">
        <v>894167</v>
      </c>
      <c r="J42" t="s">
        <v>8</v>
      </c>
      <c r="K42">
        <v>0</v>
      </c>
      <c r="L42">
        <v>0</v>
      </c>
      <c r="M42">
        <v>0</v>
      </c>
    </row>
    <row r="43" spans="1:13" ht="15" customHeight="1" x14ac:dyDescent="0.25">
      <c r="A43" t="s">
        <v>1519</v>
      </c>
      <c r="B43" t="s">
        <v>33</v>
      </c>
      <c r="C43" t="s">
        <v>331</v>
      </c>
      <c r="D43" t="s">
        <v>2345</v>
      </c>
      <c r="E43" t="s">
        <v>2347</v>
      </c>
      <c r="F43">
        <v>20</v>
      </c>
      <c r="G43">
        <v>1263333</v>
      </c>
      <c r="H43">
        <v>1263333</v>
      </c>
      <c r="I43">
        <v>1263333</v>
      </c>
      <c r="J43" t="s">
        <v>8</v>
      </c>
      <c r="K43">
        <v>0</v>
      </c>
      <c r="L43">
        <v>0</v>
      </c>
      <c r="M43">
        <v>0</v>
      </c>
    </row>
    <row r="44" spans="1:13" ht="15" customHeight="1" x14ac:dyDescent="0.25">
      <c r="A44" t="s">
        <v>2491</v>
      </c>
      <c r="B44" t="s">
        <v>33</v>
      </c>
      <c r="C44" t="s">
        <v>331</v>
      </c>
      <c r="D44" t="s">
        <v>2345</v>
      </c>
      <c r="E44" t="s">
        <v>2347</v>
      </c>
      <c r="F44">
        <v>22</v>
      </c>
      <c r="G44">
        <v>800000</v>
      </c>
      <c r="H44">
        <v>800000</v>
      </c>
      <c r="I44" t="s">
        <v>8</v>
      </c>
      <c r="J44">
        <v>0</v>
      </c>
      <c r="K44">
        <v>0</v>
      </c>
      <c r="L44">
        <v>0</v>
      </c>
      <c r="M44">
        <v>0</v>
      </c>
    </row>
    <row r="45" spans="1:13" ht="15" customHeight="1" x14ac:dyDescent="0.25">
      <c r="A45" t="s">
        <v>2492</v>
      </c>
      <c r="B45" t="s">
        <v>33</v>
      </c>
      <c r="C45" t="s">
        <v>331</v>
      </c>
      <c r="D45" t="s">
        <v>79</v>
      </c>
      <c r="E45" t="s">
        <v>2347</v>
      </c>
      <c r="F45">
        <v>20</v>
      </c>
      <c r="G45">
        <v>799766</v>
      </c>
      <c r="H45">
        <v>799766</v>
      </c>
      <c r="I45">
        <v>799766</v>
      </c>
      <c r="J45" t="s">
        <v>8</v>
      </c>
      <c r="K45">
        <v>0</v>
      </c>
      <c r="L45">
        <v>0</v>
      </c>
      <c r="M45">
        <v>0</v>
      </c>
    </row>
    <row r="46" spans="1:13" ht="15" customHeight="1" x14ac:dyDescent="0.25">
      <c r="A46" t="s">
        <v>2493</v>
      </c>
      <c r="B46" t="s">
        <v>33</v>
      </c>
      <c r="C46" t="s">
        <v>331</v>
      </c>
      <c r="D46" t="s">
        <v>2346</v>
      </c>
      <c r="E46" t="s">
        <v>2347</v>
      </c>
      <c r="F46">
        <v>24</v>
      </c>
      <c r="G46">
        <v>925000</v>
      </c>
      <c r="H46" t="s">
        <v>8</v>
      </c>
      <c r="I46">
        <v>0</v>
      </c>
      <c r="J46">
        <v>0</v>
      </c>
      <c r="K46">
        <v>0</v>
      </c>
      <c r="L46">
        <v>0</v>
      </c>
      <c r="M46">
        <v>0</v>
      </c>
    </row>
    <row r="47" spans="1:13" ht="15" customHeight="1" x14ac:dyDescent="0.25">
      <c r="A47" t="s">
        <v>1524</v>
      </c>
      <c r="B47" t="s">
        <v>33</v>
      </c>
      <c r="C47" t="s">
        <v>331</v>
      </c>
      <c r="D47" t="s">
        <v>79</v>
      </c>
      <c r="E47" t="s">
        <v>2347</v>
      </c>
      <c r="F47">
        <v>22</v>
      </c>
      <c r="G47">
        <v>925000</v>
      </c>
      <c r="H47">
        <v>925000</v>
      </c>
      <c r="I47" t="s">
        <v>8</v>
      </c>
      <c r="J47">
        <v>0</v>
      </c>
      <c r="K47">
        <v>0</v>
      </c>
      <c r="L47">
        <v>0</v>
      </c>
      <c r="M47">
        <v>0</v>
      </c>
    </row>
    <row r="48" spans="1:13" ht="15" customHeight="1" x14ac:dyDescent="0.25">
      <c r="A48" t="s">
        <v>2138</v>
      </c>
      <c r="B48" t="s">
        <v>33</v>
      </c>
      <c r="C48">
        <v>0</v>
      </c>
      <c r="D48" t="s">
        <v>2346</v>
      </c>
      <c r="E48" t="s">
        <v>2347</v>
      </c>
      <c r="F48">
        <v>27</v>
      </c>
      <c r="G48">
        <v>700000</v>
      </c>
      <c r="H48" t="s">
        <v>7</v>
      </c>
      <c r="I48">
        <v>0</v>
      </c>
      <c r="J48">
        <v>0</v>
      </c>
      <c r="K48">
        <v>0</v>
      </c>
      <c r="L48">
        <v>0</v>
      </c>
      <c r="M48">
        <v>0</v>
      </c>
    </row>
    <row r="49" spans="1:13" ht="15" customHeight="1" x14ac:dyDescent="0.25">
      <c r="A49" t="s">
        <v>2494</v>
      </c>
      <c r="B49" t="s">
        <v>33</v>
      </c>
      <c r="C49" t="s">
        <v>331</v>
      </c>
      <c r="D49" t="s">
        <v>121</v>
      </c>
      <c r="E49" t="s">
        <v>2347</v>
      </c>
      <c r="F49">
        <v>20</v>
      </c>
      <c r="G49">
        <v>910833</v>
      </c>
      <c r="H49">
        <v>910833</v>
      </c>
      <c r="I49">
        <v>910833</v>
      </c>
      <c r="J49" t="s">
        <v>8</v>
      </c>
      <c r="K49">
        <v>0</v>
      </c>
      <c r="L49">
        <v>0</v>
      </c>
      <c r="M49">
        <v>0</v>
      </c>
    </row>
    <row r="50" spans="1:13" ht="15" customHeight="1" x14ac:dyDescent="0.25">
      <c r="A50" t="s">
        <v>2495</v>
      </c>
      <c r="B50" t="s">
        <v>33</v>
      </c>
      <c r="C50" t="s">
        <v>331</v>
      </c>
      <c r="D50" t="s">
        <v>121</v>
      </c>
      <c r="E50" t="s">
        <v>2347</v>
      </c>
      <c r="F50">
        <v>21</v>
      </c>
      <c r="G50">
        <v>800000</v>
      </c>
      <c r="H50">
        <v>800000</v>
      </c>
      <c r="I50" t="s">
        <v>4738</v>
      </c>
      <c r="J50">
        <v>0</v>
      </c>
      <c r="K50">
        <v>0</v>
      </c>
      <c r="L50">
        <v>0</v>
      </c>
      <c r="M50">
        <v>0</v>
      </c>
    </row>
    <row r="51" spans="1:13" ht="15" customHeight="1" x14ac:dyDescent="0.25">
      <c r="A51">
        <v>0</v>
      </c>
      <c r="B51" t="s">
        <v>33</v>
      </c>
      <c r="C51">
        <v>0</v>
      </c>
      <c r="D51">
        <v>0</v>
      </c>
      <c r="E51">
        <v>0</v>
      </c>
      <c r="F51">
        <v>0</v>
      </c>
      <c r="G51">
        <v>0</v>
      </c>
      <c r="H51">
        <v>0</v>
      </c>
      <c r="I51">
        <v>0</v>
      </c>
      <c r="J51">
        <v>0</v>
      </c>
      <c r="K51">
        <v>0</v>
      </c>
      <c r="L51">
        <v>0</v>
      </c>
      <c r="M51">
        <v>0</v>
      </c>
    </row>
    <row r="52" spans="1:13" ht="15" customHeight="1" x14ac:dyDescent="0.25">
      <c r="A52" t="s">
        <v>1529</v>
      </c>
      <c r="B52" t="s">
        <v>33</v>
      </c>
      <c r="C52">
        <v>0</v>
      </c>
      <c r="D52" t="s">
        <v>121</v>
      </c>
      <c r="E52" t="s">
        <v>2347</v>
      </c>
      <c r="F52">
        <v>25</v>
      </c>
      <c r="G52">
        <v>675000</v>
      </c>
      <c r="H52" t="s">
        <v>8</v>
      </c>
      <c r="I52">
        <v>0</v>
      </c>
      <c r="J52">
        <v>0</v>
      </c>
      <c r="K52">
        <v>0</v>
      </c>
      <c r="L52">
        <v>0</v>
      </c>
      <c r="M52">
        <v>0</v>
      </c>
    </row>
    <row r="53" spans="1:13" ht="15" customHeight="1" x14ac:dyDescent="0.25">
      <c r="A53" t="s">
        <v>2584</v>
      </c>
      <c r="B53" t="s">
        <v>33</v>
      </c>
      <c r="C53">
        <v>0</v>
      </c>
      <c r="D53" t="s">
        <v>121</v>
      </c>
      <c r="E53">
        <v>0</v>
      </c>
      <c r="F53">
        <v>31</v>
      </c>
      <c r="G53" t="s">
        <v>4739</v>
      </c>
      <c r="H53">
        <v>0</v>
      </c>
      <c r="I53">
        <v>0</v>
      </c>
      <c r="J53">
        <v>0</v>
      </c>
      <c r="K53">
        <v>0</v>
      </c>
      <c r="L53">
        <v>0</v>
      </c>
      <c r="M53">
        <v>0</v>
      </c>
    </row>
    <row r="54" spans="1:13" ht="15" customHeight="1" x14ac:dyDescent="0.25">
      <c r="A54" t="s">
        <v>2585</v>
      </c>
      <c r="B54" t="s">
        <v>33</v>
      </c>
      <c r="C54">
        <v>0</v>
      </c>
      <c r="D54" t="s">
        <v>2342</v>
      </c>
      <c r="E54">
        <v>0</v>
      </c>
      <c r="F54">
        <v>33</v>
      </c>
      <c r="G54" t="s">
        <v>4739</v>
      </c>
      <c r="H54">
        <v>0</v>
      </c>
      <c r="I54">
        <v>0</v>
      </c>
      <c r="J54">
        <v>0</v>
      </c>
      <c r="K54">
        <v>0</v>
      </c>
      <c r="L54">
        <v>0</v>
      </c>
      <c r="M54">
        <v>0</v>
      </c>
    </row>
    <row r="55" spans="1:13" ht="15" customHeight="1" x14ac:dyDescent="0.25">
      <c r="A55" t="s">
        <v>2709</v>
      </c>
      <c r="B55" t="s">
        <v>2402</v>
      </c>
      <c r="C55" t="s">
        <v>326</v>
      </c>
      <c r="D55" t="s">
        <v>2343</v>
      </c>
      <c r="E55" t="s">
        <v>2340</v>
      </c>
      <c r="F55">
        <v>33</v>
      </c>
      <c r="G55">
        <v>9538462</v>
      </c>
      <c r="H55">
        <v>9538462</v>
      </c>
      <c r="I55" t="s">
        <v>7</v>
      </c>
      <c r="J55">
        <v>0</v>
      </c>
      <c r="K55">
        <v>0</v>
      </c>
      <c r="L55">
        <v>0</v>
      </c>
      <c r="M55">
        <v>0</v>
      </c>
    </row>
    <row r="56" spans="1:13" ht="15" customHeight="1" x14ac:dyDescent="0.25">
      <c r="A56" t="s">
        <v>1762</v>
      </c>
      <c r="B56" t="s">
        <v>2402</v>
      </c>
      <c r="C56" t="s">
        <v>326</v>
      </c>
      <c r="D56" t="s">
        <v>70</v>
      </c>
      <c r="E56" t="s">
        <v>2340</v>
      </c>
      <c r="F56">
        <v>27</v>
      </c>
      <c r="G56">
        <v>7800000</v>
      </c>
      <c r="H56">
        <v>7800000</v>
      </c>
      <c r="I56">
        <v>7800000</v>
      </c>
      <c r="J56">
        <v>7800000</v>
      </c>
      <c r="K56">
        <v>7800000</v>
      </c>
      <c r="L56">
        <v>7800000</v>
      </c>
      <c r="M56" t="s">
        <v>7</v>
      </c>
    </row>
    <row r="57" spans="1:13" ht="15" customHeight="1" x14ac:dyDescent="0.25">
      <c r="A57" t="s">
        <v>2755</v>
      </c>
      <c r="B57" t="s">
        <v>2402</v>
      </c>
      <c r="C57" t="s">
        <v>326</v>
      </c>
      <c r="D57" t="s">
        <v>70</v>
      </c>
      <c r="E57" t="s">
        <v>2340</v>
      </c>
      <c r="F57">
        <v>31</v>
      </c>
      <c r="G57">
        <v>6700000</v>
      </c>
      <c r="H57" t="s">
        <v>7</v>
      </c>
      <c r="I57">
        <v>0</v>
      </c>
      <c r="J57">
        <v>0</v>
      </c>
      <c r="K57">
        <v>0</v>
      </c>
      <c r="L57">
        <v>0</v>
      </c>
      <c r="M57">
        <v>0</v>
      </c>
    </row>
    <row r="58" spans="1:13" ht="15" customHeight="1" x14ac:dyDescent="0.25">
      <c r="A58" t="s">
        <v>1763</v>
      </c>
      <c r="B58" t="s">
        <v>2402</v>
      </c>
      <c r="C58" t="s">
        <v>326</v>
      </c>
      <c r="D58" t="s">
        <v>2339</v>
      </c>
      <c r="E58" t="s">
        <v>2340</v>
      </c>
      <c r="F58">
        <v>32</v>
      </c>
      <c r="G58">
        <v>5750000</v>
      </c>
      <c r="H58">
        <v>5750000</v>
      </c>
      <c r="I58">
        <v>5750000</v>
      </c>
      <c r="J58">
        <v>5750000</v>
      </c>
      <c r="K58">
        <v>5750000</v>
      </c>
      <c r="L58">
        <v>5750000</v>
      </c>
      <c r="M58" t="s">
        <v>7</v>
      </c>
    </row>
    <row r="59" spans="1:13" ht="15" customHeight="1" x14ac:dyDescent="0.25">
      <c r="A59" t="s">
        <v>1764</v>
      </c>
      <c r="B59" t="s">
        <v>2402</v>
      </c>
      <c r="C59">
        <v>0</v>
      </c>
      <c r="D59" t="s">
        <v>2339</v>
      </c>
      <c r="E59" t="s">
        <v>2340</v>
      </c>
      <c r="F59">
        <v>25</v>
      </c>
      <c r="G59">
        <v>5166666</v>
      </c>
      <c r="H59">
        <v>5166666</v>
      </c>
      <c r="I59">
        <v>5166666</v>
      </c>
      <c r="J59">
        <v>5166666</v>
      </c>
      <c r="K59">
        <v>5166666</v>
      </c>
      <c r="L59" t="s">
        <v>7</v>
      </c>
      <c r="M59">
        <v>0</v>
      </c>
    </row>
    <row r="60" spans="1:13" ht="15" customHeight="1" x14ac:dyDescent="0.25">
      <c r="A60" t="s">
        <v>1765</v>
      </c>
      <c r="B60" t="s">
        <v>2402</v>
      </c>
      <c r="C60">
        <v>0</v>
      </c>
      <c r="D60" t="s">
        <v>70</v>
      </c>
      <c r="E60" t="s">
        <v>2340</v>
      </c>
      <c r="F60">
        <v>30</v>
      </c>
      <c r="G60">
        <v>3500000</v>
      </c>
      <c r="H60">
        <v>3500000</v>
      </c>
      <c r="I60">
        <v>3500000</v>
      </c>
      <c r="J60">
        <v>3500000</v>
      </c>
      <c r="K60" t="s">
        <v>7</v>
      </c>
      <c r="L60">
        <v>0</v>
      </c>
      <c r="M60">
        <v>0</v>
      </c>
    </row>
    <row r="61" spans="1:13" ht="15" customHeight="1" x14ac:dyDescent="0.25">
      <c r="A61" t="s">
        <v>1767</v>
      </c>
      <c r="B61" t="s">
        <v>2402</v>
      </c>
      <c r="C61">
        <v>0</v>
      </c>
      <c r="D61" t="s">
        <v>2341</v>
      </c>
      <c r="E61" t="s">
        <v>2340</v>
      </c>
      <c r="F61">
        <v>23</v>
      </c>
      <c r="G61">
        <v>3350000</v>
      </c>
      <c r="H61">
        <v>3350000</v>
      </c>
      <c r="I61" t="s">
        <v>8</v>
      </c>
      <c r="J61">
        <v>0</v>
      </c>
      <c r="K61">
        <v>0</v>
      </c>
      <c r="L61">
        <v>0</v>
      </c>
      <c r="M61">
        <v>0</v>
      </c>
    </row>
    <row r="62" spans="1:13" ht="15" customHeight="1" x14ac:dyDescent="0.25">
      <c r="A62" t="s">
        <v>1733</v>
      </c>
      <c r="B62" t="s">
        <v>2402</v>
      </c>
      <c r="C62">
        <v>0</v>
      </c>
      <c r="D62" t="s">
        <v>2341</v>
      </c>
      <c r="E62" t="s">
        <v>2340</v>
      </c>
      <c r="F62">
        <v>31</v>
      </c>
      <c r="G62">
        <v>2750000</v>
      </c>
      <c r="H62">
        <v>2750000</v>
      </c>
      <c r="I62">
        <v>2750000</v>
      </c>
      <c r="J62">
        <v>2750000</v>
      </c>
      <c r="K62" t="s">
        <v>7</v>
      </c>
      <c r="L62">
        <v>0</v>
      </c>
      <c r="M62">
        <v>0</v>
      </c>
    </row>
    <row r="63" spans="1:13" ht="15" customHeight="1" x14ac:dyDescent="0.25">
      <c r="A63" t="s">
        <v>2063</v>
      </c>
      <c r="B63" t="s">
        <v>2402</v>
      </c>
      <c r="C63">
        <v>0</v>
      </c>
      <c r="D63" t="s">
        <v>2343</v>
      </c>
      <c r="E63" t="s">
        <v>2340</v>
      </c>
      <c r="F63">
        <v>28</v>
      </c>
      <c r="G63">
        <v>2750000</v>
      </c>
      <c r="H63">
        <v>2750000</v>
      </c>
      <c r="I63">
        <v>2750000</v>
      </c>
      <c r="J63">
        <v>2750000</v>
      </c>
      <c r="K63" t="s">
        <v>7</v>
      </c>
      <c r="L63">
        <v>0</v>
      </c>
      <c r="M63">
        <v>0</v>
      </c>
    </row>
    <row r="64" spans="1:13" ht="15" customHeight="1" x14ac:dyDescent="0.25">
      <c r="A64" t="s">
        <v>2108</v>
      </c>
      <c r="B64" t="s">
        <v>2402</v>
      </c>
      <c r="C64">
        <v>0</v>
      </c>
      <c r="D64" t="s">
        <v>2343</v>
      </c>
      <c r="E64" t="s">
        <v>2340</v>
      </c>
      <c r="F64">
        <v>27</v>
      </c>
      <c r="G64">
        <v>1500000</v>
      </c>
      <c r="H64">
        <v>1500000</v>
      </c>
      <c r="I64">
        <v>1500000</v>
      </c>
      <c r="J64">
        <v>1500000</v>
      </c>
      <c r="K64" t="s">
        <v>7</v>
      </c>
      <c r="L64">
        <v>0</v>
      </c>
      <c r="M64">
        <v>0</v>
      </c>
    </row>
    <row r="65" spans="1:13" ht="15" customHeight="1" x14ac:dyDescent="0.25">
      <c r="A65" t="s">
        <v>1770</v>
      </c>
      <c r="B65" t="s">
        <v>2402</v>
      </c>
      <c r="C65">
        <v>0</v>
      </c>
      <c r="D65" t="s">
        <v>2351</v>
      </c>
      <c r="E65" t="s">
        <v>2340</v>
      </c>
      <c r="F65">
        <v>25</v>
      </c>
      <c r="G65">
        <v>1050000</v>
      </c>
      <c r="H65" t="s">
        <v>8</v>
      </c>
      <c r="I65">
        <v>0</v>
      </c>
      <c r="J65">
        <v>0</v>
      </c>
      <c r="K65">
        <v>0</v>
      </c>
      <c r="L65">
        <v>0</v>
      </c>
      <c r="M65">
        <v>0</v>
      </c>
    </row>
    <row r="66" spans="1:13" ht="15" customHeight="1" x14ac:dyDescent="0.25">
      <c r="A66" t="s">
        <v>1768</v>
      </c>
      <c r="B66" t="s">
        <v>2402</v>
      </c>
      <c r="C66">
        <v>0</v>
      </c>
      <c r="D66" t="s">
        <v>2349</v>
      </c>
      <c r="E66" t="s">
        <v>2340</v>
      </c>
      <c r="F66">
        <v>25</v>
      </c>
      <c r="G66">
        <v>800000</v>
      </c>
      <c r="H66" t="s">
        <v>8</v>
      </c>
      <c r="I66">
        <v>0</v>
      </c>
      <c r="J66">
        <v>0</v>
      </c>
      <c r="K66">
        <v>0</v>
      </c>
      <c r="L66">
        <v>0</v>
      </c>
      <c r="M66">
        <v>0</v>
      </c>
    </row>
    <row r="67" spans="1:13" ht="15" customHeight="1" x14ac:dyDescent="0.25">
      <c r="A67" t="s">
        <v>1769</v>
      </c>
      <c r="B67" t="s">
        <v>2402</v>
      </c>
      <c r="C67">
        <v>0</v>
      </c>
      <c r="D67" t="s">
        <v>70</v>
      </c>
      <c r="E67" t="s">
        <v>2340</v>
      </c>
      <c r="F67">
        <v>29</v>
      </c>
      <c r="G67">
        <v>750000</v>
      </c>
      <c r="H67">
        <v>750000</v>
      </c>
      <c r="I67">
        <v>750000</v>
      </c>
      <c r="J67" t="s">
        <v>7</v>
      </c>
      <c r="K67">
        <v>0</v>
      </c>
      <c r="L67">
        <v>0</v>
      </c>
      <c r="M67">
        <v>0</v>
      </c>
    </row>
    <row r="68" spans="1:13" ht="15" customHeight="1" x14ac:dyDescent="0.25">
      <c r="A68" t="s">
        <v>2251</v>
      </c>
      <c r="B68" t="s">
        <v>2402</v>
      </c>
      <c r="C68">
        <v>0</v>
      </c>
      <c r="D68" t="s">
        <v>2341</v>
      </c>
      <c r="E68" t="s">
        <v>2340</v>
      </c>
      <c r="F68">
        <v>25</v>
      </c>
      <c r="G68">
        <v>700000</v>
      </c>
      <c r="H68" t="s">
        <v>8</v>
      </c>
      <c r="I68">
        <v>0</v>
      </c>
      <c r="J68">
        <v>0</v>
      </c>
      <c r="K68">
        <v>0</v>
      </c>
      <c r="L68">
        <v>0</v>
      </c>
      <c r="M68">
        <v>0</v>
      </c>
    </row>
    <row r="69" spans="1:13" ht="15" customHeight="1" x14ac:dyDescent="0.25">
      <c r="A69" t="s">
        <v>1772</v>
      </c>
      <c r="B69" t="s">
        <v>2402</v>
      </c>
      <c r="C69" t="s">
        <v>326</v>
      </c>
      <c r="D69" t="s">
        <v>2345</v>
      </c>
      <c r="E69" t="s">
        <v>2340</v>
      </c>
      <c r="F69">
        <v>29</v>
      </c>
      <c r="G69">
        <v>8000000</v>
      </c>
      <c r="H69">
        <v>8000000</v>
      </c>
      <c r="I69">
        <v>8000000</v>
      </c>
      <c r="J69">
        <v>8000000</v>
      </c>
      <c r="K69">
        <v>8000000</v>
      </c>
      <c r="L69">
        <v>8000000</v>
      </c>
      <c r="M69">
        <v>8000000</v>
      </c>
    </row>
    <row r="70" spans="1:13" ht="15" customHeight="1" x14ac:dyDescent="0.25">
      <c r="A70" t="s">
        <v>1774</v>
      </c>
      <c r="B70" t="s">
        <v>2402</v>
      </c>
      <c r="C70" t="s">
        <v>326</v>
      </c>
      <c r="D70" t="s">
        <v>2346</v>
      </c>
      <c r="E70" t="s">
        <v>2340</v>
      </c>
      <c r="F70">
        <v>28</v>
      </c>
      <c r="G70">
        <v>5100000</v>
      </c>
      <c r="H70">
        <v>5100000</v>
      </c>
      <c r="I70">
        <v>5100000</v>
      </c>
      <c r="J70">
        <v>5100000</v>
      </c>
      <c r="K70" t="s">
        <v>7</v>
      </c>
      <c r="L70">
        <v>0</v>
      </c>
      <c r="M70">
        <v>0</v>
      </c>
    </row>
    <row r="71" spans="1:13" ht="15" customHeight="1" x14ac:dyDescent="0.25">
      <c r="A71" t="s">
        <v>1705</v>
      </c>
      <c r="B71" t="s">
        <v>2402</v>
      </c>
      <c r="C71" t="s">
        <v>2403</v>
      </c>
      <c r="D71" t="s">
        <v>2345</v>
      </c>
      <c r="E71" t="s">
        <v>2340</v>
      </c>
      <c r="F71">
        <v>29</v>
      </c>
      <c r="G71">
        <v>2345000</v>
      </c>
      <c r="H71" t="s">
        <v>7</v>
      </c>
      <c r="I71">
        <v>0</v>
      </c>
      <c r="J71">
        <v>0</v>
      </c>
      <c r="K71">
        <v>0</v>
      </c>
      <c r="L71">
        <v>0</v>
      </c>
      <c r="M71">
        <v>0</v>
      </c>
    </row>
    <row r="72" spans="1:13" ht="15" customHeight="1" x14ac:dyDescent="0.25">
      <c r="A72" t="s">
        <v>1775</v>
      </c>
      <c r="B72" t="s">
        <v>2402</v>
      </c>
      <c r="C72">
        <v>0</v>
      </c>
      <c r="D72" t="s">
        <v>2346</v>
      </c>
      <c r="E72" t="s">
        <v>2340</v>
      </c>
      <c r="F72">
        <v>28</v>
      </c>
      <c r="G72">
        <v>2500000</v>
      </c>
      <c r="H72">
        <v>2500000</v>
      </c>
      <c r="I72">
        <v>2500000</v>
      </c>
      <c r="J72" t="s">
        <v>7</v>
      </c>
      <c r="K72">
        <v>0</v>
      </c>
      <c r="L72">
        <v>0</v>
      </c>
      <c r="M72">
        <v>0</v>
      </c>
    </row>
    <row r="73" spans="1:13" ht="15" customHeight="1" x14ac:dyDescent="0.25">
      <c r="A73" t="s">
        <v>1345</v>
      </c>
      <c r="B73" t="s">
        <v>2402</v>
      </c>
      <c r="C73">
        <v>0</v>
      </c>
      <c r="D73" t="s">
        <v>2345</v>
      </c>
      <c r="E73" t="s">
        <v>2340</v>
      </c>
      <c r="F73">
        <v>28</v>
      </c>
      <c r="G73">
        <v>2500000</v>
      </c>
      <c r="H73">
        <v>2500000</v>
      </c>
      <c r="I73">
        <v>2500000</v>
      </c>
      <c r="J73">
        <v>2500000</v>
      </c>
      <c r="K73" t="s">
        <v>7</v>
      </c>
      <c r="L73">
        <v>0</v>
      </c>
      <c r="M73">
        <v>0</v>
      </c>
    </row>
    <row r="74" spans="1:13" ht="15" customHeight="1" x14ac:dyDescent="0.25">
      <c r="A74" t="s">
        <v>1777</v>
      </c>
      <c r="B74" t="s">
        <v>2402</v>
      </c>
      <c r="C74">
        <v>0</v>
      </c>
      <c r="D74" t="s">
        <v>2346</v>
      </c>
      <c r="E74" t="s">
        <v>2340</v>
      </c>
      <c r="F74">
        <v>25</v>
      </c>
      <c r="G74">
        <v>1250000</v>
      </c>
      <c r="H74" t="s">
        <v>8</v>
      </c>
      <c r="I74">
        <v>0</v>
      </c>
      <c r="J74">
        <v>0</v>
      </c>
      <c r="K74">
        <v>0</v>
      </c>
      <c r="L74">
        <v>0</v>
      </c>
      <c r="M74">
        <v>0</v>
      </c>
    </row>
    <row r="75" spans="1:13" ht="15" customHeight="1" x14ac:dyDescent="0.25">
      <c r="A75" t="s">
        <v>1791</v>
      </c>
      <c r="B75" t="s">
        <v>2402</v>
      </c>
      <c r="C75" t="s">
        <v>331</v>
      </c>
      <c r="D75" t="s">
        <v>2345</v>
      </c>
      <c r="E75" t="s">
        <v>2340</v>
      </c>
      <c r="F75">
        <v>22</v>
      </c>
      <c r="G75">
        <v>888333</v>
      </c>
      <c r="H75" t="s">
        <v>8</v>
      </c>
      <c r="I75">
        <v>0</v>
      </c>
      <c r="J75">
        <v>0</v>
      </c>
      <c r="K75">
        <v>0</v>
      </c>
      <c r="L75">
        <v>0</v>
      </c>
      <c r="M75">
        <v>0</v>
      </c>
    </row>
    <row r="76" spans="1:13" ht="15" customHeight="1" x14ac:dyDescent="0.25">
      <c r="A76" t="s">
        <v>1778</v>
      </c>
      <c r="B76" t="s">
        <v>2402</v>
      </c>
      <c r="C76" t="s">
        <v>326</v>
      </c>
      <c r="D76" t="s">
        <v>121</v>
      </c>
      <c r="E76" t="s">
        <v>2340</v>
      </c>
      <c r="F76">
        <v>29</v>
      </c>
      <c r="G76">
        <v>6100000</v>
      </c>
      <c r="H76" t="s">
        <v>7</v>
      </c>
      <c r="I76">
        <v>0</v>
      </c>
      <c r="J76">
        <v>0</v>
      </c>
      <c r="K76">
        <v>0</v>
      </c>
      <c r="L76">
        <v>0</v>
      </c>
      <c r="M76">
        <v>0</v>
      </c>
    </row>
    <row r="77" spans="1:13" ht="15" customHeight="1" x14ac:dyDescent="0.25">
      <c r="A77" t="s">
        <v>1779</v>
      </c>
      <c r="B77" t="s">
        <v>2402</v>
      </c>
      <c r="C77">
        <v>0</v>
      </c>
      <c r="D77" t="s">
        <v>121</v>
      </c>
      <c r="E77" t="s">
        <v>2340</v>
      </c>
      <c r="F77">
        <v>27</v>
      </c>
      <c r="G77">
        <v>1100000</v>
      </c>
      <c r="H77">
        <v>1100000</v>
      </c>
      <c r="I77">
        <v>1100000</v>
      </c>
      <c r="J77" t="s">
        <v>7</v>
      </c>
      <c r="K77">
        <v>0</v>
      </c>
      <c r="L77">
        <v>0</v>
      </c>
      <c r="M77">
        <v>0</v>
      </c>
    </row>
    <row r="78" spans="1:13" ht="15" customHeight="1" x14ac:dyDescent="0.25">
      <c r="A78" t="s">
        <v>2587</v>
      </c>
      <c r="B78" t="s">
        <v>2402</v>
      </c>
      <c r="C78" t="s">
        <v>331</v>
      </c>
      <c r="D78" t="s">
        <v>70</v>
      </c>
      <c r="E78" t="s">
        <v>2347</v>
      </c>
      <c r="F78">
        <v>18</v>
      </c>
      <c r="G78">
        <v>925000</v>
      </c>
      <c r="H78">
        <v>925000</v>
      </c>
      <c r="I78">
        <v>925000</v>
      </c>
      <c r="J78" t="s">
        <v>8</v>
      </c>
      <c r="K78">
        <v>0</v>
      </c>
      <c r="L78">
        <v>0</v>
      </c>
      <c r="M78">
        <v>0</v>
      </c>
    </row>
    <row r="79" spans="1:13" ht="15" customHeight="1" x14ac:dyDescent="0.25">
      <c r="A79" t="s">
        <v>2404</v>
      </c>
      <c r="B79" t="s">
        <v>2402</v>
      </c>
      <c r="C79" t="s">
        <v>331</v>
      </c>
      <c r="D79" t="s">
        <v>2341</v>
      </c>
      <c r="E79" t="s">
        <v>2347</v>
      </c>
      <c r="F79">
        <v>23</v>
      </c>
      <c r="G79">
        <v>925000</v>
      </c>
      <c r="H79">
        <v>925000</v>
      </c>
      <c r="I79" t="s">
        <v>8</v>
      </c>
      <c r="J79">
        <v>0</v>
      </c>
      <c r="K79">
        <v>0</v>
      </c>
      <c r="L79">
        <v>0</v>
      </c>
      <c r="M79">
        <v>0</v>
      </c>
    </row>
    <row r="80" spans="1:13" ht="15" customHeight="1" x14ac:dyDescent="0.25">
      <c r="A80" t="s">
        <v>2761</v>
      </c>
      <c r="B80" t="s">
        <v>2402</v>
      </c>
      <c r="C80" t="s">
        <v>331</v>
      </c>
      <c r="D80" t="s">
        <v>2341</v>
      </c>
      <c r="E80" t="s">
        <v>2347</v>
      </c>
      <c r="F80">
        <v>21</v>
      </c>
      <c r="G80">
        <v>860000</v>
      </c>
      <c r="H80">
        <v>860000</v>
      </c>
      <c r="I80" t="s">
        <v>8</v>
      </c>
      <c r="J80">
        <v>0</v>
      </c>
      <c r="K80">
        <v>0</v>
      </c>
      <c r="L80">
        <v>0</v>
      </c>
      <c r="M80">
        <v>0</v>
      </c>
    </row>
    <row r="81" spans="1:13" ht="15" customHeight="1" x14ac:dyDescent="0.25">
      <c r="A81" t="s">
        <v>2588</v>
      </c>
      <c r="B81" t="s">
        <v>2402</v>
      </c>
      <c r="C81" t="s">
        <v>331</v>
      </c>
      <c r="D81" t="s">
        <v>2339</v>
      </c>
      <c r="E81" t="s">
        <v>2347</v>
      </c>
      <c r="F81">
        <v>20</v>
      </c>
      <c r="G81">
        <v>925000</v>
      </c>
      <c r="H81">
        <v>925000</v>
      </c>
      <c r="I81">
        <v>925000</v>
      </c>
      <c r="J81" t="s">
        <v>8</v>
      </c>
      <c r="K81">
        <v>0</v>
      </c>
      <c r="L81">
        <v>0</v>
      </c>
      <c r="M81">
        <v>0</v>
      </c>
    </row>
    <row r="82" spans="1:13" ht="15" customHeight="1" x14ac:dyDescent="0.25">
      <c r="A82" t="s">
        <v>2405</v>
      </c>
      <c r="B82" t="s">
        <v>2402</v>
      </c>
      <c r="C82" t="s">
        <v>333</v>
      </c>
      <c r="D82" t="s">
        <v>2339</v>
      </c>
      <c r="E82" t="s">
        <v>334</v>
      </c>
      <c r="F82">
        <v>19</v>
      </c>
      <c r="G82">
        <v>894167</v>
      </c>
      <c r="H82">
        <v>894167</v>
      </c>
      <c r="I82">
        <v>894167</v>
      </c>
      <c r="J82" t="s">
        <v>8</v>
      </c>
      <c r="K82">
        <v>0</v>
      </c>
      <c r="L82">
        <v>0</v>
      </c>
      <c r="M82">
        <v>0</v>
      </c>
    </row>
    <row r="83" spans="1:13" ht="15" customHeight="1" x14ac:dyDescent="0.25">
      <c r="A83" t="s">
        <v>2589</v>
      </c>
      <c r="B83" t="s">
        <v>2402</v>
      </c>
      <c r="C83" t="s">
        <v>331</v>
      </c>
      <c r="D83" t="s">
        <v>70</v>
      </c>
      <c r="E83" t="s">
        <v>2347</v>
      </c>
      <c r="F83">
        <v>18</v>
      </c>
      <c r="G83">
        <v>925000</v>
      </c>
      <c r="H83">
        <v>925000</v>
      </c>
      <c r="I83">
        <v>925000</v>
      </c>
      <c r="J83" t="s">
        <v>8</v>
      </c>
      <c r="K83">
        <v>0</v>
      </c>
      <c r="L83">
        <v>0</v>
      </c>
      <c r="M83">
        <v>0</v>
      </c>
    </row>
    <row r="84" spans="1:13" ht="15" customHeight="1" x14ac:dyDescent="0.25">
      <c r="A84" t="s">
        <v>2406</v>
      </c>
      <c r="B84" t="s">
        <v>2402</v>
      </c>
      <c r="C84" t="s">
        <v>331</v>
      </c>
      <c r="D84" t="s">
        <v>2339</v>
      </c>
      <c r="E84" t="s">
        <v>2347</v>
      </c>
      <c r="F84">
        <v>19</v>
      </c>
      <c r="G84">
        <v>894167</v>
      </c>
      <c r="H84">
        <v>894167</v>
      </c>
      <c r="I84">
        <v>894167</v>
      </c>
      <c r="J84" t="s">
        <v>8</v>
      </c>
      <c r="K84">
        <v>0</v>
      </c>
      <c r="L84">
        <v>0</v>
      </c>
      <c r="M84">
        <v>0</v>
      </c>
    </row>
    <row r="85" spans="1:13" ht="15" customHeight="1" x14ac:dyDescent="0.25">
      <c r="A85" t="s">
        <v>1787</v>
      </c>
      <c r="B85" t="s">
        <v>2402</v>
      </c>
      <c r="C85" t="s">
        <v>331</v>
      </c>
      <c r="D85" t="s">
        <v>70</v>
      </c>
      <c r="E85" t="s">
        <v>2347</v>
      </c>
      <c r="F85">
        <v>21</v>
      </c>
      <c r="G85">
        <v>894166</v>
      </c>
      <c r="H85">
        <v>894166</v>
      </c>
      <c r="I85" t="s">
        <v>8</v>
      </c>
      <c r="J85">
        <v>0</v>
      </c>
      <c r="K85">
        <v>0</v>
      </c>
      <c r="L85">
        <v>0</v>
      </c>
      <c r="M85">
        <v>0</v>
      </c>
    </row>
    <row r="86" spans="1:13" ht="15" customHeight="1" x14ac:dyDescent="0.25">
      <c r="A86" t="s">
        <v>1788</v>
      </c>
      <c r="B86" t="s">
        <v>2402</v>
      </c>
      <c r="C86" t="s">
        <v>331</v>
      </c>
      <c r="D86" t="s">
        <v>70</v>
      </c>
      <c r="E86" t="s">
        <v>2347</v>
      </c>
      <c r="F86">
        <v>21</v>
      </c>
      <c r="G86">
        <v>773333</v>
      </c>
      <c r="H86">
        <v>773333</v>
      </c>
      <c r="I86" t="s">
        <v>8</v>
      </c>
      <c r="J86">
        <v>0</v>
      </c>
      <c r="K86">
        <v>0</v>
      </c>
      <c r="L86">
        <v>0</v>
      </c>
      <c r="M86">
        <v>0</v>
      </c>
    </row>
    <row r="87" spans="1:13" ht="15" customHeight="1" x14ac:dyDescent="0.25">
      <c r="A87" t="s">
        <v>1783</v>
      </c>
      <c r="B87" t="s">
        <v>2402</v>
      </c>
      <c r="C87">
        <v>0</v>
      </c>
      <c r="D87" t="s">
        <v>2349</v>
      </c>
      <c r="E87" t="s">
        <v>2347</v>
      </c>
      <c r="F87">
        <v>24</v>
      </c>
      <c r="G87">
        <v>700000</v>
      </c>
      <c r="H87" t="s">
        <v>8</v>
      </c>
      <c r="I87">
        <v>0</v>
      </c>
      <c r="J87">
        <v>0</v>
      </c>
      <c r="K87">
        <v>0</v>
      </c>
      <c r="L87">
        <v>0</v>
      </c>
      <c r="M87">
        <v>0</v>
      </c>
    </row>
    <row r="88" spans="1:13" ht="15" customHeight="1" x14ac:dyDescent="0.25">
      <c r="A88" t="s">
        <v>1795</v>
      </c>
      <c r="B88" t="s">
        <v>2402</v>
      </c>
      <c r="C88">
        <v>0</v>
      </c>
      <c r="D88" t="s">
        <v>70</v>
      </c>
      <c r="E88" t="s">
        <v>2347</v>
      </c>
      <c r="F88">
        <v>27</v>
      </c>
      <c r="G88">
        <v>700000</v>
      </c>
      <c r="H88">
        <v>700000</v>
      </c>
      <c r="I88" t="s">
        <v>7</v>
      </c>
      <c r="J88">
        <v>0</v>
      </c>
      <c r="K88">
        <v>0</v>
      </c>
      <c r="L88">
        <v>0</v>
      </c>
      <c r="M88">
        <v>0</v>
      </c>
    </row>
    <row r="89" spans="1:13" ht="15" customHeight="1" x14ac:dyDescent="0.25">
      <c r="A89" t="s">
        <v>2407</v>
      </c>
      <c r="B89" t="s">
        <v>2402</v>
      </c>
      <c r="C89">
        <v>0</v>
      </c>
      <c r="D89" t="s">
        <v>70</v>
      </c>
      <c r="E89" t="s">
        <v>2347</v>
      </c>
      <c r="F89">
        <v>26</v>
      </c>
      <c r="G89">
        <v>700000</v>
      </c>
      <c r="H89">
        <v>700000</v>
      </c>
      <c r="I89" t="s">
        <v>7</v>
      </c>
      <c r="J89">
        <v>0</v>
      </c>
      <c r="K89">
        <v>0</v>
      </c>
      <c r="L89">
        <v>0</v>
      </c>
      <c r="M89">
        <v>0</v>
      </c>
    </row>
    <row r="90" spans="1:13" ht="15" customHeight="1" x14ac:dyDescent="0.25">
      <c r="A90" t="s">
        <v>1796</v>
      </c>
      <c r="B90" t="s">
        <v>2402</v>
      </c>
      <c r="C90">
        <v>0</v>
      </c>
      <c r="D90" t="s">
        <v>70</v>
      </c>
      <c r="E90" t="s">
        <v>2347</v>
      </c>
      <c r="F90">
        <v>25</v>
      </c>
      <c r="G90">
        <v>700000</v>
      </c>
      <c r="H90" t="s">
        <v>8</v>
      </c>
      <c r="I90">
        <v>0</v>
      </c>
      <c r="J90">
        <v>0</v>
      </c>
      <c r="K90">
        <v>0</v>
      </c>
      <c r="L90">
        <v>0</v>
      </c>
      <c r="M90">
        <v>0</v>
      </c>
    </row>
    <row r="91" spans="1:13" ht="15" customHeight="1" x14ac:dyDescent="0.25">
      <c r="A91" t="s">
        <v>1781</v>
      </c>
      <c r="B91" t="s">
        <v>2402</v>
      </c>
      <c r="C91">
        <v>0</v>
      </c>
      <c r="D91" t="s">
        <v>2353</v>
      </c>
      <c r="E91" t="s">
        <v>2347</v>
      </c>
      <c r="F91">
        <v>23</v>
      </c>
      <c r="G91">
        <v>700000</v>
      </c>
      <c r="H91" t="s">
        <v>8</v>
      </c>
      <c r="I91">
        <v>0</v>
      </c>
      <c r="J91">
        <v>0</v>
      </c>
      <c r="K91">
        <v>0</v>
      </c>
      <c r="L91">
        <v>0</v>
      </c>
      <c r="M91">
        <v>0</v>
      </c>
    </row>
    <row r="92" spans="1:13" ht="15" customHeight="1" x14ac:dyDescent="0.25">
      <c r="A92" t="s">
        <v>2408</v>
      </c>
      <c r="B92" t="s">
        <v>2402</v>
      </c>
      <c r="C92" t="s">
        <v>331</v>
      </c>
      <c r="D92" t="s">
        <v>2346</v>
      </c>
      <c r="E92" t="s">
        <v>2347</v>
      </c>
      <c r="F92">
        <v>23</v>
      </c>
      <c r="G92">
        <v>925000</v>
      </c>
      <c r="H92">
        <v>925000</v>
      </c>
      <c r="I92" t="s">
        <v>8</v>
      </c>
      <c r="J92">
        <v>0</v>
      </c>
      <c r="K92">
        <v>0</v>
      </c>
      <c r="L92">
        <v>0</v>
      </c>
      <c r="M92">
        <v>0</v>
      </c>
    </row>
    <row r="93" spans="1:13" ht="15" customHeight="1" x14ac:dyDescent="0.25">
      <c r="A93" t="s">
        <v>1780</v>
      </c>
      <c r="B93" t="s">
        <v>2402</v>
      </c>
      <c r="C93" t="s">
        <v>331</v>
      </c>
      <c r="D93" t="s">
        <v>2346</v>
      </c>
      <c r="E93" t="s">
        <v>2347</v>
      </c>
      <c r="F93">
        <v>21</v>
      </c>
      <c r="G93">
        <v>925000</v>
      </c>
      <c r="H93" t="s">
        <v>8</v>
      </c>
      <c r="I93">
        <v>0</v>
      </c>
      <c r="J93">
        <v>0</v>
      </c>
      <c r="K93">
        <v>0</v>
      </c>
      <c r="L93">
        <v>0</v>
      </c>
      <c r="M93">
        <v>0</v>
      </c>
    </row>
    <row r="94" spans="1:13" ht="15" customHeight="1" x14ac:dyDescent="0.25">
      <c r="A94" t="s">
        <v>2409</v>
      </c>
      <c r="B94" t="s">
        <v>2402</v>
      </c>
      <c r="C94" t="s">
        <v>331</v>
      </c>
      <c r="D94" t="s">
        <v>2346</v>
      </c>
      <c r="E94" t="s">
        <v>2347</v>
      </c>
      <c r="F94">
        <v>19</v>
      </c>
      <c r="G94">
        <v>894167</v>
      </c>
      <c r="H94">
        <v>894167</v>
      </c>
      <c r="I94">
        <v>894167</v>
      </c>
      <c r="J94" t="s">
        <v>8</v>
      </c>
      <c r="K94">
        <v>0</v>
      </c>
      <c r="L94">
        <v>0</v>
      </c>
      <c r="M94">
        <v>0</v>
      </c>
    </row>
    <row r="95" spans="1:13" ht="15" customHeight="1" x14ac:dyDescent="0.25">
      <c r="A95" t="s">
        <v>2782</v>
      </c>
      <c r="B95" t="s">
        <v>2402</v>
      </c>
      <c r="C95" t="s">
        <v>331</v>
      </c>
      <c r="D95" t="s">
        <v>2346</v>
      </c>
      <c r="E95" t="s">
        <v>2347</v>
      </c>
      <c r="F95">
        <v>19</v>
      </c>
      <c r="G95">
        <v>894167</v>
      </c>
      <c r="H95">
        <v>894167</v>
      </c>
      <c r="I95">
        <v>894167</v>
      </c>
      <c r="J95" t="s">
        <v>8</v>
      </c>
      <c r="K95">
        <v>0</v>
      </c>
      <c r="L95">
        <v>0</v>
      </c>
      <c r="M95">
        <v>0</v>
      </c>
    </row>
    <row r="96" spans="1:13" ht="15" customHeight="1" x14ac:dyDescent="0.25">
      <c r="A96" t="s">
        <v>1785</v>
      </c>
      <c r="B96" t="s">
        <v>2402</v>
      </c>
      <c r="C96" t="s">
        <v>331</v>
      </c>
      <c r="D96" t="s">
        <v>79</v>
      </c>
      <c r="E96" t="s">
        <v>2347</v>
      </c>
      <c r="F96">
        <v>23</v>
      </c>
      <c r="G96">
        <v>925000</v>
      </c>
      <c r="H96" t="s">
        <v>8</v>
      </c>
      <c r="I96">
        <v>0</v>
      </c>
      <c r="J96">
        <v>0</v>
      </c>
      <c r="K96">
        <v>0</v>
      </c>
      <c r="L96">
        <v>0</v>
      </c>
      <c r="M96">
        <v>0</v>
      </c>
    </row>
    <row r="97" spans="1:13" ht="15" customHeight="1" x14ac:dyDescent="0.25">
      <c r="A97" t="s">
        <v>1784</v>
      </c>
      <c r="B97" t="s">
        <v>2402</v>
      </c>
      <c r="C97" t="s">
        <v>331</v>
      </c>
      <c r="D97" t="s">
        <v>2346</v>
      </c>
      <c r="E97" t="s">
        <v>2347</v>
      </c>
      <c r="F97">
        <v>20</v>
      </c>
      <c r="G97">
        <v>837778</v>
      </c>
      <c r="H97">
        <v>837778</v>
      </c>
      <c r="I97">
        <v>837778</v>
      </c>
      <c r="J97" t="s">
        <v>8</v>
      </c>
      <c r="K97">
        <v>0</v>
      </c>
      <c r="L97">
        <v>0</v>
      </c>
      <c r="M97">
        <v>0</v>
      </c>
    </row>
    <row r="98" spans="1:13" ht="15" customHeight="1" x14ac:dyDescent="0.25">
      <c r="A98" t="s">
        <v>1789</v>
      </c>
      <c r="B98" t="s">
        <v>2402</v>
      </c>
      <c r="C98" t="s">
        <v>331</v>
      </c>
      <c r="D98" t="s">
        <v>79</v>
      </c>
      <c r="E98" t="s">
        <v>2347</v>
      </c>
      <c r="F98">
        <v>22</v>
      </c>
      <c r="G98">
        <v>798333</v>
      </c>
      <c r="H98" t="s">
        <v>8</v>
      </c>
      <c r="I98">
        <v>0</v>
      </c>
      <c r="J98">
        <v>0</v>
      </c>
      <c r="K98">
        <v>0</v>
      </c>
      <c r="L98">
        <v>0</v>
      </c>
      <c r="M98">
        <v>0</v>
      </c>
    </row>
    <row r="99" spans="1:13" ht="15" customHeight="1" x14ac:dyDescent="0.25">
      <c r="A99" t="s">
        <v>1786</v>
      </c>
      <c r="B99" t="s">
        <v>2402</v>
      </c>
      <c r="C99">
        <v>0</v>
      </c>
      <c r="D99" t="s">
        <v>2345</v>
      </c>
      <c r="E99" t="s">
        <v>2347</v>
      </c>
      <c r="F99">
        <v>24</v>
      </c>
      <c r="G99">
        <v>700000</v>
      </c>
      <c r="H99" t="s">
        <v>8</v>
      </c>
      <c r="I99">
        <v>0</v>
      </c>
      <c r="J99">
        <v>0</v>
      </c>
      <c r="K99">
        <v>0</v>
      </c>
      <c r="L99">
        <v>0</v>
      </c>
      <c r="M99">
        <v>0</v>
      </c>
    </row>
    <row r="100" spans="1:13" ht="15" customHeight="1" x14ac:dyDescent="0.25">
      <c r="A100" t="s">
        <v>1792</v>
      </c>
      <c r="B100" t="s">
        <v>2402</v>
      </c>
      <c r="C100">
        <v>0</v>
      </c>
      <c r="D100" t="s">
        <v>2345</v>
      </c>
      <c r="E100" t="s">
        <v>2347</v>
      </c>
      <c r="F100">
        <v>24</v>
      </c>
      <c r="G100">
        <v>675000</v>
      </c>
      <c r="H100" t="s">
        <v>8</v>
      </c>
      <c r="I100">
        <v>0</v>
      </c>
      <c r="J100">
        <v>0</v>
      </c>
      <c r="K100">
        <v>0</v>
      </c>
      <c r="L100">
        <v>0</v>
      </c>
      <c r="M100">
        <v>0</v>
      </c>
    </row>
    <row r="101" spans="1:13" ht="15" customHeight="1" x14ac:dyDescent="0.25">
      <c r="A101" t="s">
        <v>1782</v>
      </c>
      <c r="B101" t="s">
        <v>2402</v>
      </c>
      <c r="C101" t="s">
        <v>331</v>
      </c>
      <c r="D101" t="s">
        <v>121</v>
      </c>
      <c r="E101" t="s">
        <v>2347</v>
      </c>
      <c r="F101">
        <v>22</v>
      </c>
      <c r="G101">
        <v>1475000</v>
      </c>
      <c r="H101">
        <v>1475000</v>
      </c>
      <c r="I101" t="s">
        <v>8</v>
      </c>
      <c r="J101">
        <v>0</v>
      </c>
      <c r="K101">
        <v>0</v>
      </c>
      <c r="L101">
        <v>0</v>
      </c>
      <c r="M101">
        <v>0</v>
      </c>
    </row>
    <row r="102" spans="1:13" ht="15" customHeight="1" x14ac:dyDescent="0.25">
      <c r="A102" t="s">
        <v>1790</v>
      </c>
      <c r="B102" t="s">
        <v>2402</v>
      </c>
      <c r="C102">
        <v>0</v>
      </c>
      <c r="D102" t="s">
        <v>121</v>
      </c>
      <c r="E102" t="s">
        <v>2347</v>
      </c>
      <c r="F102">
        <v>23</v>
      </c>
      <c r="G102">
        <v>716667</v>
      </c>
      <c r="H102">
        <v>716667</v>
      </c>
      <c r="I102">
        <v>716667</v>
      </c>
      <c r="J102" t="s">
        <v>8</v>
      </c>
      <c r="K102">
        <v>0</v>
      </c>
      <c r="L102">
        <v>0</v>
      </c>
      <c r="M102">
        <v>0</v>
      </c>
    </row>
    <row r="103" spans="1:13" ht="15" customHeight="1" x14ac:dyDescent="0.25">
      <c r="A103" t="s">
        <v>2710</v>
      </c>
      <c r="B103" t="s">
        <v>10</v>
      </c>
      <c r="C103">
        <v>0</v>
      </c>
      <c r="D103" t="s">
        <v>70</v>
      </c>
      <c r="E103" t="s">
        <v>2340</v>
      </c>
      <c r="F103">
        <v>22</v>
      </c>
      <c r="G103">
        <v>10000000</v>
      </c>
      <c r="H103">
        <v>10000000</v>
      </c>
      <c r="I103">
        <v>10000000</v>
      </c>
      <c r="J103">
        <v>10000000</v>
      </c>
      <c r="K103">
        <v>10000000</v>
      </c>
      <c r="L103">
        <v>10000000</v>
      </c>
      <c r="M103">
        <v>10000000</v>
      </c>
    </row>
    <row r="104" spans="1:13" ht="15" customHeight="1" x14ac:dyDescent="0.25">
      <c r="A104" t="s">
        <v>1295</v>
      </c>
      <c r="B104" t="s">
        <v>10</v>
      </c>
      <c r="C104" t="s">
        <v>364</v>
      </c>
      <c r="D104" t="s">
        <v>2343</v>
      </c>
      <c r="E104" t="s">
        <v>2340</v>
      </c>
      <c r="F104">
        <v>27</v>
      </c>
      <c r="G104">
        <v>9000000</v>
      </c>
      <c r="H104">
        <v>9000000</v>
      </c>
      <c r="I104">
        <v>9000000</v>
      </c>
      <c r="J104">
        <v>9000000</v>
      </c>
      <c r="K104">
        <v>9000000</v>
      </c>
      <c r="L104">
        <v>9000000</v>
      </c>
      <c r="M104">
        <v>9000000</v>
      </c>
    </row>
    <row r="105" spans="1:13" ht="15" customHeight="1" x14ac:dyDescent="0.25">
      <c r="A105" t="s">
        <v>2646</v>
      </c>
      <c r="B105" t="s">
        <v>10</v>
      </c>
      <c r="C105" t="s">
        <v>326</v>
      </c>
      <c r="D105" t="s">
        <v>2339</v>
      </c>
      <c r="E105" t="s">
        <v>2340</v>
      </c>
      <c r="F105">
        <v>31</v>
      </c>
      <c r="G105">
        <v>6000000</v>
      </c>
      <c r="H105">
        <v>6000000</v>
      </c>
      <c r="I105">
        <v>6000000</v>
      </c>
      <c r="J105">
        <v>6000000</v>
      </c>
      <c r="K105" t="s">
        <v>7</v>
      </c>
      <c r="L105">
        <v>0</v>
      </c>
      <c r="M105">
        <v>0</v>
      </c>
    </row>
    <row r="106" spans="1:13" ht="15" customHeight="1" x14ac:dyDescent="0.25">
      <c r="A106" t="s">
        <v>2590</v>
      </c>
      <c r="B106" t="s">
        <v>10</v>
      </c>
      <c r="C106" t="s">
        <v>326</v>
      </c>
      <c r="D106" t="s">
        <v>2395</v>
      </c>
      <c r="E106" t="s">
        <v>2340</v>
      </c>
      <c r="F106">
        <v>28</v>
      </c>
      <c r="G106">
        <v>4500000</v>
      </c>
      <c r="H106">
        <v>4500000</v>
      </c>
      <c r="I106" t="s">
        <v>7</v>
      </c>
      <c r="J106">
        <v>0</v>
      </c>
      <c r="K106">
        <v>0</v>
      </c>
      <c r="L106">
        <v>0</v>
      </c>
      <c r="M106">
        <v>0</v>
      </c>
    </row>
    <row r="107" spans="1:13" ht="15" customHeight="1" x14ac:dyDescent="0.25">
      <c r="A107" t="s">
        <v>1304</v>
      </c>
      <c r="B107" t="s">
        <v>10</v>
      </c>
      <c r="C107">
        <v>0</v>
      </c>
      <c r="D107" t="s">
        <v>2354</v>
      </c>
      <c r="E107" t="s">
        <v>2340</v>
      </c>
      <c r="F107">
        <v>23</v>
      </c>
      <c r="G107">
        <v>3650000</v>
      </c>
      <c r="H107" t="s">
        <v>8</v>
      </c>
      <c r="I107">
        <v>0</v>
      </c>
      <c r="J107">
        <v>0</v>
      </c>
      <c r="K107">
        <v>0</v>
      </c>
      <c r="L107">
        <v>0</v>
      </c>
      <c r="M107">
        <v>0</v>
      </c>
    </row>
    <row r="108" spans="1:13" ht="15" customHeight="1" x14ac:dyDescent="0.25">
      <c r="A108" t="s">
        <v>1296</v>
      </c>
      <c r="B108" t="s">
        <v>10</v>
      </c>
      <c r="C108">
        <v>0</v>
      </c>
      <c r="D108" t="s">
        <v>2351</v>
      </c>
      <c r="E108" t="s">
        <v>2340</v>
      </c>
      <c r="F108">
        <v>32</v>
      </c>
      <c r="G108">
        <v>3500000</v>
      </c>
      <c r="H108" t="s">
        <v>7</v>
      </c>
      <c r="I108">
        <v>0</v>
      </c>
      <c r="J108">
        <v>0</v>
      </c>
      <c r="K108">
        <v>0</v>
      </c>
      <c r="L108">
        <v>0</v>
      </c>
      <c r="M108">
        <v>0</v>
      </c>
    </row>
    <row r="109" spans="1:13" ht="15" customHeight="1" x14ac:dyDescent="0.25">
      <c r="A109" t="s">
        <v>1297</v>
      </c>
      <c r="B109" t="s">
        <v>10</v>
      </c>
      <c r="C109">
        <v>0</v>
      </c>
      <c r="D109" t="s">
        <v>2343</v>
      </c>
      <c r="E109" t="s">
        <v>2340</v>
      </c>
      <c r="F109">
        <v>27</v>
      </c>
      <c r="G109">
        <v>3000000</v>
      </c>
      <c r="H109" t="s">
        <v>7</v>
      </c>
      <c r="I109">
        <v>0</v>
      </c>
      <c r="J109">
        <v>0</v>
      </c>
      <c r="K109">
        <v>0</v>
      </c>
      <c r="L109">
        <v>0</v>
      </c>
      <c r="M109">
        <v>0</v>
      </c>
    </row>
    <row r="110" spans="1:13" ht="15" customHeight="1" x14ac:dyDescent="0.25">
      <c r="A110" t="s">
        <v>1669</v>
      </c>
      <c r="B110" t="s">
        <v>10</v>
      </c>
      <c r="C110">
        <v>0</v>
      </c>
      <c r="D110" t="s">
        <v>2343</v>
      </c>
      <c r="E110" t="s">
        <v>2340</v>
      </c>
      <c r="F110">
        <v>26</v>
      </c>
      <c r="G110">
        <v>2275000</v>
      </c>
      <c r="H110" t="s">
        <v>7</v>
      </c>
      <c r="I110">
        <v>0</v>
      </c>
      <c r="J110">
        <v>0</v>
      </c>
      <c r="K110">
        <v>0</v>
      </c>
      <c r="L110">
        <v>0</v>
      </c>
      <c r="M110">
        <v>0</v>
      </c>
    </row>
    <row r="111" spans="1:13" ht="15" customHeight="1" x14ac:dyDescent="0.25">
      <c r="A111" t="s">
        <v>1303</v>
      </c>
      <c r="B111" t="s">
        <v>10</v>
      </c>
      <c r="C111">
        <v>0</v>
      </c>
      <c r="D111" t="s">
        <v>2353</v>
      </c>
      <c r="E111" t="s">
        <v>2340</v>
      </c>
      <c r="F111">
        <v>26</v>
      </c>
      <c r="G111">
        <v>2000000</v>
      </c>
      <c r="H111" t="s">
        <v>8</v>
      </c>
      <c r="I111">
        <v>0</v>
      </c>
      <c r="J111">
        <v>0</v>
      </c>
      <c r="K111">
        <v>0</v>
      </c>
      <c r="L111">
        <v>0</v>
      </c>
      <c r="M111">
        <v>0</v>
      </c>
    </row>
    <row r="112" spans="1:13" ht="15" customHeight="1" x14ac:dyDescent="0.25">
      <c r="A112" t="s">
        <v>1298</v>
      </c>
      <c r="B112" t="s">
        <v>10</v>
      </c>
      <c r="C112">
        <v>0</v>
      </c>
      <c r="D112" t="s">
        <v>2353</v>
      </c>
      <c r="E112" t="s">
        <v>2340</v>
      </c>
      <c r="F112">
        <v>25</v>
      </c>
      <c r="G112">
        <v>1600000</v>
      </c>
      <c r="H112" t="s">
        <v>7</v>
      </c>
      <c r="I112">
        <v>0</v>
      </c>
      <c r="J112">
        <v>0</v>
      </c>
      <c r="K112">
        <v>0</v>
      </c>
      <c r="L112">
        <v>0</v>
      </c>
      <c r="M112">
        <v>0</v>
      </c>
    </row>
    <row r="113" spans="1:13" ht="15" customHeight="1" x14ac:dyDescent="0.25">
      <c r="A113" t="s">
        <v>1299</v>
      </c>
      <c r="B113" t="s">
        <v>10</v>
      </c>
      <c r="C113">
        <v>0</v>
      </c>
      <c r="D113" t="s">
        <v>2353</v>
      </c>
      <c r="E113" t="s">
        <v>2340</v>
      </c>
      <c r="F113">
        <v>27</v>
      </c>
      <c r="G113">
        <v>1550000</v>
      </c>
      <c r="H113" t="s">
        <v>7</v>
      </c>
      <c r="I113">
        <v>0</v>
      </c>
      <c r="J113">
        <v>0</v>
      </c>
      <c r="K113">
        <v>0</v>
      </c>
      <c r="L113">
        <v>0</v>
      </c>
      <c r="M113">
        <v>0</v>
      </c>
    </row>
    <row r="114" spans="1:13" ht="15" customHeight="1" x14ac:dyDescent="0.25">
      <c r="A114" t="s">
        <v>1300</v>
      </c>
      <c r="B114" t="s">
        <v>10</v>
      </c>
      <c r="C114">
        <v>0</v>
      </c>
      <c r="D114" t="s">
        <v>2341</v>
      </c>
      <c r="E114" t="s">
        <v>2340</v>
      </c>
      <c r="F114">
        <v>27</v>
      </c>
      <c r="G114">
        <v>1050000</v>
      </c>
      <c r="H114" t="s">
        <v>7</v>
      </c>
      <c r="I114">
        <v>0</v>
      </c>
      <c r="J114">
        <v>0</v>
      </c>
      <c r="K114">
        <v>0</v>
      </c>
      <c r="L114">
        <v>0</v>
      </c>
      <c r="M114">
        <v>0</v>
      </c>
    </row>
    <row r="115" spans="1:13" ht="15" customHeight="1" x14ac:dyDescent="0.25">
      <c r="A115" t="s">
        <v>1302</v>
      </c>
      <c r="B115" t="s">
        <v>10</v>
      </c>
      <c r="C115" t="s">
        <v>331</v>
      </c>
      <c r="D115" t="s">
        <v>70</v>
      </c>
      <c r="E115" t="s">
        <v>2340</v>
      </c>
      <c r="F115">
        <v>20</v>
      </c>
      <c r="G115">
        <v>1491667</v>
      </c>
      <c r="H115" t="s">
        <v>4738</v>
      </c>
      <c r="I115">
        <v>0</v>
      </c>
      <c r="J115">
        <v>0</v>
      </c>
      <c r="K115">
        <v>0</v>
      </c>
      <c r="L115">
        <v>0</v>
      </c>
      <c r="M115">
        <v>0</v>
      </c>
    </row>
    <row r="116" spans="1:13" ht="15" customHeight="1" x14ac:dyDescent="0.25">
      <c r="A116" t="s">
        <v>1305</v>
      </c>
      <c r="B116" t="s">
        <v>10</v>
      </c>
      <c r="C116">
        <v>0</v>
      </c>
      <c r="D116" t="s">
        <v>2345</v>
      </c>
      <c r="E116" t="s">
        <v>2340</v>
      </c>
      <c r="F116">
        <v>24</v>
      </c>
      <c r="G116">
        <v>5400000</v>
      </c>
      <c r="H116">
        <v>5400000</v>
      </c>
      <c r="I116">
        <v>5400000</v>
      </c>
      <c r="J116" t="s">
        <v>7</v>
      </c>
      <c r="K116">
        <v>0</v>
      </c>
      <c r="L116">
        <v>0</v>
      </c>
      <c r="M116">
        <v>0</v>
      </c>
    </row>
    <row r="117" spans="1:13" ht="15" customHeight="1" x14ac:dyDescent="0.25">
      <c r="A117" t="s">
        <v>2647</v>
      </c>
      <c r="B117" t="s">
        <v>10</v>
      </c>
      <c r="C117">
        <v>0</v>
      </c>
      <c r="D117" t="s">
        <v>2345</v>
      </c>
      <c r="E117" t="s">
        <v>2340</v>
      </c>
      <c r="F117">
        <v>29</v>
      </c>
      <c r="G117">
        <v>5142857</v>
      </c>
      <c r="H117" t="s">
        <v>7</v>
      </c>
      <c r="I117">
        <v>0</v>
      </c>
      <c r="J117">
        <v>0</v>
      </c>
      <c r="K117">
        <v>0</v>
      </c>
      <c r="L117">
        <v>0</v>
      </c>
      <c r="M117">
        <v>0</v>
      </c>
    </row>
    <row r="118" spans="1:13" ht="15" customHeight="1" x14ac:dyDescent="0.25">
      <c r="A118" t="s">
        <v>1306</v>
      </c>
      <c r="B118" t="s">
        <v>10</v>
      </c>
      <c r="C118">
        <v>0</v>
      </c>
      <c r="D118" t="s">
        <v>2346</v>
      </c>
      <c r="E118" t="s">
        <v>2340</v>
      </c>
      <c r="F118">
        <v>29</v>
      </c>
      <c r="G118">
        <v>4000000</v>
      </c>
      <c r="H118" t="s">
        <v>7</v>
      </c>
      <c r="I118">
        <v>0</v>
      </c>
      <c r="J118">
        <v>0</v>
      </c>
      <c r="K118">
        <v>0</v>
      </c>
      <c r="L118">
        <v>0</v>
      </c>
      <c r="M118">
        <v>0</v>
      </c>
    </row>
    <row r="119" spans="1:13" ht="15" customHeight="1" x14ac:dyDescent="0.25">
      <c r="A119" t="s">
        <v>2287</v>
      </c>
      <c r="B119" t="s">
        <v>10</v>
      </c>
      <c r="C119">
        <v>0</v>
      </c>
      <c r="D119" t="s">
        <v>2345</v>
      </c>
      <c r="E119" t="s">
        <v>2340</v>
      </c>
      <c r="F119">
        <v>26</v>
      </c>
      <c r="G119">
        <v>3875000</v>
      </c>
      <c r="H119">
        <v>3875000</v>
      </c>
      <c r="I119">
        <v>3875000</v>
      </c>
      <c r="J119" t="s">
        <v>7</v>
      </c>
      <c r="K119">
        <v>0</v>
      </c>
      <c r="L119">
        <v>0</v>
      </c>
      <c r="M119">
        <v>0</v>
      </c>
    </row>
    <row r="120" spans="1:13" ht="15" customHeight="1" x14ac:dyDescent="0.25">
      <c r="A120" t="s">
        <v>2036</v>
      </c>
      <c r="B120" t="s">
        <v>10</v>
      </c>
      <c r="C120">
        <v>0</v>
      </c>
      <c r="D120" t="s">
        <v>2345</v>
      </c>
      <c r="E120" t="s">
        <v>2340</v>
      </c>
      <c r="F120">
        <v>25</v>
      </c>
      <c r="G120">
        <v>3387500</v>
      </c>
      <c r="H120" t="s">
        <v>8</v>
      </c>
      <c r="I120">
        <v>0</v>
      </c>
      <c r="J120">
        <v>0</v>
      </c>
      <c r="K120">
        <v>0</v>
      </c>
      <c r="L120">
        <v>0</v>
      </c>
      <c r="M120">
        <v>0</v>
      </c>
    </row>
    <row r="121" spans="1:13" ht="15" customHeight="1" x14ac:dyDescent="0.25">
      <c r="A121" t="s">
        <v>1309</v>
      </c>
      <c r="B121" t="s">
        <v>10</v>
      </c>
      <c r="C121">
        <v>0</v>
      </c>
      <c r="D121" t="s">
        <v>2346</v>
      </c>
      <c r="E121" t="s">
        <v>2340</v>
      </c>
      <c r="F121">
        <v>25</v>
      </c>
      <c r="G121">
        <v>2850000</v>
      </c>
      <c r="H121">
        <v>2850000</v>
      </c>
      <c r="I121" t="s">
        <v>7</v>
      </c>
      <c r="J121">
        <v>0</v>
      </c>
      <c r="K121">
        <v>0</v>
      </c>
      <c r="L121">
        <v>0</v>
      </c>
      <c r="M121">
        <v>0</v>
      </c>
    </row>
    <row r="122" spans="1:13" ht="15" customHeight="1" x14ac:dyDescent="0.25">
      <c r="A122" t="s">
        <v>1308</v>
      </c>
      <c r="B122" t="s">
        <v>10</v>
      </c>
      <c r="C122">
        <v>0</v>
      </c>
      <c r="D122" t="s">
        <v>2346</v>
      </c>
      <c r="E122" t="s">
        <v>2340</v>
      </c>
      <c r="F122">
        <v>34</v>
      </c>
      <c r="G122">
        <v>2250000</v>
      </c>
      <c r="H122" t="s">
        <v>7</v>
      </c>
      <c r="I122">
        <v>0</v>
      </c>
      <c r="J122">
        <v>0</v>
      </c>
      <c r="K122">
        <v>0</v>
      </c>
      <c r="L122">
        <v>0</v>
      </c>
      <c r="M122">
        <v>0</v>
      </c>
    </row>
    <row r="123" spans="1:13" ht="15" customHeight="1" x14ac:dyDescent="0.25">
      <c r="A123" t="s">
        <v>1310</v>
      </c>
      <c r="B123" t="s">
        <v>10</v>
      </c>
      <c r="C123" t="s">
        <v>331</v>
      </c>
      <c r="D123" t="s">
        <v>2346</v>
      </c>
      <c r="E123" t="s">
        <v>2340</v>
      </c>
      <c r="F123">
        <v>19</v>
      </c>
      <c r="G123">
        <v>3775000</v>
      </c>
      <c r="H123">
        <v>3775000</v>
      </c>
      <c r="I123" t="s">
        <v>8</v>
      </c>
      <c r="J123">
        <v>0</v>
      </c>
      <c r="K123">
        <v>0</v>
      </c>
      <c r="L123">
        <v>0</v>
      </c>
      <c r="M123">
        <v>0</v>
      </c>
    </row>
    <row r="124" spans="1:13" ht="15" customHeight="1" x14ac:dyDescent="0.25">
      <c r="A124" t="s">
        <v>1321</v>
      </c>
      <c r="B124" t="s">
        <v>10</v>
      </c>
      <c r="C124">
        <v>0</v>
      </c>
      <c r="D124" t="s">
        <v>2345</v>
      </c>
      <c r="E124" t="s">
        <v>2340</v>
      </c>
      <c r="F124">
        <v>27</v>
      </c>
      <c r="G124">
        <v>812500</v>
      </c>
      <c r="H124" t="s">
        <v>7</v>
      </c>
      <c r="I124">
        <v>0</v>
      </c>
      <c r="J124">
        <v>0</v>
      </c>
      <c r="K124">
        <v>0</v>
      </c>
      <c r="L124">
        <v>0</v>
      </c>
      <c r="M124">
        <v>0</v>
      </c>
    </row>
    <row r="125" spans="1:13" ht="15" customHeight="1" x14ac:dyDescent="0.25">
      <c r="A125" t="s">
        <v>1311</v>
      </c>
      <c r="B125" t="s">
        <v>10</v>
      </c>
      <c r="C125">
        <v>0</v>
      </c>
      <c r="D125" t="s">
        <v>121</v>
      </c>
      <c r="E125" t="s">
        <v>2340</v>
      </c>
      <c r="F125">
        <v>33</v>
      </c>
      <c r="G125">
        <v>2750000</v>
      </c>
      <c r="H125">
        <v>2750000</v>
      </c>
      <c r="I125" t="s">
        <v>7</v>
      </c>
      <c r="J125">
        <v>0</v>
      </c>
      <c r="K125">
        <v>0</v>
      </c>
      <c r="L125">
        <v>0</v>
      </c>
      <c r="M125">
        <v>0</v>
      </c>
    </row>
    <row r="126" spans="1:13" ht="15" customHeight="1" x14ac:dyDescent="0.25">
      <c r="A126" t="s">
        <v>1312</v>
      </c>
      <c r="B126" t="s">
        <v>10</v>
      </c>
      <c r="C126">
        <v>0</v>
      </c>
      <c r="D126" t="s">
        <v>121</v>
      </c>
      <c r="E126" t="s">
        <v>2340</v>
      </c>
      <c r="F126">
        <v>26</v>
      </c>
      <c r="G126">
        <v>1325000</v>
      </c>
      <c r="H126" t="s">
        <v>8</v>
      </c>
      <c r="I126">
        <v>0</v>
      </c>
      <c r="J126">
        <v>0</v>
      </c>
      <c r="K126">
        <v>0</v>
      </c>
      <c r="L126">
        <v>0</v>
      </c>
      <c r="M126">
        <v>0</v>
      </c>
    </row>
    <row r="127" spans="1:13" ht="15" customHeight="1" x14ac:dyDescent="0.25">
      <c r="A127" t="s">
        <v>4740</v>
      </c>
      <c r="B127" t="s">
        <v>10</v>
      </c>
      <c r="C127">
        <v>0</v>
      </c>
      <c r="D127">
        <v>0</v>
      </c>
      <c r="E127">
        <v>0</v>
      </c>
      <c r="F127">
        <v>0</v>
      </c>
      <c r="G127">
        <v>0</v>
      </c>
      <c r="H127">
        <v>0</v>
      </c>
      <c r="I127">
        <v>0</v>
      </c>
      <c r="J127">
        <v>0</v>
      </c>
      <c r="K127">
        <v>0</v>
      </c>
      <c r="L127">
        <v>0</v>
      </c>
      <c r="M127">
        <v>0</v>
      </c>
    </row>
    <row r="128" spans="1:13" ht="15" customHeight="1" x14ac:dyDescent="0.25">
      <c r="A128" t="s">
        <v>4741</v>
      </c>
      <c r="B128" t="s">
        <v>10</v>
      </c>
      <c r="C128">
        <v>0</v>
      </c>
      <c r="D128">
        <v>0</v>
      </c>
      <c r="E128">
        <v>0</v>
      </c>
      <c r="F128">
        <v>0</v>
      </c>
      <c r="G128">
        <v>0</v>
      </c>
      <c r="H128">
        <v>0</v>
      </c>
      <c r="I128">
        <v>0</v>
      </c>
      <c r="J128">
        <v>0</v>
      </c>
      <c r="K128">
        <v>0</v>
      </c>
      <c r="L128">
        <v>0</v>
      </c>
      <c r="M128">
        <v>0</v>
      </c>
    </row>
    <row r="129" spans="1:13" ht="15" customHeight="1" x14ac:dyDescent="0.25">
      <c r="A129" t="s">
        <v>4742</v>
      </c>
      <c r="B129" t="s">
        <v>10</v>
      </c>
      <c r="C129">
        <v>0</v>
      </c>
      <c r="D129">
        <v>0</v>
      </c>
      <c r="E129">
        <v>0</v>
      </c>
      <c r="F129">
        <v>0</v>
      </c>
      <c r="G129">
        <v>0</v>
      </c>
      <c r="H129">
        <v>0</v>
      </c>
      <c r="I129">
        <v>0</v>
      </c>
      <c r="J129">
        <v>0</v>
      </c>
      <c r="K129">
        <v>0</v>
      </c>
      <c r="L129">
        <v>0</v>
      </c>
      <c r="M129">
        <v>0</v>
      </c>
    </row>
    <row r="130" spans="1:13" ht="15" customHeight="1" x14ac:dyDescent="0.25">
      <c r="A130" t="s">
        <v>1313</v>
      </c>
      <c r="B130" t="s">
        <v>10</v>
      </c>
      <c r="C130" t="s">
        <v>331</v>
      </c>
      <c r="D130" t="s">
        <v>70</v>
      </c>
      <c r="E130" t="s">
        <v>2347</v>
      </c>
      <c r="F130">
        <v>24</v>
      </c>
      <c r="G130">
        <v>925000</v>
      </c>
      <c r="H130" t="s">
        <v>8</v>
      </c>
      <c r="I130">
        <v>0</v>
      </c>
      <c r="J130">
        <v>0</v>
      </c>
      <c r="K130">
        <v>0</v>
      </c>
      <c r="L130">
        <v>0</v>
      </c>
      <c r="M130">
        <v>0</v>
      </c>
    </row>
    <row r="131" spans="1:13" ht="15" customHeight="1" x14ac:dyDescent="0.25">
      <c r="A131" t="s">
        <v>2592</v>
      </c>
      <c r="B131" t="s">
        <v>10</v>
      </c>
      <c r="C131" t="s">
        <v>331</v>
      </c>
      <c r="D131" t="s">
        <v>70</v>
      </c>
      <c r="E131" t="s">
        <v>2347</v>
      </c>
      <c r="F131">
        <v>18</v>
      </c>
      <c r="G131">
        <v>1775000</v>
      </c>
      <c r="H131">
        <v>1775000</v>
      </c>
      <c r="I131">
        <v>1775000</v>
      </c>
      <c r="J131" t="s">
        <v>8</v>
      </c>
      <c r="K131">
        <v>0</v>
      </c>
      <c r="L131">
        <v>0</v>
      </c>
      <c r="M131">
        <v>0</v>
      </c>
    </row>
    <row r="132" spans="1:13" ht="15" customHeight="1" x14ac:dyDescent="0.25">
      <c r="A132" t="s">
        <v>2521</v>
      </c>
      <c r="B132" t="s">
        <v>10</v>
      </c>
      <c r="C132" t="s">
        <v>331</v>
      </c>
      <c r="D132" t="s">
        <v>2353</v>
      </c>
      <c r="E132" t="s">
        <v>2347</v>
      </c>
      <c r="F132">
        <v>21</v>
      </c>
      <c r="G132">
        <v>925000</v>
      </c>
      <c r="H132">
        <v>925000</v>
      </c>
      <c r="I132">
        <v>925000</v>
      </c>
      <c r="J132" t="s">
        <v>8</v>
      </c>
      <c r="K132">
        <v>0</v>
      </c>
      <c r="L132">
        <v>0</v>
      </c>
      <c r="M132">
        <v>0</v>
      </c>
    </row>
    <row r="133" spans="1:13" ht="15" customHeight="1" x14ac:dyDescent="0.25">
      <c r="A133" t="s">
        <v>1301</v>
      </c>
      <c r="B133" t="s">
        <v>10</v>
      </c>
      <c r="C133" t="s">
        <v>331</v>
      </c>
      <c r="D133" t="s">
        <v>2349</v>
      </c>
      <c r="E133" t="s">
        <v>2347</v>
      </c>
      <c r="F133">
        <v>21</v>
      </c>
      <c r="G133">
        <v>1137500</v>
      </c>
      <c r="H133" t="s">
        <v>8</v>
      </c>
      <c r="I133">
        <v>0</v>
      </c>
      <c r="J133">
        <v>0</v>
      </c>
      <c r="K133">
        <v>0</v>
      </c>
      <c r="L133">
        <v>0</v>
      </c>
      <c r="M133">
        <v>0</v>
      </c>
    </row>
    <row r="134" spans="1:13" ht="15" customHeight="1" x14ac:dyDescent="0.25">
      <c r="A134" t="s">
        <v>1320</v>
      </c>
      <c r="B134" t="s">
        <v>10</v>
      </c>
      <c r="C134" t="s">
        <v>331</v>
      </c>
      <c r="D134" t="s">
        <v>2353</v>
      </c>
      <c r="E134" t="s">
        <v>2347</v>
      </c>
      <c r="F134">
        <v>21</v>
      </c>
      <c r="G134">
        <v>925000</v>
      </c>
      <c r="H134">
        <v>925000</v>
      </c>
      <c r="I134" t="s">
        <v>8</v>
      </c>
      <c r="J134">
        <v>0</v>
      </c>
      <c r="K134">
        <v>0</v>
      </c>
      <c r="L134">
        <v>0</v>
      </c>
      <c r="M134">
        <v>0</v>
      </c>
    </row>
    <row r="135" spans="1:13" ht="15" customHeight="1" x14ac:dyDescent="0.25">
      <c r="A135" t="s">
        <v>2522</v>
      </c>
      <c r="B135" t="s">
        <v>10</v>
      </c>
      <c r="C135" t="s">
        <v>331</v>
      </c>
      <c r="D135" t="s">
        <v>2349</v>
      </c>
      <c r="E135" t="s">
        <v>2347</v>
      </c>
      <c r="F135">
        <v>19</v>
      </c>
      <c r="G135">
        <v>927500</v>
      </c>
      <c r="H135">
        <v>927500</v>
      </c>
      <c r="I135">
        <v>927500</v>
      </c>
      <c r="J135" t="s">
        <v>8</v>
      </c>
      <c r="K135">
        <v>0</v>
      </c>
      <c r="L135">
        <v>0</v>
      </c>
      <c r="M135">
        <v>0</v>
      </c>
    </row>
    <row r="136" spans="1:13" ht="15" customHeight="1" x14ac:dyDescent="0.25">
      <c r="A136" t="s">
        <v>1323</v>
      </c>
      <c r="B136" t="s">
        <v>10</v>
      </c>
      <c r="C136" t="s">
        <v>331</v>
      </c>
      <c r="D136" t="s">
        <v>2343</v>
      </c>
      <c r="E136" t="s">
        <v>2347</v>
      </c>
      <c r="F136">
        <v>24</v>
      </c>
      <c r="G136">
        <v>925000</v>
      </c>
      <c r="H136" t="s">
        <v>8</v>
      </c>
      <c r="I136">
        <v>0</v>
      </c>
      <c r="J136">
        <v>0</v>
      </c>
      <c r="K136">
        <v>0</v>
      </c>
      <c r="L136">
        <v>0</v>
      </c>
      <c r="M136">
        <v>0</v>
      </c>
    </row>
    <row r="137" spans="1:13" ht="15" customHeight="1" x14ac:dyDescent="0.25">
      <c r="A137" t="s">
        <v>2107</v>
      </c>
      <c r="B137" t="s">
        <v>10</v>
      </c>
      <c r="C137">
        <v>0</v>
      </c>
      <c r="D137" t="s">
        <v>2349</v>
      </c>
      <c r="E137" t="s">
        <v>2347</v>
      </c>
      <c r="F137">
        <v>24</v>
      </c>
      <c r="G137">
        <v>700000</v>
      </c>
      <c r="H137" t="s">
        <v>8</v>
      </c>
      <c r="I137">
        <v>0</v>
      </c>
      <c r="J137">
        <v>0</v>
      </c>
      <c r="K137">
        <v>0</v>
      </c>
      <c r="L137">
        <v>0</v>
      </c>
      <c r="M137">
        <v>0</v>
      </c>
    </row>
    <row r="138" spans="1:13" ht="15" customHeight="1" x14ac:dyDescent="0.25">
      <c r="A138" t="s">
        <v>2779</v>
      </c>
      <c r="B138" t="s">
        <v>10</v>
      </c>
      <c r="C138">
        <v>0</v>
      </c>
      <c r="D138" t="s">
        <v>70</v>
      </c>
      <c r="E138" t="s">
        <v>2347</v>
      </c>
      <c r="F138">
        <v>25</v>
      </c>
      <c r="G138">
        <v>700000</v>
      </c>
      <c r="H138">
        <v>700000</v>
      </c>
      <c r="I138" t="s">
        <v>7</v>
      </c>
      <c r="J138">
        <v>0</v>
      </c>
      <c r="K138">
        <v>0</v>
      </c>
      <c r="L138">
        <v>0</v>
      </c>
      <c r="M138">
        <v>0</v>
      </c>
    </row>
    <row r="139" spans="1:13" ht="15" customHeight="1" x14ac:dyDescent="0.25">
      <c r="A139" t="s">
        <v>1316</v>
      </c>
      <c r="B139" t="s">
        <v>10</v>
      </c>
      <c r="C139">
        <v>0</v>
      </c>
      <c r="D139" t="s">
        <v>2341</v>
      </c>
      <c r="E139" t="s">
        <v>2347</v>
      </c>
      <c r="F139">
        <v>24</v>
      </c>
      <c r="G139">
        <v>700000</v>
      </c>
      <c r="H139">
        <v>700000</v>
      </c>
      <c r="I139" t="s">
        <v>8</v>
      </c>
      <c r="J139">
        <v>0</v>
      </c>
      <c r="K139">
        <v>0</v>
      </c>
      <c r="L139">
        <v>0</v>
      </c>
      <c r="M139">
        <v>0</v>
      </c>
    </row>
    <row r="140" spans="1:13" ht="15" customHeight="1" x14ac:dyDescent="0.25">
      <c r="A140" t="s">
        <v>1887</v>
      </c>
      <c r="B140" t="s">
        <v>10</v>
      </c>
      <c r="C140">
        <v>0</v>
      </c>
      <c r="D140" t="s">
        <v>2341</v>
      </c>
      <c r="E140" t="s">
        <v>2347</v>
      </c>
      <c r="F140">
        <v>24</v>
      </c>
      <c r="G140">
        <v>700000</v>
      </c>
      <c r="H140" t="s">
        <v>8</v>
      </c>
      <c r="I140">
        <v>0</v>
      </c>
      <c r="J140">
        <v>0</v>
      </c>
      <c r="K140">
        <v>0</v>
      </c>
      <c r="L140">
        <v>0</v>
      </c>
      <c r="M140">
        <v>0</v>
      </c>
    </row>
    <row r="141" spans="1:13" ht="15" customHeight="1" x14ac:dyDescent="0.25">
      <c r="A141" t="s">
        <v>1314</v>
      </c>
      <c r="B141" t="s">
        <v>10</v>
      </c>
      <c r="C141" t="s">
        <v>331</v>
      </c>
      <c r="D141" t="s">
        <v>2346</v>
      </c>
      <c r="E141" t="s">
        <v>2347</v>
      </c>
      <c r="F141">
        <v>23</v>
      </c>
      <c r="G141">
        <v>1350000</v>
      </c>
      <c r="H141" t="s">
        <v>8</v>
      </c>
      <c r="I141">
        <v>0</v>
      </c>
      <c r="J141">
        <v>0</v>
      </c>
      <c r="K141">
        <v>0</v>
      </c>
      <c r="L141">
        <v>0</v>
      </c>
      <c r="M141">
        <v>0</v>
      </c>
    </row>
    <row r="142" spans="1:13" ht="15" customHeight="1" x14ac:dyDescent="0.25">
      <c r="A142" t="s">
        <v>1814</v>
      </c>
      <c r="B142" t="s">
        <v>10</v>
      </c>
      <c r="C142" t="s">
        <v>331</v>
      </c>
      <c r="D142" t="s">
        <v>2345</v>
      </c>
      <c r="E142" t="s">
        <v>2347</v>
      </c>
      <c r="F142">
        <v>20</v>
      </c>
      <c r="G142">
        <v>1279166</v>
      </c>
      <c r="H142">
        <v>1279166</v>
      </c>
      <c r="I142" t="s">
        <v>8</v>
      </c>
      <c r="J142">
        <v>0</v>
      </c>
      <c r="K142">
        <v>0</v>
      </c>
      <c r="L142">
        <v>0</v>
      </c>
      <c r="M142">
        <v>0</v>
      </c>
    </row>
    <row r="143" spans="1:13" ht="15" customHeight="1" x14ac:dyDescent="0.25">
      <c r="A143" t="s">
        <v>1315</v>
      </c>
      <c r="B143" t="s">
        <v>10</v>
      </c>
      <c r="C143" t="s">
        <v>331</v>
      </c>
      <c r="D143" t="s">
        <v>2346</v>
      </c>
      <c r="E143" t="s">
        <v>2347</v>
      </c>
      <c r="F143">
        <v>23</v>
      </c>
      <c r="G143">
        <v>925000</v>
      </c>
      <c r="H143" t="s">
        <v>8</v>
      </c>
      <c r="I143">
        <v>0</v>
      </c>
      <c r="J143">
        <v>0</v>
      </c>
      <c r="K143">
        <v>0</v>
      </c>
      <c r="L143">
        <v>0</v>
      </c>
      <c r="M143">
        <v>0</v>
      </c>
    </row>
    <row r="144" spans="1:13" ht="15" customHeight="1" x14ac:dyDescent="0.25">
      <c r="A144" t="s">
        <v>2523</v>
      </c>
      <c r="B144" t="s">
        <v>10</v>
      </c>
      <c r="C144" t="s">
        <v>331</v>
      </c>
      <c r="D144" t="s">
        <v>79</v>
      </c>
      <c r="E144" t="s">
        <v>2347</v>
      </c>
      <c r="F144">
        <v>21</v>
      </c>
      <c r="G144">
        <v>925000</v>
      </c>
      <c r="H144">
        <v>925000</v>
      </c>
      <c r="I144">
        <v>925000</v>
      </c>
      <c r="J144" t="s">
        <v>8</v>
      </c>
      <c r="K144">
        <v>0</v>
      </c>
      <c r="L144">
        <v>0</v>
      </c>
      <c r="M144">
        <v>0</v>
      </c>
    </row>
    <row r="145" spans="1:13" ht="15" customHeight="1" x14ac:dyDescent="0.25">
      <c r="A145" t="s">
        <v>1318</v>
      </c>
      <c r="B145" t="s">
        <v>10</v>
      </c>
      <c r="C145" t="s">
        <v>331</v>
      </c>
      <c r="D145" t="s">
        <v>2345</v>
      </c>
      <c r="E145" t="s">
        <v>2347</v>
      </c>
      <c r="F145">
        <v>22</v>
      </c>
      <c r="G145">
        <v>925000</v>
      </c>
      <c r="H145">
        <v>925000</v>
      </c>
      <c r="I145" t="s">
        <v>8</v>
      </c>
      <c r="J145">
        <v>0</v>
      </c>
      <c r="K145">
        <v>0</v>
      </c>
      <c r="L145">
        <v>0</v>
      </c>
      <c r="M145">
        <v>0</v>
      </c>
    </row>
    <row r="146" spans="1:13" ht="15" customHeight="1" x14ac:dyDescent="0.25">
      <c r="A146" t="s">
        <v>2524</v>
      </c>
      <c r="B146" t="s">
        <v>10</v>
      </c>
      <c r="C146" t="s">
        <v>331</v>
      </c>
      <c r="D146" t="s">
        <v>2345</v>
      </c>
      <c r="E146" t="s">
        <v>2347</v>
      </c>
      <c r="F146">
        <v>22</v>
      </c>
      <c r="G146">
        <v>925000</v>
      </c>
      <c r="H146">
        <v>925000</v>
      </c>
      <c r="I146" t="s">
        <v>8</v>
      </c>
      <c r="J146">
        <v>0</v>
      </c>
      <c r="K146">
        <v>0</v>
      </c>
      <c r="L146">
        <v>0</v>
      </c>
      <c r="M146">
        <v>0</v>
      </c>
    </row>
    <row r="147" spans="1:13" ht="15" customHeight="1" x14ac:dyDescent="0.25">
      <c r="A147" t="s">
        <v>1325</v>
      </c>
      <c r="B147" t="s">
        <v>10</v>
      </c>
      <c r="C147" t="s">
        <v>331</v>
      </c>
      <c r="D147" t="s">
        <v>79</v>
      </c>
      <c r="E147" t="s">
        <v>2347</v>
      </c>
      <c r="F147">
        <v>22</v>
      </c>
      <c r="G147">
        <v>766670</v>
      </c>
      <c r="H147" t="s">
        <v>8</v>
      </c>
      <c r="I147">
        <v>0</v>
      </c>
      <c r="J147">
        <v>0</v>
      </c>
      <c r="K147">
        <v>0</v>
      </c>
      <c r="L147">
        <v>0</v>
      </c>
      <c r="M147">
        <v>0</v>
      </c>
    </row>
    <row r="148" spans="1:13" ht="15" customHeight="1" x14ac:dyDescent="0.25">
      <c r="A148" t="s">
        <v>1695</v>
      </c>
      <c r="B148" t="s">
        <v>10</v>
      </c>
      <c r="C148">
        <v>0</v>
      </c>
      <c r="D148" t="s">
        <v>79</v>
      </c>
      <c r="E148" t="s">
        <v>2347</v>
      </c>
      <c r="F148">
        <v>26</v>
      </c>
      <c r="G148">
        <v>700000</v>
      </c>
      <c r="H148" t="s">
        <v>7</v>
      </c>
      <c r="I148">
        <v>0</v>
      </c>
      <c r="J148">
        <v>0</v>
      </c>
      <c r="K148">
        <v>0</v>
      </c>
      <c r="L148">
        <v>0</v>
      </c>
      <c r="M148">
        <v>0</v>
      </c>
    </row>
    <row r="149" spans="1:13" ht="15" customHeight="1" x14ac:dyDescent="0.25">
      <c r="A149" t="s">
        <v>1322</v>
      </c>
      <c r="B149" t="s">
        <v>10</v>
      </c>
      <c r="C149" t="s">
        <v>331</v>
      </c>
      <c r="D149" t="s">
        <v>121</v>
      </c>
      <c r="E149" t="s">
        <v>2347</v>
      </c>
      <c r="F149">
        <v>20</v>
      </c>
      <c r="G149">
        <v>910833</v>
      </c>
      <c r="H149">
        <v>910833</v>
      </c>
      <c r="I149">
        <v>910833</v>
      </c>
      <c r="J149" t="s">
        <v>8</v>
      </c>
      <c r="K149">
        <v>0</v>
      </c>
      <c r="L149">
        <v>0</v>
      </c>
      <c r="M149">
        <v>0</v>
      </c>
    </row>
    <row r="150" spans="1:13" ht="15" customHeight="1" x14ac:dyDescent="0.25">
      <c r="A150" t="s">
        <v>1324</v>
      </c>
      <c r="B150" t="s">
        <v>10</v>
      </c>
      <c r="C150" t="s">
        <v>331</v>
      </c>
      <c r="D150" t="s">
        <v>121</v>
      </c>
      <c r="E150" t="s">
        <v>2347</v>
      </c>
      <c r="F150">
        <v>23</v>
      </c>
      <c r="G150">
        <v>925000</v>
      </c>
      <c r="H150" t="s">
        <v>8</v>
      </c>
      <c r="I150">
        <v>0</v>
      </c>
      <c r="J150">
        <v>0</v>
      </c>
      <c r="K150">
        <v>0</v>
      </c>
      <c r="L150">
        <v>0</v>
      </c>
      <c r="M150">
        <v>0</v>
      </c>
    </row>
    <row r="151" spans="1:13" ht="15" customHeight="1" x14ac:dyDescent="0.25">
      <c r="A151" t="s">
        <v>1927</v>
      </c>
      <c r="B151" t="s">
        <v>10</v>
      </c>
      <c r="C151">
        <v>0</v>
      </c>
      <c r="D151" t="s">
        <v>121</v>
      </c>
      <c r="E151" t="s">
        <v>2347</v>
      </c>
      <c r="F151">
        <v>31</v>
      </c>
      <c r="G151">
        <v>700000</v>
      </c>
      <c r="H151" t="s">
        <v>7</v>
      </c>
      <c r="I151">
        <v>0</v>
      </c>
      <c r="J151">
        <v>0</v>
      </c>
      <c r="K151">
        <v>0</v>
      </c>
      <c r="L151">
        <v>0</v>
      </c>
      <c r="M151">
        <v>0</v>
      </c>
    </row>
    <row r="152" spans="1:13" ht="15" customHeight="1" x14ac:dyDescent="0.25">
      <c r="A152" t="s">
        <v>2648</v>
      </c>
      <c r="B152" t="s">
        <v>29</v>
      </c>
      <c r="C152" t="s">
        <v>364</v>
      </c>
      <c r="D152" t="s">
        <v>70</v>
      </c>
      <c r="E152" t="s">
        <v>2340</v>
      </c>
      <c r="F152">
        <v>33</v>
      </c>
      <c r="G152">
        <v>9500000</v>
      </c>
      <c r="H152">
        <v>9500000</v>
      </c>
      <c r="I152">
        <v>9500000</v>
      </c>
      <c r="J152" t="s">
        <v>7</v>
      </c>
      <c r="K152">
        <v>0</v>
      </c>
      <c r="L152">
        <v>0</v>
      </c>
      <c r="M152">
        <v>0</v>
      </c>
    </row>
    <row r="153" spans="1:13" ht="15" customHeight="1" x14ac:dyDescent="0.25">
      <c r="A153" t="s">
        <v>2711</v>
      </c>
      <c r="B153" t="s">
        <v>29</v>
      </c>
      <c r="C153" t="s">
        <v>364</v>
      </c>
      <c r="D153" t="s">
        <v>70</v>
      </c>
      <c r="E153" t="s">
        <v>2340</v>
      </c>
      <c r="F153">
        <v>32</v>
      </c>
      <c r="G153">
        <v>8700000</v>
      </c>
      <c r="H153">
        <v>8700000</v>
      </c>
      <c r="I153">
        <v>8700000</v>
      </c>
      <c r="J153">
        <v>8700000</v>
      </c>
      <c r="K153">
        <v>8700000</v>
      </c>
      <c r="L153">
        <v>8700000</v>
      </c>
      <c r="M153" t="s">
        <v>7</v>
      </c>
    </row>
    <row r="154" spans="1:13" ht="15" customHeight="1" x14ac:dyDescent="0.25">
      <c r="A154" t="s">
        <v>1737</v>
      </c>
      <c r="B154" t="s">
        <v>29</v>
      </c>
      <c r="C154">
        <v>0</v>
      </c>
      <c r="D154" t="s">
        <v>2343</v>
      </c>
      <c r="E154" t="s">
        <v>2340</v>
      </c>
      <c r="F154">
        <v>24</v>
      </c>
      <c r="G154">
        <v>6000000</v>
      </c>
      <c r="H154">
        <v>6000000</v>
      </c>
      <c r="I154">
        <v>6000000</v>
      </c>
      <c r="J154">
        <v>6000000</v>
      </c>
      <c r="K154">
        <v>6000000</v>
      </c>
      <c r="L154" t="s">
        <v>7</v>
      </c>
      <c r="M154">
        <v>0</v>
      </c>
    </row>
    <row r="155" spans="1:13" ht="15" customHeight="1" x14ac:dyDescent="0.25">
      <c r="A155" t="s">
        <v>2740</v>
      </c>
      <c r="B155" t="s">
        <v>29</v>
      </c>
      <c r="C155" t="s">
        <v>318</v>
      </c>
      <c r="D155" t="s">
        <v>2339</v>
      </c>
      <c r="E155" t="s">
        <v>2340</v>
      </c>
      <c r="F155">
        <v>32</v>
      </c>
      <c r="G155">
        <v>5300000</v>
      </c>
      <c r="H155">
        <v>5300000</v>
      </c>
      <c r="I155">
        <v>5300000</v>
      </c>
      <c r="J155">
        <v>5300000</v>
      </c>
      <c r="K155" t="s">
        <v>7</v>
      </c>
      <c r="L155">
        <v>0</v>
      </c>
      <c r="M155">
        <v>0</v>
      </c>
    </row>
    <row r="156" spans="1:13" ht="15" customHeight="1" x14ac:dyDescent="0.25">
      <c r="A156" t="s">
        <v>2061</v>
      </c>
      <c r="B156" t="s">
        <v>29</v>
      </c>
      <c r="C156">
        <v>0</v>
      </c>
      <c r="D156" t="s">
        <v>2363</v>
      </c>
      <c r="E156" t="s">
        <v>2340</v>
      </c>
      <c r="F156">
        <v>25</v>
      </c>
      <c r="G156">
        <v>4900000</v>
      </c>
      <c r="H156" t="s">
        <v>7</v>
      </c>
      <c r="I156">
        <v>0</v>
      </c>
      <c r="J156">
        <v>0</v>
      </c>
      <c r="K156">
        <v>0</v>
      </c>
      <c r="L156">
        <v>0</v>
      </c>
      <c r="M156">
        <v>0</v>
      </c>
    </row>
    <row r="157" spans="1:13" ht="15" customHeight="1" x14ac:dyDescent="0.25">
      <c r="A157" t="s">
        <v>1365</v>
      </c>
      <c r="B157" t="s">
        <v>29</v>
      </c>
      <c r="C157">
        <v>0</v>
      </c>
      <c r="D157" t="s">
        <v>2349</v>
      </c>
      <c r="E157" t="s">
        <v>2340</v>
      </c>
      <c r="F157">
        <v>27</v>
      </c>
      <c r="G157">
        <v>4100000</v>
      </c>
      <c r="H157">
        <v>4100000</v>
      </c>
      <c r="I157" t="s">
        <v>7</v>
      </c>
      <c r="J157">
        <v>0</v>
      </c>
      <c r="K157">
        <v>0</v>
      </c>
      <c r="L157">
        <v>0</v>
      </c>
      <c r="M157">
        <v>0</v>
      </c>
    </row>
    <row r="158" spans="1:13" ht="15" customHeight="1" x14ac:dyDescent="0.25">
      <c r="A158" t="s">
        <v>1996</v>
      </c>
      <c r="B158" t="s">
        <v>29</v>
      </c>
      <c r="C158" t="s">
        <v>326</v>
      </c>
      <c r="D158" t="s">
        <v>2342</v>
      </c>
      <c r="E158" t="s">
        <v>2340</v>
      </c>
      <c r="F158">
        <v>27</v>
      </c>
      <c r="G158">
        <v>3500000</v>
      </c>
      <c r="H158">
        <v>3500000</v>
      </c>
      <c r="I158">
        <v>3500000</v>
      </c>
      <c r="J158">
        <v>3500000</v>
      </c>
      <c r="K158">
        <v>3500000</v>
      </c>
      <c r="L158">
        <v>3500000</v>
      </c>
      <c r="M158" t="s">
        <v>7</v>
      </c>
    </row>
    <row r="159" spans="1:13" ht="15" customHeight="1" x14ac:dyDescent="0.25">
      <c r="A159" t="s">
        <v>1734</v>
      </c>
      <c r="B159" t="s">
        <v>29</v>
      </c>
      <c r="C159">
        <v>0</v>
      </c>
      <c r="D159" t="s">
        <v>2342</v>
      </c>
      <c r="E159" t="s">
        <v>2340</v>
      </c>
      <c r="F159">
        <v>27</v>
      </c>
      <c r="G159">
        <v>3500000</v>
      </c>
      <c r="H159">
        <v>3500000</v>
      </c>
      <c r="I159">
        <v>3500000</v>
      </c>
      <c r="J159" t="s">
        <v>7</v>
      </c>
      <c r="K159">
        <v>0</v>
      </c>
      <c r="L159">
        <v>0</v>
      </c>
      <c r="M159">
        <v>0</v>
      </c>
    </row>
    <row r="160" spans="1:13" ht="15" customHeight="1" x14ac:dyDescent="0.25">
      <c r="A160" t="s">
        <v>1367</v>
      </c>
      <c r="B160" t="s">
        <v>29</v>
      </c>
      <c r="C160">
        <v>0</v>
      </c>
      <c r="D160" t="s">
        <v>2351</v>
      </c>
      <c r="E160" t="s">
        <v>2340</v>
      </c>
      <c r="F160">
        <v>23</v>
      </c>
      <c r="G160">
        <v>1250000</v>
      </c>
      <c r="H160" t="s">
        <v>8</v>
      </c>
      <c r="I160">
        <v>0</v>
      </c>
      <c r="J160">
        <v>0</v>
      </c>
      <c r="K160">
        <v>0</v>
      </c>
      <c r="L160">
        <v>0</v>
      </c>
      <c r="M160">
        <v>0</v>
      </c>
    </row>
    <row r="161" spans="1:13" ht="15" customHeight="1" x14ac:dyDescent="0.25">
      <c r="A161" t="s">
        <v>1747</v>
      </c>
      <c r="B161" t="s">
        <v>29</v>
      </c>
      <c r="C161">
        <v>0</v>
      </c>
      <c r="D161" t="s">
        <v>2349</v>
      </c>
      <c r="E161" t="s">
        <v>2340</v>
      </c>
      <c r="F161">
        <v>25</v>
      </c>
      <c r="G161">
        <v>1000000</v>
      </c>
      <c r="H161">
        <v>1000000</v>
      </c>
      <c r="I161" t="s">
        <v>8</v>
      </c>
      <c r="J161">
        <v>0</v>
      </c>
      <c r="K161">
        <v>0</v>
      </c>
      <c r="L161">
        <v>0</v>
      </c>
      <c r="M161">
        <v>0</v>
      </c>
    </row>
    <row r="162" spans="1:13" ht="15" customHeight="1" x14ac:dyDescent="0.25">
      <c r="A162" t="s">
        <v>1811</v>
      </c>
      <c r="B162" t="s">
        <v>29</v>
      </c>
      <c r="C162" t="s">
        <v>348</v>
      </c>
      <c r="D162" t="s">
        <v>2371</v>
      </c>
      <c r="E162" t="s">
        <v>2340</v>
      </c>
      <c r="F162">
        <v>24</v>
      </c>
      <c r="G162">
        <v>3775000</v>
      </c>
      <c r="H162" t="s">
        <v>8</v>
      </c>
      <c r="I162">
        <v>0</v>
      </c>
      <c r="J162">
        <v>0</v>
      </c>
      <c r="K162">
        <v>0</v>
      </c>
      <c r="L162">
        <v>0</v>
      </c>
      <c r="M162">
        <v>0</v>
      </c>
    </row>
    <row r="163" spans="1:13" ht="15" customHeight="1" x14ac:dyDescent="0.25">
      <c r="A163" t="s">
        <v>1758</v>
      </c>
      <c r="B163" t="s">
        <v>29</v>
      </c>
      <c r="C163">
        <v>0</v>
      </c>
      <c r="D163" t="s">
        <v>2353</v>
      </c>
      <c r="E163" t="s">
        <v>2340</v>
      </c>
      <c r="F163">
        <v>25</v>
      </c>
      <c r="G163">
        <v>750000</v>
      </c>
      <c r="H163">
        <v>750000</v>
      </c>
      <c r="I163" t="s">
        <v>8</v>
      </c>
      <c r="J163">
        <v>0</v>
      </c>
      <c r="K163">
        <v>0</v>
      </c>
      <c r="L163">
        <v>0</v>
      </c>
      <c r="M163">
        <v>0</v>
      </c>
    </row>
    <row r="164" spans="1:13" ht="15" customHeight="1" x14ac:dyDescent="0.25">
      <c r="A164" t="s">
        <v>1735</v>
      </c>
      <c r="B164" t="s">
        <v>29</v>
      </c>
      <c r="C164">
        <v>0</v>
      </c>
      <c r="D164" t="s">
        <v>2342</v>
      </c>
      <c r="E164" t="s">
        <v>2340</v>
      </c>
      <c r="F164">
        <v>25</v>
      </c>
      <c r="G164">
        <v>750000</v>
      </c>
      <c r="H164" t="s">
        <v>8</v>
      </c>
      <c r="I164">
        <v>0</v>
      </c>
      <c r="J164">
        <v>0</v>
      </c>
      <c r="K164">
        <v>0</v>
      </c>
      <c r="L164">
        <v>0</v>
      </c>
      <c r="M164">
        <v>0</v>
      </c>
    </row>
    <row r="165" spans="1:13" ht="15" customHeight="1" x14ac:dyDescent="0.25">
      <c r="A165" t="s">
        <v>2649</v>
      </c>
      <c r="B165" t="s">
        <v>29</v>
      </c>
      <c r="C165" t="s">
        <v>316</v>
      </c>
      <c r="D165" t="s">
        <v>2345</v>
      </c>
      <c r="E165" t="s">
        <v>2340</v>
      </c>
      <c r="F165">
        <v>32</v>
      </c>
      <c r="G165">
        <v>7250000</v>
      </c>
      <c r="H165">
        <v>7250000</v>
      </c>
      <c r="I165">
        <v>7250000</v>
      </c>
      <c r="J165" t="s">
        <v>7</v>
      </c>
      <c r="K165">
        <v>0</v>
      </c>
      <c r="L165">
        <v>0</v>
      </c>
      <c r="M165">
        <v>0</v>
      </c>
    </row>
    <row r="166" spans="1:13" ht="15" customHeight="1" x14ac:dyDescent="0.25">
      <c r="A166" t="s">
        <v>1739</v>
      </c>
      <c r="B166" t="s">
        <v>29</v>
      </c>
      <c r="C166" t="s">
        <v>326</v>
      </c>
      <c r="D166" t="s">
        <v>2345</v>
      </c>
      <c r="E166" t="s">
        <v>2340</v>
      </c>
      <c r="F166">
        <v>29</v>
      </c>
      <c r="G166">
        <v>5500000</v>
      </c>
      <c r="H166" t="s">
        <v>7</v>
      </c>
      <c r="I166">
        <v>0</v>
      </c>
      <c r="J166">
        <v>0</v>
      </c>
      <c r="K166">
        <v>0</v>
      </c>
      <c r="L166">
        <v>0</v>
      </c>
      <c r="M166">
        <v>0</v>
      </c>
    </row>
    <row r="167" spans="1:13" ht="15" customHeight="1" x14ac:dyDescent="0.25">
      <c r="A167" t="s">
        <v>1740</v>
      </c>
      <c r="B167" t="s">
        <v>29</v>
      </c>
      <c r="C167">
        <v>0</v>
      </c>
      <c r="D167" t="s">
        <v>2346</v>
      </c>
      <c r="E167" t="s">
        <v>2340</v>
      </c>
      <c r="F167">
        <v>27</v>
      </c>
      <c r="G167">
        <v>4100000</v>
      </c>
      <c r="H167">
        <v>4100000</v>
      </c>
      <c r="I167">
        <v>4100000</v>
      </c>
      <c r="J167">
        <v>4100000</v>
      </c>
      <c r="K167" t="s">
        <v>7</v>
      </c>
      <c r="L167">
        <v>0</v>
      </c>
      <c r="M167">
        <v>0</v>
      </c>
    </row>
    <row r="168" spans="1:13" ht="15" customHeight="1" x14ac:dyDescent="0.25">
      <c r="A168" t="s">
        <v>2252</v>
      </c>
      <c r="B168" t="s">
        <v>29</v>
      </c>
      <c r="C168">
        <v>0</v>
      </c>
      <c r="D168" t="s">
        <v>2345</v>
      </c>
      <c r="E168" t="s">
        <v>2340</v>
      </c>
      <c r="F168">
        <v>27</v>
      </c>
      <c r="G168">
        <v>4000000</v>
      </c>
      <c r="H168">
        <v>4000000</v>
      </c>
      <c r="I168" t="s">
        <v>7</v>
      </c>
      <c r="J168">
        <v>0</v>
      </c>
      <c r="K168">
        <v>0</v>
      </c>
      <c r="L168">
        <v>0</v>
      </c>
      <c r="M168">
        <v>0</v>
      </c>
    </row>
    <row r="169" spans="1:13" ht="15" customHeight="1" x14ac:dyDescent="0.25">
      <c r="A169" t="s">
        <v>1741</v>
      </c>
      <c r="B169" t="s">
        <v>29</v>
      </c>
      <c r="C169">
        <v>0</v>
      </c>
      <c r="D169" t="s">
        <v>2346</v>
      </c>
      <c r="E169" t="s">
        <v>2340</v>
      </c>
      <c r="F169">
        <v>32</v>
      </c>
      <c r="G169">
        <v>3250000</v>
      </c>
      <c r="H169">
        <v>3250000</v>
      </c>
      <c r="I169">
        <v>3250000</v>
      </c>
      <c r="J169">
        <v>3250000</v>
      </c>
      <c r="K169" t="s">
        <v>7</v>
      </c>
      <c r="L169">
        <v>0</v>
      </c>
      <c r="M169">
        <v>0</v>
      </c>
    </row>
    <row r="170" spans="1:13" ht="15" customHeight="1" x14ac:dyDescent="0.25">
      <c r="A170" t="s">
        <v>1748</v>
      </c>
      <c r="B170" t="s">
        <v>29</v>
      </c>
      <c r="C170">
        <v>0</v>
      </c>
      <c r="D170" t="s">
        <v>79</v>
      </c>
      <c r="E170" t="s">
        <v>2340</v>
      </c>
      <c r="F170">
        <v>25</v>
      </c>
      <c r="G170">
        <v>850000</v>
      </c>
      <c r="H170" t="s">
        <v>8</v>
      </c>
      <c r="I170">
        <v>0</v>
      </c>
      <c r="J170">
        <v>0</v>
      </c>
      <c r="K170">
        <v>0</v>
      </c>
      <c r="L170">
        <v>0</v>
      </c>
      <c r="M170">
        <v>0</v>
      </c>
    </row>
    <row r="171" spans="1:13" ht="15" customHeight="1" x14ac:dyDescent="0.25">
      <c r="A171" t="s">
        <v>1761</v>
      </c>
      <c r="B171" t="s">
        <v>29</v>
      </c>
      <c r="C171">
        <v>0</v>
      </c>
      <c r="D171" t="s">
        <v>2345</v>
      </c>
      <c r="E171" t="s">
        <v>2340</v>
      </c>
      <c r="F171">
        <v>29</v>
      </c>
      <c r="G171">
        <v>700000</v>
      </c>
      <c r="H171">
        <v>700000</v>
      </c>
      <c r="I171" t="s">
        <v>7</v>
      </c>
      <c r="J171">
        <v>0</v>
      </c>
      <c r="K171">
        <v>0</v>
      </c>
      <c r="L171">
        <v>0</v>
      </c>
      <c r="M171">
        <v>0</v>
      </c>
    </row>
    <row r="172" spans="1:13" ht="15" customHeight="1" x14ac:dyDescent="0.25">
      <c r="A172" t="s">
        <v>1743</v>
      </c>
      <c r="B172" t="s">
        <v>29</v>
      </c>
      <c r="C172">
        <v>0</v>
      </c>
      <c r="D172" t="s">
        <v>2345</v>
      </c>
      <c r="E172" t="s">
        <v>2340</v>
      </c>
      <c r="F172">
        <v>29</v>
      </c>
      <c r="G172">
        <v>700000</v>
      </c>
      <c r="H172">
        <v>700000</v>
      </c>
      <c r="I172" t="s">
        <v>7</v>
      </c>
      <c r="J172">
        <v>0</v>
      </c>
      <c r="K172">
        <v>0</v>
      </c>
      <c r="L172">
        <v>0</v>
      </c>
      <c r="M172">
        <v>0</v>
      </c>
    </row>
    <row r="173" spans="1:13" ht="15" customHeight="1" x14ac:dyDescent="0.25">
      <c r="A173" t="s">
        <v>2048</v>
      </c>
      <c r="B173" t="s">
        <v>29</v>
      </c>
      <c r="C173">
        <v>0</v>
      </c>
      <c r="D173" t="s">
        <v>2346</v>
      </c>
      <c r="E173" t="s">
        <v>2340</v>
      </c>
      <c r="F173">
        <v>23</v>
      </c>
      <c r="G173" t="s">
        <v>8</v>
      </c>
      <c r="H173">
        <v>0</v>
      </c>
      <c r="I173">
        <v>0</v>
      </c>
      <c r="J173">
        <v>0</v>
      </c>
      <c r="K173">
        <v>0</v>
      </c>
      <c r="L173">
        <v>0</v>
      </c>
      <c r="M173">
        <v>0</v>
      </c>
    </row>
    <row r="174" spans="1:13" ht="15" customHeight="1" x14ac:dyDescent="0.25">
      <c r="A174" t="s">
        <v>1744</v>
      </c>
      <c r="B174" t="s">
        <v>29</v>
      </c>
      <c r="C174">
        <v>0</v>
      </c>
      <c r="D174" t="s">
        <v>121</v>
      </c>
      <c r="E174" t="s">
        <v>2340</v>
      </c>
      <c r="F174">
        <v>25</v>
      </c>
      <c r="G174">
        <v>3750000</v>
      </c>
      <c r="H174" t="s">
        <v>8</v>
      </c>
      <c r="I174">
        <v>0</v>
      </c>
      <c r="J174">
        <v>0</v>
      </c>
      <c r="K174">
        <v>0</v>
      </c>
      <c r="L174">
        <v>0</v>
      </c>
      <c r="M174">
        <v>0</v>
      </c>
    </row>
    <row r="175" spans="1:13" ht="15" customHeight="1" x14ac:dyDescent="0.25">
      <c r="A175" t="s">
        <v>1745</v>
      </c>
      <c r="B175" t="s">
        <v>29</v>
      </c>
      <c r="C175">
        <v>0</v>
      </c>
      <c r="D175" t="s">
        <v>121</v>
      </c>
      <c r="E175" t="s">
        <v>2340</v>
      </c>
      <c r="F175">
        <v>28</v>
      </c>
      <c r="G175">
        <v>1250000</v>
      </c>
      <c r="H175">
        <v>1250000</v>
      </c>
      <c r="I175">
        <v>1250000</v>
      </c>
      <c r="J175" t="s">
        <v>7</v>
      </c>
      <c r="K175">
        <v>0</v>
      </c>
      <c r="L175">
        <v>0</v>
      </c>
      <c r="M175">
        <v>0</v>
      </c>
    </row>
    <row r="176" spans="1:13" ht="15" customHeight="1" x14ac:dyDescent="0.25">
      <c r="A176" t="s">
        <v>1749</v>
      </c>
      <c r="B176" t="s">
        <v>29</v>
      </c>
      <c r="C176" t="s">
        <v>331</v>
      </c>
      <c r="D176" t="s">
        <v>70</v>
      </c>
      <c r="E176" t="s">
        <v>2347</v>
      </c>
      <c r="F176">
        <v>23</v>
      </c>
      <c r="G176">
        <v>925000</v>
      </c>
      <c r="H176" t="s">
        <v>8</v>
      </c>
      <c r="I176">
        <v>0</v>
      </c>
      <c r="J176">
        <v>0</v>
      </c>
      <c r="K176">
        <v>0</v>
      </c>
      <c r="L176">
        <v>0</v>
      </c>
      <c r="M176">
        <v>0</v>
      </c>
    </row>
    <row r="177" spans="1:13" ht="15" customHeight="1" x14ac:dyDescent="0.25">
      <c r="A177" t="s">
        <v>2374</v>
      </c>
      <c r="B177" t="s">
        <v>29</v>
      </c>
      <c r="C177" t="s">
        <v>331</v>
      </c>
      <c r="D177" t="s">
        <v>2343</v>
      </c>
      <c r="E177" t="s">
        <v>2347</v>
      </c>
      <c r="F177">
        <v>20</v>
      </c>
      <c r="G177">
        <v>925000</v>
      </c>
      <c r="H177">
        <v>925000</v>
      </c>
      <c r="I177">
        <v>925000</v>
      </c>
      <c r="J177" t="s">
        <v>8</v>
      </c>
      <c r="K177">
        <v>0</v>
      </c>
      <c r="L177">
        <v>0</v>
      </c>
      <c r="M177">
        <v>0</v>
      </c>
    </row>
    <row r="178" spans="1:13" ht="15" customHeight="1" x14ac:dyDescent="0.25">
      <c r="A178" t="s">
        <v>2375</v>
      </c>
      <c r="B178" t="s">
        <v>29</v>
      </c>
      <c r="C178" t="s">
        <v>331</v>
      </c>
      <c r="D178" t="s">
        <v>2353</v>
      </c>
      <c r="E178" t="s">
        <v>2347</v>
      </c>
      <c r="F178">
        <v>20</v>
      </c>
      <c r="G178">
        <v>925000</v>
      </c>
      <c r="H178">
        <v>925000</v>
      </c>
      <c r="I178">
        <v>925000</v>
      </c>
      <c r="J178" t="s">
        <v>8</v>
      </c>
      <c r="K178">
        <v>0</v>
      </c>
      <c r="L178">
        <v>0</v>
      </c>
      <c r="M178">
        <v>0</v>
      </c>
    </row>
    <row r="179" spans="1:13" ht="15" customHeight="1" x14ac:dyDescent="0.25">
      <c r="A179" t="s">
        <v>2733</v>
      </c>
      <c r="B179" t="s">
        <v>29</v>
      </c>
      <c r="C179" t="s">
        <v>331</v>
      </c>
      <c r="D179" t="s">
        <v>2341</v>
      </c>
      <c r="E179" t="s">
        <v>2347</v>
      </c>
      <c r="F179">
        <v>22</v>
      </c>
      <c r="G179">
        <v>925000</v>
      </c>
      <c r="H179">
        <v>925000</v>
      </c>
      <c r="I179" t="s">
        <v>8</v>
      </c>
      <c r="J179">
        <v>0</v>
      </c>
      <c r="K179">
        <v>0</v>
      </c>
      <c r="L179">
        <v>0</v>
      </c>
      <c r="M179">
        <v>0</v>
      </c>
    </row>
    <row r="180" spans="1:13" ht="15" customHeight="1" x14ac:dyDescent="0.25">
      <c r="A180" t="s">
        <v>2376</v>
      </c>
      <c r="B180" t="s">
        <v>29</v>
      </c>
      <c r="C180" t="s">
        <v>331</v>
      </c>
      <c r="D180" t="s">
        <v>2353</v>
      </c>
      <c r="E180" t="s">
        <v>2347</v>
      </c>
      <c r="F180">
        <v>24</v>
      </c>
      <c r="G180">
        <v>925000</v>
      </c>
      <c r="H180" t="s">
        <v>8</v>
      </c>
      <c r="I180">
        <v>0</v>
      </c>
      <c r="J180">
        <v>0</v>
      </c>
      <c r="K180">
        <v>0</v>
      </c>
      <c r="L180">
        <v>0</v>
      </c>
      <c r="M180">
        <v>0</v>
      </c>
    </row>
    <row r="181" spans="1:13" ht="15" customHeight="1" x14ac:dyDescent="0.25">
      <c r="A181" t="s">
        <v>2377</v>
      </c>
      <c r="B181" t="s">
        <v>29</v>
      </c>
      <c r="C181" t="s">
        <v>331</v>
      </c>
      <c r="D181" t="s">
        <v>70</v>
      </c>
      <c r="E181" t="s">
        <v>2347</v>
      </c>
      <c r="F181">
        <v>27</v>
      </c>
      <c r="G181">
        <v>925000</v>
      </c>
      <c r="H181" t="s">
        <v>7</v>
      </c>
      <c r="I181">
        <v>0</v>
      </c>
      <c r="J181">
        <v>0</v>
      </c>
      <c r="K181">
        <v>0</v>
      </c>
      <c r="L181">
        <v>0</v>
      </c>
      <c r="M181">
        <v>0</v>
      </c>
    </row>
    <row r="182" spans="1:13" ht="15" customHeight="1" x14ac:dyDescent="0.25">
      <c r="A182" t="s">
        <v>1750</v>
      </c>
      <c r="B182" t="s">
        <v>29</v>
      </c>
      <c r="C182" t="s">
        <v>331</v>
      </c>
      <c r="D182" t="s">
        <v>70</v>
      </c>
      <c r="E182" t="s">
        <v>2347</v>
      </c>
      <c r="F182">
        <v>19</v>
      </c>
      <c r="G182">
        <v>927500</v>
      </c>
      <c r="H182">
        <v>927500</v>
      </c>
      <c r="I182">
        <v>927500</v>
      </c>
      <c r="J182" t="s">
        <v>8</v>
      </c>
      <c r="K182">
        <v>0</v>
      </c>
      <c r="L182">
        <v>0</v>
      </c>
      <c r="M182">
        <v>0</v>
      </c>
    </row>
    <row r="183" spans="1:13" ht="15" customHeight="1" x14ac:dyDescent="0.25">
      <c r="A183" t="s">
        <v>2745</v>
      </c>
      <c r="B183" t="s">
        <v>29</v>
      </c>
      <c r="C183" t="s">
        <v>331</v>
      </c>
      <c r="D183" t="s">
        <v>70</v>
      </c>
      <c r="E183" t="s">
        <v>2347</v>
      </c>
      <c r="F183">
        <v>22</v>
      </c>
      <c r="G183">
        <v>925000</v>
      </c>
      <c r="H183">
        <v>925000</v>
      </c>
      <c r="I183" t="s">
        <v>8</v>
      </c>
      <c r="J183">
        <v>0</v>
      </c>
      <c r="K183">
        <v>0</v>
      </c>
      <c r="L183">
        <v>0</v>
      </c>
      <c r="M183">
        <v>0</v>
      </c>
    </row>
    <row r="184" spans="1:13" ht="15" customHeight="1" x14ac:dyDescent="0.25">
      <c r="A184" t="s">
        <v>1751</v>
      </c>
      <c r="B184" t="s">
        <v>29</v>
      </c>
      <c r="C184" t="s">
        <v>331</v>
      </c>
      <c r="D184" t="s">
        <v>2353</v>
      </c>
      <c r="E184" t="s">
        <v>2347</v>
      </c>
      <c r="F184">
        <v>24</v>
      </c>
      <c r="G184">
        <v>925000</v>
      </c>
      <c r="H184" t="s">
        <v>8</v>
      </c>
      <c r="I184">
        <v>0</v>
      </c>
      <c r="J184">
        <v>0</v>
      </c>
      <c r="K184">
        <v>0</v>
      </c>
      <c r="L184">
        <v>0</v>
      </c>
      <c r="M184">
        <v>0</v>
      </c>
    </row>
    <row r="185" spans="1:13" ht="15" customHeight="1" x14ac:dyDescent="0.25">
      <c r="A185" t="s">
        <v>1754</v>
      </c>
      <c r="B185" t="s">
        <v>29</v>
      </c>
      <c r="C185" t="s">
        <v>331</v>
      </c>
      <c r="D185" t="s">
        <v>70</v>
      </c>
      <c r="E185" t="s">
        <v>2347</v>
      </c>
      <c r="F185">
        <v>20</v>
      </c>
      <c r="G185">
        <v>733333</v>
      </c>
      <c r="H185">
        <v>733333</v>
      </c>
      <c r="I185">
        <v>733333</v>
      </c>
      <c r="J185" t="s">
        <v>8</v>
      </c>
      <c r="K185">
        <v>0</v>
      </c>
      <c r="L185">
        <v>0</v>
      </c>
      <c r="M185">
        <v>0</v>
      </c>
    </row>
    <row r="186" spans="1:13" ht="15" customHeight="1" x14ac:dyDescent="0.25">
      <c r="A186" t="s">
        <v>1755</v>
      </c>
      <c r="B186" t="s">
        <v>29</v>
      </c>
      <c r="C186" t="s">
        <v>331</v>
      </c>
      <c r="D186" t="s">
        <v>2351</v>
      </c>
      <c r="E186" t="s">
        <v>2347</v>
      </c>
      <c r="F186">
        <v>22</v>
      </c>
      <c r="G186">
        <v>710000</v>
      </c>
      <c r="H186" t="s">
        <v>8</v>
      </c>
      <c r="I186">
        <v>0</v>
      </c>
      <c r="J186">
        <v>0</v>
      </c>
      <c r="K186">
        <v>0</v>
      </c>
      <c r="L186">
        <v>0</v>
      </c>
      <c r="M186">
        <v>0</v>
      </c>
    </row>
    <row r="187" spans="1:13" ht="15" customHeight="1" x14ac:dyDescent="0.25">
      <c r="A187" t="s">
        <v>2057</v>
      </c>
      <c r="B187" t="s">
        <v>29</v>
      </c>
      <c r="C187">
        <v>0</v>
      </c>
      <c r="D187" t="s">
        <v>70</v>
      </c>
      <c r="E187" t="s">
        <v>2347</v>
      </c>
      <c r="F187">
        <v>25</v>
      </c>
      <c r="G187">
        <v>700000</v>
      </c>
      <c r="H187" t="s">
        <v>8</v>
      </c>
      <c r="I187">
        <v>0</v>
      </c>
      <c r="J187">
        <v>0</v>
      </c>
      <c r="K187">
        <v>0</v>
      </c>
      <c r="L187">
        <v>0</v>
      </c>
      <c r="M187">
        <v>0</v>
      </c>
    </row>
    <row r="188" spans="1:13" ht="15" customHeight="1" x14ac:dyDescent="0.25">
      <c r="A188" t="s">
        <v>1746</v>
      </c>
      <c r="B188" t="s">
        <v>29</v>
      </c>
      <c r="C188">
        <v>0</v>
      </c>
      <c r="D188" t="s">
        <v>2353</v>
      </c>
      <c r="E188" t="s">
        <v>2347</v>
      </c>
      <c r="F188">
        <v>25</v>
      </c>
      <c r="G188">
        <v>700000</v>
      </c>
      <c r="H188" t="s">
        <v>8</v>
      </c>
      <c r="I188">
        <v>0</v>
      </c>
      <c r="J188">
        <v>0</v>
      </c>
      <c r="K188">
        <v>0</v>
      </c>
      <c r="L188">
        <v>0</v>
      </c>
      <c r="M188">
        <v>0</v>
      </c>
    </row>
    <row r="189" spans="1:13" ht="15" customHeight="1" x14ac:dyDescent="0.25">
      <c r="A189" t="s">
        <v>2378</v>
      </c>
      <c r="B189" t="s">
        <v>29</v>
      </c>
      <c r="C189">
        <v>0</v>
      </c>
      <c r="D189" t="s">
        <v>70</v>
      </c>
      <c r="E189" t="s">
        <v>2347</v>
      </c>
      <c r="F189">
        <v>26</v>
      </c>
      <c r="G189">
        <v>700000</v>
      </c>
      <c r="H189" t="s">
        <v>7</v>
      </c>
      <c r="I189">
        <v>0</v>
      </c>
      <c r="J189">
        <v>0</v>
      </c>
      <c r="K189">
        <v>0</v>
      </c>
      <c r="L189">
        <v>0</v>
      </c>
      <c r="M189">
        <v>0</v>
      </c>
    </row>
    <row r="190" spans="1:13" ht="15" customHeight="1" x14ac:dyDescent="0.25">
      <c r="A190" t="s">
        <v>1760</v>
      </c>
      <c r="B190" t="s">
        <v>29</v>
      </c>
      <c r="C190">
        <v>0</v>
      </c>
      <c r="D190" t="s">
        <v>2353</v>
      </c>
      <c r="E190" t="s">
        <v>2347</v>
      </c>
      <c r="F190">
        <v>25</v>
      </c>
      <c r="G190">
        <v>700000</v>
      </c>
      <c r="H190" t="s">
        <v>8</v>
      </c>
      <c r="I190">
        <v>0</v>
      </c>
      <c r="J190">
        <v>0</v>
      </c>
      <c r="K190">
        <v>0</v>
      </c>
      <c r="L190">
        <v>0</v>
      </c>
      <c r="M190">
        <v>0</v>
      </c>
    </row>
    <row r="191" spans="1:13" ht="15" customHeight="1" x14ac:dyDescent="0.25">
      <c r="A191" t="s">
        <v>1861</v>
      </c>
      <c r="B191" t="s">
        <v>29</v>
      </c>
      <c r="C191">
        <v>0</v>
      </c>
      <c r="D191" t="s">
        <v>2353</v>
      </c>
      <c r="E191" t="s">
        <v>2347</v>
      </c>
      <c r="F191">
        <v>28</v>
      </c>
      <c r="G191">
        <v>700000</v>
      </c>
      <c r="H191">
        <v>700000</v>
      </c>
      <c r="I191" t="s">
        <v>7</v>
      </c>
      <c r="J191">
        <v>0</v>
      </c>
      <c r="K191">
        <v>0</v>
      </c>
      <c r="L191">
        <v>0</v>
      </c>
      <c r="M191">
        <v>0</v>
      </c>
    </row>
    <row r="192" spans="1:13" ht="30" customHeight="1" x14ac:dyDescent="0.25">
      <c r="A192" t="s">
        <v>2379</v>
      </c>
      <c r="B192" t="s">
        <v>29</v>
      </c>
      <c r="C192">
        <v>0</v>
      </c>
      <c r="D192" t="s">
        <v>2339</v>
      </c>
      <c r="E192" t="s">
        <v>2347</v>
      </c>
      <c r="F192">
        <v>26</v>
      </c>
      <c r="G192">
        <v>675000</v>
      </c>
      <c r="H192" t="s">
        <v>7</v>
      </c>
      <c r="I192">
        <v>0</v>
      </c>
      <c r="J192">
        <v>0</v>
      </c>
      <c r="K192">
        <v>0</v>
      </c>
      <c r="L192">
        <v>0</v>
      </c>
      <c r="M192">
        <v>0</v>
      </c>
    </row>
    <row r="193" spans="1:13" ht="15" customHeight="1" x14ac:dyDescent="0.25">
      <c r="A193" t="s">
        <v>2594</v>
      </c>
      <c r="B193" t="s">
        <v>29</v>
      </c>
      <c r="C193" t="s">
        <v>331</v>
      </c>
      <c r="D193" t="s">
        <v>79</v>
      </c>
      <c r="E193" t="s">
        <v>2347</v>
      </c>
      <c r="F193">
        <v>22</v>
      </c>
      <c r="G193">
        <v>1775000</v>
      </c>
      <c r="H193">
        <v>1775000</v>
      </c>
      <c r="I193" t="s">
        <v>8</v>
      </c>
      <c r="J193">
        <v>0</v>
      </c>
      <c r="K193">
        <v>0</v>
      </c>
      <c r="L193">
        <v>0</v>
      </c>
      <c r="M193">
        <v>0</v>
      </c>
    </row>
    <row r="194" spans="1:13" ht="15" customHeight="1" x14ac:dyDescent="0.25">
      <c r="A194" t="s">
        <v>2083</v>
      </c>
      <c r="B194" t="s">
        <v>29</v>
      </c>
      <c r="C194" t="s">
        <v>331</v>
      </c>
      <c r="D194" t="s">
        <v>2346</v>
      </c>
      <c r="E194" t="s">
        <v>2347</v>
      </c>
      <c r="F194">
        <v>20</v>
      </c>
      <c r="G194">
        <v>1075833</v>
      </c>
      <c r="H194">
        <v>1075833</v>
      </c>
      <c r="I194">
        <v>1075833</v>
      </c>
      <c r="J194" t="s">
        <v>8</v>
      </c>
      <c r="K194">
        <v>0</v>
      </c>
      <c r="L194">
        <v>0</v>
      </c>
      <c r="M194">
        <v>0</v>
      </c>
    </row>
    <row r="195" spans="1:13" ht="15" customHeight="1" x14ac:dyDescent="0.25">
      <c r="A195" t="s">
        <v>2380</v>
      </c>
      <c r="B195" t="s">
        <v>29</v>
      </c>
      <c r="C195" t="s">
        <v>331</v>
      </c>
      <c r="D195" t="s">
        <v>2346</v>
      </c>
      <c r="E195" t="s">
        <v>2347</v>
      </c>
      <c r="F195">
        <v>21</v>
      </c>
      <c r="G195">
        <v>925000</v>
      </c>
      <c r="H195">
        <v>925000</v>
      </c>
      <c r="I195">
        <v>925000</v>
      </c>
      <c r="J195" t="s">
        <v>8</v>
      </c>
      <c r="K195">
        <v>0</v>
      </c>
      <c r="L195">
        <v>0</v>
      </c>
      <c r="M195">
        <v>0</v>
      </c>
    </row>
    <row r="196" spans="1:13" ht="15" customHeight="1" x14ac:dyDescent="0.25">
      <c r="A196" t="s">
        <v>2381</v>
      </c>
      <c r="B196" t="s">
        <v>29</v>
      </c>
      <c r="C196" t="s">
        <v>333</v>
      </c>
      <c r="D196" t="s">
        <v>2345</v>
      </c>
      <c r="E196" t="s">
        <v>334</v>
      </c>
      <c r="F196">
        <v>19</v>
      </c>
      <c r="G196">
        <v>925000</v>
      </c>
      <c r="H196">
        <v>925000</v>
      </c>
      <c r="I196">
        <v>925000</v>
      </c>
      <c r="J196" t="s">
        <v>8</v>
      </c>
      <c r="K196">
        <v>0</v>
      </c>
      <c r="L196">
        <v>0</v>
      </c>
      <c r="M196">
        <v>0</v>
      </c>
    </row>
    <row r="197" spans="1:13" ht="15" customHeight="1" x14ac:dyDescent="0.25">
      <c r="A197" t="s">
        <v>1757</v>
      </c>
      <c r="B197" t="s">
        <v>29</v>
      </c>
      <c r="C197">
        <v>0</v>
      </c>
      <c r="D197" t="s">
        <v>2346</v>
      </c>
      <c r="E197" t="s">
        <v>2347</v>
      </c>
      <c r="F197">
        <v>28</v>
      </c>
      <c r="G197">
        <v>700000</v>
      </c>
      <c r="H197">
        <v>700000</v>
      </c>
      <c r="I197" t="s">
        <v>7</v>
      </c>
      <c r="J197">
        <v>0</v>
      </c>
      <c r="K197">
        <v>0</v>
      </c>
      <c r="L197">
        <v>0</v>
      </c>
      <c r="M197">
        <v>0</v>
      </c>
    </row>
    <row r="198" spans="1:13" ht="15" customHeight="1" x14ac:dyDescent="0.25">
      <c r="A198" t="s">
        <v>1858</v>
      </c>
      <c r="B198" t="s">
        <v>29</v>
      </c>
      <c r="C198">
        <v>0</v>
      </c>
      <c r="D198" t="s">
        <v>2346</v>
      </c>
      <c r="E198" t="s">
        <v>2347</v>
      </c>
      <c r="F198">
        <v>29</v>
      </c>
      <c r="G198">
        <v>700000</v>
      </c>
      <c r="H198">
        <v>700000</v>
      </c>
      <c r="I198" t="s">
        <v>7</v>
      </c>
      <c r="J198">
        <v>0</v>
      </c>
      <c r="K198">
        <v>0</v>
      </c>
      <c r="L198">
        <v>0</v>
      </c>
      <c r="M198">
        <v>0</v>
      </c>
    </row>
    <row r="199" spans="1:13" ht="15" customHeight="1" x14ac:dyDescent="0.25">
      <c r="A199" t="s">
        <v>2382</v>
      </c>
      <c r="B199" t="s">
        <v>29</v>
      </c>
      <c r="C199" t="s">
        <v>331</v>
      </c>
      <c r="D199" t="s">
        <v>121</v>
      </c>
      <c r="E199" t="s">
        <v>2347</v>
      </c>
      <c r="F199">
        <v>22</v>
      </c>
      <c r="G199">
        <v>925000</v>
      </c>
      <c r="H199">
        <v>925000</v>
      </c>
      <c r="I199" t="s">
        <v>8</v>
      </c>
      <c r="J199">
        <v>0</v>
      </c>
      <c r="K199">
        <v>0</v>
      </c>
      <c r="L199">
        <v>0</v>
      </c>
      <c r="M199">
        <v>0</v>
      </c>
    </row>
    <row r="200" spans="1:13" ht="15" customHeight="1" x14ac:dyDescent="0.25">
      <c r="A200" t="s">
        <v>1753</v>
      </c>
      <c r="B200" t="s">
        <v>29</v>
      </c>
      <c r="C200" t="s">
        <v>331</v>
      </c>
      <c r="D200" t="s">
        <v>121</v>
      </c>
      <c r="E200" t="s">
        <v>2347</v>
      </c>
      <c r="F200">
        <v>20</v>
      </c>
      <c r="G200">
        <v>733333</v>
      </c>
      <c r="H200">
        <v>733333</v>
      </c>
      <c r="I200">
        <v>733333</v>
      </c>
      <c r="J200" t="s">
        <v>8</v>
      </c>
      <c r="K200">
        <v>0</v>
      </c>
      <c r="L200">
        <v>0</v>
      </c>
      <c r="M200">
        <v>0</v>
      </c>
    </row>
    <row r="201" spans="1:13" ht="15" customHeight="1" x14ac:dyDescent="0.25">
      <c r="A201" t="s">
        <v>1756</v>
      </c>
      <c r="B201" t="s">
        <v>29</v>
      </c>
      <c r="C201">
        <v>0</v>
      </c>
      <c r="D201" t="s">
        <v>121</v>
      </c>
      <c r="E201" t="s">
        <v>2347</v>
      </c>
      <c r="F201">
        <v>24</v>
      </c>
      <c r="G201">
        <v>675000</v>
      </c>
      <c r="H201" t="s">
        <v>8</v>
      </c>
      <c r="I201">
        <v>0</v>
      </c>
      <c r="J201">
        <v>0</v>
      </c>
      <c r="K201">
        <v>0</v>
      </c>
      <c r="L201">
        <v>0</v>
      </c>
      <c r="M201">
        <v>0</v>
      </c>
    </row>
    <row r="202" spans="1:13" ht="15" customHeight="1" x14ac:dyDescent="0.25">
      <c r="A202" t="s">
        <v>1514</v>
      </c>
      <c r="B202" t="s">
        <v>61</v>
      </c>
      <c r="C202" t="s">
        <v>4743</v>
      </c>
      <c r="D202" t="s">
        <v>2339</v>
      </c>
      <c r="E202" t="s">
        <v>2340</v>
      </c>
      <c r="F202">
        <v>31</v>
      </c>
      <c r="G202">
        <v>6800000</v>
      </c>
      <c r="H202">
        <v>6800000</v>
      </c>
      <c r="I202">
        <v>6800000</v>
      </c>
      <c r="J202" t="s">
        <v>7</v>
      </c>
      <c r="K202">
        <v>0</v>
      </c>
      <c r="L202">
        <v>0</v>
      </c>
      <c r="M202">
        <v>0</v>
      </c>
    </row>
    <row r="203" spans="1:13" ht="15" customHeight="1" x14ac:dyDescent="0.25">
      <c r="A203" t="s">
        <v>2650</v>
      </c>
      <c r="B203" t="s">
        <v>61</v>
      </c>
      <c r="C203">
        <v>0</v>
      </c>
      <c r="D203" t="s">
        <v>70</v>
      </c>
      <c r="E203" t="s">
        <v>2340</v>
      </c>
      <c r="F203">
        <v>29</v>
      </c>
      <c r="G203">
        <v>6500000</v>
      </c>
      <c r="H203">
        <v>6500000</v>
      </c>
      <c r="I203" t="s">
        <v>7</v>
      </c>
      <c r="J203">
        <v>0</v>
      </c>
      <c r="K203">
        <v>0</v>
      </c>
      <c r="L203">
        <v>0</v>
      </c>
      <c r="M203">
        <v>0</v>
      </c>
    </row>
    <row r="204" spans="1:13" ht="15" customHeight="1" x14ac:dyDescent="0.25">
      <c r="A204" t="s">
        <v>1801</v>
      </c>
      <c r="B204" t="s">
        <v>61</v>
      </c>
      <c r="C204">
        <v>0</v>
      </c>
      <c r="D204" t="s">
        <v>70</v>
      </c>
      <c r="E204" t="s">
        <v>2340</v>
      </c>
      <c r="F204">
        <v>23</v>
      </c>
      <c r="G204">
        <v>5850000</v>
      </c>
      <c r="H204">
        <v>5850000</v>
      </c>
      <c r="I204">
        <v>5850000</v>
      </c>
      <c r="J204">
        <v>5850000</v>
      </c>
      <c r="K204">
        <v>5850000</v>
      </c>
      <c r="L204">
        <v>5850000</v>
      </c>
      <c r="M204">
        <v>5850000</v>
      </c>
    </row>
    <row r="205" spans="1:13" ht="15" customHeight="1" x14ac:dyDescent="0.25">
      <c r="A205" t="s">
        <v>2747</v>
      </c>
      <c r="B205" t="s">
        <v>61</v>
      </c>
      <c r="C205" t="s">
        <v>326</v>
      </c>
      <c r="D205" t="s">
        <v>2353</v>
      </c>
      <c r="E205" t="s">
        <v>2340</v>
      </c>
      <c r="F205">
        <v>33</v>
      </c>
      <c r="G205">
        <v>4750000</v>
      </c>
      <c r="H205" t="s">
        <v>7</v>
      </c>
      <c r="I205">
        <v>0</v>
      </c>
      <c r="J205">
        <v>0</v>
      </c>
      <c r="K205">
        <v>0</v>
      </c>
      <c r="L205">
        <v>0</v>
      </c>
      <c r="M205">
        <v>0</v>
      </c>
    </row>
    <row r="206" spans="1:13" ht="15" customHeight="1" x14ac:dyDescent="0.25">
      <c r="A206" t="s">
        <v>2068</v>
      </c>
      <c r="B206" t="s">
        <v>61</v>
      </c>
      <c r="C206">
        <v>0</v>
      </c>
      <c r="D206" t="s">
        <v>2353</v>
      </c>
      <c r="E206" t="s">
        <v>2340</v>
      </c>
      <c r="F206">
        <v>23</v>
      </c>
      <c r="G206">
        <v>4450000</v>
      </c>
      <c r="H206">
        <v>4450000</v>
      </c>
      <c r="I206">
        <v>4450000</v>
      </c>
      <c r="J206">
        <v>4450000</v>
      </c>
      <c r="K206">
        <v>4450000</v>
      </c>
      <c r="L206">
        <v>4450000</v>
      </c>
      <c r="M206" t="s">
        <v>7</v>
      </c>
    </row>
    <row r="207" spans="1:13" ht="15" customHeight="1" x14ac:dyDescent="0.25">
      <c r="A207" t="s">
        <v>2062</v>
      </c>
      <c r="B207" t="s">
        <v>61</v>
      </c>
      <c r="C207" t="s">
        <v>326</v>
      </c>
      <c r="D207" t="s">
        <v>2342</v>
      </c>
      <c r="E207" t="s">
        <v>2340</v>
      </c>
      <c r="F207">
        <v>31</v>
      </c>
      <c r="G207">
        <v>3350000</v>
      </c>
      <c r="H207">
        <v>3350000</v>
      </c>
      <c r="I207" t="s">
        <v>7</v>
      </c>
      <c r="J207">
        <v>0</v>
      </c>
      <c r="K207">
        <v>0</v>
      </c>
      <c r="L207">
        <v>0</v>
      </c>
      <c r="M207">
        <v>0</v>
      </c>
    </row>
    <row r="208" spans="1:13" ht="15" customHeight="1" x14ac:dyDescent="0.25">
      <c r="A208" t="s">
        <v>2066</v>
      </c>
      <c r="B208" t="s">
        <v>61</v>
      </c>
      <c r="C208">
        <v>0</v>
      </c>
      <c r="D208" t="s">
        <v>2341</v>
      </c>
      <c r="E208" t="s">
        <v>2340</v>
      </c>
      <c r="F208">
        <v>22</v>
      </c>
      <c r="G208">
        <v>1533333</v>
      </c>
      <c r="H208">
        <v>1533333</v>
      </c>
      <c r="I208">
        <v>1533333</v>
      </c>
      <c r="J208" t="s">
        <v>8</v>
      </c>
      <c r="K208">
        <v>0</v>
      </c>
      <c r="L208">
        <v>0</v>
      </c>
      <c r="M208">
        <v>0</v>
      </c>
    </row>
    <row r="209" spans="1:13" ht="15" customHeight="1" x14ac:dyDescent="0.25">
      <c r="A209" t="s">
        <v>2064</v>
      </c>
      <c r="B209" t="s">
        <v>61</v>
      </c>
      <c r="C209">
        <v>0</v>
      </c>
      <c r="D209" t="s">
        <v>2354</v>
      </c>
      <c r="E209" t="s">
        <v>2340</v>
      </c>
      <c r="F209">
        <v>25</v>
      </c>
      <c r="G209">
        <v>1500000</v>
      </c>
      <c r="H209" t="s">
        <v>8</v>
      </c>
      <c r="I209">
        <v>0</v>
      </c>
      <c r="J209">
        <v>0</v>
      </c>
      <c r="K209">
        <v>0</v>
      </c>
      <c r="L209">
        <v>0</v>
      </c>
      <c r="M209">
        <v>0</v>
      </c>
    </row>
    <row r="210" spans="1:13" ht="15" customHeight="1" x14ac:dyDescent="0.25">
      <c r="A210" t="s">
        <v>2065</v>
      </c>
      <c r="B210" t="s">
        <v>61</v>
      </c>
      <c r="C210" t="s">
        <v>326</v>
      </c>
      <c r="D210" t="s">
        <v>70</v>
      </c>
      <c r="E210" t="s">
        <v>2340</v>
      </c>
      <c r="F210">
        <v>34</v>
      </c>
      <c r="G210">
        <v>1250000</v>
      </c>
      <c r="H210" t="s">
        <v>7</v>
      </c>
      <c r="I210">
        <v>0</v>
      </c>
      <c r="J210">
        <v>0</v>
      </c>
      <c r="K210">
        <v>0</v>
      </c>
      <c r="L210">
        <v>0</v>
      </c>
      <c r="M210">
        <v>0</v>
      </c>
    </row>
    <row r="211" spans="1:13" ht="15" customHeight="1" x14ac:dyDescent="0.25">
      <c r="A211" t="s">
        <v>2067</v>
      </c>
      <c r="B211" t="s">
        <v>61</v>
      </c>
      <c r="C211" t="s">
        <v>348</v>
      </c>
      <c r="D211" t="s">
        <v>2355</v>
      </c>
      <c r="E211" t="s">
        <v>2340</v>
      </c>
      <c r="F211">
        <v>21</v>
      </c>
      <c r="G211">
        <v>1673333</v>
      </c>
      <c r="H211" t="s">
        <v>8</v>
      </c>
      <c r="I211">
        <v>0</v>
      </c>
      <c r="J211">
        <v>0</v>
      </c>
      <c r="K211">
        <v>0</v>
      </c>
      <c r="L211">
        <v>0</v>
      </c>
      <c r="M211">
        <v>0</v>
      </c>
    </row>
    <row r="212" spans="1:13" ht="15" customHeight="1" x14ac:dyDescent="0.25">
      <c r="A212" t="s">
        <v>2071</v>
      </c>
      <c r="B212" t="s">
        <v>61</v>
      </c>
      <c r="C212" t="s">
        <v>331</v>
      </c>
      <c r="D212" t="s">
        <v>2339</v>
      </c>
      <c r="E212" t="s">
        <v>2340</v>
      </c>
      <c r="F212">
        <v>22</v>
      </c>
      <c r="G212">
        <v>1075833</v>
      </c>
      <c r="H212" t="s">
        <v>8</v>
      </c>
      <c r="I212">
        <v>0</v>
      </c>
      <c r="J212">
        <v>0</v>
      </c>
      <c r="K212">
        <v>0</v>
      </c>
      <c r="L212">
        <v>0</v>
      </c>
      <c r="M212">
        <v>0</v>
      </c>
    </row>
    <row r="213" spans="1:13" ht="15" customHeight="1" x14ac:dyDescent="0.25">
      <c r="A213" t="s">
        <v>2096</v>
      </c>
      <c r="B213" t="s">
        <v>61</v>
      </c>
      <c r="C213">
        <v>0</v>
      </c>
      <c r="D213" t="s">
        <v>2343</v>
      </c>
      <c r="E213" t="s">
        <v>2340</v>
      </c>
      <c r="F213">
        <v>23</v>
      </c>
      <c r="G213">
        <v>775000</v>
      </c>
      <c r="H213">
        <v>775000</v>
      </c>
      <c r="I213" t="s">
        <v>8</v>
      </c>
      <c r="J213">
        <v>0</v>
      </c>
      <c r="K213">
        <v>0</v>
      </c>
      <c r="L213">
        <v>0</v>
      </c>
      <c r="M213">
        <v>0</v>
      </c>
    </row>
    <row r="214" spans="1:13" ht="15" customHeight="1" x14ac:dyDescent="0.25">
      <c r="A214" t="s">
        <v>2712</v>
      </c>
      <c r="B214" t="s">
        <v>61</v>
      </c>
      <c r="C214" t="s">
        <v>364</v>
      </c>
      <c r="D214" t="s">
        <v>2346</v>
      </c>
      <c r="E214" t="s">
        <v>2340</v>
      </c>
      <c r="F214">
        <v>28</v>
      </c>
      <c r="G214">
        <v>8250000</v>
      </c>
      <c r="H214">
        <v>8250000</v>
      </c>
      <c r="I214">
        <v>8250000</v>
      </c>
      <c r="J214">
        <v>8250000</v>
      </c>
      <c r="K214">
        <v>8250000</v>
      </c>
      <c r="L214">
        <v>8250000</v>
      </c>
      <c r="M214">
        <v>8250000</v>
      </c>
    </row>
    <row r="215" spans="1:13" ht="15" customHeight="1" x14ac:dyDescent="0.25">
      <c r="A215" t="s">
        <v>2356</v>
      </c>
      <c r="B215" t="s">
        <v>61</v>
      </c>
      <c r="C215" t="s">
        <v>326</v>
      </c>
      <c r="D215" t="s">
        <v>2345</v>
      </c>
      <c r="E215" t="s">
        <v>2340</v>
      </c>
      <c r="F215">
        <v>34</v>
      </c>
      <c r="G215">
        <v>5475000</v>
      </c>
      <c r="H215">
        <v>5475000</v>
      </c>
      <c r="I215" t="s">
        <v>7</v>
      </c>
      <c r="J215">
        <v>0</v>
      </c>
      <c r="K215">
        <v>0</v>
      </c>
      <c r="L215">
        <v>0</v>
      </c>
      <c r="M215">
        <v>0</v>
      </c>
    </row>
    <row r="216" spans="1:13" ht="15" customHeight="1" x14ac:dyDescent="0.25">
      <c r="A216" t="s">
        <v>2651</v>
      </c>
      <c r="B216" t="s">
        <v>61</v>
      </c>
      <c r="C216" t="s">
        <v>364</v>
      </c>
      <c r="D216" t="s">
        <v>2345</v>
      </c>
      <c r="E216" t="s">
        <v>2340</v>
      </c>
      <c r="F216">
        <v>32</v>
      </c>
      <c r="G216">
        <v>5000000</v>
      </c>
      <c r="H216">
        <v>5000000</v>
      </c>
      <c r="I216" t="s">
        <v>7</v>
      </c>
      <c r="J216">
        <v>0</v>
      </c>
      <c r="K216">
        <v>0</v>
      </c>
      <c r="L216">
        <v>0</v>
      </c>
      <c r="M216">
        <v>0</v>
      </c>
    </row>
    <row r="217" spans="1:13" ht="15" customHeight="1" x14ac:dyDescent="0.25">
      <c r="A217" t="s">
        <v>2074</v>
      </c>
      <c r="B217" t="s">
        <v>61</v>
      </c>
      <c r="C217">
        <v>0</v>
      </c>
      <c r="D217" t="s">
        <v>2346</v>
      </c>
      <c r="E217" t="s">
        <v>2340</v>
      </c>
      <c r="F217">
        <v>21</v>
      </c>
      <c r="G217">
        <v>4600000</v>
      </c>
      <c r="H217">
        <v>4600000</v>
      </c>
      <c r="I217">
        <v>4600000</v>
      </c>
      <c r="J217">
        <v>4600000</v>
      </c>
      <c r="K217">
        <v>4600000</v>
      </c>
      <c r="L217">
        <v>4600000</v>
      </c>
      <c r="M217" t="s">
        <v>7</v>
      </c>
    </row>
    <row r="218" spans="1:13" ht="15" customHeight="1" x14ac:dyDescent="0.25">
      <c r="A218" t="s">
        <v>2072</v>
      </c>
      <c r="B218" t="s">
        <v>61</v>
      </c>
      <c r="C218" t="s">
        <v>4744</v>
      </c>
      <c r="D218" t="s">
        <v>2345</v>
      </c>
      <c r="E218" t="s">
        <v>2340</v>
      </c>
      <c r="F218">
        <v>31</v>
      </c>
      <c r="G218">
        <v>3937500</v>
      </c>
      <c r="H218">
        <v>3937500</v>
      </c>
      <c r="I218" t="s">
        <v>7</v>
      </c>
      <c r="J218">
        <v>0</v>
      </c>
      <c r="K218">
        <v>0</v>
      </c>
      <c r="L218">
        <v>0</v>
      </c>
      <c r="M218">
        <v>0</v>
      </c>
    </row>
    <row r="219" spans="1:13" ht="15" customHeight="1" x14ac:dyDescent="0.25">
      <c r="A219" t="s">
        <v>2075</v>
      </c>
      <c r="B219" t="s">
        <v>61</v>
      </c>
      <c r="C219">
        <v>0</v>
      </c>
      <c r="D219" t="s">
        <v>2346</v>
      </c>
      <c r="E219" t="s">
        <v>2340</v>
      </c>
      <c r="F219">
        <v>27</v>
      </c>
      <c r="G219">
        <v>1400000</v>
      </c>
      <c r="H219">
        <v>1400000</v>
      </c>
      <c r="I219" t="s">
        <v>7</v>
      </c>
      <c r="J219">
        <v>0</v>
      </c>
      <c r="K219">
        <v>0</v>
      </c>
      <c r="L219">
        <v>0</v>
      </c>
      <c r="M219">
        <v>0</v>
      </c>
    </row>
    <row r="220" spans="1:13" ht="15" customHeight="1" x14ac:dyDescent="0.25">
      <c r="A220" t="s">
        <v>2080</v>
      </c>
      <c r="B220" t="s">
        <v>61</v>
      </c>
      <c r="C220">
        <v>0</v>
      </c>
      <c r="D220" t="s">
        <v>2345</v>
      </c>
      <c r="E220" t="s">
        <v>2340</v>
      </c>
      <c r="F220">
        <v>25</v>
      </c>
      <c r="G220">
        <v>874125</v>
      </c>
      <c r="H220" t="s">
        <v>8</v>
      </c>
      <c r="I220">
        <v>0</v>
      </c>
      <c r="J220">
        <v>0</v>
      </c>
      <c r="K220">
        <v>0</v>
      </c>
      <c r="L220">
        <v>0</v>
      </c>
      <c r="M220">
        <v>0</v>
      </c>
    </row>
    <row r="221" spans="1:13" ht="15" customHeight="1" x14ac:dyDescent="0.25">
      <c r="A221" t="s">
        <v>2076</v>
      </c>
      <c r="B221" t="s">
        <v>61</v>
      </c>
      <c r="C221">
        <v>0</v>
      </c>
      <c r="D221" t="s">
        <v>121</v>
      </c>
      <c r="E221" t="s">
        <v>2340</v>
      </c>
      <c r="F221">
        <v>30</v>
      </c>
      <c r="G221">
        <v>4250000</v>
      </c>
      <c r="H221">
        <v>4250000</v>
      </c>
      <c r="I221" t="s">
        <v>7</v>
      </c>
      <c r="J221">
        <v>0</v>
      </c>
      <c r="K221">
        <v>0</v>
      </c>
      <c r="L221">
        <v>0</v>
      </c>
      <c r="M221">
        <v>0</v>
      </c>
    </row>
    <row r="222" spans="1:13" ht="15" customHeight="1" x14ac:dyDescent="0.25">
      <c r="A222" t="s">
        <v>2077</v>
      </c>
      <c r="B222" t="s">
        <v>61</v>
      </c>
      <c r="C222">
        <v>0</v>
      </c>
      <c r="D222" t="s">
        <v>121</v>
      </c>
      <c r="E222" t="s">
        <v>2340</v>
      </c>
      <c r="F222">
        <v>29</v>
      </c>
      <c r="G222">
        <v>1850000</v>
      </c>
      <c r="H222" t="s">
        <v>7</v>
      </c>
      <c r="I222">
        <v>0</v>
      </c>
      <c r="J222">
        <v>0</v>
      </c>
      <c r="K222">
        <v>0</v>
      </c>
      <c r="L222">
        <v>0</v>
      </c>
      <c r="M222">
        <v>0</v>
      </c>
    </row>
    <row r="223" spans="1:13" ht="15" customHeight="1" x14ac:dyDescent="0.25">
      <c r="A223" t="s">
        <v>2082</v>
      </c>
      <c r="B223" t="s">
        <v>61</v>
      </c>
      <c r="C223" t="s">
        <v>331</v>
      </c>
      <c r="D223" t="s">
        <v>2341</v>
      </c>
      <c r="E223" t="s">
        <v>2347</v>
      </c>
      <c r="F223">
        <v>22</v>
      </c>
      <c r="G223">
        <v>925000</v>
      </c>
      <c r="H223">
        <v>925000</v>
      </c>
      <c r="I223" t="s">
        <v>8</v>
      </c>
      <c r="J223">
        <v>0</v>
      </c>
      <c r="K223">
        <v>0</v>
      </c>
      <c r="L223">
        <v>0</v>
      </c>
      <c r="M223">
        <v>0</v>
      </c>
    </row>
    <row r="224" spans="1:13" ht="15" customHeight="1" x14ac:dyDescent="0.25">
      <c r="A224" t="s">
        <v>2081</v>
      </c>
      <c r="B224" t="s">
        <v>61</v>
      </c>
      <c r="C224" t="s">
        <v>333</v>
      </c>
      <c r="D224" t="s">
        <v>70</v>
      </c>
      <c r="E224" t="s">
        <v>334</v>
      </c>
      <c r="F224">
        <v>19</v>
      </c>
      <c r="G224">
        <v>2644167</v>
      </c>
      <c r="H224">
        <v>2644167</v>
      </c>
      <c r="I224">
        <v>2644167</v>
      </c>
      <c r="J224" t="s">
        <v>8</v>
      </c>
      <c r="K224">
        <v>0</v>
      </c>
      <c r="L224">
        <v>0</v>
      </c>
      <c r="M224">
        <v>0</v>
      </c>
    </row>
    <row r="225" spans="1:13" ht="15" customHeight="1" x14ac:dyDescent="0.25">
      <c r="A225" t="s">
        <v>2085</v>
      </c>
      <c r="B225" t="s">
        <v>61</v>
      </c>
      <c r="C225" t="s">
        <v>331</v>
      </c>
      <c r="D225" t="s">
        <v>70</v>
      </c>
      <c r="E225" t="s">
        <v>2347</v>
      </c>
      <c r="F225">
        <v>22</v>
      </c>
      <c r="G225">
        <v>1075833</v>
      </c>
      <c r="H225" t="s">
        <v>8</v>
      </c>
      <c r="I225">
        <v>0</v>
      </c>
      <c r="J225">
        <v>0</v>
      </c>
      <c r="K225">
        <v>0</v>
      </c>
      <c r="L225">
        <v>0</v>
      </c>
      <c r="M225">
        <v>0</v>
      </c>
    </row>
    <row r="226" spans="1:13" ht="15" customHeight="1" x14ac:dyDescent="0.25">
      <c r="A226" t="s">
        <v>2357</v>
      </c>
      <c r="B226" t="s">
        <v>61</v>
      </c>
      <c r="C226" t="s">
        <v>331</v>
      </c>
      <c r="D226" t="s">
        <v>70</v>
      </c>
      <c r="E226" t="s">
        <v>2347</v>
      </c>
      <c r="F226">
        <v>18</v>
      </c>
      <c r="G226">
        <v>925000</v>
      </c>
      <c r="H226">
        <v>925000</v>
      </c>
      <c r="I226">
        <v>925000</v>
      </c>
      <c r="J226" t="s">
        <v>8</v>
      </c>
      <c r="K226">
        <v>0</v>
      </c>
      <c r="L226">
        <v>0</v>
      </c>
      <c r="M226">
        <v>0</v>
      </c>
    </row>
    <row r="227" spans="1:13" ht="15" customHeight="1" x14ac:dyDescent="0.25">
      <c r="A227" t="s">
        <v>2358</v>
      </c>
      <c r="B227" t="s">
        <v>61</v>
      </c>
      <c r="C227" t="s">
        <v>331</v>
      </c>
      <c r="D227" t="s">
        <v>70</v>
      </c>
      <c r="E227" t="s">
        <v>334</v>
      </c>
      <c r="F227">
        <v>20</v>
      </c>
      <c r="G227">
        <v>894167</v>
      </c>
      <c r="H227">
        <v>894167</v>
      </c>
      <c r="I227">
        <v>894167</v>
      </c>
      <c r="J227" t="s">
        <v>8</v>
      </c>
      <c r="K227">
        <v>0</v>
      </c>
      <c r="L227">
        <v>0</v>
      </c>
      <c r="M227">
        <v>0</v>
      </c>
    </row>
    <row r="228" spans="1:13" ht="15" customHeight="1" x14ac:dyDescent="0.25">
      <c r="A228" t="s">
        <v>2087</v>
      </c>
      <c r="B228" t="s">
        <v>61</v>
      </c>
      <c r="C228" t="s">
        <v>331</v>
      </c>
      <c r="D228" t="s">
        <v>70</v>
      </c>
      <c r="E228" t="s">
        <v>2347</v>
      </c>
      <c r="F228">
        <v>21</v>
      </c>
      <c r="G228">
        <v>875000</v>
      </c>
      <c r="H228">
        <v>875000</v>
      </c>
      <c r="I228" t="s">
        <v>8</v>
      </c>
      <c r="J228">
        <v>0</v>
      </c>
      <c r="K228">
        <v>0</v>
      </c>
      <c r="L228">
        <v>0</v>
      </c>
      <c r="M228">
        <v>0</v>
      </c>
    </row>
    <row r="229" spans="1:13" ht="15" customHeight="1" x14ac:dyDescent="0.25">
      <c r="A229" t="s">
        <v>2084</v>
      </c>
      <c r="B229" t="s">
        <v>61</v>
      </c>
      <c r="C229">
        <v>0</v>
      </c>
      <c r="D229" t="s">
        <v>2339</v>
      </c>
      <c r="E229" t="s">
        <v>2347</v>
      </c>
      <c r="F229">
        <v>24</v>
      </c>
      <c r="G229">
        <v>737500</v>
      </c>
      <c r="H229">
        <v>737500</v>
      </c>
      <c r="I229" t="s">
        <v>8</v>
      </c>
      <c r="J229">
        <v>0</v>
      </c>
      <c r="K229">
        <v>0</v>
      </c>
      <c r="L229">
        <v>0</v>
      </c>
      <c r="M229">
        <v>0</v>
      </c>
    </row>
    <row r="230" spans="1:13" ht="15" customHeight="1" x14ac:dyDescent="0.25">
      <c r="A230" t="s">
        <v>2092</v>
      </c>
      <c r="B230" t="s">
        <v>61</v>
      </c>
      <c r="C230">
        <v>0</v>
      </c>
      <c r="D230" t="s">
        <v>2341</v>
      </c>
      <c r="E230" t="s">
        <v>2347</v>
      </c>
      <c r="F230">
        <v>23</v>
      </c>
      <c r="G230">
        <v>737500</v>
      </c>
      <c r="H230">
        <v>737500</v>
      </c>
      <c r="I230" t="s">
        <v>8</v>
      </c>
      <c r="J230">
        <v>0</v>
      </c>
      <c r="K230">
        <v>0</v>
      </c>
      <c r="L230">
        <v>0</v>
      </c>
      <c r="M230">
        <v>0</v>
      </c>
    </row>
    <row r="231" spans="1:13" ht="15" customHeight="1" x14ac:dyDescent="0.25">
      <c r="A231" t="s">
        <v>2359</v>
      </c>
      <c r="B231" t="s">
        <v>61</v>
      </c>
      <c r="C231">
        <v>0</v>
      </c>
      <c r="D231" t="s">
        <v>2342</v>
      </c>
      <c r="E231" t="s">
        <v>2347</v>
      </c>
      <c r="F231">
        <v>27</v>
      </c>
      <c r="G231">
        <v>725000</v>
      </c>
      <c r="H231" t="s">
        <v>7</v>
      </c>
      <c r="I231">
        <v>0</v>
      </c>
      <c r="J231">
        <v>0</v>
      </c>
      <c r="K231">
        <v>0</v>
      </c>
      <c r="L231">
        <v>0</v>
      </c>
      <c r="M231">
        <v>0</v>
      </c>
    </row>
    <row r="232" spans="1:13" ht="15" customHeight="1" x14ac:dyDescent="0.25">
      <c r="A232" t="s">
        <v>2360</v>
      </c>
      <c r="B232" t="s">
        <v>61</v>
      </c>
      <c r="C232">
        <v>0</v>
      </c>
      <c r="D232" t="s">
        <v>70</v>
      </c>
      <c r="E232" t="s">
        <v>2347</v>
      </c>
      <c r="F232">
        <v>31</v>
      </c>
      <c r="G232">
        <v>725000</v>
      </c>
      <c r="H232">
        <v>725000</v>
      </c>
      <c r="I232" t="s">
        <v>7</v>
      </c>
      <c r="J232">
        <v>0</v>
      </c>
      <c r="K232">
        <v>0</v>
      </c>
      <c r="L232">
        <v>0</v>
      </c>
      <c r="M232">
        <v>0</v>
      </c>
    </row>
    <row r="233" spans="1:13" ht="15" customHeight="1" x14ac:dyDescent="0.25">
      <c r="A233" t="s">
        <v>2055</v>
      </c>
      <c r="B233" t="s">
        <v>61</v>
      </c>
      <c r="C233" t="s">
        <v>331</v>
      </c>
      <c r="D233" t="s">
        <v>2354</v>
      </c>
      <c r="E233" t="s">
        <v>2347</v>
      </c>
      <c r="F233">
        <v>23</v>
      </c>
      <c r="G233">
        <v>701667</v>
      </c>
      <c r="H233" t="s">
        <v>8</v>
      </c>
      <c r="I233">
        <v>0</v>
      </c>
      <c r="J233">
        <v>0</v>
      </c>
      <c r="K233">
        <v>0</v>
      </c>
      <c r="L233">
        <v>0</v>
      </c>
      <c r="M233">
        <v>0</v>
      </c>
    </row>
    <row r="234" spans="1:13" ht="15" customHeight="1" x14ac:dyDescent="0.25">
      <c r="A234" t="s">
        <v>2094</v>
      </c>
      <c r="B234" t="s">
        <v>61</v>
      </c>
      <c r="C234" t="s">
        <v>331</v>
      </c>
      <c r="D234" t="s">
        <v>70</v>
      </c>
      <c r="E234" t="s">
        <v>2347</v>
      </c>
      <c r="F234">
        <v>22</v>
      </c>
      <c r="G234">
        <v>690000</v>
      </c>
      <c r="H234" t="s">
        <v>8</v>
      </c>
      <c r="I234">
        <v>0</v>
      </c>
      <c r="J234">
        <v>0</v>
      </c>
      <c r="K234">
        <v>0</v>
      </c>
      <c r="L234">
        <v>0</v>
      </c>
      <c r="M234">
        <v>0</v>
      </c>
    </row>
    <row r="235" spans="1:13" ht="15" customHeight="1" x14ac:dyDescent="0.25">
      <c r="A235" t="s">
        <v>1420</v>
      </c>
      <c r="B235" t="s">
        <v>61</v>
      </c>
      <c r="C235">
        <v>0</v>
      </c>
      <c r="D235" t="s">
        <v>70</v>
      </c>
      <c r="E235" t="s">
        <v>2347</v>
      </c>
      <c r="F235">
        <v>27</v>
      </c>
      <c r="G235">
        <v>675000</v>
      </c>
      <c r="H235" t="s">
        <v>7</v>
      </c>
      <c r="I235">
        <v>0</v>
      </c>
      <c r="J235">
        <v>0</v>
      </c>
      <c r="K235">
        <v>0</v>
      </c>
      <c r="L235">
        <v>0</v>
      </c>
      <c r="M235">
        <v>0</v>
      </c>
    </row>
    <row r="236" spans="1:13" ht="15" customHeight="1" x14ac:dyDescent="0.25">
      <c r="A236" t="s">
        <v>2079</v>
      </c>
      <c r="B236" t="s">
        <v>61</v>
      </c>
      <c r="C236" t="s">
        <v>331</v>
      </c>
      <c r="D236" t="s">
        <v>2345</v>
      </c>
      <c r="E236" t="s">
        <v>2347</v>
      </c>
      <c r="F236">
        <v>24</v>
      </c>
      <c r="G236">
        <v>1775000</v>
      </c>
      <c r="H236" t="s">
        <v>8</v>
      </c>
      <c r="I236">
        <v>0</v>
      </c>
      <c r="J236">
        <v>0</v>
      </c>
      <c r="K236">
        <v>0</v>
      </c>
      <c r="L236">
        <v>0</v>
      </c>
      <c r="M236">
        <v>0</v>
      </c>
    </row>
    <row r="237" spans="1:13" ht="15" customHeight="1" x14ac:dyDescent="0.25">
      <c r="A237" t="s">
        <v>2751</v>
      </c>
      <c r="B237" t="s">
        <v>61</v>
      </c>
      <c r="C237" t="s">
        <v>331</v>
      </c>
      <c r="D237" t="s">
        <v>2345</v>
      </c>
      <c r="E237" t="s">
        <v>2347</v>
      </c>
      <c r="F237">
        <v>18</v>
      </c>
      <c r="G237">
        <v>1585000</v>
      </c>
      <c r="H237">
        <v>1585000</v>
      </c>
      <c r="I237">
        <v>1585000</v>
      </c>
      <c r="J237" t="s">
        <v>8</v>
      </c>
      <c r="K237">
        <v>0</v>
      </c>
      <c r="L237">
        <v>0</v>
      </c>
      <c r="M237">
        <v>0</v>
      </c>
    </row>
    <row r="238" spans="1:13" ht="15" customHeight="1" x14ac:dyDescent="0.25">
      <c r="A238" t="s">
        <v>2361</v>
      </c>
      <c r="B238" t="s">
        <v>61</v>
      </c>
      <c r="C238" t="s">
        <v>333</v>
      </c>
      <c r="D238" t="s">
        <v>2346</v>
      </c>
      <c r="E238" t="s">
        <v>334</v>
      </c>
      <c r="F238">
        <v>19</v>
      </c>
      <c r="G238">
        <v>925000</v>
      </c>
      <c r="H238">
        <v>925000</v>
      </c>
      <c r="I238">
        <v>925000</v>
      </c>
      <c r="J238" t="s">
        <v>8</v>
      </c>
      <c r="K238">
        <v>0</v>
      </c>
      <c r="L238">
        <v>0</v>
      </c>
      <c r="M238">
        <v>0</v>
      </c>
    </row>
    <row r="239" spans="1:13" ht="15" customHeight="1" x14ac:dyDescent="0.25">
      <c r="A239" t="s">
        <v>1752</v>
      </c>
      <c r="B239" t="s">
        <v>61</v>
      </c>
      <c r="C239" t="s">
        <v>331</v>
      </c>
      <c r="D239" t="s">
        <v>79</v>
      </c>
      <c r="E239" t="s">
        <v>2347</v>
      </c>
      <c r="F239">
        <v>23</v>
      </c>
      <c r="G239">
        <v>800000</v>
      </c>
      <c r="H239" t="s">
        <v>8</v>
      </c>
      <c r="I239">
        <v>0</v>
      </c>
      <c r="J239">
        <v>0</v>
      </c>
      <c r="K239">
        <v>0</v>
      </c>
      <c r="L239">
        <v>0</v>
      </c>
      <c r="M239">
        <v>0</v>
      </c>
    </row>
    <row r="240" spans="1:13" ht="15" customHeight="1" x14ac:dyDescent="0.25">
      <c r="A240" t="s">
        <v>2089</v>
      </c>
      <c r="B240" t="s">
        <v>61</v>
      </c>
      <c r="C240" t="s">
        <v>331</v>
      </c>
      <c r="D240" t="s">
        <v>79</v>
      </c>
      <c r="E240" t="s">
        <v>2347</v>
      </c>
      <c r="F240">
        <v>22</v>
      </c>
      <c r="G240">
        <v>894166</v>
      </c>
      <c r="H240" t="s">
        <v>8</v>
      </c>
      <c r="I240">
        <v>0</v>
      </c>
      <c r="J240">
        <v>0</v>
      </c>
      <c r="K240">
        <v>0</v>
      </c>
      <c r="L240">
        <v>0</v>
      </c>
      <c r="M240">
        <v>0</v>
      </c>
    </row>
    <row r="241" spans="1:13" ht="15" customHeight="1" x14ac:dyDescent="0.25">
      <c r="A241" t="s">
        <v>2090</v>
      </c>
      <c r="B241" t="s">
        <v>61</v>
      </c>
      <c r="C241" t="s">
        <v>331</v>
      </c>
      <c r="D241" t="s">
        <v>2346</v>
      </c>
      <c r="E241" t="s">
        <v>2347</v>
      </c>
      <c r="F241">
        <v>21</v>
      </c>
      <c r="G241">
        <v>910833</v>
      </c>
      <c r="H241">
        <v>910833</v>
      </c>
      <c r="I241" t="s">
        <v>8</v>
      </c>
      <c r="J241">
        <v>0</v>
      </c>
      <c r="K241">
        <v>0</v>
      </c>
      <c r="L241">
        <v>0</v>
      </c>
      <c r="M241">
        <v>0</v>
      </c>
    </row>
    <row r="242" spans="1:13" ht="15" customHeight="1" x14ac:dyDescent="0.25">
      <c r="A242" t="s">
        <v>1793</v>
      </c>
      <c r="B242" t="s">
        <v>61</v>
      </c>
      <c r="C242">
        <v>0</v>
      </c>
      <c r="D242" t="s">
        <v>2346</v>
      </c>
      <c r="E242" t="s">
        <v>2347</v>
      </c>
      <c r="F242">
        <v>29</v>
      </c>
      <c r="G242">
        <v>725000</v>
      </c>
      <c r="H242">
        <v>725000</v>
      </c>
      <c r="I242" t="s">
        <v>7</v>
      </c>
      <c r="J242">
        <v>0</v>
      </c>
      <c r="K242">
        <v>0</v>
      </c>
      <c r="L242">
        <v>0</v>
      </c>
      <c r="M242">
        <v>0</v>
      </c>
    </row>
    <row r="243" spans="1:13" ht="15" customHeight="1" x14ac:dyDescent="0.25">
      <c r="A243" t="s">
        <v>2097</v>
      </c>
      <c r="B243" t="s">
        <v>61</v>
      </c>
      <c r="C243">
        <v>0</v>
      </c>
      <c r="D243" t="s">
        <v>2345</v>
      </c>
      <c r="E243" t="s">
        <v>2347</v>
      </c>
      <c r="F243">
        <v>23</v>
      </c>
      <c r="G243">
        <v>715000</v>
      </c>
      <c r="H243" t="s">
        <v>8</v>
      </c>
      <c r="I243">
        <v>0</v>
      </c>
      <c r="J243">
        <v>0</v>
      </c>
      <c r="K243">
        <v>0</v>
      </c>
      <c r="L243">
        <v>0</v>
      </c>
      <c r="M243">
        <v>0</v>
      </c>
    </row>
    <row r="244" spans="1:13" ht="15" customHeight="1" x14ac:dyDescent="0.25">
      <c r="A244" t="s">
        <v>2098</v>
      </c>
      <c r="B244" t="s">
        <v>61</v>
      </c>
      <c r="C244">
        <v>0</v>
      </c>
      <c r="D244" t="s">
        <v>2345</v>
      </c>
      <c r="E244" t="s">
        <v>2347</v>
      </c>
      <c r="F244">
        <v>26</v>
      </c>
      <c r="G244">
        <v>700000</v>
      </c>
      <c r="H244" t="s">
        <v>7</v>
      </c>
      <c r="I244">
        <v>0</v>
      </c>
      <c r="J244">
        <v>0</v>
      </c>
      <c r="K244">
        <v>0</v>
      </c>
      <c r="L244">
        <v>0</v>
      </c>
      <c r="M244">
        <v>0</v>
      </c>
    </row>
    <row r="245" spans="1:13" ht="15" customHeight="1" x14ac:dyDescent="0.25">
      <c r="A245" t="s">
        <v>2095</v>
      </c>
      <c r="B245" t="s">
        <v>61</v>
      </c>
      <c r="C245" t="s">
        <v>331</v>
      </c>
      <c r="D245" t="s">
        <v>79</v>
      </c>
      <c r="E245" t="s">
        <v>2347</v>
      </c>
      <c r="F245">
        <v>22</v>
      </c>
      <c r="G245">
        <v>686667</v>
      </c>
      <c r="H245" t="s">
        <v>8</v>
      </c>
      <c r="I245">
        <v>0</v>
      </c>
      <c r="J245">
        <v>0</v>
      </c>
      <c r="K245">
        <v>0</v>
      </c>
      <c r="L245">
        <v>0</v>
      </c>
      <c r="M245">
        <v>0</v>
      </c>
    </row>
    <row r="246" spans="1:13" ht="15" customHeight="1" x14ac:dyDescent="0.25">
      <c r="A246" t="s">
        <v>2763</v>
      </c>
      <c r="B246" t="s">
        <v>61</v>
      </c>
      <c r="C246" t="s">
        <v>331</v>
      </c>
      <c r="D246" t="s">
        <v>121</v>
      </c>
      <c r="E246" t="s">
        <v>2347</v>
      </c>
      <c r="F246">
        <v>22</v>
      </c>
      <c r="G246">
        <v>925000</v>
      </c>
      <c r="H246">
        <v>925000</v>
      </c>
      <c r="I246" t="s">
        <v>8</v>
      </c>
      <c r="J246">
        <v>0</v>
      </c>
      <c r="K246">
        <v>0</v>
      </c>
      <c r="L246">
        <v>0</v>
      </c>
      <c r="M246">
        <v>0</v>
      </c>
    </row>
    <row r="247" spans="1:13" ht="15" customHeight="1" x14ac:dyDescent="0.25">
      <c r="A247" t="s">
        <v>2362</v>
      </c>
      <c r="B247" t="s">
        <v>61</v>
      </c>
      <c r="C247" t="s">
        <v>331</v>
      </c>
      <c r="D247" t="s">
        <v>121</v>
      </c>
      <c r="E247" t="s">
        <v>2347</v>
      </c>
      <c r="F247">
        <v>20</v>
      </c>
      <c r="G247">
        <v>925000</v>
      </c>
      <c r="H247">
        <v>925000</v>
      </c>
      <c r="I247">
        <v>925000</v>
      </c>
      <c r="J247" t="s">
        <v>8</v>
      </c>
      <c r="K247">
        <v>0</v>
      </c>
      <c r="L247">
        <v>0</v>
      </c>
      <c r="M247">
        <v>0</v>
      </c>
    </row>
    <row r="248" spans="1:13" ht="15" customHeight="1" x14ac:dyDescent="0.25">
      <c r="A248" t="s">
        <v>2088</v>
      </c>
      <c r="B248" t="s">
        <v>61</v>
      </c>
      <c r="C248" t="s">
        <v>331</v>
      </c>
      <c r="D248" t="s">
        <v>121</v>
      </c>
      <c r="E248" t="s">
        <v>2347</v>
      </c>
      <c r="F248">
        <v>24</v>
      </c>
      <c r="G248">
        <v>925000</v>
      </c>
      <c r="H248" t="s">
        <v>8</v>
      </c>
      <c r="I248">
        <v>0</v>
      </c>
      <c r="J248">
        <v>0</v>
      </c>
      <c r="K248">
        <v>0</v>
      </c>
      <c r="L248">
        <v>0</v>
      </c>
      <c r="M248">
        <v>0</v>
      </c>
    </row>
    <row r="249" spans="1:13" ht="15" customHeight="1" x14ac:dyDescent="0.25">
      <c r="A249" t="s">
        <v>2091</v>
      </c>
      <c r="B249" t="s">
        <v>61</v>
      </c>
      <c r="C249">
        <v>0</v>
      </c>
      <c r="D249" t="s">
        <v>121</v>
      </c>
      <c r="E249" t="s">
        <v>2347</v>
      </c>
      <c r="F249">
        <v>23</v>
      </c>
      <c r="G249">
        <v>708750</v>
      </c>
      <c r="H249" t="s">
        <v>8</v>
      </c>
      <c r="I249">
        <v>0</v>
      </c>
      <c r="J249">
        <v>0</v>
      </c>
      <c r="K249">
        <v>0</v>
      </c>
      <c r="L249">
        <v>0</v>
      </c>
      <c r="M249">
        <v>0</v>
      </c>
    </row>
    <row r="250" spans="1:13" ht="15" customHeight="1" x14ac:dyDescent="0.25">
      <c r="A250" t="s">
        <v>2666</v>
      </c>
      <c r="B250" t="s">
        <v>2427</v>
      </c>
      <c r="C250" t="s">
        <v>364</v>
      </c>
      <c r="D250" t="s">
        <v>2351</v>
      </c>
      <c r="E250" t="s">
        <v>2340</v>
      </c>
      <c r="F250">
        <v>26</v>
      </c>
      <c r="G250">
        <v>5900000</v>
      </c>
      <c r="H250">
        <v>5900000</v>
      </c>
      <c r="I250">
        <v>5900000</v>
      </c>
      <c r="J250">
        <v>5900000</v>
      </c>
      <c r="K250" t="s">
        <v>7</v>
      </c>
      <c r="L250">
        <v>0</v>
      </c>
      <c r="M250">
        <v>0</v>
      </c>
    </row>
    <row r="251" spans="1:13" ht="15" customHeight="1" x14ac:dyDescent="0.25">
      <c r="A251" t="s">
        <v>2716</v>
      </c>
      <c r="B251" t="s">
        <v>2427</v>
      </c>
      <c r="C251">
        <v>0</v>
      </c>
      <c r="D251" t="s">
        <v>70</v>
      </c>
      <c r="E251" t="s">
        <v>2340</v>
      </c>
      <c r="F251">
        <v>23</v>
      </c>
      <c r="G251">
        <v>5900000</v>
      </c>
      <c r="H251">
        <v>5900000</v>
      </c>
      <c r="I251">
        <v>5900000</v>
      </c>
      <c r="J251" t="s">
        <v>7</v>
      </c>
      <c r="K251">
        <v>0</v>
      </c>
      <c r="L251">
        <v>0</v>
      </c>
      <c r="M251">
        <v>0</v>
      </c>
    </row>
    <row r="252" spans="1:13" ht="15" customHeight="1" x14ac:dyDescent="0.25">
      <c r="A252" t="s">
        <v>1364</v>
      </c>
      <c r="B252" t="s">
        <v>2427</v>
      </c>
      <c r="C252" t="s">
        <v>326</v>
      </c>
      <c r="D252" t="s">
        <v>2342</v>
      </c>
      <c r="E252" t="s">
        <v>2340</v>
      </c>
      <c r="F252">
        <v>29</v>
      </c>
      <c r="G252">
        <v>5187500</v>
      </c>
      <c r="H252" t="s">
        <v>7</v>
      </c>
      <c r="I252">
        <v>0</v>
      </c>
      <c r="J252">
        <v>0</v>
      </c>
      <c r="K252">
        <v>0</v>
      </c>
      <c r="L252">
        <v>0</v>
      </c>
      <c r="M252">
        <v>0</v>
      </c>
    </row>
    <row r="253" spans="1:13" ht="15" customHeight="1" x14ac:dyDescent="0.25">
      <c r="A253" t="s">
        <v>2667</v>
      </c>
      <c r="B253" t="s">
        <v>2427</v>
      </c>
      <c r="C253">
        <v>0</v>
      </c>
      <c r="D253" t="s">
        <v>2349</v>
      </c>
      <c r="E253" t="s">
        <v>2340</v>
      </c>
      <c r="F253">
        <v>26</v>
      </c>
      <c r="G253">
        <v>4750000</v>
      </c>
      <c r="H253">
        <v>4750000</v>
      </c>
      <c r="I253">
        <v>4750000</v>
      </c>
      <c r="J253" t="s">
        <v>7</v>
      </c>
      <c r="K253">
        <v>0</v>
      </c>
      <c r="L253">
        <v>0</v>
      </c>
      <c r="M253">
        <v>0</v>
      </c>
    </row>
    <row r="254" spans="1:13" ht="15" customHeight="1" x14ac:dyDescent="0.25">
      <c r="A254" t="s">
        <v>1366</v>
      </c>
      <c r="B254" t="s">
        <v>2427</v>
      </c>
      <c r="C254" t="s">
        <v>316</v>
      </c>
      <c r="D254" t="s">
        <v>2342</v>
      </c>
      <c r="E254" t="s">
        <v>2340</v>
      </c>
      <c r="F254">
        <v>30</v>
      </c>
      <c r="G254">
        <v>4000000</v>
      </c>
      <c r="H254" t="s">
        <v>7</v>
      </c>
      <c r="I254">
        <v>0</v>
      </c>
      <c r="J254">
        <v>0</v>
      </c>
      <c r="K254">
        <v>0</v>
      </c>
      <c r="L254">
        <v>0</v>
      </c>
      <c r="M254">
        <v>0</v>
      </c>
    </row>
    <row r="255" spans="1:13" ht="15" customHeight="1" x14ac:dyDescent="0.25">
      <c r="A255" t="s">
        <v>1766</v>
      </c>
      <c r="B255" t="s">
        <v>2427</v>
      </c>
      <c r="C255">
        <v>0</v>
      </c>
      <c r="D255" t="s">
        <v>2342</v>
      </c>
      <c r="E255" t="s">
        <v>2340</v>
      </c>
      <c r="F255">
        <v>27</v>
      </c>
      <c r="G255">
        <v>3500000</v>
      </c>
      <c r="H255">
        <v>3500000</v>
      </c>
      <c r="I255">
        <v>3500000</v>
      </c>
      <c r="J255">
        <v>3500000</v>
      </c>
      <c r="K255" t="s">
        <v>7</v>
      </c>
      <c r="L255">
        <v>0</v>
      </c>
      <c r="M255">
        <v>0</v>
      </c>
    </row>
    <row r="256" spans="1:13" ht="15" customHeight="1" x14ac:dyDescent="0.25">
      <c r="A256" t="s">
        <v>1369</v>
      </c>
      <c r="B256" t="s">
        <v>2427</v>
      </c>
      <c r="C256">
        <v>0</v>
      </c>
      <c r="D256" t="s">
        <v>2342</v>
      </c>
      <c r="E256" t="s">
        <v>2340</v>
      </c>
      <c r="F256">
        <v>25</v>
      </c>
      <c r="G256">
        <v>2533333</v>
      </c>
      <c r="H256">
        <v>2533333</v>
      </c>
      <c r="I256">
        <v>2533333</v>
      </c>
      <c r="J256" t="s">
        <v>7</v>
      </c>
      <c r="K256">
        <v>0</v>
      </c>
      <c r="L256">
        <v>0</v>
      </c>
      <c r="M256">
        <v>0</v>
      </c>
    </row>
    <row r="257" spans="1:13" ht="15" customHeight="1" x14ac:dyDescent="0.25">
      <c r="A257" t="s">
        <v>1264</v>
      </c>
      <c r="B257" t="s">
        <v>2427</v>
      </c>
      <c r="C257" t="s">
        <v>326</v>
      </c>
      <c r="D257" t="s">
        <v>2354</v>
      </c>
      <c r="E257" t="s">
        <v>2340</v>
      </c>
      <c r="F257">
        <v>27</v>
      </c>
      <c r="G257">
        <v>1666667</v>
      </c>
      <c r="H257">
        <v>1666667</v>
      </c>
      <c r="I257">
        <v>1666667</v>
      </c>
      <c r="J257" t="s">
        <v>7</v>
      </c>
      <c r="K257">
        <v>0</v>
      </c>
      <c r="L257">
        <v>0</v>
      </c>
      <c r="M257">
        <v>0</v>
      </c>
    </row>
    <row r="258" spans="1:13" ht="15" customHeight="1" x14ac:dyDescent="0.25">
      <c r="A258" t="s">
        <v>1368</v>
      </c>
      <c r="B258" t="s">
        <v>2427</v>
      </c>
      <c r="C258">
        <v>0</v>
      </c>
      <c r="D258" t="s">
        <v>2339</v>
      </c>
      <c r="E258" t="s">
        <v>2340</v>
      </c>
      <c r="F258">
        <v>30</v>
      </c>
      <c r="G258">
        <v>1200000</v>
      </c>
      <c r="H258">
        <v>1200000</v>
      </c>
      <c r="I258" t="s">
        <v>7</v>
      </c>
      <c r="J258">
        <v>0</v>
      </c>
      <c r="K258">
        <v>0</v>
      </c>
      <c r="L258">
        <v>0</v>
      </c>
      <c r="M258">
        <v>0</v>
      </c>
    </row>
    <row r="259" spans="1:13" ht="15" customHeight="1" x14ac:dyDescent="0.25">
      <c r="A259" t="s">
        <v>2735</v>
      </c>
      <c r="B259" t="s">
        <v>2427</v>
      </c>
      <c r="C259" t="s">
        <v>331</v>
      </c>
      <c r="D259" t="s">
        <v>70</v>
      </c>
      <c r="E259" t="s">
        <v>2340</v>
      </c>
      <c r="F259">
        <v>22</v>
      </c>
      <c r="G259">
        <v>1491667</v>
      </c>
      <c r="H259" t="s">
        <v>4738</v>
      </c>
      <c r="I259">
        <v>0</v>
      </c>
      <c r="J259">
        <v>0</v>
      </c>
      <c r="K259">
        <v>0</v>
      </c>
      <c r="L259">
        <v>0</v>
      </c>
      <c r="M259">
        <v>0</v>
      </c>
    </row>
    <row r="260" spans="1:13" ht="15" customHeight="1" x14ac:dyDescent="0.25">
      <c r="A260" t="s">
        <v>1377</v>
      </c>
      <c r="B260" t="s">
        <v>2427</v>
      </c>
      <c r="C260">
        <v>0</v>
      </c>
      <c r="D260" t="s">
        <v>2351</v>
      </c>
      <c r="E260" t="s">
        <v>2340</v>
      </c>
      <c r="F260">
        <v>23</v>
      </c>
      <c r="G260">
        <v>874125</v>
      </c>
      <c r="H260" t="s">
        <v>8</v>
      </c>
      <c r="I260">
        <v>0</v>
      </c>
      <c r="J260">
        <v>0</v>
      </c>
      <c r="K260">
        <v>0</v>
      </c>
      <c r="L260">
        <v>0</v>
      </c>
      <c r="M260">
        <v>0</v>
      </c>
    </row>
    <row r="261" spans="1:13" ht="15" customHeight="1" x14ac:dyDescent="0.25">
      <c r="A261" t="s">
        <v>1370</v>
      </c>
      <c r="B261" t="s">
        <v>2427</v>
      </c>
      <c r="C261">
        <v>0</v>
      </c>
      <c r="D261" t="s">
        <v>2354</v>
      </c>
      <c r="E261" t="s">
        <v>2340</v>
      </c>
      <c r="F261">
        <v>22</v>
      </c>
      <c r="G261">
        <v>750000</v>
      </c>
      <c r="H261" t="s">
        <v>8</v>
      </c>
      <c r="I261">
        <v>0</v>
      </c>
      <c r="J261">
        <v>0</v>
      </c>
      <c r="K261">
        <v>0</v>
      </c>
      <c r="L261">
        <v>0</v>
      </c>
      <c r="M261">
        <v>0</v>
      </c>
    </row>
    <row r="262" spans="1:13" ht="15" customHeight="1" x14ac:dyDescent="0.25">
      <c r="A262" t="s">
        <v>2668</v>
      </c>
      <c r="B262" t="s">
        <v>2427</v>
      </c>
      <c r="C262">
        <v>0</v>
      </c>
      <c r="D262" t="s">
        <v>2345</v>
      </c>
      <c r="E262" t="s">
        <v>2340</v>
      </c>
      <c r="F262">
        <v>23</v>
      </c>
      <c r="G262">
        <v>7500000</v>
      </c>
      <c r="H262">
        <v>7500000</v>
      </c>
      <c r="I262">
        <v>7500000</v>
      </c>
      <c r="J262">
        <v>7500000</v>
      </c>
      <c r="K262">
        <v>7500000</v>
      </c>
      <c r="L262">
        <v>7500000</v>
      </c>
      <c r="M262" t="s">
        <v>7</v>
      </c>
    </row>
    <row r="263" spans="1:13" ht="15" customHeight="1" x14ac:dyDescent="0.25">
      <c r="A263" t="s">
        <v>2669</v>
      </c>
      <c r="B263" t="s">
        <v>2427</v>
      </c>
      <c r="C263" t="s">
        <v>364</v>
      </c>
      <c r="D263" t="s">
        <v>2346</v>
      </c>
      <c r="E263" t="s">
        <v>2340</v>
      </c>
      <c r="F263">
        <v>32</v>
      </c>
      <c r="G263">
        <v>6350000</v>
      </c>
      <c r="H263">
        <v>6350000</v>
      </c>
      <c r="I263">
        <v>6350000</v>
      </c>
      <c r="J263">
        <v>6350000</v>
      </c>
      <c r="K263" t="s">
        <v>7</v>
      </c>
      <c r="L263">
        <v>0</v>
      </c>
      <c r="M263">
        <v>0</v>
      </c>
    </row>
    <row r="264" spans="1:13" ht="15" customHeight="1" x14ac:dyDescent="0.25">
      <c r="A264" t="s">
        <v>1469</v>
      </c>
      <c r="B264" t="s">
        <v>2427</v>
      </c>
      <c r="C264" t="s">
        <v>326</v>
      </c>
      <c r="D264" t="s">
        <v>2345</v>
      </c>
      <c r="E264" t="s">
        <v>2340</v>
      </c>
      <c r="F264">
        <v>33</v>
      </c>
      <c r="G264">
        <v>5500000</v>
      </c>
      <c r="H264">
        <v>5500000</v>
      </c>
      <c r="I264">
        <v>5500000</v>
      </c>
      <c r="J264" t="s">
        <v>7</v>
      </c>
      <c r="K264">
        <v>0</v>
      </c>
      <c r="L264">
        <v>0</v>
      </c>
      <c r="M264">
        <v>0</v>
      </c>
    </row>
    <row r="265" spans="1:13" ht="15" customHeight="1" x14ac:dyDescent="0.25">
      <c r="A265" t="s">
        <v>1371</v>
      </c>
      <c r="B265" t="s">
        <v>2427</v>
      </c>
      <c r="C265">
        <v>0</v>
      </c>
      <c r="D265" t="s">
        <v>2346</v>
      </c>
      <c r="E265" t="s">
        <v>2340</v>
      </c>
      <c r="F265">
        <v>25</v>
      </c>
      <c r="G265">
        <v>4875000</v>
      </c>
      <c r="H265">
        <v>4875000</v>
      </c>
      <c r="I265">
        <v>4875000</v>
      </c>
      <c r="J265">
        <v>4875000</v>
      </c>
      <c r="K265">
        <v>4875000</v>
      </c>
      <c r="L265">
        <v>4875000</v>
      </c>
      <c r="M265">
        <v>4875000</v>
      </c>
    </row>
    <row r="266" spans="1:13" ht="15" customHeight="1" x14ac:dyDescent="0.25">
      <c r="A266" t="s">
        <v>1372</v>
      </c>
      <c r="B266" t="s">
        <v>2427</v>
      </c>
      <c r="C266">
        <v>0</v>
      </c>
      <c r="D266" t="s">
        <v>2345</v>
      </c>
      <c r="E266" t="s">
        <v>2340</v>
      </c>
      <c r="F266">
        <v>27</v>
      </c>
      <c r="G266">
        <v>2733333</v>
      </c>
      <c r="H266" t="s">
        <v>7</v>
      </c>
      <c r="I266">
        <v>0</v>
      </c>
      <c r="J266">
        <v>0</v>
      </c>
      <c r="K266">
        <v>0</v>
      </c>
      <c r="L266">
        <v>0</v>
      </c>
      <c r="M266">
        <v>0</v>
      </c>
    </row>
    <row r="267" spans="1:13" ht="15" customHeight="1" x14ac:dyDescent="0.25">
      <c r="A267" t="s">
        <v>1374</v>
      </c>
      <c r="B267" t="s">
        <v>2427</v>
      </c>
      <c r="C267">
        <v>0</v>
      </c>
      <c r="D267" t="s">
        <v>2345</v>
      </c>
      <c r="E267" t="s">
        <v>2340</v>
      </c>
      <c r="F267">
        <v>25</v>
      </c>
      <c r="G267">
        <v>1600000</v>
      </c>
      <c r="H267" t="s">
        <v>8</v>
      </c>
      <c r="I267">
        <v>0</v>
      </c>
      <c r="J267">
        <v>0</v>
      </c>
      <c r="K267">
        <v>0</v>
      </c>
      <c r="L267">
        <v>0</v>
      </c>
      <c r="M267">
        <v>0</v>
      </c>
    </row>
    <row r="268" spans="1:13" ht="15" customHeight="1" x14ac:dyDescent="0.25">
      <c r="A268" t="s">
        <v>1373</v>
      </c>
      <c r="B268" t="s">
        <v>2427</v>
      </c>
      <c r="C268">
        <v>0</v>
      </c>
      <c r="D268" t="s">
        <v>2346</v>
      </c>
      <c r="E268" t="s">
        <v>2340</v>
      </c>
      <c r="F268">
        <v>24</v>
      </c>
      <c r="G268">
        <v>700000</v>
      </c>
      <c r="H268" t="s">
        <v>8</v>
      </c>
      <c r="I268">
        <v>0</v>
      </c>
      <c r="J268">
        <v>0</v>
      </c>
      <c r="K268">
        <v>0</v>
      </c>
      <c r="L268">
        <v>0</v>
      </c>
      <c r="M268">
        <v>0</v>
      </c>
    </row>
    <row r="269" spans="1:13" ht="15" customHeight="1" x14ac:dyDescent="0.25">
      <c r="A269" t="s">
        <v>1388</v>
      </c>
      <c r="B269" t="s">
        <v>2427</v>
      </c>
      <c r="C269">
        <v>0</v>
      </c>
      <c r="D269" t="s">
        <v>2345</v>
      </c>
      <c r="E269" t="s">
        <v>2340</v>
      </c>
      <c r="F269">
        <v>25</v>
      </c>
      <c r="G269">
        <v>675000</v>
      </c>
      <c r="H269" t="s">
        <v>8</v>
      </c>
      <c r="I269">
        <v>0</v>
      </c>
      <c r="J269">
        <v>0</v>
      </c>
      <c r="K269">
        <v>0</v>
      </c>
      <c r="L269">
        <v>0</v>
      </c>
      <c r="M269">
        <v>0</v>
      </c>
    </row>
    <row r="270" spans="1:13" ht="15" customHeight="1" x14ac:dyDescent="0.25">
      <c r="A270" t="s">
        <v>1580</v>
      </c>
      <c r="B270" t="s">
        <v>2427</v>
      </c>
      <c r="C270" t="s">
        <v>364</v>
      </c>
      <c r="D270" t="s">
        <v>121</v>
      </c>
      <c r="E270" t="s">
        <v>2340</v>
      </c>
      <c r="F270">
        <v>30</v>
      </c>
      <c r="G270">
        <v>10000000</v>
      </c>
      <c r="H270">
        <v>10000000</v>
      </c>
      <c r="I270">
        <v>10000000</v>
      </c>
      <c r="J270">
        <v>10000000</v>
      </c>
      <c r="K270">
        <v>10000000</v>
      </c>
      <c r="L270">
        <v>10000000</v>
      </c>
      <c r="M270">
        <v>10000000</v>
      </c>
    </row>
    <row r="271" spans="1:13" ht="15" customHeight="1" x14ac:dyDescent="0.25">
      <c r="A271" t="s">
        <v>1385</v>
      </c>
      <c r="B271" t="s">
        <v>2427</v>
      </c>
      <c r="C271">
        <v>0</v>
      </c>
      <c r="D271" t="s">
        <v>121</v>
      </c>
      <c r="E271" t="s">
        <v>2340</v>
      </c>
      <c r="F271">
        <v>22</v>
      </c>
      <c r="G271">
        <v>708750</v>
      </c>
      <c r="H271" t="s">
        <v>8</v>
      </c>
      <c r="I271">
        <v>0</v>
      </c>
      <c r="J271">
        <v>0</v>
      </c>
      <c r="K271">
        <v>0</v>
      </c>
      <c r="L271">
        <v>0</v>
      </c>
      <c r="M271">
        <v>0</v>
      </c>
    </row>
    <row r="272" spans="1:13" ht="15" customHeight="1" x14ac:dyDescent="0.25">
      <c r="A272" t="s">
        <v>2428</v>
      </c>
      <c r="B272" t="s">
        <v>2427</v>
      </c>
      <c r="C272" t="s">
        <v>331</v>
      </c>
      <c r="D272" t="s">
        <v>70</v>
      </c>
      <c r="E272" t="s">
        <v>2347</v>
      </c>
      <c r="F272">
        <v>20</v>
      </c>
      <c r="G272">
        <v>1775000</v>
      </c>
      <c r="H272">
        <v>1775000</v>
      </c>
      <c r="I272">
        <v>1775000</v>
      </c>
      <c r="J272" t="s">
        <v>8</v>
      </c>
      <c r="K272">
        <v>0</v>
      </c>
      <c r="L272">
        <v>0</v>
      </c>
      <c r="M272">
        <v>0</v>
      </c>
    </row>
    <row r="273" spans="1:13" ht="15" customHeight="1" x14ac:dyDescent="0.25">
      <c r="A273" t="s">
        <v>2429</v>
      </c>
      <c r="B273" t="s">
        <v>2427</v>
      </c>
      <c r="C273" t="s">
        <v>333</v>
      </c>
      <c r="D273" t="s">
        <v>2339</v>
      </c>
      <c r="E273" t="s">
        <v>334</v>
      </c>
      <c r="F273">
        <v>19</v>
      </c>
      <c r="G273">
        <v>925000</v>
      </c>
      <c r="H273">
        <v>925000</v>
      </c>
      <c r="I273">
        <v>925000</v>
      </c>
      <c r="J273" t="s">
        <v>8</v>
      </c>
      <c r="K273">
        <v>0</v>
      </c>
      <c r="L273">
        <v>0</v>
      </c>
      <c r="M273">
        <v>0</v>
      </c>
    </row>
    <row r="274" spans="1:13" ht="15" customHeight="1" x14ac:dyDescent="0.25">
      <c r="A274" t="s">
        <v>1378</v>
      </c>
      <c r="B274" t="s">
        <v>2427</v>
      </c>
      <c r="C274" t="s">
        <v>331</v>
      </c>
      <c r="D274" t="s">
        <v>2339</v>
      </c>
      <c r="E274" t="s">
        <v>2347</v>
      </c>
      <c r="F274">
        <v>20</v>
      </c>
      <c r="G274">
        <v>1596667</v>
      </c>
      <c r="H274">
        <v>1596667</v>
      </c>
      <c r="I274">
        <v>1596667</v>
      </c>
      <c r="J274" t="s">
        <v>8</v>
      </c>
      <c r="K274">
        <v>0</v>
      </c>
      <c r="L274">
        <v>0</v>
      </c>
      <c r="M274">
        <v>0</v>
      </c>
    </row>
    <row r="275" spans="1:13" ht="15" customHeight="1" x14ac:dyDescent="0.25">
      <c r="A275" t="s">
        <v>2606</v>
      </c>
      <c r="B275" t="s">
        <v>2427</v>
      </c>
      <c r="C275">
        <v>0</v>
      </c>
      <c r="D275" t="s">
        <v>2353</v>
      </c>
      <c r="E275" t="s">
        <v>2347</v>
      </c>
      <c r="F275">
        <v>26</v>
      </c>
      <c r="G275">
        <v>850000</v>
      </c>
      <c r="H275" t="s">
        <v>7</v>
      </c>
      <c r="I275">
        <v>0</v>
      </c>
      <c r="J275">
        <v>0</v>
      </c>
      <c r="K275">
        <v>0</v>
      </c>
      <c r="L275">
        <v>0</v>
      </c>
      <c r="M275">
        <v>0</v>
      </c>
    </row>
    <row r="276" spans="1:13" ht="15" customHeight="1" x14ac:dyDescent="0.25">
      <c r="A276" t="s">
        <v>2430</v>
      </c>
      <c r="B276" t="s">
        <v>2427</v>
      </c>
      <c r="C276" t="s">
        <v>331</v>
      </c>
      <c r="D276" t="s">
        <v>70</v>
      </c>
      <c r="E276" t="s">
        <v>2347</v>
      </c>
      <c r="F276">
        <v>23</v>
      </c>
      <c r="G276">
        <v>925000</v>
      </c>
      <c r="H276">
        <v>925000</v>
      </c>
      <c r="I276" t="s">
        <v>8</v>
      </c>
      <c r="J276">
        <v>0</v>
      </c>
      <c r="K276">
        <v>0</v>
      </c>
      <c r="L276">
        <v>0</v>
      </c>
      <c r="M276">
        <v>0</v>
      </c>
    </row>
    <row r="277" spans="1:13" ht="15" customHeight="1" x14ac:dyDescent="0.25">
      <c r="A277" t="s">
        <v>1380</v>
      </c>
      <c r="B277" t="s">
        <v>2427</v>
      </c>
      <c r="C277" t="s">
        <v>331</v>
      </c>
      <c r="D277" t="s">
        <v>2342</v>
      </c>
      <c r="E277" t="s">
        <v>2347</v>
      </c>
      <c r="F277">
        <v>21</v>
      </c>
      <c r="G277">
        <v>925000</v>
      </c>
      <c r="H277">
        <v>925000</v>
      </c>
      <c r="I277" t="s">
        <v>8</v>
      </c>
      <c r="J277">
        <v>0</v>
      </c>
      <c r="K277">
        <v>0</v>
      </c>
      <c r="L277">
        <v>0</v>
      </c>
      <c r="M277">
        <v>0</v>
      </c>
    </row>
    <row r="278" spans="1:13" ht="15" customHeight="1" x14ac:dyDescent="0.25">
      <c r="A278" t="s">
        <v>1830</v>
      </c>
      <c r="B278" t="s">
        <v>2427</v>
      </c>
      <c r="C278">
        <v>0</v>
      </c>
      <c r="D278" t="s">
        <v>70</v>
      </c>
      <c r="E278" t="s">
        <v>2347</v>
      </c>
      <c r="F278">
        <v>25</v>
      </c>
      <c r="G278">
        <v>775000</v>
      </c>
      <c r="H278" t="s">
        <v>8</v>
      </c>
      <c r="I278">
        <v>0</v>
      </c>
      <c r="J278">
        <v>0</v>
      </c>
      <c r="K278">
        <v>0</v>
      </c>
      <c r="L278">
        <v>0</v>
      </c>
      <c r="M278">
        <v>0</v>
      </c>
    </row>
    <row r="279" spans="1:13" ht="15" customHeight="1" x14ac:dyDescent="0.25">
      <c r="A279" t="s">
        <v>1383</v>
      </c>
      <c r="B279" t="s">
        <v>2427</v>
      </c>
      <c r="C279" t="s">
        <v>331</v>
      </c>
      <c r="D279" t="s">
        <v>70</v>
      </c>
      <c r="E279" t="s">
        <v>2347</v>
      </c>
      <c r="F279">
        <v>21</v>
      </c>
      <c r="G279">
        <v>910833</v>
      </c>
      <c r="H279">
        <v>910833</v>
      </c>
      <c r="I279" t="s">
        <v>8</v>
      </c>
      <c r="J279">
        <v>0</v>
      </c>
      <c r="K279">
        <v>0</v>
      </c>
      <c r="L279">
        <v>0</v>
      </c>
      <c r="M279">
        <v>0</v>
      </c>
    </row>
    <row r="280" spans="1:13" ht="15" customHeight="1" x14ac:dyDescent="0.25">
      <c r="A280" t="s">
        <v>1553</v>
      </c>
      <c r="B280" t="s">
        <v>2427</v>
      </c>
      <c r="C280" t="s">
        <v>331</v>
      </c>
      <c r="D280" t="s">
        <v>2339</v>
      </c>
      <c r="E280" t="s">
        <v>2347</v>
      </c>
      <c r="F280">
        <v>21</v>
      </c>
      <c r="G280">
        <v>910833</v>
      </c>
      <c r="H280">
        <v>910833</v>
      </c>
      <c r="I280" t="s">
        <v>8</v>
      </c>
      <c r="J280">
        <v>0</v>
      </c>
      <c r="K280">
        <v>0</v>
      </c>
      <c r="L280">
        <v>0</v>
      </c>
      <c r="M280">
        <v>0</v>
      </c>
    </row>
    <row r="281" spans="1:13" ht="15" customHeight="1" x14ac:dyDescent="0.25">
      <c r="A281" t="s">
        <v>1384</v>
      </c>
      <c r="B281" t="s">
        <v>2427</v>
      </c>
      <c r="C281" t="s">
        <v>331</v>
      </c>
      <c r="D281" t="s">
        <v>2349</v>
      </c>
      <c r="E281" t="s">
        <v>2347</v>
      </c>
      <c r="F281">
        <v>23</v>
      </c>
      <c r="G281">
        <v>740000</v>
      </c>
      <c r="H281" t="s">
        <v>8</v>
      </c>
      <c r="I281">
        <v>0</v>
      </c>
      <c r="J281">
        <v>0</v>
      </c>
      <c r="K281">
        <v>0</v>
      </c>
      <c r="L281">
        <v>0</v>
      </c>
      <c r="M281">
        <v>0</v>
      </c>
    </row>
    <row r="282" spans="1:13" ht="15" customHeight="1" x14ac:dyDescent="0.25">
      <c r="A282" t="s">
        <v>1379</v>
      </c>
      <c r="B282" t="s">
        <v>2427</v>
      </c>
      <c r="C282">
        <v>0</v>
      </c>
      <c r="D282" t="s">
        <v>2343</v>
      </c>
      <c r="E282" t="s">
        <v>2347</v>
      </c>
      <c r="F282">
        <v>23</v>
      </c>
      <c r="G282">
        <v>715000</v>
      </c>
      <c r="H282" t="s">
        <v>8</v>
      </c>
      <c r="I282">
        <v>0</v>
      </c>
      <c r="J282">
        <v>0</v>
      </c>
      <c r="K282">
        <v>0</v>
      </c>
      <c r="L282">
        <v>0</v>
      </c>
      <c r="M282">
        <v>0</v>
      </c>
    </row>
    <row r="283" spans="1:13" ht="15" customHeight="1" x14ac:dyDescent="0.25">
      <c r="A283" t="s">
        <v>1389</v>
      </c>
      <c r="B283" t="s">
        <v>2427</v>
      </c>
      <c r="C283">
        <v>0</v>
      </c>
      <c r="D283" t="s">
        <v>2339</v>
      </c>
      <c r="E283" t="s">
        <v>2347</v>
      </c>
      <c r="F283">
        <v>25</v>
      </c>
      <c r="G283">
        <v>700000</v>
      </c>
      <c r="H283" t="s">
        <v>8</v>
      </c>
      <c r="I283">
        <v>0</v>
      </c>
      <c r="J283">
        <v>0</v>
      </c>
      <c r="K283">
        <v>0</v>
      </c>
      <c r="L283">
        <v>0</v>
      </c>
      <c r="M283">
        <v>0</v>
      </c>
    </row>
    <row r="284" spans="1:13" ht="15" customHeight="1" x14ac:dyDescent="0.25">
      <c r="A284" t="s">
        <v>2431</v>
      </c>
      <c r="B284" t="s">
        <v>2427</v>
      </c>
      <c r="C284">
        <v>0</v>
      </c>
      <c r="D284" t="s">
        <v>2341</v>
      </c>
      <c r="E284" t="s">
        <v>2347</v>
      </c>
      <c r="F284">
        <v>27</v>
      </c>
      <c r="G284">
        <v>700000</v>
      </c>
      <c r="H284" t="s">
        <v>7</v>
      </c>
      <c r="I284">
        <v>0</v>
      </c>
      <c r="J284">
        <v>0</v>
      </c>
      <c r="K284">
        <v>0</v>
      </c>
      <c r="L284">
        <v>0</v>
      </c>
      <c r="M284">
        <v>0</v>
      </c>
    </row>
    <row r="285" spans="1:13" ht="15" customHeight="1" x14ac:dyDescent="0.25">
      <c r="A285" t="s">
        <v>1387</v>
      </c>
      <c r="B285" t="s">
        <v>2427</v>
      </c>
      <c r="C285">
        <v>0</v>
      </c>
      <c r="D285" t="s">
        <v>2339</v>
      </c>
      <c r="E285" t="s">
        <v>2347</v>
      </c>
      <c r="F285">
        <v>30</v>
      </c>
      <c r="G285">
        <v>675000</v>
      </c>
      <c r="H285" t="s">
        <v>7</v>
      </c>
      <c r="I285">
        <v>0</v>
      </c>
      <c r="J285">
        <v>0</v>
      </c>
      <c r="K285">
        <v>0</v>
      </c>
      <c r="L285">
        <v>0</v>
      </c>
      <c r="M285">
        <v>0</v>
      </c>
    </row>
    <row r="286" spans="1:13" ht="15" customHeight="1" x14ac:dyDescent="0.25">
      <c r="A286" t="s">
        <v>2432</v>
      </c>
      <c r="B286" t="s">
        <v>2427</v>
      </c>
      <c r="C286" t="s">
        <v>331</v>
      </c>
      <c r="D286" t="s">
        <v>2345</v>
      </c>
      <c r="E286" t="s">
        <v>2347</v>
      </c>
      <c r="F286">
        <v>23</v>
      </c>
      <c r="G286">
        <v>1350000</v>
      </c>
      <c r="H286" t="s">
        <v>4738</v>
      </c>
      <c r="I286">
        <v>0</v>
      </c>
      <c r="J286">
        <v>0</v>
      </c>
      <c r="K286">
        <v>0</v>
      </c>
      <c r="L286">
        <v>0</v>
      </c>
      <c r="M286">
        <v>0</v>
      </c>
    </row>
    <row r="287" spans="1:13" ht="15" customHeight="1" x14ac:dyDescent="0.25">
      <c r="A287" t="s">
        <v>1381</v>
      </c>
      <c r="B287" t="s">
        <v>2427</v>
      </c>
      <c r="C287" t="s">
        <v>331</v>
      </c>
      <c r="D287" t="s">
        <v>2346</v>
      </c>
      <c r="E287" t="s">
        <v>2347</v>
      </c>
      <c r="F287">
        <v>21</v>
      </c>
      <c r="G287">
        <v>900000</v>
      </c>
      <c r="H287">
        <v>900000</v>
      </c>
      <c r="I287" t="s">
        <v>8</v>
      </c>
      <c r="J287">
        <v>0</v>
      </c>
      <c r="K287">
        <v>0</v>
      </c>
      <c r="L287">
        <v>0</v>
      </c>
      <c r="M287">
        <v>0</v>
      </c>
    </row>
    <row r="288" spans="1:13" ht="15" customHeight="1" x14ac:dyDescent="0.25">
      <c r="A288" t="s">
        <v>2607</v>
      </c>
      <c r="B288" t="s">
        <v>2427</v>
      </c>
      <c r="C288" t="s">
        <v>331</v>
      </c>
      <c r="D288" t="s">
        <v>79</v>
      </c>
      <c r="E288" t="s">
        <v>2347</v>
      </c>
      <c r="F288">
        <v>22</v>
      </c>
      <c r="G288">
        <v>770000</v>
      </c>
      <c r="H288">
        <v>770000</v>
      </c>
      <c r="I288" t="s">
        <v>8</v>
      </c>
      <c r="J288">
        <v>0</v>
      </c>
      <c r="K288">
        <v>0</v>
      </c>
      <c r="L288">
        <v>0</v>
      </c>
      <c r="M288">
        <v>0</v>
      </c>
    </row>
    <row r="289" spans="1:13" ht="15" customHeight="1" x14ac:dyDescent="0.25">
      <c r="A289" t="s">
        <v>1759</v>
      </c>
      <c r="B289" t="s">
        <v>2427</v>
      </c>
      <c r="C289">
        <v>0</v>
      </c>
      <c r="D289" t="s">
        <v>2345</v>
      </c>
      <c r="E289" t="s">
        <v>2347</v>
      </c>
      <c r="F289">
        <v>26</v>
      </c>
      <c r="G289">
        <v>725000</v>
      </c>
      <c r="H289">
        <v>725000</v>
      </c>
      <c r="I289" t="s">
        <v>7</v>
      </c>
      <c r="J289">
        <v>0</v>
      </c>
      <c r="K289">
        <v>0</v>
      </c>
      <c r="L289">
        <v>0</v>
      </c>
      <c r="M289">
        <v>0</v>
      </c>
    </row>
    <row r="290" spans="1:13" ht="15" customHeight="1" x14ac:dyDescent="0.25">
      <c r="A290" t="s">
        <v>1602</v>
      </c>
      <c r="B290" t="s">
        <v>2427</v>
      </c>
      <c r="C290">
        <v>0</v>
      </c>
      <c r="D290" t="s">
        <v>2346</v>
      </c>
      <c r="E290" t="s">
        <v>2347</v>
      </c>
      <c r="F290">
        <v>29</v>
      </c>
      <c r="G290">
        <v>725000</v>
      </c>
      <c r="H290">
        <v>725000</v>
      </c>
      <c r="I290" t="s">
        <v>7</v>
      </c>
      <c r="J290">
        <v>0</v>
      </c>
      <c r="K290">
        <v>0</v>
      </c>
      <c r="L290">
        <v>0</v>
      </c>
      <c r="M290">
        <v>0</v>
      </c>
    </row>
    <row r="291" spans="1:13" ht="15" customHeight="1" x14ac:dyDescent="0.25">
      <c r="A291" t="s">
        <v>1921</v>
      </c>
      <c r="B291" t="s">
        <v>2427</v>
      </c>
      <c r="C291" t="s">
        <v>331</v>
      </c>
      <c r="D291" t="s">
        <v>2345</v>
      </c>
      <c r="E291" t="s">
        <v>2347</v>
      </c>
      <c r="F291">
        <v>22</v>
      </c>
      <c r="G291">
        <v>806666</v>
      </c>
      <c r="H291" t="s">
        <v>8</v>
      </c>
      <c r="I291">
        <v>0</v>
      </c>
      <c r="J291">
        <v>0</v>
      </c>
      <c r="K291">
        <v>0</v>
      </c>
      <c r="L291">
        <v>0</v>
      </c>
      <c r="M291">
        <v>0</v>
      </c>
    </row>
    <row r="292" spans="1:13" ht="15" customHeight="1" x14ac:dyDescent="0.25">
      <c r="A292" t="s">
        <v>1386</v>
      </c>
      <c r="B292" t="s">
        <v>2427</v>
      </c>
      <c r="C292">
        <v>0</v>
      </c>
      <c r="D292" t="s">
        <v>2345</v>
      </c>
      <c r="E292" t="s">
        <v>2347</v>
      </c>
      <c r="F292">
        <v>22</v>
      </c>
      <c r="G292">
        <v>715000</v>
      </c>
      <c r="H292" t="s">
        <v>8</v>
      </c>
      <c r="I292">
        <v>0</v>
      </c>
      <c r="J292">
        <v>0</v>
      </c>
      <c r="K292">
        <v>0</v>
      </c>
      <c r="L292">
        <v>0</v>
      </c>
      <c r="M292">
        <v>0</v>
      </c>
    </row>
    <row r="293" spans="1:13" ht="15" customHeight="1" x14ac:dyDescent="0.25">
      <c r="A293" t="s">
        <v>2433</v>
      </c>
      <c r="B293" t="s">
        <v>2427</v>
      </c>
      <c r="C293">
        <v>0</v>
      </c>
      <c r="D293" t="s">
        <v>121</v>
      </c>
      <c r="E293" t="s">
        <v>2347</v>
      </c>
      <c r="F293">
        <v>25</v>
      </c>
      <c r="G293">
        <v>850000</v>
      </c>
      <c r="H293">
        <v>850000</v>
      </c>
      <c r="I293" t="s">
        <v>7</v>
      </c>
      <c r="J293">
        <v>0</v>
      </c>
      <c r="K293">
        <v>0</v>
      </c>
      <c r="L293">
        <v>0</v>
      </c>
      <c r="M293">
        <v>0</v>
      </c>
    </row>
    <row r="294" spans="1:13" ht="15" customHeight="1" x14ac:dyDescent="0.25">
      <c r="A294" t="s">
        <v>2434</v>
      </c>
      <c r="B294" t="s">
        <v>2427</v>
      </c>
      <c r="C294" t="s">
        <v>331</v>
      </c>
      <c r="D294" t="s">
        <v>121</v>
      </c>
      <c r="E294" t="s">
        <v>2347</v>
      </c>
      <c r="F294">
        <v>22</v>
      </c>
      <c r="G294">
        <v>925000</v>
      </c>
      <c r="H294">
        <v>925000</v>
      </c>
      <c r="I294" t="s">
        <v>8</v>
      </c>
      <c r="J294">
        <v>0</v>
      </c>
      <c r="K294">
        <v>0</v>
      </c>
      <c r="L294">
        <v>0</v>
      </c>
      <c r="M294">
        <v>0</v>
      </c>
    </row>
    <row r="295" spans="1:13" ht="15" customHeight="1" x14ac:dyDescent="0.25">
      <c r="A295" t="s">
        <v>1889</v>
      </c>
      <c r="B295" t="s">
        <v>2427</v>
      </c>
      <c r="C295">
        <v>0</v>
      </c>
      <c r="D295" t="s">
        <v>121</v>
      </c>
      <c r="E295" t="s">
        <v>2347</v>
      </c>
      <c r="F295">
        <v>24</v>
      </c>
      <c r="G295">
        <v>700000</v>
      </c>
      <c r="H295" t="s">
        <v>8</v>
      </c>
      <c r="I295">
        <v>0</v>
      </c>
      <c r="J295">
        <v>0</v>
      </c>
      <c r="K295">
        <v>0</v>
      </c>
      <c r="L295">
        <v>0</v>
      </c>
      <c r="M295">
        <v>0</v>
      </c>
    </row>
    <row r="296" spans="1:13" ht="15" customHeight="1" x14ac:dyDescent="0.25">
      <c r="A296" t="s">
        <v>2652</v>
      </c>
      <c r="B296" t="s">
        <v>16</v>
      </c>
      <c r="C296" t="s">
        <v>364</v>
      </c>
      <c r="D296" t="s">
        <v>2349</v>
      </c>
      <c r="E296" t="s">
        <v>2340</v>
      </c>
      <c r="F296">
        <v>27</v>
      </c>
      <c r="G296">
        <v>9850000</v>
      </c>
      <c r="H296">
        <v>9850000</v>
      </c>
      <c r="I296">
        <v>9850000</v>
      </c>
      <c r="J296">
        <v>9850000</v>
      </c>
      <c r="K296">
        <v>9850000</v>
      </c>
      <c r="L296">
        <v>9850000</v>
      </c>
      <c r="M296">
        <v>9850000</v>
      </c>
    </row>
    <row r="297" spans="1:13" ht="15" customHeight="1" x14ac:dyDescent="0.25">
      <c r="A297" t="s">
        <v>2713</v>
      </c>
      <c r="B297" t="s">
        <v>16</v>
      </c>
      <c r="C297" t="s">
        <v>364</v>
      </c>
      <c r="D297" t="s">
        <v>2341</v>
      </c>
      <c r="E297" t="s">
        <v>2340</v>
      </c>
      <c r="F297">
        <v>30</v>
      </c>
      <c r="G297">
        <v>9500000</v>
      </c>
      <c r="H297">
        <v>9500000</v>
      </c>
      <c r="I297">
        <v>9500000</v>
      </c>
      <c r="J297">
        <v>9500000</v>
      </c>
      <c r="K297">
        <v>9500000</v>
      </c>
      <c r="L297">
        <v>9500000</v>
      </c>
      <c r="M297" t="s">
        <v>7</v>
      </c>
    </row>
    <row r="298" spans="1:13" ht="15" customHeight="1" x14ac:dyDescent="0.25">
      <c r="A298" t="s">
        <v>2383</v>
      </c>
      <c r="B298" t="s">
        <v>16</v>
      </c>
      <c r="C298" t="s">
        <v>364</v>
      </c>
      <c r="D298" t="s">
        <v>2354</v>
      </c>
      <c r="E298" t="s">
        <v>2340</v>
      </c>
      <c r="F298">
        <v>35</v>
      </c>
      <c r="G298">
        <v>7000000</v>
      </c>
      <c r="H298">
        <v>7000000</v>
      </c>
      <c r="I298">
        <v>7000000</v>
      </c>
      <c r="J298" t="s">
        <v>7</v>
      </c>
      <c r="K298">
        <v>0</v>
      </c>
      <c r="L298">
        <v>0</v>
      </c>
      <c r="M298">
        <v>0</v>
      </c>
    </row>
    <row r="299" spans="1:13" ht="15" customHeight="1" x14ac:dyDescent="0.25">
      <c r="A299" t="s">
        <v>2653</v>
      </c>
      <c r="B299" t="s">
        <v>16</v>
      </c>
      <c r="C299" t="s">
        <v>364</v>
      </c>
      <c r="D299" t="s">
        <v>2339</v>
      </c>
      <c r="E299" t="s">
        <v>2340</v>
      </c>
      <c r="F299">
        <v>33</v>
      </c>
      <c r="G299">
        <v>6250000</v>
      </c>
      <c r="H299">
        <v>6250000</v>
      </c>
      <c r="I299">
        <v>6250000</v>
      </c>
      <c r="J299" t="s">
        <v>7</v>
      </c>
      <c r="K299">
        <v>0</v>
      </c>
      <c r="L299">
        <v>0</v>
      </c>
      <c r="M299">
        <v>0</v>
      </c>
    </row>
    <row r="300" spans="1:13" ht="15" customHeight="1" x14ac:dyDescent="0.25">
      <c r="A300" t="s">
        <v>1862</v>
      </c>
      <c r="B300" t="s">
        <v>16</v>
      </c>
      <c r="C300" t="s">
        <v>326</v>
      </c>
      <c r="D300" t="s">
        <v>70</v>
      </c>
      <c r="E300" t="s">
        <v>2340</v>
      </c>
      <c r="F300">
        <v>32</v>
      </c>
      <c r="G300">
        <v>4750000</v>
      </c>
      <c r="H300" t="s">
        <v>7</v>
      </c>
      <c r="I300">
        <v>0</v>
      </c>
      <c r="J300">
        <v>0</v>
      </c>
      <c r="K300">
        <v>0</v>
      </c>
      <c r="L300">
        <v>0</v>
      </c>
      <c r="M300">
        <v>0</v>
      </c>
    </row>
    <row r="301" spans="1:13" ht="15" customHeight="1" x14ac:dyDescent="0.25">
      <c r="A301" t="s">
        <v>2028</v>
      </c>
      <c r="B301" t="s">
        <v>16</v>
      </c>
      <c r="C301" t="s">
        <v>326</v>
      </c>
      <c r="D301" t="s">
        <v>2371</v>
      </c>
      <c r="E301" t="s">
        <v>2340</v>
      </c>
      <c r="F301">
        <v>32</v>
      </c>
      <c r="G301">
        <v>3250000</v>
      </c>
      <c r="H301">
        <v>3250000</v>
      </c>
      <c r="I301" t="s">
        <v>7</v>
      </c>
      <c r="J301">
        <v>0</v>
      </c>
      <c r="K301">
        <v>0</v>
      </c>
      <c r="L301">
        <v>0</v>
      </c>
      <c r="M301">
        <v>0</v>
      </c>
    </row>
    <row r="302" spans="1:13" ht="15" customHeight="1" x14ac:dyDescent="0.25">
      <c r="A302" t="s">
        <v>1863</v>
      </c>
      <c r="B302" t="s">
        <v>16</v>
      </c>
      <c r="C302">
        <v>0</v>
      </c>
      <c r="D302" t="s">
        <v>2343</v>
      </c>
      <c r="E302" t="s">
        <v>2340</v>
      </c>
      <c r="F302">
        <v>33</v>
      </c>
      <c r="G302">
        <v>2400000</v>
      </c>
      <c r="H302">
        <v>2400000</v>
      </c>
      <c r="I302" t="s">
        <v>7</v>
      </c>
      <c r="J302">
        <v>0</v>
      </c>
      <c r="K302">
        <v>0</v>
      </c>
      <c r="L302">
        <v>0</v>
      </c>
      <c r="M302">
        <v>0</v>
      </c>
    </row>
    <row r="303" spans="1:13" ht="15" customHeight="1" x14ac:dyDescent="0.25">
      <c r="A303" t="s">
        <v>1865</v>
      </c>
      <c r="B303" t="s">
        <v>16</v>
      </c>
      <c r="C303">
        <v>0</v>
      </c>
      <c r="D303" t="s">
        <v>2351</v>
      </c>
      <c r="E303" t="s">
        <v>2340</v>
      </c>
      <c r="F303">
        <v>26</v>
      </c>
      <c r="G303">
        <v>2300000</v>
      </c>
      <c r="H303" t="s">
        <v>7</v>
      </c>
      <c r="I303">
        <v>0</v>
      </c>
      <c r="J303">
        <v>0</v>
      </c>
      <c r="K303">
        <v>0</v>
      </c>
      <c r="L303">
        <v>0</v>
      </c>
      <c r="M303">
        <v>0</v>
      </c>
    </row>
    <row r="304" spans="1:13" ht="15" customHeight="1" x14ac:dyDescent="0.25">
      <c r="A304" t="s">
        <v>1866</v>
      </c>
      <c r="B304" t="s">
        <v>16</v>
      </c>
      <c r="C304">
        <v>0</v>
      </c>
      <c r="D304" t="s">
        <v>70</v>
      </c>
      <c r="E304" t="s">
        <v>2340</v>
      </c>
      <c r="F304">
        <v>25</v>
      </c>
      <c r="G304">
        <v>2200000</v>
      </c>
      <c r="H304" t="s">
        <v>8</v>
      </c>
      <c r="I304">
        <v>0</v>
      </c>
      <c r="J304">
        <v>0</v>
      </c>
      <c r="K304">
        <v>0</v>
      </c>
      <c r="L304">
        <v>0</v>
      </c>
      <c r="M304">
        <v>0</v>
      </c>
    </row>
    <row r="305" spans="1:13" ht="15" customHeight="1" x14ac:dyDescent="0.25">
      <c r="A305" t="s">
        <v>2384</v>
      </c>
      <c r="B305" t="s">
        <v>16</v>
      </c>
      <c r="C305" t="s">
        <v>318</v>
      </c>
      <c r="D305" t="s">
        <v>2339</v>
      </c>
      <c r="E305" t="s">
        <v>2340</v>
      </c>
      <c r="F305">
        <v>34</v>
      </c>
      <c r="G305">
        <v>3250000</v>
      </c>
      <c r="H305" t="s">
        <v>7</v>
      </c>
      <c r="I305">
        <v>0</v>
      </c>
      <c r="J305">
        <v>0</v>
      </c>
      <c r="K305">
        <v>0</v>
      </c>
      <c r="L305">
        <v>0</v>
      </c>
      <c r="M305">
        <v>0</v>
      </c>
    </row>
    <row r="306" spans="1:13" ht="15" customHeight="1" x14ac:dyDescent="0.25">
      <c r="A306" t="s">
        <v>1879</v>
      </c>
      <c r="B306" t="s">
        <v>16</v>
      </c>
      <c r="C306">
        <v>0</v>
      </c>
      <c r="D306" t="s">
        <v>70</v>
      </c>
      <c r="E306" t="s">
        <v>2340</v>
      </c>
      <c r="F306">
        <v>24</v>
      </c>
      <c r="G306">
        <v>1500000</v>
      </c>
      <c r="H306">
        <v>1500000</v>
      </c>
      <c r="I306" t="s">
        <v>8</v>
      </c>
      <c r="J306">
        <v>0</v>
      </c>
      <c r="K306">
        <v>0</v>
      </c>
      <c r="L306">
        <v>0</v>
      </c>
      <c r="M306">
        <v>0</v>
      </c>
    </row>
    <row r="307" spans="1:13" ht="15" customHeight="1" x14ac:dyDescent="0.25">
      <c r="A307" t="s">
        <v>1881</v>
      </c>
      <c r="B307" t="s">
        <v>16</v>
      </c>
      <c r="C307" t="s">
        <v>331</v>
      </c>
      <c r="D307" t="s">
        <v>2353</v>
      </c>
      <c r="E307" t="s">
        <v>2340</v>
      </c>
      <c r="F307">
        <v>22</v>
      </c>
      <c r="G307">
        <v>925000</v>
      </c>
      <c r="H307" t="s">
        <v>8</v>
      </c>
      <c r="I307">
        <v>0</v>
      </c>
      <c r="J307">
        <v>0</v>
      </c>
      <c r="K307">
        <v>0</v>
      </c>
      <c r="L307">
        <v>0</v>
      </c>
      <c r="M307">
        <v>0</v>
      </c>
    </row>
    <row r="308" spans="1:13" ht="15" customHeight="1" x14ac:dyDescent="0.25">
      <c r="A308" t="s">
        <v>1893</v>
      </c>
      <c r="B308" t="s">
        <v>16</v>
      </c>
      <c r="C308">
        <v>0</v>
      </c>
      <c r="D308" t="s">
        <v>70</v>
      </c>
      <c r="E308" t="s">
        <v>2340</v>
      </c>
      <c r="F308">
        <v>28</v>
      </c>
      <c r="G308">
        <v>750000</v>
      </c>
      <c r="H308">
        <v>750000</v>
      </c>
      <c r="I308" t="s">
        <v>7</v>
      </c>
      <c r="J308">
        <v>0</v>
      </c>
      <c r="K308">
        <v>0</v>
      </c>
      <c r="L308">
        <v>0</v>
      </c>
      <c r="M308">
        <v>0</v>
      </c>
    </row>
    <row r="309" spans="1:13" ht="15" customHeight="1" x14ac:dyDescent="0.25">
      <c r="A309" t="s">
        <v>1870</v>
      </c>
      <c r="B309" t="s">
        <v>16</v>
      </c>
      <c r="C309">
        <v>0</v>
      </c>
      <c r="D309" t="s">
        <v>2346</v>
      </c>
      <c r="E309" t="s">
        <v>2340</v>
      </c>
      <c r="F309">
        <v>25</v>
      </c>
      <c r="G309">
        <v>5800000</v>
      </c>
      <c r="H309">
        <v>5800000</v>
      </c>
      <c r="I309">
        <v>5800000</v>
      </c>
      <c r="J309">
        <v>5800000</v>
      </c>
      <c r="K309">
        <v>5800000</v>
      </c>
      <c r="L309">
        <v>5800000</v>
      </c>
      <c r="M309" t="s">
        <v>7</v>
      </c>
    </row>
    <row r="310" spans="1:13" ht="15" customHeight="1" x14ac:dyDescent="0.25">
      <c r="A310" t="s">
        <v>2654</v>
      </c>
      <c r="B310" t="s">
        <v>16</v>
      </c>
      <c r="C310">
        <v>0</v>
      </c>
      <c r="D310" t="s">
        <v>2345</v>
      </c>
      <c r="E310" t="s">
        <v>2340</v>
      </c>
      <c r="F310">
        <v>27</v>
      </c>
      <c r="G310">
        <v>4250000</v>
      </c>
      <c r="H310">
        <v>4250000</v>
      </c>
      <c r="I310">
        <v>4250000</v>
      </c>
      <c r="J310" t="s">
        <v>7</v>
      </c>
      <c r="K310">
        <v>0</v>
      </c>
      <c r="L310">
        <v>0</v>
      </c>
      <c r="M310">
        <v>0</v>
      </c>
    </row>
    <row r="311" spans="1:13" ht="15" customHeight="1" x14ac:dyDescent="0.25">
      <c r="A311" t="s">
        <v>1742</v>
      </c>
      <c r="B311" t="s">
        <v>16</v>
      </c>
      <c r="C311">
        <v>0</v>
      </c>
      <c r="D311" t="s">
        <v>2346</v>
      </c>
      <c r="E311" t="s">
        <v>2340</v>
      </c>
      <c r="F311">
        <v>26</v>
      </c>
      <c r="G311">
        <v>2137500</v>
      </c>
      <c r="H311">
        <v>2137500</v>
      </c>
      <c r="I311" t="s">
        <v>7</v>
      </c>
      <c r="J311">
        <v>0</v>
      </c>
      <c r="K311">
        <v>0</v>
      </c>
      <c r="L311">
        <v>0</v>
      </c>
      <c r="M311">
        <v>0</v>
      </c>
    </row>
    <row r="312" spans="1:13" ht="15" customHeight="1" x14ac:dyDescent="0.25">
      <c r="A312" t="s">
        <v>1871</v>
      </c>
      <c r="B312" t="s">
        <v>16</v>
      </c>
      <c r="C312">
        <v>0</v>
      </c>
      <c r="D312" t="s">
        <v>2345</v>
      </c>
      <c r="E312" t="s">
        <v>2340</v>
      </c>
      <c r="F312">
        <v>33</v>
      </c>
      <c r="G312">
        <v>1750000</v>
      </c>
      <c r="H312" t="s">
        <v>7</v>
      </c>
      <c r="I312">
        <v>0</v>
      </c>
      <c r="J312">
        <v>0</v>
      </c>
      <c r="K312">
        <v>0</v>
      </c>
      <c r="L312">
        <v>0</v>
      </c>
      <c r="M312">
        <v>0</v>
      </c>
    </row>
    <row r="313" spans="1:13" ht="15" customHeight="1" x14ac:dyDescent="0.25">
      <c r="A313" t="s">
        <v>2134</v>
      </c>
      <c r="B313" t="s">
        <v>16</v>
      </c>
      <c r="C313">
        <v>0</v>
      </c>
      <c r="D313" t="s">
        <v>2346</v>
      </c>
      <c r="E313" t="s">
        <v>2340</v>
      </c>
      <c r="F313">
        <v>33</v>
      </c>
      <c r="G313">
        <v>2000000</v>
      </c>
      <c r="H313" t="s">
        <v>7</v>
      </c>
      <c r="I313">
        <v>0</v>
      </c>
      <c r="J313">
        <v>0</v>
      </c>
      <c r="K313">
        <v>0</v>
      </c>
      <c r="L313">
        <v>0</v>
      </c>
      <c r="M313">
        <v>0</v>
      </c>
    </row>
    <row r="314" spans="1:13" ht="15" customHeight="1" x14ac:dyDescent="0.25">
      <c r="A314" t="s">
        <v>1877</v>
      </c>
      <c r="B314" t="s">
        <v>16</v>
      </c>
      <c r="C314" t="s">
        <v>331</v>
      </c>
      <c r="D314" t="s">
        <v>2346</v>
      </c>
      <c r="E314" t="s">
        <v>2340</v>
      </c>
      <c r="F314">
        <v>20</v>
      </c>
      <c r="G314">
        <v>3394166</v>
      </c>
      <c r="H314">
        <v>3394166</v>
      </c>
      <c r="I314" t="s">
        <v>8</v>
      </c>
      <c r="J314">
        <v>0</v>
      </c>
      <c r="K314">
        <v>0</v>
      </c>
      <c r="L314">
        <v>0</v>
      </c>
      <c r="M314">
        <v>0</v>
      </c>
    </row>
    <row r="315" spans="1:13" ht="15" customHeight="1" x14ac:dyDescent="0.25">
      <c r="A315" t="s">
        <v>1329</v>
      </c>
      <c r="B315" t="s">
        <v>16</v>
      </c>
      <c r="C315">
        <v>0</v>
      </c>
      <c r="D315" t="s">
        <v>2345</v>
      </c>
      <c r="E315" t="s">
        <v>2340</v>
      </c>
      <c r="F315">
        <v>31</v>
      </c>
      <c r="G315">
        <v>737500</v>
      </c>
      <c r="H315">
        <v>737500</v>
      </c>
      <c r="I315" t="s">
        <v>7</v>
      </c>
      <c r="J315">
        <v>0</v>
      </c>
      <c r="K315">
        <v>0</v>
      </c>
      <c r="L315">
        <v>0</v>
      </c>
      <c r="M315">
        <v>0</v>
      </c>
    </row>
    <row r="316" spans="1:13" ht="15" customHeight="1" x14ac:dyDescent="0.25">
      <c r="A316" t="s">
        <v>1872</v>
      </c>
      <c r="B316" t="s">
        <v>16</v>
      </c>
      <c r="C316">
        <v>0</v>
      </c>
      <c r="D316" t="s">
        <v>2345</v>
      </c>
      <c r="E316" t="s">
        <v>2340</v>
      </c>
      <c r="F316">
        <v>23</v>
      </c>
      <c r="G316" t="s">
        <v>8</v>
      </c>
      <c r="H316">
        <v>0</v>
      </c>
      <c r="I316">
        <v>0</v>
      </c>
      <c r="J316">
        <v>0</v>
      </c>
      <c r="K316">
        <v>0</v>
      </c>
      <c r="L316">
        <v>0</v>
      </c>
      <c r="M316">
        <v>0</v>
      </c>
    </row>
    <row r="317" spans="1:13" ht="15" customHeight="1" x14ac:dyDescent="0.25">
      <c r="A317" t="s">
        <v>1873</v>
      </c>
      <c r="B317" t="s">
        <v>16</v>
      </c>
      <c r="C317" t="s">
        <v>364</v>
      </c>
      <c r="D317" t="s">
        <v>121</v>
      </c>
      <c r="E317" t="s">
        <v>2340</v>
      </c>
      <c r="F317">
        <v>32</v>
      </c>
      <c r="G317">
        <v>4916666</v>
      </c>
      <c r="H317">
        <v>4916666</v>
      </c>
      <c r="I317">
        <v>4916666</v>
      </c>
      <c r="J317">
        <v>4916666</v>
      </c>
      <c r="K317" t="s">
        <v>7</v>
      </c>
      <c r="L317">
        <v>0</v>
      </c>
      <c r="M317">
        <v>0</v>
      </c>
    </row>
    <row r="318" spans="1:13" ht="15" customHeight="1" x14ac:dyDescent="0.25">
      <c r="A318" t="s">
        <v>1874</v>
      </c>
      <c r="B318" t="s">
        <v>16</v>
      </c>
      <c r="C318">
        <v>0</v>
      </c>
      <c r="D318" t="s">
        <v>121</v>
      </c>
      <c r="E318" t="s">
        <v>2340</v>
      </c>
      <c r="F318">
        <v>33</v>
      </c>
      <c r="G318">
        <v>2500000</v>
      </c>
      <c r="H318" t="s">
        <v>7</v>
      </c>
      <c r="I318">
        <v>0</v>
      </c>
      <c r="J318">
        <v>0</v>
      </c>
      <c r="K318">
        <v>0</v>
      </c>
      <c r="L318">
        <v>0</v>
      </c>
      <c r="M318">
        <v>0</v>
      </c>
    </row>
    <row r="319" spans="1:13" ht="15" customHeight="1" x14ac:dyDescent="0.25">
      <c r="A319" t="s">
        <v>1869</v>
      </c>
      <c r="B319" t="s">
        <v>16</v>
      </c>
      <c r="C319">
        <v>0</v>
      </c>
      <c r="D319" t="s">
        <v>2345</v>
      </c>
      <c r="E319" t="s">
        <v>320</v>
      </c>
      <c r="F319">
        <v>27</v>
      </c>
      <c r="G319">
        <v>2350000</v>
      </c>
      <c r="H319">
        <v>2350000</v>
      </c>
      <c r="I319" t="s">
        <v>7</v>
      </c>
      <c r="J319">
        <v>0</v>
      </c>
      <c r="K319">
        <v>0</v>
      </c>
      <c r="L319">
        <v>0</v>
      </c>
      <c r="M319">
        <v>0</v>
      </c>
    </row>
    <row r="320" spans="1:13" ht="15" customHeight="1" x14ac:dyDescent="0.25">
      <c r="A320" t="s">
        <v>2385</v>
      </c>
      <c r="B320" t="s">
        <v>16</v>
      </c>
      <c r="C320" t="s">
        <v>331</v>
      </c>
      <c r="D320" t="s">
        <v>2343</v>
      </c>
      <c r="E320" t="s">
        <v>2347</v>
      </c>
      <c r="F320">
        <v>23</v>
      </c>
      <c r="G320">
        <v>925000</v>
      </c>
      <c r="H320">
        <v>925000</v>
      </c>
      <c r="I320" t="s">
        <v>8</v>
      </c>
      <c r="J320">
        <v>0</v>
      </c>
      <c r="K320">
        <v>0</v>
      </c>
      <c r="L320">
        <v>0</v>
      </c>
      <c r="M320">
        <v>0</v>
      </c>
    </row>
    <row r="321" spans="1:13" ht="15" customHeight="1" x14ac:dyDescent="0.25">
      <c r="A321" t="s">
        <v>2386</v>
      </c>
      <c r="B321" t="s">
        <v>16</v>
      </c>
      <c r="C321" t="s">
        <v>331</v>
      </c>
      <c r="D321" t="s">
        <v>2353</v>
      </c>
      <c r="E321" t="s">
        <v>2347</v>
      </c>
      <c r="F321">
        <v>23</v>
      </c>
      <c r="G321">
        <v>925000</v>
      </c>
      <c r="H321">
        <v>925000</v>
      </c>
      <c r="I321" t="s">
        <v>8</v>
      </c>
      <c r="J321">
        <v>0</v>
      </c>
      <c r="K321">
        <v>0</v>
      </c>
      <c r="L321">
        <v>0</v>
      </c>
      <c r="M321">
        <v>0</v>
      </c>
    </row>
    <row r="322" spans="1:13" ht="15" customHeight="1" x14ac:dyDescent="0.25">
      <c r="A322" t="s">
        <v>2387</v>
      </c>
      <c r="B322" t="s">
        <v>16</v>
      </c>
      <c r="C322" t="s">
        <v>331</v>
      </c>
      <c r="D322" t="s">
        <v>70</v>
      </c>
      <c r="E322" t="s">
        <v>2347</v>
      </c>
      <c r="F322">
        <v>21</v>
      </c>
      <c r="G322">
        <v>925000</v>
      </c>
      <c r="H322">
        <v>925000</v>
      </c>
      <c r="I322">
        <v>925000</v>
      </c>
      <c r="J322" t="s">
        <v>8</v>
      </c>
      <c r="K322">
        <v>0</v>
      </c>
      <c r="L322">
        <v>0</v>
      </c>
      <c r="M322">
        <v>0</v>
      </c>
    </row>
    <row r="323" spans="1:13" ht="15" customHeight="1" x14ac:dyDescent="0.25">
      <c r="A323" t="s">
        <v>2388</v>
      </c>
      <c r="B323" t="s">
        <v>16</v>
      </c>
      <c r="C323" t="s">
        <v>331</v>
      </c>
      <c r="D323" t="s">
        <v>2341</v>
      </c>
      <c r="E323" t="s">
        <v>2347</v>
      </c>
      <c r="F323">
        <v>21</v>
      </c>
      <c r="G323">
        <v>995833</v>
      </c>
      <c r="H323">
        <v>995833</v>
      </c>
      <c r="I323">
        <v>995833</v>
      </c>
      <c r="J323" t="s">
        <v>8</v>
      </c>
      <c r="K323">
        <v>0</v>
      </c>
      <c r="L323">
        <v>0</v>
      </c>
      <c r="M323">
        <v>0</v>
      </c>
    </row>
    <row r="324" spans="1:13" ht="15" customHeight="1" x14ac:dyDescent="0.25">
      <c r="A324" t="s">
        <v>2389</v>
      </c>
      <c r="B324" t="s">
        <v>16</v>
      </c>
      <c r="C324" t="s">
        <v>331</v>
      </c>
      <c r="D324" t="s">
        <v>2339</v>
      </c>
      <c r="E324" t="s">
        <v>2347</v>
      </c>
      <c r="F324">
        <v>24</v>
      </c>
      <c r="G324">
        <v>925000</v>
      </c>
      <c r="H324" t="s">
        <v>8</v>
      </c>
      <c r="I324">
        <v>0</v>
      </c>
      <c r="J324">
        <v>0</v>
      </c>
      <c r="K324">
        <v>0</v>
      </c>
      <c r="L324">
        <v>0</v>
      </c>
      <c r="M324">
        <v>0</v>
      </c>
    </row>
    <row r="325" spans="1:13" ht="15" customHeight="1" x14ac:dyDescent="0.25">
      <c r="A325" t="s">
        <v>2390</v>
      </c>
      <c r="B325" t="s">
        <v>16</v>
      </c>
      <c r="C325" t="s">
        <v>333</v>
      </c>
      <c r="D325" t="s">
        <v>70</v>
      </c>
      <c r="E325" t="s">
        <v>334</v>
      </c>
      <c r="F325">
        <v>19</v>
      </c>
      <c r="G325">
        <v>1431667</v>
      </c>
      <c r="H325">
        <v>1431667</v>
      </c>
      <c r="I325">
        <v>1431667</v>
      </c>
      <c r="J325" t="s">
        <v>8</v>
      </c>
      <c r="K325">
        <v>0</v>
      </c>
      <c r="L325">
        <v>0</v>
      </c>
      <c r="M325">
        <v>0</v>
      </c>
    </row>
    <row r="326" spans="1:13" ht="15" customHeight="1" x14ac:dyDescent="0.25">
      <c r="A326" t="s">
        <v>1878</v>
      </c>
      <c r="B326" t="s">
        <v>16</v>
      </c>
      <c r="C326" t="s">
        <v>331</v>
      </c>
      <c r="D326" t="s">
        <v>2341</v>
      </c>
      <c r="E326" t="s">
        <v>2347</v>
      </c>
      <c r="F326">
        <v>22</v>
      </c>
      <c r="G326">
        <v>1644166</v>
      </c>
      <c r="H326" t="s">
        <v>8</v>
      </c>
      <c r="I326">
        <v>0</v>
      </c>
      <c r="J326">
        <v>0</v>
      </c>
      <c r="K326">
        <v>0</v>
      </c>
      <c r="L326">
        <v>0</v>
      </c>
      <c r="M326">
        <v>0</v>
      </c>
    </row>
    <row r="327" spans="1:13" ht="15" customHeight="1" x14ac:dyDescent="0.25">
      <c r="A327" t="s">
        <v>2391</v>
      </c>
      <c r="B327" t="s">
        <v>16</v>
      </c>
      <c r="C327" t="s">
        <v>333</v>
      </c>
      <c r="D327" t="s">
        <v>70</v>
      </c>
      <c r="E327" t="s">
        <v>334</v>
      </c>
      <c r="F327">
        <v>19</v>
      </c>
      <c r="G327">
        <v>901666</v>
      </c>
      <c r="H327">
        <v>901666</v>
      </c>
      <c r="I327">
        <v>901666</v>
      </c>
      <c r="J327" t="s">
        <v>8</v>
      </c>
      <c r="K327">
        <v>0</v>
      </c>
      <c r="L327">
        <v>0</v>
      </c>
      <c r="M327">
        <v>0</v>
      </c>
    </row>
    <row r="328" spans="1:13" ht="15" customHeight="1" x14ac:dyDescent="0.25">
      <c r="A328" t="s">
        <v>1880</v>
      </c>
      <c r="B328" t="s">
        <v>16</v>
      </c>
      <c r="C328" t="s">
        <v>331</v>
      </c>
      <c r="D328" t="s">
        <v>2341</v>
      </c>
      <c r="E328" t="s">
        <v>2347</v>
      </c>
      <c r="F328">
        <v>20</v>
      </c>
      <c r="G328">
        <v>894167</v>
      </c>
      <c r="H328">
        <v>894167</v>
      </c>
      <c r="I328">
        <v>894167</v>
      </c>
      <c r="J328" t="s">
        <v>8</v>
      </c>
      <c r="K328">
        <v>0</v>
      </c>
      <c r="L328">
        <v>0</v>
      </c>
      <c r="M328">
        <v>0</v>
      </c>
    </row>
    <row r="329" spans="1:13" ht="15" customHeight="1" x14ac:dyDescent="0.25">
      <c r="A329" t="s">
        <v>1882</v>
      </c>
      <c r="B329" t="s">
        <v>16</v>
      </c>
      <c r="C329" t="s">
        <v>331</v>
      </c>
      <c r="D329" t="s">
        <v>2353</v>
      </c>
      <c r="E329" t="s">
        <v>2347</v>
      </c>
      <c r="F329">
        <v>21</v>
      </c>
      <c r="G329">
        <v>880000</v>
      </c>
      <c r="H329">
        <v>880000</v>
      </c>
      <c r="I329" t="s">
        <v>8</v>
      </c>
      <c r="J329">
        <v>0</v>
      </c>
      <c r="K329">
        <v>0</v>
      </c>
      <c r="L329">
        <v>0</v>
      </c>
      <c r="M329">
        <v>0</v>
      </c>
    </row>
    <row r="330" spans="1:13" ht="15" customHeight="1" x14ac:dyDescent="0.25">
      <c r="A330" t="s">
        <v>1883</v>
      </c>
      <c r="B330" t="s">
        <v>16</v>
      </c>
      <c r="C330" t="s">
        <v>331</v>
      </c>
      <c r="D330" t="s">
        <v>2339</v>
      </c>
      <c r="E330" t="s">
        <v>2347</v>
      </c>
      <c r="F330">
        <v>24</v>
      </c>
      <c r="G330">
        <v>925000</v>
      </c>
      <c r="H330" t="s">
        <v>8</v>
      </c>
      <c r="I330">
        <v>0</v>
      </c>
      <c r="J330">
        <v>0</v>
      </c>
      <c r="K330">
        <v>0</v>
      </c>
      <c r="L330">
        <v>0</v>
      </c>
      <c r="M330">
        <v>0</v>
      </c>
    </row>
    <row r="331" spans="1:13" ht="15" customHeight="1" x14ac:dyDescent="0.25">
      <c r="A331" t="s">
        <v>1886</v>
      </c>
      <c r="B331" t="s">
        <v>16</v>
      </c>
      <c r="C331" t="s">
        <v>331</v>
      </c>
      <c r="D331" t="s">
        <v>2339</v>
      </c>
      <c r="E331" t="s">
        <v>2347</v>
      </c>
      <c r="F331">
        <v>20</v>
      </c>
      <c r="G331">
        <v>738333</v>
      </c>
      <c r="H331">
        <v>738333</v>
      </c>
      <c r="I331" t="s">
        <v>8</v>
      </c>
      <c r="J331">
        <v>0</v>
      </c>
      <c r="K331">
        <v>0</v>
      </c>
      <c r="L331">
        <v>0</v>
      </c>
      <c r="M331">
        <v>0</v>
      </c>
    </row>
    <row r="332" spans="1:13" ht="15" customHeight="1" x14ac:dyDescent="0.25">
      <c r="A332" t="s">
        <v>2269</v>
      </c>
      <c r="B332" t="s">
        <v>16</v>
      </c>
      <c r="C332">
        <v>0</v>
      </c>
      <c r="D332" t="s">
        <v>70</v>
      </c>
      <c r="E332" t="s">
        <v>2347</v>
      </c>
      <c r="F332">
        <v>27</v>
      </c>
      <c r="G332">
        <v>737500</v>
      </c>
      <c r="H332">
        <v>737500</v>
      </c>
      <c r="I332" t="s">
        <v>7</v>
      </c>
      <c r="J332">
        <v>0</v>
      </c>
      <c r="K332">
        <v>0</v>
      </c>
      <c r="L332">
        <v>0</v>
      </c>
      <c r="M332">
        <v>0</v>
      </c>
    </row>
    <row r="333" spans="1:13" ht="15" customHeight="1" x14ac:dyDescent="0.25">
      <c r="A333" t="s">
        <v>1888</v>
      </c>
      <c r="B333" t="s">
        <v>16</v>
      </c>
      <c r="C333" t="s">
        <v>331</v>
      </c>
      <c r="D333" t="s">
        <v>2349</v>
      </c>
      <c r="E333" t="s">
        <v>2347</v>
      </c>
      <c r="F333">
        <v>24</v>
      </c>
      <c r="G333">
        <v>722500</v>
      </c>
      <c r="H333" t="s">
        <v>8</v>
      </c>
      <c r="I333">
        <v>0</v>
      </c>
      <c r="J333">
        <v>0</v>
      </c>
      <c r="K333">
        <v>0</v>
      </c>
      <c r="L333">
        <v>0</v>
      </c>
      <c r="M333">
        <v>0</v>
      </c>
    </row>
    <row r="334" spans="1:13" ht="15" customHeight="1" x14ac:dyDescent="0.25">
      <c r="A334" t="s">
        <v>1892</v>
      </c>
      <c r="B334" t="s">
        <v>16</v>
      </c>
      <c r="C334">
        <v>0</v>
      </c>
      <c r="D334" t="s">
        <v>2341</v>
      </c>
      <c r="E334" t="s">
        <v>2347</v>
      </c>
      <c r="F334">
        <v>26</v>
      </c>
      <c r="G334">
        <v>675000</v>
      </c>
      <c r="H334" t="s">
        <v>7</v>
      </c>
      <c r="I334">
        <v>0</v>
      </c>
      <c r="J334">
        <v>0</v>
      </c>
      <c r="K334">
        <v>0</v>
      </c>
      <c r="L334">
        <v>0</v>
      </c>
      <c r="M334">
        <v>0</v>
      </c>
    </row>
    <row r="335" spans="1:13" ht="15" customHeight="1" x14ac:dyDescent="0.25">
      <c r="A335" t="s">
        <v>2392</v>
      </c>
      <c r="B335" t="s">
        <v>16</v>
      </c>
      <c r="C335" t="s">
        <v>331</v>
      </c>
      <c r="D335" t="s">
        <v>79</v>
      </c>
      <c r="E335" t="s">
        <v>2347</v>
      </c>
      <c r="F335">
        <v>22</v>
      </c>
      <c r="G335">
        <v>1293750</v>
      </c>
      <c r="H335">
        <v>1293750</v>
      </c>
      <c r="I335" t="s">
        <v>8</v>
      </c>
      <c r="J335">
        <v>0</v>
      </c>
      <c r="K335">
        <v>0</v>
      </c>
      <c r="L335">
        <v>0</v>
      </c>
      <c r="M335">
        <v>0</v>
      </c>
    </row>
    <row r="336" spans="1:13" ht="15" customHeight="1" x14ac:dyDescent="0.25">
      <c r="A336" t="s">
        <v>2393</v>
      </c>
      <c r="B336" t="s">
        <v>16</v>
      </c>
      <c r="C336" t="s">
        <v>331</v>
      </c>
      <c r="D336" t="s">
        <v>2346</v>
      </c>
      <c r="E336" t="s">
        <v>2347</v>
      </c>
      <c r="F336">
        <v>25</v>
      </c>
      <c r="G336">
        <v>925000</v>
      </c>
      <c r="H336" t="s">
        <v>8</v>
      </c>
      <c r="I336">
        <v>0</v>
      </c>
      <c r="J336">
        <v>0</v>
      </c>
      <c r="K336">
        <v>0</v>
      </c>
      <c r="L336">
        <v>0</v>
      </c>
      <c r="M336">
        <v>0</v>
      </c>
    </row>
    <row r="337" spans="1:13" ht="15" customHeight="1" x14ac:dyDescent="0.25">
      <c r="A337" t="s">
        <v>1884</v>
      </c>
      <c r="B337" t="s">
        <v>16</v>
      </c>
      <c r="C337" t="s">
        <v>331</v>
      </c>
      <c r="D337" t="s">
        <v>2346</v>
      </c>
      <c r="E337" t="s">
        <v>2347</v>
      </c>
      <c r="F337">
        <v>21</v>
      </c>
      <c r="G337">
        <v>761666</v>
      </c>
      <c r="H337">
        <v>761666</v>
      </c>
      <c r="I337" t="s">
        <v>8</v>
      </c>
      <c r="J337">
        <v>0</v>
      </c>
      <c r="K337">
        <v>0</v>
      </c>
      <c r="L337">
        <v>0</v>
      </c>
      <c r="M337">
        <v>0</v>
      </c>
    </row>
    <row r="338" spans="1:13" ht="15" customHeight="1" x14ac:dyDescent="0.25">
      <c r="A338" t="s">
        <v>1885</v>
      </c>
      <c r="B338" t="s">
        <v>16</v>
      </c>
      <c r="C338" t="s">
        <v>331</v>
      </c>
      <c r="D338" t="s">
        <v>2346</v>
      </c>
      <c r="E338" t="s">
        <v>2347</v>
      </c>
      <c r="F338">
        <v>23</v>
      </c>
      <c r="G338">
        <v>745000</v>
      </c>
      <c r="H338" t="s">
        <v>8</v>
      </c>
      <c r="I338">
        <v>0</v>
      </c>
      <c r="J338">
        <v>0</v>
      </c>
      <c r="K338">
        <v>0</v>
      </c>
      <c r="L338">
        <v>0</v>
      </c>
      <c r="M338">
        <v>0</v>
      </c>
    </row>
    <row r="339" spans="1:13" ht="15" customHeight="1" x14ac:dyDescent="0.25">
      <c r="A339" t="s">
        <v>1890</v>
      </c>
      <c r="B339" t="s">
        <v>16</v>
      </c>
      <c r="C339" t="s">
        <v>331</v>
      </c>
      <c r="D339" t="s">
        <v>2346</v>
      </c>
      <c r="E339" t="s">
        <v>2347</v>
      </c>
      <c r="F339">
        <v>21</v>
      </c>
      <c r="G339">
        <v>701666</v>
      </c>
      <c r="H339">
        <v>701666</v>
      </c>
      <c r="I339" t="s">
        <v>8</v>
      </c>
      <c r="J339">
        <v>0</v>
      </c>
      <c r="K339">
        <v>0</v>
      </c>
      <c r="L339">
        <v>0</v>
      </c>
      <c r="M339">
        <v>0</v>
      </c>
    </row>
    <row r="340" spans="1:13" ht="15" customHeight="1" x14ac:dyDescent="0.25">
      <c r="A340" t="s">
        <v>1875</v>
      </c>
      <c r="B340" t="s">
        <v>16</v>
      </c>
      <c r="C340">
        <v>0</v>
      </c>
      <c r="D340" t="s">
        <v>79</v>
      </c>
      <c r="E340" t="s">
        <v>2347</v>
      </c>
      <c r="F340">
        <v>25</v>
      </c>
      <c r="G340">
        <v>700000</v>
      </c>
      <c r="H340" t="s">
        <v>8</v>
      </c>
      <c r="I340">
        <v>0</v>
      </c>
      <c r="J340">
        <v>0</v>
      </c>
      <c r="K340">
        <v>0</v>
      </c>
      <c r="L340">
        <v>0</v>
      </c>
      <c r="M340">
        <v>0</v>
      </c>
    </row>
    <row r="341" spans="1:13" ht="15" customHeight="1" x14ac:dyDescent="0.25">
      <c r="A341" t="s">
        <v>1894</v>
      </c>
      <c r="B341" t="s">
        <v>16</v>
      </c>
      <c r="C341">
        <v>0</v>
      </c>
      <c r="D341" t="s">
        <v>2346</v>
      </c>
      <c r="E341" t="s">
        <v>2347</v>
      </c>
      <c r="F341">
        <v>24</v>
      </c>
      <c r="G341">
        <v>700000</v>
      </c>
      <c r="H341" t="s">
        <v>8</v>
      </c>
      <c r="I341">
        <v>0</v>
      </c>
      <c r="J341">
        <v>0</v>
      </c>
      <c r="K341">
        <v>0</v>
      </c>
      <c r="L341">
        <v>0</v>
      </c>
      <c r="M341">
        <v>0</v>
      </c>
    </row>
    <row r="342" spans="1:13" ht="15" customHeight="1" x14ac:dyDescent="0.25">
      <c r="A342" t="s">
        <v>1895</v>
      </c>
      <c r="B342" t="s">
        <v>16</v>
      </c>
      <c r="C342">
        <v>0</v>
      </c>
      <c r="D342" t="s">
        <v>2346</v>
      </c>
      <c r="E342" t="s">
        <v>2347</v>
      </c>
      <c r="F342">
        <v>28</v>
      </c>
      <c r="G342">
        <v>700000</v>
      </c>
      <c r="H342">
        <v>700000</v>
      </c>
      <c r="I342" t="s">
        <v>7</v>
      </c>
      <c r="J342">
        <v>0</v>
      </c>
      <c r="K342">
        <v>0</v>
      </c>
      <c r="L342">
        <v>0</v>
      </c>
      <c r="M342">
        <v>0</v>
      </c>
    </row>
    <row r="343" spans="1:13" ht="15" customHeight="1" x14ac:dyDescent="0.25">
      <c r="A343" t="s">
        <v>1896</v>
      </c>
      <c r="B343" t="s">
        <v>16</v>
      </c>
      <c r="C343">
        <v>0</v>
      </c>
      <c r="D343" t="s">
        <v>2345</v>
      </c>
      <c r="E343" t="s">
        <v>2347</v>
      </c>
      <c r="F343">
        <v>26</v>
      </c>
      <c r="G343">
        <v>700000</v>
      </c>
      <c r="H343" t="s">
        <v>7</v>
      </c>
      <c r="I343">
        <v>0</v>
      </c>
      <c r="J343">
        <v>0</v>
      </c>
      <c r="K343">
        <v>0</v>
      </c>
      <c r="L343">
        <v>0</v>
      </c>
      <c r="M343">
        <v>0</v>
      </c>
    </row>
    <row r="344" spans="1:13" ht="15" customHeight="1" x14ac:dyDescent="0.25">
      <c r="A344" t="s">
        <v>1876</v>
      </c>
      <c r="B344" t="s">
        <v>16</v>
      </c>
      <c r="C344" t="s">
        <v>331</v>
      </c>
      <c r="D344" t="s">
        <v>121</v>
      </c>
      <c r="E344" t="s">
        <v>2347</v>
      </c>
      <c r="F344">
        <v>21</v>
      </c>
      <c r="G344">
        <v>925000</v>
      </c>
      <c r="H344">
        <v>925000</v>
      </c>
      <c r="I344" t="s">
        <v>8</v>
      </c>
      <c r="J344">
        <v>0</v>
      </c>
      <c r="K344">
        <v>0</v>
      </c>
      <c r="L344">
        <v>0</v>
      </c>
      <c r="M344">
        <v>0</v>
      </c>
    </row>
    <row r="345" spans="1:13" ht="15" customHeight="1" x14ac:dyDescent="0.25">
      <c r="A345" t="s">
        <v>2394</v>
      </c>
      <c r="B345" t="s">
        <v>16</v>
      </c>
      <c r="C345" t="s">
        <v>331</v>
      </c>
      <c r="D345" t="s">
        <v>121</v>
      </c>
      <c r="E345" t="s">
        <v>2347</v>
      </c>
      <c r="F345">
        <v>20</v>
      </c>
      <c r="G345">
        <v>1387500</v>
      </c>
      <c r="H345">
        <v>1387500</v>
      </c>
      <c r="I345">
        <v>1387500</v>
      </c>
      <c r="J345" t="s">
        <v>8</v>
      </c>
      <c r="K345">
        <v>0</v>
      </c>
      <c r="L345">
        <v>0</v>
      </c>
      <c r="M345">
        <v>0</v>
      </c>
    </row>
    <row r="346" spans="1:13" ht="15" customHeight="1" x14ac:dyDescent="0.25">
      <c r="A346" t="s">
        <v>1891</v>
      </c>
      <c r="B346" t="s">
        <v>16</v>
      </c>
      <c r="C346">
        <v>0</v>
      </c>
      <c r="D346" t="s">
        <v>121</v>
      </c>
      <c r="E346" t="s">
        <v>2347</v>
      </c>
      <c r="F346">
        <v>24</v>
      </c>
      <c r="G346">
        <v>700000</v>
      </c>
      <c r="H346" t="s">
        <v>8</v>
      </c>
      <c r="I346">
        <v>0</v>
      </c>
      <c r="J346">
        <v>0</v>
      </c>
      <c r="K346">
        <v>0</v>
      </c>
      <c r="L346">
        <v>0</v>
      </c>
      <c r="M346">
        <v>0</v>
      </c>
    </row>
    <row r="347" spans="1:13" ht="15" customHeight="1" x14ac:dyDescent="0.25">
      <c r="A347" t="s">
        <v>1565</v>
      </c>
      <c r="B347" t="s">
        <v>26</v>
      </c>
      <c r="C347" t="s">
        <v>364</v>
      </c>
      <c r="D347" t="s">
        <v>90</v>
      </c>
      <c r="E347" t="s">
        <v>2569</v>
      </c>
      <c r="F347">
        <v>27</v>
      </c>
      <c r="G347">
        <v>11642857</v>
      </c>
      <c r="H347">
        <v>11642857</v>
      </c>
      <c r="I347">
        <v>11642857</v>
      </c>
      <c r="J347">
        <v>11642857</v>
      </c>
      <c r="K347">
        <v>11642857</v>
      </c>
      <c r="L347">
        <v>11642857</v>
      </c>
      <c r="M347">
        <v>11642857</v>
      </c>
    </row>
    <row r="348" spans="1:13" ht="15" customHeight="1" x14ac:dyDescent="0.25">
      <c r="A348" t="s">
        <v>2655</v>
      </c>
      <c r="B348" t="s">
        <v>26</v>
      </c>
      <c r="C348" t="s">
        <v>364</v>
      </c>
      <c r="D348" t="s">
        <v>70</v>
      </c>
      <c r="E348" t="s">
        <v>2569</v>
      </c>
      <c r="F348">
        <v>26</v>
      </c>
      <c r="G348">
        <v>5350000</v>
      </c>
      <c r="H348">
        <v>5350000</v>
      </c>
      <c r="I348">
        <v>5350000</v>
      </c>
      <c r="J348" t="s">
        <v>7</v>
      </c>
      <c r="K348">
        <v>0</v>
      </c>
      <c r="L348">
        <v>0</v>
      </c>
      <c r="M348">
        <v>0</v>
      </c>
    </row>
    <row r="349" spans="1:13" ht="15" customHeight="1" x14ac:dyDescent="0.25">
      <c r="A349" t="s">
        <v>2656</v>
      </c>
      <c r="B349" t="s">
        <v>26</v>
      </c>
      <c r="C349" t="s">
        <v>326</v>
      </c>
      <c r="D349" t="s">
        <v>90</v>
      </c>
      <c r="E349" t="s">
        <v>2569</v>
      </c>
      <c r="F349">
        <v>28</v>
      </c>
      <c r="G349">
        <v>4625000</v>
      </c>
      <c r="H349" t="s">
        <v>7</v>
      </c>
      <c r="I349">
        <v>0</v>
      </c>
      <c r="J349">
        <v>0</v>
      </c>
      <c r="K349">
        <v>0</v>
      </c>
      <c r="L349">
        <v>0</v>
      </c>
      <c r="M349">
        <v>0</v>
      </c>
    </row>
    <row r="350" spans="1:13" ht="15" customHeight="1" x14ac:dyDescent="0.25">
      <c r="A350" t="s">
        <v>1668</v>
      </c>
      <c r="B350" t="s">
        <v>26</v>
      </c>
      <c r="C350">
        <v>0</v>
      </c>
      <c r="D350" t="s">
        <v>2596</v>
      </c>
      <c r="E350" t="s">
        <v>2569</v>
      </c>
      <c r="F350">
        <v>26</v>
      </c>
      <c r="G350">
        <v>4000000</v>
      </c>
      <c r="H350" t="s">
        <v>7</v>
      </c>
      <c r="I350">
        <v>0</v>
      </c>
      <c r="J350">
        <v>0</v>
      </c>
      <c r="K350">
        <v>0</v>
      </c>
      <c r="L350">
        <v>0</v>
      </c>
      <c r="M350">
        <v>0</v>
      </c>
    </row>
    <row r="351" spans="1:13" ht="15" customHeight="1" x14ac:dyDescent="0.25">
      <c r="A351" t="s">
        <v>1670</v>
      </c>
      <c r="B351" t="s">
        <v>26</v>
      </c>
      <c r="C351">
        <v>0</v>
      </c>
      <c r="D351" t="s">
        <v>2572</v>
      </c>
      <c r="E351" t="s">
        <v>2569</v>
      </c>
      <c r="F351">
        <v>24</v>
      </c>
      <c r="G351">
        <v>3250000</v>
      </c>
      <c r="H351">
        <v>3250000</v>
      </c>
      <c r="I351" t="s">
        <v>8</v>
      </c>
      <c r="J351">
        <v>0</v>
      </c>
      <c r="K351">
        <v>0</v>
      </c>
      <c r="L351">
        <v>0</v>
      </c>
      <c r="M351">
        <v>0</v>
      </c>
    </row>
    <row r="352" spans="1:13" ht="15" customHeight="1" x14ac:dyDescent="0.25">
      <c r="A352" t="s">
        <v>2129</v>
      </c>
      <c r="B352" t="s">
        <v>26</v>
      </c>
      <c r="C352">
        <v>0</v>
      </c>
      <c r="D352" t="s">
        <v>2576</v>
      </c>
      <c r="E352" t="s">
        <v>2569</v>
      </c>
      <c r="F352">
        <v>26</v>
      </c>
      <c r="G352">
        <v>3100000</v>
      </c>
      <c r="H352" t="s">
        <v>8</v>
      </c>
      <c r="I352">
        <v>0</v>
      </c>
      <c r="J352">
        <v>0</v>
      </c>
      <c r="K352">
        <v>0</v>
      </c>
      <c r="L352">
        <v>0</v>
      </c>
      <c r="M352">
        <v>0</v>
      </c>
    </row>
    <row r="353" spans="1:13" ht="15" customHeight="1" x14ac:dyDescent="0.25">
      <c r="A353" t="s">
        <v>1274</v>
      </c>
      <c r="B353" t="s">
        <v>26</v>
      </c>
      <c r="C353" t="s">
        <v>2578</v>
      </c>
      <c r="D353" t="s">
        <v>90</v>
      </c>
      <c r="E353" t="s">
        <v>2569</v>
      </c>
      <c r="F353">
        <v>31</v>
      </c>
      <c r="G353">
        <v>1900000</v>
      </c>
      <c r="H353" t="s">
        <v>7</v>
      </c>
      <c r="I353">
        <v>0</v>
      </c>
      <c r="J353">
        <v>0</v>
      </c>
      <c r="K353">
        <v>0</v>
      </c>
      <c r="L353">
        <v>0</v>
      </c>
      <c r="M353">
        <v>0</v>
      </c>
    </row>
    <row r="354" spans="1:13" ht="15" customHeight="1" x14ac:dyDescent="0.25">
      <c r="A354" t="s">
        <v>2657</v>
      </c>
      <c r="B354" t="s">
        <v>26</v>
      </c>
      <c r="C354">
        <v>0</v>
      </c>
      <c r="D354" t="s">
        <v>85</v>
      </c>
      <c r="E354" t="s">
        <v>2569</v>
      </c>
      <c r="F354">
        <v>27</v>
      </c>
      <c r="G354">
        <v>1850000</v>
      </c>
      <c r="H354" t="s">
        <v>7</v>
      </c>
      <c r="I354">
        <v>0</v>
      </c>
      <c r="J354">
        <v>0</v>
      </c>
      <c r="K354">
        <v>0</v>
      </c>
      <c r="L354">
        <v>0</v>
      </c>
      <c r="M354">
        <v>0</v>
      </c>
    </row>
    <row r="355" spans="1:13" ht="15" customHeight="1" x14ac:dyDescent="0.25">
      <c r="A355" t="s">
        <v>2597</v>
      </c>
      <c r="B355" t="s">
        <v>26</v>
      </c>
      <c r="C355" t="s">
        <v>333</v>
      </c>
      <c r="D355" t="s">
        <v>85</v>
      </c>
      <c r="E355" t="s">
        <v>2569</v>
      </c>
      <c r="F355">
        <v>18</v>
      </c>
      <c r="G355">
        <v>3575000</v>
      </c>
      <c r="H355">
        <v>3575000</v>
      </c>
      <c r="I355">
        <v>3575000</v>
      </c>
      <c r="J355" t="s">
        <v>8</v>
      </c>
      <c r="K355">
        <v>0</v>
      </c>
      <c r="L355">
        <v>0</v>
      </c>
      <c r="M355">
        <v>0</v>
      </c>
    </row>
    <row r="356" spans="1:13" ht="15" customHeight="1" x14ac:dyDescent="0.25">
      <c r="A356" t="s">
        <v>1680</v>
      </c>
      <c r="B356" t="s">
        <v>26</v>
      </c>
      <c r="C356" t="s">
        <v>331</v>
      </c>
      <c r="D356" t="s">
        <v>2586</v>
      </c>
      <c r="E356" t="s">
        <v>2569</v>
      </c>
      <c r="F356">
        <v>19</v>
      </c>
      <c r="G356">
        <v>1244166</v>
      </c>
      <c r="H356">
        <v>1244166</v>
      </c>
      <c r="I356" t="s">
        <v>8</v>
      </c>
      <c r="J356">
        <v>0</v>
      </c>
      <c r="K356">
        <v>0</v>
      </c>
      <c r="L356">
        <v>0</v>
      </c>
      <c r="M356">
        <v>0</v>
      </c>
    </row>
    <row r="357" spans="1:13" ht="15" customHeight="1" x14ac:dyDescent="0.25">
      <c r="A357" t="s">
        <v>1681</v>
      </c>
      <c r="B357" t="s">
        <v>26</v>
      </c>
      <c r="C357" t="s">
        <v>331</v>
      </c>
      <c r="D357" t="s">
        <v>2571</v>
      </c>
      <c r="E357" t="s">
        <v>2569</v>
      </c>
      <c r="F357">
        <v>20</v>
      </c>
      <c r="G357">
        <v>1744166</v>
      </c>
      <c r="H357">
        <v>1744166</v>
      </c>
      <c r="I357" t="s">
        <v>8</v>
      </c>
      <c r="J357">
        <v>0</v>
      </c>
      <c r="K357">
        <v>0</v>
      </c>
      <c r="L357">
        <v>0</v>
      </c>
      <c r="M357">
        <v>0</v>
      </c>
    </row>
    <row r="358" spans="1:13" ht="15" customHeight="1" x14ac:dyDescent="0.25">
      <c r="A358" t="s">
        <v>1683</v>
      </c>
      <c r="B358" t="s">
        <v>26</v>
      </c>
      <c r="C358" t="s">
        <v>331</v>
      </c>
      <c r="D358" t="s">
        <v>70</v>
      </c>
      <c r="E358" t="s">
        <v>2569</v>
      </c>
      <c r="F358">
        <v>21</v>
      </c>
      <c r="G358">
        <v>863333</v>
      </c>
      <c r="H358">
        <v>863333</v>
      </c>
      <c r="I358" t="s">
        <v>8</v>
      </c>
      <c r="J358">
        <v>0</v>
      </c>
      <c r="K358">
        <v>0</v>
      </c>
      <c r="L358">
        <v>0</v>
      </c>
      <c r="M358">
        <v>0</v>
      </c>
    </row>
    <row r="359" spans="1:13" ht="15" customHeight="1" x14ac:dyDescent="0.25">
      <c r="A359" t="s">
        <v>1558</v>
      </c>
      <c r="B359" t="s">
        <v>26</v>
      </c>
      <c r="C359">
        <v>0</v>
      </c>
      <c r="D359" t="s">
        <v>2571</v>
      </c>
      <c r="E359" t="s">
        <v>2569</v>
      </c>
      <c r="F359">
        <v>27</v>
      </c>
      <c r="G359">
        <v>750000</v>
      </c>
      <c r="H359" t="s">
        <v>7</v>
      </c>
      <c r="I359">
        <v>0</v>
      </c>
      <c r="J359">
        <v>0</v>
      </c>
      <c r="K359">
        <v>0</v>
      </c>
      <c r="L359">
        <v>0</v>
      </c>
      <c r="M359">
        <v>0</v>
      </c>
    </row>
    <row r="360" spans="1:13" x14ac:dyDescent="0.25">
      <c r="A360" t="s">
        <v>1694</v>
      </c>
      <c r="B360" t="s">
        <v>26</v>
      </c>
      <c r="C360">
        <v>0</v>
      </c>
      <c r="D360" t="s">
        <v>2571</v>
      </c>
      <c r="E360" t="s">
        <v>2569</v>
      </c>
      <c r="F360">
        <v>25</v>
      </c>
      <c r="G360">
        <v>700000</v>
      </c>
      <c r="H360" t="s">
        <v>8</v>
      </c>
      <c r="I360">
        <v>0</v>
      </c>
      <c r="J360">
        <v>0</v>
      </c>
      <c r="K360">
        <v>0</v>
      </c>
      <c r="L360">
        <v>0</v>
      </c>
      <c r="M360">
        <v>0</v>
      </c>
    </row>
    <row r="361" spans="1:13" ht="15" customHeight="1" x14ac:dyDescent="0.25">
      <c r="A361" t="s">
        <v>2011</v>
      </c>
      <c r="B361" t="s">
        <v>26</v>
      </c>
      <c r="C361">
        <v>0</v>
      </c>
      <c r="D361" t="s">
        <v>2580</v>
      </c>
      <c r="E361" t="s">
        <v>2569</v>
      </c>
      <c r="F361">
        <v>23</v>
      </c>
      <c r="G361" t="s">
        <v>8</v>
      </c>
      <c r="H361">
        <v>0</v>
      </c>
      <c r="I361">
        <v>0</v>
      </c>
      <c r="J361">
        <v>0</v>
      </c>
      <c r="K361">
        <v>0</v>
      </c>
      <c r="L361">
        <v>0</v>
      </c>
      <c r="M361">
        <v>0</v>
      </c>
    </row>
    <row r="362" spans="1:13" ht="15" customHeight="1" x14ac:dyDescent="0.25">
      <c r="A362" t="s">
        <v>2001</v>
      </c>
      <c r="B362" t="s">
        <v>26</v>
      </c>
      <c r="C362">
        <v>0</v>
      </c>
      <c r="D362" t="s">
        <v>324</v>
      </c>
      <c r="E362" t="s">
        <v>2569</v>
      </c>
      <c r="F362">
        <v>25</v>
      </c>
      <c r="G362">
        <v>8000000</v>
      </c>
      <c r="H362">
        <v>8000000</v>
      </c>
      <c r="I362">
        <v>8000000</v>
      </c>
      <c r="J362">
        <v>8000000</v>
      </c>
      <c r="K362">
        <v>8000000</v>
      </c>
      <c r="L362">
        <v>8000000</v>
      </c>
      <c r="M362">
        <v>8000000</v>
      </c>
    </row>
    <row r="363" spans="1:13" ht="15" customHeight="1" x14ac:dyDescent="0.25">
      <c r="A363" t="s">
        <v>2658</v>
      </c>
      <c r="B363" t="s">
        <v>26</v>
      </c>
      <c r="C363" t="s">
        <v>364</v>
      </c>
      <c r="D363" t="s">
        <v>325</v>
      </c>
      <c r="E363" t="s">
        <v>2569</v>
      </c>
      <c r="F363">
        <v>32</v>
      </c>
      <c r="G363">
        <v>5700000</v>
      </c>
      <c r="H363">
        <v>5700000</v>
      </c>
      <c r="I363" t="s">
        <v>7</v>
      </c>
      <c r="J363">
        <v>0</v>
      </c>
      <c r="K363">
        <v>0</v>
      </c>
      <c r="L363">
        <v>0</v>
      </c>
      <c r="M363">
        <v>0</v>
      </c>
    </row>
    <row r="364" spans="1:13" ht="15" customHeight="1" x14ac:dyDescent="0.25">
      <c r="A364" t="s">
        <v>1672</v>
      </c>
      <c r="B364" t="s">
        <v>26</v>
      </c>
      <c r="C364">
        <v>0</v>
      </c>
      <c r="D364" t="s">
        <v>325</v>
      </c>
      <c r="E364" t="s">
        <v>2569</v>
      </c>
      <c r="F364">
        <v>25</v>
      </c>
      <c r="G364">
        <v>5250000</v>
      </c>
      <c r="H364">
        <v>5250000</v>
      </c>
      <c r="I364">
        <v>5250000</v>
      </c>
      <c r="J364">
        <v>5250000</v>
      </c>
      <c r="K364">
        <v>5250000</v>
      </c>
      <c r="L364" t="s">
        <v>7</v>
      </c>
      <c r="M364">
        <v>0</v>
      </c>
    </row>
    <row r="365" spans="1:13" ht="15" customHeight="1" x14ac:dyDescent="0.25">
      <c r="A365" t="s">
        <v>1673</v>
      </c>
      <c r="B365" t="s">
        <v>26</v>
      </c>
      <c r="C365" t="s">
        <v>326</v>
      </c>
      <c r="D365" t="s">
        <v>2598</v>
      </c>
      <c r="E365" t="s">
        <v>2569</v>
      </c>
      <c r="F365">
        <v>30</v>
      </c>
      <c r="G365">
        <v>4350000</v>
      </c>
      <c r="H365">
        <v>4350000</v>
      </c>
      <c r="I365" t="s">
        <v>7</v>
      </c>
      <c r="J365">
        <v>0</v>
      </c>
      <c r="K365">
        <v>0</v>
      </c>
      <c r="L365">
        <v>0</v>
      </c>
      <c r="M365">
        <v>0</v>
      </c>
    </row>
    <row r="366" spans="1:13" ht="15" customHeight="1" x14ac:dyDescent="0.25">
      <c r="A366" t="s">
        <v>2457</v>
      </c>
      <c r="B366" t="s">
        <v>26</v>
      </c>
      <c r="C366" t="s">
        <v>331</v>
      </c>
      <c r="D366" t="s">
        <v>324</v>
      </c>
      <c r="E366" t="s">
        <v>2569</v>
      </c>
      <c r="F366">
        <v>21</v>
      </c>
      <c r="G366">
        <v>1775000</v>
      </c>
      <c r="H366">
        <v>1775000</v>
      </c>
      <c r="I366">
        <v>1775000</v>
      </c>
      <c r="J366" t="s">
        <v>8</v>
      </c>
      <c r="K366">
        <v>0</v>
      </c>
      <c r="L366">
        <v>0</v>
      </c>
      <c r="M366">
        <v>0</v>
      </c>
    </row>
    <row r="367" spans="1:13" x14ac:dyDescent="0.25">
      <c r="A367" t="s">
        <v>1684</v>
      </c>
      <c r="B367" t="s">
        <v>26</v>
      </c>
      <c r="C367" t="s">
        <v>331</v>
      </c>
      <c r="D367" t="s">
        <v>325</v>
      </c>
      <c r="E367" t="s">
        <v>2569</v>
      </c>
      <c r="F367">
        <v>21</v>
      </c>
      <c r="G367">
        <v>894166</v>
      </c>
      <c r="H367">
        <v>894166</v>
      </c>
      <c r="I367" t="s">
        <v>8</v>
      </c>
      <c r="J367">
        <v>0</v>
      </c>
      <c r="K367">
        <v>0</v>
      </c>
      <c r="L367">
        <v>0</v>
      </c>
      <c r="M367">
        <v>0</v>
      </c>
    </row>
    <row r="368" spans="1:13" ht="15" customHeight="1" x14ac:dyDescent="0.25">
      <c r="A368" t="s">
        <v>1674</v>
      </c>
      <c r="B368" t="s">
        <v>26</v>
      </c>
      <c r="C368">
        <v>0</v>
      </c>
      <c r="D368" t="s">
        <v>324</v>
      </c>
      <c r="E368" t="s">
        <v>2569</v>
      </c>
      <c r="F368">
        <v>23</v>
      </c>
      <c r="G368" t="s">
        <v>8</v>
      </c>
      <c r="H368">
        <v>0</v>
      </c>
      <c r="I368">
        <v>0</v>
      </c>
      <c r="J368">
        <v>0</v>
      </c>
      <c r="K368">
        <v>0</v>
      </c>
      <c r="L368">
        <v>0</v>
      </c>
      <c r="M368">
        <v>0</v>
      </c>
    </row>
    <row r="369" spans="1:13" ht="15" customHeight="1" x14ac:dyDescent="0.25">
      <c r="A369" t="s">
        <v>1675</v>
      </c>
      <c r="B369" t="s">
        <v>26</v>
      </c>
      <c r="C369" t="s">
        <v>364</v>
      </c>
      <c r="D369" t="s">
        <v>121</v>
      </c>
      <c r="E369" t="s">
        <v>2569</v>
      </c>
      <c r="F369">
        <v>37</v>
      </c>
      <c r="G369">
        <v>8500000</v>
      </c>
      <c r="H369">
        <v>8500000</v>
      </c>
      <c r="I369" t="s">
        <v>7</v>
      </c>
      <c r="J369">
        <v>0</v>
      </c>
      <c r="K369">
        <v>0</v>
      </c>
      <c r="L369">
        <v>0</v>
      </c>
      <c r="M369">
        <v>0</v>
      </c>
    </row>
    <row r="370" spans="1:13" ht="15" customHeight="1" x14ac:dyDescent="0.25">
      <c r="A370" t="s">
        <v>1686</v>
      </c>
      <c r="B370" t="s">
        <v>26</v>
      </c>
      <c r="C370" t="s">
        <v>331</v>
      </c>
      <c r="D370" t="s">
        <v>121</v>
      </c>
      <c r="E370" t="s">
        <v>2569</v>
      </c>
      <c r="F370">
        <v>23</v>
      </c>
      <c r="G370">
        <v>925000</v>
      </c>
      <c r="H370" t="s">
        <v>8</v>
      </c>
      <c r="I370">
        <v>0</v>
      </c>
      <c r="J370">
        <v>0</v>
      </c>
      <c r="K370">
        <v>0</v>
      </c>
      <c r="L370">
        <v>0</v>
      </c>
      <c r="M370">
        <v>0</v>
      </c>
    </row>
    <row r="371" spans="1:13" ht="15" customHeight="1" x14ac:dyDescent="0.25">
      <c r="A371" t="s">
        <v>4745</v>
      </c>
      <c r="B371" t="s">
        <v>26</v>
      </c>
      <c r="C371">
        <v>0</v>
      </c>
      <c r="D371">
        <v>0</v>
      </c>
      <c r="E371">
        <v>0</v>
      </c>
      <c r="F371">
        <v>0</v>
      </c>
      <c r="G371">
        <v>0</v>
      </c>
      <c r="H371">
        <v>0</v>
      </c>
      <c r="I371">
        <v>0</v>
      </c>
      <c r="J371">
        <v>0</v>
      </c>
      <c r="K371">
        <v>0</v>
      </c>
      <c r="L371">
        <v>0</v>
      </c>
      <c r="M371">
        <v>0</v>
      </c>
    </row>
    <row r="372" spans="1:13" ht="15" customHeight="1" x14ac:dyDescent="0.25">
      <c r="A372" t="s">
        <v>4746</v>
      </c>
      <c r="B372" t="s">
        <v>26</v>
      </c>
      <c r="C372">
        <v>0</v>
      </c>
      <c r="D372">
        <v>0</v>
      </c>
      <c r="E372">
        <v>0</v>
      </c>
      <c r="F372">
        <v>0</v>
      </c>
      <c r="G372">
        <v>0</v>
      </c>
      <c r="H372">
        <v>0</v>
      </c>
      <c r="I372">
        <v>0</v>
      </c>
      <c r="J372">
        <v>0</v>
      </c>
      <c r="K372">
        <v>0</v>
      </c>
      <c r="L372">
        <v>0</v>
      </c>
      <c r="M372">
        <v>0</v>
      </c>
    </row>
    <row r="373" spans="1:13" ht="15" customHeight="1" x14ac:dyDescent="0.25">
      <c r="A373" t="s">
        <v>4747</v>
      </c>
      <c r="B373" t="s">
        <v>26</v>
      </c>
      <c r="C373">
        <v>0</v>
      </c>
      <c r="D373">
        <v>0</v>
      </c>
      <c r="E373">
        <v>0</v>
      </c>
      <c r="F373">
        <v>0</v>
      </c>
      <c r="G373">
        <v>0</v>
      </c>
      <c r="H373">
        <v>0</v>
      </c>
      <c r="I373">
        <v>0</v>
      </c>
      <c r="J373">
        <v>0</v>
      </c>
      <c r="K373">
        <v>0</v>
      </c>
      <c r="L373">
        <v>0</v>
      </c>
      <c r="M373">
        <v>0</v>
      </c>
    </row>
    <row r="374" spans="1:13" ht="15" customHeight="1" x14ac:dyDescent="0.25">
      <c r="A374" t="s">
        <v>1671</v>
      </c>
      <c r="B374" t="s">
        <v>26</v>
      </c>
      <c r="C374">
        <v>0</v>
      </c>
      <c r="D374">
        <v>0</v>
      </c>
      <c r="E374">
        <v>0</v>
      </c>
      <c r="F374">
        <v>0</v>
      </c>
      <c r="G374">
        <v>0</v>
      </c>
      <c r="H374">
        <v>0</v>
      </c>
      <c r="I374">
        <v>0</v>
      </c>
      <c r="J374">
        <v>0</v>
      </c>
      <c r="K374">
        <v>0</v>
      </c>
      <c r="L374">
        <v>0</v>
      </c>
      <c r="M374">
        <v>0</v>
      </c>
    </row>
    <row r="375" spans="1:13" ht="15" customHeight="1" x14ac:dyDescent="0.25">
      <c r="A375" t="s">
        <v>1677</v>
      </c>
      <c r="B375" t="s">
        <v>26</v>
      </c>
      <c r="C375" t="s">
        <v>331</v>
      </c>
      <c r="D375" t="s">
        <v>2572</v>
      </c>
      <c r="E375" t="s">
        <v>2581</v>
      </c>
      <c r="F375">
        <v>23</v>
      </c>
      <c r="G375">
        <v>1137500</v>
      </c>
      <c r="H375" t="s">
        <v>8</v>
      </c>
      <c r="I375">
        <v>0</v>
      </c>
      <c r="J375">
        <v>0</v>
      </c>
      <c r="K375">
        <v>0</v>
      </c>
      <c r="L375">
        <v>0</v>
      </c>
      <c r="M375">
        <v>0</v>
      </c>
    </row>
    <row r="376" spans="1:13" ht="15" customHeight="1" x14ac:dyDescent="0.25">
      <c r="A376" t="s">
        <v>2458</v>
      </c>
      <c r="B376" t="s">
        <v>26</v>
      </c>
      <c r="C376" t="s">
        <v>331</v>
      </c>
      <c r="D376" t="s">
        <v>85</v>
      </c>
      <c r="E376" t="s">
        <v>2581</v>
      </c>
      <c r="F376">
        <v>19</v>
      </c>
      <c r="G376">
        <v>1775000</v>
      </c>
      <c r="H376">
        <v>1775000</v>
      </c>
      <c r="I376">
        <v>1775000</v>
      </c>
      <c r="J376" t="s">
        <v>8</v>
      </c>
      <c r="K376">
        <v>0</v>
      </c>
      <c r="L376">
        <v>0</v>
      </c>
      <c r="M376">
        <v>0</v>
      </c>
    </row>
    <row r="377" spans="1:13" ht="15" customHeight="1" x14ac:dyDescent="0.25">
      <c r="A377" t="s">
        <v>2459</v>
      </c>
      <c r="B377" t="s">
        <v>26</v>
      </c>
      <c r="C377" t="s">
        <v>331</v>
      </c>
      <c r="D377" t="s">
        <v>85</v>
      </c>
      <c r="E377" t="s">
        <v>2581</v>
      </c>
      <c r="F377">
        <v>20</v>
      </c>
      <c r="G377">
        <v>925000</v>
      </c>
      <c r="H377">
        <v>925000</v>
      </c>
      <c r="I377">
        <v>925000</v>
      </c>
      <c r="J377" t="s">
        <v>8</v>
      </c>
      <c r="K377">
        <v>0</v>
      </c>
      <c r="L377">
        <v>0</v>
      </c>
      <c r="M377">
        <v>0</v>
      </c>
    </row>
    <row r="378" spans="1:13" ht="15" customHeight="1" x14ac:dyDescent="0.25">
      <c r="A378" t="s">
        <v>1685</v>
      </c>
      <c r="B378" t="s">
        <v>26</v>
      </c>
      <c r="C378" t="s">
        <v>331</v>
      </c>
      <c r="D378" t="s">
        <v>90</v>
      </c>
      <c r="E378" t="s">
        <v>2581</v>
      </c>
      <c r="F378">
        <v>22</v>
      </c>
      <c r="G378">
        <v>888333</v>
      </c>
      <c r="H378" t="s">
        <v>8</v>
      </c>
      <c r="I378">
        <v>0</v>
      </c>
      <c r="J378">
        <v>0</v>
      </c>
      <c r="K378">
        <v>0</v>
      </c>
      <c r="L378">
        <v>0</v>
      </c>
      <c r="M378">
        <v>0</v>
      </c>
    </row>
    <row r="379" spans="1:13" ht="15" customHeight="1" x14ac:dyDescent="0.25">
      <c r="A379" t="s">
        <v>2460</v>
      </c>
      <c r="B379" t="s">
        <v>26</v>
      </c>
      <c r="C379" t="s">
        <v>331</v>
      </c>
      <c r="D379" t="s">
        <v>2571</v>
      </c>
      <c r="E379" t="s">
        <v>2581</v>
      </c>
      <c r="F379">
        <v>23</v>
      </c>
      <c r="G379">
        <v>925000</v>
      </c>
      <c r="H379">
        <v>925000</v>
      </c>
      <c r="I379" t="s">
        <v>8</v>
      </c>
      <c r="J379">
        <v>0</v>
      </c>
      <c r="K379">
        <v>0</v>
      </c>
      <c r="L379">
        <v>0</v>
      </c>
      <c r="M379">
        <v>0</v>
      </c>
    </row>
    <row r="380" spans="1:13" ht="15" customHeight="1" x14ac:dyDescent="0.25">
      <c r="A380" t="s">
        <v>1689</v>
      </c>
      <c r="B380" t="s">
        <v>26</v>
      </c>
      <c r="C380" t="s">
        <v>331</v>
      </c>
      <c r="D380" t="s">
        <v>85</v>
      </c>
      <c r="E380" t="s">
        <v>2581</v>
      </c>
      <c r="F380">
        <v>21</v>
      </c>
      <c r="G380">
        <v>750833</v>
      </c>
      <c r="H380">
        <v>750833</v>
      </c>
      <c r="I380" t="s">
        <v>8</v>
      </c>
      <c r="J380">
        <v>0</v>
      </c>
      <c r="K380">
        <v>0</v>
      </c>
      <c r="L380">
        <v>0</v>
      </c>
      <c r="M380">
        <v>0</v>
      </c>
    </row>
    <row r="381" spans="1:13" ht="15" customHeight="1" x14ac:dyDescent="0.25">
      <c r="A381" t="s">
        <v>1690</v>
      </c>
      <c r="B381" t="s">
        <v>26</v>
      </c>
      <c r="C381" t="s">
        <v>331</v>
      </c>
      <c r="D381" t="s">
        <v>90</v>
      </c>
      <c r="E381" t="s">
        <v>2581</v>
      </c>
      <c r="F381">
        <v>23</v>
      </c>
      <c r="G381">
        <v>825000</v>
      </c>
      <c r="H381" t="s">
        <v>8</v>
      </c>
      <c r="I381">
        <v>0</v>
      </c>
      <c r="J381">
        <v>0</v>
      </c>
      <c r="K381">
        <v>0</v>
      </c>
      <c r="L381">
        <v>0</v>
      </c>
      <c r="M381">
        <v>0</v>
      </c>
    </row>
    <row r="382" spans="1:13" ht="15" customHeight="1" x14ac:dyDescent="0.25">
      <c r="A382" t="s">
        <v>1691</v>
      </c>
      <c r="B382" t="s">
        <v>26</v>
      </c>
      <c r="C382" t="s">
        <v>331</v>
      </c>
      <c r="D382" t="s">
        <v>70</v>
      </c>
      <c r="E382" t="s">
        <v>2581</v>
      </c>
      <c r="F382">
        <v>22</v>
      </c>
      <c r="G382">
        <v>736667</v>
      </c>
      <c r="H382" t="s">
        <v>8</v>
      </c>
      <c r="I382">
        <v>0</v>
      </c>
      <c r="J382">
        <v>0</v>
      </c>
      <c r="K382">
        <v>0</v>
      </c>
      <c r="L382">
        <v>0</v>
      </c>
      <c r="M382">
        <v>0</v>
      </c>
    </row>
    <row r="383" spans="1:13" ht="15" customHeight="1" x14ac:dyDescent="0.25">
      <c r="A383" t="s">
        <v>1692</v>
      </c>
      <c r="B383" t="s">
        <v>26</v>
      </c>
      <c r="C383" t="s">
        <v>331</v>
      </c>
      <c r="D383" t="s">
        <v>2580</v>
      </c>
      <c r="E383" t="s">
        <v>2581</v>
      </c>
      <c r="F383">
        <v>21</v>
      </c>
      <c r="G383">
        <v>730000</v>
      </c>
      <c r="H383">
        <v>730000</v>
      </c>
      <c r="I383" t="s">
        <v>8</v>
      </c>
      <c r="J383">
        <v>0</v>
      </c>
      <c r="K383">
        <v>0</v>
      </c>
      <c r="L383">
        <v>0</v>
      </c>
      <c r="M383">
        <v>0</v>
      </c>
    </row>
    <row r="384" spans="1:13" ht="15" customHeight="1" x14ac:dyDescent="0.25">
      <c r="A384" t="s">
        <v>2599</v>
      </c>
      <c r="B384" t="s">
        <v>26</v>
      </c>
      <c r="C384">
        <v>0</v>
      </c>
      <c r="D384" t="s">
        <v>90</v>
      </c>
      <c r="E384" t="s">
        <v>2581</v>
      </c>
      <c r="F384">
        <v>25</v>
      </c>
      <c r="G384">
        <v>700000</v>
      </c>
      <c r="H384" t="s">
        <v>8</v>
      </c>
      <c r="I384">
        <v>0</v>
      </c>
      <c r="J384">
        <v>0</v>
      </c>
      <c r="K384">
        <v>0</v>
      </c>
      <c r="L384">
        <v>0</v>
      </c>
      <c r="M384">
        <v>0</v>
      </c>
    </row>
    <row r="385" spans="1:13" ht="15" customHeight="1" x14ac:dyDescent="0.25">
      <c r="A385" t="s">
        <v>1693</v>
      </c>
      <c r="B385" t="s">
        <v>26</v>
      </c>
      <c r="C385">
        <v>0</v>
      </c>
      <c r="D385" t="s">
        <v>2576</v>
      </c>
      <c r="E385" t="s">
        <v>2581</v>
      </c>
      <c r="F385">
        <v>26</v>
      </c>
      <c r="G385">
        <v>700000</v>
      </c>
      <c r="H385" t="s">
        <v>7</v>
      </c>
      <c r="I385">
        <v>0</v>
      </c>
      <c r="J385">
        <v>0</v>
      </c>
      <c r="K385">
        <v>0</v>
      </c>
      <c r="L385">
        <v>0</v>
      </c>
      <c r="M385">
        <v>0</v>
      </c>
    </row>
    <row r="386" spans="1:13" ht="15" customHeight="1" x14ac:dyDescent="0.25">
      <c r="A386" t="s">
        <v>1676</v>
      </c>
      <c r="B386" t="s">
        <v>26</v>
      </c>
      <c r="C386">
        <v>0</v>
      </c>
      <c r="D386" t="s">
        <v>2576</v>
      </c>
      <c r="E386" t="s">
        <v>2581</v>
      </c>
      <c r="F386">
        <v>24</v>
      </c>
      <c r="G386">
        <v>700000</v>
      </c>
      <c r="H386" t="s">
        <v>8</v>
      </c>
      <c r="I386">
        <v>0</v>
      </c>
      <c r="J386">
        <v>0</v>
      </c>
      <c r="K386">
        <v>0</v>
      </c>
      <c r="L386">
        <v>0</v>
      </c>
      <c r="M386">
        <v>0</v>
      </c>
    </row>
    <row r="387" spans="1:13" ht="15" customHeight="1" x14ac:dyDescent="0.25">
      <c r="A387" t="s">
        <v>1317</v>
      </c>
      <c r="B387" t="s">
        <v>26</v>
      </c>
      <c r="C387">
        <v>0</v>
      </c>
      <c r="D387" t="s">
        <v>2571</v>
      </c>
      <c r="E387" t="s">
        <v>2581</v>
      </c>
      <c r="F387">
        <v>25</v>
      </c>
      <c r="G387">
        <v>700000</v>
      </c>
      <c r="H387" t="s">
        <v>8</v>
      </c>
      <c r="I387">
        <v>0</v>
      </c>
      <c r="J387">
        <v>0</v>
      </c>
      <c r="K387">
        <v>0</v>
      </c>
      <c r="L387">
        <v>0</v>
      </c>
      <c r="M387">
        <v>0</v>
      </c>
    </row>
    <row r="388" spans="1:13" ht="15" customHeight="1" x14ac:dyDescent="0.25">
      <c r="A388" t="s">
        <v>2461</v>
      </c>
      <c r="B388" t="s">
        <v>26</v>
      </c>
      <c r="C388" t="s">
        <v>331</v>
      </c>
      <c r="D388" t="s">
        <v>325</v>
      </c>
      <c r="E388" t="s">
        <v>2581</v>
      </c>
      <c r="F388">
        <v>22</v>
      </c>
      <c r="G388">
        <v>925000</v>
      </c>
      <c r="H388">
        <v>925000</v>
      </c>
      <c r="I388" t="s">
        <v>8</v>
      </c>
      <c r="J388">
        <v>0</v>
      </c>
      <c r="K388">
        <v>0</v>
      </c>
      <c r="L388">
        <v>0</v>
      </c>
      <c r="M388">
        <v>0</v>
      </c>
    </row>
    <row r="389" spans="1:13" ht="15" customHeight="1" x14ac:dyDescent="0.25">
      <c r="A389" t="s">
        <v>1678</v>
      </c>
      <c r="B389" t="s">
        <v>26</v>
      </c>
      <c r="C389" t="s">
        <v>331</v>
      </c>
      <c r="D389" t="s">
        <v>325</v>
      </c>
      <c r="E389" t="s">
        <v>2581</v>
      </c>
      <c r="F389">
        <v>21</v>
      </c>
      <c r="G389">
        <v>1100000</v>
      </c>
      <c r="H389">
        <v>1100000</v>
      </c>
      <c r="I389" t="s">
        <v>8</v>
      </c>
      <c r="J389">
        <v>0</v>
      </c>
      <c r="K389">
        <v>0</v>
      </c>
      <c r="L389">
        <v>0</v>
      </c>
      <c r="M389">
        <v>0</v>
      </c>
    </row>
    <row r="390" spans="1:13" ht="15" customHeight="1" x14ac:dyDescent="0.25">
      <c r="A390" t="s">
        <v>2462</v>
      </c>
      <c r="B390" t="s">
        <v>26</v>
      </c>
      <c r="C390" t="s">
        <v>331</v>
      </c>
      <c r="D390" t="s">
        <v>79</v>
      </c>
      <c r="E390" t="s">
        <v>2581</v>
      </c>
      <c r="F390">
        <v>21</v>
      </c>
      <c r="G390">
        <v>925000</v>
      </c>
      <c r="H390">
        <v>925000</v>
      </c>
      <c r="I390">
        <v>925000</v>
      </c>
      <c r="J390" t="s">
        <v>8</v>
      </c>
      <c r="K390">
        <v>0</v>
      </c>
      <c r="L390">
        <v>0</v>
      </c>
      <c r="M390">
        <v>0</v>
      </c>
    </row>
    <row r="391" spans="1:13" ht="15" customHeight="1" x14ac:dyDescent="0.25">
      <c r="A391" t="s">
        <v>2463</v>
      </c>
      <c r="B391" t="s">
        <v>26</v>
      </c>
      <c r="C391" t="s">
        <v>331</v>
      </c>
      <c r="D391" t="s">
        <v>324</v>
      </c>
      <c r="E391" t="s">
        <v>2581</v>
      </c>
      <c r="F391">
        <v>20</v>
      </c>
      <c r="G391">
        <v>925000</v>
      </c>
      <c r="H391">
        <v>925000</v>
      </c>
      <c r="I391">
        <v>925000</v>
      </c>
      <c r="J391" t="s">
        <v>8</v>
      </c>
      <c r="K391">
        <v>0</v>
      </c>
      <c r="L391">
        <v>0</v>
      </c>
      <c r="M391">
        <v>0</v>
      </c>
    </row>
    <row r="392" spans="1:13" ht="15" customHeight="1" x14ac:dyDescent="0.25">
      <c r="A392" t="s">
        <v>1687</v>
      </c>
      <c r="B392" t="s">
        <v>26</v>
      </c>
      <c r="C392" t="s">
        <v>331</v>
      </c>
      <c r="D392" t="s">
        <v>79</v>
      </c>
      <c r="E392" t="s">
        <v>2581</v>
      </c>
      <c r="F392">
        <v>22</v>
      </c>
      <c r="G392">
        <v>866666</v>
      </c>
      <c r="H392" t="s">
        <v>8</v>
      </c>
      <c r="I392">
        <v>0</v>
      </c>
      <c r="J392">
        <v>0</v>
      </c>
      <c r="K392">
        <v>0</v>
      </c>
      <c r="L392">
        <v>0</v>
      </c>
      <c r="M392">
        <v>0</v>
      </c>
    </row>
    <row r="393" spans="1:13" ht="15" customHeight="1" x14ac:dyDescent="0.25">
      <c r="A393" t="s">
        <v>1688</v>
      </c>
      <c r="B393" t="s">
        <v>26</v>
      </c>
      <c r="C393" t="s">
        <v>331</v>
      </c>
      <c r="D393" t="s">
        <v>79</v>
      </c>
      <c r="E393" t="s">
        <v>2581</v>
      </c>
      <c r="F393">
        <v>21</v>
      </c>
      <c r="G393">
        <v>910833</v>
      </c>
      <c r="H393">
        <v>910833</v>
      </c>
      <c r="I393" t="s">
        <v>8</v>
      </c>
      <c r="J393">
        <v>0</v>
      </c>
      <c r="K393">
        <v>0</v>
      </c>
      <c r="L393">
        <v>0</v>
      </c>
      <c r="M393">
        <v>0</v>
      </c>
    </row>
    <row r="394" spans="1:13" ht="15" customHeight="1" x14ac:dyDescent="0.25">
      <c r="A394" t="s">
        <v>1823</v>
      </c>
      <c r="B394" t="s">
        <v>26</v>
      </c>
      <c r="C394" t="s">
        <v>331</v>
      </c>
      <c r="D394" t="s">
        <v>324</v>
      </c>
      <c r="E394" t="s">
        <v>2581</v>
      </c>
      <c r="F394">
        <v>23</v>
      </c>
      <c r="G394">
        <v>730000</v>
      </c>
      <c r="H394" t="s">
        <v>8</v>
      </c>
      <c r="I394">
        <v>0</v>
      </c>
      <c r="J394">
        <v>0</v>
      </c>
      <c r="K394">
        <v>0</v>
      </c>
      <c r="L394">
        <v>0</v>
      </c>
      <c r="M394">
        <v>0</v>
      </c>
    </row>
    <row r="395" spans="1:13" x14ac:dyDescent="0.25">
      <c r="A395" t="s">
        <v>2464</v>
      </c>
      <c r="B395" t="s">
        <v>26</v>
      </c>
      <c r="C395" t="s">
        <v>331</v>
      </c>
      <c r="D395" t="s">
        <v>121</v>
      </c>
      <c r="E395" t="s">
        <v>2581</v>
      </c>
      <c r="F395">
        <v>22</v>
      </c>
      <c r="G395">
        <v>925000</v>
      </c>
      <c r="H395">
        <v>925000</v>
      </c>
      <c r="I395" t="s">
        <v>8</v>
      </c>
      <c r="J395">
        <v>0</v>
      </c>
      <c r="K395">
        <v>0</v>
      </c>
      <c r="L395">
        <v>0</v>
      </c>
      <c r="M395">
        <v>0</v>
      </c>
    </row>
    <row r="396" spans="1:13" x14ac:dyDescent="0.25">
      <c r="A396" t="s">
        <v>2465</v>
      </c>
      <c r="B396" t="s">
        <v>26</v>
      </c>
      <c r="C396" t="s">
        <v>331</v>
      </c>
      <c r="D396" t="s">
        <v>121</v>
      </c>
      <c r="E396" t="s">
        <v>2581</v>
      </c>
      <c r="F396">
        <v>23</v>
      </c>
      <c r="G396">
        <v>3775000</v>
      </c>
      <c r="H396">
        <v>3775000</v>
      </c>
      <c r="I396" t="s">
        <v>8</v>
      </c>
      <c r="J396">
        <v>0</v>
      </c>
      <c r="K396">
        <v>0</v>
      </c>
      <c r="L396">
        <v>0</v>
      </c>
      <c r="M396">
        <v>0</v>
      </c>
    </row>
    <row r="397" spans="1:13" ht="15" customHeight="1" x14ac:dyDescent="0.25">
      <c r="A397" t="s">
        <v>1425</v>
      </c>
      <c r="B397" t="s">
        <v>128</v>
      </c>
      <c r="C397" t="s">
        <v>364</v>
      </c>
      <c r="D397" t="s">
        <v>85</v>
      </c>
      <c r="E397" t="s">
        <v>2569</v>
      </c>
      <c r="F397">
        <v>27</v>
      </c>
      <c r="G397">
        <v>9500000</v>
      </c>
      <c r="H397">
        <v>9500000</v>
      </c>
      <c r="I397">
        <v>9500000</v>
      </c>
      <c r="J397">
        <v>9500000</v>
      </c>
      <c r="K397">
        <v>9500000</v>
      </c>
      <c r="L397">
        <v>9500000</v>
      </c>
      <c r="M397">
        <v>9500000</v>
      </c>
    </row>
    <row r="398" spans="1:13" ht="15" customHeight="1" x14ac:dyDescent="0.25">
      <c r="A398" t="s">
        <v>2279</v>
      </c>
      <c r="B398" t="s">
        <v>128</v>
      </c>
      <c r="C398" t="s">
        <v>326</v>
      </c>
      <c r="D398" t="s">
        <v>90</v>
      </c>
      <c r="E398" t="s">
        <v>2569</v>
      </c>
      <c r="F398">
        <v>30</v>
      </c>
      <c r="G398">
        <v>7000000</v>
      </c>
      <c r="H398">
        <v>7000000</v>
      </c>
      <c r="I398">
        <v>7000000</v>
      </c>
      <c r="J398">
        <v>7000000</v>
      </c>
      <c r="K398" t="s">
        <v>7</v>
      </c>
      <c r="L398">
        <v>0</v>
      </c>
      <c r="M398">
        <v>0</v>
      </c>
    </row>
    <row r="399" spans="1:13" ht="15" customHeight="1" x14ac:dyDescent="0.25">
      <c r="A399" t="s">
        <v>2275</v>
      </c>
      <c r="B399" t="s">
        <v>128</v>
      </c>
      <c r="C399" t="s">
        <v>326</v>
      </c>
      <c r="D399" t="s">
        <v>70</v>
      </c>
      <c r="E399" t="s">
        <v>2569</v>
      </c>
      <c r="F399">
        <v>33</v>
      </c>
      <c r="G399">
        <v>6500000</v>
      </c>
      <c r="H399">
        <v>6500000</v>
      </c>
      <c r="I399" t="s">
        <v>7</v>
      </c>
      <c r="J399">
        <v>0</v>
      </c>
      <c r="K399">
        <v>0</v>
      </c>
      <c r="L399">
        <v>0</v>
      </c>
      <c r="M399">
        <v>0</v>
      </c>
    </row>
    <row r="400" spans="1:13" ht="15" customHeight="1" x14ac:dyDescent="0.25">
      <c r="A400" t="s">
        <v>2276</v>
      </c>
      <c r="B400" t="s">
        <v>128</v>
      </c>
      <c r="C400">
        <v>0</v>
      </c>
      <c r="D400" t="s">
        <v>70</v>
      </c>
      <c r="E400" t="s">
        <v>2569</v>
      </c>
      <c r="F400">
        <v>26</v>
      </c>
      <c r="G400">
        <v>5900000</v>
      </c>
      <c r="H400">
        <v>5900000</v>
      </c>
      <c r="I400">
        <v>5900000</v>
      </c>
      <c r="J400">
        <v>5900000</v>
      </c>
      <c r="K400">
        <v>5900000</v>
      </c>
      <c r="L400">
        <v>5900000</v>
      </c>
      <c r="M400">
        <v>5900000</v>
      </c>
    </row>
    <row r="401" spans="1:13" ht="15" customHeight="1" x14ac:dyDescent="0.25">
      <c r="A401" t="s">
        <v>2659</v>
      </c>
      <c r="B401" t="s">
        <v>128</v>
      </c>
      <c r="C401" t="s">
        <v>326</v>
      </c>
      <c r="D401" t="s">
        <v>2572</v>
      </c>
      <c r="E401" t="s">
        <v>2569</v>
      </c>
      <c r="F401">
        <v>28</v>
      </c>
      <c r="G401">
        <v>5000000</v>
      </c>
      <c r="H401">
        <v>5000000</v>
      </c>
      <c r="I401">
        <v>5000000</v>
      </c>
      <c r="J401" t="s">
        <v>7</v>
      </c>
      <c r="K401">
        <v>0</v>
      </c>
      <c r="L401">
        <v>0</v>
      </c>
      <c r="M401">
        <v>0</v>
      </c>
    </row>
    <row r="402" spans="1:13" ht="15" customHeight="1" x14ac:dyDescent="0.25">
      <c r="A402" t="s">
        <v>2278</v>
      </c>
      <c r="B402" t="s">
        <v>128</v>
      </c>
      <c r="C402" t="s">
        <v>326</v>
      </c>
      <c r="D402" t="s">
        <v>2580</v>
      </c>
      <c r="E402" t="s">
        <v>2569</v>
      </c>
      <c r="F402">
        <v>28</v>
      </c>
      <c r="G402">
        <v>5000000</v>
      </c>
      <c r="H402">
        <v>5000000</v>
      </c>
      <c r="I402">
        <v>5000000</v>
      </c>
      <c r="J402">
        <v>5000000</v>
      </c>
      <c r="K402">
        <v>5000000</v>
      </c>
      <c r="L402" t="s">
        <v>7</v>
      </c>
      <c r="M402">
        <v>0</v>
      </c>
    </row>
    <row r="403" spans="1:13" ht="15" customHeight="1" x14ac:dyDescent="0.25">
      <c r="A403" t="s">
        <v>2284</v>
      </c>
      <c r="B403" t="s">
        <v>128</v>
      </c>
      <c r="C403">
        <v>0</v>
      </c>
      <c r="D403" t="s">
        <v>85</v>
      </c>
      <c r="E403" t="s">
        <v>2569</v>
      </c>
      <c r="F403">
        <v>23</v>
      </c>
      <c r="G403">
        <v>4750000</v>
      </c>
      <c r="H403">
        <v>4750000</v>
      </c>
      <c r="I403">
        <v>4750000</v>
      </c>
      <c r="J403">
        <v>4750000</v>
      </c>
      <c r="K403">
        <v>4750000</v>
      </c>
      <c r="L403">
        <v>4750000</v>
      </c>
      <c r="M403">
        <v>4750000</v>
      </c>
    </row>
    <row r="404" spans="1:13" ht="15" customHeight="1" x14ac:dyDescent="0.25">
      <c r="A404" t="s">
        <v>2280</v>
      </c>
      <c r="B404" t="s">
        <v>128</v>
      </c>
      <c r="C404">
        <v>0</v>
      </c>
      <c r="D404" t="s">
        <v>70</v>
      </c>
      <c r="E404" t="s">
        <v>2569</v>
      </c>
      <c r="F404">
        <v>28</v>
      </c>
      <c r="G404">
        <v>3850000</v>
      </c>
      <c r="H404" t="s">
        <v>7</v>
      </c>
      <c r="I404">
        <v>0</v>
      </c>
      <c r="J404">
        <v>0</v>
      </c>
      <c r="K404">
        <v>0</v>
      </c>
      <c r="L404">
        <v>0</v>
      </c>
      <c r="M404">
        <v>0</v>
      </c>
    </row>
    <row r="405" spans="1:13" ht="15" customHeight="1" x14ac:dyDescent="0.25">
      <c r="A405" t="s">
        <v>2281</v>
      </c>
      <c r="B405" t="s">
        <v>128</v>
      </c>
      <c r="C405">
        <v>0</v>
      </c>
      <c r="D405" t="s">
        <v>85</v>
      </c>
      <c r="E405" t="s">
        <v>2569</v>
      </c>
      <c r="F405">
        <v>32</v>
      </c>
      <c r="G405">
        <v>2775000</v>
      </c>
      <c r="H405" t="s">
        <v>7</v>
      </c>
      <c r="I405">
        <v>0</v>
      </c>
      <c r="J405">
        <v>0</v>
      </c>
      <c r="K405">
        <v>0</v>
      </c>
      <c r="L405">
        <v>0</v>
      </c>
      <c r="M405">
        <v>0</v>
      </c>
    </row>
    <row r="406" spans="1:13" ht="15" customHeight="1" x14ac:dyDescent="0.25">
      <c r="A406" t="s">
        <v>2283</v>
      </c>
      <c r="B406" t="s">
        <v>128</v>
      </c>
      <c r="C406">
        <v>0</v>
      </c>
      <c r="D406" t="s">
        <v>2580</v>
      </c>
      <c r="E406" t="s">
        <v>2569</v>
      </c>
      <c r="F406">
        <v>26</v>
      </c>
      <c r="G406">
        <v>1000000</v>
      </c>
      <c r="H406" t="s">
        <v>7</v>
      </c>
      <c r="I406">
        <v>0</v>
      </c>
      <c r="J406">
        <v>0</v>
      </c>
      <c r="K406">
        <v>0</v>
      </c>
      <c r="L406">
        <v>0</v>
      </c>
      <c r="M406">
        <v>0</v>
      </c>
    </row>
    <row r="407" spans="1:13" ht="15" customHeight="1" x14ac:dyDescent="0.25">
      <c r="A407" t="s">
        <v>2310</v>
      </c>
      <c r="B407" t="s">
        <v>128</v>
      </c>
      <c r="C407">
        <v>0</v>
      </c>
      <c r="D407" t="s">
        <v>2572</v>
      </c>
      <c r="E407" t="s">
        <v>2569</v>
      </c>
      <c r="F407">
        <v>28</v>
      </c>
      <c r="G407">
        <v>775000</v>
      </c>
      <c r="H407">
        <v>775000</v>
      </c>
      <c r="I407" t="s">
        <v>7</v>
      </c>
      <c r="J407">
        <v>0</v>
      </c>
      <c r="K407">
        <v>0</v>
      </c>
      <c r="L407">
        <v>0</v>
      </c>
      <c r="M407">
        <v>0</v>
      </c>
    </row>
    <row r="408" spans="1:13" ht="15" customHeight="1" x14ac:dyDescent="0.25">
      <c r="A408" t="s">
        <v>2302</v>
      </c>
      <c r="B408" t="s">
        <v>128</v>
      </c>
      <c r="C408">
        <v>0</v>
      </c>
      <c r="D408" t="s">
        <v>90</v>
      </c>
      <c r="E408" t="s">
        <v>2569</v>
      </c>
      <c r="F408">
        <v>28</v>
      </c>
      <c r="G408">
        <v>750000</v>
      </c>
      <c r="H408" t="s">
        <v>7</v>
      </c>
      <c r="I408">
        <v>0</v>
      </c>
      <c r="J408">
        <v>0</v>
      </c>
      <c r="K408">
        <v>0</v>
      </c>
      <c r="L408">
        <v>0</v>
      </c>
      <c r="M408">
        <v>0</v>
      </c>
    </row>
    <row r="409" spans="1:13" ht="15" customHeight="1" x14ac:dyDescent="0.25">
      <c r="A409" t="s">
        <v>2285</v>
      </c>
      <c r="B409" t="s">
        <v>128</v>
      </c>
      <c r="C409">
        <v>0</v>
      </c>
      <c r="D409" t="s">
        <v>90</v>
      </c>
      <c r="E409" t="s">
        <v>2569</v>
      </c>
      <c r="F409">
        <v>24</v>
      </c>
      <c r="G409">
        <v>725000</v>
      </c>
      <c r="H409" t="s">
        <v>8</v>
      </c>
      <c r="I409">
        <v>0</v>
      </c>
      <c r="J409">
        <v>0</v>
      </c>
      <c r="K409">
        <v>0</v>
      </c>
      <c r="L409">
        <v>0</v>
      </c>
      <c r="M409">
        <v>0</v>
      </c>
    </row>
    <row r="410" spans="1:13" ht="15" customHeight="1" x14ac:dyDescent="0.25">
      <c r="A410" t="s">
        <v>1536</v>
      </c>
      <c r="B410" t="s">
        <v>128</v>
      </c>
      <c r="C410">
        <v>0</v>
      </c>
      <c r="D410" t="s">
        <v>90</v>
      </c>
      <c r="E410" t="s">
        <v>2569</v>
      </c>
      <c r="F410">
        <v>24</v>
      </c>
      <c r="G410">
        <v>675000</v>
      </c>
      <c r="H410" t="s">
        <v>8</v>
      </c>
      <c r="I410">
        <v>0</v>
      </c>
      <c r="J410">
        <v>0</v>
      </c>
      <c r="K410">
        <v>0</v>
      </c>
      <c r="L410">
        <v>0</v>
      </c>
      <c r="M410">
        <v>0</v>
      </c>
    </row>
    <row r="411" spans="1:13" ht="15" customHeight="1" x14ac:dyDescent="0.25">
      <c r="A411" t="s">
        <v>2289</v>
      </c>
      <c r="B411" t="s">
        <v>128</v>
      </c>
      <c r="C411" t="s">
        <v>326</v>
      </c>
      <c r="D411" t="s">
        <v>324</v>
      </c>
      <c r="E411" t="s">
        <v>2569</v>
      </c>
      <c r="F411">
        <v>28</v>
      </c>
      <c r="G411">
        <v>5950000</v>
      </c>
      <c r="H411">
        <v>5950000</v>
      </c>
      <c r="I411">
        <v>5950000</v>
      </c>
      <c r="J411">
        <v>5950000</v>
      </c>
      <c r="K411">
        <v>5950000</v>
      </c>
      <c r="L411">
        <v>5950000</v>
      </c>
      <c r="M411" t="s">
        <v>7</v>
      </c>
    </row>
    <row r="412" spans="1:13" ht="15" customHeight="1" x14ac:dyDescent="0.25">
      <c r="A412" t="s">
        <v>2293</v>
      </c>
      <c r="B412" t="s">
        <v>128</v>
      </c>
      <c r="C412">
        <v>0</v>
      </c>
      <c r="D412" t="s">
        <v>325</v>
      </c>
      <c r="E412" t="s">
        <v>2569</v>
      </c>
      <c r="F412">
        <v>24</v>
      </c>
      <c r="G412">
        <v>5200000</v>
      </c>
      <c r="H412">
        <v>5200000</v>
      </c>
      <c r="I412">
        <v>5200000</v>
      </c>
      <c r="J412">
        <v>5200000</v>
      </c>
      <c r="K412">
        <v>5200000</v>
      </c>
      <c r="L412">
        <v>5200000</v>
      </c>
      <c r="M412" t="s">
        <v>7</v>
      </c>
    </row>
    <row r="413" spans="1:13" ht="15" customHeight="1" x14ac:dyDescent="0.25">
      <c r="A413" t="s">
        <v>2288</v>
      </c>
      <c r="B413" t="s">
        <v>128</v>
      </c>
      <c r="C413">
        <v>0</v>
      </c>
      <c r="D413" t="s">
        <v>325</v>
      </c>
      <c r="E413" t="s">
        <v>2569</v>
      </c>
      <c r="F413">
        <v>28</v>
      </c>
      <c r="G413">
        <v>2500000</v>
      </c>
      <c r="H413">
        <v>2500000</v>
      </c>
      <c r="I413">
        <v>2500000</v>
      </c>
      <c r="J413" t="s">
        <v>7</v>
      </c>
      <c r="K413">
        <v>0</v>
      </c>
      <c r="L413">
        <v>0</v>
      </c>
      <c r="M413">
        <v>0</v>
      </c>
    </row>
    <row r="414" spans="1:13" ht="15" customHeight="1" x14ac:dyDescent="0.25">
      <c r="A414" t="s">
        <v>2290</v>
      </c>
      <c r="B414" t="s">
        <v>128</v>
      </c>
      <c r="C414">
        <v>0</v>
      </c>
      <c r="D414" t="s">
        <v>324</v>
      </c>
      <c r="E414" t="s">
        <v>2569</v>
      </c>
      <c r="F414">
        <v>32</v>
      </c>
      <c r="G414">
        <v>2200000</v>
      </c>
      <c r="H414" t="s">
        <v>7</v>
      </c>
      <c r="I414">
        <v>0</v>
      </c>
      <c r="J414">
        <v>0</v>
      </c>
      <c r="K414">
        <v>0</v>
      </c>
      <c r="L414">
        <v>0</v>
      </c>
      <c r="M414">
        <v>0</v>
      </c>
    </row>
    <row r="415" spans="1:13" ht="15" customHeight="1" x14ac:dyDescent="0.25">
      <c r="A415" t="s">
        <v>2291</v>
      </c>
      <c r="B415" t="s">
        <v>128</v>
      </c>
      <c r="C415">
        <v>0</v>
      </c>
      <c r="D415" t="s">
        <v>325</v>
      </c>
      <c r="E415" t="s">
        <v>2569</v>
      </c>
      <c r="F415">
        <v>27</v>
      </c>
      <c r="G415">
        <v>1375000</v>
      </c>
      <c r="H415" t="s">
        <v>7</v>
      </c>
      <c r="I415">
        <v>0</v>
      </c>
      <c r="J415">
        <v>0</v>
      </c>
      <c r="K415">
        <v>0</v>
      </c>
      <c r="L415">
        <v>0</v>
      </c>
      <c r="M415">
        <v>0</v>
      </c>
    </row>
    <row r="416" spans="1:13" ht="15" customHeight="1" x14ac:dyDescent="0.25">
      <c r="A416" t="s">
        <v>2600</v>
      </c>
      <c r="B416" t="s">
        <v>128</v>
      </c>
      <c r="C416" t="s">
        <v>2601</v>
      </c>
      <c r="D416" t="s">
        <v>324</v>
      </c>
      <c r="E416" t="s">
        <v>2569</v>
      </c>
      <c r="F416">
        <v>37</v>
      </c>
      <c r="G416">
        <v>700000</v>
      </c>
      <c r="H416" t="s">
        <v>7</v>
      </c>
      <c r="I416">
        <v>0</v>
      </c>
      <c r="J416">
        <v>0</v>
      </c>
      <c r="K416">
        <v>0</v>
      </c>
      <c r="L416">
        <v>0</v>
      </c>
      <c r="M416">
        <v>0</v>
      </c>
    </row>
    <row r="417" spans="1:13" ht="15" customHeight="1" x14ac:dyDescent="0.25">
      <c r="A417" t="s">
        <v>2783</v>
      </c>
      <c r="B417" t="s">
        <v>128</v>
      </c>
      <c r="C417" t="s">
        <v>326</v>
      </c>
      <c r="D417" t="s">
        <v>121</v>
      </c>
      <c r="E417" t="s">
        <v>2569</v>
      </c>
      <c r="F417">
        <v>34</v>
      </c>
      <c r="G417">
        <v>7000000</v>
      </c>
      <c r="H417">
        <v>7000000</v>
      </c>
      <c r="I417">
        <v>7000000</v>
      </c>
      <c r="J417" t="s">
        <v>7</v>
      </c>
      <c r="K417">
        <v>0</v>
      </c>
      <c r="L417">
        <v>0</v>
      </c>
      <c r="M417">
        <v>0</v>
      </c>
    </row>
    <row r="418" spans="1:13" ht="15" customHeight="1" x14ac:dyDescent="0.25">
      <c r="A418" t="s">
        <v>2294</v>
      </c>
      <c r="B418" t="s">
        <v>128</v>
      </c>
      <c r="C418">
        <v>0</v>
      </c>
      <c r="D418" t="s">
        <v>121</v>
      </c>
      <c r="E418" t="s">
        <v>2569</v>
      </c>
      <c r="F418">
        <v>25</v>
      </c>
      <c r="G418">
        <v>850000</v>
      </c>
      <c r="H418" t="s">
        <v>8</v>
      </c>
      <c r="I418">
        <v>0</v>
      </c>
      <c r="J418">
        <v>0</v>
      </c>
      <c r="K418">
        <v>0</v>
      </c>
      <c r="L418">
        <v>0</v>
      </c>
      <c r="M418">
        <v>0</v>
      </c>
    </row>
    <row r="419" spans="1:13" ht="15" customHeight="1" x14ac:dyDescent="0.25">
      <c r="A419" t="s">
        <v>2296</v>
      </c>
      <c r="B419" t="s">
        <v>128</v>
      </c>
      <c r="C419" t="s">
        <v>331</v>
      </c>
      <c r="D419" t="s">
        <v>70</v>
      </c>
      <c r="E419" t="s">
        <v>2581</v>
      </c>
      <c r="F419">
        <v>20</v>
      </c>
      <c r="G419">
        <v>863333</v>
      </c>
      <c r="H419">
        <v>863333</v>
      </c>
      <c r="I419">
        <v>863333</v>
      </c>
      <c r="J419" t="s">
        <v>8</v>
      </c>
      <c r="K419">
        <v>0</v>
      </c>
      <c r="L419">
        <v>0</v>
      </c>
      <c r="M419">
        <v>0</v>
      </c>
    </row>
    <row r="420" spans="1:13" ht="15" customHeight="1" x14ac:dyDescent="0.25">
      <c r="A420" t="s">
        <v>2348</v>
      </c>
      <c r="B420" t="s">
        <v>128</v>
      </c>
      <c r="C420" t="s">
        <v>331</v>
      </c>
      <c r="D420" t="s">
        <v>85</v>
      </c>
      <c r="E420" t="s">
        <v>2581</v>
      </c>
      <c r="F420">
        <v>20</v>
      </c>
      <c r="G420">
        <v>806667</v>
      </c>
      <c r="H420">
        <v>806667</v>
      </c>
      <c r="I420">
        <v>806667</v>
      </c>
      <c r="J420" t="s">
        <v>8</v>
      </c>
      <c r="K420">
        <v>0</v>
      </c>
      <c r="L420">
        <v>0</v>
      </c>
      <c r="M420">
        <v>0</v>
      </c>
    </row>
    <row r="421" spans="1:13" ht="15" customHeight="1" x14ac:dyDescent="0.25">
      <c r="A421" t="s">
        <v>2602</v>
      </c>
      <c r="B421" t="s">
        <v>128</v>
      </c>
      <c r="C421" t="s">
        <v>331</v>
      </c>
      <c r="D421" t="s">
        <v>70</v>
      </c>
      <c r="E421" t="s">
        <v>2581</v>
      </c>
      <c r="F421">
        <v>18</v>
      </c>
      <c r="G421">
        <v>795833</v>
      </c>
      <c r="H421">
        <v>795833</v>
      </c>
      <c r="I421">
        <v>795833</v>
      </c>
      <c r="J421" t="s">
        <v>8</v>
      </c>
      <c r="K421">
        <v>0</v>
      </c>
      <c r="L421">
        <v>0</v>
      </c>
      <c r="M421">
        <v>0</v>
      </c>
    </row>
    <row r="422" spans="1:13" ht="15" customHeight="1" x14ac:dyDescent="0.25">
      <c r="A422" t="s">
        <v>2299</v>
      </c>
      <c r="B422" t="s">
        <v>128</v>
      </c>
      <c r="C422" t="s">
        <v>331</v>
      </c>
      <c r="D422" t="s">
        <v>70</v>
      </c>
      <c r="E422" t="s">
        <v>2581</v>
      </c>
      <c r="F422">
        <v>20</v>
      </c>
      <c r="G422">
        <v>778333</v>
      </c>
      <c r="H422">
        <v>778333</v>
      </c>
      <c r="I422">
        <v>778333</v>
      </c>
      <c r="J422" t="s">
        <v>8</v>
      </c>
      <c r="K422">
        <v>0</v>
      </c>
      <c r="L422">
        <v>0</v>
      </c>
      <c r="M422">
        <v>0</v>
      </c>
    </row>
    <row r="423" spans="1:13" ht="15" customHeight="1" x14ac:dyDescent="0.25">
      <c r="A423" t="s">
        <v>2300</v>
      </c>
      <c r="B423" t="s">
        <v>128</v>
      </c>
      <c r="C423" t="s">
        <v>331</v>
      </c>
      <c r="D423" t="s">
        <v>85</v>
      </c>
      <c r="E423" t="s">
        <v>2581</v>
      </c>
      <c r="F423">
        <v>20</v>
      </c>
      <c r="G423">
        <v>776667</v>
      </c>
      <c r="H423">
        <v>776667</v>
      </c>
      <c r="I423">
        <v>776667</v>
      </c>
      <c r="J423" t="s">
        <v>8</v>
      </c>
      <c r="K423">
        <v>0</v>
      </c>
      <c r="L423">
        <v>0</v>
      </c>
      <c r="M423">
        <v>0</v>
      </c>
    </row>
    <row r="424" spans="1:13" ht="15" customHeight="1" x14ac:dyDescent="0.25">
      <c r="A424" t="s">
        <v>2301</v>
      </c>
      <c r="B424" t="s">
        <v>128</v>
      </c>
      <c r="C424" t="s">
        <v>331</v>
      </c>
      <c r="D424" t="s">
        <v>2576</v>
      </c>
      <c r="E424" t="s">
        <v>2581</v>
      </c>
      <c r="F424">
        <v>23</v>
      </c>
      <c r="G424">
        <v>770000</v>
      </c>
      <c r="H424" t="s">
        <v>8</v>
      </c>
      <c r="I424">
        <v>0</v>
      </c>
      <c r="J424">
        <v>0</v>
      </c>
      <c r="K424">
        <v>0</v>
      </c>
      <c r="L424">
        <v>0</v>
      </c>
      <c r="M424">
        <v>0</v>
      </c>
    </row>
    <row r="425" spans="1:13" ht="15" customHeight="1" x14ac:dyDescent="0.25">
      <c r="A425" t="s">
        <v>2350</v>
      </c>
      <c r="B425" t="s">
        <v>128</v>
      </c>
      <c r="C425" t="s">
        <v>331</v>
      </c>
      <c r="D425" t="s">
        <v>70</v>
      </c>
      <c r="E425" t="s">
        <v>2581</v>
      </c>
      <c r="F425">
        <v>19</v>
      </c>
      <c r="G425">
        <v>770000</v>
      </c>
      <c r="H425">
        <v>770000</v>
      </c>
      <c r="I425">
        <v>770000</v>
      </c>
      <c r="J425" t="s">
        <v>8</v>
      </c>
      <c r="K425">
        <v>0</v>
      </c>
      <c r="L425">
        <v>0</v>
      </c>
      <c r="M425">
        <v>0</v>
      </c>
    </row>
    <row r="426" spans="1:13" ht="15" customHeight="1" x14ac:dyDescent="0.25">
      <c r="A426" t="s">
        <v>2304</v>
      </c>
      <c r="B426" t="s">
        <v>128</v>
      </c>
      <c r="C426" t="s">
        <v>331</v>
      </c>
      <c r="D426" t="s">
        <v>70</v>
      </c>
      <c r="E426" t="s">
        <v>2581</v>
      </c>
      <c r="F426">
        <v>20</v>
      </c>
      <c r="G426">
        <v>760000</v>
      </c>
      <c r="H426">
        <v>760000</v>
      </c>
      <c r="I426">
        <v>760000</v>
      </c>
      <c r="J426" t="s">
        <v>8</v>
      </c>
      <c r="K426">
        <v>0</v>
      </c>
      <c r="L426">
        <v>0</v>
      </c>
      <c r="M426">
        <v>0</v>
      </c>
    </row>
    <row r="427" spans="1:13" ht="15" customHeight="1" x14ac:dyDescent="0.25">
      <c r="A427" t="s">
        <v>1557</v>
      </c>
      <c r="B427" t="s">
        <v>128</v>
      </c>
      <c r="C427" t="s">
        <v>331</v>
      </c>
      <c r="D427" t="s">
        <v>70</v>
      </c>
      <c r="E427" t="s">
        <v>2581</v>
      </c>
      <c r="F427">
        <v>22</v>
      </c>
      <c r="G427">
        <v>720000</v>
      </c>
      <c r="H427" t="s">
        <v>8</v>
      </c>
      <c r="I427">
        <v>0</v>
      </c>
      <c r="J427">
        <v>0</v>
      </c>
      <c r="K427">
        <v>0</v>
      </c>
      <c r="L427">
        <v>0</v>
      </c>
      <c r="M427">
        <v>0</v>
      </c>
    </row>
    <row r="428" spans="1:13" ht="15" customHeight="1" x14ac:dyDescent="0.25">
      <c r="A428" t="s">
        <v>2307</v>
      </c>
      <c r="B428" t="s">
        <v>128</v>
      </c>
      <c r="C428" t="s">
        <v>331</v>
      </c>
      <c r="D428" t="s">
        <v>2586</v>
      </c>
      <c r="E428" t="s">
        <v>2581</v>
      </c>
      <c r="F428">
        <v>24</v>
      </c>
      <c r="G428">
        <v>715000</v>
      </c>
      <c r="H428" t="s">
        <v>8</v>
      </c>
      <c r="I428">
        <v>0</v>
      </c>
      <c r="J428">
        <v>0</v>
      </c>
      <c r="K428">
        <v>0</v>
      </c>
      <c r="L428">
        <v>0</v>
      </c>
      <c r="M428">
        <v>0</v>
      </c>
    </row>
    <row r="429" spans="1:13" ht="15" customHeight="1" x14ac:dyDescent="0.25">
      <c r="A429" t="s">
        <v>2308</v>
      </c>
      <c r="B429" t="s">
        <v>128</v>
      </c>
      <c r="C429" t="s">
        <v>331</v>
      </c>
      <c r="D429" t="s">
        <v>85</v>
      </c>
      <c r="E429" t="s">
        <v>2581</v>
      </c>
      <c r="F429">
        <v>22</v>
      </c>
      <c r="G429">
        <v>702500</v>
      </c>
      <c r="H429" t="s">
        <v>8</v>
      </c>
      <c r="I429">
        <v>0</v>
      </c>
      <c r="J429">
        <v>0</v>
      </c>
      <c r="K429">
        <v>0</v>
      </c>
      <c r="L429">
        <v>0</v>
      </c>
      <c r="M429">
        <v>0</v>
      </c>
    </row>
    <row r="430" spans="1:13" ht="15" customHeight="1" x14ac:dyDescent="0.25">
      <c r="A430" t="s">
        <v>1564</v>
      </c>
      <c r="B430" t="s">
        <v>128</v>
      </c>
      <c r="C430">
        <v>0</v>
      </c>
      <c r="D430" t="s">
        <v>2576</v>
      </c>
      <c r="E430" t="s">
        <v>2581</v>
      </c>
      <c r="F430">
        <v>27</v>
      </c>
      <c r="G430">
        <v>700000</v>
      </c>
      <c r="H430">
        <v>700000</v>
      </c>
      <c r="I430" t="s">
        <v>7</v>
      </c>
      <c r="J430">
        <v>0</v>
      </c>
      <c r="K430">
        <v>0</v>
      </c>
      <c r="L430">
        <v>0</v>
      </c>
      <c r="M430">
        <v>0</v>
      </c>
    </row>
    <row r="431" spans="1:13" ht="15" customHeight="1" x14ac:dyDescent="0.25">
      <c r="A431" t="s">
        <v>1725</v>
      </c>
      <c r="B431" t="s">
        <v>128</v>
      </c>
      <c r="C431">
        <v>0</v>
      </c>
      <c r="D431" t="s">
        <v>90</v>
      </c>
      <c r="E431" t="s">
        <v>2581</v>
      </c>
      <c r="F431">
        <v>25</v>
      </c>
      <c r="G431">
        <v>700000</v>
      </c>
      <c r="H431">
        <v>700000</v>
      </c>
      <c r="I431" t="s">
        <v>7</v>
      </c>
      <c r="J431">
        <v>0</v>
      </c>
      <c r="K431">
        <v>0</v>
      </c>
      <c r="L431">
        <v>0</v>
      </c>
      <c r="M431">
        <v>0</v>
      </c>
    </row>
    <row r="432" spans="1:13" ht="15" customHeight="1" x14ac:dyDescent="0.25">
      <c r="A432" t="s">
        <v>2295</v>
      </c>
      <c r="B432" t="s">
        <v>128</v>
      </c>
      <c r="C432" t="s">
        <v>331</v>
      </c>
      <c r="D432" t="s">
        <v>324</v>
      </c>
      <c r="E432" t="s">
        <v>2581</v>
      </c>
      <c r="F432">
        <v>22</v>
      </c>
      <c r="G432">
        <v>925000</v>
      </c>
      <c r="H432" t="s">
        <v>4738</v>
      </c>
      <c r="I432">
        <v>0</v>
      </c>
      <c r="J432">
        <v>0</v>
      </c>
      <c r="K432">
        <v>0</v>
      </c>
      <c r="L432">
        <v>0</v>
      </c>
      <c r="M432">
        <v>0</v>
      </c>
    </row>
    <row r="433" spans="1:13" ht="15" customHeight="1" x14ac:dyDescent="0.25">
      <c r="A433" t="s">
        <v>2298</v>
      </c>
      <c r="B433" t="s">
        <v>128</v>
      </c>
      <c r="C433" t="s">
        <v>331</v>
      </c>
      <c r="D433" t="s">
        <v>325</v>
      </c>
      <c r="E433" t="s">
        <v>2581</v>
      </c>
      <c r="F433">
        <v>20</v>
      </c>
      <c r="G433">
        <v>791667</v>
      </c>
      <c r="H433">
        <v>791667</v>
      </c>
      <c r="I433">
        <v>791667</v>
      </c>
      <c r="J433" t="s">
        <v>8</v>
      </c>
      <c r="K433">
        <v>0</v>
      </c>
      <c r="L433">
        <v>0</v>
      </c>
      <c r="M433">
        <v>0</v>
      </c>
    </row>
    <row r="434" spans="1:13" ht="15" customHeight="1" x14ac:dyDescent="0.25">
      <c r="A434" t="s">
        <v>2297</v>
      </c>
      <c r="B434" t="s">
        <v>128</v>
      </c>
      <c r="C434">
        <v>0</v>
      </c>
      <c r="D434" t="s">
        <v>325</v>
      </c>
      <c r="E434" t="s">
        <v>2581</v>
      </c>
      <c r="F434">
        <v>25</v>
      </c>
      <c r="G434">
        <v>716667</v>
      </c>
      <c r="H434">
        <v>716667</v>
      </c>
      <c r="I434">
        <v>716667</v>
      </c>
      <c r="J434" t="s">
        <v>7</v>
      </c>
      <c r="K434">
        <v>0</v>
      </c>
      <c r="L434">
        <v>0</v>
      </c>
      <c r="M434">
        <v>0</v>
      </c>
    </row>
    <row r="435" spans="1:13" ht="15" customHeight="1" x14ac:dyDescent="0.25">
      <c r="A435" t="s">
        <v>2306</v>
      </c>
      <c r="B435" t="s">
        <v>128</v>
      </c>
      <c r="C435" t="s">
        <v>331</v>
      </c>
      <c r="D435" t="s">
        <v>324</v>
      </c>
      <c r="E435" t="s">
        <v>2581</v>
      </c>
      <c r="F435">
        <v>21</v>
      </c>
      <c r="G435">
        <v>715556</v>
      </c>
      <c r="H435">
        <v>715556</v>
      </c>
      <c r="I435" t="s">
        <v>8</v>
      </c>
      <c r="J435">
        <v>0</v>
      </c>
      <c r="K435">
        <v>0</v>
      </c>
      <c r="L435">
        <v>0</v>
      </c>
      <c r="M435">
        <v>0</v>
      </c>
    </row>
    <row r="436" spans="1:13" ht="15" customHeight="1" x14ac:dyDescent="0.25">
      <c r="A436" t="s">
        <v>1422</v>
      </c>
      <c r="B436" t="s">
        <v>128</v>
      </c>
      <c r="C436">
        <v>0</v>
      </c>
      <c r="D436" t="s">
        <v>324</v>
      </c>
      <c r="E436" t="s">
        <v>2581</v>
      </c>
      <c r="F436">
        <v>23</v>
      </c>
      <c r="G436">
        <v>700000</v>
      </c>
      <c r="H436" t="s">
        <v>8</v>
      </c>
      <c r="I436">
        <v>0</v>
      </c>
      <c r="J436">
        <v>0</v>
      </c>
      <c r="K436">
        <v>0</v>
      </c>
      <c r="L436">
        <v>0</v>
      </c>
      <c r="M436">
        <v>0</v>
      </c>
    </row>
    <row r="437" spans="1:13" ht="15" customHeight="1" x14ac:dyDescent="0.25">
      <c r="A437" t="s">
        <v>2060</v>
      </c>
      <c r="B437" t="s">
        <v>128</v>
      </c>
      <c r="C437">
        <v>0</v>
      </c>
      <c r="D437" t="s">
        <v>325</v>
      </c>
      <c r="E437" t="s">
        <v>2581</v>
      </c>
      <c r="F437">
        <v>26</v>
      </c>
      <c r="G437">
        <v>700000</v>
      </c>
      <c r="H437" t="s">
        <v>7</v>
      </c>
      <c r="I437">
        <v>0</v>
      </c>
      <c r="J437">
        <v>0</v>
      </c>
      <c r="K437">
        <v>0</v>
      </c>
      <c r="L437">
        <v>0</v>
      </c>
      <c r="M437">
        <v>0</v>
      </c>
    </row>
    <row r="438" spans="1:13" ht="15" customHeight="1" x14ac:dyDescent="0.25">
      <c r="A438" t="s">
        <v>2352</v>
      </c>
      <c r="B438" t="s">
        <v>128</v>
      </c>
      <c r="C438">
        <v>0</v>
      </c>
      <c r="D438" t="s">
        <v>325</v>
      </c>
      <c r="E438" t="s">
        <v>2581</v>
      </c>
      <c r="F438">
        <v>24</v>
      </c>
      <c r="G438" t="s">
        <v>4738</v>
      </c>
      <c r="H438">
        <v>0</v>
      </c>
      <c r="I438">
        <v>0</v>
      </c>
      <c r="J438">
        <v>0</v>
      </c>
      <c r="K438">
        <v>0</v>
      </c>
      <c r="L438">
        <v>0</v>
      </c>
      <c r="M438">
        <v>0</v>
      </c>
    </row>
    <row r="439" spans="1:13" ht="15" customHeight="1" x14ac:dyDescent="0.25">
      <c r="A439" t="s">
        <v>1513</v>
      </c>
      <c r="B439" t="s">
        <v>128</v>
      </c>
      <c r="C439">
        <v>0</v>
      </c>
      <c r="D439" t="s">
        <v>121</v>
      </c>
      <c r="E439" t="s">
        <v>2581</v>
      </c>
      <c r="F439">
        <v>26</v>
      </c>
      <c r="G439">
        <v>750000</v>
      </c>
      <c r="H439" t="s">
        <v>7</v>
      </c>
      <c r="I439">
        <v>0</v>
      </c>
      <c r="J439">
        <v>0</v>
      </c>
      <c r="K439">
        <v>0</v>
      </c>
      <c r="L439">
        <v>0</v>
      </c>
      <c r="M439">
        <v>0</v>
      </c>
    </row>
    <row r="440" spans="1:13" ht="15" customHeight="1" x14ac:dyDescent="0.25">
      <c r="A440" t="s">
        <v>2305</v>
      </c>
      <c r="B440" t="s">
        <v>128</v>
      </c>
      <c r="C440" t="s">
        <v>331</v>
      </c>
      <c r="D440" t="s">
        <v>121</v>
      </c>
      <c r="E440" t="s">
        <v>2581</v>
      </c>
      <c r="F440">
        <v>20</v>
      </c>
      <c r="G440">
        <v>733333</v>
      </c>
      <c r="H440">
        <v>733333</v>
      </c>
      <c r="I440">
        <v>733333</v>
      </c>
      <c r="J440" t="s">
        <v>8</v>
      </c>
      <c r="K440">
        <v>0</v>
      </c>
      <c r="L440">
        <v>0</v>
      </c>
      <c r="M440">
        <v>0</v>
      </c>
    </row>
    <row r="441" spans="1:13" ht="15" customHeight="1" x14ac:dyDescent="0.25">
      <c r="A441" t="s">
        <v>2309</v>
      </c>
      <c r="B441" t="s">
        <v>128</v>
      </c>
      <c r="C441">
        <v>0</v>
      </c>
      <c r="D441" t="s">
        <v>121</v>
      </c>
      <c r="E441" t="s">
        <v>2581</v>
      </c>
      <c r="F441">
        <v>25</v>
      </c>
      <c r="G441">
        <v>675000</v>
      </c>
      <c r="H441" t="s">
        <v>8</v>
      </c>
      <c r="I441">
        <v>0</v>
      </c>
      <c r="J441">
        <v>0</v>
      </c>
      <c r="K441">
        <v>0</v>
      </c>
      <c r="L441">
        <v>0</v>
      </c>
      <c r="M441">
        <v>0</v>
      </c>
    </row>
    <row r="442" spans="1:13" ht="15" customHeight="1" x14ac:dyDescent="0.25">
      <c r="A442" t="s">
        <v>2660</v>
      </c>
      <c r="B442" t="s">
        <v>23</v>
      </c>
      <c r="C442">
        <v>0</v>
      </c>
      <c r="D442" t="s">
        <v>2576</v>
      </c>
      <c r="E442" t="s">
        <v>2569</v>
      </c>
      <c r="F442">
        <v>27</v>
      </c>
      <c r="G442">
        <v>8000000</v>
      </c>
      <c r="H442">
        <v>8000000</v>
      </c>
      <c r="I442">
        <v>8000000</v>
      </c>
      <c r="J442">
        <v>8000000</v>
      </c>
      <c r="K442">
        <v>8000000</v>
      </c>
      <c r="L442">
        <v>8000000</v>
      </c>
      <c r="M442" t="s">
        <v>7</v>
      </c>
    </row>
    <row r="443" spans="1:13" ht="15" customHeight="1" x14ac:dyDescent="0.25">
      <c r="A443" t="s">
        <v>1427</v>
      </c>
      <c r="B443" t="s">
        <v>23</v>
      </c>
      <c r="C443">
        <v>0</v>
      </c>
      <c r="D443" t="s">
        <v>2571</v>
      </c>
      <c r="E443" t="s">
        <v>2569</v>
      </c>
      <c r="F443">
        <v>28</v>
      </c>
      <c r="G443">
        <v>8000000</v>
      </c>
      <c r="H443">
        <v>8000000</v>
      </c>
      <c r="I443">
        <v>8000000</v>
      </c>
      <c r="J443">
        <v>8000000</v>
      </c>
      <c r="K443">
        <v>8000000</v>
      </c>
      <c r="L443">
        <v>8000000</v>
      </c>
      <c r="M443">
        <v>8000000</v>
      </c>
    </row>
    <row r="444" spans="1:13" ht="15" customHeight="1" x14ac:dyDescent="0.25">
      <c r="A444" t="s">
        <v>2661</v>
      </c>
      <c r="B444" t="s">
        <v>23</v>
      </c>
      <c r="C444">
        <v>0</v>
      </c>
      <c r="D444" t="s">
        <v>90</v>
      </c>
      <c r="E444" t="s">
        <v>2569</v>
      </c>
      <c r="F444">
        <v>25</v>
      </c>
      <c r="G444">
        <v>6000000</v>
      </c>
      <c r="H444">
        <v>6000000</v>
      </c>
      <c r="I444">
        <v>6000000</v>
      </c>
      <c r="J444" t="s">
        <v>7</v>
      </c>
      <c r="K444">
        <v>0</v>
      </c>
      <c r="L444">
        <v>0</v>
      </c>
      <c r="M444">
        <v>0</v>
      </c>
    </row>
    <row r="445" spans="1:13" ht="15" customHeight="1" x14ac:dyDescent="0.25">
      <c r="A445" t="s">
        <v>1929</v>
      </c>
      <c r="B445" t="s">
        <v>23</v>
      </c>
      <c r="C445">
        <v>0</v>
      </c>
      <c r="D445" t="s">
        <v>70</v>
      </c>
      <c r="E445" t="s">
        <v>2569</v>
      </c>
      <c r="F445">
        <v>30</v>
      </c>
      <c r="G445">
        <v>6000000</v>
      </c>
      <c r="H445">
        <v>6000000</v>
      </c>
      <c r="I445">
        <v>6000000</v>
      </c>
      <c r="J445">
        <v>6000000</v>
      </c>
      <c r="K445">
        <v>6000000</v>
      </c>
      <c r="L445" t="s">
        <v>7</v>
      </c>
      <c r="M445">
        <v>0</v>
      </c>
    </row>
    <row r="446" spans="1:13" ht="15" customHeight="1" x14ac:dyDescent="0.25">
      <c r="A446" t="s">
        <v>1897</v>
      </c>
      <c r="B446" t="s">
        <v>23</v>
      </c>
      <c r="C446">
        <v>0</v>
      </c>
      <c r="D446" t="s">
        <v>2576</v>
      </c>
      <c r="E446" t="s">
        <v>2569</v>
      </c>
      <c r="F446">
        <v>27</v>
      </c>
      <c r="G446">
        <v>5750000</v>
      </c>
      <c r="H446" t="s">
        <v>7</v>
      </c>
      <c r="I446">
        <v>0</v>
      </c>
      <c r="J446">
        <v>0</v>
      </c>
      <c r="K446">
        <v>0</v>
      </c>
      <c r="L446">
        <v>0</v>
      </c>
      <c r="M446">
        <v>0</v>
      </c>
    </row>
    <row r="447" spans="1:13" ht="15" customHeight="1" x14ac:dyDescent="0.25">
      <c r="A447" t="s">
        <v>1930</v>
      </c>
      <c r="B447" t="s">
        <v>23</v>
      </c>
      <c r="C447">
        <v>0</v>
      </c>
      <c r="D447" t="s">
        <v>2570</v>
      </c>
      <c r="E447" t="s">
        <v>2569</v>
      </c>
      <c r="F447">
        <v>29</v>
      </c>
      <c r="G447">
        <v>4250000</v>
      </c>
      <c r="H447" t="s">
        <v>7</v>
      </c>
      <c r="I447">
        <v>0</v>
      </c>
      <c r="J447">
        <v>0</v>
      </c>
      <c r="K447">
        <v>0</v>
      </c>
      <c r="L447">
        <v>0</v>
      </c>
      <c r="M447">
        <v>0</v>
      </c>
    </row>
    <row r="448" spans="1:13" ht="15" customHeight="1" x14ac:dyDescent="0.25">
      <c r="A448" t="s">
        <v>1931</v>
      </c>
      <c r="B448" t="s">
        <v>23</v>
      </c>
      <c r="C448">
        <v>0</v>
      </c>
      <c r="D448" t="s">
        <v>2572</v>
      </c>
      <c r="E448" t="s">
        <v>2569</v>
      </c>
      <c r="F448">
        <v>26</v>
      </c>
      <c r="G448">
        <v>4250000</v>
      </c>
      <c r="H448">
        <v>4250000</v>
      </c>
      <c r="I448">
        <v>4250000</v>
      </c>
      <c r="J448">
        <v>4250000</v>
      </c>
      <c r="K448">
        <v>4250000</v>
      </c>
      <c r="L448" t="s">
        <v>7</v>
      </c>
      <c r="M448">
        <v>0</v>
      </c>
    </row>
    <row r="449" spans="1:13" ht="15" customHeight="1" x14ac:dyDescent="0.25">
      <c r="A449" t="s">
        <v>1932</v>
      </c>
      <c r="B449" t="s">
        <v>23</v>
      </c>
      <c r="C449">
        <v>0</v>
      </c>
      <c r="D449" t="s">
        <v>70</v>
      </c>
      <c r="E449" t="s">
        <v>2569</v>
      </c>
      <c r="F449">
        <v>31</v>
      </c>
      <c r="G449">
        <v>4100000</v>
      </c>
      <c r="H449">
        <v>4100000</v>
      </c>
      <c r="I449" t="s">
        <v>7</v>
      </c>
      <c r="J449">
        <v>0</v>
      </c>
      <c r="K449">
        <v>0</v>
      </c>
      <c r="L449">
        <v>0</v>
      </c>
      <c r="M449">
        <v>0</v>
      </c>
    </row>
    <row r="450" spans="1:13" ht="15" customHeight="1" x14ac:dyDescent="0.25">
      <c r="A450" t="s">
        <v>1936</v>
      </c>
      <c r="B450" t="s">
        <v>23</v>
      </c>
      <c r="C450">
        <v>0</v>
      </c>
      <c r="D450" t="s">
        <v>2570</v>
      </c>
      <c r="E450" t="s">
        <v>2569</v>
      </c>
      <c r="F450">
        <v>25</v>
      </c>
      <c r="G450">
        <v>2857143</v>
      </c>
      <c r="H450">
        <v>2857143</v>
      </c>
      <c r="I450">
        <v>2857143</v>
      </c>
      <c r="J450">
        <v>2857143</v>
      </c>
      <c r="K450">
        <v>2857143</v>
      </c>
      <c r="L450">
        <v>2857143</v>
      </c>
      <c r="M450">
        <v>2857143</v>
      </c>
    </row>
    <row r="451" spans="1:13" ht="15" customHeight="1" x14ac:dyDescent="0.25">
      <c r="A451" t="s">
        <v>2760</v>
      </c>
      <c r="B451" t="s">
        <v>23</v>
      </c>
      <c r="C451">
        <v>0</v>
      </c>
      <c r="D451" t="s">
        <v>2586</v>
      </c>
      <c r="E451" t="s">
        <v>2569</v>
      </c>
      <c r="F451">
        <v>27</v>
      </c>
      <c r="G451">
        <v>2000000</v>
      </c>
      <c r="H451">
        <v>2000000</v>
      </c>
      <c r="I451">
        <v>2000000</v>
      </c>
      <c r="J451" t="s">
        <v>7</v>
      </c>
      <c r="K451">
        <v>0</v>
      </c>
      <c r="L451">
        <v>0</v>
      </c>
      <c r="M451">
        <v>0</v>
      </c>
    </row>
    <row r="452" spans="1:13" ht="15" customHeight="1" x14ac:dyDescent="0.25">
      <c r="A452" t="s">
        <v>1944</v>
      </c>
      <c r="B452" t="s">
        <v>23</v>
      </c>
      <c r="C452">
        <v>0</v>
      </c>
      <c r="D452" t="s">
        <v>2572</v>
      </c>
      <c r="E452" t="s">
        <v>2569</v>
      </c>
      <c r="F452">
        <v>27</v>
      </c>
      <c r="G452">
        <v>1100000</v>
      </c>
      <c r="H452" t="s">
        <v>7</v>
      </c>
      <c r="I452">
        <v>0</v>
      </c>
      <c r="J452">
        <v>0</v>
      </c>
      <c r="K452">
        <v>0</v>
      </c>
      <c r="L452">
        <v>0</v>
      </c>
      <c r="M452">
        <v>0</v>
      </c>
    </row>
    <row r="453" spans="1:13" ht="15" customHeight="1" x14ac:dyDescent="0.25">
      <c r="A453" t="s">
        <v>1953</v>
      </c>
      <c r="B453" t="s">
        <v>23</v>
      </c>
      <c r="C453">
        <v>0</v>
      </c>
      <c r="D453" t="s">
        <v>85</v>
      </c>
      <c r="E453" t="s">
        <v>2569</v>
      </c>
      <c r="F453">
        <v>26</v>
      </c>
      <c r="G453">
        <v>1000000</v>
      </c>
      <c r="H453" t="s">
        <v>7</v>
      </c>
      <c r="I453">
        <v>0</v>
      </c>
      <c r="J453">
        <v>0</v>
      </c>
      <c r="K453">
        <v>0</v>
      </c>
      <c r="L453">
        <v>0</v>
      </c>
      <c r="M453">
        <v>0</v>
      </c>
    </row>
    <row r="454" spans="1:13" ht="15" customHeight="1" x14ac:dyDescent="0.25">
      <c r="A454" t="s">
        <v>2768</v>
      </c>
      <c r="B454" t="s">
        <v>23</v>
      </c>
      <c r="C454">
        <v>0</v>
      </c>
      <c r="D454" t="s">
        <v>2580</v>
      </c>
      <c r="E454" t="s">
        <v>2569</v>
      </c>
      <c r="F454">
        <v>26</v>
      </c>
      <c r="G454">
        <v>750000</v>
      </c>
      <c r="H454" t="s">
        <v>7</v>
      </c>
      <c r="I454">
        <v>0</v>
      </c>
      <c r="J454">
        <v>0</v>
      </c>
      <c r="K454">
        <v>0</v>
      </c>
      <c r="L454">
        <v>0</v>
      </c>
      <c r="M454">
        <v>0</v>
      </c>
    </row>
    <row r="455" spans="1:13" ht="15" customHeight="1" x14ac:dyDescent="0.25">
      <c r="A455" t="s">
        <v>2784</v>
      </c>
      <c r="B455" t="s">
        <v>23</v>
      </c>
      <c r="C455">
        <v>0</v>
      </c>
      <c r="D455" t="s">
        <v>70</v>
      </c>
      <c r="E455" t="s">
        <v>2569</v>
      </c>
      <c r="F455">
        <v>26</v>
      </c>
      <c r="G455">
        <v>666666</v>
      </c>
      <c r="H455" t="s">
        <v>7</v>
      </c>
      <c r="I455">
        <v>0</v>
      </c>
      <c r="J455">
        <v>0</v>
      </c>
      <c r="K455">
        <v>0</v>
      </c>
      <c r="L455">
        <v>0</v>
      </c>
      <c r="M455">
        <v>0</v>
      </c>
    </row>
    <row r="456" spans="1:13" ht="15" customHeight="1" x14ac:dyDescent="0.25">
      <c r="A456" t="s">
        <v>2662</v>
      </c>
      <c r="B456" t="s">
        <v>23</v>
      </c>
      <c r="C456">
        <v>0</v>
      </c>
      <c r="D456" t="s">
        <v>324</v>
      </c>
      <c r="E456" t="s">
        <v>2569</v>
      </c>
      <c r="F456">
        <v>28</v>
      </c>
      <c r="G456">
        <v>6250000</v>
      </c>
      <c r="H456">
        <v>6250000</v>
      </c>
      <c r="I456">
        <v>6250000</v>
      </c>
      <c r="J456">
        <v>6250000</v>
      </c>
      <c r="K456">
        <v>6250000</v>
      </c>
      <c r="L456">
        <v>6250000</v>
      </c>
      <c r="M456">
        <v>6250000</v>
      </c>
    </row>
    <row r="457" spans="1:13" ht="15" customHeight="1" x14ac:dyDescent="0.25">
      <c r="A457" t="s">
        <v>2714</v>
      </c>
      <c r="B457" t="s">
        <v>23</v>
      </c>
      <c r="C457">
        <v>0</v>
      </c>
      <c r="D457" t="s">
        <v>325</v>
      </c>
      <c r="E457" t="s">
        <v>2569</v>
      </c>
      <c r="F457">
        <v>29</v>
      </c>
      <c r="G457">
        <v>4000000</v>
      </c>
      <c r="H457" t="s">
        <v>7</v>
      </c>
      <c r="I457">
        <v>0</v>
      </c>
      <c r="J457">
        <v>0</v>
      </c>
      <c r="K457">
        <v>0</v>
      </c>
      <c r="L457">
        <v>0</v>
      </c>
      <c r="M457">
        <v>0</v>
      </c>
    </row>
    <row r="458" spans="1:13" ht="15" customHeight="1" x14ac:dyDescent="0.25">
      <c r="A458" t="s">
        <v>2663</v>
      </c>
      <c r="B458" t="s">
        <v>23</v>
      </c>
      <c r="C458">
        <v>0</v>
      </c>
      <c r="D458" t="s">
        <v>325</v>
      </c>
      <c r="E458" t="s">
        <v>2569</v>
      </c>
      <c r="F458">
        <v>29</v>
      </c>
      <c r="G458">
        <v>3750000</v>
      </c>
      <c r="H458">
        <v>3750000</v>
      </c>
      <c r="I458">
        <v>3750000</v>
      </c>
      <c r="J458" t="s">
        <v>7</v>
      </c>
      <c r="K458">
        <v>0</v>
      </c>
      <c r="L458">
        <v>0</v>
      </c>
      <c r="M458">
        <v>0</v>
      </c>
    </row>
    <row r="459" spans="1:13" ht="15" customHeight="1" x14ac:dyDescent="0.25">
      <c r="A459" t="s">
        <v>1613</v>
      </c>
      <c r="B459" t="s">
        <v>23</v>
      </c>
      <c r="C459">
        <v>0</v>
      </c>
      <c r="D459" t="s">
        <v>324</v>
      </c>
      <c r="E459" t="s">
        <v>2569</v>
      </c>
      <c r="F459">
        <v>24</v>
      </c>
      <c r="G459">
        <v>1416667</v>
      </c>
      <c r="H459">
        <v>1416667</v>
      </c>
      <c r="I459" t="s">
        <v>8</v>
      </c>
      <c r="J459">
        <v>0</v>
      </c>
      <c r="K459">
        <v>0</v>
      </c>
      <c r="L459">
        <v>0</v>
      </c>
      <c r="M459">
        <v>0</v>
      </c>
    </row>
    <row r="460" spans="1:13" ht="15" customHeight="1" x14ac:dyDescent="0.25">
      <c r="A460" t="s">
        <v>1938</v>
      </c>
      <c r="B460" t="s">
        <v>23</v>
      </c>
      <c r="C460" t="s">
        <v>2601</v>
      </c>
      <c r="D460" t="s">
        <v>325</v>
      </c>
      <c r="E460" t="s">
        <v>2569</v>
      </c>
      <c r="F460">
        <v>36</v>
      </c>
      <c r="G460">
        <v>1250000</v>
      </c>
      <c r="H460" t="s">
        <v>7</v>
      </c>
      <c r="I460">
        <v>0</v>
      </c>
      <c r="J460">
        <v>0</v>
      </c>
      <c r="K460">
        <v>0</v>
      </c>
      <c r="L460">
        <v>0</v>
      </c>
      <c r="M460">
        <v>0</v>
      </c>
    </row>
    <row r="461" spans="1:13" ht="15" customHeight="1" x14ac:dyDescent="0.25">
      <c r="A461" t="s">
        <v>2410</v>
      </c>
      <c r="B461" t="s">
        <v>23</v>
      </c>
      <c r="C461" t="s">
        <v>331</v>
      </c>
      <c r="D461" t="s">
        <v>324</v>
      </c>
      <c r="E461" t="s">
        <v>2569</v>
      </c>
      <c r="F461">
        <v>21</v>
      </c>
      <c r="G461">
        <v>1491666</v>
      </c>
      <c r="H461">
        <v>1491666</v>
      </c>
      <c r="I461" t="s">
        <v>8</v>
      </c>
      <c r="J461">
        <v>0</v>
      </c>
      <c r="K461">
        <v>0</v>
      </c>
      <c r="L461">
        <v>0</v>
      </c>
      <c r="M461">
        <v>0</v>
      </c>
    </row>
    <row r="462" spans="1:13" ht="15" customHeight="1" x14ac:dyDescent="0.25">
      <c r="A462" t="s">
        <v>1939</v>
      </c>
      <c r="B462" t="s">
        <v>23</v>
      </c>
      <c r="C462">
        <v>0</v>
      </c>
      <c r="D462" t="s">
        <v>324</v>
      </c>
      <c r="E462" t="s">
        <v>2569</v>
      </c>
      <c r="F462">
        <v>30</v>
      </c>
      <c r="G462">
        <v>675000</v>
      </c>
      <c r="H462" t="s">
        <v>7</v>
      </c>
      <c r="I462">
        <v>0</v>
      </c>
      <c r="J462">
        <v>0</v>
      </c>
      <c r="K462">
        <v>0</v>
      </c>
      <c r="L462">
        <v>0</v>
      </c>
      <c r="M462">
        <v>0</v>
      </c>
    </row>
    <row r="463" spans="1:13" ht="15" customHeight="1" x14ac:dyDescent="0.25">
      <c r="A463" t="s">
        <v>1940</v>
      </c>
      <c r="B463" t="s">
        <v>23</v>
      </c>
      <c r="C463">
        <v>0</v>
      </c>
      <c r="D463" t="s">
        <v>324</v>
      </c>
      <c r="E463" t="s">
        <v>2569</v>
      </c>
      <c r="F463">
        <v>31</v>
      </c>
      <c r="G463">
        <v>675000</v>
      </c>
      <c r="H463" t="s">
        <v>7</v>
      </c>
      <c r="I463">
        <v>0</v>
      </c>
      <c r="J463">
        <v>0</v>
      </c>
      <c r="K463">
        <v>0</v>
      </c>
      <c r="L463">
        <v>0</v>
      </c>
      <c r="M463">
        <v>0</v>
      </c>
    </row>
    <row r="464" spans="1:13" ht="15" customHeight="1" x14ac:dyDescent="0.25">
      <c r="A464" t="s">
        <v>1942</v>
      </c>
      <c r="B464" t="s">
        <v>23</v>
      </c>
      <c r="C464" t="s">
        <v>2603</v>
      </c>
      <c r="D464" t="s">
        <v>121</v>
      </c>
      <c r="E464" t="s">
        <v>2569</v>
      </c>
      <c r="F464">
        <v>36</v>
      </c>
      <c r="G464">
        <v>5000000</v>
      </c>
      <c r="H464">
        <v>5000000</v>
      </c>
      <c r="I464" t="s">
        <v>7</v>
      </c>
      <c r="J464">
        <v>0</v>
      </c>
      <c r="K464">
        <v>0</v>
      </c>
      <c r="L464">
        <v>0</v>
      </c>
      <c r="M464">
        <v>0</v>
      </c>
    </row>
    <row r="465" spans="1:13" ht="30" customHeight="1" x14ac:dyDescent="0.25">
      <c r="A465" t="s">
        <v>1943</v>
      </c>
      <c r="B465" t="s">
        <v>23</v>
      </c>
      <c r="C465">
        <v>0</v>
      </c>
      <c r="D465" t="s">
        <v>121</v>
      </c>
      <c r="E465" t="s">
        <v>2569</v>
      </c>
      <c r="F465">
        <v>24</v>
      </c>
      <c r="G465">
        <v>1500000</v>
      </c>
      <c r="H465">
        <v>1500000</v>
      </c>
      <c r="I465" t="s">
        <v>8</v>
      </c>
      <c r="J465">
        <v>0</v>
      </c>
      <c r="K465">
        <v>0</v>
      </c>
      <c r="L465">
        <v>0</v>
      </c>
      <c r="M465">
        <v>0</v>
      </c>
    </row>
    <row r="466" spans="1:13" ht="15" customHeight="1" x14ac:dyDescent="0.25">
      <c r="A466" t="s">
        <v>2411</v>
      </c>
      <c r="B466" t="s">
        <v>23</v>
      </c>
      <c r="C466" t="s">
        <v>331</v>
      </c>
      <c r="D466" t="s">
        <v>70</v>
      </c>
      <c r="E466" t="s">
        <v>2581</v>
      </c>
      <c r="F466">
        <v>22</v>
      </c>
      <c r="G466">
        <v>925000</v>
      </c>
      <c r="H466" t="s">
        <v>4738</v>
      </c>
      <c r="I466">
        <v>0</v>
      </c>
      <c r="J466">
        <v>0</v>
      </c>
      <c r="K466">
        <v>0</v>
      </c>
      <c r="L466">
        <v>0</v>
      </c>
      <c r="M466">
        <v>0</v>
      </c>
    </row>
    <row r="467" spans="1:13" ht="15" customHeight="1" x14ac:dyDescent="0.25">
      <c r="A467" t="s">
        <v>2412</v>
      </c>
      <c r="B467" t="s">
        <v>23</v>
      </c>
      <c r="C467" t="s">
        <v>331</v>
      </c>
      <c r="D467" t="s">
        <v>90</v>
      </c>
      <c r="E467" t="s">
        <v>2581</v>
      </c>
      <c r="F467">
        <v>23</v>
      </c>
      <c r="G467">
        <v>925000</v>
      </c>
      <c r="H467">
        <v>925000</v>
      </c>
      <c r="I467" t="s">
        <v>8</v>
      </c>
      <c r="J467">
        <v>0</v>
      </c>
      <c r="K467">
        <v>0</v>
      </c>
      <c r="L467">
        <v>0</v>
      </c>
      <c r="M467">
        <v>0</v>
      </c>
    </row>
    <row r="468" spans="1:13" ht="15" customHeight="1" x14ac:dyDescent="0.25">
      <c r="A468" t="s">
        <v>2413</v>
      </c>
      <c r="B468" t="s">
        <v>23</v>
      </c>
      <c r="C468" t="s">
        <v>331</v>
      </c>
      <c r="D468" t="s">
        <v>70</v>
      </c>
      <c r="E468" t="s">
        <v>2581</v>
      </c>
      <c r="F468">
        <v>22</v>
      </c>
      <c r="G468">
        <v>925000</v>
      </c>
      <c r="H468">
        <v>925000</v>
      </c>
      <c r="I468" t="s">
        <v>8</v>
      </c>
      <c r="J468">
        <v>0</v>
      </c>
      <c r="K468">
        <v>0</v>
      </c>
      <c r="L468">
        <v>0</v>
      </c>
      <c r="M468">
        <v>0</v>
      </c>
    </row>
    <row r="469" spans="1:13" ht="15" customHeight="1" x14ac:dyDescent="0.25">
      <c r="A469" t="s">
        <v>1933</v>
      </c>
      <c r="B469" t="s">
        <v>23</v>
      </c>
      <c r="C469" t="s">
        <v>331</v>
      </c>
      <c r="D469" t="s">
        <v>90</v>
      </c>
      <c r="E469" t="s">
        <v>2581</v>
      </c>
      <c r="F469">
        <v>20</v>
      </c>
      <c r="G469">
        <v>3115000</v>
      </c>
      <c r="H469">
        <v>3115000</v>
      </c>
      <c r="I469" t="s">
        <v>8</v>
      </c>
      <c r="J469">
        <v>0</v>
      </c>
      <c r="K469">
        <v>0</v>
      </c>
      <c r="L469">
        <v>0</v>
      </c>
      <c r="M469">
        <v>0</v>
      </c>
    </row>
    <row r="470" spans="1:13" ht="15" customHeight="1" x14ac:dyDescent="0.25">
      <c r="A470" t="s">
        <v>1946</v>
      </c>
      <c r="B470" t="s">
        <v>23</v>
      </c>
      <c r="C470" t="s">
        <v>331</v>
      </c>
      <c r="D470" t="s">
        <v>70</v>
      </c>
      <c r="E470" t="s">
        <v>2581</v>
      </c>
      <c r="F470">
        <v>21</v>
      </c>
      <c r="G470">
        <v>753333</v>
      </c>
      <c r="H470">
        <v>753333</v>
      </c>
      <c r="I470" t="s">
        <v>8</v>
      </c>
      <c r="J470">
        <v>0</v>
      </c>
      <c r="K470">
        <v>0</v>
      </c>
      <c r="L470">
        <v>0</v>
      </c>
      <c r="M470">
        <v>0</v>
      </c>
    </row>
    <row r="471" spans="1:13" ht="15" customHeight="1" x14ac:dyDescent="0.25">
      <c r="A471" t="s">
        <v>1947</v>
      </c>
      <c r="B471" t="s">
        <v>23</v>
      </c>
      <c r="C471" t="s">
        <v>331</v>
      </c>
      <c r="D471" t="s">
        <v>70</v>
      </c>
      <c r="E471" t="s">
        <v>2581</v>
      </c>
      <c r="F471">
        <v>22</v>
      </c>
      <c r="G471">
        <v>863333</v>
      </c>
      <c r="H471" t="s">
        <v>8</v>
      </c>
      <c r="I471">
        <v>0</v>
      </c>
      <c r="J471">
        <v>0</v>
      </c>
      <c r="K471">
        <v>0</v>
      </c>
      <c r="L471">
        <v>0</v>
      </c>
      <c r="M471">
        <v>0</v>
      </c>
    </row>
    <row r="472" spans="1:13" ht="15" customHeight="1" x14ac:dyDescent="0.25">
      <c r="A472" t="s">
        <v>2414</v>
      </c>
      <c r="B472" t="s">
        <v>23</v>
      </c>
      <c r="C472" t="s">
        <v>331</v>
      </c>
      <c r="D472" t="s">
        <v>85</v>
      </c>
      <c r="E472" t="s">
        <v>2581</v>
      </c>
      <c r="F472">
        <v>22</v>
      </c>
      <c r="G472">
        <v>730000</v>
      </c>
      <c r="H472">
        <v>730000</v>
      </c>
      <c r="I472" t="s">
        <v>8</v>
      </c>
      <c r="J472">
        <v>0</v>
      </c>
      <c r="K472">
        <v>0</v>
      </c>
      <c r="L472">
        <v>0</v>
      </c>
      <c r="M472">
        <v>0</v>
      </c>
    </row>
    <row r="473" spans="1:13" ht="15" customHeight="1" x14ac:dyDescent="0.25">
      <c r="A473" t="s">
        <v>1949</v>
      </c>
      <c r="B473" t="s">
        <v>23</v>
      </c>
      <c r="C473" t="s">
        <v>331</v>
      </c>
      <c r="D473" t="s">
        <v>90</v>
      </c>
      <c r="E473" t="s">
        <v>2581</v>
      </c>
      <c r="F473">
        <v>22</v>
      </c>
      <c r="G473">
        <v>713333</v>
      </c>
      <c r="H473">
        <v>713333</v>
      </c>
      <c r="I473" t="s">
        <v>8</v>
      </c>
      <c r="J473">
        <v>0</v>
      </c>
      <c r="K473">
        <v>0</v>
      </c>
      <c r="L473">
        <v>0</v>
      </c>
      <c r="M473">
        <v>0</v>
      </c>
    </row>
    <row r="474" spans="1:13" ht="15" customHeight="1" x14ac:dyDescent="0.25">
      <c r="A474" t="s">
        <v>2303</v>
      </c>
      <c r="B474" t="s">
        <v>23</v>
      </c>
      <c r="C474">
        <v>0</v>
      </c>
      <c r="D474" t="s">
        <v>90</v>
      </c>
      <c r="E474" t="s">
        <v>2581</v>
      </c>
      <c r="F474">
        <v>27</v>
      </c>
      <c r="G474">
        <v>700000</v>
      </c>
      <c r="H474" t="s">
        <v>7</v>
      </c>
      <c r="I474">
        <v>0</v>
      </c>
      <c r="J474">
        <v>0</v>
      </c>
      <c r="K474">
        <v>0</v>
      </c>
      <c r="L474">
        <v>0</v>
      </c>
      <c r="M474">
        <v>0</v>
      </c>
    </row>
    <row r="475" spans="1:13" x14ac:dyDescent="0.25">
      <c r="A475" t="s">
        <v>2086</v>
      </c>
      <c r="B475" t="s">
        <v>23</v>
      </c>
      <c r="C475">
        <v>0</v>
      </c>
      <c r="D475" t="s">
        <v>2570</v>
      </c>
      <c r="E475" t="s">
        <v>2581</v>
      </c>
      <c r="F475">
        <v>24</v>
      </c>
      <c r="G475">
        <v>700000</v>
      </c>
      <c r="H475" t="s">
        <v>8</v>
      </c>
      <c r="I475">
        <v>0</v>
      </c>
      <c r="J475">
        <v>0</v>
      </c>
      <c r="K475">
        <v>0</v>
      </c>
      <c r="L475">
        <v>0</v>
      </c>
      <c r="M475">
        <v>0</v>
      </c>
    </row>
    <row r="476" spans="1:13" ht="15" customHeight="1" x14ac:dyDescent="0.25">
      <c r="A476" t="s">
        <v>1951</v>
      </c>
      <c r="B476" t="s">
        <v>23</v>
      </c>
      <c r="C476" t="s">
        <v>348</v>
      </c>
      <c r="D476" t="s">
        <v>70</v>
      </c>
      <c r="E476" t="s">
        <v>2581</v>
      </c>
      <c r="F476">
        <v>22</v>
      </c>
      <c r="G476">
        <v>691666</v>
      </c>
      <c r="H476" t="s">
        <v>8</v>
      </c>
      <c r="I476">
        <v>0</v>
      </c>
      <c r="J476">
        <v>0</v>
      </c>
      <c r="K476">
        <v>0</v>
      </c>
      <c r="L476">
        <v>0</v>
      </c>
      <c r="M476">
        <v>0</v>
      </c>
    </row>
    <row r="477" spans="1:13" ht="15" customHeight="1" x14ac:dyDescent="0.25">
      <c r="A477" t="s">
        <v>1952</v>
      </c>
      <c r="B477" t="s">
        <v>23</v>
      </c>
      <c r="C477">
        <v>0</v>
      </c>
      <c r="D477" t="s">
        <v>70</v>
      </c>
      <c r="E477" t="s">
        <v>2581</v>
      </c>
      <c r="F477">
        <v>26</v>
      </c>
      <c r="G477">
        <v>675000</v>
      </c>
      <c r="H477" t="s">
        <v>7</v>
      </c>
      <c r="I477">
        <v>0</v>
      </c>
      <c r="J477">
        <v>0</v>
      </c>
      <c r="K477">
        <v>0</v>
      </c>
      <c r="L477">
        <v>0</v>
      </c>
      <c r="M477">
        <v>0</v>
      </c>
    </row>
    <row r="478" spans="1:13" ht="15" customHeight="1" x14ac:dyDescent="0.25">
      <c r="A478" t="s">
        <v>2415</v>
      </c>
      <c r="B478" t="s">
        <v>23</v>
      </c>
      <c r="C478" t="s">
        <v>331</v>
      </c>
      <c r="D478" t="s">
        <v>79</v>
      </c>
      <c r="E478" t="s">
        <v>2581</v>
      </c>
      <c r="F478">
        <v>22</v>
      </c>
      <c r="G478">
        <v>1325000</v>
      </c>
      <c r="H478">
        <v>1325000</v>
      </c>
      <c r="I478" t="s">
        <v>8</v>
      </c>
      <c r="J478">
        <v>0</v>
      </c>
      <c r="K478">
        <v>0</v>
      </c>
      <c r="L478">
        <v>0</v>
      </c>
      <c r="M478">
        <v>0</v>
      </c>
    </row>
    <row r="479" spans="1:13" ht="15" customHeight="1" x14ac:dyDescent="0.25">
      <c r="A479" t="s">
        <v>2416</v>
      </c>
      <c r="B479" t="s">
        <v>23</v>
      </c>
      <c r="C479" t="s">
        <v>331</v>
      </c>
      <c r="D479" t="s">
        <v>325</v>
      </c>
      <c r="E479" t="s">
        <v>2581</v>
      </c>
      <c r="F479">
        <v>23</v>
      </c>
      <c r="G479">
        <v>925000</v>
      </c>
      <c r="H479">
        <v>925000</v>
      </c>
      <c r="I479" t="s">
        <v>8</v>
      </c>
      <c r="J479">
        <v>0</v>
      </c>
      <c r="K479">
        <v>0</v>
      </c>
      <c r="L479">
        <v>0</v>
      </c>
      <c r="M479">
        <v>0</v>
      </c>
    </row>
    <row r="480" spans="1:13" ht="15" customHeight="1" x14ac:dyDescent="0.25">
      <c r="A480" t="s">
        <v>2771</v>
      </c>
      <c r="B480" t="s">
        <v>23</v>
      </c>
      <c r="C480" t="s">
        <v>331</v>
      </c>
      <c r="D480" t="s">
        <v>324</v>
      </c>
      <c r="E480" t="s">
        <v>2581</v>
      </c>
      <c r="F480">
        <v>21</v>
      </c>
      <c r="G480">
        <v>921666</v>
      </c>
      <c r="H480">
        <v>921666</v>
      </c>
      <c r="I480" t="s">
        <v>8</v>
      </c>
      <c r="J480">
        <v>0</v>
      </c>
      <c r="K480">
        <v>0</v>
      </c>
      <c r="L480">
        <v>0</v>
      </c>
      <c r="M480">
        <v>0</v>
      </c>
    </row>
    <row r="481" spans="1:13" ht="15" customHeight="1" x14ac:dyDescent="0.25">
      <c r="A481" t="s">
        <v>1955</v>
      </c>
      <c r="B481" t="s">
        <v>23</v>
      </c>
      <c r="C481">
        <v>0</v>
      </c>
      <c r="D481" t="s">
        <v>325</v>
      </c>
      <c r="E481" t="s">
        <v>2581</v>
      </c>
      <c r="F481">
        <v>27</v>
      </c>
      <c r="G481">
        <v>700000</v>
      </c>
      <c r="H481">
        <v>700000</v>
      </c>
      <c r="I481" t="s">
        <v>7</v>
      </c>
      <c r="J481">
        <v>0</v>
      </c>
      <c r="K481">
        <v>0</v>
      </c>
      <c r="L481">
        <v>0</v>
      </c>
      <c r="M481">
        <v>0</v>
      </c>
    </row>
    <row r="482" spans="1:13" ht="15" customHeight="1" x14ac:dyDescent="0.25">
      <c r="A482" t="s">
        <v>1950</v>
      </c>
      <c r="B482" t="s">
        <v>23</v>
      </c>
      <c r="C482" t="s">
        <v>348</v>
      </c>
      <c r="D482" t="s">
        <v>79</v>
      </c>
      <c r="E482" t="s">
        <v>2581</v>
      </c>
      <c r="F482">
        <v>22</v>
      </c>
      <c r="G482">
        <v>691666</v>
      </c>
      <c r="H482" t="s">
        <v>8</v>
      </c>
      <c r="I482">
        <v>0</v>
      </c>
      <c r="J482">
        <v>0</v>
      </c>
      <c r="K482">
        <v>0</v>
      </c>
      <c r="L482">
        <v>0</v>
      </c>
      <c r="M482">
        <v>0</v>
      </c>
    </row>
    <row r="483" spans="1:13" ht="15" customHeight="1" x14ac:dyDescent="0.25">
      <c r="A483" t="s">
        <v>2417</v>
      </c>
      <c r="B483" t="s">
        <v>23</v>
      </c>
      <c r="C483">
        <v>0</v>
      </c>
      <c r="D483" t="s">
        <v>325</v>
      </c>
      <c r="E483" t="s">
        <v>2581</v>
      </c>
      <c r="F483">
        <v>29</v>
      </c>
      <c r="G483">
        <v>675000</v>
      </c>
      <c r="H483" t="s">
        <v>7</v>
      </c>
      <c r="I483">
        <v>0</v>
      </c>
      <c r="J483">
        <v>0</v>
      </c>
      <c r="K483">
        <v>0</v>
      </c>
      <c r="L483">
        <v>0</v>
      </c>
      <c r="M483">
        <v>0</v>
      </c>
    </row>
    <row r="484" spans="1:13" ht="15" customHeight="1" x14ac:dyDescent="0.25">
      <c r="A484" t="s">
        <v>1945</v>
      </c>
      <c r="B484" t="s">
        <v>23</v>
      </c>
      <c r="C484" t="s">
        <v>331</v>
      </c>
      <c r="D484" t="s">
        <v>121</v>
      </c>
      <c r="E484" t="s">
        <v>2581</v>
      </c>
      <c r="F484">
        <v>22</v>
      </c>
      <c r="G484">
        <v>925000</v>
      </c>
      <c r="H484">
        <v>925000</v>
      </c>
      <c r="I484" t="s">
        <v>8</v>
      </c>
      <c r="J484">
        <v>0</v>
      </c>
      <c r="K484">
        <v>0</v>
      </c>
      <c r="L484">
        <v>0</v>
      </c>
      <c r="M484">
        <v>0</v>
      </c>
    </row>
    <row r="485" spans="1:13" ht="15" customHeight="1" x14ac:dyDescent="0.25">
      <c r="A485" t="s">
        <v>1485</v>
      </c>
      <c r="B485" t="s">
        <v>23</v>
      </c>
      <c r="C485" t="s">
        <v>331</v>
      </c>
      <c r="D485" t="s">
        <v>121</v>
      </c>
      <c r="E485" t="s">
        <v>2581</v>
      </c>
      <c r="F485">
        <v>22</v>
      </c>
      <c r="G485">
        <v>925000</v>
      </c>
      <c r="H485" t="s">
        <v>8</v>
      </c>
      <c r="I485">
        <v>0</v>
      </c>
      <c r="J485">
        <v>0</v>
      </c>
      <c r="K485">
        <v>0</v>
      </c>
      <c r="L485">
        <v>0</v>
      </c>
      <c r="M485">
        <v>0</v>
      </c>
    </row>
    <row r="486" spans="1:13" ht="15" customHeight="1" x14ac:dyDescent="0.25">
      <c r="A486" t="s">
        <v>1954</v>
      </c>
      <c r="B486" t="s">
        <v>23</v>
      </c>
      <c r="C486">
        <v>0</v>
      </c>
      <c r="D486" t="s">
        <v>121</v>
      </c>
      <c r="E486" t="s">
        <v>2581</v>
      </c>
      <c r="F486">
        <v>30</v>
      </c>
      <c r="G486">
        <v>700000</v>
      </c>
      <c r="H486" t="s">
        <v>7</v>
      </c>
      <c r="I486">
        <v>0</v>
      </c>
      <c r="J486">
        <v>0</v>
      </c>
      <c r="K486">
        <v>0</v>
      </c>
      <c r="L486">
        <v>0</v>
      </c>
      <c r="M486">
        <v>0</v>
      </c>
    </row>
    <row r="487" spans="1:13" ht="15" customHeight="1" x14ac:dyDescent="0.25">
      <c r="A487" t="s">
        <v>2664</v>
      </c>
      <c r="B487" t="s">
        <v>31</v>
      </c>
      <c r="C487" t="s">
        <v>318</v>
      </c>
      <c r="D487" t="s">
        <v>85</v>
      </c>
      <c r="E487" t="s">
        <v>2569</v>
      </c>
      <c r="F487">
        <v>27</v>
      </c>
      <c r="G487">
        <v>7500000</v>
      </c>
      <c r="H487">
        <v>7500000</v>
      </c>
      <c r="I487">
        <v>7500000</v>
      </c>
      <c r="J487">
        <v>7500000</v>
      </c>
      <c r="K487" t="s">
        <v>7</v>
      </c>
      <c r="L487">
        <v>0</v>
      </c>
      <c r="M487">
        <v>0</v>
      </c>
    </row>
    <row r="488" spans="1:13" ht="15" customHeight="1" x14ac:dyDescent="0.25">
      <c r="A488" t="s">
        <v>1956</v>
      </c>
      <c r="B488" t="s">
        <v>31</v>
      </c>
      <c r="C488">
        <v>0</v>
      </c>
      <c r="D488" t="s">
        <v>70</v>
      </c>
      <c r="E488" t="s">
        <v>2569</v>
      </c>
      <c r="F488">
        <v>28</v>
      </c>
      <c r="G488">
        <v>7500000</v>
      </c>
      <c r="H488">
        <v>7500000</v>
      </c>
      <c r="I488">
        <v>7500000</v>
      </c>
      <c r="J488">
        <v>7500000</v>
      </c>
      <c r="K488" t="s">
        <v>7</v>
      </c>
      <c r="L488">
        <v>0</v>
      </c>
      <c r="M488">
        <v>0</v>
      </c>
    </row>
    <row r="489" spans="1:13" ht="15" customHeight="1" x14ac:dyDescent="0.25">
      <c r="A489" t="s">
        <v>2665</v>
      </c>
      <c r="B489" t="s">
        <v>31</v>
      </c>
      <c r="C489" t="s">
        <v>318</v>
      </c>
      <c r="D489" t="s">
        <v>2573</v>
      </c>
      <c r="E489" t="s">
        <v>2569</v>
      </c>
      <c r="F489">
        <v>35</v>
      </c>
      <c r="G489">
        <v>5750000</v>
      </c>
      <c r="H489">
        <v>5750000</v>
      </c>
      <c r="I489" t="s">
        <v>7</v>
      </c>
      <c r="J489">
        <v>0</v>
      </c>
      <c r="K489">
        <v>0</v>
      </c>
      <c r="L489">
        <v>0</v>
      </c>
      <c r="M489">
        <v>0</v>
      </c>
    </row>
    <row r="490" spans="1:13" ht="15" customHeight="1" x14ac:dyDescent="0.25">
      <c r="A490" t="s">
        <v>1957</v>
      </c>
      <c r="B490" t="s">
        <v>31</v>
      </c>
      <c r="C490" t="s">
        <v>326</v>
      </c>
      <c r="D490" t="s">
        <v>90</v>
      </c>
      <c r="E490" t="s">
        <v>2569</v>
      </c>
      <c r="F490">
        <v>27</v>
      </c>
      <c r="G490">
        <v>5350000</v>
      </c>
      <c r="H490">
        <v>5350000</v>
      </c>
      <c r="I490" t="s">
        <v>7</v>
      </c>
      <c r="J490">
        <v>0</v>
      </c>
      <c r="K490">
        <v>0</v>
      </c>
      <c r="L490">
        <v>0</v>
      </c>
      <c r="M490">
        <v>0</v>
      </c>
    </row>
    <row r="491" spans="1:13" ht="15" customHeight="1" x14ac:dyDescent="0.25">
      <c r="A491" t="s">
        <v>1958</v>
      </c>
      <c r="B491" t="s">
        <v>31</v>
      </c>
      <c r="C491">
        <v>0</v>
      </c>
      <c r="D491" t="s">
        <v>2571</v>
      </c>
      <c r="E491" t="s">
        <v>2569</v>
      </c>
      <c r="F491">
        <v>28</v>
      </c>
      <c r="G491">
        <v>5125000</v>
      </c>
      <c r="H491" t="s">
        <v>7</v>
      </c>
      <c r="I491">
        <v>0</v>
      </c>
      <c r="J491">
        <v>0</v>
      </c>
      <c r="K491">
        <v>0</v>
      </c>
      <c r="L491">
        <v>0</v>
      </c>
      <c r="M491">
        <v>0</v>
      </c>
    </row>
    <row r="492" spans="1:13" ht="15" customHeight="1" x14ac:dyDescent="0.25">
      <c r="A492" t="s">
        <v>1959</v>
      </c>
      <c r="B492" t="s">
        <v>31</v>
      </c>
      <c r="C492" t="s">
        <v>326</v>
      </c>
      <c r="D492" t="s">
        <v>70</v>
      </c>
      <c r="E492" t="s">
        <v>2569</v>
      </c>
      <c r="F492">
        <v>33</v>
      </c>
      <c r="G492">
        <v>5000000</v>
      </c>
      <c r="H492">
        <v>5000000</v>
      </c>
      <c r="I492" t="s">
        <v>7</v>
      </c>
      <c r="J492">
        <v>0</v>
      </c>
      <c r="K492">
        <v>0</v>
      </c>
      <c r="L492">
        <v>0</v>
      </c>
      <c r="M492">
        <v>0</v>
      </c>
    </row>
    <row r="493" spans="1:13" ht="15" customHeight="1" x14ac:dyDescent="0.25">
      <c r="A493" t="s">
        <v>1960</v>
      </c>
      <c r="B493" t="s">
        <v>31</v>
      </c>
      <c r="C493" t="s">
        <v>326</v>
      </c>
      <c r="D493" t="s">
        <v>2572</v>
      </c>
      <c r="E493" t="s">
        <v>2569</v>
      </c>
      <c r="F493">
        <v>31</v>
      </c>
      <c r="G493">
        <v>4000000</v>
      </c>
      <c r="H493">
        <v>4000000</v>
      </c>
      <c r="I493">
        <v>4000000</v>
      </c>
      <c r="J493" t="s">
        <v>7</v>
      </c>
      <c r="K493">
        <v>0</v>
      </c>
      <c r="L493">
        <v>0</v>
      </c>
      <c r="M493">
        <v>0</v>
      </c>
    </row>
    <row r="494" spans="1:13" ht="15" customHeight="1" x14ac:dyDescent="0.25">
      <c r="A494" t="s">
        <v>1963</v>
      </c>
      <c r="B494" t="s">
        <v>31</v>
      </c>
      <c r="C494">
        <v>0</v>
      </c>
      <c r="D494" t="s">
        <v>2576</v>
      </c>
      <c r="E494" t="s">
        <v>2569</v>
      </c>
      <c r="F494">
        <v>25</v>
      </c>
      <c r="G494">
        <v>2750000</v>
      </c>
      <c r="H494">
        <v>2750000</v>
      </c>
      <c r="I494">
        <v>2750000</v>
      </c>
      <c r="J494">
        <v>2750000</v>
      </c>
      <c r="K494" t="s">
        <v>7</v>
      </c>
      <c r="L494">
        <v>0</v>
      </c>
      <c r="M494">
        <v>0</v>
      </c>
    </row>
    <row r="495" spans="1:13" ht="15" customHeight="1" x14ac:dyDescent="0.25">
      <c r="A495" t="s">
        <v>1979</v>
      </c>
      <c r="B495" t="s">
        <v>31</v>
      </c>
      <c r="C495">
        <v>0</v>
      </c>
      <c r="D495" t="s">
        <v>90</v>
      </c>
      <c r="E495" t="s">
        <v>2569</v>
      </c>
      <c r="F495">
        <v>24</v>
      </c>
      <c r="G495">
        <v>1500000</v>
      </c>
      <c r="H495">
        <v>1500000</v>
      </c>
      <c r="I495" t="s">
        <v>8</v>
      </c>
      <c r="J495">
        <v>0</v>
      </c>
      <c r="K495">
        <v>0</v>
      </c>
      <c r="L495">
        <v>0</v>
      </c>
      <c r="M495">
        <v>0</v>
      </c>
    </row>
    <row r="496" spans="1:13" ht="15" customHeight="1" x14ac:dyDescent="0.25">
      <c r="A496" t="s">
        <v>1961</v>
      </c>
      <c r="B496" t="s">
        <v>31</v>
      </c>
      <c r="C496">
        <v>0</v>
      </c>
      <c r="D496" t="s">
        <v>2586</v>
      </c>
      <c r="E496" t="s">
        <v>2569</v>
      </c>
      <c r="F496">
        <v>23</v>
      </c>
      <c r="G496">
        <v>900000</v>
      </c>
      <c r="H496" t="s">
        <v>8</v>
      </c>
      <c r="I496">
        <v>0</v>
      </c>
      <c r="J496">
        <v>0</v>
      </c>
      <c r="K496">
        <v>0</v>
      </c>
      <c r="L496">
        <v>0</v>
      </c>
      <c r="M496">
        <v>0</v>
      </c>
    </row>
    <row r="497" spans="1:13" ht="15" customHeight="1" x14ac:dyDescent="0.25">
      <c r="A497" t="s">
        <v>1978</v>
      </c>
      <c r="B497" t="s">
        <v>31</v>
      </c>
      <c r="C497" t="s">
        <v>331</v>
      </c>
      <c r="D497" t="s">
        <v>2570</v>
      </c>
      <c r="E497" t="s">
        <v>2569</v>
      </c>
      <c r="F497">
        <v>20</v>
      </c>
      <c r="G497">
        <v>1177500</v>
      </c>
      <c r="H497">
        <v>1177500</v>
      </c>
      <c r="I497" t="s">
        <v>8</v>
      </c>
      <c r="J497">
        <v>0</v>
      </c>
      <c r="K497">
        <v>0</v>
      </c>
      <c r="L497">
        <v>0</v>
      </c>
      <c r="M497">
        <v>0</v>
      </c>
    </row>
    <row r="498" spans="1:13" ht="15" customHeight="1" x14ac:dyDescent="0.25">
      <c r="A498" t="s">
        <v>1989</v>
      </c>
      <c r="B498" t="s">
        <v>31</v>
      </c>
      <c r="C498">
        <v>0</v>
      </c>
      <c r="D498" t="s">
        <v>85</v>
      </c>
      <c r="E498" t="s">
        <v>2569</v>
      </c>
      <c r="F498">
        <v>23</v>
      </c>
      <c r="G498">
        <v>850000</v>
      </c>
      <c r="H498" t="s">
        <v>8</v>
      </c>
      <c r="I498">
        <v>0</v>
      </c>
      <c r="J498">
        <v>0</v>
      </c>
      <c r="K498">
        <v>0</v>
      </c>
      <c r="L498">
        <v>0</v>
      </c>
      <c r="M498">
        <v>0</v>
      </c>
    </row>
    <row r="499" spans="1:13" ht="15" customHeight="1" x14ac:dyDescent="0.25">
      <c r="A499" t="s">
        <v>1990</v>
      </c>
      <c r="B499" t="s">
        <v>31</v>
      </c>
      <c r="C499">
        <v>0</v>
      </c>
      <c r="D499" t="s">
        <v>2580</v>
      </c>
      <c r="E499" t="s">
        <v>2569</v>
      </c>
      <c r="F499">
        <v>25</v>
      </c>
      <c r="G499">
        <v>750000</v>
      </c>
      <c r="H499" t="s">
        <v>8</v>
      </c>
      <c r="I499">
        <v>0</v>
      </c>
      <c r="J499">
        <v>0</v>
      </c>
      <c r="K499">
        <v>0</v>
      </c>
      <c r="L499">
        <v>0</v>
      </c>
      <c r="M499">
        <v>0</v>
      </c>
    </row>
    <row r="500" spans="1:13" ht="15" customHeight="1" x14ac:dyDescent="0.25">
      <c r="A500" t="s">
        <v>1962</v>
      </c>
      <c r="B500" t="s">
        <v>31</v>
      </c>
      <c r="C500">
        <v>0</v>
      </c>
      <c r="D500" t="s">
        <v>70</v>
      </c>
      <c r="E500" t="s">
        <v>2569</v>
      </c>
      <c r="F500">
        <v>23</v>
      </c>
      <c r="G500" t="s">
        <v>8</v>
      </c>
      <c r="H500">
        <v>0</v>
      </c>
      <c r="I500">
        <v>0</v>
      </c>
      <c r="J500">
        <v>0</v>
      </c>
      <c r="K500">
        <v>0</v>
      </c>
      <c r="L500">
        <v>0</v>
      </c>
      <c r="M500">
        <v>0</v>
      </c>
    </row>
    <row r="501" spans="1:13" ht="15" customHeight="1" x14ac:dyDescent="0.25">
      <c r="A501" t="s">
        <v>2715</v>
      </c>
      <c r="B501" t="s">
        <v>31</v>
      </c>
      <c r="C501" t="s">
        <v>318</v>
      </c>
      <c r="D501" t="s">
        <v>324</v>
      </c>
      <c r="E501" t="s">
        <v>2569</v>
      </c>
      <c r="F501">
        <v>29</v>
      </c>
      <c r="G501">
        <v>6500000</v>
      </c>
      <c r="H501" t="s">
        <v>7</v>
      </c>
      <c r="I501">
        <v>0</v>
      </c>
      <c r="J501">
        <v>0</v>
      </c>
      <c r="K501">
        <v>0</v>
      </c>
      <c r="L501">
        <v>0</v>
      </c>
      <c r="M501">
        <v>0</v>
      </c>
    </row>
    <row r="502" spans="1:13" ht="15" customHeight="1" x14ac:dyDescent="0.25">
      <c r="A502" t="s">
        <v>1965</v>
      </c>
      <c r="B502" t="s">
        <v>31</v>
      </c>
      <c r="C502">
        <v>0</v>
      </c>
      <c r="D502" t="s">
        <v>324</v>
      </c>
      <c r="E502" t="s">
        <v>2569</v>
      </c>
      <c r="F502">
        <v>26</v>
      </c>
      <c r="G502">
        <v>5500000</v>
      </c>
      <c r="H502">
        <v>5500000</v>
      </c>
      <c r="I502">
        <v>5500000</v>
      </c>
      <c r="J502" t="s">
        <v>7</v>
      </c>
      <c r="K502">
        <v>0</v>
      </c>
      <c r="L502">
        <v>0</v>
      </c>
      <c r="M502">
        <v>0</v>
      </c>
    </row>
    <row r="503" spans="1:13" x14ac:dyDescent="0.25">
      <c r="A503" t="s">
        <v>1966</v>
      </c>
      <c r="B503" t="s">
        <v>31</v>
      </c>
      <c r="C503" t="s">
        <v>2575</v>
      </c>
      <c r="D503" t="s">
        <v>325</v>
      </c>
      <c r="E503" t="s">
        <v>2569</v>
      </c>
      <c r="F503">
        <v>35</v>
      </c>
      <c r="G503">
        <v>3500000</v>
      </c>
      <c r="H503" t="s">
        <v>7</v>
      </c>
      <c r="I503">
        <v>0</v>
      </c>
      <c r="J503">
        <v>0</v>
      </c>
      <c r="K503">
        <v>0</v>
      </c>
      <c r="L503">
        <v>0</v>
      </c>
      <c r="M503">
        <v>0</v>
      </c>
    </row>
    <row r="504" spans="1:13" ht="15" customHeight="1" x14ac:dyDescent="0.25">
      <c r="A504" t="s">
        <v>1967</v>
      </c>
      <c r="B504" t="s">
        <v>31</v>
      </c>
      <c r="C504">
        <v>0</v>
      </c>
      <c r="D504" t="s">
        <v>325</v>
      </c>
      <c r="E504" t="s">
        <v>2569</v>
      </c>
      <c r="F504">
        <v>26</v>
      </c>
      <c r="G504">
        <v>3100000</v>
      </c>
      <c r="H504" t="s">
        <v>7</v>
      </c>
      <c r="I504">
        <v>0</v>
      </c>
      <c r="J504">
        <v>0</v>
      </c>
      <c r="K504">
        <v>0</v>
      </c>
      <c r="L504">
        <v>0</v>
      </c>
      <c r="M504">
        <v>0</v>
      </c>
    </row>
    <row r="505" spans="1:13" ht="15" customHeight="1" x14ac:dyDescent="0.25">
      <c r="A505" t="s">
        <v>1968</v>
      </c>
      <c r="B505" t="s">
        <v>31</v>
      </c>
      <c r="C505" t="s">
        <v>326</v>
      </c>
      <c r="D505" t="s">
        <v>325</v>
      </c>
      <c r="E505" t="s">
        <v>2569</v>
      </c>
      <c r="F505">
        <v>32</v>
      </c>
      <c r="G505">
        <v>1750000</v>
      </c>
      <c r="H505">
        <v>1750000</v>
      </c>
      <c r="I505" t="s">
        <v>7</v>
      </c>
      <c r="J505">
        <v>0</v>
      </c>
      <c r="K505">
        <v>0</v>
      </c>
      <c r="L505">
        <v>0</v>
      </c>
      <c r="M505">
        <v>0</v>
      </c>
    </row>
    <row r="506" spans="1:13" ht="15" customHeight="1" x14ac:dyDescent="0.25">
      <c r="A506" t="s">
        <v>1969</v>
      </c>
      <c r="B506" t="s">
        <v>31</v>
      </c>
      <c r="C506">
        <v>0</v>
      </c>
      <c r="D506" t="s">
        <v>324</v>
      </c>
      <c r="E506" t="s">
        <v>2569</v>
      </c>
      <c r="F506">
        <v>30</v>
      </c>
      <c r="G506">
        <v>1375000</v>
      </c>
      <c r="H506">
        <v>1375000</v>
      </c>
      <c r="I506">
        <v>1375000</v>
      </c>
      <c r="J506" t="s">
        <v>7</v>
      </c>
      <c r="K506">
        <v>0</v>
      </c>
      <c r="L506">
        <v>0</v>
      </c>
      <c r="M506">
        <v>0</v>
      </c>
    </row>
    <row r="507" spans="1:13" ht="15" customHeight="1" x14ac:dyDescent="0.25">
      <c r="A507" t="s">
        <v>1970</v>
      </c>
      <c r="B507" t="s">
        <v>31</v>
      </c>
      <c r="C507" t="s">
        <v>348</v>
      </c>
      <c r="D507" t="s">
        <v>325</v>
      </c>
      <c r="E507" t="s">
        <v>2569</v>
      </c>
      <c r="F507">
        <v>22</v>
      </c>
      <c r="G507">
        <v>888333</v>
      </c>
      <c r="H507" t="s">
        <v>8</v>
      </c>
      <c r="I507">
        <v>0</v>
      </c>
      <c r="J507">
        <v>0</v>
      </c>
      <c r="K507">
        <v>0</v>
      </c>
      <c r="L507">
        <v>0</v>
      </c>
      <c r="M507">
        <v>0</v>
      </c>
    </row>
    <row r="508" spans="1:13" ht="15" customHeight="1" x14ac:dyDescent="0.25">
      <c r="A508" t="s">
        <v>2254</v>
      </c>
      <c r="B508" t="s">
        <v>31</v>
      </c>
      <c r="C508">
        <v>0</v>
      </c>
      <c r="D508" t="s">
        <v>325</v>
      </c>
      <c r="E508" t="s">
        <v>2569</v>
      </c>
      <c r="F508">
        <v>25</v>
      </c>
      <c r="G508">
        <v>700000</v>
      </c>
      <c r="H508" t="s">
        <v>8</v>
      </c>
      <c r="I508">
        <v>0</v>
      </c>
      <c r="J508">
        <v>0</v>
      </c>
      <c r="K508">
        <v>0</v>
      </c>
      <c r="L508">
        <v>0</v>
      </c>
      <c r="M508">
        <v>0</v>
      </c>
    </row>
    <row r="509" spans="1:13" ht="15" customHeight="1" x14ac:dyDescent="0.25">
      <c r="A509" t="s">
        <v>1991</v>
      </c>
      <c r="B509" t="s">
        <v>31</v>
      </c>
      <c r="C509">
        <v>0</v>
      </c>
      <c r="D509" t="s">
        <v>121</v>
      </c>
      <c r="E509" t="s">
        <v>2569</v>
      </c>
      <c r="F509">
        <v>26</v>
      </c>
      <c r="G509">
        <v>4400000</v>
      </c>
      <c r="H509">
        <v>4400000</v>
      </c>
      <c r="I509" t="s">
        <v>7</v>
      </c>
      <c r="J509">
        <v>0</v>
      </c>
      <c r="K509">
        <v>0</v>
      </c>
      <c r="L509">
        <v>0</v>
      </c>
      <c r="M509">
        <v>0</v>
      </c>
    </row>
    <row r="510" spans="1:13" ht="15" customHeight="1" x14ac:dyDescent="0.25">
      <c r="A510" t="s">
        <v>1972</v>
      </c>
      <c r="B510" t="s">
        <v>31</v>
      </c>
      <c r="C510">
        <v>0</v>
      </c>
      <c r="D510" t="s">
        <v>121</v>
      </c>
      <c r="E510" t="s">
        <v>2569</v>
      </c>
      <c r="F510">
        <v>29</v>
      </c>
      <c r="G510">
        <v>4350000</v>
      </c>
      <c r="H510">
        <v>4350000</v>
      </c>
      <c r="I510" t="s">
        <v>7</v>
      </c>
      <c r="J510">
        <v>0</v>
      </c>
      <c r="K510">
        <v>0</v>
      </c>
      <c r="L510">
        <v>0</v>
      </c>
      <c r="M510">
        <v>0</v>
      </c>
    </row>
    <row r="511" spans="1:13" ht="15" customHeight="1" x14ac:dyDescent="0.25">
      <c r="A511" t="s">
        <v>1976</v>
      </c>
      <c r="B511" t="s">
        <v>31</v>
      </c>
      <c r="C511" t="s">
        <v>331</v>
      </c>
      <c r="D511" t="s">
        <v>90</v>
      </c>
      <c r="E511" t="s">
        <v>2581</v>
      </c>
      <c r="F511">
        <v>22</v>
      </c>
      <c r="G511">
        <v>925000</v>
      </c>
      <c r="H511">
        <v>925000</v>
      </c>
      <c r="I511" t="s">
        <v>8</v>
      </c>
      <c r="J511">
        <v>0</v>
      </c>
      <c r="K511">
        <v>0</v>
      </c>
      <c r="L511">
        <v>0</v>
      </c>
      <c r="M511">
        <v>0</v>
      </c>
    </row>
    <row r="512" spans="1:13" ht="15" customHeight="1" x14ac:dyDescent="0.25">
      <c r="A512" t="s">
        <v>1975</v>
      </c>
      <c r="B512" t="s">
        <v>31</v>
      </c>
      <c r="C512" t="s">
        <v>331</v>
      </c>
      <c r="D512" t="s">
        <v>2580</v>
      </c>
      <c r="E512" t="s">
        <v>2581</v>
      </c>
      <c r="F512">
        <v>19</v>
      </c>
      <c r="G512">
        <v>1106667</v>
      </c>
      <c r="H512">
        <v>1106667</v>
      </c>
      <c r="I512">
        <v>1106667</v>
      </c>
      <c r="J512" t="s">
        <v>8</v>
      </c>
      <c r="K512">
        <v>0</v>
      </c>
      <c r="L512">
        <v>0</v>
      </c>
      <c r="M512">
        <v>0</v>
      </c>
    </row>
    <row r="513" spans="1:13" ht="15" customHeight="1" x14ac:dyDescent="0.25">
      <c r="A513" t="s">
        <v>1977</v>
      </c>
      <c r="B513" t="s">
        <v>31</v>
      </c>
      <c r="C513" t="s">
        <v>331</v>
      </c>
      <c r="D513" t="s">
        <v>85</v>
      </c>
      <c r="E513" t="s">
        <v>2581</v>
      </c>
      <c r="F513">
        <v>20</v>
      </c>
      <c r="G513">
        <v>1075833</v>
      </c>
      <c r="H513">
        <v>1075833</v>
      </c>
      <c r="I513">
        <v>1075833</v>
      </c>
      <c r="J513" t="s">
        <v>8</v>
      </c>
      <c r="K513">
        <v>0</v>
      </c>
      <c r="L513">
        <v>0</v>
      </c>
      <c r="M513">
        <v>0</v>
      </c>
    </row>
    <row r="514" spans="1:13" ht="30" customHeight="1" x14ac:dyDescent="0.25">
      <c r="A514" t="s">
        <v>2604</v>
      </c>
      <c r="B514" t="s">
        <v>31</v>
      </c>
      <c r="C514" t="s">
        <v>331</v>
      </c>
      <c r="D514" t="s">
        <v>70</v>
      </c>
      <c r="E514" t="s">
        <v>2581</v>
      </c>
      <c r="F514">
        <v>18</v>
      </c>
      <c r="G514">
        <v>925000</v>
      </c>
      <c r="H514">
        <v>925000</v>
      </c>
      <c r="I514">
        <v>925000</v>
      </c>
      <c r="J514" t="s">
        <v>8</v>
      </c>
      <c r="K514">
        <v>0</v>
      </c>
      <c r="L514">
        <v>0</v>
      </c>
      <c r="M514">
        <v>0</v>
      </c>
    </row>
    <row r="515" spans="1:13" ht="15" customHeight="1" x14ac:dyDescent="0.25">
      <c r="A515" t="s">
        <v>2605</v>
      </c>
      <c r="B515" t="s">
        <v>31</v>
      </c>
      <c r="C515" t="s">
        <v>331</v>
      </c>
      <c r="D515" t="s">
        <v>70</v>
      </c>
      <c r="E515" t="s">
        <v>2581</v>
      </c>
      <c r="F515">
        <v>23</v>
      </c>
      <c r="G515">
        <v>925000</v>
      </c>
      <c r="H515">
        <v>925000</v>
      </c>
      <c r="I515" t="s">
        <v>8</v>
      </c>
      <c r="J515">
        <v>0</v>
      </c>
      <c r="K515">
        <v>0</v>
      </c>
      <c r="L515">
        <v>0</v>
      </c>
      <c r="M515">
        <v>0</v>
      </c>
    </row>
    <row r="516" spans="1:13" ht="15" customHeight="1" x14ac:dyDescent="0.25">
      <c r="A516" t="s">
        <v>2525</v>
      </c>
      <c r="B516" t="s">
        <v>31</v>
      </c>
      <c r="C516" t="s">
        <v>331</v>
      </c>
      <c r="D516" t="s">
        <v>70</v>
      </c>
      <c r="E516" t="s">
        <v>2581</v>
      </c>
      <c r="F516">
        <v>20</v>
      </c>
      <c r="G516">
        <v>879167</v>
      </c>
      <c r="H516">
        <v>879167</v>
      </c>
      <c r="I516">
        <v>879167</v>
      </c>
      <c r="J516" t="s">
        <v>8</v>
      </c>
      <c r="K516">
        <v>0</v>
      </c>
      <c r="L516">
        <v>0</v>
      </c>
      <c r="M516">
        <v>0</v>
      </c>
    </row>
    <row r="517" spans="1:13" ht="15" customHeight="1" x14ac:dyDescent="0.25">
      <c r="A517" t="s">
        <v>1984</v>
      </c>
      <c r="B517" t="s">
        <v>31</v>
      </c>
      <c r="C517" t="s">
        <v>331</v>
      </c>
      <c r="D517" t="s">
        <v>85</v>
      </c>
      <c r="E517" t="s">
        <v>2581</v>
      </c>
      <c r="F517">
        <v>21</v>
      </c>
      <c r="G517">
        <v>880000</v>
      </c>
      <c r="H517">
        <v>880000</v>
      </c>
      <c r="I517" t="s">
        <v>8</v>
      </c>
      <c r="J517">
        <v>0</v>
      </c>
      <c r="K517">
        <v>0</v>
      </c>
      <c r="L517">
        <v>0</v>
      </c>
      <c r="M517">
        <v>0</v>
      </c>
    </row>
    <row r="518" spans="1:13" ht="15" customHeight="1" x14ac:dyDescent="0.25">
      <c r="A518" t="s">
        <v>2526</v>
      </c>
      <c r="B518" t="s">
        <v>31</v>
      </c>
      <c r="C518" t="s">
        <v>331</v>
      </c>
      <c r="D518" t="s">
        <v>90</v>
      </c>
      <c r="E518" t="s">
        <v>2581</v>
      </c>
      <c r="F518">
        <v>23</v>
      </c>
      <c r="G518">
        <v>750000</v>
      </c>
      <c r="H518">
        <v>750000</v>
      </c>
      <c r="I518" t="s">
        <v>8</v>
      </c>
      <c r="J518">
        <v>0</v>
      </c>
      <c r="K518">
        <v>0</v>
      </c>
      <c r="L518">
        <v>0</v>
      </c>
      <c r="M518">
        <v>0</v>
      </c>
    </row>
    <row r="519" spans="1:13" ht="15" customHeight="1" x14ac:dyDescent="0.25">
      <c r="A519" t="s">
        <v>1985</v>
      </c>
      <c r="B519" t="s">
        <v>31</v>
      </c>
      <c r="C519" t="s">
        <v>331</v>
      </c>
      <c r="D519" t="s">
        <v>85</v>
      </c>
      <c r="E519" t="s">
        <v>2581</v>
      </c>
      <c r="F519">
        <v>23</v>
      </c>
      <c r="G519">
        <v>762500</v>
      </c>
      <c r="H519" t="s">
        <v>8</v>
      </c>
      <c r="I519">
        <v>0</v>
      </c>
      <c r="J519">
        <v>0</v>
      </c>
      <c r="K519">
        <v>0</v>
      </c>
      <c r="L519">
        <v>0</v>
      </c>
      <c r="M519">
        <v>0</v>
      </c>
    </row>
    <row r="520" spans="1:13" ht="15" customHeight="1" x14ac:dyDescent="0.25">
      <c r="A520" t="s">
        <v>1986</v>
      </c>
      <c r="B520" t="s">
        <v>31</v>
      </c>
      <c r="C520" t="s">
        <v>331</v>
      </c>
      <c r="D520" t="s">
        <v>70</v>
      </c>
      <c r="E520" t="s">
        <v>2581</v>
      </c>
      <c r="F520">
        <v>21</v>
      </c>
      <c r="G520">
        <v>822222</v>
      </c>
      <c r="H520">
        <v>822222</v>
      </c>
      <c r="I520" t="s">
        <v>8</v>
      </c>
      <c r="J520">
        <v>0</v>
      </c>
      <c r="K520">
        <v>0</v>
      </c>
      <c r="L520">
        <v>0</v>
      </c>
      <c r="M520">
        <v>0</v>
      </c>
    </row>
    <row r="521" spans="1:13" ht="15" customHeight="1" x14ac:dyDescent="0.25">
      <c r="A521" t="s">
        <v>1629</v>
      </c>
      <c r="B521" t="s">
        <v>31</v>
      </c>
      <c r="C521">
        <v>0</v>
      </c>
      <c r="D521" t="s">
        <v>85</v>
      </c>
      <c r="E521" t="s">
        <v>2581</v>
      </c>
      <c r="F521">
        <v>26</v>
      </c>
      <c r="G521">
        <v>700000</v>
      </c>
      <c r="H521" t="s">
        <v>7</v>
      </c>
      <c r="I521">
        <v>0</v>
      </c>
      <c r="J521">
        <v>0</v>
      </c>
      <c r="K521">
        <v>0</v>
      </c>
      <c r="L521">
        <v>0</v>
      </c>
      <c r="M521">
        <v>0</v>
      </c>
    </row>
    <row r="522" spans="1:13" ht="15" customHeight="1" x14ac:dyDescent="0.25">
      <c r="A522" t="s">
        <v>1964</v>
      </c>
      <c r="B522" t="s">
        <v>31</v>
      </c>
      <c r="C522">
        <v>0</v>
      </c>
      <c r="D522" t="s">
        <v>90</v>
      </c>
      <c r="E522" t="s">
        <v>2581</v>
      </c>
      <c r="F522">
        <v>30</v>
      </c>
      <c r="G522">
        <v>700000</v>
      </c>
      <c r="H522" t="s">
        <v>7</v>
      </c>
      <c r="I522">
        <v>0</v>
      </c>
      <c r="J522">
        <v>0</v>
      </c>
      <c r="K522">
        <v>0</v>
      </c>
      <c r="L522">
        <v>0</v>
      </c>
      <c r="M522">
        <v>0</v>
      </c>
    </row>
    <row r="523" spans="1:13" ht="15" customHeight="1" x14ac:dyDescent="0.25">
      <c r="A523" t="s">
        <v>1710</v>
      </c>
      <c r="B523" t="s">
        <v>31</v>
      </c>
      <c r="C523">
        <v>0</v>
      </c>
      <c r="D523" t="s">
        <v>70</v>
      </c>
      <c r="E523" t="s">
        <v>2581</v>
      </c>
      <c r="F523">
        <v>26</v>
      </c>
      <c r="G523">
        <v>700000</v>
      </c>
      <c r="H523" t="s">
        <v>7</v>
      </c>
      <c r="I523">
        <v>0</v>
      </c>
      <c r="J523">
        <v>0</v>
      </c>
      <c r="K523">
        <v>0</v>
      </c>
      <c r="L523">
        <v>0</v>
      </c>
      <c r="M523">
        <v>0</v>
      </c>
    </row>
    <row r="524" spans="1:13" ht="15" customHeight="1" x14ac:dyDescent="0.25">
      <c r="A524" t="s">
        <v>1982</v>
      </c>
      <c r="B524" t="s">
        <v>31</v>
      </c>
      <c r="C524">
        <v>0</v>
      </c>
      <c r="D524" t="s">
        <v>70</v>
      </c>
      <c r="E524" t="s">
        <v>2581</v>
      </c>
      <c r="F524">
        <v>23</v>
      </c>
      <c r="G524">
        <v>700000</v>
      </c>
      <c r="H524" t="s">
        <v>8</v>
      </c>
      <c r="I524">
        <v>0</v>
      </c>
      <c r="J524">
        <v>0</v>
      </c>
      <c r="K524">
        <v>0</v>
      </c>
      <c r="L524">
        <v>0</v>
      </c>
      <c r="M524">
        <v>0</v>
      </c>
    </row>
    <row r="525" spans="1:13" ht="15" customHeight="1" x14ac:dyDescent="0.25">
      <c r="A525" t="s">
        <v>1771</v>
      </c>
      <c r="B525" t="s">
        <v>31</v>
      </c>
      <c r="C525">
        <v>0</v>
      </c>
      <c r="D525" t="s">
        <v>90</v>
      </c>
      <c r="E525" t="s">
        <v>2581</v>
      </c>
      <c r="F525">
        <v>25</v>
      </c>
      <c r="G525">
        <v>700000</v>
      </c>
      <c r="H525">
        <v>700000</v>
      </c>
      <c r="I525" t="s">
        <v>7</v>
      </c>
      <c r="J525">
        <v>0</v>
      </c>
      <c r="K525">
        <v>0</v>
      </c>
      <c r="L525">
        <v>0</v>
      </c>
      <c r="M525">
        <v>0</v>
      </c>
    </row>
    <row r="526" spans="1:13" ht="15" customHeight="1" x14ac:dyDescent="0.25">
      <c r="A526" t="s">
        <v>1974</v>
      </c>
      <c r="B526" t="s">
        <v>31</v>
      </c>
      <c r="C526" t="s">
        <v>331</v>
      </c>
      <c r="D526" t="s">
        <v>325</v>
      </c>
      <c r="E526" t="s">
        <v>2581</v>
      </c>
      <c r="F526">
        <v>23</v>
      </c>
      <c r="G526">
        <v>925000</v>
      </c>
      <c r="H526" t="s">
        <v>8</v>
      </c>
      <c r="I526">
        <v>0</v>
      </c>
      <c r="J526">
        <v>0</v>
      </c>
      <c r="K526">
        <v>0</v>
      </c>
      <c r="L526">
        <v>0</v>
      </c>
      <c r="M526">
        <v>0</v>
      </c>
    </row>
    <row r="527" spans="1:13" ht="15" customHeight="1" x14ac:dyDescent="0.25">
      <c r="A527" t="s">
        <v>1981</v>
      </c>
      <c r="B527" t="s">
        <v>31</v>
      </c>
      <c r="C527" t="s">
        <v>331</v>
      </c>
      <c r="D527" t="s">
        <v>325</v>
      </c>
      <c r="E527" t="s">
        <v>2581</v>
      </c>
      <c r="F527">
        <v>23</v>
      </c>
      <c r="G527">
        <v>925000</v>
      </c>
      <c r="H527" t="s">
        <v>8</v>
      </c>
      <c r="I527">
        <v>0</v>
      </c>
      <c r="J527">
        <v>0</v>
      </c>
      <c r="K527">
        <v>0</v>
      </c>
      <c r="L527">
        <v>0</v>
      </c>
      <c r="M527">
        <v>0</v>
      </c>
    </row>
    <row r="528" spans="1:13" ht="15" customHeight="1" x14ac:dyDescent="0.25">
      <c r="A528" t="s">
        <v>1973</v>
      </c>
      <c r="B528" t="s">
        <v>31</v>
      </c>
      <c r="C528">
        <v>0</v>
      </c>
      <c r="D528" t="s">
        <v>324</v>
      </c>
      <c r="E528" t="s">
        <v>2581</v>
      </c>
      <c r="F528">
        <v>23</v>
      </c>
      <c r="G528">
        <v>750000</v>
      </c>
      <c r="H528" t="s">
        <v>8</v>
      </c>
      <c r="I528">
        <v>0</v>
      </c>
      <c r="J528">
        <v>0</v>
      </c>
      <c r="K528">
        <v>0</v>
      </c>
      <c r="L528">
        <v>0</v>
      </c>
      <c r="M528">
        <v>0</v>
      </c>
    </row>
    <row r="529" spans="1:13" ht="15" customHeight="1" x14ac:dyDescent="0.25">
      <c r="A529" t="s">
        <v>1473</v>
      </c>
      <c r="B529" t="s">
        <v>31</v>
      </c>
      <c r="C529">
        <v>0</v>
      </c>
      <c r="D529" t="s">
        <v>324</v>
      </c>
      <c r="E529" t="s">
        <v>2581</v>
      </c>
      <c r="F529">
        <v>25</v>
      </c>
      <c r="G529">
        <v>700000</v>
      </c>
      <c r="H529" t="s">
        <v>8</v>
      </c>
      <c r="I529">
        <v>0</v>
      </c>
      <c r="J529">
        <v>0</v>
      </c>
      <c r="K529">
        <v>0</v>
      </c>
      <c r="L529">
        <v>0</v>
      </c>
      <c r="M529">
        <v>0</v>
      </c>
    </row>
    <row r="530" spans="1:13" ht="15" customHeight="1" x14ac:dyDescent="0.25">
      <c r="A530" t="s">
        <v>1516</v>
      </c>
      <c r="B530" t="s">
        <v>31</v>
      </c>
      <c r="C530">
        <v>0</v>
      </c>
      <c r="D530" t="s">
        <v>325</v>
      </c>
      <c r="E530" t="s">
        <v>2581</v>
      </c>
      <c r="F530">
        <v>24</v>
      </c>
      <c r="G530">
        <v>700000</v>
      </c>
      <c r="H530" t="s">
        <v>8</v>
      </c>
      <c r="I530">
        <v>0</v>
      </c>
      <c r="J530">
        <v>0</v>
      </c>
      <c r="K530">
        <v>0</v>
      </c>
      <c r="L530">
        <v>0</v>
      </c>
      <c r="M530">
        <v>0</v>
      </c>
    </row>
    <row r="531" spans="1:13" ht="15" customHeight="1" x14ac:dyDescent="0.25">
      <c r="A531" t="s">
        <v>1988</v>
      </c>
      <c r="B531" t="s">
        <v>31</v>
      </c>
      <c r="C531">
        <v>0</v>
      </c>
      <c r="D531" t="s">
        <v>325</v>
      </c>
      <c r="E531" t="s">
        <v>2581</v>
      </c>
      <c r="F531">
        <v>27</v>
      </c>
      <c r="G531">
        <v>675000</v>
      </c>
      <c r="H531" t="s">
        <v>7</v>
      </c>
      <c r="I531">
        <v>0</v>
      </c>
      <c r="J531">
        <v>0</v>
      </c>
      <c r="K531">
        <v>0</v>
      </c>
      <c r="L531">
        <v>0</v>
      </c>
      <c r="M531">
        <v>0</v>
      </c>
    </row>
    <row r="532" spans="1:13" ht="15" customHeight="1" x14ac:dyDescent="0.25">
      <c r="A532" t="s">
        <v>2527</v>
      </c>
      <c r="B532" t="s">
        <v>31</v>
      </c>
      <c r="C532" t="s">
        <v>331</v>
      </c>
      <c r="D532" t="s">
        <v>121</v>
      </c>
      <c r="E532" t="s">
        <v>2581</v>
      </c>
      <c r="F532">
        <v>19</v>
      </c>
      <c r="G532">
        <v>925000</v>
      </c>
      <c r="H532">
        <v>925000</v>
      </c>
      <c r="I532">
        <v>925000</v>
      </c>
      <c r="J532" t="s">
        <v>8</v>
      </c>
      <c r="K532">
        <v>0</v>
      </c>
      <c r="L532">
        <v>0</v>
      </c>
      <c r="M532">
        <v>0</v>
      </c>
    </row>
    <row r="533" spans="1:13" ht="15" customHeight="1" x14ac:dyDescent="0.25">
      <c r="A533" t="s">
        <v>1983</v>
      </c>
      <c r="B533" t="s">
        <v>31</v>
      </c>
      <c r="C533" t="s">
        <v>331</v>
      </c>
      <c r="D533" t="s">
        <v>121</v>
      </c>
      <c r="E533" t="s">
        <v>2581</v>
      </c>
      <c r="F533">
        <v>21</v>
      </c>
      <c r="G533">
        <v>910833</v>
      </c>
      <c r="H533">
        <v>910833</v>
      </c>
      <c r="I533" t="s">
        <v>8</v>
      </c>
      <c r="J533">
        <v>0</v>
      </c>
      <c r="K533">
        <v>0</v>
      </c>
      <c r="L533">
        <v>0</v>
      </c>
      <c r="M533">
        <v>0</v>
      </c>
    </row>
    <row r="534" spans="1:13" ht="15" customHeight="1" x14ac:dyDescent="0.25">
      <c r="A534" t="s">
        <v>1980</v>
      </c>
      <c r="B534" t="s">
        <v>31</v>
      </c>
      <c r="C534">
        <v>0</v>
      </c>
      <c r="D534" t="s">
        <v>121</v>
      </c>
      <c r="E534" t="s">
        <v>2581</v>
      </c>
      <c r="F534">
        <v>24</v>
      </c>
      <c r="G534">
        <v>700000</v>
      </c>
      <c r="H534" t="s">
        <v>8</v>
      </c>
      <c r="I534">
        <v>0</v>
      </c>
      <c r="J534">
        <v>0</v>
      </c>
      <c r="K534">
        <v>0</v>
      </c>
      <c r="L534">
        <v>0</v>
      </c>
      <c r="M534">
        <v>0</v>
      </c>
    </row>
    <row r="535" spans="1:13" ht="15" customHeight="1" x14ac:dyDescent="0.25">
      <c r="A535" t="s">
        <v>2717</v>
      </c>
      <c r="B535" t="s">
        <v>18</v>
      </c>
      <c r="C535">
        <v>0</v>
      </c>
      <c r="D535" t="s">
        <v>70</v>
      </c>
      <c r="E535" t="s">
        <v>2569</v>
      </c>
      <c r="F535">
        <v>22</v>
      </c>
      <c r="G535">
        <v>12500000</v>
      </c>
      <c r="H535">
        <v>12500000</v>
      </c>
      <c r="I535">
        <v>12500000</v>
      </c>
      <c r="J535">
        <v>12500000</v>
      </c>
      <c r="K535">
        <v>12500000</v>
      </c>
      <c r="L535">
        <v>12500000</v>
      </c>
      <c r="M535">
        <v>12500000</v>
      </c>
    </row>
    <row r="536" spans="1:13" ht="15" customHeight="1" x14ac:dyDescent="0.25">
      <c r="A536" t="s">
        <v>2128</v>
      </c>
      <c r="B536" t="s">
        <v>18</v>
      </c>
      <c r="C536">
        <v>0</v>
      </c>
      <c r="D536" t="s">
        <v>2591</v>
      </c>
      <c r="E536" t="s">
        <v>2569</v>
      </c>
      <c r="F536">
        <v>23</v>
      </c>
      <c r="G536">
        <v>8500000</v>
      </c>
      <c r="H536">
        <v>8500000</v>
      </c>
      <c r="I536">
        <v>8500000</v>
      </c>
      <c r="J536">
        <v>8500000</v>
      </c>
      <c r="K536">
        <v>8500000</v>
      </c>
      <c r="L536">
        <v>8500000</v>
      </c>
      <c r="M536" t="s">
        <v>7</v>
      </c>
    </row>
    <row r="537" spans="1:13" ht="15" customHeight="1" x14ac:dyDescent="0.25">
      <c r="A537" t="s">
        <v>2670</v>
      </c>
      <c r="B537" t="s">
        <v>18</v>
      </c>
      <c r="C537">
        <v>0</v>
      </c>
      <c r="D537" t="s">
        <v>2571</v>
      </c>
      <c r="E537" t="s">
        <v>2569</v>
      </c>
      <c r="F537">
        <v>26</v>
      </c>
      <c r="G537">
        <v>6000000</v>
      </c>
      <c r="H537">
        <v>6000000</v>
      </c>
      <c r="I537" t="s">
        <v>7</v>
      </c>
      <c r="J537">
        <v>0</v>
      </c>
      <c r="K537">
        <v>0</v>
      </c>
      <c r="L537">
        <v>0</v>
      </c>
      <c r="M537">
        <v>0</v>
      </c>
    </row>
    <row r="538" spans="1:13" ht="15" customHeight="1" x14ac:dyDescent="0.25">
      <c r="A538" t="s">
        <v>2100</v>
      </c>
      <c r="B538" t="s">
        <v>18</v>
      </c>
      <c r="C538">
        <v>0</v>
      </c>
      <c r="D538" t="s">
        <v>2572</v>
      </c>
      <c r="E538" t="s">
        <v>2569</v>
      </c>
      <c r="F538">
        <v>31</v>
      </c>
      <c r="G538">
        <v>5750000</v>
      </c>
      <c r="H538">
        <v>5750000</v>
      </c>
      <c r="I538">
        <v>5750000</v>
      </c>
      <c r="J538">
        <v>5750000</v>
      </c>
      <c r="K538" t="s">
        <v>7</v>
      </c>
      <c r="L538">
        <v>0</v>
      </c>
      <c r="M538">
        <v>0</v>
      </c>
    </row>
    <row r="539" spans="1:13" ht="15" customHeight="1" x14ac:dyDescent="0.25">
      <c r="A539" t="s">
        <v>2242</v>
      </c>
      <c r="B539" t="s">
        <v>18</v>
      </c>
      <c r="C539">
        <v>0</v>
      </c>
      <c r="D539" t="s">
        <v>2576</v>
      </c>
      <c r="E539" t="s">
        <v>2569</v>
      </c>
      <c r="F539">
        <v>30</v>
      </c>
      <c r="G539">
        <v>3150000</v>
      </c>
      <c r="H539" t="s">
        <v>7</v>
      </c>
      <c r="I539">
        <v>0</v>
      </c>
      <c r="J539">
        <v>0</v>
      </c>
      <c r="K539">
        <v>0</v>
      </c>
      <c r="L539">
        <v>0</v>
      </c>
      <c r="M539">
        <v>0</v>
      </c>
    </row>
    <row r="540" spans="1:13" ht="15" customHeight="1" x14ac:dyDescent="0.25">
      <c r="A540" t="s">
        <v>2396</v>
      </c>
      <c r="B540" t="s">
        <v>18</v>
      </c>
      <c r="C540">
        <v>0</v>
      </c>
      <c r="D540" t="s">
        <v>85</v>
      </c>
      <c r="E540" t="s">
        <v>2569</v>
      </c>
      <c r="F540">
        <v>28</v>
      </c>
      <c r="G540">
        <v>2150000</v>
      </c>
      <c r="H540">
        <v>2150000</v>
      </c>
      <c r="I540" t="s">
        <v>7</v>
      </c>
      <c r="J540">
        <v>0</v>
      </c>
      <c r="K540">
        <v>0</v>
      </c>
      <c r="L540">
        <v>0</v>
      </c>
      <c r="M540">
        <v>0</v>
      </c>
    </row>
    <row r="541" spans="1:13" ht="15" customHeight="1" x14ac:dyDescent="0.25">
      <c r="A541" t="s">
        <v>2130</v>
      </c>
      <c r="B541" t="s">
        <v>18</v>
      </c>
      <c r="C541">
        <v>0</v>
      </c>
      <c r="D541" t="s">
        <v>85</v>
      </c>
      <c r="E541" t="s">
        <v>2569</v>
      </c>
      <c r="F541">
        <v>28</v>
      </c>
      <c r="G541">
        <v>1950000</v>
      </c>
      <c r="H541" t="s">
        <v>7</v>
      </c>
      <c r="I541">
        <v>0</v>
      </c>
      <c r="J541">
        <v>0</v>
      </c>
      <c r="K541">
        <v>0</v>
      </c>
      <c r="L541">
        <v>0</v>
      </c>
      <c r="M541">
        <v>0</v>
      </c>
    </row>
    <row r="542" spans="1:13" ht="15" customHeight="1" x14ac:dyDescent="0.25">
      <c r="A542" t="s">
        <v>2246</v>
      </c>
      <c r="B542" t="s">
        <v>18</v>
      </c>
      <c r="C542">
        <v>0</v>
      </c>
      <c r="D542" t="s">
        <v>2596</v>
      </c>
      <c r="E542" t="s">
        <v>2569</v>
      </c>
      <c r="F542">
        <v>26</v>
      </c>
      <c r="G542">
        <v>1300000</v>
      </c>
      <c r="H542" t="s">
        <v>7</v>
      </c>
      <c r="I542">
        <v>0</v>
      </c>
      <c r="J542">
        <v>0</v>
      </c>
      <c r="K542">
        <v>0</v>
      </c>
      <c r="L542">
        <v>0</v>
      </c>
      <c r="M542">
        <v>0</v>
      </c>
    </row>
    <row r="543" spans="1:13" ht="15" customHeight="1" x14ac:dyDescent="0.25">
      <c r="A543" t="s">
        <v>2133</v>
      </c>
      <c r="B543" t="s">
        <v>18</v>
      </c>
      <c r="C543">
        <v>0</v>
      </c>
      <c r="D543" t="s">
        <v>2571</v>
      </c>
      <c r="E543" t="s">
        <v>2569</v>
      </c>
      <c r="F543">
        <v>25</v>
      </c>
      <c r="G543">
        <v>1200000</v>
      </c>
      <c r="H543">
        <v>1200000</v>
      </c>
      <c r="I543" t="s">
        <v>8</v>
      </c>
      <c r="J543">
        <v>0</v>
      </c>
      <c r="K543">
        <v>0</v>
      </c>
      <c r="L543">
        <v>0</v>
      </c>
      <c r="M543">
        <v>0</v>
      </c>
    </row>
    <row r="544" spans="1:13" ht="15" customHeight="1" x14ac:dyDescent="0.25">
      <c r="A544" t="s">
        <v>2132</v>
      </c>
      <c r="B544" t="s">
        <v>18</v>
      </c>
      <c r="C544">
        <v>0</v>
      </c>
      <c r="D544" t="s">
        <v>70</v>
      </c>
      <c r="E544" t="s">
        <v>2569</v>
      </c>
      <c r="F544">
        <v>35</v>
      </c>
      <c r="G544">
        <v>1150000</v>
      </c>
      <c r="H544" t="s">
        <v>7</v>
      </c>
      <c r="I544">
        <v>0</v>
      </c>
      <c r="J544">
        <v>0</v>
      </c>
      <c r="K544">
        <v>0</v>
      </c>
      <c r="L544">
        <v>0</v>
      </c>
      <c r="M544">
        <v>0</v>
      </c>
    </row>
    <row r="545" spans="1:13" ht="15" customHeight="1" x14ac:dyDescent="0.25">
      <c r="A545" t="s">
        <v>2608</v>
      </c>
      <c r="B545" t="s">
        <v>18</v>
      </c>
      <c r="C545">
        <v>0</v>
      </c>
      <c r="D545" t="s">
        <v>85</v>
      </c>
      <c r="E545" t="s">
        <v>2569</v>
      </c>
      <c r="F545">
        <v>26</v>
      </c>
      <c r="G545">
        <v>1000000</v>
      </c>
      <c r="H545" t="s">
        <v>7</v>
      </c>
      <c r="I545">
        <v>0</v>
      </c>
      <c r="J545">
        <v>0</v>
      </c>
      <c r="K545">
        <v>0</v>
      </c>
      <c r="L545">
        <v>0</v>
      </c>
      <c r="M545">
        <v>0</v>
      </c>
    </row>
    <row r="546" spans="1:13" ht="15" customHeight="1" x14ac:dyDescent="0.25">
      <c r="A546" t="s">
        <v>2397</v>
      </c>
      <c r="B546" t="s">
        <v>18</v>
      </c>
      <c r="C546" t="s">
        <v>331</v>
      </c>
      <c r="D546" t="s">
        <v>90</v>
      </c>
      <c r="E546" t="s">
        <v>2569</v>
      </c>
      <c r="F546">
        <v>26</v>
      </c>
      <c r="G546">
        <v>925000</v>
      </c>
      <c r="H546" t="s">
        <v>7</v>
      </c>
      <c r="I546">
        <v>0</v>
      </c>
      <c r="J546">
        <v>0</v>
      </c>
      <c r="K546">
        <v>0</v>
      </c>
      <c r="L546">
        <v>0</v>
      </c>
      <c r="M546">
        <v>0</v>
      </c>
    </row>
    <row r="547" spans="1:13" ht="15" customHeight="1" x14ac:dyDescent="0.25">
      <c r="A547" t="s">
        <v>2398</v>
      </c>
      <c r="B547" t="s">
        <v>18</v>
      </c>
      <c r="C547">
        <v>0</v>
      </c>
      <c r="D547" t="s">
        <v>2572</v>
      </c>
      <c r="E547" t="s">
        <v>2569</v>
      </c>
      <c r="F547">
        <v>26</v>
      </c>
      <c r="G547">
        <v>750000</v>
      </c>
      <c r="H547" t="s">
        <v>7</v>
      </c>
      <c r="I547">
        <v>0</v>
      </c>
      <c r="J547">
        <v>0</v>
      </c>
      <c r="K547">
        <v>0</v>
      </c>
      <c r="L547">
        <v>0</v>
      </c>
      <c r="M547">
        <v>0</v>
      </c>
    </row>
    <row r="548" spans="1:13" ht="15" customHeight="1" x14ac:dyDescent="0.25">
      <c r="A548" t="s">
        <v>1290</v>
      </c>
      <c r="B548" t="s">
        <v>18</v>
      </c>
      <c r="C548">
        <v>0</v>
      </c>
      <c r="D548" t="s">
        <v>70</v>
      </c>
      <c r="E548" t="s">
        <v>2569</v>
      </c>
      <c r="F548">
        <v>24</v>
      </c>
      <c r="G548">
        <v>675000</v>
      </c>
      <c r="H548" t="s">
        <v>8</v>
      </c>
      <c r="I548">
        <v>0</v>
      </c>
      <c r="J548">
        <v>0</v>
      </c>
      <c r="K548">
        <v>0</v>
      </c>
      <c r="L548">
        <v>0</v>
      </c>
      <c r="M548">
        <v>0</v>
      </c>
    </row>
    <row r="549" spans="1:13" ht="15" customHeight="1" x14ac:dyDescent="0.25">
      <c r="A549" t="s">
        <v>2135</v>
      </c>
      <c r="B549" t="s">
        <v>18</v>
      </c>
      <c r="C549">
        <v>0</v>
      </c>
      <c r="D549" t="s">
        <v>325</v>
      </c>
      <c r="E549" t="s">
        <v>2569</v>
      </c>
      <c r="F549">
        <v>26</v>
      </c>
      <c r="G549">
        <v>4167000</v>
      </c>
      <c r="H549">
        <v>4167000</v>
      </c>
      <c r="I549">
        <v>4167000</v>
      </c>
      <c r="J549">
        <v>4167000</v>
      </c>
      <c r="K549" t="s">
        <v>7</v>
      </c>
      <c r="L549">
        <v>0</v>
      </c>
      <c r="M549">
        <v>0</v>
      </c>
    </row>
    <row r="550" spans="1:13" ht="15" customHeight="1" x14ac:dyDescent="0.25">
      <c r="A550" t="s">
        <v>2671</v>
      </c>
      <c r="B550" t="s">
        <v>18</v>
      </c>
      <c r="C550">
        <v>0</v>
      </c>
      <c r="D550" t="s">
        <v>324</v>
      </c>
      <c r="E550" t="s">
        <v>2569</v>
      </c>
      <c r="F550">
        <v>26</v>
      </c>
      <c r="G550">
        <v>4166666</v>
      </c>
      <c r="H550">
        <v>4166666</v>
      </c>
      <c r="I550" t="s">
        <v>7</v>
      </c>
      <c r="J550">
        <v>0</v>
      </c>
      <c r="K550">
        <v>0</v>
      </c>
      <c r="L550">
        <v>0</v>
      </c>
      <c r="M550">
        <v>0</v>
      </c>
    </row>
    <row r="551" spans="1:13" ht="15" customHeight="1" x14ac:dyDescent="0.25">
      <c r="A551" t="s">
        <v>2136</v>
      </c>
      <c r="B551" t="s">
        <v>18</v>
      </c>
      <c r="C551" t="s">
        <v>316</v>
      </c>
      <c r="D551" t="s">
        <v>324</v>
      </c>
      <c r="E551" t="s">
        <v>2569</v>
      </c>
      <c r="F551">
        <v>32</v>
      </c>
      <c r="G551">
        <v>4000000</v>
      </c>
      <c r="H551">
        <v>4000000</v>
      </c>
      <c r="I551" t="s">
        <v>7</v>
      </c>
      <c r="J551">
        <v>0</v>
      </c>
      <c r="K551">
        <v>0</v>
      </c>
      <c r="L551">
        <v>0</v>
      </c>
      <c r="M551">
        <v>0</v>
      </c>
    </row>
    <row r="552" spans="1:13" ht="15" customHeight="1" x14ac:dyDescent="0.25">
      <c r="A552" t="s">
        <v>2139</v>
      </c>
      <c r="B552" t="s">
        <v>18</v>
      </c>
      <c r="C552">
        <v>0</v>
      </c>
      <c r="D552" t="s">
        <v>325</v>
      </c>
      <c r="E552" t="s">
        <v>2569</v>
      </c>
      <c r="F552">
        <v>24</v>
      </c>
      <c r="G552">
        <v>3200000</v>
      </c>
      <c r="H552" t="s">
        <v>8</v>
      </c>
      <c r="I552">
        <v>0</v>
      </c>
      <c r="J552">
        <v>0</v>
      </c>
      <c r="K552">
        <v>0</v>
      </c>
      <c r="L552">
        <v>0</v>
      </c>
      <c r="M552">
        <v>0</v>
      </c>
    </row>
    <row r="553" spans="1:13" ht="15" customHeight="1" x14ac:dyDescent="0.25">
      <c r="A553" t="s">
        <v>1807</v>
      </c>
      <c r="B553" t="s">
        <v>18</v>
      </c>
      <c r="C553">
        <v>0</v>
      </c>
      <c r="D553" t="s">
        <v>325</v>
      </c>
      <c r="E553" t="s">
        <v>2569</v>
      </c>
      <c r="F553">
        <v>29</v>
      </c>
      <c r="G553">
        <v>2250000</v>
      </c>
      <c r="H553" t="s">
        <v>7</v>
      </c>
      <c r="I553">
        <v>0</v>
      </c>
      <c r="J553">
        <v>0</v>
      </c>
      <c r="K553">
        <v>0</v>
      </c>
      <c r="L553">
        <v>0</v>
      </c>
      <c r="M553">
        <v>0</v>
      </c>
    </row>
    <row r="554" spans="1:13" ht="15" customHeight="1" x14ac:dyDescent="0.25">
      <c r="A554" t="s">
        <v>2137</v>
      </c>
      <c r="B554" t="s">
        <v>18</v>
      </c>
      <c r="C554">
        <v>0</v>
      </c>
      <c r="D554" t="s">
        <v>324</v>
      </c>
      <c r="E554" t="s">
        <v>2569</v>
      </c>
      <c r="F554">
        <v>25</v>
      </c>
      <c r="G554">
        <v>1900000</v>
      </c>
      <c r="H554" t="s">
        <v>8</v>
      </c>
      <c r="I554">
        <v>0</v>
      </c>
      <c r="J554">
        <v>0</v>
      </c>
      <c r="K554">
        <v>0</v>
      </c>
      <c r="L554">
        <v>0</v>
      </c>
      <c r="M554">
        <v>0</v>
      </c>
    </row>
    <row r="555" spans="1:13" ht="15" customHeight="1" x14ac:dyDescent="0.25">
      <c r="A555" t="s">
        <v>2142</v>
      </c>
      <c r="B555" t="s">
        <v>18</v>
      </c>
      <c r="C555">
        <v>0</v>
      </c>
      <c r="D555" t="s">
        <v>324</v>
      </c>
      <c r="E555" t="s">
        <v>2569</v>
      </c>
      <c r="F555">
        <v>25</v>
      </c>
      <c r="G555">
        <v>1000000</v>
      </c>
      <c r="H555" t="s">
        <v>8</v>
      </c>
      <c r="I555">
        <v>0</v>
      </c>
      <c r="J555">
        <v>0</v>
      </c>
      <c r="K555">
        <v>0</v>
      </c>
      <c r="L555">
        <v>0</v>
      </c>
      <c r="M555">
        <v>0</v>
      </c>
    </row>
    <row r="556" spans="1:13" ht="15" customHeight="1" x14ac:dyDescent="0.25">
      <c r="A556" t="s">
        <v>2141</v>
      </c>
      <c r="B556" t="s">
        <v>18</v>
      </c>
      <c r="C556" t="s">
        <v>326</v>
      </c>
      <c r="D556" t="s">
        <v>121</v>
      </c>
      <c r="E556" t="s">
        <v>2569</v>
      </c>
      <c r="F556">
        <v>31</v>
      </c>
      <c r="G556">
        <v>4500000</v>
      </c>
      <c r="H556">
        <v>4500000</v>
      </c>
      <c r="I556">
        <v>4500000</v>
      </c>
      <c r="J556" t="s">
        <v>7</v>
      </c>
      <c r="K556">
        <v>0</v>
      </c>
      <c r="L556">
        <v>0</v>
      </c>
      <c r="M556">
        <v>0</v>
      </c>
    </row>
    <row r="557" spans="1:13" ht="15" customHeight="1" x14ac:dyDescent="0.25">
      <c r="A557" t="s">
        <v>2078</v>
      </c>
      <c r="B557" t="s">
        <v>18</v>
      </c>
      <c r="C557" t="s">
        <v>2575</v>
      </c>
      <c r="D557" t="s">
        <v>121</v>
      </c>
      <c r="E557" t="s">
        <v>2569</v>
      </c>
      <c r="F557">
        <v>37</v>
      </c>
      <c r="G557">
        <v>3750000</v>
      </c>
      <c r="H557" t="s">
        <v>7</v>
      </c>
      <c r="I557">
        <v>0</v>
      </c>
      <c r="J557">
        <v>0</v>
      </c>
      <c r="K557">
        <v>0</v>
      </c>
      <c r="L557">
        <v>0</v>
      </c>
      <c r="M557">
        <v>0</v>
      </c>
    </row>
    <row r="558" spans="1:13" ht="15" customHeight="1" x14ac:dyDescent="0.25">
      <c r="A558" t="s">
        <v>2753</v>
      </c>
      <c r="B558" t="s">
        <v>18</v>
      </c>
      <c r="C558" t="s">
        <v>331</v>
      </c>
      <c r="D558" t="s">
        <v>70</v>
      </c>
      <c r="E558" t="s">
        <v>2581</v>
      </c>
      <c r="F558">
        <v>27</v>
      </c>
      <c r="G558">
        <v>1562500</v>
      </c>
      <c r="H558" t="s">
        <v>7</v>
      </c>
      <c r="I558">
        <v>0</v>
      </c>
      <c r="J558">
        <v>0</v>
      </c>
      <c r="K558">
        <v>0</v>
      </c>
      <c r="L558">
        <v>0</v>
      </c>
      <c r="M558">
        <v>0</v>
      </c>
    </row>
    <row r="559" spans="1:13" ht="15" customHeight="1" x14ac:dyDescent="0.25">
      <c r="A559" t="s">
        <v>2143</v>
      </c>
      <c r="B559" t="s">
        <v>18</v>
      </c>
      <c r="C559" t="s">
        <v>331</v>
      </c>
      <c r="D559" t="s">
        <v>2576</v>
      </c>
      <c r="E559" t="s">
        <v>2581</v>
      </c>
      <c r="F559">
        <v>22</v>
      </c>
      <c r="G559">
        <v>1000000</v>
      </c>
      <c r="H559">
        <v>1000000</v>
      </c>
      <c r="I559" t="s">
        <v>8</v>
      </c>
      <c r="J559">
        <v>0</v>
      </c>
      <c r="K559">
        <v>0</v>
      </c>
      <c r="L559">
        <v>0</v>
      </c>
      <c r="M559">
        <v>0</v>
      </c>
    </row>
    <row r="560" spans="1:13" ht="15" customHeight="1" x14ac:dyDescent="0.25">
      <c r="A560" t="s">
        <v>2145</v>
      </c>
      <c r="B560" t="s">
        <v>18</v>
      </c>
      <c r="C560" t="s">
        <v>331</v>
      </c>
      <c r="D560" t="s">
        <v>2570</v>
      </c>
      <c r="E560" t="s">
        <v>2581</v>
      </c>
      <c r="F560">
        <v>20</v>
      </c>
      <c r="G560">
        <v>1124166</v>
      </c>
      <c r="H560">
        <v>1124166</v>
      </c>
      <c r="I560" t="s">
        <v>8</v>
      </c>
      <c r="J560">
        <v>0</v>
      </c>
      <c r="K560">
        <v>0</v>
      </c>
      <c r="L560">
        <v>0</v>
      </c>
      <c r="M560">
        <v>0</v>
      </c>
    </row>
    <row r="561" spans="1:13" ht="15" customHeight="1" x14ac:dyDescent="0.25">
      <c r="A561" t="s">
        <v>2399</v>
      </c>
      <c r="B561" t="s">
        <v>18</v>
      </c>
      <c r="C561" t="s">
        <v>331</v>
      </c>
      <c r="D561" t="s">
        <v>70</v>
      </c>
      <c r="E561" t="s">
        <v>2581</v>
      </c>
      <c r="F561">
        <v>19</v>
      </c>
      <c r="G561">
        <v>925000</v>
      </c>
      <c r="H561">
        <v>925000</v>
      </c>
      <c r="I561">
        <v>925000</v>
      </c>
      <c r="J561" t="s">
        <v>8</v>
      </c>
      <c r="K561">
        <v>0</v>
      </c>
      <c r="L561">
        <v>0</v>
      </c>
      <c r="M561">
        <v>0</v>
      </c>
    </row>
    <row r="562" spans="1:13" ht="15" customHeight="1" x14ac:dyDescent="0.25">
      <c r="A562" t="s">
        <v>2149</v>
      </c>
      <c r="B562" t="s">
        <v>18</v>
      </c>
      <c r="C562" t="s">
        <v>331</v>
      </c>
      <c r="D562" t="s">
        <v>90</v>
      </c>
      <c r="E562" t="s">
        <v>2581</v>
      </c>
      <c r="F562">
        <v>24</v>
      </c>
      <c r="G562">
        <v>925000</v>
      </c>
      <c r="H562" t="s">
        <v>8</v>
      </c>
      <c r="I562">
        <v>0</v>
      </c>
      <c r="J562">
        <v>0</v>
      </c>
      <c r="K562">
        <v>0</v>
      </c>
      <c r="L562">
        <v>0</v>
      </c>
      <c r="M562">
        <v>0</v>
      </c>
    </row>
    <row r="563" spans="1:13" ht="15" customHeight="1" x14ac:dyDescent="0.25">
      <c r="A563" t="s">
        <v>2150</v>
      </c>
      <c r="B563" t="s">
        <v>18</v>
      </c>
      <c r="C563" t="s">
        <v>331</v>
      </c>
      <c r="D563" t="s">
        <v>90</v>
      </c>
      <c r="E563" t="s">
        <v>2581</v>
      </c>
      <c r="F563">
        <v>21</v>
      </c>
      <c r="G563">
        <v>863333</v>
      </c>
      <c r="H563">
        <v>863333</v>
      </c>
      <c r="I563" t="s">
        <v>8</v>
      </c>
      <c r="J563">
        <v>0</v>
      </c>
      <c r="K563">
        <v>0</v>
      </c>
      <c r="L563">
        <v>0</v>
      </c>
      <c r="M563">
        <v>0</v>
      </c>
    </row>
    <row r="564" spans="1:13" ht="15" customHeight="1" x14ac:dyDescent="0.25">
      <c r="A564" t="s">
        <v>2152</v>
      </c>
      <c r="B564" t="s">
        <v>18</v>
      </c>
      <c r="C564" t="s">
        <v>331</v>
      </c>
      <c r="D564" t="s">
        <v>85</v>
      </c>
      <c r="E564" t="s">
        <v>2581</v>
      </c>
      <c r="F564">
        <v>20</v>
      </c>
      <c r="G564">
        <v>879167</v>
      </c>
      <c r="H564">
        <v>879167</v>
      </c>
      <c r="I564">
        <v>879167</v>
      </c>
      <c r="J564" t="s">
        <v>8</v>
      </c>
      <c r="K564">
        <v>0</v>
      </c>
      <c r="L564">
        <v>0</v>
      </c>
      <c r="M564">
        <v>0</v>
      </c>
    </row>
    <row r="565" spans="1:13" ht="15" customHeight="1" x14ac:dyDescent="0.25">
      <c r="A565" t="s">
        <v>2153</v>
      </c>
      <c r="B565" t="s">
        <v>18</v>
      </c>
      <c r="C565" t="s">
        <v>331</v>
      </c>
      <c r="D565" t="s">
        <v>2572</v>
      </c>
      <c r="E565" t="s">
        <v>2581</v>
      </c>
      <c r="F565">
        <v>20</v>
      </c>
      <c r="G565">
        <v>879167</v>
      </c>
      <c r="H565">
        <v>879167</v>
      </c>
      <c r="I565">
        <v>879167</v>
      </c>
      <c r="J565" t="s">
        <v>8</v>
      </c>
      <c r="K565">
        <v>0</v>
      </c>
      <c r="L565">
        <v>0</v>
      </c>
      <c r="M565">
        <v>0</v>
      </c>
    </row>
    <row r="566" spans="1:13" ht="15" customHeight="1" x14ac:dyDescent="0.25">
      <c r="A566" t="s">
        <v>2154</v>
      </c>
      <c r="B566" t="s">
        <v>18</v>
      </c>
      <c r="C566" t="s">
        <v>331</v>
      </c>
      <c r="D566" t="s">
        <v>70</v>
      </c>
      <c r="E566" t="s">
        <v>2581</v>
      </c>
      <c r="F566">
        <v>22</v>
      </c>
      <c r="G566">
        <v>925000</v>
      </c>
      <c r="H566" t="s">
        <v>8</v>
      </c>
      <c r="I566">
        <v>0</v>
      </c>
      <c r="J566">
        <v>0</v>
      </c>
      <c r="K566">
        <v>0</v>
      </c>
      <c r="L566">
        <v>0</v>
      </c>
      <c r="M566">
        <v>0</v>
      </c>
    </row>
    <row r="567" spans="1:13" ht="15" customHeight="1" x14ac:dyDescent="0.25">
      <c r="A567" t="s">
        <v>2163</v>
      </c>
      <c r="B567" t="s">
        <v>18</v>
      </c>
      <c r="C567">
        <v>0</v>
      </c>
      <c r="D567" t="s">
        <v>2571</v>
      </c>
      <c r="E567" t="s">
        <v>2581</v>
      </c>
      <c r="F567">
        <v>30</v>
      </c>
      <c r="G567">
        <v>700000</v>
      </c>
      <c r="H567" t="s">
        <v>7</v>
      </c>
      <c r="I567">
        <v>0</v>
      </c>
      <c r="J567">
        <v>0</v>
      </c>
      <c r="K567">
        <v>0</v>
      </c>
      <c r="L567">
        <v>0</v>
      </c>
      <c r="M567">
        <v>0</v>
      </c>
    </row>
    <row r="568" spans="1:13" ht="15" customHeight="1" x14ac:dyDescent="0.25">
      <c r="A568" t="s">
        <v>2157</v>
      </c>
      <c r="B568" t="s">
        <v>18</v>
      </c>
      <c r="C568">
        <v>0</v>
      </c>
      <c r="D568" t="s">
        <v>90</v>
      </c>
      <c r="E568" t="s">
        <v>2581</v>
      </c>
      <c r="F568">
        <v>25</v>
      </c>
      <c r="G568">
        <v>700000</v>
      </c>
      <c r="H568">
        <v>700000</v>
      </c>
      <c r="I568" t="s">
        <v>7</v>
      </c>
      <c r="J568">
        <v>0</v>
      </c>
      <c r="K568">
        <v>0</v>
      </c>
      <c r="L568">
        <v>0</v>
      </c>
      <c r="M568">
        <v>0</v>
      </c>
    </row>
    <row r="569" spans="1:13" ht="15" customHeight="1" x14ac:dyDescent="0.25">
      <c r="A569" t="s">
        <v>2160</v>
      </c>
      <c r="B569" t="s">
        <v>18</v>
      </c>
      <c r="C569">
        <v>0</v>
      </c>
      <c r="D569" t="s">
        <v>85</v>
      </c>
      <c r="E569" t="s">
        <v>2581</v>
      </c>
      <c r="F569">
        <v>26</v>
      </c>
      <c r="G569">
        <v>700000</v>
      </c>
      <c r="H569" t="s">
        <v>7</v>
      </c>
      <c r="I569">
        <v>0</v>
      </c>
      <c r="J569">
        <v>0</v>
      </c>
      <c r="K569">
        <v>0</v>
      </c>
      <c r="L569">
        <v>0</v>
      </c>
      <c r="M569">
        <v>0</v>
      </c>
    </row>
    <row r="570" spans="1:13" ht="15" customHeight="1" x14ac:dyDescent="0.25">
      <c r="A570" t="s">
        <v>2161</v>
      </c>
      <c r="B570" t="s">
        <v>18</v>
      </c>
      <c r="C570">
        <v>0</v>
      </c>
      <c r="D570" t="s">
        <v>2570</v>
      </c>
      <c r="E570" t="s">
        <v>2581</v>
      </c>
      <c r="F570">
        <v>26</v>
      </c>
      <c r="G570">
        <v>687500</v>
      </c>
      <c r="H570" t="s">
        <v>7</v>
      </c>
      <c r="I570">
        <v>0</v>
      </c>
      <c r="J570">
        <v>0</v>
      </c>
      <c r="K570">
        <v>0</v>
      </c>
      <c r="L570">
        <v>0</v>
      </c>
      <c r="M570">
        <v>0</v>
      </c>
    </row>
    <row r="571" spans="1:13" ht="15" customHeight="1" x14ac:dyDescent="0.25">
      <c r="A571" t="s">
        <v>2609</v>
      </c>
      <c r="B571" t="s">
        <v>18</v>
      </c>
      <c r="C571" t="s">
        <v>333</v>
      </c>
      <c r="D571" t="s">
        <v>325</v>
      </c>
      <c r="E571" t="s">
        <v>4748</v>
      </c>
      <c r="F571">
        <v>18</v>
      </c>
      <c r="G571">
        <v>1775000</v>
      </c>
      <c r="H571">
        <v>1775000</v>
      </c>
      <c r="I571">
        <v>1775000</v>
      </c>
      <c r="J571" t="s">
        <v>8</v>
      </c>
      <c r="K571">
        <v>0</v>
      </c>
      <c r="L571">
        <v>0</v>
      </c>
      <c r="M571">
        <v>0</v>
      </c>
    </row>
    <row r="572" spans="1:13" ht="15" customHeight="1" x14ac:dyDescent="0.25">
      <c r="A572" t="s">
        <v>2144</v>
      </c>
      <c r="B572" t="s">
        <v>18</v>
      </c>
      <c r="C572" t="s">
        <v>331</v>
      </c>
      <c r="D572" t="s">
        <v>324</v>
      </c>
      <c r="E572" t="s">
        <v>2581</v>
      </c>
      <c r="F572">
        <v>19</v>
      </c>
      <c r="G572">
        <v>1627500</v>
      </c>
      <c r="H572">
        <v>1627500</v>
      </c>
      <c r="I572">
        <v>1627500</v>
      </c>
      <c r="J572" t="s">
        <v>8</v>
      </c>
      <c r="K572">
        <v>0</v>
      </c>
      <c r="L572">
        <v>0</v>
      </c>
      <c r="M572">
        <v>0</v>
      </c>
    </row>
    <row r="573" spans="1:13" ht="15" customHeight="1" x14ac:dyDescent="0.25">
      <c r="A573" t="s">
        <v>2146</v>
      </c>
      <c r="B573" t="s">
        <v>18</v>
      </c>
      <c r="C573" t="s">
        <v>331</v>
      </c>
      <c r="D573" t="s">
        <v>324</v>
      </c>
      <c r="E573" t="s">
        <v>2581</v>
      </c>
      <c r="F573">
        <v>23</v>
      </c>
      <c r="G573">
        <v>925000</v>
      </c>
      <c r="H573" t="s">
        <v>8</v>
      </c>
      <c r="I573">
        <v>0</v>
      </c>
      <c r="J573">
        <v>0</v>
      </c>
      <c r="K573">
        <v>0</v>
      </c>
      <c r="L573">
        <v>0</v>
      </c>
      <c r="M573">
        <v>0</v>
      </c>
    </row>
    <row r="574" spans="1:13" ht="15" customHeight="1" x14ac:dyDescent="0.25">
      <c r="A574" t="s">
        <v>2147</v>
      </c>
      <c r="B574" t="s">
        <v>18</v>
      </c>
      <c r="C574" t="s">
        <v>331</v>
      </c>
      <c r="D574" t="s">
        <v>325</v>
      </c>
      <c r="E574" t="s">
        <v>2581</v>
      </c>
      <c r="F574">
        <v>20</v>
      </c>
      <c r="G574">
        <v>863333</v>
      </c>
      <c r="H574">
        <v>863333</v>
      </c>
      <c r="I574">
        <v>863333</v>
      </c>
      <c r="J574" t="s">
        <v>8</v>
      </c>
      <c r="K574">
        <v>0</v>
      </c>
      <c r="L574">
        <v>0</v>
      </c>
      <c r="M574">
        <v>0</v>
      </c>
    </row>
    <row r="575" spans="1:13" ht="15" customHeight="1" x14ac:dyDescent="0.25">
      <c r="A575" t="s">
        <v>2400</v>
      </c>
      <c r="B575" t="s">
        <v>18</v>
      </c>
      <c r="C575" t="s">
        <v>331</v>
      </c>
      <c r="D575" t="s">
        <v>79</v>
      </c>
      <c r="E575" t="s">
        <v>2581</v>
      </c>
      <c r="F575">
        <v>24</v>
      </c>
      <c r="G575">
        <v>750000</v>
      </c>
      <c r="H575" t="s">
        <v>8</v>
      </c>
      <c r="I575">
        <v>0</v>
      </c>
      <c r="J575">
        <v>0</v>
      </c>
      <c r="K575">
        <v>0</v>
      </c>
      <c r="L575">
        <v>0</v>
      </c>
      <c r="M575">
        <v>0</v>
      </c>
    </row>
    <row r="576" spans="1:13" ht="15" customHeight="1" x14ac:dyDescent="0.25">
      <c r="A576" t="s">
        <v>2156</v>
      </c>
      <c r="B576" t="s">
        <v>18</v>
      </c>
      <c r="C576" t="s">
        <v>331</v>
      </c>
      <c r="D576" t="s">
        <v>325</v>
      </c>
      <c r="E576" t="s">
        <v>2581</v>
      </c>
      <c r="F576">
        <v>23</v>
      </c>
      <c r="G576">
        <v>758333</v>
      </c>
      <c r="H576" t="s">
        <v>8</v>
      </c>
      <c r="I576">
        <v>0</v>
      </c>
      <c r="J576">
        <v>0</v>
      </c>
      <c r="K576">
        <v>0</v>
      </c>
      <c r="L576">
        <v>0</v>
      </c>
      <c r="M576">
        <v>0</v>
      </c>
    </row>
    <row r="577" spans="1:13" ht="15" customHeight="1" x14ac:dyDescent="0.25">
      <c r="A577" t="s">
        <v>2158</v>
      </c>
      <c r="B577" t="s">
        <v>18</v>
      </c>
      <c r="C577" t="s">
        <v>331</v>
      </c>
      <c r="D577" t="s">
        <v>325</v>
      </c>
      <c r="E577" t="s">
        <v>2581</v>
      </c>
      <c r="F577">
        <v>22</v>
      </c>
      <c r="G577">
        <v>815000</v>
      </c>
      <c r="H577" t="s">
        <v>8</v>
      </c>
      <c r="I577">
        <v>0</v>
      </c>
      <c r="J577">
        <v>0</v>
      </c>
      <c r="K577">
        <v>0</v>
      </c>
      <c r="L577">
        <v>0</v>
      </c>
      <c r="M577">
        <v>0</v>
      </c>
    </row>
    <row r="578" spans="1:13" ht="15" customHeight="1" x14ac:dyDescent="0.25">
      <c r="A578" t="s">
        <v>2159</v>
      </c>
      <c r="B578" t="s">
        <v>18</v>
      </c>
      <c r="C578" t="s">
        <v>331</v>
      </c>
      <c r="D578" t="s">
        <v>324</v>
      </c>
      <c r="E578" t="s">
        <v>2581</v>
      </c>
      <c r="F578">
        <v>22</v>
      </c>
      <c r="G578">
        <v>798333</v>
      </c>
      <c r="H578" t="s">
        <v>8</v>
      </c>
      <c r="I578">
        <v>0</v>
      </c>
      <c r="J578">
        <v>0</v>
      </c>
      <c r="K578">
        <v>0</v>
      </c>
      <c r="L578">
        <v>0</v>
      </c>
      <c r="M578">
        <v>0</v>
      </c>
    </row>
    <row r="579" spans="1:13" ht="15" customHeight="1" x14ac:dyDescent="0.25">
      <c r="A579" t="s">
        <v>2162</v>
      </c>
      <c r="B579" t="s">
        <v>18</v>
      </c>
      <c r="C579">
        <v>0</v>
      </c>
      <c r="D579" t="s">
        <v>325</v>
      </c>
      <c r="E579" t="s">
        <v>2581</v>
      </c>
      <c r="F579">
        <v>26</v>
      </c>
      <c r="G579">
        <v>675000</v>
      </c>
      <c r="H579" t="s">
        <v>7</v>
      </c>
      <c r="I579">
        <v>0</v>
      </c>
      <c r="J579">
        <v>0</v>
      </c>
      <c r="K579">
        <v>0</v>
      </c>
      <c r="L579">
        <v>0</v>
      </c>
      <c r="M579">
        <v>0</v>
      </c>
    </row>
    <row r="580" spans="1:13" ht="15" customHeight="1" x14ac:dyDescent="0.25">
      <c r="A580" t="s">
        <v>2401</v>
      </c>
      <c r="B580" t="s">
        <v>18</v>
      </c>
      <c r="C580" t="s">
        <v>333</v>
      </c>
      <c r="D580" t="s">
        <v>121</v>
      </c>
      <c r="E580" t="s">
        <v>334</v>
      </c>
      <c r="F580">
        <v>19</v>
      </c>
      <c r="G580">
        <v>925000</v>
      </c>
      <c r="H580">
        <v>925000</v>
      </c>
      <c r="I580">
        <v>925000</v>
      </c>
      <c r="J580" t="s">
        <v>8</v>
      </c>
      <c r="K580">
        <v>0</v>
      </c>
      <c r="L580">
        <v>0</v>
      </c>
      <c r="M580">
        <v>0</v>
      </c>
    </row>
    <row r="581" spans="1:13" ht="15" customHeight="1" x14ac:dyDescent="0.25">
      <c r="A581" t="s">
        <v>2151</v>
      </c>
      <c r="B581" t="s">
        <v>18</v>
      </c>
      <c r="C581" t="s">
        <v>331</v>
      </c>
      <c r="D581" t="s">
        <v>121</v>
      </c>
      <c r="E581" t="s">
        <v>2581</v>
      </c>
      <c r="F581">
        <v>20</v>
      </c>
      <c r="G581">
        <v>925000</v>
      </c>
      <c r="H581">
        <v>925000</v>
      </c>
      <c r="I581" t="s">
        <v>8</v>
      </c>
      <c r="J581">
        <v>0</v>
      </c>
      <c r="K581">
        <v>0</v>
      </c>
      <c r="L581">
        <v>0</v>
      </c>
      <c r="M581">
        <v>0</v>
      </c>
    </row>
    <row r="582" spans="1:13" ht="15" customHeight="1" x14ac:dyDescent="0.25">
      <c r="A582" t="s">
        <v>2155</v>
      </c>
      <c r="B582" t="s">
        <v>18</v>
      </c>
      <c r="C582" t="s">
        <v>331</v>
      </c>
      <c r="D582" t="s">
        <v>121</v>
      </c>
      <c r="E582" t="s">
        <v>2581</v>
      </c>
      <c r="F582">
        <v>21</v>
      </c>
      <c r="G582">
        <v>910833</v>
      </c>
      <c r="H582">
        <v>910833</v>
      </c>
      <c r="I582" t="s">
        <v>8</v>
      </c>
      <c r="J582">
        <v>0</v>
      </c>
      <c r="K582">
        <v>0</v>
      </c>
      <c r="L582">
        <v>0</v>
      </c>
      <c r="M582">
        <v>0</v>
      </c>
    </row>
    <row r="583" spans="1:13" ht="15" customHeight="1" x14ac:dyDescent="0.25">
      <c r="A583" t="s">
        <v>2148</v>
      </c>
      <c r="B583" t="s">
        <v>18</v>
      </c>
      <c r="C583">
        <v>0</v>
      </c>
      <c r="D583" t="s">
        <v>121</v>
      </c>
      <c r="E583" t="s">
        <v>2581</v>
      </c>
      <c r="F583">
        <v>25</v>
      </c>
      <c r="G583">
        <v>700000</v>
      </c>
      <c r="H583" t="s">
        <v>8</v>
      </c>
      <c r="I583">
        <v>0</v>
      </c>
      <c r="J583">
        <v>0</v>
      </c>
      <c r="K583">
        <v>0</v>
      </c>
      <c r="L583">
        <v>0</v>
      </c>
      <c r="M583">
        <v>0</v>
      </c>
    </row>
    <row r="584" spans="1:13" ht="15" customHeight="1" x14ac:dyDescent="0.25">
      <c r="A584" t="s">
        <v>1533</v>
      </c>
      <c r="B584" t="s">
        <v>11</v>
      </c>
      <c r="C584">
        <v>0</v>
      </c>
      <c r="D584" t="s">
        <v>2571</v>
      </c>
      <c r="E584" t="s">
        <v>2569</v>
      </c>
      <c r="F584">
        <v>22</v>
      </c>
      <c r="G584">
        <v>8454000</v>
      </c>
      <c r="H584">
        <v>8454000</v>
      </c>
      <c r="I584">
        <v>8454000</v>
      </c>
      <c r="J584">
        <v>8454000</v>
      </c>
      <c r="K584">
        <v>8454000</v>
      </c>
      <c r="L584" t="s">
        <v>7</v>
      </c>
      <c r="M584">
        <v>0</v>
      </c>
    </row>
    <row r="585" spans="1:13" ht="15" customHeight="1" x14ac:dyDescent="0.25">
      <c r="A585" t="s">
        <v>2672</v>
      </c>
      <c r="B585" t="s">
        <v>11</v>
      </c>
      <c r="C585" t="s">
        <v>364</v>
      </c>
      <c r="D585" t="s">
        <v>2571</v>
      </c>
      <c r="E585" t="s">
        <v>2569</v>
      </c>
      <c r="F585">
        <v>30</v>
      </c>
      <c r="G585">
        <v>6000000</v>
      </c>
      <c r="H585">
        <v>6000000</v>
      </c>
      <c r="I585">
        <v>6000000</v>
      </c>
      <c r="J585">
        <v>6000000</v>
      </c>
      <c r="K585" t="s">
        <v>7</v>
      </c>
      <c r="L585">
        <v>0</v>
      </c>
      <c r="M585">
        <v>0</v>
      </c>
    </row>
    <row r="586" spans="1:13" ht="15" customHeight="1" x14ac:dyDescent="0.25">
      <c r="A586" t="s">
        <v>2769</v>
      </c>
      <c r="B586" t="s">
        <v>11</v>
      </c>
      <c r="C586">
        <v>0</v>
      </c>
      <c r="D586" t="s">
        <v>2572</v>
      </c>
      <c r="E586" t="s">
        <v>2569</v>
      </c>
      <c r="F586">
        <v>24</v>
      </c>
      <c r="G586">
        <v>5400000</v>
      </c>
      <c r="H586">
        <v>5400000</v>
      </c>
      <c r="I586">
        <v>5400000</v>
      </c>
      <c r="J586">
        <v>5400000</v>
      </c>
      <c r="K586">
        <v>5400000</v>
      </c>
      <c r="L586" t="s">
        <v>7</v>
      </c>
      <c r="M586">
        <v>0</v>
      </c>
    </row>
    <row r="587" spans="1:13" ht="15" customHeight="1" x14ac:dyDescent="0.25">
      <c r="A587" t="s">
        <v>1899</v>
      </c>
      <c r="B587" t="s">
        <v>11</v>
      </c>
      <c r="C587">
        <v>0</v>
      </c>
      <c r="D587" t="s">
        <v>2580</v>
      </c>
      <c r="E587" t="s">
        <v>2569</v>
      </c>
      <c r="F587">
        <v>26</v>
      </c>
      <c r="G587">
        <v>5250000</v>
      </c>
      <c r="H587">
        <v>5250000</v>
      </c>
      <c r="I587">
        <v>5250000</v>
      </c>
      <c r="J587" t="s">
        <v>7</v>
      </c>
      <c r="K587">
        <v>0</v>
      </c>
      <c r="L587">
        <v>0</v>
      </c>
      <c r="M587">
        <v>0</v>
      </c>
    </row>
    <row r="588" spans="1:13" ht="15" customHeight="1" x14ac:dyDescent="0.25">
      <c r="A588" t="s">
        <v>2610</v>
      </c>
      <c r="B588" t="s">
        <v>11</v>
      </c>
      <c r="C588">
        <v>0</v>
      </c>
      <c r="D588" t="s">
        <v>2573</v>
      </c>
      <c r="E588" t="s">
        <v>2569</v>
      </c>
      <c r="F588">
        <v>27</v>
      </c>
      <c r="G588">
        <v>3375000</v>
      </c>
      <c r="H588">
        <v>3375000</v>
      </c>
      <c r="I588" t="s">
        <v>7</v>
      </c>
      <c r="J588">
        <v>0</v>
      </c>
      <c r="K588">
        <v>0</v>
      </c>
      <c r="L588">
        <v>0</v>
      </c>
      <c r="M588">
        <v>0</v>
      </c>
    </row>
    <row r="589" spans="1:13" ht="15" customHeight="1" x14ac:dyDescent="0.25">
      <c r="A589" t="s">
        <v>2282</v>
      </c>
      <c r="B589" t="s">
        <v>11</v>
      </c>
      <c r="C589">
        <v>0</v>
      </c>
      <c r="D589" t="s">
        <v>2571</v>
      </c>
      <c r="E589" t="s">
        <v>2569</v>
      </c>
      <c r="F589">
        <v>28</v>
      </c>
      <c r="G589">
        <v>2750000</v>
      </c>
      <c r="H589" t="s">
        <v>7</v>
      </c>
      <c r="I589">
        <v>0</v>
      </c>
      <c r="J589">
        <v>0</v>
      </c>
      <c r="K589">
        <v>0</v>
      </c>
      <c r="L589">
        <v>0</v>
      </c>
      <c r="M589">
        <v>0</v>
      </c>
    </row>
    <row r="590" spans="1:13" ht="15" customHeight="1" x14ac:dyDescent="0.25">
      <c r="A590" t="s">
        <v>1535</v>
      </c>
      <c r="B590" t="s">
        <v>11</v>
      </c>
      <c r="C590">
        <v>0</v>
      </c>
      <c r="D590" t="s">
        <v>2580</v>
      </c>
      <c r="E590" t="s">
        <v>2569</v>
      </c>
      <c r="F590">
        <v>25</v>
      </c>
      <c r="G590">
        <v>2100000</v>
      </c>
      <c r="H590">
        <v>2100000</v>
      </c>
      <c r="I590" t="s">
        <v>7</v>
      </c>
      <c r="J590">
        <v>0</v>
      </c>
      <c r="K590">
        <v>0</v>
      </c>
      <c r="L590">
        <v>0</v>
      </c>
      <c r="M590">
        <v>0</v>
      </c>
    </row>
    <row r="591" spans="1:13" ht="15" customHeight="1" x14ac:dyDescent="0.25">
      <c r="A591" t="s">
        <v>1532</v>
      </c>
      <c r="B591" t="s">
        <v>11</v>
      </c>
      <c r="C591">
        <v>0</v>
      </c>
      <c r="D591" t="s">
        <v>2591</v>
      </c>
      <c r="E591" t="s">
        <v>2569</v>
      </c>
      <c r="F591">
        <v>27</v>
      </c>
      <c r="G591">
        <v>2000000</v>
      </c>
      <c r="H591">
        <v>2000000</v>
      </c>
      <c r="I591" t="s">
        <v>7</v>
      </c>
      <c r="J591">
        <v>0</v>
      </c>
      <c r="K591">
        <v>0</v>
      </c>
      <c r="L591">
        <v>0</v>
      </c>
      <c r="M591">
        <v>0</v>
      </c>
    </row>
    <row r="592" spans="1:13" ht="15" customHeight="1" x14ac:dyDescent="0.25">
      <c r="A592" t="s">
        <v>1534</v>
      </c>
      <c r="B592" t="s">
        <v>11</v>
      </c>
      <c r="C592" t="s">
        <v>331</v>
      </c>
      <c r="D592" t="s">
        <v>2580</v>
      </c>
      <c r="E592" t="s">
        <v>2569</v>
      </c>
      <c r="F592">
        <v>19</v>
      </c>
      <c r="G592">
        <v>3575000</v>
      </c>
      <c r="H592">
        <v>3575000</v>
      </c>
      <c r="I592" t="s">
        <v>8</v>
      </c>
      <c r="J592">
        <v>0</v>
      </c>
      <c r="K592">
        <v>0</v>
      </c>
      <c r="L592">
        <v>0</v>
      </c>
      <c r="M592">
        <v>0</v>
      </c>
    </row>
    <row r="593" spans="1:13" ht="15" customHeight="1" x14ac:dyDescent="0.25">
      <c r="A593" t="s">
        <v>1543</v>
      </c>
      <c r="B593" t="s">
        <v>11</v>
      </c>
      <c r="C593" t="s">
        <v>331</v>
      </c>
      <c r="D593" t="s">
        <v>70</v>
      </c>
      <c r="E593" t="s">
        <v>2569</v>
      </c>
      <c r="F593">
        <v>20</v>
      </c>
      <c r="G593">
        <v>1400833</v>
      </c>
      <c r="H593">
        <v>1400833</v>
      </c>
      <c r="I593">
        <v>1400833</v>
      </c>
      <c r="J593" t="s">
        <v>8</v>
      </c>
      <c r="K593">
        <v>0</v>
      </c>
      <c r="L593">
        <v>0</v>
      </c>
      <c r="M593">
        <v>0</v>
      </c>
    </row>
    <row r="594" spans="1:13" ht="15" customHeight="1" x14ac:dyDescent="0.25">
      <c r="A594" t="s">
        <v>1551</v>
      </c>
      <c r="B594" t="s">
        <v>11</v>
      </c>
      <c r="C594" t="s">
        <v>348</v>
      </c>
      <c r="D594" t="s">
        <v>90</v>
      </c>
      <c r="E594" t="s">
        <v>2569</v>
      </c>
      <c r="F594">
        <v>23</v>
      </c>
      <c r="G594">
        <v>800000</v>
      </c>
      <c r="H594" t="s">
        <v>8</v>
      </c>
      <c r="I594">
        <v>0</v>
      </c>
      <c r="J594">
        <v>0</v>
      </c>
      <c r="K594">
        <v>0</v>
      </c>
      <c r="L594">
        <v>0</v>
      </c>
      <c r="M594">
        <v>0</v>
      </c>
    </row>
    <row r="595" spans="1:13" ht="15" customHeight="1" x14ac:dyDescent="0.25">
      <c r="A595" t="s">
        <v>2611</v>
      </c>
      <c r="B595" t="s">
        <v>11</v>
      </c>
      <c r="C595">
        <v>0</v>
      </c>
      <c r="D595" t="s">
        <v>70</v>
      </c>
      <c r="E595" t="s">
        <v>2569</v>
      </c>
      <c r="F595">
        <v>31</v>
      </c>
      <c r="G595">
        <v>725000</v>
      </c>
      <c r="H595" t="s">
        <v>7</v>
      </c>
      <c r="I595">
        <v>0</v>
      </c>
      <c r="J595">
        <v>0</v>
      </c>
      <c r="K595">
        <v>0</v>
      </c>
      <c r="L595">
        <v>0</v>
      </c>
      <c r="M595">
        <v>0</v>
      </c>
    </row>
    <row r="596" spans="1:13" ht="15" customHeight="1" x14ac:dyDescent="0.25">
      <c r="A596" t="s">
        <v>1561</v>
      </c>
      <c r="B596" t="s">
        <v>11</v>
      </c>
      <c r="C596">
        <v>0</v>
      </c>
      <c r="D596" t="s">
        <v>70</v>
      </c>
      <c r="E596" t="s">
        <v>2569</v>
      </c>
      <c r="F596">
        <v>23</v>
      </c>
      <c r="G596">
        <v>700000</v>
      </c>
      <c r="H596" t="s">
        <v>8</v>
      </c>
      <c r="I596">
        <v>0</v>
      </c>
      <c r="J596">
        <v>0</v>
      </c>
      <c r="K596">
        <v>0</v>
      </c>
      <c r="L596">
        <v>0</v>
      </c>
      <c r="M596">
        <v>0</v>
      </c>
    </row>
    <row r="597" spans="1:13" ht="15" customHeight="1" x14ac:dyDescent="0.25">
      <c r="A597" t="s">
        <v>1562</v>
      </c>
      <c r="B597" t="s">
        <v>11</v>
      </c>
      <c r="C597">
        <v>0</v>
      </c>
      <c r="D597" t="s">
        <v>70</v>
      </c>
      <c r="E597" t="s">
        <v>2569</v>
      </c>
      <c r="F597">
        <v>23</v>
      </c>
      <c r="G597">
        <v>675000</v>
      </c>
      <c r="H597" t="s">
        <v>8</v>
      </c>
      <c r="I597">
        <v>0</v>
      </c>
      <c r="J597">
        <v>0</v>
      </c>
      <c r="K597">
        <v>0</v>
      </c>
      <c r="L597">
        <v>0</v>
      </c>
      <c r="M597">
        <v>0</v>
      </c>
    </row>
    <row r="598" spans="1:13" ht="15" customHeight="1" x14ac:dyDescent="0.25">
      <c r="A598" t="s">
        <v>1537</v>
      </c>
      <c r="B598" t="s">
        <v>11</v>
      </c>
      <c r="C598">
        <v>0</v>
      </c>
      <c r="D598" t="s">
        <v>324</v>
      </c>
      <c r="E598" t="s">
        <v>2569</v>
      </c>
      <c r="F598">
        <v>26</v>
      </c>
      <c r="G598">
        <v>5750000</v>
      </c>
      <c r="H598">
        <v>5750000</v>
      </c>
      <c r="I598" t="s">
        <v>7</v>
      </c>
      <c r="J598">
        <v>0</v>
      </c>
      <c r="K598">
        <v>0</v>
      </c>
      <c r="L598">
        <v>0</v>
      </c>
      <c r="M598">
        <v>0</v>
      </c>
    </row>
    <row r="599" spans="1:13" ht="15" customHeight="1" x14ac:dyDescent="0.25">
      <c r="A599" t="s">
        <v>1538</v>
      </c>
      <c r="B599" t="s">
        <v>11</v>
      </c>
      <c r="C599">
        <v>0</v>
      </c>
      <c r="D599" t="s">
        <v>325</v>
      </c>
      <c r="E599" t="s">
        <v>2569</v>
      </c>
      <c r="F599">
        <v>25</v>
      </c>
      <c r="G599">
        <v>5300000</v>
      </c>
      <c r="H599">
        <v>5300000</v>
      </c>
      <c r="I599">
        <v>5300000</v>
      </c>
      <c r="J599">
        <v>5300000</v>
      </c>
      <c r="K599">
        <v>5300000</v>
      </c>
      <c r="L599">
        <v>5300000</v>
      </c>
      <c r="M599" t="s">
        <v>7</v>
      </c>
    </row>
    <row r="600" spans="1:13" ht="15" customHeight="1" x14ac:dyDescent="0.25">
      <c r="A600" t="s">
        <v>2673</v>
      </c>
      <c r="B600" t="s">
        <v>11</v>
      </c>
      <c r="C600" t="s">
        <v>326</v>
      </c>
      <c r="D600" t="s">
        <v>324</v>
      </c>
      <c r="E600" t="s">
        <v>2569</v>
      </c>
      <c r="F600">
        <v>27</v>
      </c>
      <c r="G600">
        <v>4833333</v>
      </c>
      <c r="H600" t="s">
        <v>7</v>
      </c>
      <c r="I600">
        <v>0</v>
      </c>
      <c r="J600">
        <v>0</v>
      </c>
      <c r="K600">
        <v>0</v>
      </c>
      <c r="L600">
        <v>0</v>
      </c>
      <c r="M600">
        <v>0</v>
      </c>
    </row>
    <row r="601" spans="1:13" ht="15" customHeight="1" x14ac:dyDescent="0.25">
      <c r="A601" t="s">
        <v>1539</v>
      </c>
      <c r="B601" t="s">
        <v>11</v>
      </c>
      <c r="C601">
        <v>0</v>
      </c>
      <c r="D601" t="s">
        <v>324</v>
      </c>
      <c r="E601" t="s">
        <v>2569</v>
      </c>
      <c r="F601">
        <v>24</v>
      </c>
      <c r="G601">
        <v>4025000</v>
      </c>
      <c r="H601">
        <v>4025000</v>
      </c>
      <c r="I601">
        <v>4025000</v>
      </c>
      <c r="J601">
        <v>4025000</v>
      </c>
      <c r="K601">
        <v>4025000</v>
      </c>
      <c r="L601" t="s">
        <v>7</v>
      </c>
      <c r="M601">
        <v>0</v>
      </c>
    </row>
    <row r="602" spans="1:13" ht="15" customHeight="1" x14ac:dyDescent="0.25">
      <c r="A602" t="s">
        <v>2612</v>
      </c>
      <c r="B602" t="s">
        <v>11</v>
      </c>
      <c r="C602">
        <v>0</v>
      </c>
      <c r="D602" t="s">
        <v>324</v>
      </c>
      <c r="E602" t="s">
        <v>2569</v>
      </c>
      <c r="F602">
        <v>28</v>
      </c>
      <c r="G602">
        <v>2300000</v>
      </c>
      <c r="H602" t="s">
        <v>7</v>
      </c>
      <c r="I602">
        <v>0</v>
      </c>
      <c r="J602">
        <v>0</v>
      </c>
      <c r="K602">
        <v>0</v>
      </c>
      <c r="L602">
        <v>0</v>
      </c>
      <c r="M602">
        <v>0</v>
      </c>
    </row>
    <row r="603" spans="1:13" ht="15" customHeight="1" x14ac:dyDescent="0.25">
      <c r="A603" t="s">
        <v>1816</v>
      </c>
      <c r="B603" t="s">
        <v>11</v>
      </c>
      <c r="C603">
        <v>0</v>
      </c>
      <c r="D603" t="s">
        <v>325</v>
      </c>
      <c r="E603" t="s">
        <v>2569</v>
      </c>
      <c r="F603">
        <v>23</v>
      </c>
      <c r="G603">
        <v>874125</v>
      </c>
      <c r="H603" t="s">
        <v>8</v>
      </c>
      <c r="I603">
        <v>0</v>
      </c>
      <c r="J603">
        <v>0</v>
      </c>
      <c r="K603">
        <v>0</v>
      </c>
      <c r="L603">
        <v>0</v>
      </c>
      <c r="M603">
        <v>0</v>
      </c>
    </row>
    <row r="604" spans="1:13" ht="15" customHeight="1" x14ac:dyDescent="0.25">
      <c r="A604" t="s">
        <v>1540</v>
      </c>
      <c r="B604" t="s">
        <v>11</v>
      </c>
      <c r="C604">
        <v>0</v>
      </c>
      <c r="D604" t="s">
        <v>325</v>
      </c>
      <c r="E604" t="s">
        <v>2569</v>
      </c>
      <c r="F604">
        <v>23</v>
      </c>
      <c r="G604">
        <v>850000</v>
      </c>
      <c r="H604" t="s">
        <v>8</v>
      </c>
      <c r="I604">
        <v>0</v>
      </c>
      <c r="J604">
        <v>0</v>
      </c>
      <c r="K604">
        <v>0</v>
      </c>
      <c r="L604">
        <v>0</v>
      </c>
      <c r="M604">
        <v>0</v>
      </c>
    </row>
    <row r="605" spans="1:13" ht="15" customHeight="1" x14ac:dyDescent="0.25">
      <c r="A605" t="s">
        <v>1375</v>
      </c>
      <c r="B605" t="s">
        <v>11</v>
      </c>
      <c r="C605">
        <v>0</v>
      </c>
      <c r="D605" t="s">
        <v>121</v>
      </c>
      <c r="E605" t="s">
        <v>2569</v>
      </c>
      <c r="F605">
        <v>31</v>
      </c>
      <c r="G605">
        <v>3400000</v>
      </c>
      <c r="H605">
        <v>3400000</v>
      </c>
      <c r="I605" t="s">
        <v>7</v>
      </c>
      <c r="J605">
        <v>0</v>
      </c>
      <c r="K605">
        <v>0</v>
      </c>
      <c r="L605">
        <v>0</v>
      </c>
      <c r="M605">
        <v>0</v>
      </c>
    </row>
    <row r="606" spans="1:13" ht="15" customHeight="1" x14ac:dyDescent="0.25">
      <c r="A606" t="s">
        <v>1541</v>
      </c>
      <c r="B606" t="s">
        <v>11</v>
      </c>
      <c r="C606">
        <v>0</v>
      </c>
      <c r="D606" t="s">
        <v>121</v>
      </c>
      <c r="E606" t="s">
        <v>2569</v>
      </c>
      <c r="F606">
        <v>27</v>
      </c>
      <c r="G606">
        <v>3125000</v>
      </c>
      <c r="H606">
        <v>3125000</v>
      </c>
      <c r="I606" t="s">
        <v>7</v>
      </c>
      <c r="J606">
        <v>0</v>
      </c>
      <c r="K606">
        <v>0</v>
      </c>
      <c r="L606">
        <v>0</v>
      </c>
      <c r="M606">
        <v>0</v>
      </c>
    </row>
    <row r="607" spans="1:13" ht="15" customHeight="1" x14ac:dyDescent="0.25">
      <c r="A607" t="s">
        <v>2613</v>
      </c>
      <c r="B607" t="s">
        <v>11</v>
      </c>
      <c r="C607">
        <v>0</v>
      </c>
      <c r="D607">
        <v>0</v>
      </c>
      <c r="E607">
        <v>0</v>
      </c>
      <c r="F607">
        <v>0</v>
      </c>
      <c r="G607">
        <v>0</v>
      </c>
      <c r="H607">
        <v>0</v>
      </c>
      <c r="I607">
        <v>0</v>
      </c>
      <c r="J607">
        <v>0</v>
      </c>
      <c r="K607">
        <v>0</v>
      </c>
      <c r="L607">
        <v>0</v>
      </c>
      <c r="M607">
        <v>0</v>
      </c>
    </row>
    <row r="608" spans="1:13" ht="15" customHeight="1" x14ac:dyDescent="0.25">
      <c r="A608" t="s">
        <v>2614</v>
      </c>
      <c r="B608" t="s">
        <v>11</v>
      </c>
      <c r="C608">
        <v>0</v>
      </c>
      <c r="D608">
        <v>0</v>
      </c>
      <c r="E608">
        <v>0</v>
      </c>
      <c r="F608">
        <v>0</v>
      </c>
      <c r="G608">
        <v>0</v>
      </c>
      <c r="H608">
        <v>0</v>
      </c>
      <c r="I608">
        <v>0</v>
      </c>
      <c r="J608">
        <v>0</v>
      </c>
      <c r="K608">
        <v>0</v>
      </c>
      <c r="L608">
        <v>0</v>
      </c>
      <c r="M608">
        <v>0</v>
      </c>
    </row>
    <row r="609" spans="1:13" ht="15" customHeight="1" x14ac:dyDescent="0.25">
      <c r="A609" t="s">
        <v>2502</v>
      </c>
      <c r="B609" t="s">
        <v>11</v>
      </c>
      <c r="C609" t="s">
        <v>331</v>
      </c>
      <c r="D609" t="s">
        <v>70</v>
      </c>
      <c r="E609" t="s">
        <v>2581</v>
      </c>
      <c r="F609">
        <v>20</v>
      </c>
      <c r="G609">
        <v>925000</v>
      </c>
      <c r="H609">
        <v>925000</v>
      </c>
      <c r="I609">
        <v>925000</v>
      </c>
      <c r="J609" t="s">
        <v>8</v>
      </c>
      <c r="K609">
        <v>0</v>
      </c>
      <c r="L609">
        <v>0</v>
      </c>
      <c r="M609">
        <v>0</v>
      </c>
    </row>
    <row r="610" spans="1:13" ht="15" customHeight="1" x14ac:dyDescent="0.25">
      <c r="A610" t="s">
        <v>1544</v>
      </c>
      <c r="B610" t="s">
        <v>11</v>
      </c>
      <c r="C610" t="s">
        <v>331</v>
      </c>
      <c r="D610" t="s">
        <v>85</v>
      </c>
      <c r="E610" t="s">
        <v>2581</v>
      </c>
      <c r="F610">
        <v>21</v>
      </c>
      <c r="G610">
        <v>1163333</v>
      </c>
      <c r="H610">
        <v>1163333</v>
      </c>
      <c r="I610" t="s">
        <v>8</v>
      </c>
      <c r="J610">
        <v>0</v>
      </c>
      <c r="K610">
        <v>0</v>
      </c>
      <c r="L610">
        <v>0</v>
      </c>
      <c r="M610">
        <v>0</v>
      </c>
    </row>
    <row r="611" spans="1:13" ht="15" customHeight="1" x14ac:dyDescent="0.25">
      <c r="A611" t="s">
        <v>2503</v>
      </c>
      <c r="B611" t="s">
        <v>11</v>
      </c>
      <c r="C611" t="s">
        <v>331</v>
      </c>
      <c r="D611" t="s">
        <v>90</v>
      </c>
      <c r="E611" t="s">
        <v>2581</v>
      </c>
      <c r="F611">
        <v>24</v>
      </c>
      <c r="G611">
        <v>925000</v>
      </c>
      <c r="H611" t="s">
        <v>8</v>
      </c>
      <c r="I611">
        <v>0</v>
      </c>
      <c r="J611">
        <v>0</v>
      </c>
      <c r="K611">
        <v>0</v>
      </c>
      <c r="L611">
        <v>0</v>
      </c>
      <c r="M611">
        <v>0</v>
      </c>
    </row>
    <row r="612" spans="1:13" ht="15" customHeight="1" x14ac:dyDescent="0.25">
      <c r="A612" t="s">
        <v>1547</v>
      </c>
      <c r="B612" t="s">
        <v>11</v>
      </c>
      <c r="C612" t="s">
        <v>331</v>
      </c>
      <c r="D612" t="s">
        <v>2571</v>
      </c>
      <c r="E612" t="s">
        <v>2581</v>
      </c>
      <c r="F612">
        <v>21</v>
      </c>
      <c r="G612">
        <v>894166</v>
      </c>
      <c r="H612">
        <v>894166</v>
      </c>
      <c r="I612" t="s">
        <v>8</v>
      </c>
      <c r="J612">
        <v>0</v>
      </c>
      <c r="K612">
        <v>0</v>
      </c>
      <c r="L612">
        <v>0</v>
      </c>
      <c r="M612">
        <v>0</v>
      </c>
    </row>
    <row r="613" spans="1:13" ht="15" customHeight="1" x14ac:dyDescent="0.25">
      <c r="A613" t="s">
        <v>2504</v>
      </c>
      <c r="B613" t="s">
        <v>11</v>
      </c>
      <c r="C613" t="s">
        <v>331</v>
      </c>
      <c r="D613" t="s">
        <v>70</v>
      </c>
      <c r="E613" t="s">
        <v>2581</v>
      </c>
      <c r="F613">
        <v>20</v>
      </c>
      <c r="G613">
        <v>925000</v>
      </c>
      <c r="H613">
        <v>925000</v>
      </c>
      <c r="I613">
        <v>925000</v>
      </c>
      <c r="J613" t="s">
        <v>8</v>
      </c>
      <c r="K613">
        <v>0</v>
      </c>
      <c r="L613">
        <v>0</v>
      </c>
      <c r="M613">
        <v>0</v>
      </c>
    </row>
    <row r="614" spans="1:13" ht="15" customHeight="1" x14ac:dyDescent="0.25">
      <c r="A614" t="s">
        <v>1548</v>
      </c>
      <c r="B614" t="s">
        <v>11</v>
      </c>
      <c r="C614" t="s">
        <v>331</v>
      </c>
      <c r="D614" t="s">
        <v>2576</v>
      </c>
      <c r="E614" t="s">
        <v>2581</v>
      </c>
      <c r="F614">
        <v>21</v>
      </c>
      <c r="G614">
        <v>800000</v>
      </c>
      <c r="H614">
        <v>800000</v>
      </c>
      <c r="I614" t="s">
        <v>8</v>
      </c>
      <c r="J614">
        <v>0</v>
      </c>
      <c r="K614">
        <v>0</v>
      </c>
      <c r="L614">
        <v>0</v>
      </c>
      <c r="M614">
        <v>0</v>
      </c>
    </row>
    <row r="615" spans="1:13" ht="15" customHeight="1" x14ac:dyDescent="0.25">
      <c r="A615" t="s">
        <v>1555</v>
      </c>
      <c r="B615" t="s">
        <v>11</v>
      </c>
      <c r="C615" t="s">
        <v>331</v>
      </c>
      <c r="D615" t="s">
        <v>85</v>
      </c>
      <c r="E615" t="s">
        <v>2581</v>
      </c>
      <c r="F615">
        <v>22</v>
      </c>
      <c r="G615">
        <v>758333</v>
      </c>
      <c r="H615" t="s">
        <v>8</v>
      </c>
      <c r="I615">
        <v>0</v>
      </c>
      <c r="J615">
        <v>0</v>
      </c>
      <c r="K615">
        <v>0</v>
      </c>
      <c r="L615">
        <v>0</v>
      </c>
      <c r="M615">
        <v>0</v>
      </c>
    </row>
    <row r="616" spans="1:13" ht="15" customHeight="1" x14ac:dyDescent="0.25">
      <c r="A616" t="s">
        <v>1556</v>
      </c>
      <c r="B616" t="s">
        <v>11</v>
      </c>
      <c r="C616" t="s">
        <v>331</v>
      </c>
      <c r="D616" t="s">
        <v>2571</v>
      </c>
      <c r="E616" t="s">
        <v>2581</v>
      </c>
      <c r="F616">
        <v>23</v>
      </c>
      <c r="G616">
        <v>728333</v>
      </c>
      <c r="H616" t="s">
        <v>8</v>
      </c>
      <c r="I616">
        <v>0</v>
      </c>
      <c r="J616">
        <v>0</v>
      </c>
      <c r="K616">
        <v>0</v>
      </c>
      <c r="L616">
        <v>0</v>
      </c>
      <c r="M616">
        <v>0</v>
      </c>
    </row>
    <row r="617" spans="1:13" ht="15" customHeight="1" x14ac:dyDescent="0.25">
      <c r="A617" t="s">
        <v>2615</v>
      </c>
      <c r="B617" t="s">
        <v>11</v>
      </c>
      <c r="C617">
        <v>0</v>
      </c>
      <c r="D617" t="s">
        <v>90</v>
      </c>
      <c r="E617" t="s">
        <v>2581</v>
      </c>
      <c r="F617">
        <v>27</v>
      </c>
      <c r="G617">
        <v>700000</v>
      </c>
      <c r="H617" t="s">
        <v>7</v>
      </c>
      <c r="I617">
        <v>0</v>
      </c>
      <c r="J617">
        <v>0</v>
      </c>
      <c r="K617">
        <v>0</v>
      </c>
      <c r="L617">
        <v>0</v>
      </c>
      <c r="M617">
        <v>0</v>
      </c>
    </row>
    <row r="618" spans="1:13" ht="15" customHeight="1" x14ac:dyDescent="0.25">
      <c r="A618" t="s">
        <v>1542</v>
      </c>
      <c r="B618" t="s">
        <v>11</v>
      </c>
      <c r="C618">
        <v>0</v>
      </c>
      <c r="D618" t="s">
        <v>2572</v>
      </c>
      <c r="E618" t="s">
        <v>2581</v>
      </c>
      <c r="F618">
        <v>25</v>
      </c>
      <c r="G618" t="s">
        <v>8</v>
      </c>
      <c r="H618">
        <v>0</v>
      </c>
      <c r="I618">
        <v>0</v>
      </c>
      <c r="J618">
        <v>0</v>
      </c>
      <c r="K618">
        <v>0</v>
      </c>
      <c r="L618">
        <v>0</v>
      </c>
      <c r="M618">
        <v>0</v>
      </c>
    </row>
    <row r="619" spans="1:13" ht="15" customHeight="1" x14ac:dyDescent="0.25">
      <c r="A619" t="s">
        <v>4749</v>
      </c>
      <c r="B619" t="s">
        <v>11</v>
      </c>
      <c r="C619" t="s">
        <v>331</v>
      </c>
      <c r="D619" t="s">
        <v>324</v>
      </c>
      <c r="E619" t="s">
        <v>2581</v>
      </c>
      <c r="F619">
        <v>23</v>
      </c>
      <c r="G619">
        <v>1775000</v>
      </c>
      <c r="H619">
        <v>1775000</v>
      </c>
      <c r="I619" t="s">
        <v>8</v>
      </c>
      <c r="J619">
        <v>0</v>
      </c>
      <c r="K619">
        <v>0</v>
      </c>
      <c r="L619">
        <v>0</v>
      </c>
      <c r="M619">
        <v>0</v>
      </c>
    </row>
    <row r="620" spans="1:13" ht="15" customHeight="1" x14ac:dyDescent="0.25">
      <c r="A620" t="s">
        <v>1545</v>
      </c>
      <c r="B620" t="s">
        <v>11</v>
      </c>
      <c r="C620" t="s">
        <v>331</v>
      </c>
      <c r="D620" t="s">
        <v>325</v>
      </c>
      <c r="E620" t="s">
        <v>2581</v>
      </c>
      <c r="F620">
        <v>20</v>
      </c>
      <c r="G620">
        <v>1363333</v>
      </c>
      <c r="H620">
        <v>1363333</v>
      </c>
      <c r="I620" t="s">
        <v>8</v>
      </c>
      <c r="J620">
        <v>0</v>
      </c>
      <c r="K620">
        <v>0</v>
      </c>
      <c r="L620">
        <v>0</v>
      </c>
      <c r="M620">
        <v>0</v>
      </c>
    </row>
    <row r="621" spans="1:13" ht="15" customHeight="1" x14ac:dyDescent="0.25">
      <c r="A621" t="s">
        <v>2505</v>
      </c>
      <c r="B621" t="s">
        <v>11</v>
      </c>
      <c r="C621" t="s">
        <v>331</v>
      </c>
      <c r="D621" t="s">
        <v>79</v>
      </c>
      <c r="E621" t="s">
        <v>2581</v>
      </c>
      <c r="F621">
        <v>21</v>
      </c>
      <c r="G621">
        <v>875000</v>
      </c>
      <c r="H621">
        <v>875000</v>
      </c>
      <c r="I621">
        <v>875000</v>
      </c>
      <c r="J621" t="s">
        <v>8</v>
      </c>
      <c r="K621">
        <v>0</v>
      </c>
      <c r="L621">
        <v>0</v>
      </c>
      <c r="M621">
        <v>0</v>
      </c>
    </row>
    <row r="622" spans="1:13" ht="15" customHeight="1" x14ac:dyDescent="0.25">
      <c r="A622" t="s">
        <v>2236</v>
      </c>
      <c r="B622" t="s">
        <v>11</v>
      </c>
      <c r="C622">
        <v>0</v>
      </c>
      <c r="D622" t="s">
        <v>324</v>
      </c>
      <c r="E622" t="s">
        <v>2581</v>
      </c>
      <c r="F622">
        <v>23</v>
      </c>
      <c r="G622">
        <v>700000</v>
      </c>
      <c r="H622" t="s">
        <v>8</v>
      </c>
      <c r="I622">
        <v>0</v>
      </c>
      <c r="J622">
        <v>0</v>
      </c>
      <c r="K622">
        <v>0</v>
      </c>
      <c r="L622">
        <v>0</v>
      </c>
      <c r="M622">
        <v>0</v>
      </c>
    </row>
    <row r="623" spans="1:13" ht="15" customHeight="1" x14ac:dyDescent="0.25">
      <c r="A623" t="s">
        <v>2204</v>
      </c>
      <c r="B623" t="s">
        <v>11</v>
      </c>
      <c r="C623">
        <v>0</v>
      </c>
      <c r="D623" t="s">
        <v>324</v>
      </c>
      <c r="E623" t="s">
        <v>2581</v>
      </c>
      <c r="F623">
        <v>23</v>
      </c>
      <c r="G623">
        <v>700000</v>
      </c>
      <c r="H623" t="s">
        <v>8</v>
      </c>
      <c r="I623">
        <v>0</v>
      </c>
      <c r="J623">
        <v>0</v>
      </c>
      <c r="K623">
        <v>0</v>
      </c>
      <c r="L623">
        <v>0</v>
      </c>
      <c r="M623">
        <v>0</v>
      </c>
    </row>
    <row r="624" spans="1:13" ht="15" customHeight="1" x14ac:dyDescent="0.25">
      <c r="A624" t="s">
        <v>1552</v>
      </c>
      <c r="B624" t="s">
        <v>11</v>
      </c>
      <c r="C624">
        <v>0</v>
      </c>
      <c r="D624" t="s">
        <v>324</v>
      </c>
      <c r="E624" t="s">
        <v>2581</v>
      </c>
      <c r="F624">
        <v>23</v>
      </c>
      <c r="G624" t="s">
        <v>8</v>
      </c>
      <c r="H624">
        <v>0</v>
      </c>
      <c r="I624">
        <v>0</v>
      </c>
      <c r="J624">
        <v>0</v>
      </c>
      <c r="K624">
        <v>0</v>
      </c>
      <c r="L624">
        <v>0</v>
      </c>
      <c r="M624">
        <v>0</v>
      </c>
    </row>
    <row r="625" spans="1:13" ht="15" customHeight="1" x14ac:dyDescent="0.25">
      <c r="A625" t="s">
        <v>1822</v>
      </c>
      <c r="B625" t="s">
        <v>11</v>
      </c>
      <c r="C625">
        <v>0</v>
      </c>
      <c r="D625" t="s">
        <v>121</v>
      </c>
      <c r="E625" t="s">
        <v>2581</v>
      </c>
      <c r="F625">
        <v>26</v>
      </c>
      <c r="G625">
        <v>775000</v>
      </c>
      <c r="H625" t="s">
        <v>7</v>
      </c>
      <c r="I625">
        <v>0</v>
      </c>
      <c r="J625">
        <v>0</v>
      </c>
      <c r="K625">
        <v>0</v>
      </c>
      <c r="L625">
        <v>0</v>
      </c>
      <c r="M625">
        <v>0</v>
      </c>
    </row>
    <row r="626" spans="1:13" ht="15" customHeight="1" x14ac:dyDescent="0.25">
      <c r="A626" t="s">
        <v>1549</v>
      </c>
      <c r="B626" t="s">
        <v>11</v>
      </c>
      <c r="C626" t="s">
        <v>331</v>
      </c>
      <c r="D626" t="s">
        <v>121</v>
      </c>
      <c r="E626" t="s">
        <v>2581</v>
      </c>
      <c r="F626">
        <v>22</v>
      </c>
      <c r="G626">
        <v>785000</v>
      </c>
      <c r="H626">
        <v>785000</v>
      </c>
      <c r="I626" t="s">
        <v>8</v>
      </c>
      <c r="J626">
        <v>0</v>
      </c>
      <c r="K626">
        <v>0</v>
      </c>
      <c r="L626">
        <v>0</v>
      </c>
      <c r="M626">
        <v>0</v>
      </c>
    </row>
    <row r="627" spans="1:13" ht="15" customHeight="1" x14ac:dyDescent="0.25">
      <c r="A627" t="s">
        <v>1554</v>
      </c>
      <c r="B627" t="s">
        <v>11</v>
      </c>
      <c r="C627" t="s">
        <v>331</v>
      </c>
      <c r="D627" t="s">
        <v>121</v>
      </c>
      <c r="E627" t="s">
        <v>2581</v>
      </c>
      <c r="F627">
        <v>22</v>
      </c>
      <c r="G627">
        <v>758333</v>
      </c>
      <c r="H627" t="s">
        <v>8</v>
      </c>
      <c r="I627">
        <v>0</v>
      </c>
      <c r="J627">
        <v>0</v>
      </c>
      <c r="K627">
        <v>0</v>
      </c>
      <c r="L627">
        <v>0</v>
      </c>
      <c r="M627">
        <v>0</v>
      </c>
    </row>
    <row r="628" spans="1:13" ht="15" customHeight="1" x14ac:dyDescent="0.25">
      <c r="A628" t="s">
        <v>1546</v>
      </c>
      <c r="B628" t="s">
        <v>11</v>
      </c>
      <c r="C628">
        <v>0</v>
      </c>
      <c r="D628" t="s">
        <v>121</v>
      </c>
      <c r="E628" t="s">
        <v>2581</v>
      </c>
      <c r="F628">
        <v>23</v>
      </c>
      <c r="G628">
        <v>737500</v>
      </c>
      <c r="H628">
        <v>737500</v>
      </c>
      <c r="I628" t="s">
        <v>8</v>
      </c>
      <c r="J628">
        <v>0</v>
      </c>
      <c r="K628">
        <v>0</v>
      </c>
      <c r="L628">
        <v>0</v>
      </c>
      <c r="M628">
        <v>0</v>
      </c>
    </row>
    <row r="629" spans="1:13" ht="15" customHeight="1" x14ac:dyDescent="0.25">
      <c r="A629" t="s">
        <v>1798</v>
      </c>
      <c r="B629" t="s">
        <v>13</v>
      </c>
      <c r="C629" t="s">
        <v>364</v>
      </c>
      <c r="D629" t="s">
        <v>2570</v>
      </c>
      <c r="E629" t="s">
        <v>2569</v>
      </c>
      <c r="F629">
        <v>30</v>
      </c>
      <c r="G629">
        <v>10500000</v>
      </c>
      <c r="H629">
        <v>10500000</v>
      </c>
      <c r="I629">
        <v>10500000</v>
      </c>
      <c r="J629">
        <v>10500000</v>
      </c>
      <c r="K629" t="s">
        <v>7</v>
      </c>
      <c r="L629">
        <v>0</v>
      </c>
      <c r="M629">
        <v>0</v>
      </c>
    </row>
    <row r="630" spans="1:13" ht="15" customHeight="1" x14ac:dyDescent="0.25">
      <c r="A630" t="s">
        <v>2718</v>
      </c>
      <c r="B630" t="s">
        <v>13</v>
      </c>
      <c r="C630" t="s">
        <v>364</v>
      </c>
      <c r="D630" t="s">
        <v>70</v>
      </c>
      <c r="E630" t="s">
        <v>2569</v>
      </c>
      <c r="F630">
        <v>31</v>
      </c>
      <c r="G630">
        <v>10500000</v>
      </c>
      <c r="H630">
        <v>10500000</v>
      </c>
      <c r="I630">
        <v>10500000</v>
      </c>
      <c r="J630">
        <v>10500000</v>
      </c>
      <c r="K630" t="s">
        <v>7</v>
      </c>
      <c r="L630">
        <v>0</v>
      </c>
      <c r="M630">
        <v>0</v>
      </c>
    </row>
    <row r="631" spans="1:13" ht="15" customHeight="1" x14ac:dyDescent="0.25">
      <c r="A631" t="s">
        <v>1799</v>
      </c>
      <c r="B631" t="s">
        <v>13</v>
      </c>
      <c r="C631">
        <v>0</v>
      </c>
      <c r="D631" t="s">
        <v>2572</v>
      </c>
      <c r="E631" t="s">
        <v>2569</v>
      </c>
      <c r="F631">
        <v>26</v>
      </c>
      <c r="G631">
        <v>6000000</v>
      </c>
      <c r="H631">
        <v>6000000</v>
      </c>
      <c r="I631" t="s">
        <v>7</v>
      </c>
      <c r="J631">
        <v>0</v>
      </c>
      <c r="K631">
        <v>0</v>
      </c>
      <c r="L631">
        <v>0</v>
      </c>
      <c r="M631">
        <v>0</v>
      </c>
    </row>
    <row r="632" spans="1:13" ht="15" customHeight="1" x14ac:dyDescent="0.25">
      <c r="A632" t="s">
        <v>1392</v>
      </c>
      <c r="B632" t="s">
        <v>13</v>
      </c>
      <c r="C632">
        <v>0</v>
      </c>
      <c r="D632" t="s">
        <v>2576</v>
      </c>
      <c r="E632" t="s">
        <v>2569</v>
      </c>
      <c r="F632">
        <v>28</v>
      </c>
      <c r="G632">
        <v>3900000</v>
      </c>
      <c r="H632">
        <v>3900000</v>
      </c>
      <c r="I632">
        <v>3900000</v>
      </c>
      <c r="J632" t="s">
        <v>7</v>
      </c>
      <c r="K632">
        <v>0</v>
      </c>
      <c r="L632">
        <v>0</v>
      </c>
      <c r="M632">
        <v>0</v>
      </c>
    </row>
    <row r="633" spans="1:13" ht="15" customHeight="1" x14ac:dyDescent="0.25">
      <c r="A633" t="s">
        <v>1431</v>
      </c>
      <c r="B633" t="s">
        <v>13</v>
      </c>
      <c r="C633" t="s">
        <v>326</v>
      </c>
      <c r="D633" t="s">
        <v>2586</v>
      </c>
      <c r="E633" t="s">
        <v>2569</v>
      </c>
      <c r="F633">
        <v>31</v>
      </c>
      <c r="G633">
        <v>3250000</v>
      </c>
      <c r="H633">
        <v>3250000</v>
      </c>
      <c r="I633" t="s">
        <v>7</v>
      </c>
      <c r="J633">
        <v>0</v>
      </c>
      <c r="K633">
        <v>0</v>
      </c>
      <c r="L633">
        <v>0</v>
      </c>
      <c r="M633">
        <v>0</v>
      </c>
    </row>
    <row r="634" spans="1:13" ht="15" customHeight="1" x14ac:dyDescent="0.25">
      <c r="A634" t="s">
        <v>2131</v>
      </c>
      <c r="B634" t="s">
        <v>13</v>
      </c>
      <c r="C634">
        <v>0</v>
      </c>
      <c r="D634" t="s">
        <v>2593</v>
      </c>
      <c r="E634" t="s">
        <v>2569</v>
      </c>
      <c r="F634">
        <v>25</v>
      </c>
      <c r="G634">
        <v>1500000</v>
      </c>
      <c r="H634" t="s">
        <v>8</v>
      </c>
      <c r="I634">
        <v>0</v>
      </c>
      <c r="J634">
        <v>0</v>
      </c>
      <c r="K634">
        <v>0</v>
      </c>
      <c r="L634">
        <v>0</v>
      </c>
      <c r="M634">
        <v>0</v>
      </c>
    </row>
    <row r="635" spans="1:13" ht="15" customHeight="1" x14ac:dyDescent="0.25">
      <c r="A635" t="s">
        <v>2286</v>
      </c>
      <c r="B635" t="s">
        <v>13</v>
      </c>
      <c r="C635">
        <v>0</v>
      </c>
      <c r="D635" t="s">
        <v>2570</v>
      </c>
      <c r="E635" t="s">
        <v>2569</v>
      </c>
      <c r="F635">
        <v>28</v>
      </c>
      <c r="G635">
        <v>1000000</v>
      </c>
      <c r="H635">
        <v>1000000</v>
      </c>
      <c r="I635">
        <v>1000000</v>
      </c>
      <c r="J635" t="s">
        <v>7</v>
      </c>
      <c r="K635">
        <v>0</v>
      </c>
      <c r="L635">
        <v>0</v>
      </c>
      <c r="M635">
        <v>0</v>
      </c>
    </row>
    <row r="636" spans="1:13" ht="15" customHeight="1" x14ac:dyDescent="0.25">
      <c r="A636" t="s">
        <v>2764</v>
      </c>
      <c r="B636" t="s">
        <v>13</v>
      </c>
      <c r="C636">
        <v>0</v>
      </c>
      <c r="D636" t="s">
        <v>2576</v>
      </c>
      <c r="E636" t="s">
        <v>2569</v>
      </c>
      <c r="F636">
        <v>24</v>
      </c>
      <c r="G636">
        <v>1000000</v>
      </c>
      <c r="H636">
        <v>1000000</v>
      </c>
      <c r="I636" t="s">
        <v>8</v>
      </c>
      <c r="J636">
        <v>0</v>
      </c>
      <c r="K636">
        <v>0</v>
      </c>
      <c r="L636">
        <v>0</v>
      </c>
      <c r="M636">
        <v>0</v>
      </c>
    </row>
    <row r="637" spans="1:13" ht="15" customHeight="1" x14ac:dyDescent="0.25">
      <c r="A637" t="s">
        <v>2069</v>
      </c>
      <c r="B637" t="s">
        <v>13</v>
      </c>
      <c r="C637" t="s">
        <v>331</v>
      </c>
      <c r="D637" t="s">
        <v>70</v>
      </c>
      <c r="E637" t="s">
        <v>2569</v>
      </c>
      <c r="F637">
        <v>22</v>
      </c>
      <c r="G637">
        <v>3338333</v>
      </c>
      <c r="H637" t="s">
        <v>8</v>
      </c>
      <c r="I637">
        <v>0</v>
      </c>
      <c r="J637">
        <v>0</v>
      </c>
      <c r="K637">
        <v>0</v>
      </c>
      <c r="L637">
        <v>0</v>
      </c>
      <c r="M637">
        <v>0</v>
      </c>
    </row>
    <row r="638" spans="1:13" ht="15" customHeight="1" x14ac:dyDescent="0.25">
      <c r="A638" t="s">
        <v>1803</v>
      </c>
      <c r="B638" t="s">
        <v>13</v>
      </c>
      <c r="C638" t="s">
        <v>348</v>
      </c>
      <c r="D638" t="s">
        <v>2580</v>
      </c>
      <c r="E638" t="s">
        <v>2569</v>
      </c>
      <c r="F638">
        <v>21</v>
      </c>
      <c r="G638">
        <v>894166</v>
      </c>
      <c r="H638" t="s">
        <v>8</v>
      </c>
      <c r="I638">
        <v>0</v>
      </c>
      <c r="J638">
        <v>0</v>
      </c>
      <c r="K638">
        <v>0</v>
      </c>
      <c r="L638">
        <v>0</v>
      </c>
      <c r="M638">
        <v>0</v>
      </c>
    </row>
    <row r="639" spans="1:13" ht="15" customHeight="1" x14ac:dyDescent="0.25">
      <c r="A639" t="s">
        <v>2070</v>
      </c>
      <c r="B639" t="s">
        <v>13</v>
      </c>
      <c r="C639">
        <v>0</v>
      </c>
      <c r="D639" t="s">
        <v>2572</v>
      </c>
      <c r="E639" t="s">
        <v>2569</v>
      </c>
      <c r="F639">
        <v>23</v>
      </c>
      <c r="G639" t="s">
        <v>8</v>
      </c>
      <c r="H639">
        <v>0</v>
      </c>
      <c r="I639">
        <v>0</v>
      </c>
      <c r="J639">
        <v>0</v>
      </c>
      <c r="K639">
        <v>0</v>
      </c>
      <c r="L639">
        <v>0</v>
      </c>
      <c r="M639">
        <v>0</v>
      </c>
    </row>
    <row r="640" spans="1:13" ht="15" customHeight="1" x14ac:dyDescent="0.25">
      <c r="A640" t="s">
        <v>2674</v>
      </c>
      <c r="B640" t="s">
        <v>13</v>
      </c>
      <c r="C640" t="s">
        <v>364</v>
      </c>
      <c r="D640" t="s">
        <v>324</v>
      </c>
      <c r="E640" t="s">
        <v>2569</v>
      </c>
      <c r="F640">
        <v>34</v>
      </c>
      <c r="G640">
        <v>6875000</v>
      </c>
      <c r="H640">
        <v>6875000</v>
      </c>
      <c r="I640">
        <v>6875000</v>
      </c>
      <c r="J640">
        <v>6875000</v>
      </c>
      <c r="K640">
        <v>6875000</v>
      </c>
      <c r="L640" t="s">
        <v>7</v>
      </c>
      <c r="M640">
        <v>0</v>
      </c>
    </row>
    <row r="641" spans="1:13" ht="15" customHeight="1" x14ac:dyDescent="0.25">
      <c r="A641" t="s">
        <v>2675</v>
      </c>
      <c r="B641" t="s">
        <v>13</v>
      </c>
      <c r="C641" t="s">
        <v>364</v>
      </c>
      <c r="D641" t="s">
        <v>325</v>
      </c>
      <c r="E641" t="s">
        <v>2569</v>
      </c>
      <c r="F641">
        <v>36</v>
      </c>
      <c r="G641">
        <v>5538462</v>
      </c>
      <c r="H641">
        <v>5538462</v>
      </c>
      <c r="I641">
        <v>5538462</v>
      </c>
      <c r="J641">
        <v>5538462</v>
      </c>
      <c r="K641" t="s">
        <v>7</v>
      </c>
      <c r="L641">
        <v>0</v>
      </c>
      <c r="M641">
        <v>0</v>
      </c>
    </row>
    <row r="642" spans="1:13" ht="15" customHeight="1" x14ac:dyDescent="0.25">
      <c r="A642" t="s">
        <v>2616</v>
      </c>
      <c r="B642" t="s">
        <v>13</v>
      </c>
      <c r="C642">
        <v>0</v>
      </c>
      <c r="D642" t="s">
        <v>325</v>
      </c>
      <c r="E642" t="s">
        <v>2569</v>
      </c>
      <c r="F642">
        <v>28</v>
      </c>
      <c r="G642">
        <v>4550000</v>
      </c>
      <c r="H642">
        <v>4550000</v>
      </c>
      <c r="I642">
        <v>4550000</v>
      </c>
      <c r="J642" t="s">
        <v>7</v>
      </c>
      <c r="K642">
        <v>0</v>
      </c>
      <c r="L642">
        <v>0</v>
      </c>
      <c r="M642">
        <v>0</v>
      </c>
    </row>
    <row r="643" spans="1:13" ht="15" customHeight="1" x14ac:dyDescent="0.25">
      <c r="A643" t="s">
        <v>2766</v>
      </c>
      <c r="B643" t="s">
        <v>13</v>
      </c>
      <c r="C643">
        <v>0</v>
      </c>
      <c r="D643" t="s">
        <v>325</v>
      </c>
      <c r="E643" t="s">
        <v>2569</v>
      </c>
      <c r="F643">
        <v>25</v>
      </c>
      <c r="G643">
        <v>4083333</v>
      </c>
      <c r="H643">
        <v>4083333</v>
      </c>
      <c r="I643">
        <v>4083333</v>
      </c>
      <c r="J643" t="s">
        <v>7</v>
      </c>
      <c r="K643">
        <v>0</v>
      </c>
      <c r="L643">
        <v>0</v>
      </c>
      <c r="M643">
        <v>0</v>
      </c>
    </row>
    <row r="644" spans="1:13" ht="15" customHeight="1" x14ac:dyDescent="0.25">
      <c r="A644" t="s">
        <v>1805</v>
      </c>
      <c r="B644" t="s">
        <v>13</v>
      </c>
      <c r="C644">
        <v>0</v>
      </c>
      <c r="D644" t="s">
        <v>324</v>
      </c>
      <c r="E644" t="s">
        <v>2569</v>
      </c>
      <c r="F644">
        <v>26</v>
      </c>
      <c r="G644">
        <v>3850000</v>
      </c>
      <c r="H644">
        <v>3850000</v>
      </c>
      <c r="I644">
        <v>3850000</v>
      </c>
      <c r="J644" t="s">
        <v>7</v>
      </c>
      <c r="K644">
        <v>0</v>
      </c>
      <c r="L644">
        <v>0</v>
      </c>
      <c r="M644">
        <v>0</v>
      </c>
    </row>
    <row r="645" spans="1:13" ht="15" customHeight="1" x14ac:dyDescent="0.25">
      <c r="A645" t="s">
        <v>1808</v>
      </c>
      <c r="B645" t="s">
        <v>13</v>
      </c>
      <c r="C645">
        <v>0</v>
      </c>
      <c r="D645" t="s">
        <v>325</v>
      </c>
      <c r="E645" t="s">
        <v>2569</v>
      </c>
      <c r="F645">
        <v>27</v>
      </c>
      <c r="G645">
        <v>1200000</v>
      </c>
      <c r="H645" t="s">
        <v>7</v>
      </c>
      <c r="I645">
        <v>0</v>
      </c>
      <c r="J645">
        <v>0</v>
      </c>
      <c r="K645">
        <v>0</v>
      </c>
      <c r="L645">
        <v>0</v>
      </c>
      <c r="M645">
        <v>0</v>
      </c>
    </row>
    <row r="646" spans="1:13" ht="15" customHeight="1" x14ac:dyDescent="0.25">
      <c r="A646" t="s">
        <v>1472</v>
      </c>
      <c r="B646" t="s">
        <v>13</v>
      </c>
      <c r="C646">
        <v>0</v>
      </c>
      <c r="D646" t="s">
        <v>325</v>
      </c>
      <c r="E646" t="s">
        <v>2569</v>
      </c>
      <c r="F646">
        <v>25</v>
      </c>
      <c r="G646">
        <v>925000</v>
      </c>
      <c r="H646" t="s">
        <v>8</v>
      </c>
      <c r="I646">
        <v>0</v>
      </c>
      <c r="J646">
        <v>0</v>
      </c>
      <c r="K646">
        <v>0</v>
      </c>
      <c r="L646">
        <v>0</v>
      </c>
      <c r="M646">
        <v>0</v>
      </c>
    </row>
    <row r="647" spans="1:13" ht="15" customHeight="1" x14ac:dyDescent="0.25">
      <c r="A647" t="s">
        <v>2736</v>
      </c>
      <c r="B647" t="s">
        <v>13</v>
      </c>
      <c r="C647">
        <v>0</v>
      </c>
      <c r="D647" t="s">
        <v>325</v>
      </c>
      <c r="E647" t="s">
        <v>2569</v>
      </c>
      <c r="F647">
        <v>24</v>
      </c>
      <c r="G647">
        <v>850000</v>
      </c>
      <c r="H647">
        <v>850000</v>
      </c>
      <c r="I647" t="s">
        <v>8</v>
      </c>
      <c r="J647">
        <v>0</v>
      </c>
      <c r="K647">
        <v>0</v>
      </c>
      <c r="L647">
        <v>0</v>
      </c>
      <c r="M647">
        <v>0</v>
      </c>
    </row>
    <row r="648" spans="1:13" ht="15" customHeight="1" x14ac:dyDescent="0.25">
      <c r="A648" t="s">
        <v>1809</v>
      </c>
      <c r="B648" t="s">
        <v>13</v>
      </c>
      <c r="C648" t="s">
        <v>316</v>
      </c>
      <c r="D648" t="s">
        <v>121</v>
      </c>
      <c r="E648" t="s">
        <v>2569</v>
      </c>
      <c r="F648">
        <v>34</v>
      </c>
      <c r="G648">
        <v>6000000</v>
      </c>
      <c r="H648" t="s">
        <v>7</v>
      </c>
      <c r="I648">
        <v>0</v>
      </c>
      <c r="J648">
        <v>0</v>
      </c>
      <c r="K648">
        <v>0</v>
      </c>
      <c r="L648">
        <v>0</v>
      </c>
      <c r="M648">
        <v>0</v>
      </c>
    </row>
    <row r="649" spans="1:13" ht="15" customHeight="1" x14ac:dyDescent="0.25">
      <c r="A649" t="s">
        <v>1652</v>
      </c>
      <c r="B649" t="s">
        <v>13</v>
      </c>
      <c r="C649">
        <v>0</v>
      </c>
      <c r="D649" t="s">
        <v>121</v>
      </c>
      <c r="E649" t="s">
        <v>2569</v>
      </c>
      <c r="F649">
        <v>28</v>
      </c>
      <c r="G649">
        <v>5000000</v>
      </c>
      <c r="H649" t="s">
        <v>7</v>
      </c>
      <c r="I649">
        <v>0</v>
      </c>
      <c r="J649">
        <v>0</v>
      </c>
      <c r="K649">
        <v>0</v>
      </c>
      <c r="L649">
        <v>0</v>
      </c>
      <c r="M649">
        <v>0</v>
      </c>
    </row>
    <row r="650" spans="1:13" ht="15" customHeight="1" x14ac:dyDescent="0.25">
      <c r="A650" t="s">
        <v>2364</v>
      </c>
      <c r="B650" t="s">
        <v>13</v>
      </c>
      <c r="C650" t="s">
        <v>331</v>
      </c>
      <c r="D650" t="s">
        <v>2580</v>
      </c>
      <c r="E650" t="s">
        <v>2581</v>
      </c>
      <c r="F650">
        <v>26</v>
      </c>
      <c r="G650">
        <v>925000</v>
      </c>
      <c r="H650" t="s">
        <v>7</v>
      </c>
      <c r="I650">
        <v>0</v>
      </c>
      <c r="J650">
        <v>0</v>
      </c>
      <c r="K650">
        <v>0</v>
      </c>
      <c r="L650">
        <v>0</v>
      </c>
      <c r="M650">
        <v>0</v>
      </c>
    </row>
    <row r="651" spans="1:13" ht="15" customHeight="1" x14ac:dyDescent="0.25">
      <c r="A651" t="s">
        <v>2617</v>
      </c>
      <c r="B651" t="s">
        <v>13</v>
      </c>
      <c r="C651" t="s">
        <v>331</v>
      </c>
      <c r="D651" t="s">
        <v>70</v>
      </c>
      <c r="E651" t="s">
        <v>2581</v>
      </c>
      <c r="F651">
        <v>18</v>
      </c>
      <c r="G651">
        <v>3425000</v>
      </c>
      <c r="H651">
        <v>3425000</v>
      </c>
      <c r="I651">
        <v>3425000</v>
      </c>
      <c r="J651" t="s">
        <v>8</v>
      </c>
      <c r="K651">
        <v>0</v>
      </c>
      <c r="L651">
        <v>0</v>
      </c>
      <c r="M651">
        <v>0</v>
      </c>
    </row>
    <row r="652" spans="1:13" ht="15" customHeight="1" x14ac:dyDescent="0.25">
      <c r="A652" t="s">
        <v>2365</v>
      </c>
      <c r="B652" t="s">
        <v>13</v>
      </c>
      <c r="C652" t="s">
        <v>331</v>
      </c>
      <c r="D652" t="s">
        <v>90</v>
      </c>
      <c r="E652" t="s">
        <v>2581</v>
      </c>
      <c r="F652">
        <v>24</v>
      </c>
      <c r="G652">
        <v>1775000</v>
      </c>
      <c r="H652" t="s">
        <v>8</v>
      </c>
      <c r="I652">
        <v>0</v>
      </c>
      <c r="J652">
        <v>0</v>
      </c>
      <c r="K652">
        <v>0</v>
      </c>
      <c r="L652">
        <v>0</v>
      </c>
      <c r="M652">
        <v>0</v>
      </c>
    </row>
    <row r="653" spans="1:13" ht="15" customHeight="1" x14ac:dyDescent="0.25">
      <c r="A653" t="s">
        <v>2366</v>
      </c>
      <c r="B653" t="s">
        <v>13</v>
      </c>
      <c r="C653" t="s">
        <v>331</v>
      </c>
      <c r="D653" t="s">
        <v>90</v>
      </c>
      <c r="E653" t="s">
        <v>2581</v>
      </c>
      <c r="F653">
        <v>21</v>
      </c>
      <c r="G653">
        <v>925000</v>
      </c>
      <c r="H653">
        <v>925000</v>
      </c>
      <c r="I653" t="s">
        <v>8</v>
      </c>
      <c r="J653">
        <v>0</v>
      </c>
      <c r="K653">
        <v>0</v>
      </c>
      <c r="L653">
        <v>0</v>
      </c>
      <c r="M653">
        <v>0</v>
      </c>
    </row>
    <row r="654" spans="1:13" ht="15" customHeight="1" x14ac:dyDescent="0.25">
      <c r="A654" t="s">
        <v>2367</v>
      </c>
      <c r="B654" t="s">
        <v>13</v>
      </c>
      <c r="C654" t="s">
        <v>331</v>
      </c>
      <c r="D654" t="s">
        <v>85</v>
      </c>
      <c r="E654" t="s">
        <v>2581</v>
      </c>
      <c r="F654">
        <v>21</v>
      </c>
      <c r="G654">
        <v>925000</v>
      </c>
      <c r="H654">
        <v>925000</v>
      </c>
      <c r="I654">
        <v>925000</v>
      </c>
      <c r="J654" t="s">
        <v>8</v>
      </c>
      <c r="K654">
        <v>0</v>
      </c>
      <c r="L654">
        <v>0</v>
      </c>
      <c r="M654">
        <v>0</v>
      </c>
    </row>
    <row r="655" spans="1:13" ht="15" customHeight="1" x14ac:dyDescent="0.25">
      <c r="A655" t="s">
        <v>1319</v>
      </c>
      <c r="B655" t="s">
        <v>13</v>
      </c>
      <c r="C655" t="s">
        <v>331</v>
      </c>
      <c r="D655" t="s">
        <v>2572</v>
      </c>
      <c r="E655" t="s">
        <v>2581</v>
      </c>
      <c r="F655">
        <v>21</v>
      </c>
      <c r="G655">
        <v>1713333</v>
      </c>
      <c r="H655">
        <v>1713333</v>
      </c>
      <c r="I655" t="s">
        <v>8</v>
      </c>
      <c r="J655">
        <v>0</v>
      </c>
      <c r="K655">
        <v>0</v>
      </c>
      <c r="L655">
        <v>0</v>
      </c>
      <c r="M655">
        <v>0</v>
      </c>
    </row>
    <row r="656" spans="1:13" ht="15" customHeight="1" x14ac:dyDescent="0.25">
      <c r="A656" t="s">
        <v>2368</v>
      </c>
      <c r="B656" t="s">
        <v>13</v>
      </c>
      <c r="C656" t="s">
        <v>331</v>
      </c>
      <c r="D656" t="s">
        <v>2571</v>
      </c>
      <c r="E656" t="s">
        <v>2581</v>
      </c>
      <c r="F656">
        <v>19</v>
      </c>
      <c r="G656">
        <v>925000</v>
      </c>
      <c r="H656">
        <v>925000</v>
      </c>
      <c r="I656">
        <v>925000</v>
      </c>
      <c r="J656" t="s">
        <v>8</v>
      </c>
      <c r="K656">
        <v>0</v>
      </c>
      <c r="L656">
        <v>0</v>
      </c>
      <c r="M656">
        <v>0</v>
      </c>
    </row>
    <row r="657" spans="1:13" ht="15" customHeight="1" x14ac:dyDescent="0.25">
      <c r="A657" t="s">
        <v>2749</v>
      </c>
      <c r="B657" t="s">
        <v>13</v>
      </c>
      <c r="C657" t="s">
        <v>331</v>
      </c>
      <c r="D657" t="s">
        <v>2571</v>
      </c>
      <c r="E657" t="s">
        <v>2581</v>
      </c>
      <c r="F657">
        <v>21</v>
      </c>
      <c r="G657">
        <v>925000</v>
      </c>
      <c r="H657">
        <v>925000</v>
      </c>
      <c r="I657">
        <v>925000</v>
      </c>
      <c r="J657" t="s">
        <v>8</v>
      </c>
      <c r="K657">
        <v>0</v>
      </c>
      <c r="L657">
        <v>0</v>
      </c>
      <c r="M657">
        <v>0</v>
      </c>
    </row>
    <row r="658" spans="1:13" ht="15" customHeight="1" x14ac:dyDescent="0.25">
      <c r="A658" t="s">
        <v>2369</v>
      </c>
      <c r="B658" t="s">
        <v>13</v>
      </c>
      <c r="C658" t="s">
        <v>331</v>
      </c>
      <c r="D658" t="s">
        <v>70</v>
      </c>
      <c r="E658" t="s">
        <v>2581</v>
      </c>
      <c r="F658">
        <v>21</v>
      </c>
      <c r="G658">
        <v>925000</v>
      </c>
      <c r="H658">
        <v>925000</v>
      </c>
      <c r="I658">
        <v>925000</v>
      </c>
      <c r="J658" t="s">
        <v>8</v>
      </c>
      <c r="K658">
        <v>0</v>
      </c>
      <c r="L658">
        <v>0</v>
      </c>
      <c r="M658">
        <v>0</v>
      </c>
    </row>
    <row r="659" spans="1:13" ht="15" customHeight="1" x14ac:dyDescent="0.25">
      <c r="A659" t="s">
        <v>2370</v>
      </c>
      <c r="B659" t="s">
        <v>13</v>
      </c>
      <c r="C659" t="s">
        <v>331</v>
      </c>
      <c r="D659" t="s">
        <v>70</v>
      </c>
      <c r="E659" t="s">
        <v>2581</v>
      </c>
      <c r="F659">
        <v>20</v>
      </c>
      <c r="G659">
        <v>894167</v>
      </c>
      <c r="H659">
        <v>894167</v>
      </c>
      <c r="I659">
        <v>894167</v>
      </c>
      <c r="J659" t="s">
        <v>8</v>
      </c>
      <c r="K659">
        <v>0</v>
      </c>
      <c r="L659">
        <v>0</v>
      </c>
      <c r="M659">
        <v>0</v>
      </c>
    </row>
    <row r="660" spans="1:13" ht="15" customHeight="1" x14ac:dyDescent="0.25">
      <c r="A660" t="s">
        <v>1818</v>
      </c>
      <c r="B660" t="s">
        <v>13</v>
      </c>
      <c r="C660" t="s">
        <v>331</v>
      </c>
      <c r="D660" t="s">
        <v>70</v>
      </c>
      <c r="E660" t="s">
        <v>2581</v>
      </c>
      <c r="F660">
        <v>23</v>
      </c>
      <c r="G660">
        <v>925000</v>
      </c>
      <c r="H660" t="s">
        <v>8</v>
      </c>
      <c r="I660">
        <v>0</v>
      </c>
      <c r="J660">
        <v>0</v>
      </c>
      <c r="K660">
        <v>0</v>
      </c>
      <c r="L660">
        <v>0</v>
      </c>
      <c r="M660">
        <v>0</v>
      </c>
    </row>
    <row r="661" spans="1:13" ht="15" customHeight="1" x14ac:dyDescent="0.25">
      <c r="A661" t="s">
        <v>1819</v>
      </c>
      <c r="B661" t="s">
        <v>13</v>
      </c>
      <c r="C661" t="s">
        <v>331</v>
      </c>
      <c r="D661" t="s">
        <v>70</v>
      </c>
      <c r="E661" t="s">
        <v>2581</v>
      </c>
      <c r="F661">
        <v>22</v>
      </c>
      <c r="G661">
        <v>925000</v>
      </c>
      <c r="H661" t="s">
        <v>8</v>
      </c>
      <c r="I661">
        <v>0</v>
      </c>
      <c r="J661">
        <v>0</v>
      </c>
      <c r="K661">
        <v>0</v>
      </c>
      <c r="L661">
        <v>0</v>
      </c>
      <c r="M661">
        <v>0</v>
      </c>
    </row>
    <row r="662" spans="1:13" ht="15" customHeight="1" x14ac:dyDescent="0.25">
      <c r="A662" t="s">
        <v>1550</v>
      </c>
      <c r="B662" t="s">
        <v>13</v>
      </c>
      <c r="C662" t="s">
        <v>331</v>
      </c>
      <c r="D662" t="s">
        <v>2571</v>
      </c>
      <c r="E662" t="s">
        <v>2581</v>
      </c>
      <c r="F662">
        <v>22</v>
      </c>
      <c r="G662">
        <v>902500</v>
      </c>
      <c r="H662" t="s">
        <v>8</v>
      </c>
      <c r="I662">
        <v>0</v>
      </c>
      <c r="J662">
        <v>0</v>
      </c>
      <c r="K662">
        <v>0</v>
      </c>
      <c r="L662">
        <v>0</v>
      </c>
      <c r="M662">
        <v>0</v>
      </c>
    </row>
    <row r="663" spans="1:13" ht="15" customHeight="1" x14ac:dyDescent="0.25">
      <c r="A663" t="s">
        <v>1620</v>
      </c>
      <c r="B663" t="s">
        <v>13</v>
      </c>
      <c r="C663">
        <v>0</v>
      </c>
      <c r="D663" t="s">
        <v>2586</v>
      </c>
      <c r="E663" t="s">
        <v>2581</v>
      </c>
      <c r="F663">
        <v>23</v>
      </c>
      <c r="G663">
        <v>750000</v>
      </c>
      <c r="H663">
        <v>750000</v>
      </c>
      <c r="I663" t="s">
        <v>8</v>
      </c>
      <c r="J663">
        <v>0</v>
      </c>
      <c r="K663">
        <v>0</v>
      </c>
      <c r="L663">
        <v>0</v>
      </c>
      <c r="M663">
        <v>0</v>
      </c>
    </row>
    <row r="664" spans="1:13" ht="15" customHeight="1" x14ac:dyDescent="0.25">
      <c r="A664" t="s">
        <v>1802</v>
      </c>
      <c r="B664" t="s">
        <v>13</v>
      </c>
      <c r="C664">
        <v>0</v>
      </c>
      <c r="D664" t="s">
        <v>2573</v>
      </c>
      <c r="E664" t="s">
        <v>2581</v>
      </c>
      <c r="F664">
        <v>24</v>
      </c>
      <c r="G664">
        <v>750000</v>
      </c>
      <c r="H664">
        <v>750000</v>
      </c>
      <c r="I664" t="s">
        <v>8</v>
      </c>
      <c r="J664">
        <v>0</v>
      </c>
      <c r="K664">
        <v>0</v>
      </c>
      <c r="L664">
        <v>0</v>
      </c>
      <c r="M664">
        <v>0</v>
      </c>
    </row>
    <row r="665" spans="1:13" ht="15" customHeight="1" x14ac:dyDescent="0.25">
      <c r="A665" t="s">
        <v>1824</v>
      </c>
      <c r="B665" t="s">
        <v>13</v>
      </c>
      <c r="C665" t="s">
        <v>331</v>
      </c>
      <c r="D665" t="s">
        <v>90</v>
      </c>
      <c r="E665" t="s">
        <v>2581</v>
      </c>
      <c r="F665">
        <v>22</v>
      </c>
      <c r="G665">
        <v>935833</v>
      </c>
      <c r="H665" t="s">
        <v>8</v>
      </c>
      <c r="I665">
        <v>0</v>
      </c>
      <c r="J665">
        <v>0</v>
      </c>
      <c r="K665">
        <v>0</v>
      </c>
      <c r="L665">
        <v>0</v>
      </c>
      <c r="M665">
        <v>0</v>
      </c>
    </row>
    <row r="666" spans="1:13" ht="15" customHeight="1" x14ac:dyDescent="0.25">
      <c r="A666" t="s">
        <v>1826</v>
      </c>
      <c r="B666" t="s">
        <v>13</v>
      </c>
      <c r="C666" t="s">
        <v>331</v>
      </c>
      <c r="D666" t="s">
        <v>2571</v>
      </c>
      <c r="E666" t="s">
        <v>2581</v>
      </c>
      <c r="F666">
        <v>22</v>
      </c>
      <c r="G666">
        <v>706666</v>
      </c>
      <c r="H666" t="s">
        <v>8</v>
      </c>
      <c r="I666">
        <v>0</v>
      </c>
      <c r="J666">
        <v>0</v>
      </c>
      <c r="K666">
        <v>0</v>
      </c>
      <c r="L666">
        <v>0</v>
      </c>
      <c r="M666">
        <v>0</v>
      </c>
    </row>
    <row r="667" spans="1:13" ht="15" customHeight="1" x14ac:dyDescent="0.25">
      <c r="A667" t="s">
        <v>1813</v>
      </c>
      <c r="B667" t="s">
        <v>13</v>
      </c>
      <c r="C667">
        <v>0</v>
      </c>
      <c r="D667" t="s">
        <v>2571</v>
      </c>
      <c r="E667" t="s">
        <v>2581</v>
      </c>
      <c r="F667">
        <v>25</v>
      </c>
      <c r="G667">
        <v>700000</v>
      </c>
      <c r="H667" t="s">
        <v>8</v>
      </c>
      <c r="I667">
        <v>0</v>
      </c>
      <c r="J667">
        <v>0</v>
      </c>
      <c r="K667">
        <v>0</v>
      </c>
      <c r="L667">
        <v>0</v>
      </c>
      <c r="M667">
        <v>0</v>
      </c>
    </row>
    <row r="668" spans="1:13" ht="15" customHeight="1" x14ac:dyDescent="0.25">
      <c r="A668" t="s">
        <v>1810</v>
      </c>
      <c r="B668" t="s">
        <v>13</v>
      </c>
      <c r="C668" t="s">
        <v>331</v>
      </c>
      <c r="D668" t="s">
        <v>325</v>
      </c>
      <c r="E668" t="s">
        <v>2581</v>
      </c>
      <c r="F668">
        <v>22</v>
      </c>
      <c r="G668">
        <v>925000</v>
      </c>
      <c r="H668">
        <v>925000</v>
      </c>
      <c r="I668" t="s">
        <v>8</v>
      </c>
      <c r="J668">
        <v>0</v>
      </c>
      <c r="K668">
        <v>0</v>
      </c>
      <c r="L668">
        <v>0</v>
      </c>
      <c r="M668">
        <v>0</v>
      </c>
    </row>
    <row r="669" spans="1:13" ht="15" customHeight="1" x14ac:dyDescent="0.25">
      <c r="A669" t="s">
        <v>2372</v>
      </c>
      <c r="B669" t="s">
        <v>13</v>
      </c>
      <c r="C669" t="s">
        <v>333</v>
      </c>
      <c r="D669" t="s">
        <v>79</v>
      </c>
      <c r="E669" t="s">
        <v>334</v>
      </c>
      <c r="F669">
        <v>19</v>
      </c>
      <c r="G669">
        <v>1135833</v>
      </c>
      <c r="H669">
        <v>1135833</v>
      </c>
      <c r="I669">
        <v>1135833</v>
      </c>
      <c r="J669" t="s">
        <v>8</v>
      </c>
      <c r="K669">
        <v>0</v>
      </c>
      <c r="L669">
        <v>0</v>
      </c>
      <c r="M669">
        <v>0</v>
      </c>
    </row>
    <row r="670" spans="1:13" ht="15" customHeight="1" x14ac:dyDescent="0.25">
      <c r="A670" t="s">
        <v>1815</v>
      </c>
      <c r="B670" t="s">
        <v>13</v>
      </c>
      <c r="C670" t="s">
        <v>333</v>
      </c>
      <c r="D670" t="s">
        <v>324</v>
      </c>
      <c r="E670" t="s">
        <v>334</v>
      </c>
      <c r="F670">
        <v>19</v>
      </c>
      <c r="G670">
        <v>1744167</v>
      </c>
      <c r="H670">
        <v>1744167</v>
      </c>
      <c r="I670">
        <v>1744167</v>
      </c>
      <c r="J670" t="s">
        <v>8</v>
      </c>
      <c r="K670">
        <v>0</v>
      </c>
      <c r="L670">
        <v>0</v>
      </c>
      <c r="M670">
        <v>0</v>
      </c>
    </row>
    <row r="671" spans="1:13" ht="15" customHeight="1" x14ac:dyDescent="0.25">
      <c r="A671" t="s">
        <v>2373</v>
      </c>
      <c r="B671" t="s">
        <v>13</v>
      </c>
      <c r="C671" t="s">
        <v>331</v>
      </c>
      <c r="D671" t="s">
        <v>79</v>
      </c>
      <c r="E671" t="s">
        <v>2581</v>
      </c>
      <c r="F671">
        <v>21</v>
      </c>
      <c r="G671">
        <v>925000</v>
      </c>
      <c r="H671">
        <v>925000</v>
      </c>
      <c r="I671">
        <v>925000</v>
      </c>
      <c r="J671" t="s">
        <v>8</v>
      </c>
      <c r="K671">
        <v>0</v>
      </c>
      <c r="L671">
        <v>0</v>
      </c>
      <c r="M671">
        <v>0</v>
      </c>
    </row>
    <row r="672" spans="1:13" ht="15" customHeight="1" x14ac:dyDescent="0.25">
      <c r="A672" t="s">
        <v>1817</v>
      </c>
      <c r="B672" t="s">
        <v>13</v>
      </c>
      <c r="C672" t="s">
        <v>331</v>
      </c>
      <c r="D672" t="s">
        <v>79</v>
      </c>
      <c r="E672" t="s">
        <v>2581</v>
      </c>
      <c r="F672">
        <v>22</v>
      </c>
      <c r="G672">
        <v>925000</v>
      </c>
      <c r="H672">
        <v>925000</v>
      </c>
      <c r="I672" t="s">
        <v>8</v>
      </c>
      <c r="J672">
        <v>0</v>
      </c>
      <c r="K672">
        <v>0</v>
      </c>
      <c r="L672">
        <v>0</v>
      </c>
      <c r="M672">
        <v>0</v>
      </c>
    </row>
    <row r="673" spans="1:13" ht="15" customHeight="1" x14ac:dyDescent="0.25">
      <c r="A673" t="s">
        <v>1820</v>
      </c>
      <c r="B673" t="s">
        <v>13</v>
      </c>
      <c r="C673" t="s">
        <v>331</v>
      </c>
      <c r="D673" t="s">
        <v>325</v>
      </c>
      <c r="E673" t="s">
        <v>2581</v>
      </c>
      <c r="F673">
        <v>23</v>
      </c>
      <c r="G673">
        <v>925000</v>
      </c>
      <c r="H673" t="s">
        <v>8</v>
      </c>
      <c r="I673">
        <v>0</v>
      </c>
      <c r="J673">
        <v>0</v>
      </c>
      <c r="K673">
        <v>0</v>
      </c>
      <c r="L673">
        <v>0</v>
      </c>
      <c r="M673">
        <v>0</v>
      </c>
    </row>
    <row r="674" spans="1:13" ht="15" customHeight="1" x14ac:dyDescent="0.25">
      <c r="A674" t="s">
        <v>4750</v>
      </c>
      <c r="B674" t="s">
        <v>13</v>
      </c>
      <c r="C674">
        <v>0</v>
      </c>
      <c r="D674" t="s">
        <v>79</v>
      </c>
      <c r="E674" t="s">
        <v>2581</v>
      </c>
      <c r="F674">
        <v>27</v>
      </c>
      <c r="G674">
        <v>700000</v>
      </c>
      <c r="H674" t="s">
        <v>7</v>
      </c>
      <c r="I674">
        <v>0</v>
      </c>
      <c r="J674">
        <v>0</v>
      </c>
      <c r="K674">
        <v>0</v>
      </c>
      <c r="L674">
        <v>0</v>
      </c>
      <c r="M674">
        <v>0</v>
      </c>
    </row>
    <row r="675" spans="1:13" ht="15" customHeight="1" x14ac:dyDescent="0.25">
      <c r="A675" t="s">
        <v>1821</v>
      </c>
      <c r="B675" t="s">
        <v>13</v>
      </c>
      <c r="C675">
        <v>0</v>
      </c>
      <c r="D675" t="s">
        <v>121</v>
      </c>
      <c r="E675" t="s">
        <v>2581</v>
      </c>
      <c r="F675">
        <v>25</v>
      </c>
      <c r="G675">
        <v>1000000</v>
      </c>
      <c r="H675">
        <v>1000000</v>
      </c>
      <c r="I675">
        <v>1000000</v>
      </c>
      <c r="J675" t="s">
        <v>7</v>
      </c>
      <c r="K675">
        <v>0</v>
      </c>
      <c r="L675">
        <v>0</v>
      </c>
      <c r="M675">
        <v>0</v>
      </c>
    </row>
    <row r="676" spans="1:13" ht="15" customHeight="1" x14ac:dyDescent="0.25">
      <c r="A676" t="s">
        <v>1812</v>
      </c>
      <c r="B676" t="s">
        <v>13</v>
      </c>
      <c r="C676" t="s">
        <v>331</v>
      </c>
      <c r="D676" t="s">
        <v>121</v>
      </c>
      <c r="E676" t="s">
        <v>2581</v>
      </c>
      <c r="F676">
        <v>24</v>
      </c>
      <c r="G676">
        <v>1137500</v>
      </c>
      <c r="H676" t="s">
        <v>8</v>
      </c>
      <c r="I676">
        <v>0</v>
      </c>
      <c r="J676">
        <v>0</v>
      </c>
      <c r="K676">
        <v>0</v>
      </c>
      <c r="L676">
        <v>0</v>
      </c>
      <c r="M676">
        <v>0</v>
      </c>
    </row>
    <row r="677" spans="1:13" ht="15" customHeight="1" x14ac:dyDescent="0.25">
      <c r="A677" t="s">
        <v>1390</v>
      </c>
      <c r="B677" t="s">
        <v>22</v>
      </c>
      <c r="C677">
        <v>0</v>
      </c>
      <c r="D677" t="s">
        <v>2573</v>
      </c>
      <c r="E677" t="s">
        <v>2569</v>
      </c>
      <c r="F677">
        <v>24</v>
      </c>
      <c r="G677">
        <v>5500000</v>
      </c>
      <c r="H677">
        <v>5500000</v>
      </c>
      <c r="I677">
        <v>5500000</v>
      </c>
      <c r="J677">
        <v>5500000</v>
      </c>
      <c r="K677" t="s">
        <v>7</v>
      </c>
      <c r="L677">
        <v>0</v>
      </c>
      <c r="M677">
        <v>0</v>
      </c>
    </row>
    <row r="678" spans="1:13" ht="15" customHeight="1" x14ac:dyDescent="0.25">
      <c r="A678" t="s">
        <v>1391</v>
      </c>
      <c r="B678" t="s">
        <v>22</v>
      </c>
      <c r="C678" t="s">
        <v>2578</v>
      </c>
      <c r="D678" t="s">
        <v>2580</v>
      </c>
      <c r="E678" t="s">
        <v>2569</v>
      </c>
      <c r="F678">
        <v>28</v>
      </c>
      <c r="G678">
        <v>4800000</v>
      </c>
      <c r="H678">
        <v>4800000</v>
      </c>
      <c r="I678" t="s">
        <v>7</v>
      </c>
      <c r="J678">
        <v>0</v>
      </c>
      <c r="K678">
        <v>0</v>
      </c>
      <c r="L678">
        <v>0</v>
      </c>
      <c r="M678">
        <v>0</v>
      </c>
    </row>
    <row r="679" spans="1:13" x14ac:dyDescent="0.25">
      <c r="A679" t="s">
        <v>2676</v>
      </c>
      <c r="B679" t="s">
        <v>22</v>
      </c>
      <c r="C679">
        <v>0</v>
      </c>
      <c r="D679" t="s">
        <v>85</v>
      </c>
      <c r="E679" t="s">
        <v>2569</v>
      </c>
      <c r="F679">
        <v>27</v>
      </c>
      <c r="G679">
        <v>3750000</v>
      </c>
      <c r="H679">
        <v>3750000</v>
      </c>
      <c r="I679" t="s">
        <v>7</v>
      </c>
      <c r="J679">
        <v>0</v>
      </c>
      <c r="K679">
        <v>0</v>
      </c>
      <c r="L679">
        <v>0</v>
      </c>
      <c r="M679">
        <v>0</v>
      </c>
    </row>
    <row r="680" spans="1:13" ht="15" customHeight="1" x14ac:dyDescent="0.25">
      <c r="A680" t="s">
        <v>2677</v>
      </c>
      <c r="B680" t="s">
        <v>22</v>
      </c>
      <c r="C680">
        <v>0</v>
      </c>
      <c r="D680" t="s">
        <v>2580</v>
      </c>
      <c r="E680" t="s">
        <v>2569</v>
      </c>
      <c r="F680">
        <v>30</v>
      </c>
      <c r="G680">
        <v>3400000</v>
      </c>
      <c r="H680">
        <v>3400000</v>
      </c>
      <c r="I680">
        <v>3400000</v>
      </c>
      <c r="J680">
        <v>3400000</v>
      </c>
      <c r="K680" t="s">
        <v>7</v>
      </c>
      <c r="L680">
        <v>0</v>
      </c>
      <c r="M680">
        <v>0</v>
      </c>
    </row>
    <row r="681" spans="1:13" ht="15" customHeight="1" x14ac:dyDescent="0.25">
      <c r="A681" t="s">
        <v>1393</v>
      </c>
      <c r="B681" t="s">
        <v>22</v>
      </c>
      <c r="C681">
        <v>0</v>
      </c>
      <c r="D681" t="s">
        <v>2571</v>
      </c>
      <c r="E681" t="s">
        <v>2569</v>
      </c>
      <c r="F681">
        <v>24</v>
      </c>
      <c r="G681">
        <v>3150000</v>
      </c>
      <c r="H681" t="s">
        <v>8</v>
      </c>
      <c r="I681">
        <v>0</v>
      </c>
      <c r="J681">
        <v>0</v>
      </c>
      <c r="K681">
        <v>0</v>
      </c>
      <c r="L681">
        <v>0</v>
      </c>
      <c r="M681">
        <v>0</v>
      </c>
    </row>
    <row r="682" spans="1:13" ht="15" customHeight="1" x14ac:dyDescent="0.25">
      <c r="A682" t="s">
        <v>1394</v>
      </c>
      <c r="B682" t="s">
        <v>22</v>
      </c>
      <c r="C682">
        <v>0</v>
      </c>
      <c r="D682" t="s">
        <v>70</v>
      </c>
      <c r="E682" t="s">
        <v>2569</v>
      </c>
      <c r="F682">
        <v>26</v>
      </c>
      <c r="G682">
        <v>3083333</v>
      </c>
      <c r="H682">
        <v>3083333</v>
      </c>
      <c r="I682" t="s">
        <v>7</v>
      </c>
      <c r="J682">
        <v>0</v>
      </c>
      <c r="K682">
        <v>0</v>
      </c>
      <c r="L682">
        <v>0</v>
      </c>
      <c r="M682">
        <v>0</v>
      </c>
    </row>
    <row r="683" spans="1:13" ht="15" customHeight="1" x14ac:dyDescent="0.25">
      <c r="A683" t="s">
        <v>1395</v>
      </c>
      <c r="B683" t="s">
        <v>22</v>
      </c>
      <c r="C683">
        <v>0</v>
      </c>
      <c r="D683" t="s">
        <v>85</v>
      </c>
      <c r="E683" t="s">
        <v>2569</v>
      </c>
      <c r="F683">
        <v>26</v>
      </c>
      <c r="G683">
        <v>2600000</v>
      </c>
      <c r="H683">
        <v>2600000</v>
      </c>
      <c r="I683" t="s">
        <v>7</v>
      </c>
      <c r="J683">
        <v>0</v>
      </c>
      <c r="K683">
        <v>0</v>
      </c>
      <c r="L683">
        <v>0</v>
      </c>
      <c r="M683">
        <v>0</v>
      </c>
    </row>
    <row r="684" spans="1:13" ht="15" customHeight="1" x14ac:dyDescent="0.25">
      <c r="A684" t="s">
        <v>1398</v>
      </c>
      <c r="B684" t="s">
        <v>22</v>
      </c>
      <c r="C684">
        <v>0</v>
      </c>
      <c r="D684" t="s">
        <v>2580</v>
      </c>
      <c r="E684" t="s">
        <v>2569</v>
      </c>
      <c r="F684">
        <v>24</v>
      </c>
      <c r="G684">
        <v>2400000</v>
      </c>
      <c r="H684">
        <v>2400000</v>
      </c>
      <c r="I684" t="s">
        <v>8</v>
      </c>
      <c r="J684">
        <v>0</v>
      </c>
      <c r="K684">
        <v>0</v>
      </c>
      <c r="L684">
        <v>0</v>
      </c>
      <c r="M684">
        <v>0</v>
      </c>
    </row>
    <row r="685" spans="1:13" ht="15" customHeight="1" x14ac:dyDescent="0.25">
      <c r="A685" t="s">
        <v>1697</v>
      </c>
      <c r="B685" t="s">
        <v>22</v>
      </c>
      <c r="C685">
        <v>0</v>
      </c>
      <c r="D685" t="s">
        <v>2572</v>
      </c>
      <c r="E685" t="s">
        <v>2569</v>
      </c>
      <c r="F685">
        <v>31</v>
      </c>
      <c r="G685">
        <v>2350000</v>
      </c>
      <c r="H685" t="s">
        <v>7</v>
      </c>
      <c r="I685">
        <v>0</v>
      </c>
      <c r="J685">
        <v>0</v>
      </c>
      <c r="K685">
        <v>0</v>
      </c>
      <c r="L685">
        <v>0</v>
      </c>
      <c r="M685">
        <v>0</v>
      </c>
    </row>
    <row r="686" spans="1:13" ht="15" customHeight="1" x14ac:dyDescent="0.25">
      <c r="A686" t="s">
        <v>1699</v>
      </c>
      <c r="B686" t="s">
        <v>22</v>
      </c>
      <c r="C686">
        <v>0</v>
      </c>
      <c r="D686" t="s">
        <v>4751</v>
      </c>
      <c r="E686" t="s">
        <v>2569</v>
      </c>
      <c r="F686">
        <v>27</v>
      </c>
      <c r="G686">
        <v>1400000</v>
      </c>
      <c r="H686">
        <v>1400000</v>
      </c>
      <c r="I686" t="s">
        <v>7</v>
      </c>
      <c r="J686">
        <v>0</v>
      </c>
      <c r="K686">
        <v>0</v>
      </c>
      <c r="L686">
        <v>0</v>
      </c>
      <c r="M686">
        <v>0</v>
      </c>
    </row>
    <row r="687" spans="1:13" ht="15" customHeight="1" x14ac:dyDescent="0.25">
      <c r="A687" t="s">
        <v>1396</v>
      </c>
      <c r="B687" t="s">
        <v>22</v>
      </c>
      <c r="C687">
        <v>0</v>
      </c>
      <c r="D687" t="s">
        <v>2586</v>
      </c>
      <c r="E687" t="s">
        <v>2569</v>
      </c>
      <c r="F687">
        <v>26</v>
      </c>
      <c r="G687">
        <v>1300000</v>
      </c>
      <c r="H687" t="s">
        <v>7</v>
      </c>
      <c r="I687">
        <v>0</v>
      </c>
      <c r="J687">
        <v>0</v>
      </c>
      <c r="K687">
        <v>0</v>
      </c>
      <c r="L687">
        <v>0</v>
      </c>
      <c r="M687">
        <v>0</v>
      </c>
    </row>
    <row r="688" spans="1:13" ht="15" customHeight="1" x14ac:dyDescent="0.25">
      <c r="A688" t="s">
        <v>2169</v>
      </c>
      <c r="B688" t="s">
        <v>22</v>
      </c>
      <c r="C688">
        <v>0</v>
      </c>
      <c r="D688" t="s">
        <v>70</v>
      </c>
      <c r="E688" t="s">
        <v>2569</v>
      </c>
      <c r="F688">
        <v>34</v>
      </c>
      <c r="G688">
        <v>1000000</v>
      </c>
      <c r="H688" t="s">
        <v>7</v>
      </c>
      <c r="I688">
        <v>0</v>
      </c>
      <c r="J688">
        <v>0</v>
      </c>
      <c r="K688">
        <v>0</v>
      </c>
      <c r="L688">
        <v>0</v>
      </c>
      <c r="M688">
        <v>0</v>
      </c>
    </row>
    <row r="689" spans="1:13" ht="15" customHeight="1" x14ac:dyDescent="0.25">
      <c r="A689" t="s">
        <v>2618</v>
      </c>
      <c r="B689" t="s">
        <v>22</v>
      </c>
      <c r="C689">
        <v>0</v>
      </c>
      <c r="D689" t="s">
        <v>2571</v>
      </c>
      <c r="E689" t="s">
        <v>2569</v>
      </c>
      <c r="F689">
        <v>26</v>
      </c>
      <c r="G689">
        <v>1000000</v>
      </c>
      <c r="H689" t="s">
        <v>8</v>
      </c>
      <c r="I689">
        <v>0</v>
      </c>
      <c r="J689">
        <v>0</v>
      </c>
      <c r="K689">
        <v>0</v>
      </c>
      <c r="L689">
        <v>0</v>
      </c>
      <c r="M689">
        <v>0</v>
      </c>
    </row>
    <row r="690" spans="1:13" ht="15" customHeight="1" x14ac:dyDescent="0.25">
      <c r="A690" t="s">
        <v>1408</v>
      </c>
      <c r="B690" t="s">
        <v>22</v>
      </c>
      <c r="C690" t="s">
        <v>331</v>
      </c>
      <c r="D690" t="s">
        <v>2571</v>
      </c>
      <c r="E690" t="s">
        <v>2569</v>
      </c>
      <c r="F690">
        <v>19</v>
      </c>
      <c r="G690">
        <v>3425000</v>
      </c>
      <c r="H690">
        <v>3425000</v>
      </c>
      <c r="I690" t="s">
        <v>8</v>
      </c>
      <c r="J690">
        <v>0</v>
      </c>
      <c r="K690">
        <v>0</v>
      </c>
      <c r="L690">
        <v>0</v>
      </c>
      <c r="M690">
        <v>0</v>
      </c>
    </row>
    <row r="691" spans="1:13" ht="15" customHeight="1" x14ac:dyDescent="0.25">
      <c r="A691" t="s">
        <v>1399</v>
      </c>
      <c r="B691" t="s">
        <v>22</v>
      </c>
      <c r="C691">
        <v>0</v>
      </c>
      <c r="D691" t="s">
        <v>2580</v>
      </c>
      <c r="E691" t="s">
        <v>2569</v>
      </c>
      <c r="F691">
        <v>25</v>
      </c>
      <c r="G691">
        <v>800000</v>
      </c>
      <c r="H691" t="s">
        <v>8</v>
      </c>
      <c r="I691">
        <v>0</v>
      </c>
      <c r="J691">
        <v>0</v>
      </c>
      <c r="K691">
        <v>0</v>
      </c>
      <c r="L691">
        <v>0</v>
      </c>
      <c r="M691">
        <v>0</v>
      </c>
    </row>
    <row r="692" spans="1:13" ht="15" customHeight="1" x14ac:dyDescent="0.25">
      <c r="A692" t="s">
        <v>2719</v>
      </c>
      <c r="B692" t="s">
        <v>22</v>
      </c>
      <c r="C692">
        <v>0</v>
      </c>
      <c r="D692" t="s">
        <v>324</v>
      </c>
      <c r="E692" t="s">
        <v>2569</v>
      </c>
      <c r="F692">
        <v>34</v>
      </c>
      <c r="G692">
        <v>7857143</v>
      </c>
      <c r="H692">
        <v>7857143</v>
      </c>
      <c r="I692">
        <v>7857143</v>
      </c>
      <c r="J692">
        <v>7857143</v>
      </c>
      <c r="K692">
        <v>7857143</v>
      </c>
      <c r="L692">
        <v>7857143</v>
      </c>
      <c r="M692">
        <v>7857143</v>
      </c>
    </row>
    <row r="693" spans="1:13" ht="15" customHeight="1" x14ac:dyDescent="0.25">
      <c r="A693" t="s">
        <v>1400</v>
      </c>
      <c r="B693" t="s">
        <v>22</v>
      </c>
      <c r="C693" t="s">
        <v>316</v>
      </c>
      <c r="D693" t="s">
        <v>324</v>
      </c>
      <c r="E693" t="s">
        <v>2569</v>
      </c>
      <c r="F693">
        <v>31</v>
      </c>
      <c r="G693">
        <v>5500000</v>
      </c>
      <c r="H693">
        <v>5500000</v>
      </c>
      <c r="I693" t="s">
        <v>7</v>
      </c>
      <c r="J693">
        <v>0</v>
      </c>
      <c r="K693">
        <v>0</v>
      </c>
      <c r="L693">
        <v>0</v>
      </c>
      <c r="M693">
        <v>0</v>
      </c>
    </row>
    <row r="694" spans="1:13" ht="15" customHeight="1" x14ac:dyDescent="0.25">
      <c r="A694" t="s">
        <v>1401</v>
      </c>
      <c r="B694" t="s">
        <v>22</v>
      </c>
      <c r="C694" t="s">
        <v>326</v>
      </c>
      <c r="D694" t="s">
        <v>325</v>
      </c>
      <c r="E694" t="s">
        <v>2569</v>
      </c>
      <c r="F694">
        <v>30</v>
      </c>
      <c r="G694">
        <v>4625000</v>
      </c>
      <c r="H694">
        <v>4625000</v>
      </c>
      <c r="I694">
        <v>4625000</v>
      </c>
      <c r="J694" t="s">
        <v>7</v>
      </c>
      <c r="K694">
        <v>0</v>
      </c>
      <c r="L694">
        <v>0</v>
      </c>
      <c r="M694">
        <v>0</v>
      </c>
    </row>
    <row r="695" spans="1:13" ht="15" customHeight="1" x14ac:dyDescent="0.25">
      <c r="A695" t="s">
        <v>2619</v>
      </c>
      <c r="B695" t="s">
        <v>22</v>
      </c>
      <c r="C695" t="s">
        <v>326</v>
      </c>
      <c r="D695" t="s">
        <v>325</v>
      </c>
      <c r="E695" t="s">
        <v>2569</v>
      </c>
      <c r="F695">
        <v>28</v>
      </c>
      <c r="G695">
        <v>3500000</v>
      </c>
      <c r="H695">
        <v>3500000</v>
      </c>
      <c r="I695">
        <v>3500000</v>
      </c>
      <c r="J695" t="s">
        <v>7</v>
      </c>
      <c r="K695">
        <v>0</v>
      </c>
      <c r="L695">
        <v>0</v>
      </c>
      <c r="M695">
        <v>0</v>
      </c>
    </row>
    <row r="696" spans="1:13" ht="15" customHeight="1" x14ac:dyDescent="0.25">
      <c r="A696" t="s">
        <v>2112</v>
      </c>
      <c r="B696" t="s">
        <v>22</v>
      </c>
      <c r="C696">
        <v>0</v>
      </c>
      <c r="D696" t="s">
        <v>325</v>
      </c>
      <c r="E696" t="s">
        <v>2569</v>
      </c>
      <c r="F696">
        <v>25</v>
      </c>
      <c r="G696">
        <v>1850000</v>
      </c>
      <c r="H696">
        <v>1850000</v>
      </c>
      <c r="I696">
        <v>1850000</v>
      </c>
      <c r="J696" t="s">
        <v>7</v>
      </c>
      <c r="K696">
        <v>0</v>
      </c>
      <c r="L696">
        <v>0</v>
      </c>
      <c r="M696">
        <v>0</v>
      </c>
    </row>
    <row r="697" spans="1:13" ht="15" customHeight="1" x14ac:dyDescent="0.25">
      <c r="A697" t="s">
        <v>1405</v>
      </c>
      <c r="B697" t="s">
        <v>22</v>
      </c>
      <c r="C697">
        <v>0</v>
      </c>
      <c r="D697" t="s">
        <v>325</v>
      </c>
      <c r="E697" t="s">
        <v>2569</v>
      </c>
      <c r="F697">
        <v>26</v>
      </c>
      <c r="G697">
        <v>1500000</v>
      </c>
      <c r="H697">
        <v>1500000</v>
      </c>
      <c r="I697" t="s">
        <v>7</v>
      </c>
      <c r="J697">
        <v>0</v>
      </c>
      <c r="K697">
        <v>0</v>
      </c>
      <c r="L697">
        <v>0</v>
      </c>
      <c r="M697">
        <v>0</v>
      </c>
    </row>
    <row r="698" spans="1:13" ht="15" customHeight="1" x14ac:dyDescent="0.25">
      <c r="A698" t="s">
        <v>1708</v>
      </c>
      <c r="B698" t="s">
        <v>22</v>
      </c>
      <c r="C698">
        <v>0</v>
      </c>
      <c r="D698" t="s">
        <v>324</v>
      </c>
      <c r="E698" t="s">
        <v>2569</v>
      </c>
      <c r="F698">
        <v>28</v>
      </c>
      <c r="G698">
        <v>800000</v>
      </c>
      <c r="H698" t="s">
        <v>7</v>
      </c>
      <c r="I698">
        <v>0</v>
      </c>
      <c r="J698">
        <v>0</v>
      </c>
      <c r="K698">
        <v>0</v>
      </c>
      <c r="L698">
        <v>0</v>
      </c>
      <c r="M698">
        <v>0</v>
      </c>
    </row>
    <row r="699" spans="1:13" ht="15" customHeight="1" x14ac:dyDescent="0.25">
      <c r="A699" t="s">
        <v>1404</v>
      </c>
      <c r="B699" t="s">
        <v>22</v>
      </c>
      <c r="C699" t="s">
        <v>331</v>
      </c>
      <c r="D699" t="s">
        <v>325</v>
      </c>
      <c r="E699" t="s">
        <v>2569</v>
      </c>
      <c r="F699">
        <v>21</v>
      </c>
      <c r="G699">
        <v>870000</v>
      </c>
      <c r="H699" t="s">
        <v>8</v>
      </c>
      <c r="I699">
        <v>0</v>
      </c>
      <c r="J699">
        <v>0</v>
      </c>
      <c r="K699">
        <v>0</v>
      </c>
      <c r="L699">
        <v>0</v>
      </c>
      <c r="M699">
        <v>0</v>
      </c>
    </row>
    <row r="700" spans="1:13" ht="15" customHeight="1" x14ac:dyDescent="0.25">
      <c r="A700" t="s">
        <v>1406</v>
      </c>
      <c r="B700" t="s">
        <v>22</v>
      </c>
      <c r="C700" t="s">
        <v>364</v>
      </c>
      <c r="D700" t="s">
        <v>121</v>
      </c>
      <c r="E700" t="s">
        <v>2569</v>
      </c>
      <c r="F700">
        <v>32</v>
      </c>
      <c r="G700">
        <v>10500000</v>
      </c>
      <c r="H700">
        <v>10500000</v>
      </c>
      <c r="I700">
        <v>10500000</v>
      </c>
      <c r="J700">
        <v>10500000</v>
      </c>
      <c r="K700">
        <v>10500000</v>
      </c>
      <c r="L700">
        <v>10500000</v>
      </c>
      <c r="M700">
        <v>10500000</v>
      </c>
    </row>
    <row r="701" spans="1:13" ht="15" customHeight="1" x14ac:dyDescent="0.25">
      <c r="A701" t="s">
        <v>1617</v>
      </c>
      <c r="B701" t="s">
        <v>22</v>
      </c>
      <c r="C701">
        <v>0</v>
      </c>
      <c r="D701" t="s">
        <v>121</v>
      </c>
      <c r="E701" t="s">
        <v>2569</v>
      </c>
      <c r="F701">
        <v>30</v>
      </c>
      <c r="G701">
        <v>1750000</v>
      </c>
      <c r="H701" t="s">
        <v>7</v>
      </c>
      <c r="I701">
        <v>0</v>
      </c>
      <c r="J701">
        <v>0</v>
      </c>
      <c r="K701">
        <v>0</v>
      </c>
      <c r="L701">
        <v>0</v>
      </c>
      <c r="M701">
        <v>0</v>
      </c>
    </row>
    <row r="702" spans="1:13" ht="15" customHeight="1" x14ac:dyDescent="0.25">
      <c r="A702" t="s">
        <v>2496</v>
      </c>
      <c r="B702" t="s">
        <v>22</v>
      </c>
      <c r="C702" t="s">
        <v>331</v>
      </c>
      <c r="D702" t="s">
        <v>70</v>
      </c>
      <c r="E702" t="s">
        <v>2581</v>
      </c>
      <c r="F702">
        <v>20</v>
      </c>
      <c r="G702">
        <v>1491667</v>
      </c>
      <c r="H702">
        <v>1491667</v>
      </c>
      <c r="I702" t="s">
        <v>4738</v>
      </c>
      <c r="J702">
        <v>0</v>
      </c>
      <c r="K702">
        <v>0</v>
      </c>
      <c r="L702">
        <v>0</v>
      </c>
      <c r="M702">
        <v>0</v>
      </c>
    </row>
    <row r="703" spans="1:13" ht="15" customHeight="1" x14ac:dyDescent="0.25">
      <c r="A703" t="s">
        <v>1409</v>
      </c>
      <c r="B703" t="s">
        <v>22</v>
      </c>
      <c r="C703" t="s">
        <v>331</v>
      </c>
      <c r="D703" t="s">
        <v>2576</v>
      </c>
      <c r="E703" t="s">
        <v>2581</v>
      </c>
      <c r="F703">
        <v>23</v>
      </c>
      <c r="G703">
        <v>1350000</v>
      </c>
      <c r="H703" t="s">
        <v>8</v>
      </c>
      <c r="I703">
        <v>0</v>
      </c>
      <c r="J703">
        <v>0</v>
      </c>
      <c r="K703">
        <v>0</v>
      </c>
      <c r="L703">
        <v>0</v>
      </c>
      <c r="M703">
        <v>0</v>
      </c>
    </row>
    <row r="704" spans="1:13" ht="15" customHeight="1" x14ac:dyDescent="0.25">
      <c r="A704" t="s">
        <v>1410</v>
      </c>
      <c r="B704" t="s">
        <v>22</v>
      </c>
      <c r="C704" t="s">
        <v>331</v>
      </c>
      <c r="D704" t="s">
        <v>70</v>
      </c>
      <c r="E704" t="s">
        <v>2581</v>
      </c>
      <c r="F704">
        <v>20</v>
      </c>
      <c r="G704">
        <v>1325833</v>
      </c>
      <c r="H704">
        <v>1325833</v>
      </c>
      <c r="I704">
        <v>1325833</v>
      </c>
      <c r="J704" t="s">
        <v>8</v>
      </c>
      <c r="K704">
        <v>0</v>
      </c>
      <c r="L704">
        <v>0</v>
      </c>
      <c r="M704">
        <v>0</v>
      </c>
    </row>
    <row r="705" spans="1:13" ht="15" customHeight="1" x14ac:dyDescent="0.25">
      <c r="A705" t="s">
        <v>1413</v>
      </c>
      <c r="B705" t="s">
        <v>22</v>
      </c>
      <c r="C705" t="s">
        <v>331</v>
      </c>
      <c r="D705" t="s">
        <v>2591</v>
      </c>
      <c r="E705" t="s">
        <v>2581</v>
      </c>
      <c r="F705">
        <v>23</v>
      </c>
      <c r="G705">
        <v>925000</v>
      </c>
      <c r="H705" t="s">
        <v>8</v>
      </c>
      <c r="I705">
        <v>0</v>
      </c>
      <c r="J705">
        <v>0</v>
      </c>
      <c r="K705">
        <v>0</v>
      </c>
      <c r="L705">
        <v>0</v>
      </c>
      <c r="M705">
        <v>0</v>
      </c>
    </row>
    <row r="706" spans="1:13" ht="15" customHeight="1" x14ac:dyDescent="0.25">
      <c r="A706" t="s">
        <v>2754</v>
      </c>
      <c r="B706" t="s">
        <v>22</v>
      </c>
      <c r="C706" t="s">
        <v>331</v>
      </c>
      <c r="D706" t="s">
        <v>70</v>
      </c>
      <c r="E706" t="s">
        <v>2581</v>
      </c>
      <c r="F706">
        <v>20</v>
      </c>
      <c r="G706">
        <v>786667</v>
      </c>
      <c r="H706">
        <v>786667</v>
      </c>
      <c r="I706">
        <v>786667</v>
      </c>
      <c r="J706" t="s">
        <v>8</v>
      </c>
      <c r="K706">
        <v>0</v>
      </c>
      <c r="L706">
        <v>0</v>
      </c>
      <c r="M706">
        <v>0</v>
      </c>
    </row>
    <row r="707" spans="1:13" ht="15" customHeight="1" x14ac:dyDescent="0.25">
      <c r="A707" t="s">
        <v>1414</v>
      </c>
      <c r="B707" t="s">
        <v>22</v>
      </c>
      <c r="C707" t="s">
        <v>331</v>
      </c>
      <c r="D707" t="s">
        <v>70</v>
      </c>
      <c r="E707" t="s">
        <v>2581</v>
      </c>
      <c r="F707">
        <v>21</v>
      </c>
      <c r="G707">
        <v>776666</v>
      </c>
      <c r="H707">
        <v>776666</v>
      </c>
      <c r="I707" t="s">
        <v>8</v>
      </c>
      <c r="J707">
        <v>0</v>
      </c>
      <c r="K707">
        <v>0</v>
      </c>
      <c r="L707">
        <v>0</v>
      </c>
      <c r="M707">
        <v>0</v>
      </c>
    </row>
    <row r="708" spans="1:13" ht="15" customHeight="1" x14ac:dyDescent="0.25">
      <c r="A708" t="s">
        <v>1415</v>
      </c>
      <c r="B708" t="s">
        <v>22</v>
      </c>
      <c r="C708" t="s">
        <v>331</v>
      </c>
      <c r="D708" t="s">
        <v>2570</v>
      </c>
      <c r="E708" t="s">
        <v>2581</v>
      </c>
      <c r="F708">
        <v>22</v>
      </c>
      <c r="G708">
        <v>776666</v>
      </c>
      <c r="H708">
        <v>776666</v>
      </c>
      <c r="I708" t="s">
        <v>8</v>
      </c>
      <c r="J708">
        <v>0</v>
      </c>
      <c r="K708">
        <v>0</v>
      </c>
      <c r="L708">
        <v>0</v>
      </c>
      <c r="M708">
        <v>0</v>
      </c>
    </row>
    <row r="709" spans="1:13" ht="15" customHeight="1" x14ac:dyDescent="0.25">
      <c r="A709" t="s">
        <v>1417</v>
      </c>
      <c r="B709" t="s">
        <v>22</v>
      </c>
      <c r="C709" t="s">
        <v>331</v>
      </c>
      <c r="D709" t="s">
        <v>2586</v>
      </c>
      <c r="E709" t="s">
        <v>2581</v>
      </c>
      <c r="F709">
        <v>21</v>
      </c>
      <c r="G709">
        <v>743333</v>
      </c>
      <c r="H709">
        <v>743333</v>
      </c>
      <c r="I709" t="s">
        <v>8</v>
      </c>
      <c r="J709">
        <v>0</v>
      </c>
      <c r="K709">
        <v>0</v>
      </c>
      <c r="L709">
        <v>0</v>
      </c>
      <c r="M709">
        <v>0</v>
      </c>
    </row>
    <row r="710" spans="1:13" ht="15" customHeight="1" x14ac:dyDescent="0.25">
      <c r="A710" t="s">
        <v>1418</v>
      </c>
      <c r="B710" t="s">
        <v>22</v>
      </c>
      <c r="C710" t="s">
        <v>331</v>
      </c>
      <c r="D710" t="s">
        <v>85</v>
      </c>
      <c r="E710" t="s">
        <v>2581</v>
      </c>
      <c r="F710">
        <v>23</v>
      </c>
      <c r="G710">
        <v>726667</v>
      </c>
      <c r="H710" t="s">
        <v>8</v>
      </c>
      <c r="I710">
        <v>0</v>
      </c>
      <c r="J710">
        <v>0</v>
      </c>
      <c r="K710">
        <v>0</v>
      </c>
      <c r="L710">
        <v>0</v>
      </c>
      <c r="M710">
        <v>0</v>
      </c>
    </row>
    <row r="711" spans="1:13" ht="15" customHeight="1" x14ac:dyDescent="0.25">
      <c r="A711" t="s">
        <v>2497</v>
      </c>
      <c r="B711" t="s">
        <v>22</v>
      </c>
      <c r="C711">
        <v>0</v>
      </c>
      <c r="D711" t="s">
        <v>2570</v>
      </c>
      <c r="E711" t="s">
        <v>2581</v>
      </c>
      <c r="F711">
        <v>27</v>
      </c>
      <c r="G711">
        <v>700000</v>
      </c>
      <c r="H711" t="s">
        <v>7</v>
      </c>
      <c r="I711">
        <v>0</v>
      </c>
      <c r="J711">
        <v>0</v>
      </c>
      <c r="K711">
        <v>0</v>
      </c>
      <c r="L711">
        <v>0</v>
      </c>
      <c r="M711">
        <v>0</v>
      </c>
    </row>
    <row r="712" spans="1:13" ht="15" customHeight="1" x14ac:dyDescent="0.25">
      <c r="A712" t="s">
        <v>1797</v>
      </c>
      <c r="B712" t="s">
        <v>22</v>
      </c>
      <c r="C712">
        <v>0</v>
      </c>
      <c r="D712" t="s">
        <v>85</v>
      </c>
      <c r="E712" t="s">
        <v>2581</v>
      </c>
      <c r="F712">
        <v>25</v>
      </c>
      <c r="G712">
        <v>700000</v>
      </c>
      <c r="H712" t="s">
        <v>8</v>
      </c>
      <c r="I712">
        <v>0</v>
      </c>
      <c r="J712">
        <v>0</v>
      </c>
      <c r="K712">
        <v>0</v>
      </c>
      <c r="L712">
        <v>0</v>
      </c>
      <c r="M712">
        <v>0</v>
      </c>
    </row>
    <row r="713" spans="1:13" ht="15" customHeight="1" x14ac:dyDescent="0.25">
      <c r="A713" t="s">
        <v>1732</v>
      </c>
      <c r="B713" t="s">
        <v>22</v>
      </c>
      <c r="C713">
        <v>0</v>
      </c>
      <c r="D713" t="s">
        <v>70</v>
      </c>
      <c r="E713" t="s">
        <v>2581</v>
      </c>
      <c r="F713">
        <v>28</v>
      </c>
      <c r="G713">
        <v>700000</v>
      </c>
      <c r="H713" t="s">
        <v>7</v>
      </c>
      <c r="I713">
        <v>0</v>
      </c>
      <c r="J713">
        <v>0</v>
      </c>
      <c r="K713">
        <v>0</v>
      </c>
      <c r="L713">
        <v>0</v>
      </c>
      <c r="M713">
        <v>0</v>
      </c>
    </row>
    <row r="714" spans="1:13" ht="15" customHeight="1" x14ac:dyDescent="0.25">
      <c r="A714" t="s">
        <v>1411</v>
      </c>
      <c r="B714" t="s">
        <v>22</v>
      </c>
      <c r="C714">
        <v>0</v>
      </c>
      <c r="D714" t="s">
        <v>2570</v>
      </c>
      <c r="E714" t="s">
        <v>2581</v>
      </c>
      <c r="F714">
        <v>24</v>
      </c>
      <c r="G714">
        <v>700000</v>
      </c>
      <c r="H714" t="s">
        <v>8</v>
      </c>
      <c r="I714">
        <v>0</v>
      </c>
      <c r="J714">
        <v>0</v>
      </c>
      <c r="K714">
        <v>0</v>
      </c>
      <c r="L714">
        <v>0</v>
      </c>
      <c r="M714">
        <v>0</v>
      </c>
    </row>
    <row r="715" spans="1:13" ht="15" customHeight="1" x14ac:dyDescent="0.25">
      <c r="A715" t="s">
        <v>1407</v>
      </c>
      <c r="B715" t="s">
        <v>22</v>
      </c>
      <c r="C715" t="s">
        <v>331</v>
      </c>
      <c r="D715" t="s">
        <v>325</v>
      </c>
      <c r="E715" t="s">
        <v>2581</v>
      </c>
      <c r="F715">
        <v>22</v>
      </c>
      <c r="G715">
        <v>925000</v>
      </c>
      <c r="H715" t="s">
        <v>8</v>
      </c>
      <c r="I715">
        <v>0</v>
      </c>
      <c r="J715">
        <v>0</v>
      </c>
      <c r="K715">
        <v>0</v>
      </c>
      <c r="L715">
        <v>0</v>
      </c>
      <c r="M715">
        <v>0</v>
      </c>
    </row>
    <row r="716" spans="1:13" ht="15" customHeight="1" x14ac:dyDescent="0.25">
      <c r="A716" t="s">
        <v>2498</v>
      </c>
      <c r="B716" t="s">
        <v>22</v>
      </c>
      <c r="C716" t="s">
        <v>331</v>
      </c>
      <c r="D716" t="s">
        <v>325</v>
      </c>
      <c r="E716" t="s">
        <v>2581</v>
      </c>
      <c r="F716">
        <v>22</v>
      </c>
      <c r="G716">
        <v>925000</v>
      </c>
      <c r="H716">
        <v>925000</v>
      </c>
      <c r="I716" t="s">
        <v>8</v>
      </c>
      <c r="J716">
        <v>0</v>
      </c>
      <c r="K716">
        <v>0</v>
      </c>
      <c r="L716">
        <v>0</v>
      </c>
      <c r="M716">
        <v>0</v>
      </c>
    </row>
    <row r="717" spans="1:13" ht="15" customHeight="1" x14ac:dyDescent="0.25">
      <c r="A717" t="s">
        <v>1403</v>
      </c>
      <c r="B717" t="s">
        <v>22</v>
      </c>
      <c r="C717" t="s">
        <v>331</v>
      </c>
      <c r="D717" t="s">
        <v>324</v>
      </c>
      <c r="E717" t="s">
        <v>2581</v>
      </c>
      <c r="F717">
        <v>22</v>
      </c>
      <c r="G717">
        <v>1063333</v>
      </c>
      <c r="H717" t="s">
        <v>8</v>
      </c>
      <c r="I717">
        <v>0</v>
      </c>
      <c r="J717">
        <v>0</v>
      </c>
      <c r="K717">
        <v>0</v>
      </c>
      <c r="L717">
        <v>0</v>
      </c>
      <c r="M717">
        <v>0</v>
      </c>
    </row>
    <row r="718" spans="1:13" ht="15" customHeight="1" x14ac:dyDescent="0.25">
      <c r="A718" t="s">
        <v>2499</v>
      </c>
      <c r="B718" t="s">
        <v>22</v>
      </c>
      <c r="C718" t="s">
        <v>331</v>
      </c>
      <c r="D718" t="s">
        <v>324</v>
      </c>
      <c r="E718" t="s">
        <v>2581</v>
      </c>
      <c r="F718">
        <v>20</v>
      </c>
      <c r="G718">
        <v>910833</v>
      </c>
      <c r="H718">
        <v>910833</v>
      </c>
      <c r="I718">
        <v>910833</v>
      </c>
      <c r="J718" t="s">
        <v>8</v>
      </c>
      <c r="K718">
        <v>0</v>
      </c>
      <c r="L718">
        <v>0</v>
      </c>
      <c r="M718">
        <v>0</v>
      </c>
    </row>
    <row r="719" spans="1:13" ht="15" customHeight="1" x14ac:dyDescent="0.25">
      <c r="A719" t="s">
        <v>2500</v>
      </c>
      <c r="B719" t="s">
        <v>22</v>
      </c>
      <c r="C719" t="s">
        <v>331</v>
      </c>
      <c r="D719" t="s">
        <v>324</v>
      </c>
      <c r="E719" t="s">
        <v>2581</v>
      </c>
      <c r="F719">
        <v>20</v>
      </c>
      <c r="G719">
        <v>883333</v>
      </c>
      <c r="H719">
        <v>883333</v>
      </c>
      <c r="I719" t="s">
        <v>8</v>
      </c>
      <c r="J719">
        <v>0</v>
      </c>
      <c r="K719">
        <v>0</v>
      </c>
      <c r="L719">
        <v>0</v>
      </c>
      <c r="M719">
        <v>0</v>
      </c>
    </row>
    <row r="720" spans="1:13" ht="15" customHeight="1" x14ac:dyDescent="0.25">
      <c r="A720" t="s">
        <v>1348</v>
      </c>
      <c r="B720" t="s">
        <v>22</v>
      </c>
      <c r="C720">
        <v>0</v>
      </c>
      <c r="D720" t="s">
        <v>325</v>
      </c>
      <c r="E720" t="s">
        <v>2581</v>
      </c>
      <c r="F720">
        <v>26</v>
      </c>
      <c r="G720">
        <v>700000</v>
      </c>
      <c r="H720" t="s">
        <v>8</v>
      </c>
      <c r="I720">
        <v>0</v>
      </c>
      <c r="J720">
        <v>0</v>
      </c>
      <c r="K720">
        <v>0</v>
      </c>
      <c r="L720">
        <v>0</v>
      </c>
      <c r="M720">
        <v>0</v>
      </c>
    </row>
    <row r="721" spans="1:13" ht="15" customHeight="1" x14ac:dyDescent="0.25">
      <c r="A721" t="s">
        <v>1910</v>
      </c>
      <c r="B721" t="s">
        <v>22</v>
      </c>
      <c r="C721">
        <v>0</v>
      </c>
      <c r="D721" t="s">
        <v>325</v>
      </c>
      <c r="E721" t="s">
        <v>2581</v>
      </c>
      <c r="F721">
        <v>24</v>
      </c>
      <c r="G721">
        <v>700000</v>
      </c>
      <c r="H721" t="s">
        <v>8</v>
      </c>
      <c r="I721">
        <v>0</v>
      </c>
      <c r="J721">
        <v>0</v>
      </c>
      <c r="K721">
        <v>0</v>
      </c>
      <c r="L721">
        <v>0</v>
      </c>
      <c r="M721">
        <v>0</v>
      </c>
    </row>
    <row r="722" spans="1:13" ht="15" customHeight="1" x14ac:dyDescent="0.25">
      <c r="A722" t="s">
        <v>2501</v>
      </c>
      <c r="B722" t="s">
        <v>22</v>
      </c>
      <c r="C722" t="s">
        <v>331</v>
      </c>
      <c r="D722" t="s">
        <v>121</v>
      </c>
      <c r="E722" t="s">
        <v>2581</v>
      </c>
      <c r="F722">
        <v>20</v>
      </c>
      <c r="G722">
        <v>966666</v>
      </c>
      <c r="H722">
        <v>966666</v>
      </c>
      <c r="I722">
        <v>966666</v>
      </c>
      <c r="J722" t="s">
        <v>8</v>
      </c>
      <c r="K722">
        <v>0</v>
      </c>
      <c r="L722">
        <v>0</v>
      </c>
      <c r="M722">
        <v>0</v>
      </c>
    </row>
    <row r="723" spans="1:13" ht="15" customHeight="1" x14ac:dyDescent="0.25">
      <c r="A723" t="s">
        <v>1416</v>
      </c>
      <c r="B723" t="s">
        <v>22</v>
      </c>
      <c r="C723">
        <v>0</v>
      </c>
      <c r="D723" t="s">
        <v>121</v>
      </c>
      <c r="E723" t="s">
        <v>2581</v>
      </c>
      <c r="F723">
        <v>25</v>
      </c>
      <c r="G723">
        <v>750000</v>
      </c>
      <c r="H723">
        <v>750000</v>
      </c>
      <c r="I723" t="s">
        <v>7</v>
      </c>
      <c r="J723">
        <v>0</v>
      </c>
      <c r="K723">
        <v>0</v>
      </c>
      <c r="L723">
        <v>0</v>
      </c>
      <c r="M723">
        <v>0</v>
      </c>
    </row>
    <row r="724" spans="1:13" ht="15" customHeight="1" x14ac:dyDescent="0.25">
      <c r="A724" t="s">
        <v>1421</v>
      </c>
      <c r="B724" t="s">
        <v>22</v>
      </c>
      <c r="C724" t="s">
        <v>331</v>
      </c>
      <c r="D724" t="s">
        <v>121</v>
      </c>
      <c r="E724" t="s">
        <v>2581</v>
      </c>
      <c r="F724">
        <v>22</v>
      </c>
      <c r="G724">
        <v>718888</v>
      </c>
      <c r="H724" t="s">
        <v>8</v>
      </c>
      <c r="I724">
        <v>0</v>
      </c>
      <c r="J724">
        <v>0</v>
      </c>
      <c r="K724">
        <v>0</v>
      </c>
      <c r="L724">
        <v>0</v>
      </c>
      <c r="M724">
        <v>0</v>
      </c>
    </row>
    <row r="725" spans="1:13" ht="15" customHeight="1" x14ac:dyDescent="0.25">
      <c r="A725" t="s">
        <v>1331</v>
      </c>
      <c r="B725" t="s">
        <v>17</v>
      </c>
      <c r="C725">
        <v>0</v>
      </c>
      <c r="D725" t="s">
        <v>2571</v>
      </c>
      <c r="E725" t="s">
        <v>2569</v>
      </c>
      <c r="F725">
        <v>23</v>
      </c>
      <c r="G725">
        <v>6100000</v>
      </c>
      <c r="H725">
        <v>6100000</v>
      </c>
      <c r="I725">
        <v>6100000</v>
      </c>
      <c r="J725">
        <v>6100000</v>
      </c>
      <c r="K725" t="s">
        <v>7</v>
      </c>
      <c r="L725">
        <v>0</v>
      </c>
      <c r="M725">
        <v>0</v>
      </c>
    </row>
    <row r="726" spans="1:13" ht="15" customHeight="1" x14ac:dyDescent="0.25">
      <c r="A726" t="s">
        <v>1332</v>
      </c>
      <c r="B726" t="s">
        <v>17</v>
      </c>
      <c r="C726" t="s">
        <v>326</v>
      </c>
      <c r="D726" t="s">
        <v>70</v>
      </c>
      <c r="E726" t="s">
        <v>2569</v>
      </c>
      <c r="F726">
        <v>35</v>
      </c>
      <c r="G726">
        <v>5250000</v>
      </c>
      <c r="H726">
        <v>5250000</v>
      </c>
      <c r="I726">
        <v>5250000</v>
      </c>
      <c r="J726" t="s">
        <v>7</v>
      </c>
      <c r="K726">
        <v>0</v>
      </c>
      <c r="L726">
        <v>0</v>
      </c>
      <c r="M726">
        <v>0</v>
      </c>
    </row>
    <row r="727" spans="1:13" ht="15" customHeight="1" x14ac:dyDescent="0.25">
      <c r="A727" t="s">
        <v>2678</v>
      </c>
      <c r="B727" t="s">
        <v>17</v>
      </c>
      <c r="C727" t="s">
        <v>318</v>
      </c>
      <c r="D727" t="s">
        <v>2580</v>
      </c>
      <c r="E727" t="s">
        <v>2569</v>
      </c>
      <c r="F727">
        <v>32</v>
      </c>
      <c r="G727">
        <v>4250000</v>
      </c>
      <c r="H727">
        <v>4250000</v>
      </c>
      <c r="I727">
        <v>4250000</v>
      </c>
      <c r="J727">
        <v>4250000</v>
      </c>
      <c r="K727" t="s">
        <v>7</v>
      </c>
      <c r="L727">
        <v>0</v>
      </c>
      <c r="M727">
        <v>0</v>
      </c>
    </row>
    <row r="728" spans="1:13" ht="15" customHeight="1" x14ac:dyDescent="0.25">
      <c r="A728" t="s">
        <v>1334</v>
      </c>
      <c r="B728" t="s">
        <v>17</v>
      </c>
      <c r="C728" t="s">
        <v>318</v>
      </c>
      <c r="D728" t="s">
        <v>2591</v>
      </c>
      <c r="E728" t="s">
        <v>2569</v>
      </c>
      <c r="F728">
        <v>32</v>
      </c>
      <c r="G728">
        <v>3850000</v>
      </c>
      <c r="H728">
        <v>3850000</v>
      </c>
      <c r="I728" t="s">
        <v>7</v>
      </c>
      <c r="J728">
        <v>0</v>
      </c>
      <c r="K728">
        <v>0</v>
      </c>
      <c r="L728">
        <v>0</v>
      </c>
      <c r="M728">
        <v>0</v>
      </c>
    </row>
    <row r="729" spans="1:13" ht="15" customHeight="1" x14ac:dyDescent="0.25">
      <c r="A729" t="s">
        <v>1335</v>
      </c>
      <c r="B729" t="s">
        <v>17</v>
      </c>
      <c r="C729">
        <v>0</v>
      </c>
      <c r="D729" t="s">
        <v>2572</v>
      </c>
      <c r="E729" t="s">
        <v>2569</v>
      </c>
      <c r="F729">
        <v>24</v>
      </c>
      <c r="G729">
        <v>3300000</v>
      </c>
      <c r="H729" t="s">
        <v>8</v>
      </c>
      <c r="I729">
        <v>0</v>
      </c>
      <c r="J729">
        <v>0</v>
      </c>
      <c r="K729">
        <v>0</v>
      </c>
      <c r="L729">
        <v>0</v>
      </c>
      <c r="M729">
        <v>0</v>
      </c>
    </row>
    <row r="730" spans="1:13" ht="15" customHeight="1" x14ac:dyDescent="0.25">
      <c r="A730" t="s">
        <v>1336</v>
      </c>
      <c r="B730" t="s">
        <v>17</v>
      </c>
      <c r="C730">
        <v>0</v>
      </c>
      <c r="D730" t="s">
        <v>2591</v>
      </c>
      <c r="E730" t="s">
        <v>2569</v>
      </c>
      <c r="F730">
        <v>25</v>
      </c>
      <c r="G730">
        <v>3000000</v>
      </c>
      <c r="H730" t="s">
        <v>8</v>
      </c>
      <c r="I730">
        <v>0</v>
      </c>
      <c r="J730">
        <v>0</v>
      </c>
      <c r="K730">
        <v>0</v>
      </c>
      <c r="L730">
        <v>0</v>
      </c>
      <c r="M730">
        <v>0</v>
      </c>
    </row>
    <row r="731" spans="1:13" ht="15" customHeight="1" x14ac:dyDescent="0.25">
      <c r="A731" t="s">
        <v>1639</v>
      </c>
      <c r="B731" t="s">
        <v>17</v>
      </c>
      <c r="C731" t="s">
        <v>2575</v>
      </c>
      <c r="D731" t="s">
        <v>2571</v>
      </c>
      <c r="E731" t="s">
        <v>2569</v>
      </c>
      <c r="F731">
        <v>35</v>
      </c>
      <c r="G731">
        <v>3000000</v>
      </c>
      <c r="H731">
        <v>3000000</v>
      </c>
      <c r="I731" t="s">
        <v>7</v>
      </c>
      <c r="J731">
        <v>0</v>
      </c>
      <c r="K731">
        <v>0</v>
      </c>
      <c r="L731">
        <v>0</v>
      </c>
      <c r="M731">
        <v>0</v>
      </c>
    </row>
    <row r="732" spans="1:13" ht="15" customHeight="1" x14ac:dyDescent="0.25">
      <c r="A732" t="s">
        <v>1337</v>
      </c>
      <c r="B732" t="s">
        <v>17</v>
      </c>
      <c r="C732">
        <v>0</v>
      </c>
      <c r="D732" t="s">
        <v>4751</v>
      </c>
      <c r="E732" t="s">
        <v>2569</v>
      </c>
      <c r="F732">
        <v>30</v>
      </c>
      <c r="G732">
        <v>1800000</v>
      </c>
      <c r="H732">
        <v>1800000</v>
      </c>
      <c r="I732" t="s">
        <v>7</v>
      </c>
      <c r="J732">
        <v>0</v>
      </c>
      <c r="K732">
        <v>0</v>
      </c>
      <c r="L732">
        <v>0</v>
      </c>
      <c r="M732">
        <v>0</v>
      </c>
    </row>
    <row r="733" spans="1:13" ht="15" customHeight="1" x14ac:dyDescent="0.25">
      <c r="A733" t="s">
        <v>1338</v>
      </c>
      <c r="B733" t="s">
        <v>17</v>
      </c>
      <c r="C733">
        <v>0</v>
      </c>
      <c r="D733" t="s">
        <v>2580</v>
      </c>
      <c r="E733" t="s">
        <v>2569</v>
      </c>
      <c r="F733">
        <v>24</v>
      </c>
      <c r="G733">
        <v>1400000</v>
      </c>
      <c r="H733" t="s">
        <v>8</v>
      </c>
      <c r="I733">
        <v>0</v>
      </c>
      <c r="J733">
        <v>0</v>
      </c>
      <c r="K733">
        <v>0</v>
      </c>
      <c r="L733">
        <v>0</v>
      </c>
      <c r="M733">
        <v>0</v>
      </c>
    </row>
    <row r="734" spans="1:13" ht="15" customHeight="1" x14ac:dyDescent="0.25">
      <c r="A734" t="s">
        <v>1463</v>
      </c>
      <c r="B734" t="s">
        <v>17</v>
      </c>
      <c r="C734">
        <v>0</v>
      </c>
      <c r="D734" t="s">
        <v>2580</v>
      </c>
      <c r="E734" t="s">
        <v>2569</v>
      </c>
      <c r="F734">
        <v>24</v>
      </c>
      <c r="G734">
        <v>1050000</v>
      </c>
      <c r="H734" t="s">
        <v>8</v>
      </c>
      <c r="I734">
        <v>0</v>
      </c>
      <c r="J734">
        <v>0</v>
      </c>
      <c r="K734">
        <v>0</v>
      </c>
      <c r="L734">
        <v>0</v>
      </c>
      <c r="M734">
        <v>0</v>
      </c>
    </row>
    <row r="735" spans="1:13" ht="15" customHeight="1" x14ac:dyDescent="0.25">
      <c r="A735" t="s">
        <v>2620</v>
      </c>
      <c r="B735" t="s">
        <v>17</v>
      </c>
      <c r="C735">
        <v>0</v>
      </c>
      <c r="D735" t="s">
        <v>2571</v>
      </c>
      <c r="E735" t="s">
        <v>2569</v>
      </c>
      <c r="F735">
        <v>24</v>
      </c>
      <c r="G735">
        <v>900000</v>
      </c>
      <c r="H735" t="s">
        <v>8</v>
      </c>
      <c r="I735">
        <v>0</v>
      </c>
      <c r="J735">
        <v>0</v>
      </c>
      <c r="K735">
        <v>0</v>
      </c>
      <c r="L735">
        <v>0</v>
      </c>
      <c r="M735">
        <v>0</v>
      </c>
    </row>
    <row r="736" spans="1:13" ht="15" customHeight="1" x14ac:dyDescent="0.25">
      <c r="A736" t="s">
        <v>1352</v>
      </c>
      <c r="B736" t="s">
        <v>17</v>
      </c>
      <c r="C736" t="s">
        <v>331</v>
      </c>
      <c r="D736" t="s">
        <v>2593</v>
      </c>
      <c r="E736" t="s">
        <v>2569</v>
      </c>
      <c r="F736">
        <v>20</v>
      </c>
      <c r="G736">
        <v>1710833</v>
      </c>
      <c r="H736">
        <v>1710833</v>
      </c>
      <c r="I736" t="s">
        <v>8</v>
      </c>
      <c r="J736">
        <v>0</v>
      </c>
      <c r="K736">
        <v>0</v>
      </c>
      <c r="L736">
        <v>0</v>
      </c>
      <c r="M736">
        <v>0</v>
      </c>
    </row>
    <row r="737" spans="1:13" ht="15" customHeight="1" x14ac:dyDescent="0.25">
      <c r="A737" t="s">
        <v>1353</v>
      </c>
      <c r="B737" t="s">
        <v>17</v>
      </c>
      <c r="C737" t="s">
        <v>331</v>
      </c>
      <c r="D737" t="s">
        <v>90</v>
      </c>
      <c r="E737" t="s">
        <v>2569</v>
      </c>
      <c r="F737">
        <v>22</v>
      </c>
      <c r="G737">
        <v>1075833</v>
      </c>
      <c r="H737" t="s">
        <v>8</v>
      </c>
      <c r="I737">
        <v>0</v>
      </c>
      <c r="J737">
        <v>0</v>
      </c>
      <c r="K737">
        <v>0</v>
      </c>
      <c r="L737">
        <v>0</v>
      </c>
      <c r="M737">
        <v>0</v>
      </c>
    </row>
    <row r="738" spans="1:13" ht="15" customHeight="1" x14ac:dyDescent="0.25">
      <c r="A738" t="s">
        <v>1341</v>
      </c>
      <c r="B738" t="s">
        <v>17</v>
      </c>
      <c r="C738" t="s">
        <v>326</v>
      </c>
      <c r="D738" t="s">
        <v>324</v>
      </c>
      <c r="E738" t="s">
        <v>2569</v>
      </c>
      <c r="F738">
        <v>33</v>
      </c>
      <c r="G738">
        <v>5375000</v>
      </c>
      <c r="H738" t="s">
        <v>7</v>
      </c>
      <c r="I738">
        <v>0</v>
      </c>
      <c r="J738">
        <v>0</v>
      </c>
      <c r="K738">
        <v>0</v>
      </c>
      <c r="L738">
        <v>0</v>
      </c>
      <c r="M738">
        <v>0</v>
      </c>
    </row>
    <row r="739" spans="1:13" ht="15" customHeight="1" x14ac:dyDescent="0.25">
      <c r="A739" t="s">
        <v>1342</v>
      </c>
      <c r="B739" t="s">
        <v>17</v>
      </c>
      <c r="C739" t="s">
        <v>318</v>
      </c>
      <c r="D739" t="s">
        <v>325</v>
      </c>
      <c r="E739" t="s">
        <v>2569</v>
      </c>
      <c r="F739">
        <v>29</v>
      </c>
      <c r="G739">
        <v>5000000</v>
      </c>
      <c r="H739">
        <v>5000000</v>
      </c>
      <c r="I739">
        <v>5000000</v>
      </c>
      <c r="J739" t="s">
        <v>7</v>
      </c>
      <c r="K739">
        <v>0</v>
      </c>
      <c r="L739">
        <v>0</v>
      </c>
      <c r="M739">
        <v>0</v>
      </c>
    </row>
    <row r="740" spans="1:13" ht="15" customHeight="1" x14ac:dyDescent="0.25">
      <c r="A740" t="s">
        <v>1343</v>
      </c>
      <c r="B740" t="s">
        <v>17</v>
      </c>
      <c r="C740" t="s">
        <v>326</v>
      </c>
      <c r="D740" t="s">
        <v>325</v>
      </c>
      <c r="E740" t="s">
        <v>2569</v>
      </c>
      <c r="F740">
        <v>35</v>
      </c>
      <c r="G740">
        <v>4250000</v>
      </c>
      <c r="H740" t="s">
        <v>7</v>
      </c>
      <c r="I740">
        <v>0</v>
      </c>
      <c r="J740">
        <v>0</v>
      </c>
      <c r="K740">
        <v>0</v>
      </c>
      <c r="L740">
        <v>0</v>
      </c>
      <c r="M740">
        <v>0</v>
      </c>
    </row>
    <row r="741" spans="1:13" ht="15" customHeight="1" x14ac:dyDescent="0.25">
      <c r="A741" t="s">
        <v>1344</v>
      </c>
      <c r="B741" t="s">
        <v>17</v>
      </c>
      <c r="C741" t="s">
        <v>326</v>
      </c>
      <c r="D741" t="s">
        <v>324</v>
      </c>
      <c r="E741" t="s">
        <v>2569</v>
      </c>
      <c r="F741">
        <v>35</v>
      </c>
      <c r="G741">
        <v>3166666</v>
      </c>
      <c r="H741" t="s">
        <v>7</v>
      </c>
      <c r="I741">
        <v>0</v>
      </c>
      <c r="J741">
        <v>0</v>
      </c>
      <c r="K741">
        <v>0</v>
      </c>
      <c r="L741">
        <v>0</v>
      </c>
      <c r="M741">
        <v>0</v>
      </c>
    </row>
    <row r="742" spans="1:13" ht="15" customHeight="1" x14ac:dyDescent="0.25">
      <c r="A742" t="s">
        <v>1837</v>
      </c>
      <c r="B742" t="s">
        <v>17</v>
      </c>
      <c r="C742">
        <v>0</v>
      </c>
      <c r="D742" t="s">
        <v>325</v>
      </c>
      <c r="E742" t="s">
        <v>2569</v>
      </c>
      <c r="F742">
        <v>27</v>
      </c>
      <c r="G742">
        <v>3000000</v>
      </c>
      <c r="H742">
        <v>3000000</v>
      </c>
      <c r="I742" t="s">
        <v>7</v>
      </c>
      <c r="J742">
        <v>0</v>
      </c>
      <c r="K742">
        <v>0</v>
      </c>
      <c r="L742">
        <v>0</v>
      </c>
      <c r="M742">
        <v>0</v>
      </c>
    </row>
    <row r="743" spans="1:13" ht="15" customHeight="1" x14ac:dyDescent="0.25">
      <c r="A743" t="s">
        <v>1776</v>
      </c>
      <c r="B743" t="s">
        <v>17</v>
      </c>
      <c r="C743">
        <v>0</v>
      </c>
      <c r="D743" t="s">
        <v>324</v>
      </c>
      <c r="E743" t="s">
        <v>2569</v>
      </c>
      <c r="F743">
        <v>24</v>
      </c>
      <c r="G743">
        <v>1000000</v>
      </c>
      <c r="H743" t="s">
        <v>8</v>
      </c>
      <c r="I743">
        <v>0</v>
      </c>
      <c r="J743">
        <v>0</v>
      </c>
      <c r="K743">
        <v>0</v>
      </c>
      <c r="L743">
        <v>0</v>
      </c>
      <c r="M743">
        <v>0</v>
      </c>
    </row>
    <row r="744" spans="1:13" ht="15" customHeight="1" x14ac:dyDescent="0.25">
      <c r="A744" t="s">
        <v>1356</v>
      </c>
      <c r="B744" t="s">
        <v>17</v>
      </c>
      <c r="C744" t="s">
        <v>331</v>
      </c>
      <c r="D744" t="s">
        <v>324</v>
      </c>
      <c r="E744" t="s">
        <v>2569</v>
      </c>
      <c r="F744">
        <v>21</v>
      </c>
      <c r="G744">
        <v>913333</v>
      </c>
      <c r="H744">
        <v>913333</v>
      </c>
      <c r="I744" t="s">
        <v>8</v>
      </c>
      <c r="J744">
        <v>0</v>
      </c>
      <c r="K744">
        <v>0</v>
      </c>
      <c r="L744">
        <v>0</v>
      </c>
      <c r="M744">
        <v>0</v>
      </c>
    </row>
    <row r="745" spans="1:13" ht="15" customHeight="1" x14ac:dyDescent="0.25">
      <c r="A745" t="s">
        <v>1346</v>
      </c>
      <c r="B745" t="s">
        <v>17</v>
      </c>
      <c r="C745" t="s">
        <v>2601</v>
      </c>
      <c r="D745" t="s">
        <v>121</v>
      </c>
      <c r="E745" t="s">
        <v>2569</v>
      </c>
      <c r="F745">
        <v>35</v>
      </c>
      <c r="G745">
        <v>5100000</v>
      </c>
      <c r="H745" t="s">
        <v>7</v>
      </c>
      <c r="I745">
        <v>0</v>
      </c>
      <c r="J745">
        <v>0</v>
      </c>
      <c r="K745">
        <v>0</v>
      </c>
      <c r="L745">
        <v>0</v>
      </c>
      <c r="M745">
        <v>0</v>
      </c>
    </row>
    <row r="746" spans="1:13" ht="15" customHeight="1" x14ac:dyDescent="0.25">
      <c r="A746" t="s">
        <v>1347</v>
      </c>
      <c r="B746" t="s">
        <v>17</v>
      </c>
      <c r="C746">
        <v>0</v>
      </c>
      <c r="D746" t="s">
        <v>121</v>
      </c>
      <c r="E746" t="s">
        <v>2569</v>
      </c>
      <c r="F746">
        <v>31</v>
      </c>
      <c r="G746">
        <v>3000000</v>
      </c>
      <c r="H746">
        <v>3000000</v>
      </c>
      <c r="I746" t="s">
        <v>7</v>
      </c>
      <c r="J746">
        <v>0</v>
      </c>
      <c r="K746">
        <v>0</v>
      </c>
      <c r="L746">
        <v>0</v>
      </c>
      <c r="M746">
        <v>0</v>
      </c>
    </row>
    <row r="747" spans="1:13" ht="15" customHeight="1" x14ac:dyDescent="0.25">
      <c r="A747" t="s">
        <v>1349</v>
      </c>
      <c r="B747" t="s">
        <v>17</v>
      </c>
      <c r="C747" t="s">
        <v>331</v>
      </c>
      <c r="D747" t="s">
        <v>90</v>
      </c>
      <c r="E747" t="s">
        <v>2581</v>
      </c>
      <c r="F747">
        <v>24</v>
      </c>
      <c r="G747">
        <v>1437500</v>
      </c>
      <c r="H747" t="s">
        <v>8</v>
      </c>
      <c r="I747">
        <v>0</v>
      </c>
      <c r="J747">
        <v>0</v>
      </c>
      <c r="K747">
        <v>0</v>
      </c>
      <c r="L747">
        <v>0</v>
      </c>
      <c r="M747">
        <v>0</v>
      </c>
    </row>
    <row r="748" spans="1:13" ht="15" customHeight="1" x14ac:dyDescent="0.25">
      <c r="A748" t="s">
        <v>2419</v>
      </c>
      <c r="B748" t="s">
        <v>17</v>
      </c>
      <c r="C748" t="s">
        <v>331</v>
      </c>
      <c r="D748" t="s">
        <v>90</v>
      </c>
      <c r="E748" t="s">
        <v>2581</v>
      </c>
      <c r="F748">
        <v>23</v>
      </c>
      <c r="G748">
        <v>1350000</v>
      </c>
      <c r="H748" t="s">
        <v>8</v>
      </c>
      <c r="I748">
        <v>0</v>
      </c>
      <c r="J748">
        <v>0</v>
      </c>
      <c r="K748">
        <v>0</v>
      </c>
      <c r="L748">
        <v>0</v>
      </c>
      <c r="M748">
        <v>0</v>
      </c>
    </row>
    <row r="749" spans="1:13" ht="15" customHeight="1" x14ac:dyDescent="0.25">
      <c r="A749" t="s">
        <v>2420</v>
      </c>
      <c r="B749" t="s">
        <v>17</v>
      </c>
      <c r="C749" t="s">
        <v>331</v>
      </c>
      <c r="D749" t="s">
        <v>90</v>
      </c>
      <c r="E749" t="s">
        <v>2581</v>
      </c>
      <c r="F749">
        <v>23</v>
      </c>
      <c r="G749">
        <v>1350000</v>
      </c>
      <c r="H749" t="s">
        <v>8</v>
      </c>
      <c r="I749">
        <v>0</v>
      </c>
      <c r="J749">
        <v>0</v>
      </c>
      <c r="K749">
        <v>0</v>
      </c>
      <c r="L749">
        <v>0</v>
      </c>
      <c r="M749">
        <v>0</v>
      </c>
    </row>
    <row r="750" spans="1:13" ht="15" customHeight="1" x14ac:dyDescent="0.25">
      <c r="A750" t="s">
        <v>2421</v>
      </c>
      <c r="B750" t="s">
        <v>17</v>
      </c>
      <c r="C750" t="s">
        <v>331</v>
      </c>
      <c r="D750" t="s">
        <v>70</v>
      </c>
      <c r="E750" t="s">
        <v>2581</v>
      </c>
      <c r="F750">
        <v>19</v>
      </c>
      <c r="G750">
        <v>1243750</v>
      </c>
      <c r="H750">
        <v>1243750</v>
      </c>
      <c r="I750">
        <v>1243750</v>
      </c>
      <c r="J750" t="s">
        <v>8</v>
      </c>
      <c r="K750">
        <v>0</v>
      </c>
      <c r="L750">
        <v>0</v>
      </c>
      <c r="M750">
        <v>0</v>
      </c>
    </row>
    <row r="751" spans="1:13" ht="15" customHeight="1" x14ac:dyDescent="0.25">
      <c r="A751" t="s">
        <v>1350</v>
      </c>
      <c r="B751" t="s">
        <v>17</v>
      </c>
      <c r="C751" t="s">
        <v>331</v>
      </c>
      <c r="D751" t="s">
        <v>2580</v>
      </c>
      <c r="E751" t="s">
        <v>2581</v>
      </c>
      <c r="F751">
        <v>19</v>
      </c>
      <c r="G751">
        <v>1744167</v>
      </c>
      <c r="H751">
        <v>1744167</v>
      </c>
      <c r="I751">
        <v>1744167</v>
      </c>
      <c r="J751" t="s">
        <v>8</v>
      </c>
      <c r="K751">
        <v>0</v>
      </c>
      <c r="L751">
        <v>0</v>
      </c>
      <c r="M751">
        <v>0</v>
      </c>
    </row>
    <row r="752" spans="1:13" ht="15" customHeight="1" x14ac:dyDescent="0.25">
      <c r="A752" t="s">
        <v>2422</v>
      </c>
      <c r="B752" t="s">
        <v>17</v>
      </c>
      <c r="C752" t="s">
        <v>331</v>
      </c>
      <c r="D752" t="s">
        <v>70</v>
      </c>
      <c r="E752" t="s">
        <v>2581</v>
      </c>
      <c r="F752">
        <v>22</v>
      </c>
      <c r="G752">
        <v>925000</v>
      </c>
      <c r="H752">
        <v>925000</v>
      </c>
      <c r="I752" t="s">
        <v>8</v>
      </c>
      <c r="J752">
        <v>0</v>
      </c>
      <c r="K752">
        <v>0</v>
      </c>
      <c r="L752">
        <v>0</v>
      </c>
      <c r="M752">
        <v>0</v>
      </c>
    </row>
    <row r="753" spans="1:13" ht="15" customHeight="1" x14ac:dyDescent="0.25">
      <c r="A753" t="s">
        <v>1354</v>
      </c>
      <c r="B753" t="s">
        <v>17</v>
      </c>
      <c r="C753" t="s">
        <v>331</v>
      </c>
      <c r="D753" t="s">
        <v>2571</v>
      </c>
      <c r="E753" t="s">
        <v>2581</v>
      </c>
      <c r="F753">
        <v>23</v>
      </c>
      <c r="G753">
        <v>925000</v>
      </c>
      <c r="H753" t="s">
        <v>8</v>
      </c>
      <c r="I753">
        <v>0</v>
      </c>
      <c r="J753">
        <v>0</v>
      </c>
      <c r="K753">
        <v>0</v>
      </c>
      <c r="L753">
        <v>0</v>
      </c>
      <c r="M753">
        <v>0</v>
      </c>
    </row>
    <row r="754" spans="1:13" ht="15" customHeight="1" x14ac:dyDescent="0.25">
      <c r="A754" t="s">
        <v>1358</v>
      </c>
      <c r="B754" t="s">
        <v>17</v>
      </c>
      <c r="C754">
        <v>0</v>
      </c>
      <c r="D754" t="s">
        <v>70</v>
      </c>
      <c r="E754" t="s">
        <v>2581</v>
      </c>
      <c r="F754">
        <v>23</v>
      </c>
      <c r="G754">
        <v>750000</v>
      </c>
      <c r="H754" t="s">
        <v>8</v>
      </c>
      <c r="I754">
        <v>0</v>
      </c>
      <c r="J754">
        <v>0</v>
      </c>
      <c r="K754">
        <v>0</v>
      </c>
      <c r="L754">
        <v>0</v>
      </c>
      <c r="M754">
        <v>0</v>
      </c>
    </row>
    <row r="755" spans="1:13" ht="15" customHeight="1" x14ac:dyDescent="0.25">
      <c r="A755" t="s">
        <v>1357</v>
      </c>
      <c r="B755" t="s">
        <v>17</v>
      </c>
      <c r="C755" t="s">
        <v>331</v>
      </c>
      <c r="D755" t="s">
        <v>90</v>
      </c>
      <c r="E755" t="s">
        <v>2581</v>
      </c>
      <c r="F755">
        <v>21</v>
      </c>
      <c r="G755">
        <v>913333</v>
      </c>
      <c r="H755">
        <v>913333</v>
      </c>
      <c r="I755" t="s">
        <v>8</v>
      </c>
      <c r="J755">
        <v>0</v>
      </c>
      <c r="K755">
        <v>0</v>
      </c>
      <c r="L755">
        <v>0</v>
      </c>
      <c r="M755">
        <v>0</v>
      </c>
    </row>
    <row r="756" spans="1:13" ht="15" customHeight="1" x14ac:dyDescent="0.25">
      <c r="A756" t="s">
        <v>2423</v>
      </c>
      <c r="B756" t="s">
        <v>17</v>
      </c>
      <c r="C756">
        <v>0</v>
      </c>
      <c r="D756" t="s">
        <v>90</v>
      </c>
      <c r="E756" t="s">
        <v>2581</v>
      </c>
      <c r="F756">
        <v>26</v>
      </c>
      <c r="G756">
        <v>700000</v>
      </c>
      <c r="H756" t="s">
        <v>7</v>
      </c>
      <c r="I756">
        <v>0</v>
      </c>
      <c r="J756">
        <v>0</v>
      </c>
      <c r="K756">
        <v>0</v>
      </c>
      <c r="L756">
        <v>0</v>
      </c>
      <c r="M756">
        <v>0</v>
      </c>
    </row>
    <row r="757" spans="1:13" ht="15" customHeight="1" x14ac:dyDescent="0.25">
      <c r="A757" t="s">
        <v>1359</v>
      </c>
      <c r="B757" t="s">
        <v>17</v>
      </c>
      <c r="C757">
        <v>0</v>
      </c>
      <c r="D757" t="s">
        <v>90</v>
      </c>
      <c r="E757" t="s">
        <v>2581</v>
      </c>
      <c r="F757">
        <v>26</v>
      </c>
      <c r="G757">
        <v>675000</v>
      </c>
      <c r="H757" t="s">
        <v>7</v>
      </c>
      <c r="I757">
        <v>0</v>
      </c>
      <c r="J757">
        <v>0</v>
      </c>
      <c r="K757">
        <v>0</v>
      </c>
      <c r="L757">
        <v>0</v>
      </c>
      <c r="M757">
        <v>0</v>
      </c>
    </row>
    <row r="758" spans="1:13" ht="15" customHeight="1" x14ac:dyDescent="0.25">
      <c r="A758" t="s">
        <v>1360</v>
      </c>
      <c r="B758" t="s">
        <v>17</v>
      </c>
      <c r="C758">
        <v>0</v>
      </c>
      <c r="D758" t="s">
        <v>2580</v>
      </c>
      <c r="E758" t="s">
        <v>2581</v>
      </c>
      <c r="F758">
        <v>30</v>
      </c>
      <c r="G758">
        <v>675000</v>
      </c>
      <c r="H758" t="s">
        <v>7</v>
      </c>
      <c r="I758">
        <v>0</v>
      </c>
      <c r="J758">
        <v>0</v>
      </c>
      <c r="K758">
        <v>0</v>
      </c>
      <c r="L758">
        <v>0</v>
      </c>
      <c r="M758">
        <v>0</v>
      </c>
    </row>
    <row r="759" spans="1:13" ht="15" customHeight="1" x14ac:dyDescent="0.25">
      <c r="A759" t="s">
        <v>2424</v>
      </c>
      <c r="B759" t="s">
        <v>17</v>
      </c>
      <c r="C759" t="s">
        <v>331</v>
      </c>
      <c r="D759" t="s">
        <v>324</v>
      </c>
      <c r="E759" t="s">
        <v>2581</v>
      </c>
      <c r="F759">
        <v>23</v>
      </c>
      <c r="G759">
        <v>1775000</v>
      </c>
      <c r="H759" t="s">
        <v>8</v>
      </c>
      <c r="I759">
        <v>0</v>
      </c>
      <c r="J759">
        <v>0</v>
      </c>
      <c r="K759">
        <v>0</v>
      </c>
      <c r="L759">
        <v>0</v>
      </c>
      <c r="M759">
        <v>0</v>
      </c>
    </row>
    <row r="760" spans="1:13" ht="15" customHeight="1" x14ac:dyDescent="0.25">
      <c r="A760" t="s">
        <v>2621</v>
      </c>
      <c r="B760" t="s">
        <v>17</v>
      </c>
      <c r="C760" t="s">
        <v>331</v>
      </c>
      <c r="D760" t="s">
        <v>324</v>
      </c>
      <c r="E760" t="s">
        <v>2581</v>
      </c>
      <c r="F760">
        <v>18</v>
      </c>
      <c r="G760">
        <v>1775000</v>
      </c>
      <c r="H760">
        <v>1775000</v>
      </c>
      <c r="I760">
        <v>1775000</v>
      </c>
      <c r="J760" t="s">
        <v>8</v>
      </c>
      <c r="K760">
        <v>0</v>
      </c>
      <c r="L760">
        <v>0</v>
      </c>
      <c r="M760">
        <v>0</v>
      </c>
    </row>
    <row r="761" spans="1:13" ht="15" customHeight="1" x14ac:dyDescent="0.25">
      <c r="A761" t="s">
        <v>1351</v>
      </c>
      <c r="B761" t="s">
        <v>17</v>
      </c>
      <c r="C761" t="s">
        <v>331</v>
      </c>
      <c r="D761" t="s">
        <v>325</v>
      </c>
      <c r="E761" t="s">
        <v>2581</v>
      </c>
      <c r="F761">
        <v>21</v>
      </c>
      <c r="G761">
        <v>894166</v>
      </c>
      <c r="H761">
        <v>894166</v>
      </c>
      <c r="I761" t="s">
        <v>8</v>
      </c>
      <c r="J761">
        <v>0</v>
      </c>
      <c r="K761">
        <v>0</v>
      </c>
      <c r="L761">
        <v>0</v>
      </c>
      <c r="M761">
        <v>0</v>
      </c>
    </row>
    <row r="762" spans="1:13" ht="15" customHeight="1" x14ac:dyDescent="0.25">
      <c r="A762" t="s">
        <v>2425</v>
      </c>
      <c r="B762" t="s">
        <v>17</v>
      </c>
      <c r="C762" t="s">
        <v>333</v>
      </c>
      <c r="D762" t="s">
        <v>325</v>
      </c>
      <c r="E762" t="s">
        <v>334</v>
      </c>
      <c r="F762">
        <v>19</v>
      </c>
      <c r="G762">
        <v>910833</v>
      </c>
      <c r="H762">
        <v>910833</v>
      </c>
      <c r="I762">
        <v>910833</v>
      </c>
      <c r="J762" t="s">
        <v>8</v>
      </c>
      <c r="K762">
        <v>0</v>
      </c>
      <c r="L762">
        <v>0</v>
      </c>
      <c r="M762">
        <v>0</v>
      </c>
    </row>
    <row r="763" spans="1:13" ht="15" customHeight="1" x14ac:dyDescent="0.25">
      <c r="A763" t="s">
        <v>2741</v>
      </c>
      <c r="B763" t="s">
        <v>17</v>
      </c>
      <c r="C763" t="s">
        <v>331</v>
      </c>
      <c r="D763" t="s">
        <v>324</v>
      </c>
      <c r="E763" t="s">
        <v>2581</v>
      </c>
      <c r="F763">
        <v>20</v>
      </c>
      <c r="G763">
        <v>925000</v>
      </c>
      <c r="H763">
        <v>925000</v>
      </c>
      <c r="I763" t="s">
        <v>8</v>
      </c>
      <c r="J763">
        <v>0</v>
      </c>
      <c r="K763">
        <v>0</v>
      </c>
      <c r="L763">
        <v>0</v>
      </c>
      <c r="M763">
        <v>0</v>
      </c>
    </row>
    <row r="764" spans="1:13" ht="15" customHeight="1" x14ac:dyDescent="0.25">
      <c r="A764" t="s">
        <v>1363</v>
      </c>
      <c r="B764" t="s">
        <v>17</v>
      </c>
      <c r="C764">
        <v>0</v>
      </c>
      <c r="D764" t="s">
        <v>325</v>
      </c>
      <c r="E764" t="s">
        <v>2581</v>
      </c>
      <c r="F764">
        <v>23</v>
      </c>
      <c r="G764">
        <v>700000</v>
      </c>
      <c r="H764">
        <v>700000</v>
      </c>
      <c r="I764" t="s">
        <v>8</v>
      </c>
      <c r="J764">
        <v>0</v>
      </c>
      <c r="K764">
        <v>0</v>
      </c>
      <c r="L764">
        <v>0</v>
      </c>
      <c r="M764">
        <v>0</v>
      </c>
    </row>
    <row r="765" spans="1:13" ht="15" customHeight="1" x14ac:dyDescent="0.25">
      <c r="A765" t="s">
        <v>1361</v>
      </c>
      <c r="B765" t="s">
        <v>17</v>
      </c>
      <c r="C765">
        <v>0</v>
      </c>
      <c r="D765" t="s">
        <v>324</v>
      </c>
      <c r="E765" t="s">
        <v>2581</v>
      </c>
      <c r="F765">
        <v>27</v>
      </c>
      <c r="G765">
        <v>700000</v>
      </c>
      <c r="H765">
        <v>700000</v>
      </c>
      <c r="I765" t="s">
        <v>7</v>
      </c>
      <c r="J765">
        <v>0</v>
      </c>
      <c r="K765">
        <v>0</v>
      </c>
      <c r="L765">
        <v>0</v>
      </c>
      <c r="M765">
        <v>0</v>
      </c>
    </row>
    <row r="766" spans="1:13" ht="15" customHeight="1" x14ac:dyDescent="0.25">
      <c r="A766" t="s">
        <v>1362</v>
      </c>
      <c r="B766" t="s">
        <v>17</v>
      </c>
      <c r="C766">
        <v>0</v>
      </c>
      <c r="D766" t="s">
        <v>325</v>
      </c>
      <c r="E766" t="s">
        <v>2581</v>
      </c>
      <c r="F766">
        <v>29</v>
      </c>
      <c r="G766">
        <v>700000</v>
      </c>
      <c r="H766">
        <v>700000</v>
      </c>
      <c r="I766" t="s">
        <v>7</v>
      </c>
      <c r="J766">
        <v>0</v>
      </c>
      <c r="K766">
        <v>0</v>
      </c>
      <c r="L766">
        <v>0</v>
      </c>
      <c r="M766">
        <v>0</v>
      </c>
    </row>
    <row r="767" spans="1:13" ht="15" customHeight="1" x14ac:dyDescent="0.25">
      <c r="A767" t="s">
        <v>2767</v>
      </c>
      <c r="B767" t="s">
        <v>17</v>
      </c>
      <c r="C767" t="s">
        <v>331</v>
      </c>
      <c r="D767" t="s">
        <v>324</v>
      </c>
      <c r="E767" t="s">
        <v>2581</v>
      </c>
      <c r="F767">
        <v>22</v>
      </c>
      <c r="G767">
        <v>930000</v>
      </c>
      <c r="H767" t="s">
        <v>8</v>
      </c>
      <c r="I767">
        <v>0</v>
      </c>
      <c r="J767">
        <v>0</v>
      </c>
      <c r="K767">
        <v>0</v>
      </c>
      <c r="L767">
        <v>0</v>
      </c>
      <c r="M767">
        <v>0</v>
      </c>
    </row>
    <row r="768" spans="1:13" ht="15" customHeight="1" x14ac:dyDescent="0.25">
      <c r="A768" t="s">
        <v>2426</v>
      </c>
      <c r="B768" t="s">
        <v>17</v>
      </c>
      <c r="C768" t="s">
        <v>331</v>
      </c>
      <c r="D768" t="s">
        <v>121</v>
      </c>
      <c r="E768" t="s">
        <v>2581</v>
      </c>
      <c r="F768">
        <v>21</v>
      </c>
      <c r="G768">
        <v>1100000</v>
      </c>
      <c r="H768">
        <v>1100000</v>
      </c>
      <c r="I768">
        <v>1100000</v>
      </c>
      <c r="J768" t="s">
        <v>8</v>
      </c>
      <c r="K768">
        <v>0</v>
      </c>
      <c r="L768">
        <v>0</v>
      </c>
      <c r="M768">
        <v>0</v>
      </c>
    </row>
    <row r="769" spans="1:13" ht="15" customHeight="1" x14ac:dyDescent="0.25">
      <c r="A769" t="s">
        <v>1523</v>
      </c>
      <c r="B769" t="s">
        <v>17</v>
      </c>
      <c r="C769">
        <v>0</v>
      </c>
      <c r="D769" t="s">
        <v>121</v>
      </c>
      <c r="E769" t="s">
        <v>2581</v>
      </c>
      <c r="F769">
        <v>27</v>
      </c>
      <c r="G769">
        <v>750000</v>
      </c>
      <c r="H769">
        <v>750000</v>
      </c>
      <c r="I769" t="s">
        <v>7</v>
      </c>
      <c r="J769">
        <v>0</v>
      </c>
      <c r="K769">
        <v>0</v>
      </c>
      <c r="L769">
        <v>0</v>
      </c>
      <c r="M769">
        <v>0</v>
      </c>
    </row>
    <row r="770" spans="1:13" ht="15" customHeight="1" x14ac:dyDescent="0.25">
      <c r="A770" t="s">
        <v>1355</v>
      </c>
      <c r="B770" t="s">
        <v>17</v>
      </c>
      <c r="C770" t="s">
        <v>331</v>
      </c>
      <c r="D770" t="s">
        <v>121</v>
      </c>
      <c r="E770" t="s">
        <v>2581</v>
      </c>
      <c r="F770">
        <v>20</v>
      </c>
      <c r="G770">
        <v>733333</v>
      </c>
      <c r="H770">
        <v>733333</v>
      </c>
      <c r="I770">
        <v>733333</v>
      </c>
      <c r="J770" t="s">
        <v>8</v>
      </c>
      <c r="K770">
        <v>0</v>
      </c>
      <c r="L770">
        <v>0</v>
      </c>
      <c r="M770">
        <v>0</v>
      </c>
    </row>
    <row r="771" spans="1:13" ht="15" customHeight="1" x14ac:dyDescent="0.25">
      <c r="A771" t="s">
        <v>2723</v>
      </c>
      <c r="B771" t="s">
        <v>25</v>
      </c>
      <c r="C771" t="s">
        <v>318</v>
      </c>
      <c r="D771" t="s">
        <v>2586</v>
      </c>
      <c r="E771" t="s">
        <v>2569</v>
      </c>
      <c r="F771">
        <v>29</v>
      </c>
      <c r="G771">
        <v>7000000</v>
      </c>
      <c r="H771">
        <v>7000000</v>
      </c>
      <c r="I771">
        <v>7000000</v>
      </c>
      <c r="J771">
        <v>7000000</v>
      </c>
      <c r="K771">
        <v>7000000</v>
      </c>
      <c r="L771">
        <v>7000000</v>
      </c>
      <c r="M771">
        <v>7000000</v>
      </c>
    </row>
    <row r="772" spans="1:13" ht="15" customHeight="1" x14ac:dyDescent="0.25">
      <c r="A772" t="s">
        <v>1636</v>
      </c>
      <c r="B772" t="s">
        <v>25</v>
      </c>
      <c r="C772" t="s">
        <v>318</v>
      </c>
      <c r="D772" t="s">
        <v>2571</v>
      </c>
      <c r="E772" t="s">
        <v>2569</v>
      </c>
      <c r="F772">
        <v>27</v>
      </c>
      <c r="G772">
        <v>6000000</v>
      </c>
      <c r="H772">
        <v>6000000</v>
      </c>
      <c r="I772">
        <v>6000000</v>
      </c>
      <c r="J772">
        <v>6000000</v>
      </c>
      <c r="K772">
        <v>6000000</v>
      </c>
      <c r="L772">
        <v>6000000</v>
      </c>
      <c r="M772" t="s">
        <v>7</v>
      </c>
    </row>
    <row r="773" spans="1:13" ht="15" customHeight="1" x14ac:dyDescent="0.25">
      <c r="A773" t="s">
        <v>2466</v>
      </c>
      <c r="B773" t="s">
        <v>25</v>
      </c>
      <c r="C773" t="s">
        <v>318</v>
      </c>
      <c r="D773" t="s">
        <v>85</v>
      </c>
      <c r="E773" t="s">
        <v>2569</v>
      </c>
      <c r="F773">
        <v>29</v>
      </c>
      <c r="G773">
        <v>5500000</v>
      </c>
      <c r="H773">
        <v>5500000</v>
      </c>
      <c r="I773">
        <v>5500000</v>
      </c>
      <c r="J773">
        <v>5500000</v>
      </c>
      <c r="K773">
        <v>5500000</v>
      </c>
      <c r="L773" t="s">
        <v>7</v>
      </c>
      <c r="M773">
        <v>0</v>
      </c>
    </row>
    <row r="774" spans="1:13" ht="15" customHeight="1" x14ac:dyDescent="0.25">
      <c r="A774" t="s">
        <v>2690</v>
      </c>
      <c r="B774" t="s">
        <v>25</v>
      </c>
      <c r="C774" t="s">
        <v>318</v>
      </c>
      <c r="D774" t="s">
        <v>90</v>
      </c>
      <c r="E774" t="s">
        <v>2569</v>
      </c>
      <c r="F774">
        <v>33</v>
      </c>
      <c r="G774">
        <v>5500000</v>
      </c>
      <c r="H774">
        <v>5500000</v>
      </c>
      <c r="I774">
        <v>5500000</v>
      </c>
      <c r="J774">
        <v>5500000</v>
      </c>
      <c r="K774" t="s">
        <v>7</v>
      </c>
      <c r="L774">
        <v>0</v>
      </c>
      <c r="M774">
        <v>0</v>
      </c>
    </row>
    <row r="775" spans="1:13" ht="15" customHeight="1" x14ac:dyDescent="0.25">
      <c r="A775" t="s">
        <v>2691</v>
      </c>
      <c r="B775" t="s">
        <v>25</v>
      </c>
      <c r="C775">
        <v>0</v>
      </c>
      <c r="D775" t="s">
        <v>2572</v>
      </c>
      <c r="E775" t="s">
        <v>2569</v>
      </c>
      <c r="F775">
        <v>29</v>
      </c>
      <c r="G775">
        <v>5000000</v>
      </c>
      <c r="H775">
        <v>5000000</v>
      </c>
      <c r="I775">
        <v>5000000</v>
      </c>
      <c r="J775">
        <v>5000000</v>
      </c>
      <c r="K775">
        <v>5000000</v>
      </c>
      <c r="L775" t="s">
        <v>7</v>
      </c>
      <c r="M775">
        <v>0</v>
      </c>
    </row>
    <row r="776" spans="1:13" ht="15" customHeight="1" x14ac:dyDescent="0.25">
      <c r="A776" t="s">
        <v>2692</v>
      </c>
      <c r="B776" t="s">
        <v>25</v>
      </c>
      <c r="C776">
        <v>0</v>
      </c>
      <c r="D776" t="s">
        <v>85</v>
      </c>
      <c r="E776" t="s">
        <v>2569</v>
      </c>
      <c r="F776">
        <v>31</v>
      </c>
      <c r="G776">
        <v>3500000</v>
      </c>
      <c r="H776">
        <v>3500000</v>
      </c>
      <c r="I776">
        <v>3500000</v>
      </c>
      <c r="J776" t="s">
        <v>7</v>
      </c>
      <c r="K776">
        <v>0</v>
      </c>
      <c r="L776">
        <v>0</v>
      </c>
      <c r="M776">
        <v>0</v>
      </c>
    </row>
    <row r="777" spans="1:13" ht="15" customHeight="1" x14ac:dyDescent="0.25">
      <c r="A777" t="s">
        <v>1637</v>
      </c>
      <c r="B777" t="s">
        <v>25</v>
      </c>
      <c r="C777">
        <v>0</v>
      </c>
      <c r="D777" t="s">
        <v>70</v>
      </c>
      <c r="E777" t="s">
        <v>2569</v>
      </c>
      <c r="F777">
        <v>28</v>
      </c>
      <c r="G777">
        <v>3350000</v>
      </c>
      <c r="H777">
        <v>3350000</v>
      </c>
      <c r="I777" t="s">
        <v>7</v>
      </c>
      <c r="J777">
        <v>0</v>
      </c>
      <c r="K777">
        <v>0</v>
      </c>
      <c r="L777">
        <v>0</v>
      </c>
      <c r="M777">
        <v>0</v>
      </c>
    </row>
    <row r="778" spans="1:13" ht="15" customHeight="1" x14ac:dyDescent="0.25">
      <c r="A778" t="s">
        <v>1638</v>
      </c>
      <c r="B778" t="s">
        <v>25</v>
      </c>
      <c r="C778" t="s">
        <v>326</v>
      </c>
      <c r="D778" t="s">
        <v>2596</v>
      </c>
      <c r="E778" t="s">
        <v>2569</v>
      </c>
      <c r="F778">
        <v>32</v>
      </c>
      <c r="G778">
        <v>3000000</v>
      </c>
      <c r="H778">
        <v>3000000</v>
      </c>
      <c r="I778">
        <v>3000000</v>
      </c>
      <c r="J778" t="s">
        <v>7</v>
      </c>
      <c r="K778">
        <v>0</v>
      </c>
      <c r="L778">
        <v>0</v>
      </c>
      <c r="M778">
        <v>0</v>
      </c>
    </row>
    <row r="779" spans="1:13" ht="15" customHeight="1" x14ac:dyDescent="0.25">
      <c r="A779" t="s">
        <v>1640</v>
      </c>
      <c r="B779" t="s">
        <v>25</v>
      </c>
      <c r="C779">
        <v>0</v>
      </c>
      <c r="D779" t="s">
        <v>2580</v>
      </c>
      <c r="E779" t="s">
        <v>2569</v>
      </c>
      <c r="F779">
        <v>30</v>
      </c>
      <c r="G779">
        <v>2500000</v>
      </c>
      <c r="H779" t="s">
        <v>7</v>
      </c>
      <c r="I779">
        <v>0</v>
      </c>
      <c r="J779">
        <v>0</v>
      </c>
      <c r="K779">
        <v>0</v>
      </c>
      <c r="L779">
        <v>0</v>
      </c>
      <c r="M779">
        <v>0</v>
      </c>
    </row>
    <row r="780" spans="1:13" ht="15" customHeight="1" x14ac:dyDescent="0.25">
      <c r="A780" t="s">
        <v>1642</v>
      </c>
      <c r="B780" t="s">
        <v>25</v>
      </c>
      <c r="C780">
        <v>0</v>
      </c>
      <c r="D780" t="s">
        <v>90</v>
      </c>
      <c r="E780" t="s">
        <v>2569</v>
      </c>
      <c r="F780">
        <v>22</v>
      </c>
      <c r="G780">
        <v>2100000</v>
      </c>
      <c r="H780">
        <v>2100000</v>
      </c>
      <c r="I780" t="s">
        <v>8</v>
      </c>
      <c r="J780">
        <v>0</v>
      </c>
      <c r="K780">
        <v>0</v>
      </c>
      <c r="L780">
        <v>0</v>
      </c>
      <c r="M780">
        <v>0</v>
      </c>
    </row>
    <row r="781" spans="1:13" ht="15" customHeight="1" x14ac:dyDescent="0.25">
      <c r="A781" t="s">
        <v>4752</v>
      </c>
      <c r="B781" t="s">
        <v>25</v>
      </c>
      <c r="C781">
        <v>0</v>
      </c>
      <c r="D781" t="s">
        <v>70</v>
      </c>
      <c r="E781" t="s">
        <v>2569</v>
      </c>
      <c r="F781">
        <v>31</v>
      </c>
      <c r="G781">
        <v>1200000</v>
      </c>
      <c r="H781" t="s">
        <v>7</v>
      </c>
      <c r="I781">
        <v>0</v>
      </c>
      <c r="J781">
        <v>0</v>
      </c>
      <c r="K781">
        <v>0</v>
      </c>
      <c r="L781">
        <v>0</v>
      </c>
      <c r="M781">
        <v>0</v>
      </c>
    </row>
    <row r="782" spans="1:13" ht="15" customHeight="1" x14ac:dyDescent="0.25">
      <c r="A782" t="s">
        <v>1641</v>
      </c>
      <c r="B782" t="s">
        <v>25</v>
      </c>
      <c r="C782">
        <v>0</v>
      </c>
      <c r="D782" t="s">
        <v>90</v>
      </c>
      <c r="E782" t="s">
        <v>2569</v>
      </c>
      <c r="F782">
        <v>25</v>
      </c>
      <c r="G782">
        <v>1000000</v>
      </c>
      <c r="H782">
        <v>1000000</v>
      </c>
      <c r="I782">
        <v>1000000</v>
      </c>
      <c r="J782" t="s">
        <v>7</v>
      </c>
      <c r="K782">
        <v>0</v>
      </c>
      <c r="L782">
        <v>0</v>
      </c>
      <c r="M782">
        <v>0</v>
      </c>
    </row>
    <row r="783" spans="1:13" ht="15" customHeight="1" x14ac:dyDescent="0.25">
      <c r="A783" t="s">
        <v>1643</v>
      </c>
      <c r="B783" t="s">
        <v>25</v>
      </c>
      <c r="C783" t="s">
        <v>348</v>
      </c>
      <c r="D783" t="s">
        <v>70</v>
      </c>
      <c r="E783" t="s">
        <v>2569</v>
      </c>
      <c r="F783">
        <v>22</v>
      </c>
      <c r="G783">
        <v>1263333</v>
      </c>
      <c r="H783" t="s">
        <v>8</v>
      </c>
      <c r="I783">
        <v>0</v>
      </c>
      <c r="J783">
        <v>0</v>
      </c>
      <c r="K783">
        <v>0</v>
      </c>
      <c r="L783">
        <v>0</v>
      </c>
      <c r="M783">
        <v>0</v>
      </c>
    </row>
    <row r="784" spans="1:13" ht="15" customHeight="1" x14ac:dyDescent="0.25">
      <c r="A784" t="s">
        <v>1644</v>
      </c>
      <c r="B784" t="s">
        <v>25</v>
      </c>
      <c r="C784">
        <v>0</v>
      </c>
      <c r="D784" t="s">
        <v>85</v>
      </c>
      <c r="E784" t="s">
        <v>2569</v>
      </c>
      <c r="F784">
        <v>27</v>
      </c>
      <c r="G784">
        <v>850000</v>
      </c>
      <c r="H784" t="s">
        <v>7</v>
      </c>
      <c r="I784">
        <v>0</v>
      </c>
      <c r="J784">
        <v>0</v>
      </c>
      <c r="K784">
        <v>0</v>
      </c>
      <c r="L784">
        <v>0</v>
      </c>
      <c r="M784">
        <v>0</v>
      </c>
    </row>
    <row r="785" spans="1:13" ht="15" customHeight="1" x14ac:dyDescent="0.25">
      <c r="A785" t="s">
        <v>2630</v>
      </c>
      <c r="B785" t="s">
        <v>25</v>
      </c>
      <c r="C785">
        <v>0</v>
      </c>
      <c r="D785" t="s">
        <v>90</v>
      </c>
      <c r="E785" t="s">
        <v>2569</v>
      </c>
      <c r="F785">
        <v>23</v>
      </c>
      <c r="G785">
        <v>700000</v>
      </c>
      <c r="H785">
        <v>700000</v>
      </c>
      <c r="I785" t="s">
        <v>8</v>
      </c>
      <c r="J785">
        <v>0</v>
      </c>
      <c r="K785">
        <v>0</v>
      </c>
      <c r="L785">
        <v>0</v>
      </c>
      <c r="M785">
        <v>0</v>
      </c>
    </row>
    <row r="786" spans="1:13" ht="15" customHeight="1" x14ac:dyDescent="0.25">
      <c r="A786" t="s">
        <v>1666</v>
      </c>
      <c r="B786" t="s">
        <v>25</v>
      </c>
      <c r="C786">
        <v>0</v>
      </c>
      <c r="D786" t="s">
        <v>2576</v>
      </c>
      <c r="E786" t="s">
        <v>2569</v>
      </c>
      <c r="F786">
        <v>28</v>
      </c>
      <c r="G786">
        <v>700000</v>
      </c>
      <c r="H786">
        <v>700000</v>
      </c>
      <c r="I786" t="s">
        <v>7</v>
      </c>
      <c r="J786">
        <v>0</v>
      </c>
      <c r="K786">
        <v>0</v>
      </c>
      <c r="L786">
        <v>0</v>
      </c>
      <c r="M786">
        <v>0</v>
      </c>
    </row>
    <row r="787" spans="1:13" ht="15" customHeight="1" x14ac:dyDescent="0.25">
      <c r="A787" t="s">
        <v>1645</v>
      </c>
      <c r="B787" t="s">
        <v>25</v>
      </c>
      <c r="C787" t="s">
        <v>326</v>
      </c>
      <c r="D787" t="s">
        <v>324</v>
      </c>
      <c r="E787" t="s">
        <v>2569</v>
      </c>
      <c r="F787">
        <v>35</v>
      </c>
      <c r="G787">
        <v>6000000</v>
      </c>
      <c r="H787">
        <v>6000000</v>
      </c>
      <c r="I787">
        <v>6000000</v>
      </c>
      <c r="J787" t="s">
        <v>7</v>
      </c>
      <c r="K787">
        <v>0</v>
      </c>
      <c r="L787">
        <v>0</v>
      </c>
      <c r="M787">
        <v>0</v>
      </c>
    </row>
    <row r="788" spans="1:13" ht="15" customHeight="1" x14ac:dyDescent="0.25">
      <c r="A788" t="s">
        <v>1646</v>
      </c>
      <c r="B788" t="s">
        <v>25</v>
      </c>
      <c r="C788">
        <v>0</v>
      </c>
      <c r="D788" t="s">
        <v>325</v>
      </c>
      <c r="E788" t="s">
        <v>2569</v>
      </c>
      <c r="F788">
        <v>28</v>
      </c>
      <c r="G788">
        <v>5500000</v>
      </c>
      <c r="H788">
        <v>5500000</v>
      </c>
      <c r="I788">
        <v>5500000</v>
      </c>
      <c r="J788" t="s">
        <v>7</v>
      </c>
      <c r="K788">
        <v>0</v>
      </c>
      <c r="L788">
        <v>0</v>
      </c>
      <c r="M788">
        <v>0</v>
      </c>
    </row>
    <row r="789" spans="1:13" ht="15" customHeight="1" x14ac:dyDescent="0.25">
      <c r="A789" t="s">
        <v>1647</v>
      </c>
      <c r="B789" t="s">
        <v>25</v>
      </c>
      <c r="C789">
        <v>0</v>
      </c>
      <c r="D789" t="s">
        <v>325</v>
      </c>
      <c r="E789" t="s">
        <v>2569</v>
      </c>
      <c r="F789">
        <v>30</v>
      </c>
      <c r="G789">
        <v>2500000</v>
      </c>
      <c r="H789">
        <v>2500000</v>
      </c>
      <c r="I789">
        <v>2500000</v>
      </c>
      <c r="J789" t="s">
        <v>7</v>
      </c>
      <c r="K789">
        <v>0</v>
      </c>
      <c r="L789">
        <v>0</v>
      </c>
      <c r="M789">
        <v>0</v>
      </c>
    </row>
    <row r="790" spans="1:13" ht="15" customHeight="1" x14ac:dyDescent="0.25">
      <c r="A790" t="s">
        <v>1648</v>
      </c>
      <c r="B790" t="s">
        <v>25</v>
      </c>
      <c r="C790">
        <v>0</v>
      </c>
      <c r="D790" t="s">
        <v>324</v>
      </c>
      <c r="E790" t="s">
        <v>2569</v>
      </c>
      <c r="F790">
        <v>24</v>
      </c>
      <c r="G790">
        <v>2000000</v>
      </c>
      <c r="H790" t="s">
        <v>8</v>
      </c>
      <c r="I790">
        <v>0</v>
      </c>
      <c r="J790">
        <v>0</v>
      </c>
      <c r="K790">
        <v>0</v>
      </c>
      <c r="L790">
        <v>0</v>
      </c>
      <c r="M790">
        <v>0</v>
      </c>
    </row>
    <row r="791" spans="1:13" ht="15" customHeight="1" x14ac:dyDescent="0.25">
      <c r="A791" t="s">
        <v>1649</v>
      </c>
      <c r="B791" t="s">
        <v>25</v>
      </c>
      <c r="C791">
        <v>0</v>
      </c>
      <c r="D791" t="s">
        <v>325</v>
      </c>
      <c r="E791" t="s">
        <v>2569</v>
      </c>
      <c r="F791">
        <v>25</v>
      </c>
      <c r="G791">
        <v>1600000</v>
      </c>
      <c r="H791">
        <v>1600000</v>
      </c>
      <c r="I791" t="s">
        <v>8</v>
      </c>
      <c r="J791">
        <v>0</v>
      </c>
      <c r="K791">
        <v>0</v>
      </c>
      <c r="L791">
        <v>0</v>
      </c>
      <c r="M791">
        <v>0</v>
      </c>
    </row>
    <row r="792" spans="1:13" ht="15" customHeight="1" x14ac:dyDescent="0.25">
      <c r="A792" t="s">
        <v>1650</v>
      </c>
      <c r="B792" t="s">
        <v>25</v>
      </c>
      <c r="C792">
        <v>0</v>
      </c>
      <c r="D792" t="s">
        <v>324</v>
      </c>
      <c r="E792" t="s">
        <v>2569</v>
      </c>
      <c r="F792">
        <v>26</v>
      </c>
      <c r="G792">
        <v>1450000</v>
      </c>
      <c r="H792">
        <v>1450000</v>
      </c>
      <c r="I792">
        <v>1450000</v>
      </c>
      <c r="J792">
        <v>1450000</v>
      </c>
      <c r="K792" t="s">
        <v>7</v>
      </c>
      <c r="L792">
        <v>0</v>
      </c>
      <c r="M792">
        <v>0</v>
      </c>
    </row>
    <row r="793" spans="1:13" ht="15" customHeight="1" x14ac:dyDescent="0.25">
      <c r="A793" t="s">
        <v>1661</v>
      </c>
      <c r="B793" t="s">
        <v>25</v>
      </c>
      <c r="C793">
        <v>0</v>
      </c>
      <c r="D793" t="s">
        <v>325</v>
      </c>
      <c r="E793" t="s">
        <v>2569</v>
      </c>
      <c r="F793">
        <v>25</v>
      </c>
      <c r="G793">
        <v>700000</v>
      </c>
      <c r="H793" t="s">
        <v>8</v>
      </c>
      <c r="I793">
        <v>0</v>
      </c>
      <c r="J793">
        <v>0</v>
      </c>
      <c r="K793">
        <v>0</v>
      </c>
      <c r="L793">
        <v>0</v>
      </c>
      <c r="M793">
        <v>0</v>
      </c>
    </row>
    <row r="794" spans="1:13" ht="15" customHeight="1" x14ac:dyDescent="0.25">
      <c r="A794" t="s">
        <v>1842</v>
      </c>
      <c r="B794" t="s">
        <v>25</v>
      </c>
      <c r="C794" t="s">
        <v>318</v>
      </c>
      <c r="D794" t="s">
        <v>121</v>
      </c>
      <c r="E794" t="s">
        <v>2569</v>
      </c>
      <c r="F794">
        <v>31</v>
      </c>
      <c r="G794">
        <v>5000000</v>
      </c>
      <c r="H794">
        <v>5000000</v>
      </c>
      <c r="I794">
        <v>5000000</v>
      </c>
      <c r="J794">
        <v>5000000</v>
      </c>
      <c r="K794" t="s">
        <v>7</v>
      </c>
      <c r="L794">
        <v>0</v>
      </c>
      <c r="M794">
        <v>0</v>
      </c>
    </row>
    <row r="795" spans="1:13" ht="15" customHeight="1" x14ac:dyDescent="0.25">
      <c r="A795" t="s">
        <v>1651</v>
      </c>
      <c r="B795" t="s">
        <v>25</v>
      </c>
      <c r="C795">
        <v>0</v>
      </c>
      <c r="D795" t="s">
        <v>121</v>
      </c>
      <c r="E795" t="s">
        <v>2569</v>
      </c>
      <c r="F795">
        <v>33</v>
      </c>
      <c r="G795">
        <v>3333333</v>
      </c>
      <c r="H795" t="s">
        <v>7</v>
      </c>
      <c r="I795">
        <v>0</v>
      </c>
      <c r="J795">
        <v>0</v>
      </c>
      <c r="K795">
        <v>0</v>
      </c>
      <c r="L795">
        <v>0</v>
      </c>
      <c r="M795">
        <v>0</v>
      </c>
    </row>
    <row r="796" spans="1:13" ht="15" customHeight="1" x14ac:dyDescent="0.25">
      <c r="A796" t="s">
        <v>2739</v>
      </c>
      <c r="B796" t="s">
        <v>25</v>
      </c>
      <c r="C796" t="s">
        <v>331</v>
      </c>
      <c r="D796" t="s">
        <v>85</v>
      </c>
      <c r="E796" t="s">
        <v>2581</v>
      </c>
      <c r="F796">
        <v>18</v>
      </c>
      <c r="G796">
        <v>925000</v>
      </c>
      <c r="H796">
        <v>925000</v>
      </c>
      <c r="I796">
        <v>925000</v>
      </c>
      <c r="J796" t="s">
        <v>8</v>
      </c>
      <c r="K796">
        <v>0</v>
      </c>
      <c r="L796">
        <v>0</v>
      </c>
      <c r="M796">
        <v>0</v>
      </c>
    </row>
    <row r="797" spans="1:13" ht="15" customHeight="1" x14ac:dyDescent="0.25">
      <c r="A797" t="s">
        <v>2467</v>
      </c>
      <c r="B797" t="s">
        <v>25</v>
      </c>
      <c r="C797" t="s">
        <v>331</v>
      </c>
      <c r="D797" t="s">
        <v>2576</v>
      </c>
      <c r="E797" t="s">
        <v>2581</v>
      </c>
      <c r="F797">
        <v>19</v>
      </c>
      <c r="G797">
        <v>1462500</v>
      </c>
      <c r="H797">
        <v>1462500</v>
      </c>
      <c r="I797">
        <v>1462500</v>
      </c>
      <c r="J797" t="s">
        <v>8</v>
      </c>
      <c r="K797">
        <v>0</v>
      </c>
      <c r="L797">
        <v>0</v>
      </c>
      <c r="M797">
        <v>0</v>
      </c>
    </row>
    <row r="798" spans="1:13" ht="15" customHeight="1" x14ac:dyDescent="0.25">
      <c r="A798" t="s">
        <v>1654</v>
      </c>
      <c r="B798" t="s">
        <v>25</v>
      </c>
      <c r="C798" t="s">
        <v>331</v>
      </c>
      <c r="D798" t="s">
        <v>2571</v>
      </c>
      <c r="E798" t="s">
        <v>2581</v>
      </c>
      <c r="F798">
        <v>21</v>
      </c>
      <c r="G798">
        <v>1106666</v>
      </c>
      <c r="H798">
        <v>1106666</v>
      </c>
      <c r="I798" t="s">
        <v>8</v>
      </c>
      <c r="J798">
        <v>0</v>
      </c>
      <c r="K798">
        <v>0</v>
      </c>
      <c r="L798">
        <v>0</v>
      </c>
      <c r="M798">
        <v>0</v>
      </c>
    </row>
    <row r="799" spans="1:13" ht="15" customHeight="1" x14ac:dyDescent="0.25">
      <c r="A799" t="s">
        <v>1655</v>
      </c>
      <c r="B799" t="s">
        <v>25</v>
      </c>
      <c r="C799">
        <v>0</v>
      </c>
      <c r="D799" t="s">
        <v>2570</v>
      </c>
      <c r="E799" t="s">
        <v>2581</v>
      </c>
      <c r="F799">
        <v>23</v>
      </c>
      <c r="G799">
        <v>874125</v>
      </c>
      <c r="H799" t="s">
        <v>8</v>
      </c>
      <c r="I799">
        <v>0</v>
      </c>
      <c r="J799">
        <v>0</v>
      </c>
      <c r="K799">
        <v>0</v>
      </c>
      <c r="L799">
        <v>0</v>
      </c>
      <c r="M799">
        <v>0</v>
      </c>
    </row>
    <row r="800" spans="1:13" ht="15" customHeight="1" x14ac:dyDescent="0.25">
      <c r="A800" t="s">
        <v>2468</v>
      </c>
      <c r="B800" t="s">
        <v>25</v>
      </c>
      <c r="C800" t="s">
        <v>331</v>
      </c>
      <c r="D800" t="s">
        <v>2586</v>
      </c>
      <c r="E800" t="s">
        <v>2581</v>
      </c>
      <c r="F800">
        <v>23</v>
      </c>
      <c r="G800">
        <v>925000</v>
      </c>
      <c r="H800">
        <v>925000</v>
      </c>
      <c r="I800" t="s">
        <v>8</v>
      </c>
      <c r="J800">
        <v>0</v>
      </c>
      <c r="K800">
        <v>0</v>
      </c>
      <c r="L800">
        <v>0</v>
      </c>
      <c r="M800">
        <v>0</v>
      </c>
    </row>
    <row r="801" spans="1:13" ht="15" customHeight="1" x14ac:dyDescent="0.25">
      <c r="A801" t="s">
        <v>2469</v>
      </c>
      <c r="B801" t="s">
        <v>25</v>
      </c>
      <c r="C801">
        <v>0</v>
      </c>
      <c r="D801" t="s">
        <v>70</v>
      </c>
      <c r="E801" t="s">
        <v>2581</v>
      </c>
      <c r="F801">
        <v>25</v>
      </c>
      <c r="G801">
        <v>792500</v>
      </c>
      <c r="H801">
        <v>792500</v>
      </c>
      <c r="I801" t="s">
        <v>7</v>
      </c>
      <c r="J801">
        <v>0</v>
      </c>
      <c r="K801">
        <v>0</v>
      </c>
      <c r="L801">
        <v>0</v>
      </c>
      <c r="M801">
        <v>0</v>
      </c>
    </row>
    <row r="802" spans="1:13" ht="15" customHeight="1" x14ac:dyDescent="0.25">
      <c r="A802" t="s">
        <v>1656</v>
      </c>
      <c r="B802" t="s">
        <v>25</v>
      </c>
      <c r="C802" t="s">
        <v>331</v>
      </c>
      <c r="D802" t="s">
        <v>2580</v>
      </c>
      <c r="E802" t="s">
        <v>2581</v>
      </c>
      <c r="F802">
        <v>20</v>
      </c>
      <c r="G802">
        <v>925000</v>
      </c>
      <c r="H802">
        <v>925000</v>
      </c>
      <c r="I802" t="s">
        <v>8</v>
      </c>
      <c r="J802">
        <v>0</v>
      </c>
      <c r="K802">
        <v>0</v>
      </c>
      <c r="L802">
        <v>0</v>
      </c>
      <c r="M802">
        <v>0</v>
      </c>
    </row>
    <row r="803" spans="1:13" ht="15" customHeight="1" x14ac:dyDescent="0.25">
      <c r="A803" t="s">
        <v>2470</v>
      </c>
      <c r="B803" t="s">
        <v>25</v>
      </c>
      <c r="C803" t="s">
        <v>331</v>
      </c>
      <c r="D803" t="s">
        <v>90</v>
      </c>
      <c r="E803" t="s">
        <v>2581</v>
      </c>
      <c r="F803">
        <v>20</v>
      </c>
      <c r="G803">
        <v>756667</v>
      </c>
      <c r="H803">
        <v>756667</v>
      </c>
      <c r="I803">
        <v>756667</v>
      </c>
      <c r="J803" t="s">
        <v>8</v>
      </c>
      <c r="K803">
        <v>0</v>
      </c>
      <c r="L803">
        <v>0</v>
      </c>
      <c r="M803">
        <v>0</v>
      </c>
    </row>
    <row r="804" spans="1:13" ht="15" customHeight="1" x14ac:dyDescent="0.25">
      <c r="A804" t="s">
        <v>1660</v>
      </c>
      <c r="B804" t="s">
        <v>25</v>
      </c>
      <c r="C804" t="s">
        <v>331</v>
      </c>
      <c r="D804" t="s">
        <v>70</v>
      </c>
      <c r="E804" t="s">
        <v>2581</v>
      </c>
      <c r="F804">
        <v>23</v>
      </c>
      <c r="G804">
        <v>720000</v>
      </c>
      <c r="H804" t="s">
        <v>8</v>
      </c>
      <c r="I804">
        <v>0</v>
      </c>
      <c r="J804">
        <v>0</v>
      </c>
      <c r="K804">
        <v>0</v>
      </c>
      <c r="L804">
        <v>0</v>
      </c>
      <c r="M804">
        <v>0</v>
      </c>
    </row>
    <row r="805" spans="1:13" ht="15" customHeight="1" x14ac:dyDescent="0.25">
      <c r="A805" t="s">
        <v>1731</v>
      </c>
      <c r="B805" t="s">
        <v>25</v>
      </c>
      <c r="C805">
        <v>0</v>
      </c>
      <c r="D805" t="s">
        <v>70</v>
      </c>
      <c r="E805" t="s">
        <v>2581</v>
      </c>
      <c r="F805">
        <v>26</v>
      </c>
      <c r="G805">
        <v>700000</v>
      </c>
      <c r="H805">
        <v>700000</v>
      </c>
      <c r="I805" t="s">
        <v>7</v>
      </c>
      <c r="J805">
        <v>0</v>
      </c>
      <c r="K805">
        <v>0</v>
      </c>
      <c r="L805">
        <v>0</v>
      </c>
      <c r="M805">
        <v>0</v>
      </c>
    </row>
    <row r="806" spans="1:13" ht="15" customHeight="1" x14ac:dyDescent="0.25">
      <c r="A806" t="s">
        <v>2631</v>
      </c>
      <c r="B806" t="s">
        <v>25</v>
      </c>
      <c r="C806">
        <v>0</v>
      </c>
      <c r="D806" t="s">
        <v>2576</v>
      </c>
      <c r="E806" t="s">
        <v>2581</v>
      </c>
      <c r="F806">
        <v>26</v>
      </c>
      <c r="G806">
        <v>675000</v>
      </c>
      <c r="H806" t="s">
        <v>7</v>
      </c>
      <c r="I806">
        <v>0</v>
      </c>
      <c r="J806">
        <v>0</v>
      </c>
      <c r="K806">
        <v>0</v>
      </c>
      <c r="L806">
        <v>0</v>
      </c>
      <c r="M806">
        <v>0</v>
      </c>
    </row>
    <row r="807" spans="1:13" ht="15" customHeight="1" x14ac:dyDescent="0.25">
      <c r="A807" t="s">
        <v>1665</v>
      </c>
      <c r="B807" t="s">
        <v>25</v>
      </c>
      <c r="C807">
        <v>0</v>
      </c>
      <c r="D807" t="s">
        <v>2580</v>
      </c>
      <c r="E807" t="s">
        <v>2581</v>
      </c>
      <c r="F807">
        <v>29</v>
      </c>
      <c r="G807">
        <v>675000</v>
      </c>
      <c r="H807" t="s">
        <v>7</v>
      </c>
      <c r="I807">
        <v>0</v>
      </c>
      <c r="J807">
        <v>0</v>
      </c>
      <c r="K807">
        <v>0</v>
      </c>
      <c r="L807">
        <v>0</v>
      </c>
      <c r="M807">
        <v>0</v>
      </c>
    </row>
    <row r="808" spans="1:13" ht="15" customHeight="1" x14ac:dyDescent="0.25">
      <c r="A808" t="s">
        <v>2471</v>
      </c>
      <c r="B808" t="s">
        <v>25</v>
      </c>
      <c r="C808" t="s">
        <v>331</v>
      </c>
      <c r="D808" t="s">
        <v>324</v>
      </c>
      <c r="E808" t="s">
        <v>2581</v>
      </c>
      <c r="F808">
        <v>24</v>
      </c>
      <c r="G808">
        <v>925000</v>
      </c>
      <c r="H808" t="s">
        <v>8</v>
      </c>
      <c r="I808">
        <v>0</v>
      </c>
      <c r="J808">
        <v>0</v>
      </c>
      <c r="K808">
        <v>0</v>
      </c>
      <c r="L808">
        <v>0</v>
      </c>
      <c r="M808">
        <v>0</v>
      </c>
    </row>
    <row r="809" spans="1:13" ht="15" customHeight="1" x14ac:dyDescent="0.25">
      <c r="A809" t="s">
        <v>1653</v>
      </c>
      <c r="B809" t="s">
        <v>25</v>
      </c>
      <c r="C809" t="s">
        <v>333</v>
      </c>
      <c r="D809" t="s">
        <v>324</v>
      </c>
      <c r="E809" t="s">
        <v>334</v>
      </c>
      <c r="F809">
        <v>19</v>
      </c>
      <c r="G809">
        <v>1431667</v>
      </c>
      <c r="H809">
        <v>1431667</v>
      </c>
      <c r="I809">
        <v>1431667</v>
      </c>
      <c r="J809" t="s">
        <v>8</v>
      </c>
      <c r="K809">
        <v>0</v>
      </c>
      <c r="L809">
        <v>0</v>
      </c>
      <c r="M809">
        <v>0</v>
      </c>
    </row>
    <row r="810" spans="1:13" ht="15" customHeight="1" x14ac:dyDescent="0.25">
      <c r="A810" t="s">
        <v>2472</v>
      </c>
      <c r="B810" t="s">
        <v>25</v>
      </c>
      <c r="C810" t="s">
        <v>333</v>
      </c>
      <c r="D810" t="s">
        <v>324</v>
      </c>
      <c r="E810" t="s">
        <v>334</v>
      </c>
      <c r="F810">
        <v>19</v>
      </c>
      <c r="G810">
        <v>910833</v>
      </c>
      <c r="H810">
        <v>910833</v>
      </c>
      <c r="I810">
        <v>910833</v>
      </c>
      <c r="J810" t="s">
        <v>8</v>
      </c>
      <c r="K810">
        <v>0</v>
      </c>
      <c r="L810">
        <v>0</v>
      </c>
      <c r="M810">
        <v>0</v>
      </c>
    </row>
    <row r="811" spans="1:13" ht="15" customHeight="1" x14ac:dyDescent="0.25">
      <c r="A811" t="s">
        <v>1658</v>
      </c>
      <c r="B811" t="s">
        <v>25</v>
      </c>
      <c r="C811" t="s">
        <v>331</v>
      </c>
      <c r="D811" t="s">
        <v>324</v>
      </c>
      <c r="E811" t="s">
        <v>2581</v>
      </c>
      <c r="F811">
        <v>21</v>
      </c>
      <c r="G811">
        <v>925000</v>
      </c>
      <c r="H811">
        <v>925000</v>
      </c>
      <c r="I811" t="s">
        <v>8</v>
      </c>
      <c r="J811">
        <v>0</v>
      </c>
      <c r="K811">
        <v>0</v>
      </c>
      <c r="L811">
        <v>0</v>
      </c>
      <c r="M811">
        <v>0</v>
      </c>
    </row>
    <row r="812" spans="1:13" ht="15" customHeight="1" x14ac:dyDescent="0.25">
      <c r="A812" t="s">
        <v>1533</v>
      </c>
      <c r="B812" t="s">
        <v>25</v>
      </c>
      <c r="C812" t="s">
        <v>331</v>
      </c>
      <c r="D812" t="s">
        <v>79</v>
      </c>
      <c r="E812" t="s">
        <v>2581</v>
      </c>
      <c r="F812">
        <v>23</v>
      </c>
      <c r="G812">
        <v>925000</v>
      </c>
      <c r="H812" t="s">
        <v>8</v>
      </c>
      <c r="I812">
        <v>0</v>
      </c>
      <c r="J812">
        <v>0</v>
      </c>
      <c r="K812">
        <v>0</v>
      </c>
      <c r="L812">
        <v>0</v>
      </c>
      <c r="M812">
        <v>0</v>
      </c>
    </row>
    <row r="813" spans="1:13" ht="15" customHeight="1" x14ac:dyDescent="0.25">
      <c r="A813" t="s">
        <v>1659</v>
      </c>
      <c r="B813" t="s">
        <v>25</v>
      </c>
      <c r="C813" t="s">
        <v>331</v>
      </c>
      <c r="D813" t="s">
        <v>79</v>
      </c>
      <c r="E813" t="s">
        <v>2581</v>
      </c>
      <c r="F813">
        <v>22</v>
      </c>
      <c r="G813">
        <v>854722</v>
      </c>
      <c r="H813" t="s">
        <v>8</v>
      </c>
      <c r="I813">
        <v>0</v>
      </c>
      <c r="J813">
        <v>0</v>
      </c>
      <c r="K813">
        <v>0</v>
      </c>
      <c r="L813">
        <v>0</v>
      </c>
      <c r="M813">
        <v>0</v>
      </c>
    </row>
    <row r="814" spans="1:13" x14ac:dyDescent="0.25">
      <c r="A814" t="s">
        <v>2632</v>
      </c>
      <c r="B814" t="s">
        <v>25</v>
      </c>
      <c r="C814" t="s">
        <v>331</v>
      </c>
      <c r="D814" t="s">
        <v>79</v>
      </c>
      <c r="E814" t="s">
        <v>2581</v>
      </c>
      <c r="F814">
        <v>22</v>
      </c>
      <c r="G814">
        <v>935833</v>
      </c>
      <c r="H814" t="s">
        <v>8</v>
      </c>
      <c r="I814">
        <v>0</v>
      </c>
      <c r="J814">
        <v>0</v>
      </c>
      <c r="K814">
        <v>0</v>
      </c>
      <c r="L814">
        <v>0</v>
      </c>
      <c r="M814">
        <v>0</v>
      </c>
    </row>
    <row r="815" spans="1:13" ht="15" customHeight="1" x14ac:dyDescent="0.25">
      <c r="A815" t="s">
        <v>1662</v>
      </c>
      <c r="B815" t="s">
        <v>25</v>
      </c>
      <c r="C815">
        <v>0</v>
      </c>
      <c r="D815" t="s">
        <v>324</v>
      </c>
      <c r="E815" t="s">
        <v>2581</v>
      </c>
      <c r="F815">
        <v>24</v>
      </c>
      <c r="G815">
        <v>675000</v>
      </c>
      <c r="H815" t="s">
        <v>8</v>
      </c>
      <c r="I815">
        <v>0</v>
      </c>
      <c r="J815">
        <v>0</v>
      </c>
      <c r="K815">
        <v>0</v>
      </c>
      <c r="L815">
        <v>0</v>
      </c>
      <c r="M815">
        <v>0</v>
      </c>
    </row>
    <row r="816" spans="1:13" ht="15" customHeight="1" x14ac:dyDescent="0.25">
      <c r="A816" t="s">
        <v>1664</v>
      </c>
      <c r="B816" t="s">
        <v>25</v>
      </c>
      <c r="C816">
        <v>0</v>
      </c>
      <c r="D816" t="s">
        <v>325</v>
      </c>
      <c r="E816" t="s">
        <v>2581</v>
      </c>
      <c r="F816">
        <v>28</v>
      </c>
      <c r="G816">
        <v>675000</v>
      </c>
      <c r="H816" t="s">
        <v>7</v>
      </c>
      <c r="I816">
        <v>0</v>
      </c>
      <c r="J816">
        <v>0</v>
      </c>
      <c r="K816">
        <v>0</v>
      </c>
      <c r="L816">
        <v>0</v>
      </c>
      <c r="M816">
        <v>0</v>
      </c>
    </row>
    <row r="817" spans="1:13" ht="15" customHeight="1" x14ac:dyDescent="0.25">
      <c r="A817" t="s">
        <v>2750</v>
      </c>
      <c r="B817" t="s">
        <v>25</v>
      </c>
      <c r="C817" t="s">
        <v>331</v>
      </c>
      <c r="D817" t="s">
        <v>121</v>
      </c>
      <c r="E817" t="s">
        <v>2581</v>
      </c>
      <c r="F817">
        <v>23</v>
      </c>
      <c r="G817">
        <v>925000</v>
      </c>
      <c r="H817" t="s">
        <v>8</v>
      </c>
      <c r="I817">
        <v>0</v>
      </c>
      <c r="J817">
        <v>0</v>
      </c>
      <c r="K817">
        <v>0</v>
      </c>
      <c r="L817">
        <v>0</v>
      </c>
      <c r="M817">
        <v>0</v>
      </c>
    </row>
    <row r="818" spans="1:13" ht="15" customHeight="1" x14ac:dyDescent="0.25">
      <c r="A818" t="s">
        <v>1657</v>
      </c>
      <c r="B818" t="s">
        <v>25</v>
      </c>
      <c r="C818" t="s">
        <v>333</v>
      </c>
      <c r="D818" t="s">
        <v>121</v>
      </c>
      <c r="E818" t="s">
        <v>334</v>
      </c>
      <c r="F818">
        <v>19</v>
      </c>
      <c r="G818">
        <v>927500</v>
      </c>
      <c r="H818">
        <v>927500</v>
      </c>
      <c r="I818">
        <v>927500</v>
      </c>
      <c r="J818" t="s">
        <v>8</v>
      </c>
      <c r="K818">
        <v>0</v>
      </c>
      <c r="L818">
        <v>0</v>
      </c>
      <c r="M818">
        <v>0</v>
      </c>
    </row>
    <row r="819" spans="1:13" ht="15" customHeight="1" x14ac:dyDescent="0.25">
      <c r="A819" t="s">
        <v>2633</v>
      </c>
      <c r="B819" t="s">
        <v>25</v>
      </c>
      <c r="C819">
        <v>0</v>
      </c>
      <c r="D819" t="s">
        <v>121</v>
      </c>
      <c r="E819" t="s">
        <v>2581</v>
      </c>
      <c r="F819">
        <v>27</v>
      </c>
      <c r="G819">
        <v>700000</v>
      </c>
      <c r="H819" t="s">
        <v>7</v>
      </c>
      <c r="I819">
        <v>0</v>
      </c>
      <c r="J819">
        <v>0</v>
      </c>
      <c r="K819">
        <v>0</v>
      </c>
      <c r="L819">
        <v>0</v>
      </c>
      <c r="M819">
        <v>0</v>
      </c>
    </row>
    <row r="820" spans="1:13" ht="15" customHeight="1" x14ac:dyDescent="0.25">
      <c r="A820" t="s">
        <v>1663</v>
      </c>
      <c r="B820" t="s">
        <v>25</v>
      </c>
      <c r="C820">
        <v>0</v>
      </c>
      <c r="D820" t="s">
        <v>121</v>
      </c>
      <c r="E820" t="s">
        <v>2581</v>
      </c>
      <c r="F820">
        <v>26</v>
      </c>
      <c r="G820">
        <v>675000</v>
      </c>
      <c r="H820" t="s">
        <v>7</v>
      </c>
      <c r="I820">
        <v>0</v>
      </c>
      <c r="J820">
        <v>0</v>
      </c>
      <c r="K820">
        <v>0</v>
      </c>
      <c r="L820">
        <v>0</v>
      </c>
      <c r="M820">
        <v>0</v>
      </c>
    </row>
    <row r="821" spans="1:13" x14ac:dyDescent="0.25">
      <c r="A821" t="s">
        <v>2679</v>
      </c>
      <c r="B821" t="s">
        <v>30</v>
      </c>
      <c r="C821" t="s">
        <v>326</v>
      </c>
      <c r="D821" t="s">
        <v>2571</v>
      </c>
      <c r="E821" t="s">
        <v>2569</v>
      </c>
      <c r="F821">
        <v>30</v>
      </c>
      <c r="G821">
        <v>8000000</v>
      </c>
      <c r="H821">
        <v>8000000</v>
      </c>
      <c r="I821">
        <v>8000000</v>
      </c>
      <c r="J821">
        <v>8000000</v>
      </c>
      <c r="K821">
        <v>8000000</v>
      </c>
      <c r="L821">
        <v>8000000</v>
      </c>
      <c r="M821">
        <v>8000000</v>
      </c>
    </row>
    <row r="822" spans="1:13" ht="15" customHeight="1" x14ac:dyDescent="0.25">
      <c r="A822" t="s">
        <v>2205</v>
      </c>
      <c r="B822" t="s">
        <v>30</v>
      </c>
      <c r="C822" t="s">
        <v>326</v>
      </c>
      <c r="D822" t="s">
        <v>90</v>
      </c>
      <c r="E822" t="s">
        <v>2569</v>
      </c>
      <c r="F822">
        <v>28</v>
      </c>
      <c r="G822">
        <v>7000000</v>
      </c>
      <c r="H822">
        <v>7000000</v>
      </c>
      <c r="I822">
        <v>7000000</v>
      </c>
      <c r="J822">
        <v>7000000</v>
      </c>
      <c r="K822">
        <v>7000000</v>
      </c>
      <c r="L822">
        <v>7000000</v>
      </c>
      <c r="M822" t="s">
        <v>7</v>
      </c>
    </row>
    <row r="823" spans="1:13" ht="15" customHeight="1" x14ac:dyDescent="0.25">
      <c r="A823" t="s">
        <v>2210</v>
      </c>
      <c r="B823" t="s">
        <v>30</v>
      </c>
      <c r="C823">
        <v>0</v>
      </c>
      <c r="D823" t="s">
        <v>2580</v>
      </c>
      <c r="E823" t="s">
        <v>2569</v>
      </c>
      <c r="F823">
        <v>22</v>
      </c>
      <c r="G823">
        <v>6000000</v>
      </c>
      <c r="H823">
        <v>6000000</v>
      </c>
      <c r="I823">
        <v>6000000</v>
      </c>
      <c r="J823">
        <v>6000000</v>
      </c>
      <c r="K823" t="s">
        <v>8</v>
      </c>
      <c r="L823">
        <v>0</v>
      </c>
      <c r="M823">
        <v>0</v>
      </c>
    </row>
    <row r="824" spans="1:13" ht="15" customHeight="1" x14ac:dyDescent="0.25">
      <c r="A824" t="s">
        <v>2206</v>
      </c>
      <c r="B824" t="s">
        <v>30</v>
      </c>
      <c r="C824">
        <v>0</v>
      </c>
      <c r="D824" t="s">
        <v>2576</v>
      </c>
      <c r="E824" t="s">
        <v>2569</v>
      </c>
      <c r="F824">
        <v>25</v>
      </c>
      <c r="G824">
        <v>5625000</v>
      </c>
      <c r="H824">
        <v>5625000</v>
      </c>
      <c r="I824">
        <v>5625000</v>
      </c>
      <c r="J824" t="s">
        <v>7</v>
      </c>
      <c r="K824">
        <v>0</v>
      </c>
      <c r="L824">
        <v>0</v>
      </c>
      <c r="M824">
        <v>0</v>
      </c>
    </row>
    <row r="825" spans="1:13" ht="15" customHeight="1" x14ac:dyDescent="0.25">
      <c r="A825" t="s">
        <v>2207</v>
      </c>
      <c r="B825" t="s">
        <v>30</v>
      </c>
      <c r="C825">
        <v>0</v>
      </c>
      <c r="D825" t="s">
        <v>2570</v>
      </c>
      <c r="E825" t="s">
        <v>2569</v>
      </c>
      <c r="F825">
        <v>29</v>
      </c>
      <c r="G825">
        <v>2000000</v>
      </c>
      <c r="H825" t="s">
        <v>7</v>
      </c>
      <c r="I825">
        <v>0</v>
      </c>
      <c r="J825">
        <v>0</v>
      </c>
      <c r="K825">
        <v>0</v>
      </c>
      <c r="L825">
        <v>0</v>
      </c>
      <c r="M825">
        <v>0</v>
      </c>
    </row>
    <row r="826" spans="1:13" ht="15" customHeight="1" x14ac:dyDescent="0.25">
      <c r="A826" t="s">
        <v>2752</v>
      </c>
      <c r="B826" t="s">
        <v>30</v>
      </c>
      <c r="C826">
        <v>0</v>
      </c>
      <c r="D826" t="s">
        <v>90</v>
      </c>
      <c r="E826" t="s">
        <v>2569</v>
      </c>
      <c r="F826">
        <v>27</v>
      </c>
      <c r="G826">
        <v>1500000</v>
      </c>
      <c r="H826">
        <v>1500000</v>
      </c>
      <c r="I826" t="s">
        <v>7</v>
      </c>
      <c r="J826">
        <v>0</v>
      </c>
      <c r="K826">
        <v>0</v>
      </c>
      <c r="L826">
        <v>0</v>
      </c>
      <c r="M826">
        <v>0</v>
      </c>
    </row>
    <row r="827" spans="1:13" x14ac:dyDescent="0.25">
      <c r="A827" t="s">
        <v>2212</v>
      </c>
      <c r="B827" t="s">
        <v>30</v>
      </c>
      <c r="C827">
        <v>0</v>
      </c>
      <c r="D827" t="s">
        <v>2572</v>
      </c>
      <c r="E827" t="s">
        <v>2569</v>
      </c>
      <c r="F827">
        <v>23</v>
      </c>
      <c r="G827">
        <v>1000000</v>
      </c>
      <c r="H827" t="s">
        <v>8</v>
      </c>
      <c r="I827">
        <v>0</v>
      </c>
      <c r="J827">
        <v>0</v>
      </c>
      <c r="K827">
        <v>0</v>
      </c>
      <c r="L827">
        <v>0</v>
      </c>
      <c r="M827">
        <v>0</v>
      </c>
    </row>
    <row r="828" spans="1:13" ht="15" customHeight="1" x14ac:dyDescent="0.25">
      <c r="A828" t="s">
        <v>2213</v>
      </c>
      <c r="B828" t="s">
        <v>30</v>
      </c>
      <c r="C828">
        <v>0</v>
      </c>
      <c r="D828" t="s">
        <v>2576</v>
      </c>
      <c r="E828" t="s">
        <v>2569</v>
      </c>
      <c r="F828">
        <v>26</v>
      </c>
      <c r="G828">
        <v>925000</v>
      </c>
      <c r="H828">
        <v>925000</v>
      </c>
      <c r="I828" t="s">
        <v>7</v>
      </c>
      <c r="J828">
        <v>0</v>
      </c>
      <c r="K828">
        <v>0</v>
      </c>
      <c r="L828">
        <v>0</v>
      </c>
      <c r="M828">
        <v>0</v>
      </c>
    </row>
    <row r="829" spans="1:13" ht="15" customHeight="1" x14ac:dyDescent="0.25">
      <c r="A829" t="s">
        <v>2231</v>
      </c>
      <c r="B829" t="s">
        <v>30</v>
      </c>
      <c r="C829">
        <v>0</v>
      </c>
      <c r="D829" t="s">
        <v>90</v>
      </c>
      <c r="E829" t="s">
        <v>2569</v>
      </c>
      <c r="F829">
        <v>29</v>
      </c>
      <c r="G829">
        <v>700000</v>
      </c>
      <c r="H829" t="s">
        <v>7</v>
      </c>
      <c r="I829">
        <v>0</v>
      </c>
      <c r="J829">
        <v>0</v>
      </c>
      <c r="K829">
        <v>0</v>
      </c>
      <c r="L829">
        <v>0</v>
      </c>
      <c r="M829">
        <v>0</v>
      </c>
    </row>
    <row r="830" spans="1:13" ht="15" customHeight="1" x14ac:dyDescent="0.25">
      <c r="A830" t="s">
        <v>2203</v>
      </c>
      <c r="B830" t="s">
        <v>30</v>
      </c>
      <c r="C830">
        <v>0</v>
      </c>
      <c r="D830" t="s">
        <v>70</v>
      </c>
      <c r="E830" t="s">
        <v>2569</v>
      </c>
      <c r="F830">
        <v>26</v>
      </c>
      <c r="G830">
        <v>700000</v>
      </c>
      <c r="H830" t="s">
        <v>7</v>
      </c>
      <c r="I830">
        <v>0</v>
      </c>
      <c r="J830">
        <v>0</v>
      </c>
      <c r="K830">
        <v>0</v>
      </c>
      <c r="L830">
        <v>0</v>
      </c>
      <c r="M830">
        <v>0</v>
      </c>
    </row>
    <row r="831" spans="1:13" ht="15" customHeight="1" x14ac:dyDescent="0.25">
      <c r="A831" t="s">
        <v>2209</v>
      </c>
      <c r="B831" t="s">
        <v>30</v>
      </c>
      <c r="C831">
        <v>0</v>
      </c>
      <c r="D831" t="s">
        <v>70</v>
      </c>
      <c r="E831" t="s">
        <v>2569</v>
      </c>
      <c r="F831">
        <v>23</v>
      </c>
      <c r="G831">
        <v>700000</v>
      </c>
      <c r="H831">
        <v>700000</v>
      </c>
      <c r="I831" t="s">
        <v>8</v>
      </c>
      <c r="J831">
        <v>0</v>
      </c>
      <c r="K831">
        <v>0</v>
      </c>
      <c r="L831">
        <v>0</v>
      </c>
      <c r="M831">
        <v>0</v>
      </c>
    </row>
    <row r="832" spans="1:13" ht="15" customHeight="1" x14ac:dyDescent="0.25">
      <c r="A832" t="s">
        <v>2215</v>
      </c>
      <c r="B832" t="s">
        <v>30</v>
      </c>
      <c r="C832" t="s">
        <v>364</v>
      </c>
      <c r="D832" t="s">
        <v>324</v>
      </c>
      <c r="E832" t="s">
        <v>2569</v>
      </c>
      <c r="F832">
        <v>29</v>
      </c>
      <c r="G832">
        <v>11500000</v>
      </c>
      <c r="H832">
        <v>11500000</v>
      </c>
      <c r="I832">
        <v>11500000</v>
      </c>
      <c r="J832">
        <v>11500000</v>
      </c>
      <c r="K832">
        <v>11500000</v>
      </c>
      <c r="L832">
        <v>11500000</v>
      </c>
      <c r="M832">
        <v>11500000</v>
      </c>
    </row>
    <row r="833" spans="1:13" ht="15" customHeight="1" x14ac:dyDescent="0.25">
      <c r="A833" t="s">
        <v>2214</v>
      </c>
      <c r="B833" t="s">
        <v>30</v>
      </c>
      <c r="C833" t="s">
        <v>326</v>
      </c>
      <c r="D833" t="s">
        <v>324</v>
      </c>
      <c r="E833" t="s">
        <v>2569</v>
      </c>
      <c r="F833">
        <v>34</v>
      </c>
      <c r="G833">
        <v>8000000</v>
      </c>
      <c r="H833">
        <v>8000000</v>
      </c>
      <c r="I833">
        <v>8000000</v>
      </c>
      <c r="J833">
        <v>8000000</v>
      </c>
      <c r="K833">
        <v>8000000</v>
      </c>
      <c r="L833">
        <v>8000000</v>
      </c>
      <c r="M833" t="s">
        <v>7</v>
      </c>
    </row>
    <row r="834" spans="1:13" ht="15" customHeight="1" x14ac:dyDescent="0.25">
      <c r="A834" t="s">
        <v>2792</v>
      </c>
      <c r="B834" t="s">
        <v>30</v>
      </c>
      <c r="C834" t="s">
        <v>364</v>
      </c>
      <c r="D834" t="s">
        <v>325</v>
      </c>
      <c r="E834" t="s">
        <v>2569</v>
      </c>
      <c r="F834">
        <v>32</v>
      </c>
      <c r="G834">
        <v>7000000</v>
      </c>
      <c r="H834">
        <v>7000000</v>
      </c>
      <c r="I834">
        <v>7000000</v>
      </c>
      <c r="J834">
        <v>7000000</v>
      </c>
      <c r="K834">
        <v>7000000</v>
      </c>
      <c r="L834">
        <v>7000000</v>
      </c>
      <c r="M834">
        <v>7000000</v>
      </c>
    </row>
    <row r="835" spans="1:13" ht="15" customHeight="1" x14ac:dyDescent="0.25">
      <c r="A835" t="s">
        <v>2217</v>
      </c>
      <c r="B835" t="s">
        <v>30</v>
      </c>
      <c r="C835">
        <v>0</v>
      </c>
      <c r="D835" t="s">
        <v>325</v>
      </c>
      <c r="E835" t="s">
        <v>2569</v>
      </c>
      <c r="F835">
        <v>28</v>
      </c>
      <c r="G835">
        <v>3270000</v>
      </c>
      <c r="H835" t="s">
        <v>7</v>
      </c>
      <c r="I835">
        <v>0</v>
      </c>
      <c r="J835">
        <v>0</v>
      </c>
      <c r="K835">
        <v>0</v>
      </c>
      <c r="L835">
        <v>0</v>
      </c>
      <c r="M835">
        <v>0</v>
      </c>
    </row>
    <row r="836" spans="1:13" ht="15" customHeight="1" x14ac:dyDescent="0.25">
      <c r="A836" t="s">
        <v>2219</v>
      </c>
      <c r="B836" t="s">
        <v>30</v>
      </c>
      <c r="C836">
        <v>0</v>
      </c>
      <c r="D836" t="s">
        <v>324</v>
      </c>
      <c r="E836" t="s">
        <v>2569</v>
      </c>
      <c r="F836">
        <v>28</v>
      </c>
      <c r="G836">
        <v>960000</v>
      </c>
      <c r="H836" t="s">
        <v>7</v>
      </c>
      <c r="I836">
        <v>0</v>
      </c>
      <c r="J836">
        <v>0</v>
      </c>
      <c r="K836">
        <v>0</v>
      </c>
      <c r="L836">
        <v>0</v>
      </c>
      <c r="M836">
        <v>0</v>
      </c>
    </row>
    <row r="837" spans="1:13" ht="15" customHeight="1" x14ac:dyDescent="0.25">
      <c r="A837" t="s">
        <v>2113</v>
      </c>
      <c r="B837" t="s">
        <v>30</v>
      </c>
      <c r="C837">
        <v>0</v>
      </c>
      <c r="D837" t="s">
        <v>324</v>
      </c>
      <c r="E837" t="s">
        <v>2569</v>
      </c>
      <c r="F837">
        <v>29</v>
      </c>
      <c r="G837">
        <v>800000</v>
      </c>
      <c r="H837" t="s">
        <v>7</v>
      </c>
      <c r="I837">
        <v>0</v>
      </c>
      <c r="J837">
        <v>0</v>
      </c>
      <c r="K837">
        <v>0</v>
      </c>
      <c r="L837">
        <v>0</v>
      </c>
      <c r="M837">
        <v>0</v>
      </c>
    </row>
    <row r="838" spans="1:13" ht="15" customHeight="1" x14ac:dyDescent="0.25">
      <c r="A838" t="s">
        <v>2234</v>
      </c>
      <c r="B838" t="s">
        <v>30</v>
      </c>
      <c r="C838" t="s">
        <v>331</v>
      </c>
      <c r="D838" t="s">
        <v>325</v>
      </c>
      <c r="E838" t="s">
        <v>2569</v>
      </c>
      <c r="F838">
        <v>23</v>
      </c>
      <c r="G838">
        <v>735000</v>
      </c>
      <c r="H838" t="s">
        <v>8</v>
      </c>
      <c r="I838">
        <v>0</v>
      </c>
      <c r="J838">
        <v>0</v>
      </c>
      <c r="K838">
        <v>0</v>
      </c>
      <c r="L838">
        <v>0</v>
      </c>
      <c r="M838">
        <v>0</v>
      </c>
    </row>
    <row r="839" spans="1:13" ht="15" customHeight="1" x14ac:dyDescent="0.25">
      <c r="A839" t="s">
        <v>2239</v>
      </c>
      <c r="B839" t="s">
        <v>30</v>
      </c>
      <c r="C839">
        <v>0</v>
      </c>
      <c r="D839" t="s">
        <v>325</v>
      </c>
      <c r="E839" t="s">
        <v>2569</v>
      </c>
      <c r="F839">
        <v>26</v>
      </c>
      <c r="G839">
        <v>675000</v>
      </c>
      <c r="H839" t="s">
        <v>7</v>
      </c>
      <c r="I839">
        <v>0</v>
      </c>
      <c r="J839">
        <v>0</v>
      </c>
      <c r="K839">
        <v>0</v>
      </c>
      <c r="L839">
        <v>0</v>
      </c>
      <c r="M839">
        <v>0</v>
      </c>
    </row>
    <row r="840" spans="1:13" ht="15" customHeight="1" x14ac:dyDescent="0.25">
      <c r="A840" t="s">
        <v>2220</v>
      </c>
      <c r="B840" t="s">
        <v>30</v>
      </c>
      <c r="C840" t="s">
        <v>326</v>
      </c>
      <c r="D840" t="s">
        <v>121</v>
      </c>
      <c r="E840" t="s">
        <v>2569</v>
      </c>
      <c r="F840">
        <v>29</v>
      </c>
      <c r="G840">
        <v>5750000</v>
      </c>
      <c r="H840">
        <v>5750000</v>
      </c>
      <c r="I840">
        <v>5750000</v>
      </c>
      <c r="J840">
        <v>5750000</v>
      </c>
      <c r="K840">
        <v>5750000</v>
      </c>
      <c r="L840" t="s">
        <v>7</v>
      </c>
      <c r="M840">
        <v>0</v>
      </c>
    </row>
    <row r="841" spans="1:13" ht="15" customHeight="1" x14ac:dyDescent="0.25">
      <c r="A841" t="s">
        <v>2221</v>
      </c>
      <c r="B841" t="s">
        <v>30</v>
      </c>
      <c r="C841">
        <v>0</v>
      </c>
      <c r="D841" t="s">
        <v>121</v>
      </c>
      <c r="E841" t="s">
        <v>2569</v>
      </c>
      <c r="F841">
        <v>30</v>
      </c>
      <c r="G841">
        <v>1900000</v>
      </c>
      <c r="H841" t="s">
        <v>7</v>
      </c>
      <c r="I841">
        <v>0</v>
      </c>
      <c r="J841">
        <v>0</v>
      </c>
      <c r="K841">
        <v>0</v>
      </c>
      <c r="L841">
        <v>0</v>
      </c>
      <c r="M841">
        <v>0</v>
      </c>
    </row>
    <row r="842" spans="1:13" ht="15" customHeight="1" x14ac:dyDescent="0.25">
      <c r="A842" t="s">
        <v>2435</v>
      </c>
      <c r="B842" t="s">
        <v>30</v>
      </c>
      <c r="C842" t="s">
        <v>331</v>
      </c>
      <c r="D842" t="s">
        <v>90</v>
      </c>
      <c r="E842" t="s">
        <v>2581</v>
      </c>
      <c r="F842">
        <v>22</v>
      </c>
      <c r="G842">
        <v>925000</v>
      </c>
      <c r="H842">
        <v>925000</v>
      </c>
      <c r="I842" t="s">
        <v>8</v>
      </c>
      <c r="J842">
        <v>0</v>
      </c>
      <c r="K842">
        <v>0</v>
      </c>
      <c r="L842">
        <v>0</v>
      </c>
      <c r="M842">
        <v>0</v>
      </c>
    </row>
    <row r="843" spans="1:13" ht="15" customHeight="1" x14ac:dyDescent="0.25">
      <c r="A843" t="s">
        <v>2436</v>
      </c>
      <c r="B843" t="s">
        <v>30</v>
      </c>
      <c r="C843" t="s">
        <v>331</v>
      </c>
      <c r="D843" t="s">
        <v>70</v>
      </c>
      <c r="E843" t="s">
        <v>2581</v>
      </c>
      <c r="F843">
        <v>25</v>
      </c>
      <c r="G843">
        <v>925000</v>
      </c>
      <c r="H843" t="s">
        <v>8</v>
      </c>
      <c r="I843">
        <v>0</v>
      </c>
      <c r="J843">
        <v>0</v>
      </c>
      <c r="K843">
        <v>0</v>
      </c>
      <c r="L843">
        <v>0</v>
      </c>
      <c r="M843">
        <v>0</v>
      </c>
    </row>
    <row r="844" spans="1:13" ht="15" customHeight="1" x14ac:dyDescent="0.25">
      <c r="A844" t="s">
        <v>2778</v>
      </c>
      <c r="B844" t="s">
        <v>30</v>
      </c>
      <c r="C844" t="s">
        <v>331</v>
      </c>
      <c r="D844" t="s">
        <v>2586</v>
      </c>
      <c r="E844" t="s">
        <v>2581</v>
      </c>
      <c r="F844">
        <v>21</v>
      </c>
      <c r="G844">
        <v>925000</v>
      </c>
      <c r="H844" t="s">
        <v>8</v>
      </c>
      <c r="I844">
        <v>0</v>
      </c>
      <c r="J844">
        <v>0</v>
      </c>
      <c r="K844">
        <v>0</v>
      </c>
      <c r="L844">
        <v>0</v>
      </c>
      <c r="M844">
        <v>0</v>
      </c>
    </row>
    <row r="845" spans="1:13" x14ac:dyDescent="0.25">
      <c r="A845" t="s">
        <v>2437</v>
      </c>
      <c r="B845" t="s">
        <v>30</v>
      </c>
      <c r="C845" t="s">
        <v>331</v>
      </c>
      <c r="D845" t="s">
        <v>2580</v>
      </c>
      <c r="E845" t="s">
        <v>2581</v>
      </c>
      <c r="F845">
        <v>20</v>
      </c>
      <c r="G845">
        <v>925000</v>
      </c>
      <c r="H845">
        <v>925000</v>
      </c>
      <c r="I845">
        <v>925000</v>
      </c>
      <c r="J845" t="s">
        <v>8</v>
      </c>
      <c r="K845">
        <v>0</v>
      </c>
      <c r="L845">
        <v>0</v>
      </c>
      <c r="M845">
        <v>0</v>
      </c>
    </row>
    <row r="846" spans="1:13" x14ac:dyDescent="0.25">
      <c r="A846" t="s">
        <v>2438</v>
      </c>
      <c r="B846" t="s">
        <v>30</v>
      </c>
      <c r="C846" t="s">
        <v>331</v>
      </c>
      <c r="D846" t="s">
        <v>70</v>
      </c>
      <c r="E846" t="s">
        <v>2581</v>
      </c>
      <c r="F846">
        <v>20</v>
      </c>
      <c r="G846">
        <v>786667</v>
      </c>
      <c r="H846">
        <v>786667</v>
      </c>
      <c r="I846">
        <v>786667</v>
      </c>
      <c r="J846" t="s">
        <v>8</v>
      </c>
      <c r="K846">
        <v>0</v>
      </c>
      <c r="L846">
        <v>0</v>
      </c>
      <c r="M846">
        <v>0</v>
      </c>
    </row>
    <row r="847" spans="1:13" ht="15" customHeight="1" x14ac:dyDescent="0.25">
      <c r="A847" t="s">
        <v>2439</v>
      </c>
      <c r="B847" t="s">
        <v>30</v>
      </c>
      <c r="C847" t="s">
        <v>331</v>
      </c>
      <c r="D847" t="s">
        <v>90</v>
      </c>
      <c r="E847" t="s">
        <v>2581</v>
      </c>
      <c r="F847">
        <v>22</v>
      </c>
      <c r="G847">
        <v>800000</v>
      </c>
      <c r="H847">
        <v>800000</v>
      </c>
      <c r="I847" t="s">
        <v>8</v>
      </c>
      <c r="J847">
        <v>0</v>
      </c>
      <c r="K847">
        <v>0</v>
      </c>
      <c r="L847">
        <v>0</v>
      </c>
      <c r="M847">
        <v>0</v>
      </c>
    </row>
    <row r="848" spans="1:13" ht="15" customHeight="1" x14ac:dyDescent="0.25">
      <c r="A848" t="s">
        <v>2225</v>
      </c>
      <c r="B848" t="s">
        <v>30</v>
      </c>
      <c r="C848" t="s">
        <v>331</v>
      </c>
      <c r="D848" t="s">
        <v>70</v>
      </c>
      <c r="E848" t="s">
        <v>2581</v>
      </c>
      <c r="F848">
        <v>20</v>
      </c>
      <c r="G848">
        <v>927500</v>
      </c>
      <c r="H848">
        <v>927500</v>
      </c>
      <c r="I848">
        <v>927500</v>
      </c>
      <c r="J848" t="s">
        <v>8</v>
      </c>
      <c r="K848">
        <v>0</v>
      </c>
      <c r="L848">
        <v>0</v>
      </c>
      <c r="M848">
        <v>0</v>
      </c>
    </row>
    <row r="849" spans="1:13" ht="15" customHeight="1" x14ac:dyDescent="0.25">
      <c r="A849" t="s">
        <v>2226</v>
      </c>
      <c r="B849" t="s">
        <v>30</v>
      </c>
      <c r="C849" t="s">
        <v>331</v>
      </c>
      <c r="D849" t="s">
        <v>2571</v>
      </c>
      <c r="E849" t="s">
        <v>2581</v>
      </c>
      <c r="F849">
        <v>20</v>
      </c>
      <c r="G849">
        <v>903333</v>
      </c>
      <c r="H849">
        <v>903333</v>
      </c>
      <c r="I849">
        <v>903333</v>
      </c>
      <c r="J849" t="s">
        <v>8</v>
      </c>
      <c r="K849">
        <v>0</v>
      </c>
      <c r="L849">
        <v>0</v>
      </c>
      <c r="M849">
        <v>0</v>
      </c>
    </row>
    <row r="850" spans="1:13" ht="15" customHeight="1" x14ac:dyDescent="0.25">
      <c r="A850" t="s">
        <v>2440</v>
      </c>
      <c r="B850" t="s">
        <v>30</v>
      </c>
      <c r="C850" t="s">
        <v>331</v>
      </c>
      <c r="D850" t="s">
        <v>70</v>
      </c>
      <c r="E850" t="s">
        <v>2581</v>
      </c>
      <c r="F850">
        <v>20</v>
      </c>
      <c r="G850">
        <v>855000</v>
      </c>
      <c r="H850">
        <v>855000</v>
      </c>
      <c r="I850">
        <v>855000</v>
      </c>
      <c r="J850" t="s">
        <v>8</v>
      </c>
      <c r="K850">
        <v>0</v>
      </c>
      <c r="L850">
        <v>0</v>
      </c>
      <c r="M850">
        <v>0</v>
      </c>
    </row>
    <row r="851" spans="1:13" ht="15" customHeight="1" x14ac:dyDescent="0.25">
      <c r="A851" t="s">
        <v>2228</v>
      </c>
      <c r="B851" t="s">
        <v>30</v>
      </c>
      <c r="C851" t="s">
        <v>333</v>
      </c>
      <c r="D851" t="s">
        <v>90</v>
      </c>
      <c r="E851" t="s">
        <v>334</v>
      </c>
      <c r="F851">
        <v>19</v>
      </c>
      <c r="G851">
        <v>806667</v>
      </c>
      <c r="H851">
        <v>806667</v>
      </c>
      <c r="I851">
        <v>806667</v>
      </c>
      <c r="J851" t="s">
        <v>8</v>
      </c>
      <c r="K851">
        <v>0</v>
      </c>
      <c r="L851">
        <v>0</v>
      </c>
      <c r="M851">
        <v>0</v>
      </c>
    </row>
    <row r="852" spans="1:13" ht="15" customHeight="1" x14ac:dyDescent="0.25">
      <c r="A852" t="s">
        <v>2227</v>
      </c>
      <c r="B852" t="s">
        <v>30</v>
      </c>
      <c r="C852" t="s">
        <v>331</v>
      </c>
      <c r="D852" t="s">
        <v>70</v>
      </c>
      <c r="E852" t="s">
        <v>2581</v>
      </c>
      <c r="F852">
        <v>21</v>
      </c>
      <c r="G852">
        <v>850000</v>
      </c>
      <c r="H852">
        <v>850000</v>
      </c>
      <c r="I852" t="s">
        <v>8</v>
      </c>
      <c r="J852">
        <v>0</v>
      </c>
      <c r="K852">
        <v>0</v>
      </c>
      <c r="L852">
        <v>0</v>
      </c>
      <c r="M852">
        <v>0</v>
      </c>
    </row>
    <row r="853" spans="1:13" ht="15" customHeight="1" x14ac:dyDescent="0.25">
      <c r="A853" t="s">
        <v>2229</v>
      </c>
      <c r="B853" t="s">
        <v>30</v>
      </c>
      <c r="C853" t="s">
        <v>331</v>
      </c>
      <c r="D853" t="s">
        <v>2576</v>
      </c>
      <c r="E853" t="s">
        <v>2581</v>
      </c>
      <c r="F853">
        <v>22</v>
      </c>
      <c r="G853">
        <v>800000</v>
      </c>
      <c r="H853">
        <v>800000</v>
      </c>
      <c r="I853" t="s">
        <v>8</v>
      </c>
      <c r="J853">
        <v>0</v>
      </c>
      <c r="K853">
        <v>0</v>
      </c>
      <c r="L853">
        <v>0</v>
      </c>
      <c r="M853">
        <v>0</v>
      </c>
    </row>
    <row r="854" spans="1:13" ht="15" customHeight="1" x14ac:dyDescent="0.25">
      <c r="A854" t="s">
        <v>2230</v>
      </c>
      <c r="B854" t="s">
        <v>30</v>
      </c>
      <c r="C854" t="s">
        <v>331</v>
      </c>
      <c r="D854" t="s">
        <v>2586</v>
      </c>
      <c r="E854" t="s">
        <v>2581</v>
      </c>
      <c r="F854">
        <v>22</v>
      </c>
      <c r="G854">
        <v>925000</v>
      </c>
      <c r="H854" t="s">
        <v>8</v>
      </c>
      <c r="I854">
        <v>0</v>
      </c>
      <c r="J854">
        <v>0</v>
      </c>
      <c r="K854">
        <v>0</v>
      </c>
      <c r="L854">
        <v>0</v>
      </c>
      <c r="M854">
        <v>0</v>
      </c>
    </row>
    <row r="855" spans="1:13" ht="15" customHeight="1" x14ac:dyDescent="0.25">
      <c r="A855" t="s">
        <v>2232</v>
      </c>
      <c r="B855" t="s">
        <v>30</v>
      </c>
      <c r="C855" t="s">
        <v>331</v>
      </c>
      <c r="D855" t="s">
        <v>70</v>
      </c>
      <c r="E855" t="s">
        <v>2581</v>
      </c>
      <c r="F855">
        <v>22</v>
      </c>
      <c r="G855">
        <v>736667</v>
      </c>
      <c r="H855" t="s">
        <v>8</v>
      </c>
      <c r="I855">
        <v>0</v>
      </c>
      <c r="J855">
        <v>0</v>
      </c>
      <c r="K855">
        <v>0</v>
      </c>
      <c r="L855">
        <v>0</v>
      </c>
      <c r="M855">
        <v>0</v>
      </c>
    </row>
    <row r="856" spans="1:13" ht="15" customHeight="1" x14ac:dyDescent="0.25">
      <c r="A856" t="s">
        <v>2233</v>
      </c>
      <c r="B856" t="s">
        <v>30</v>
      </c>
      <c r="C856" t="s">
        <v>331</v>
      </c>
      <c r="D856" t="s">
        <v>2572</v>
      </c>
      <c r="E856" t="s">
        <v>2581</v>
      </c>
      <c r="F856">
        <v>21</v>
      </c>
      <c r="G856">
        <v>790000</v>
      </c>
      <c r="H856">
        <v>790000</v>
      </c>
      <c r="I856" t="s">
        <v>8</v>
      </c>
      <c r="J856">
        <v>0</v>
      </c>
      <c r="K856">
        <v>0</v>
      </c>
      <c r="L856">
        <v>0</v>
      </c>
      <c r="M856">
        <v>0</v>
      </c>
    </row>
    <row r="857" spans="1:13" ht="15" customHeight="1" x14ac:dyDescent="0.25">
      <c r="A857" t="s">
        <v>2211</v>
      </c>
      <c r="B857" t="s">
        <v>30</v>
      </c>
      <c r="C857">
        <v>0</v>
      </c>
      <c r="D857" t="s">
        <v>70</v>
      </c>
      <c r="E857" t="s">
        <v>2581</v>
      </c>
      <c r="F857">
        <v>23</v>
      </c>
      <c r="G857">
        <v>700000</v>
      </c>
      <c r="H857" t="s">
        <v>8</v>
      </c>
      <c r="I857">
        <v>0</v>
      </c>
      <c r="J857">
        <v>0</v>
      </c>
      <c r="K857">
        <v>0</v>
      </c>
      <c r="L857">
        <v>0</v>
      </c>
      <c r="M857">
        <v>0</v>
      </c>
    </row>
    <row r="858" spans="1:13" ht="15" customHeight="1" x14ac:dyDescent="0.25">
      <c r="A858" t="s">
        <v>2223</v>
      </c>
      <c r="B858" t="s">
        <v>30</v>
      </c>
      <c r="C858">
        <v>0</v>
      </c>
      <c r="D858" t="s">
        <v>70</v>
      </c>
      <c r="E858" t="s">
        <v>2581</v>
      </c>
      <c r="F858">
        <v>25</v>
      </c>
      <c r="G858">
        <v>700000</v>
      </c>
      <c r="H858" t="s">
        <v>8</v>
      </c>
      <c r="I858">
        <v>0</v>
      </c>
      <c r="J858">
        <v>0</v>
      </c>
      <c r="K858">
        <v>0</v>
      </c>
      <c r="L858">
        <v>0</v>
      </c>
      <c r="M858">
        <v>0</v>
      </c>
    </row>
    <row r="859" spans="1:13" ht="15" customHeight="1" x14ac:dyDescent="0.25">
      <c r="A859" t="s">
        <v>2441</v>
      </c>
      <c r="B859" t="s">
        <v>30</v>
      </c>
      <c r="C859" t="s">
        <v>331</v>
      </c>
      <c r="D859" t="s">
        <v>325</v>
      </c>
      <c r="E859" t="s">
        <v>2581</v>
      </c>
      <c r="F859">
        <v>20</v>
      </c>
      <c r="G859">
        <v>1137500</v>
      </c>
      <c r="H859">
        <v>1137500</v>
      </c>
      <c r="I859">
        <v>1137500</v>
      </c>
      <c r="J859" t="s">
        <v>8</v>
      </c>
      <c r="K859">
        <v>0</v>
      </c>
      <c r="L859">
        <v>0</v>
      </c>
      <c r="M859">
        <v>0</v>
      </c>
    </row>
    <row r="860" spans="1:13" ht="15" customHeight="1" x14ac:dyDescent="0.25">
      <c r="A860" t="s">
        <v>2224</v>
      </c>
      <c r="B860" t="s">
        <v>30</v>
      </c>
      <c r="C860" t="s">
        <v>333</v>
      </c>
      <c r="D860" t="s">
        <v>324</v>
      </c>
      <c r="E860" t="s">
        <v>334</v>
      </c>
      <c r="F860">
        <v>19</v>
      </c>
      <c r="G860">
        <v>1194167</v>
      </c>
      <c r="H860">
        <v>1194167</v>
      </c>
      <c r="I860">
        <v>1194167</v>
      </c>
      <c r="J860" t="s">
        <v>8</v>
      </c>
      <c r="K860">
        <v>0</v>
      </c>
      <c r="L860">
        <v>0</v>
      </c>
      <c r="M860">
        <v>0</v>
      </c>
    </row>
    <row r="861" spans="1:13" ht="15" customHeight="1" x14ac:dyDescent="0.25">
      <c r="A861" t="s">
        <v>2442</v>
      </c>
      <c r="B861" t="s">
        <v>30</v>
      </c>
      <c r="C861" t="s">
        <v>331</v>
      </c>
      <c r="D861" t="s">
        <v>325</v>
      </c>
      <c r="E861" t="s">
        <v>2581</v>
      </c>
      <c r="F861">
        <v>24</v>
      </c>
      <c r="G861">
        <v>925000</v>
      </c>
      <c r="H861" t="s">
        <v>8</v>
      </c>
      <c r="I861">
        <v>0</v>
      </c>
      <c r="J861">
        <v>0</v>
      </c>
      <c r="K861">
        <v>0</v>
      </c>
      <c r="L861">
        <v>0</v>
      </c>
      <c r="M861">
        <v>0</v>
      </c>
    </row>
    <row r="862" spans="1:13" ht="15" customHeight="1" x14ac:dyDescent="0.25">
      <c r="A862" t="s">
        <v>2791</v>
      </c>
      <c r="B862" t="s">
        <v>30</v>
      </c>
      <c r="C862" t="s">
        <v>331</v>
      </c>
      <c r="D862" t="s">
        <v>324</v>
      </c>
      <c r="E862" t="s">
        <v>2581</v>
      </c>
      <c r="F862">
        <v>22</v>
      </c>
      <c r="G862">
        <v>863333</v>
      </c>
      <c r="H862" t="s">
        <v>8</v>
      </c>
      <c r="I862">
        <v>0</v>
      </c>
      <c r="J862">
        <v>0</v>
      </c>
      <c r="K862">
        <v>0</v>
      </c>
      <c r="L862">
        <v>0</v>
      </c>
      <c r="M862">
        <v>0</v>
      </c>
    </row>
    <row r="863" spans="1:13" ht="15" customHeight="1" x14ac:dyDescent="0.25">
      <c r="A863" t="s">
        <v>2443</v>
      </c>
      <c r="B863" t="s">
        <v>30</v>
      </c>
      <c r="C863" t="s">
        <v>333</v>
      </c>
      <c r="D863" t="s">
        <v>325</v>
      </c>
      <c r="E863" t="s">
        <v>334</v>
      </c>
      <c r="F863">
        <v>18</v>
      </c>
      <c r="G863">
        <v>925000</v>
      </c>
      <c r="H863">
        <v>925000</v>
      </c>
      <c r="I863">
        <v>925000</v>
      </c>
      <c r="J863" t="s">
        <v>8</v>
      </c>
      <c r="K863">
        <v>0</v>
      </c>
      <c r="L863">
        <v>0</v>
      </c>
      <c r="M863">
        <v>0</v>
      </c>
    </row>
    <row r="864" spans="1:13" ht="15" customHeight="1" x14ac:dyDescent="0.25">
      <c r="A864" t="s">
        <v>2444</v>
      </c>
      <c r="B864" t="s">
        <v>30</v>
      </c>
      <c r="C864" t="s">
        <v>331</v>
      </c>
      <c r="D864" t="s">
        <v>325</v>
      </c>
      <c r="E864" t="s">
        <v>2581</v>
      </c>
      <c r="F864">
        <v>21</v>
      </c>
      <c r="G864">
        <v>810000</v>
      </c>
      <c r="H864">
        <v>810000</v>
      </c>
      <c r="I864">
        <v>810000</v>
      </c>
      <c r="J864" t="s">
        <v>8</v>
      </c>
      <c r="K864">
        <v>0</v>
      </c>
      <c r="L864">
        <v>0</v>
      </c>
      <c r="M864">
        <v>0</v>
      </c>
    </row>
    <row r="865" spans="1:13" ht="15" customHeight="1" x14ac:dyDescent="0.25">
      <c r="A865" t="s">
        <v>1560</v>
      </c>
      <c r="B865" t="s">
        <v>30</v>
      </c>
      <c r="C865">
        <v>0</v>
      </c>
      <c r="D865" t="s">
        <v>325</v>
      </c>
      <c r="E865" t="s">
        <v>2581</v>
      </c>
      <c r="F865">
        <v>25</v>
      </c>
      <c r="G865">
        <v>700000</v>
      </c>
      <c r="H865">
        <v>700000</v>
      </c>
      <c r="I865" t="s">
        <v>8</v>
      </c>
      <c r="J865">
        <v>0</v>
      </c>
      <c r="K865">
        <v>0</v>
      </c>
      <c r="L865">
        <v>0</v>
      </c>
      <c r="M865">
        <v>0</v>
      </c>
    </row>
    <row r="866" spans="1:13" ht="15" customHeight="1" x14ac:dyDescent="0.25">
      <c r="A866" t="s">
        <v>2222</v>
      </c>
      <c r="B866" t="s">
        <v>30</v>
      </c>
      <c r="C866">
        <v>0</v>
      </c>
      <c r="D866" t="s">
        <v>79</v>
      </c>
      <c r="E866" t="s">
        <v>2581</v>
      </c>
      <c r="F866">
        <v>24</v>
      </c>
      <c r="G866">
        <v>700000</v>
      </c>
      <c r="H866">
        <v>700000</v>
      </c>
      <c r="I866" t="s">
        <v>8</v>
      </c>
      <c r="J866">
        <v>0</v>
      </c>
      <c r="K866">
        <v>0</v>
      </c>
      <c r="L866">
        <v>0</v>
      </c>
      <c r="M866">
        <v>0</v>
      </c>
    </row>
    <row r="867" spans="1:13" ht="15" customHeight="1" x14ac:dyDescent="0.25">
      <c r="A867" t="s">
        <v>2445</v>
      </c>
      <c r="B867" t="s">
        <v>30</v>
      </c>
      <c r="C867" t="s">
        <v>331</v>
      </c>
      <c r="D867" t="s">
        <v>121</v>
      </c>
      <c r="E867" t="s">
        <v>2581</v>
      </c>
      <c r="F867">
        <v>24</v>
      </c>
      <c r="G867">
        <v>925000</v>
      </c>
      <c r="H867" t="s">
        <v>8</v>
      </c>
      <c r="I867">
        <v>0</v>
      </c>
      <c r="J867">
        <v>0</v>
      </c>
      <c r="K867">
        <v>0</v>
      </c>
      <c r="L867">
        <v>0</v>
      </c>
      <c r="M867">
        <v>0</v>
      </c>
    </row>
    <row r="868" spans="1:13" ht="15" customHeight="1" x14ac:dyDescent="0.25">
      <c r="A868" t="s">
        <v>2781</v>
      </c>
      <c r="B868" t="s">
        <v>30</v>
      </c>
      <c r="C868" t="s">
        <v>333</v>
      </c>
      <c r="D868" t="s">
        <v>121</v>
      </c>
      <c r="E868" t="s">
        <v>334</v>
      </c>
      <c r="F868">
        <v>19</v>
      </c>
      <c r="G868">
        <v>810000</v>
      </c>
      <c r="H868">
        <v>810000</v>
      </c>
      <c r="I868">
        <v>810000</v>
      </c>
      <c r="J868" t="s">
        <v>8</v>
      </c>
      <c r="K868">
        <v>0</v>
      </c>
      <c r="L868">
        <v>0</v>
      </c>
      <c r="M868">
        <v>0</v>
      </c>
    </row>
    <row r="869" spans="1:13" ht="15" customHeight="1" x14ac:dyDescent="0.25">
      <c r="A869" t="s">
        <v>2235</v>
      </c>
      <c r="B869" t="s">
        <v>30</v>
      </c>
      <c r="C869" t="s">
        <v>331</v>
      </c>
      <c r="D869" t="s">
        <v>121</v>
      </c>
      <c r="E869" t="s">
        <v>2581</v>
      </c>
      <c r="F869">
        <v>21</v>
      </c>
      <c r="G869">
        <v>723333</v>
      </c>
      <c r="H869">
        <v>723333</v>
      </c>
      <c r="I869" t="s">
        <v>8</v>
      </c>
      <c r="J869">
        <v>0</v>
      </c>
      <c r="K869">
        <v>0</v>
      </c>
      <c r="L869">
        <v>0</v>
      </c>
      <c r="M869">
        <v>0</v>
      </c>
    </row>
    <row r="870" spans="1:13" ht="15" customHeight="1" x14ac:dyDescent="0.25">
      <c r="A870" t="s">
        <v>2238</v>
      </c>
      <c r="B870" t="s">
        <v>30</v>
      </c>
      <c r="C870">
        <v>0</v>
      </c>
      <c r="D870" t="s">
        <v>121</v>
      </c>
      <c r="E870" t="s">
        <v>2581</v>
      </c>
      <c r="F870">
        <v>25</v>
      </c>
      <c r="G870">
        <v>675000</v>
      </c>
      <c r="H870" t="s">
        <v>8</v>
      </c>
      <c r="I870">
        <v>0</v>
      </c>
      <c r="J870">
        <v>0</v>
      </c>
      <c r="K870">
        <v>0</v>
      </c>
      <c r="L870">
        <v>0</v>
      </c>
      <c r="M870">
        <v>0</v>
      </c>
    </row>
    <row r="871" spans="1:13" ht="15" customHeight="1" x14ac:dyDescent="0.25">
      <c r="A871" t="s">
        <v>2240</v>
      </c>
      <c r="B871" t="s">
        <v>34</v>
      </c>
      <c r="C871" t="s">
        <v>318</v>
      </c>
      <c r="D871" t="s">
        <v>2580</v>
      </c>
      <c r="E871" t="s">
        <v>2569</v>
      </c>
      <c r="F871">
        <v>34</v>
      </c>
      <c r="G871">
        <v>6000000</v>
      </c>
      <c r="H871">
        <v>6000000</v>
      </c>
      <c r="I871">
        <v>6000000</v>
      </c>
      <c r="J871" t="s">
        <v>7</v>
      </c>
      <c r="K871">
        <v>0</v>
      </c>
      <c r="L871">
        <v>0</v>
      </c>
      <c r="M871">
        <v>0</v>
      </c>
    </row>
    <row r="872" spans="1:13" x14ac:dyDescent="0.25">
      <c r="A872" t="s">
        <v>2680</v>
      </c>
      <c r="B872" t="s">
        <v>34</v>
      </c>
      <c r="C872">
        <v>0</v>
      </c>
      <c r="D872" t="s">
        <v>70</v>
      </c>
      <c r="E872" t="s">
        <v>2569</v>
      </c>
      <c r="F872">
        <v>24</v>
      </c>
      <c r="G872">
        <v>5500000</v>
      </c>
      <c r="H872">
        <v>5500000</v>
      </c>
      <c r="I872">
        <v>5500000</v>
      </c>
      <c r="J872">
        <v>5500000</v>
      </c>
      <c r="K872" t="s">
        <v>7</v>
      </c>
      <c r="L872">
        <v>0</v>
      </c>
      <c r="M872">
        <v>0</v>
      </c>
    </row>
    <row r="873" spans="1:13" ht="15" customHeight="1" x14ac:dyDescent="0.25">
      <c r="A873" t="s">
        <v>1458</v>
      </c>
      <c r="B873" t="s">
        <v>34</v>
      </c>
      <c r="C873">
        <v>0</v>
      </c>
      <c r="D873" t="s">
        <v>2591</v>
      </c>
      <c r="E873" t="s">
        <v>2569</v>
      </c>
      <c r="F873">
        <v>26</v>
      </c>
      <c r="G873">
        <v>5250000</v>
      </c>
      <c r="H873">
        <v>5250000</v>
      </c>
      <c r="I873">
        <v>5250000</v>
      </c>
      <c r="J873">
        <v>5250000</v>
      </c>
      <c r="K873" t="s">
        <v>7</v>
      </c>
      <c r="L873">
        <v>0</v>
      </c>
      <c r="M873">
        <v>0</v>
      </c>
    </row>
    <row r="874" spans="1:13" ht="15" customHeight="1" x14ac:dyDescent="0.25">
      <c r="A874" t="s">
        <v>2681</v>
      </c>
      <c r="B874" t="s">
        <v>34</v>
      </c>
      <c r="C874" t="s">
        <v>326</v>
      </c>
      <c r="D874" t="s">
        <v>70</v>
      </c>
      <c r="E874" t="s">
        <v>2569</v>
      </c>
      <c r="F874">
        <v>30</v>
      </c>
      <c r="G874">
        <v>4375000</v>
      </c>
      <c r="H874">
        <v>4375000</v>
      </c>
      <c r="I874" t="s">
        <v>7</v>
      </c>
      <c r="J874">
        <v>0</v>
      </c>
      <c r="K874">
        <v>0</v>
      </c>
      <c r="L874">
        <v>0</v>
      </c>
      <c r="M874">
        <v>0</v>
      </c>
    </row>
    <row r="875" spans="1:13" ht="15" customHeight="1" x14ac:dyDescent="0.25">
      <c r="A875" t="s">
        <v>2167</v>
      </c>
      <c r="B875" t="s">
        <v>34</v>
      </c>
      <c r="C875">
        <v>0</v>
      </c>
      <c r="D875" t="s">
        <v>90</v>
      </c>
      <c r="E875" t="s">
        <v>2569</v>
      </c>
      <c r="F875">
        <v>27</v>
      </c>
      <c r="G875">
        <v>3750000</v>
      </c>
      <c r="H875">
        <v>3750000</v>
      </c>
      <c r="I875" t="s">
        <v>7</v>
      </c>
      <c r="J875">
        <v>0</v>
      </c>
      <c r="K875">
        <v>0</v>
      </c>
      <c r="L875">
        <v>0</v>
      </c>
      <c r="M875">
        <v>0</v>
      </c>
    </row>
    <row r="876" spans="1:13" ht="15" customHeight="1" x14ac:dyDescent="0.25">
      <c r="A876" t="s">
        <v>2622</v>
      </c>
      <c r="B876" t="s">
        <v>34</v>
      </c>
      <c r="C876" t="s">
        <v>364</v>
      </c>
      <c r="D876" t="s">
        <v>2580</v>
      </c>
      <c r="E876" t="s">
        <v>2569</v>
      </c>
      <c r="F876">
        <v>27</v>
      </c>
      <c r="G876">
        <v>3500000</v>
      </c>
      <c r="H876">
        <v>3500000</v>
      </c>
      <c r="I876">
        <v>3500000</v>
      </c>
      <c r="J876">
        <v>3500000</v>
      </c>
      <c r="K876" t="s">
        <v>7</v>
      </c>
      <c r="L876">
        <v>0</v>
      </c>
      <c r="M876">
        <v>0</v>
      </c>
    </row>
    <row r="877" spans="1:13" ht="15" customHeight="1" x14ac:dyDescent="0.25">
      <c r="A877" t="s">
        <v>2241</v>
      </c>
      <c r="B877" t="s">
        <v>34</v>
      </c>
      <c r="C877">
        <v>0</v>
      </c>
      <c r="D877" t="s">
        <v>90</v>
      </c>
      <c r="E877" t="s">
        <v>2569</v>
      </c>
      <c r="F877">
        <v>26</v>
      </c>
      <c r="G877">
        <v>3366666</v>
      </c>
      <c r="H877">
        <v>3366666</v>
      </c>
      <c r="I877" t="s">
        <v>7</v>
      </c>
      <c r="J877">
        <v>0</v>
      </c>
      <c r="K877">
        <v>0</v>
      </c>
      <c r="L877">
        <v>0</v>
      </c>
      <c r="M877">
        <v>0</v>
      </c>
    </row>
    <row r="878" spans="1:13" ht="15" customHeight="1" x14ac:dyDescent="0.25">
      <c r="A878" t="s">
        <v>2243</v>
      </c>
      <c r="B878" t="s">
        <v>34</v>
      </c>
      <c r="C878" t="s">
        <v>326</v>
      </c>
      <c r="D878" t="s">
        <v>90</v>
      </c>
      <c r="E878" t="s">
        <v>2569</v>
      </c>
      <c r="F878">
        <v>29</v>
      </c>
      <c r="G878">
        <v>3000000</v>
      </c>
      <c r="H878">
        <v>3000000</v>
      </c>
      <c r="I878">
        <v>3000000</v>
      </c>
      <c r="J878" t="s">
        <v>7</v>
      </c>
      <c r="K878">
        <v>0</v>
      </c>
      <c r="L878">
        <v>0</v>
      </c>
      <c r="M878">
        <v>0</v>
      </c>
    </row>
    <row r="879" spans="1:13" ht="15" customHeight="1" x14ac:dyDescent="0.25">
      <c r="A879" t="s">
        <v>2244</v>
      </c>
      <c r="B879" t="s">
        <v>34</v>
      </c>
      <c r="C879" t="s">
        <v>326</v>
      </c>
      <c r="D879" t="s">
        <v>70</v>
      </c>
      <c r="E879" t="s">
        <v>2569</v>
      </c>
      <c r="F879">
        <v>33</v>
      </c>
      <c r="G879">
        <v>3000000</v>
      </c>
      <c r="H879">
        <v>3000000</v>
      </c>
      <c r="I879">
        <v>3000000</v>
      </c>
      <c r="J879" t="s">
        <v>7</v>
      </c>
      <c r="K879">
        <v>0</v>
      </c>
      <c r="L879">
        <v>0</v>
      </c>
      <c r="M879">
        <v>0</v>
      </c>
    </row>
    <row r="880" spans="1:13" ht="15" customHeight="1" x14ac:dyDescent="0.25">
      <c r="A880" t="s">
        <v>2245</v>
      </c>
      <c r="B880" t="s">
        <v>34</v>
      </c>
      <c r="C880">
        <v>0</v>
      </c>
      <c r="D880" t="s">
        <v>2571</v>
      </c>
      <c r="E880" t="s">
        <v>2569</v>
      </c>
      <c r="F880">
        <v>28</v>
      </c>
      <c r="G880">
        <v>1900000</v>
      </c>
      <c r="H880" t="s">
        <v>7</v>
      </c>
      <c r="I880">
        <v>0</v>
      </c>
      <c r="J880">
        <v>0</v>
      </c>
      <c r="K880">
        <v>0</v>
      </c>
      <c r="L880">
        <v>0</v>
      </c>
      <c r="M880">
        <v>0</v>
      </c>
    </row>
    <row r="881" spans="1:13" ht="15" customHeight="1" x14ac:dyDescent="0.25">
      <c r="A881" t="s">
        <v>1500</v>
      </c>
      <c r="B881" t="s">
        <v>34</v>
      </c>
      <c r="C881">
        <v>0</v>
      </c>
      <c r="D881" t="s">
        <v>90</v>
      </c>
      <c r="E881" t="s">
        <v>2569</v>
      </c>
      <c r="F881">
        <v>26</v>
      </c>
      <c r="G881">
        <v>1500000</v>
      </c>
      <c r="H881" t="s">
        <v>7</v>
      </c>
      <c r="I881">
        <v>0</v>
      </c>
      <c r="J881">
        <v>0</v>
      </c>
      <c r="K881">
        <v>0</v>
      </c>
      <c r="L881">
        <v>0</v>
      </c>
      <c r="M881">
        <v>0</v>
      </c>
    </row>
    <row r="882" spans="1:13" ht="15" customHeight="1" x14ac:dyDescent="0.25">
      <c r="A882" t="s">
        <v>2247</v>
      </c>
      <c r="B882" t="s">
        <v>34</v>
      </c>
      <c r="C882">
        <v>0</v>
      </c>
      <c r="D882" t="s">
        <v>85</v>
      </c>
      <c r="E882" t="s">
        <v>2569</v>
      </c>
      <c r="F882">
        <v>23</v>
      </c>
      <c r="G882">
        <v>1250000</v>
      </c>
      <c r="H882" t="s">
        <v>8</v>
      </c>
      <c r="I882">
        <v>0</v>
      </c>
      <c r="J882">
        <v>0</v>
      </c>
      <c r="K882">
        <v>0</v>
      </c>
      <c r="L882">
        <v>0</v>
      </c>
      <c r="M882">
        <v>0</v>
      </c>
    </row>
    <row r="883" spans="1:13" ht="15" customHeight="1" x14ac:dyDescent="0.25">
      <c r="A883" t="s">
        <v>2257</v>
      </c>
      <c r="B883" t="s">
        <v>34</v>
      </c>
      <c r="C883">
        <v>0</v>
      </c>
      <c r="D883" t="s">
        <v>2596</v>
      </c>
      <c r="E883" t="s">
        <v>2569</v>
      </c>
      <c r="F883">
        <v>24</v>
      </c>
      <c r="G883">
        <v>975000</v>
      </c>
      <c r="H883" t="s">
        <v>8</v>
      </c>
      <c r="I883">
        <v>0</v>
      </c>
      <c r="J883">
        <v>0</v>
      </c>
      <c r="K883">
        <v>0</v>
      </c>
      <c r="L883">
        <v>0</v>
      </c>
      <c r="M883">
        <v>0</v>
      </c>
    </row>
    <row r="884" spans="1:13" ht="15" customHeight="1" x14ac:dyDescent="0.25">
      <c r="A884" t="s">
        <v>2259</v>
      </c>
      <c r="B884" t="s">
        <v>34</v>
      </c>
      <c r="C884" t="s">
        <v>331</v>
      </c>
      <c r="D884" t="s">
        <v>2571</v>
      </c>
      <c r="E884" t="s">
        <v>2569</v>
      </c>
      <c r="F884">
        <v>20</v>
      </c>
      <c r="G884">
        <v>3775000</v>
      </c>
      <c r="H884">
        <v>3775000</v>
      </c>
      <c r="I884" t="s">
        <v>8</v>
      </c>
      <c r="J884">
        <v>0</v>
      </c>
      <c r="K884">
        <v>0</v>
      </c>
      <c r="L884">
        <v>0</v>
      </c>
      <c r="M884">
        <v>0</v>
      </c>
    </row>
    <row r="885" spans="1:13" ht="15" customHeight="1" x14ac:dyDescent="0.25">
      <c r="A885" t="s">
        <v>2261</v>
      </c>
      <c r="B885" t="s">
        <v>34</v>
      </c>
      <c r="C885">
        <v>0</v>
      </c>
      <c r="D885" t="s">
        <v>90</v>
      </c>
      <c r="E885" t="s">
        <v>2569</v>
      </c>
      <c r="F885">
        <v>23</v>
      </c>
      <c r="G885" t="s">
        <v>8</v>
      </c>
      <c r="H885">
        <v>0</v>
      </c>
      <c r="I885">
        <v>0</v>
      </c>
      <c r="J885">
        <v>0</v>
      </c>
      <c r="K885">
        <v>0</v>
      </c>
      <c r="L885">
        <v>0</v>
      </c>
      <c r="M885">
        <v>0</v>
      </c>
    </row>
    <row r="886" spans="1:13" ht="15" customHeight="1" x14ac:dyDescent="0.25">
      <c r="A886" t="s">
        <v>2248</v>
      </c>
      <c r="B886" t="s">
        <v>34</v>
      </c>
      <c r="C886">
        <v>0</v>
      </c>
      <c r="D886" t="s">
        <v>85</v>
      </c>
      <c r="E886" t="s">
        <v>2569</v>
      </c>
      <c r="F886">
        <v>22</v>
      </c>
      <c r="G886" t="s">
        <v>4738</v>
      </c>
      <c r="H886">
        <v>0</v>
      </c>
      <c r="I886">
        <v>0</v>
      </c>
      <c r="J886">
        <v>0</v>
      </c>
      <c r="K886">
        <v>0</v>
      </c>
      <c r="L886">
        <v>0</v>
      </c>
      <c r="M886">
        <v>0</v>
      </c>
    </row>
    <row r="887" spans="1:13" ht="15" customHeight="1" x14ac:dyDescent="0.25">
      <c r="A887" t="s">
        <v>2682</v>
      </c>
      <c r="B887" t="s">
        <v>34</v>
      </c>
      <c r="C887" t="s">
        <v>364</v>
      </c>
      <c r="D887" t="s">
        <v>325</v>
      </c>
      <c r="E887" t="s">
        <v>2569</v>
      </c>
      <c r="F887">
        <v>33</v>
      </c>
      <c r="G887">
        <v>6000000</v>
      </c>
      <c r="H887">
        <v>6000000</v>
      </c>
      <c r="I887" t="s">
        <v>7</v>
      </c>
      <c r="J887">
        <v>0</v>
      </c>
      <c r="K887">
        <v>0</v>
      </c>
      <c r="L887">
        <v>0</v>
      </c>
      <c r="M887">
        <v>0</v>
      </c>
    </row>
    <row r="888" spans="1:13" ht="15" customHeight="1" x14ac:dyDescent="0.25">
      <c r="A888" t="s">
        <v>2002</v>
      </c>
      <c r="B888" t="s">
        <v>34</v>
      </c>
      <c r="C888" t="s">
        <v>364</v>
      </c>
      <c r="D888" t="s">
        <v>324</v>
      </c>
      <c r="E888" t="s">
        <v>2569</v>
      </c>
      <c r="F888">
        <v>29</v>
      </c>
      <c r="G888">
        <v>6000000</v>
      </c>
      <c r="H888">
        <v>6000000</v>
      </c>
      <c r="I888">
        <v>6000000</v>
      </c>
      <c r="J888">
        <v>6000000</v>
      </c>
      <c r="K888">
        <v>6000000</v>
      </c>
      <c r="L888" t="s">
        <v>7</v>
      </c>
      <c r="M888">
        <v>0</v>
      </c>
    </row>
    <row r="889" spans="1:13" ht="15" customHeight="1" x14ac:dyDescent="0.25">
      <c r="A889" t="s">
        <v>2683</v>
      </c>
      <c r="B889" t="s">
        <v>34</v>
      </c>
      <c r="C889" t="s">
        <v>326</v>
      </c>
      <c r="D889" t="s">
        <v>324</v>
      </c>
      <c r="E889" t="s">
        <v>2569</v>
      </c>
      <c r="F889">
        <v>29</v>
      </c>
      <c r="G889">
        <v>4450000</v>
      </c>
      <c r="H889" t="s">
        <v>7</v>
      </c>
      <c r="I889">
        <v>0</v>
      </c>
      <c r="J889">
        <v>0</v>
      </c>
      <c r="K889">
        <v>0</v>
      </c>
      <c r="L889">
        <v>0</v>
      </c>
      <c r="M889">
        <v>0</v>
      </c>
    </row>
    <row r="890" spans="1:13" ht="15" customHeight="1" x14ac:dyDescent="0.25">
      <c r="A890" t="s">
        <v>2253</v>
      </c>
      <c r="B890" t="s">
        <v>34</v>
      </c>
      <c r="C890">
        <v>0</v>
      </c>
      <c r="D890" t="s">
        <v>324</v>
      </c>
      <c r="E890" t="s">
        <v>2569</v>
      </c>
      <c r="F890">
        <v>25</v>
      </c>
      <c r="G890">
        <v>2325000</v>
      </c>
      <c r="H890" t="s">
        <v>8</v>
      </c>
      <c r="I890">
        <v>0</v>
      </c>
      <c r="J890">
        <v>0</v>
      </c>
      <c r="K890">
        <v>0</v>
      </c>
      <c r="L890">
        <v>0</v>
      </c>
      <c r="M890">
        <v>0</v>
      </c>
    </row>
    <row r="891" spans="1:13" ht="15" customHeight="1" x14ac:dyDescent="0.25">
      <c r="A891" t="s">
        <v>1402</v>
      </c>
      <c r="B891" t="s">
        <v>34</v>
      </c>
      <c r="C891">
        <v>0</v>
      </c>
      <c r="D891" t="s">
        <v>325</v>
      </c>
      <c r="E891" t="s">
        <v>2569</v>
      </c>
      <c r="F891">
        <v>32</v>
      </c>
      <c r="G891">
        <v>2000000</v>
      </c>
      <c r="H891">
        <v>2000000</v>
      </c>
      <c r="I891" t="s">
        <v>7</v>
      </c>
      <c r="J891">
        <v>0</v>
      </c>
      <c r="K891">
        <v>0</v>
      </c>
      <c r="L891">
        <v>0</v>
      </c>
      <c r="M891">
        <v>0</v>
      </c>
    </row>
    <row r="892" spans="1:13" ht="15" customHeight="1" x14ac:dyDescent="0.25">
      <c r="A892" t="s">
        <v>2446</v>
      </c>
      <c r="B892" t="s">
        <v>34</v>
      </c>
      <c r="C892" t="s">
        <v>331</v>
      </c>
      <c r="D892" t="s">
        <v>325</v>
      </c>
      <c r="E892" t="s">
        <v>2569</v>
      </c>
      <c r="F892">
        <v>19</v>
      </c>
      <c r="G892">
        <v>1604167</v>
      </c>
      <c r="H892">
        <v>1604167</v>
      </c>
      <c r="I892" t="s">
        <v>4738</v>
      </c>
      <c r="J892">
        <v>0</v>
      </c>
      <c r="K892">
        <v>0</v>
      </c>
      <c r="L892">
        <v>0</v>
      </c>
      <c r="M892">
        <v>0</v>
      </c>
    </row>
    <row r="893" spans="1:13" ht="15" customHeight="1" x14ac:dyDescent="0.25">
      <c r="A893" t="s">
        <v>2202</v>
      </c>
      <c r="B893" t="s">
        <v>34</v>
      </c>
      <c r="C893">
        <v>0</v>
      </c>
      <c r="D893" t="s">
        <v>324</v>
      </c>
      <c r="E893" t="s">
        <v>2569</v>
      </c>
      <c r="F893">
        <v>27</v>
      </c>
      <c r="G893">
        <v>850000</v>
      </c>
      <c r="H893" t="s">
        <v>7</v>
      </c>
      <c r="I893">
        <v>0</v>
      </c>
      <c r="J893">
        <v>0</v>
      </c>
      <c r="K893">
        <v>0</v>
      </c>
      <c r="L893">
        <v>0</v>
      </c>
      <c r="M893">
        <v>0</v>
      </c>
    </row>
    <row r="894" spans="1:13" ht="15" customHeight="1" x14ac:dyDescent="0.25">
      <c r="A894" t="s">
        <v>2255</v>
      </c>
      <c r="B894" t="s">
        <v>34</v>
      </c>
      <c r="C894">
        <v>0</v>
      </c>
      <c r="D894" t="s">
        <v>324</v>
      </c>
      <c r="E894" t="s">
        <v>2569</v>
      </c>
      <c r="F894">
        <v>31</v>
      </c>
      <c r="G894">
        <v>825000</v>
      </c>
      <c r="H894" t="s">
        <v>7</v>
      </c>
      <c r="I894">
        <v>0</v>
      </c>
      <c r="J894">
        <v>0</v>
      </c>
      <c r="K894">
        <v>0</v>
      </c>
      <c r="L894">
        <v>0</v>
      </c>
      <c r="M894">
        <v>0</v>
      </c>
    </row>
    <row r="895" spans="1:13" ht="15" customHeight="1" x14ac:dyDescent="0.25">
      <c r="A895" t="s">
        <v>2743</v>
      </c>
      <c r="B895" t="s">
        <v>34</v>
      </c>
      <c r="C895">
        <v>0</v>
      </c>
      <c r="D895" t="s">
        <v>121</v>
      </c>
      <c r="E895" t="s">
        <v>2569</v>
      </c>
      <c r="F895">
        <v>29</v>
      </c>
      <c r="G895">
        <v>3666667</v>
      </c>
      <c r="H895" t="s">
        <v>7</v>
      </c>
      <c r="I895">
        <v>0</v>
      </c>
      <c r="J895">
        <v>0</v>
      </c>
      <c r="K895">
        <v>0</v>
      </c>
      <c r="L895">
        <v>0</v>
      </c>
      <c r="M895">
        <v>0</v>
      </c>
    </row>
    <row r="896" spans="1:13" ht="15" customHeight="1" x14ac:dyDescent="0.25">
      <c r="A896" t="s">
        <v>2258</v>
      </c>
      <c r="B896" t="s">
        <v>34</v>
      </c>
      <c r="C896">
        <v>0</v>
      </c>
      <c r="D896" t="s">
        <v>121</v>
      </c>
      <c r="E896" t="s">
        <v>2569</v>
      </c>
      <c r="F896">
        <v>23</v>
      </c>
      <c r="G896">
        <v>1050000</v>
      </c>
      <c r="H896">
        <v>1050000</v>
      </c>
      <c r="I896" t="s">
        <v>8</v>
      </c>
      <c r="J896">
        <v>0</v>
      </c>
      <c r="K896">
        <v>0</v>
      </c>
      <c r="L896">
        <v>0</v>
      </c>
      <c r="M896">
        <v>0</v>
      </c>
    </row>
    <row r="897" spans="1:13" ht="15" customHeight="1" x14ac:dyDescent="0.25">
      <c r="A897" t="s">
        <v>2249</v>
      </c>
      <c r="B897" t="s">
        <v>34</v>
      </c>
      <c r="C897" t="s">
        <v>331</v>
      </c>
      <c r="D897" t="s">
        <v>70</v>
      </c>
      <c r="E897" t="s">
        <v>2581</v>
      </c>
      <c r="F897">
        <v>22</v>
      </c>
      <c r="G897">
        <v>1491667</v>
      </c>
      <c r="H897" t="s">
        <v>4738</v>
      </c>
      <c r="I897">
        <v>0</v>
      </c>
      <c r="J897">
        <v>0</v>
      </c>
      <c r="K897">
        <v>0</v>
      </c>
      <c r="L897">
        <v>0</v>
      </c>
      <c r="M897">
        <v>0</v>
      </c>
    </row>
    <row r="898" spans="1:13" ht="15" customHeight="1" x14ac:dyDescent="0.25">
      <c r="A898" t="s">
        <v>2260</v>
      </c>
      <c r="B898" t="s">
        <v>34</v>
      </c>
      <c r="C898" t="s">
        <v>331</v>
      </c>
      <c r="D898" t="s">
        <v>85</v>
      </c>
      <c r="E898" t="s">
        <v>2581</v>
      </c>
      <c r="F898">
        <v>20</v>
      </c>
      <c r="G898">
        <v>1125000</v>
      </c>
      <c r="H898">
        <v>1125000</v>
      </c>
      <c r="I898" t="s">
        <v>8</v>
      </c>
      <c r="J898">
        <v>0</v>
      </c>
      <c r="K898">
        <v>0</v>
      </c>
      <c r="L898">
        <v>0</v>
      </c>
      <c r="M898">
        <v>0</v>
      </c>
    </row>
    <row r="899" spans="1:13" ht="15" customHeight="1" x14ac:dyDescent="0.25">
      <c r="A899" t="s">
        <v>2263</v>
      </c>
      <c r="B899" t="s">
        <v>34</v>
      </c>
      <c r="C899" t="s">
        <v>331</v>
      </c>
      <c r="D899" t="s">
        <v>85</v>
      </c>
      <c r="E899" t="s">
        <v>2581</v>
      </c>
      <c r="F899">
        <v>22</v>
      </c>
      <c r="G899">
        <v>925000</v>
      </c>
      <c r="H899">
        <v>925000</v>
      </c>
      <c r="I899" t="s">
        <v>8</v>
      </c>
      <c r="J899">
        <v>0</v>
      </c>
      <c r="K899">
        <v>0</v>
      </c>
      <c r="L899">
        <v>0</v>
      </c>
      <c r="M899">
        <v>0</v>
      </c>
    </row>
    <row r="900" spans="1:13" ht="15" customHeight="1" x14ac:dyDescent="0.25">
      <c r="A900" t="s">
        <v>2264</v>
      </c>
      <c r="B900" t="s">
        <v>34</v>
      </c>
      <c r="C900" t="s">
        <v>331</v>
      </c>
      <c r="D900" t="s">
        <v>2576</v>
      </c>
      <c r="E900" t="s">
        <v>2581</v>
      </c>
      <c r="F900">
        <v>23</v>
      </c>
      <c r="G900">
        <v>995833</v>
      </c>
      <c r="H900" t="s">
        <v>8</v>
      </c>
      <c r="I900">
        <v>0</v>
      </c>
      <c r="J900">
        <v>0</v>
      </c>
      <c r="K900">
        <v>0</v>
      </c>
      <c r="L900">
        <v>0</v>
      </c>
      <c r="M900">
        <v>0</v>
      </c>
    </row>
    <row r="901" spans="1:13" ht="15" customHeight="1" x14ac:dyDescent="0.25">
      <c r="A901" t="s">
        <v>2265</v>
      </c>
      <c r="B901" t="s">
        <v>34</v>
      </c>
      <c r="C901" t="s">
        <v>331</v>
      </c>
      <c r="D901" t="s">
        <v>2580</v>
      </c>
      <c r="E901" t="s">
        <v>2581</v>
      </c>
      <c r="F901">
        <v>22</v>
      </c>
      <c r="G901">
        <v>925000</v>
      </c>
      <c r="H901">
        <v>925000</v>
      </c>
      <c r="I901" t="s">
        <v>8</v>
      </c>
      <c r="J901">
        <v>0</v>
      </c>
      <c r="K901">
        <v>0</v>
      </c>
      <c r="L901">
        <v>0</v>
      </c>
      <c r="M901">
        <v>0</v>
      </c>
    </row>
    <row r="902" spans="1:13" ht="15" customHeight="1" x14ac:dyDescent="0.25">
      <c r="A902" t="s">
        <v>2267</v>
      </c>
      <c r="B902" t="s">
        <v>34</v>
      </c>
      <c r="C902" t="s">
        <v>331</v>
      </c>
      <c r="D902" t="s">
        <v>90</v>
      </c>
      <c r="E902" t="s">
        <v>2581</v>
      </c>
      <c r="F902">
        <v>20</v>
      </c>
      <c r="G902">
        <v>863333</v>
      </c>
      <c r="H902">
        <v>863333</v>
      </c>
      <c r="I902">
        <v>863333</v>
      </c>
      <c r="J902" t="s">
        <v>8</v>
      </c>
      <c r="K902">
        <v>0</v>
      </c>
      <c r="L902">
        <v>0</v>
      </c>
      <c r="M902">
        <v>0</v>
      </c>
    </row>
    <row r="903" spans="1:13" ht="15" customHeight="1" x14ac:dyDescent="0.25">
      <c r="A903" t="s">
        <v>2270</v>
      </c>
      <c r="B903" t="s">
        <v>34</v>
      </c>
      <c r="C903">
        <v>0</v>
      </c>
      <c r="D903" t="s">
        <v>90</v>
      </c>
      <c r="E903" t="s">
        <v>2581</v>
      </c>
      <c r="F903">
        <v>25</v>
      </c>
      <c r="G903">
        <v>750000</v>
      </c>
      <c r="H903" t="s">
        <v>8</v>
      </c>
      <c r="I903">
        <v>0</v>
      </c>
      <c r="J903">
        <v>0</v>
      </c>
      <c r="K903">
        <v>0</v>
      </c>
      <c r="L903">
        <v>0</v>
      </c>
      <c r="M903">
        <v>0</v>
      </c>
    </row>
    <row r="904" spans="1:13" ht="15" customHeight="1" x14ac:dyDescent="0.25">
      <c r="A904" t="s">
        <v>2237</v>
      </c>
      <c r="B904" t="s">
        <v>34</v>
      </c>
      <c r="C904">
        <v>0</v>
      </c>
      <c r="D904" t="s">
        <v>90</v>
      </c>
      <c r="E904" t="s">
        <v>2581</v>
      </c>
      <c r="F904">
        <v>23</v>
      </c>
      <c r="G904">
        <v>715000</v>
      </c>
      <c r="H904" t="s">
        <v>8</v>
      </c>
      <c r="I904">
        <v>0</v>
      </c>
      <c r="J904">
        <v>0</v>
      </c>
      <c r="K904">
        <v>0</v>
      </c>
      <c r="L904">
        <v>0</v>
      </c>
      <c r="M904">
        <v>0</v>
      </c>
    </row>
    <row r="905" spans="1:13" ht="15" customHeight="1" x14ac:dyDescent="0.25">
      <c r="A905" t="s">
        <v>2127</v>
      </c>
      <c r="B905" t="s">
        <v>34</v>
      </c>
      <c r="C905">
        <v>0</v>
      </c>
      <c r="D905" t="s">
        <v>70</v>
      </c>
      <c r="E905" t="s">
        <v>2581</v>
      </c>
      <c r="F905">
        <v>26</v>
      </c>
      <c r="G905">
        <v>700000</v>
      </c>
      <c r="H905" t="s">
        <v>7</v>
      </c>
      <c r="I905">
        <v>0</v>
      </c>
      <c r="J905">
        <v>0</v>
      </c>
      <c r="K905">
        <v>0</v>
      </c>
      <c r="L905">
        <v>0</v>
      </c>
      <c r="M905">
        <v>0</v>
      </c>
    </row>
    <row r="906" spans="1:13" ht="15" customHeight="1" x14ac:dyDescent="0.25">
      <c r="A906" t="s">
        <v>2623</v>
      </c>
      <c r="B906" t="s">
        <v>34</v>
      </c>
      <c r="C906">
        <v>0</v>
      </c>
      <c r="D906" t="s">
        <v>85</v>
      </c>
      <c r="E906" t="s">
        <v>2581</v>
      </c>
      <c r="F906">
        <v>24</v>
      </c>
      <c r="G906">
        <v>700000</v>
      </c>
      <c r="H906" t="s">
        <v>8</v>
      </c>
      <c r="I906">
        <v>0</v>
      </c>
      <c r="J906">
        <v>0</v>
      </c>
      <c r="K906">
        <v>0</v>
      </c>
      <c r="L906">
        <v>0</v>
      </c>
      <c r="M906">
        <v>0</v>
      </c>
    </row>
    <row r="907" spans="1:13" ht="15" customHeight="1" x14ac:dyDescent="0.25">
      <c r="A907" t="s">
        <v>2449</v>
      </c>
      <c r="B907" t="s">
        <v>34</v>
      </c>
      <c r="C907" t="s">
        <v>333</v>
      </c>
      <c r="D907" t="s">
        <v>79</v>
      </c>
      <c r="E907" t="s">
        <v>334</v>
      </c>
      <c r="F907">
        <v>19</v>
      </c>
      <c r="G907">
        <v>1075000</v>
      </c>
      <c r="H907">
        <v>1075000</v>
      </c>
      <c r="I907">
        <v>1075000</v>
      </c>
      <c r="J907" t="s">
        <v>8</v>
      </c>
      <c r="K907">
        <v>0</v>
      </c>
      <c r="L907">
        <v>0</v>
      </c>
      <c r="M907">
        <v>0</v>
      </c>
    </row>
    <row r="908" spans="1:13" ht="15" customHeight="1" x14ac:dyDescent="0.25">
      <c r="A908" t="s">
        <v>2262</v>
      </c>
      <c r="B908" t="s">
        <v>34</v>
      </c>
      <c r="C908" t="s">
        <v>331</v>
      </c>
      <c r="D908" t="s">
        <v>325</v>
      </c>
      <c r="E908" t="s">
        <v>2581</v>
      </c>
      <c r="F908">
        <v>21</v>
      </c>
      <c r="G908">
        <v>1913333</v>
      </c>
      <c r="H908">
        <v>1913333</v>
      </c>
      <c r="I908" t="s">
        <v>8</v>
      </c>
      <c r="J908">
        <v>0</v>
      </c>
      <c r="K908">
        <v>0</v>
      </c>
      <c r="L908">
        <v>0</v>
      </c>
      <c r="M908">
        <v>0</v>
      </c>
    </row>
    <row r="909" spans="1:13" ht="15" customHeight="1" x14ac:dyDescent="0.25">
      <c r="A909" t="s">
        <v>2450</v>
      </c>
      <c r="B909" t="s">
        <v>34</v>
      </c>
      <c r="C909" t="s">
        <v>331</v>
      </c>
      <c r="D909" t="s">
        <v>324</v>
      </c>
      <c r="E909" t="s">
        <v>2581</v>
      </c>
      <c r="F909">
        <v>21</v>
      </c>
      <c r="G909">
        <v>850000</v>
      </c>
      <c r="H909">
        <v>850000</v>
      </c>
      <c r="I909" t="s">
        <v>8</v>
      </c>
      <c r="J909">
        <v>0</v>
      </c>
      <c r="K909">
        <v>0</v>
      </c>
      <c r="L909">
        <v>0</v>
      </c>
      <c r="M909">
        <v>0</v>
      </c>
    </row>
    <row r="910" spans="1:13" ht="15" customHeight="1" x14ac:dyDescent="0.25">
      <c r="A910" t="s">
        <v>2268</v>
      </c>
      <c r="B910" t="s">
        <v>34</v>
      </c>
      <c r="C910" t="s">
        <v>331</v>
      </c>
      <c r="D910" t="s">
        <v>79</v>
      </c>
      <c r="E910" t="s">
        <v>2581</v>
      </c>
      <c r="F910">
        <v>23</v>
      </c>
      <c r="G910">
        <v>765000</v>
      </c>
      <c r="H910" t="s">
        <v>8</v>
      </c>
      <c r="I910">
        <v>0</v>
      </c>
      <c r="J910">
        <v>0</v>
      </c>
      <c r="K910">
        <v>0</v>
      </c>
      <c r="L910">
        <v>0</v>
      </c>
      <c r="M910">
        <v>0</v>
      </c>
    </row>
    <row r="911" spans="1:13" ht="15" customHeight="1" x14ac:dyDescent="0.25">
      <c r="A911" t="s">
        <v>2447</v>
      </c>
      <c r="B911" t="s">
        <v>34</v>
      </c>
      <c r="C911">
        <v>0</v>
      </c>
      <c r="D911" t="s">
        <v>325</v>
      </c>
      <c r="E911" t="s">
        <v>2581</v>
      </c>
      <c r="F911">
        <v>24</v>
      </c>
      <c r="G911">
        <v>700000</v>
      </c>
      <c r="H911">
        <v>700000</v>
      </c>
      <c r="I911" t="s">
        <v>8</v>
      </c>
      <c r="J911">
        <v>0</v>
      </c>
      <c r="K911">
        <v>0</v>
      </c>
      <c r="L911">
        <v>0</v>
      </c>
      <c r="M911">
        <v>0</v>
      </c>
    </row>
    <row r="912" spans="1:13" ht="15" customHeight="1" x14ac:dyDescent="0.25">
      <c r="A912" t="s">
        <v>2448</v>
      </c>
      <c r="B912" t="s">
        <v>34</v>
      </c>
      <c r="C912">
        <v>0</v>
      </c>
      <c r="D912" t="s">
        <v>324</v>
      </c>
      <c r="E912" t="s">
        <v>2581</v>
      </c>
      <c r="F912">
        <v>24</v>
      </c>
      <c r="G912">
        <v>700000</v>
      </c>
      <c r="H912">
        <v>700000</v>
      </c>
      <c r="I912" t="s">
        <v>8</v>
      </c>
      <c r="J912">
        <v>0</v>
      </c>
      <c r="K912">
        <v>0</v>
      </c>
      <c r="L912">
        <v>0</v>
      </c>
      <c r="M912">
        <v>0</v>
      </c>
    </row>
    <row r="913" spans="1:13" ht="15" customHeight="1" x14ac:dyDescent="0.25">
      <c r="A913" t="s">
        <v>2271</v>
      </c>
      <c r="B913" t="s">
        <v>34</v>
      </c>
      <c r="C913" t="s">
        <v>331</v>
      </c>
      <c r="D913" t="s">
        <v>79</v>
      </c>
      <c r="E913" t="s">
        <v>2581</v>
      </c>
      <c r="F913">
        <v>22</v>
      </c>
      <c r="G913">
        <v>888333</v>
      </c>
      <c r="H913" t="s">
        <v>8</v>
      </c>
      <c r="I913">
        <v>0</v>
      </c>
      <c r="J913">
        <v>0</v>
      </c>
      <c r="K913">
        <v>0</v>
      </c>
      <c r="L913">
        <v>0</v>
      </c>
      <c r="M913">
        <v>0</v>
      </c>
    </row>
    <row r="914" spans="1:13" ht="15" customHeight="1" x14ac:dyDescent="0.25">
      <c r="A914" t="s">
        <v>2273</v>
      </c>
      <c r="B914" t="s">
        <v>34</v>
      </c>
      <c r="C914">
        <v>0</v>
      </c>
      <c r="D914" t="s">
        <v>325</v>
      </c>
      <c r="E914" t="s">
        <v>2581</v>
      </c>
      <c r="F914">
        <v>25</v>
      </c>
      <c r="G914">
        <v>675000</v>
      </c>
      <c r="H914" t="s">
        <v>8</v>
      </c>
      <c r="I914">
        <v>0</v>
      </c>
      <c r="J914">
        <v>0</v>
      </c>
      <c r="K914">
        <v>0</v>
      </c>
      <c r="L914">
        <v>0</v>
      </c>
      <c r="M914">
        <v>0</v>
      </c>
    </row>
    <row r="915" spans="1:13" ht="15" customHeight="1" x14ac:dyDescent="0.25">
      <c r="A915" t="s">
        <v>2451</v>
      </c>
      <c r="B915" t="s">
        <v>34</v>
      </c>
      <c r="C915" t="s">
        <v>331</v>
      </c>
      <c r="D915" t="s">
        <v>121</v>
      </c>
      <c r="E915" t="s">
        <v>2581</v>
      </c>
      <c r="F915">
        <v>22</v>
      </c>
      <c r="G915">
        <v>1137500</v>
      </c>
      <c r="H915" t="s">
        <v>4738</v>
      </c>
      <c r="I915">
        <v>0</v>
      </c>
      <c r="J915">
        <v>0</v>
      </c>
      <c r="K915">
        <v>0</v>
      </c>
      <c r="L915">
        <v>0</v>
      </c>
      <c r="M915">
        <v>0</v>
      </c>
    </row>
    <row r="916" spans="1:13" ht="15" customHeight="1" x14ac:dyDescent="0.25">
      <c r="A916" t="s">
        <v>2266</v>
      </c>
      <c r="B916" t="s">
        <v>34</v>
      </c>
      <c r="C916" t="s">
        <v>331</v>
      </c>
      <c r="D916" t="s">
        <v>121</v>
      </c>
      <c r="E916" t="s">
        <v>2581</v>
      </c>
      <c r="F916">
        <v>20</v>
      </c>
      <c r="G916">
        <v>910833</v>
      </c>
      <c r="H916">
        <v>910833</v>
      </c>
      <c r="I916">
        <v>910833</v>
      </c>
      <c r="J916" t="s">
        <v>8</v>
      </c>
      <c r="K916">
        <v>0</v>
      </c>
      <c r="L916">
        <v>0</v>
      </c>
      <c r="M916">
        <v>0</v>
      </c>
    </row>
    <row r="917" spans="1:13" ht="15" customHeight="1" x14ac:dyDescent="0.25">
      <c r="A917" t="s">
        <v>4753</v>
      </c>
      <c r="B917" t="s">
        <v>34</v>
      </c>
      <c r="C917" t="s">
        <v>331</v>
      </c>
      <c r="D917" t="s">
        <v>121</v>
      </c>
      <c r="E917" t="s">
        <v>2581</v>
      </c>
      <c r="F917">
        <v>18</v>
      </c>
      <c r="G917">
        <v>810000</v>
      </c>
      <c r="H917">
        <v>810000</v>
      </c>
      <c r="I917">
        <v>810000</v>
      </c>
      <c r="J917" t="s">
        <v>8</v>
      </c>
      <c r="K917">
        <v>0</v>
      </c>
      <c r="L917">
        <v>0</v>
      </c>
      <c r="M917">
        <v>0</v>
      </c>
    </row>
    <row r="918" spans="1:13" ht="15" customHeight="1" x14ac:dyDescent="0.25">
      <c r="A918" t="s">
        <v>1291</v>
      </c>
      <c r="B918" t="s">
        <v>34</v>
      </c>
      <c r="C918">
        <v>0</v>
      </c>
      <c r="D918" t="s">
        <v>121</v>
      </c>
      <c r="E918" t="s">
        <v>2581</v>
      </c>
      <c r="F918">
        <v>27</v>
      </c>
      <c r="G918">
        <v>700000</v>
      </c>
      <c r="H918" t="s">
        <v>7</v>
      </c>
      <c r="I918">
        <v>0</v>
      </c>
      <c r="J918">
        <v>0</v>
      </c>
      <c r="K918">
        <v>0</v>
      </c>
      <c r="L918">
        <v>0</v>
      </c>
      <c r="M918">
        <v>0</v>
      </c>
    </row>
    <row r="919" spans="1:13" ht="15" customHeight="1" x14ac:dyDescent="0.25">
      <c r="A919" t="s">
        <v>2274</v>
      </c>
      <c r="B919" t="s">
        <v>34</v>
      </c>
      <c r="C919">
        <v>0</v>
      </c>
      <c r="D919" t="s">
        <v>121</v>
      </c>
      <c r="E919" t="s">
        <v>2581</v>
      </c>
      <c r="F919">
        <v>32</v>
      </c>
      <c r="G919">
        <v>675000</v>
      </c>
      <c r="H919" t="s">
        <v>7</v>
      </c>
      <c r="I919">
        <v>0</v>
      </c>
      <c r="J919">
        <v>0</v>
      </c>
      <c r="K919">
        <v>0</v>
      </c>
      <c r="L919">
        <v>0</v>
      </c>
      <c r="M919">
        <v>0</v>
      </c>
    </row>
    <row r="920" spans="1:13" ht="15" customHeight="1" x14ac:dyDescent="0.25">
      <c r="A920" t="s">
        <v>2684</v>
      </c>
      <c r="B920" t="s">
        <v>9</v>
      </c>
      <c r="C920" t="s">
        <v>326</v>
      </c>
      <c r="D920" t="s">
        <v>70</v>
      </c>
      <c r="E920" t="s">
        <v>2569</v>
      </c>
      <c r="F920">
        <v>33</v>
      </c>
      <c r="G920">
        <v>7250000</v>
      </c>
      <c r="H920">
        <v>7250000</v>
      </c>
      <c r="I920" t="s">
        <v>7</v>
      </c>
      <c r="J920">
        <v>0</v>
      </c>
      <c r="K920">
        <v>0</v>
      </c>
      <c r="L920">
        <v>0</v>
      </c>
      <c r="M920">
        <v>0</v>
      </c>
    </row>
    <row r="921" spans="1:13" ht="15" customHeight="1" x14ac:dyDescent="0.25">
      <c r="A921" t="s">
        <v>2685</v>
      </c>
      <c r="B921" t="s">
        <v>9</v>
      </c>
      <c r="C921" t="s">
        <v>364</v>
      </c>
      <c r="D921" t="s">
        <v>70</v>
      </c>
      <c r="E921" t="s">
        <v>2569</v>
      </c>
      <c r="F921">
        <v>34</v>
      </c>
      <c r="G921">
        <v>6875000</v>
      </c>
      <c r="H921">
        <v>6875000</v>
      </c>
      <c r="I921">
        <v>6875000</v>
      </c>
      <c r="J921" t="s">
        <v>7</v>
      </c>
      <c r="K921">
        <v>0</v>
      </c>
      <c r="L921">
        <v>0</v>
      </c>
      <c r="M921">
        <v>0</v>
      </c>
    </row>
    <row r="922" spans="1:13" ht="15" customHeight="1" x14ac:dyDescent="0.25">
      <c r="A922" t="s">
        <v>1255</v>
      </c>
      <c r="B922" t="s">
        <v>9</v>
      </c>
      <c r="C922">
        <v>0</v>
      </c>
      <c r="D922" t="s">
        <v>85</v>
      </c>
      <c r="E922" t="s">
        <v>2569</v>
      </c>
      <c r="F922">
        <v>23</v>
      </c>
      <c r="G922">
        <v>6666666</v>
      </c>
      <c r="H922">
        <v>6666666</v>
      </c>
      <c r="I922">
        <v>6666666</v>
      </c>
      <c r="J922">
        <v>6666666</v>
      </c>
      <c r="K922" t="s">
        <v>7</v>
      </c>
      <c r="L922">
        <v>0</v>
      </c>
      <c r="M922">
        <v>0</v>
      </c>
    </row>
    <row r="923" spans="1:13" ht="15" customHeight="1" x14ac:dyDescent="0.25">
      <c r="A923" t="s">
        <v>1256</v>
      </c>
      <c r="B923" t="s">
        <v>9</v>
      </c>
      <c r="C923" t="s">
        <v>364</v>
      </c>
      <c r="D923" t="s">
        <v>90</v>
      </c>
      <c r="E923" t="s">
        <v>2569</v>
      </c>
      <c r="F923">
        <v>31</v>
      </c>
      <c r="G923">
        <v>6125000</v>
      </c>
      <c r="H923">
        <v>6125000</v>
      </c>
      <c r="I923">
        <v>6125000</v>
      </c>
      <c r="J923">
        <v>6125000</v>
      </c>
      <c r="K923">
        <v>6125000</v>
      </c>
      <c r="L923">
        <v>6125000</v>
      </c>
      <c r="M923" t="s">
        <v>7</v>
      </c>
    </row>
    <row r="924" spans="1:13" ht="15" customHeight="1" x14ac:dyDescent="0.25">
      <c r="A924" t="s">
        <v>1257</v>
      </c>
      <c r="B924" t="s">
        <v>9</v>
      </c>
      <c r="C924" t="s">
        <v>326</v>
      </c>
      <c r="D924" t="s">
        <v>2576</v>
      </c>
      <c r="E924" t="s">
        <v>2569</v>
      </c>
      <c r="F924">
        <v>35</v>
      </c>
      <c r="G924">
        <v>6000000</v>
      </c>
      <c r="H924">
        <v>6000000</v>
      </c>
      <c r="I924" t="s">
        <v>7</v>
      </c>
      <c r="J924">
        <v>0</v>
      </c>
      <c r="K924">
        <v>0</v>
      </c>
      <c r="L924">
        <v>0</v>
      </c>
      <c r="M924">
        <v>0</v>
      </c>
    </row>
    <row r="925" spans="1:13" ht="15" customHeight="1" x14ac:dyDescent="0.25">
      <c r="A925" t="s">
        <v>1901</v>
      </c>
      <c r="B925" t="s">
        <v>9</v>
      </c>
      <c r="C925">
        <v>0</v>
      </c>
      <c r="D925" t="s">
        <v>2576</v>
      </c>
      <c r="E925" t="s">
        <v>2569</v>
      </c>
      <c r="F925">
        <v>27</v>
      </c>
      <c r="G925">
        <v>3200000</v>
      </c>
      <c r="H925" t="s">
        <v>7</v>
      </c>
      <c r="I925">
        <v>0</v>
      </c>
      <c r="J925">
        <v>0</v>
      </c>
      <c r="K925">
        <v>0</v>
      </c>
      <c r="L925">
        <v>0</v>
      </c>
      <c r="M925">
        <v>0</v>
      </c>
    </row>
    <row r="926" spans="1:13" ht="15" customHeight="1" x14ac:dyDescent="0.25">
      <c r="A926" t="s">
        <v>1262</v>
      </c>
      <c r="B926" t="s">
        <v>9</v>
      </c>
      <c r="C926">
        <v>0</v>
      </c>
      <c r="D926" t="s">
        <v>2591</v>
      </c>
      <c r="E926" t="s">
        <v>2569</v>
      </c>
      <c r="F926">
        <v>24</v>
      </c>
      <c r="G926">
        <v>2800000</v>
      </c>
      <c r="H926">
        <v>2800000</v>
      </c>
      <c r="I926" t="s">
        <v>8</v>
      </c>
      <c r="J926">
        <v>0</v>
      </c>
      <c r="K926">
        <v>0</v>
      </c>
      <c r="L926">
        <v>0</v>
      </c>
      <c r="M926">
        <v>0</v>
      </c>
    </row>
    <row r="927" spans="1:13" ht="15" customHeight="1" x14ac:dyDescent="0.25">
      <c r="A927" t="s">
        <v>1258</v>
      </c>
      <c r="B927" t="s">
        <v>9</v>
      </c>
      <c r="C927">
        <v>0</v>
      </c>
      <c r="D927" t="s">
        <v>2571</v>
      </c>
      <c r="E927" t="s">
        <v>2569</v>
      </c>
      <c r="F927">
        <v>26</v>
      </c>
      <c r="G927">
        <v>1275000</v>
      </c>
      <c r="H927">
        <v>1275000</v>
      </c>
      <c r="I927" t="s">
        <v>7</v>
      </c>
      <c r="J927">
        <v>0</v>
      </c>
      <c r="K927">
        <v>0</v>
      </c>
      <c r="L927">
        <v>0</v>
      </c>
      <c r="M927">
        <v>0</v>
      </c>
    </row>
    <row r="928" spans="1:13" ht="15" customHeight="1" x14ac:dyDescent="0.25">
      <c r="A928" t="s">
        <v>1259</v>
      </c>
      <c r="B928" t="s">
        <v>9</v>
      </c>
      <c r="C928">
        <v>0</v>
      </c>
      <c r="D928" t="s">
        <v>2570</v>
      </c>
      <c r="E928" t="s">
        <v>2569</v>
      </c>
      <c r="F928">
        <v>28</v>
      </c>
      <c r="G928">
        <v>1250000</v>
      </c>
      <c r="H928" t="s">
        <v>7</v>
      </c>
      <c r="I928">
        <v>0</v>
      </c>
      <c r="J928">
        <v>0</v>
      </c>
      <c r="K928">
        <v>0</v>
      </c>
      <c r="L928">
        <v>0</v>
      </c>
      <c r="M928">
        <v>0</v>
      </c>
    </row>
    <row r="929" spans="1:13" ht="15" customHeight="1" x14ac:dyDescent="0.25">
      <c r="A929" t="s">
        <v>1867</v>
      </c>
      <c r="B929" t="s">
        <v>9</v>
      </c>
      <c r="C929">
        <v>0</v>
      </c>
      <c r="D929" t="s">
        <v>85</v>
      </c>
      <c r="E929" t="s">
        <v>2569</v>
      </c>
      <c r="F929">
        <v>26</v>
      </c>
      <c r="G929">
        <v>1000000</v>
      </c>
      <c r="H929" t="s">
        <v>8</v>
      </c>
      <c r="I929">
        <v>0</v>
      </c>
      <c r="J929">
        <v>0</v>
      </c>
      <c r="K929">
        <v>0</v>
      </c>
      <c r="L929">
        <v>0</v>
      </c>
      <c r="M929">
        <v>0</v>
      </c>
    </row>
    <row r="930" spans="1:13" ht="15" customHeight="1" x14ac:dyDescent="0.25">
      <c r="A930" t="s">
        <v>2744</v>
      </c>
      <c r="B930" t="s">
        <v>9</v>
      </c>
      <c r="C930">
        <v>0</v>
      </c>
      <c r="D930" t="s">
        <v>90</v>
      </c>
      <c r="E930" t="s">
        <v>2569</v>
      </c>
      <c r="F930">
        <v>27</v>
      </c>
      <c r="G930">
        <v>1000000</v>
      </c>
      <c r="H930" t="s">
        <v>7</v>
      </c>
      <c r="I930">
        <v>0</v>
      </c>
      <c r="J930">
        <v>0</v>
      </c>
      <c r="K930">
        <v>0</v>
      </c>
      <c r="L930">
        <v>0</v>
      </c>
      <c r="M930">
        <v>0</v>
      </c>
    </row>
    <row r="931" spans="1:13" ht="15" customHeight="1" x14ac:dyDescent="0.25">
      <c r="A931" t="s">
        <v>1263</v>
      </c>
      <c r="B931" t="s">
        <v>9</v>
      </c>
      <c r="C931" t="s">
        <v>348</v>
      </c>
      <c r="D931" t="s">
        <v>90</v>
      </c>
      <c r="E931" t="s">
        <v>2569</v>
      </c>
      <c r="F931">
        <v>22</v>
      </c>
      <c r="G931">
        <v>1288333</v>
      </c>
      <c r="H931" t="s">
        <v>8</v>
      </c>
      <c r="I931">
        <v>0</v>
      </c>
      <c r="J931">
        <v>0</v>
      </c>
      <c r="K931">
        <v>0</v>
      </c>
      <c r="L931">
        <v>0</v>
      </c>
      <c r="M931">
        <v>0</v>
      </c>
    </row>
    <row r="932" spans="1:13" ht="15" customHeight="1" x14ac:dyDescent="0.25">
      <c r="A932" t="s">
        <v>2765</v>
      </c>
      <c r="B932" t="s">
        <v>9</v>
      </c>
      <c r="C932">
        <v>0</v>
      </c>
      <c r="D932" t="s">
        <v>2586</v>
      </c>
      <c r="E932" t="s">
        <v>2569</v>
      </c>
      <c r="F932">
        <v>27</v>
      </c>
      <c r="G932">
        <v>850000</v>
      </c>
      <c r="H932">
        <v>850000</v>
      </c>
      <c r="I932" t="s">
        <v>7</v>
      </c>
      <c r="J932">
        <v>0</v>
      </c>
      <c r="K932">
        <v>0</v>
      </c>
      <c r="L932">
        <v>0</v>
      </c>
      <c r="M932">
        <v>0</v>
      </c>
    </row>
    <row r="933" spans="1:13" ht="15" customHeight="1" x14ac:dyDescent="0.25">
      <c r="A933" t="s">
        <v>2624</v>
      </c>
      <c r="B933" t="s">
        <v>9</v>
      </c>
      <c r="C933" t="s">
        <v>331</v>
      </c>
      <c r="D933" t="s">
        <v>70</v>
      </c>
      <c r="E933" t="s">
        <v>2569</v>
      </c>
      <c r="F933">
        <v>20</v>
      </c>
      <c r="G933">
        <v>925000</v>
      </c>
      <c r="H933">
        <v>925000</v>
      </c>
      <c r="I933">
        <v>925000</v>
      </c>
      <c r="J933" t="s">
        <v>8</v>
      </c>
      <c r="K933">
        <v>0</v>
      </c>
      <c r="L933">
        <v>0</v>
      </c>
      <c r="M933">
        <v>0</v>
      </c>
    </row>
    <row r="934" spans="1:13" ht="15" customHeight="1" x14ac:dyDescent="0.25">
      <c r="A934" t="s">
        <v>1265</v>
      </c>
      <c r="B934" t="s">
        <v>9</v>
      </c>
      <c r="C934" t="s">
        <v>326</v>
      </c>
      <c r="D934" t="s">
        <v>325</v>
      </c>
      <c r="E934" t="s">
        <v>2569</v>
      </c>
      <c r="F934">
        <v>28</v>
      </c>
      <c r="G934">
        <v>5250000</v>
      </c>
      <c r="H934" t="s">
        <v>7</v>
      </c>
      <c r="I934">
        <v>0</v>
      </c>
      <c r="J934">
        <v>0</v>
      </c>
      <c r="K934">
        <v>0</v>
      </c>
      <c r="L934">
        <v>0</v>
      </c>
      <c r="M934">
        <v>0</v>
      </c>
    </row>
    <row r="935" spans="1:13" ht="15" customHeight="1" x14ac:dyDescent="0.25">
      <c r="A935" t="s">
        <v>1266</v>
      </c>
      <c r="B935" t="s">
        <v>9</v>
      </c>
      <c r="C935">
        <v>0</v>
      </c>
      <c r="D935" t="s">
        <v>325</v>
      </c>
      <c r="E935" t="s">
        <v>2569</v>
      </c>
      <c r="F935">
        <v>28</v>
      </c>
      <c r="G935">
        <v>2750000</v>
      </c>
      <c r="H935">
        <v>2750000</v>
      </c>
      <c r="I935">
        <v>2750000</v>
      </c>
      <c r="J935">
        <v>2750000</v>
      </c>
      <c r="K935" t="s">
        <v>7</v>
      </c>
      <c r="L935">
        <v>0</v>
      </c>
      <c r="M935">
        <v>0</v>
      </c>
    </row>
    <row r="936" spans="1:13" ht="15" customHeight="1" x14ac:dyDescent="0.25">
      <c r="A936" t="s">
        <v>1267</v>
      </c>
      <c r="B936" t="s">
        <v>9</v>
      </c>
      <c r="C936">
        <v>0</v>
      </c>
      <c r="D936" t="s">
        <v>324</v>
      </c>
      <c r="E936" t="s">
        <v>2569</v>
      </c>
      <c r="F936">
        <v>31</v>
      </c>
      <c r="G936">
        <v>2500000</v>
      </c>
      <c r="H936" t="s">
        <v>7</v>
      </c>
      <c r="I936">
        <v>0</v>
      </c>
      <c r="J936">
        <v>0</v>
      </c>
      <c r="K936">
        <v>0</v>
      </c>
      <c r="L936">
        <v>0</v>
      </c>
      <c r="M936">
        <v>0</v>
      </c>
    </row>
    <row r="937" spans="1:13" ht="15" customHeight="1" x14ac:dyDescent="0.25">
      <c r="A937" t="s">
        <v>2720</v>
      </c>
      <c r="B937" t="s">
        <v>9</v>
      </c>
      <c r="C937" t="s">
        <v>4754</v>
      </c>
      <c r="D937" t="s">
        <v>325</v>
      </c>
      <c r="E937" t="s">
        <v>2569</v>
      </c>
      <c r="F937">
        <v>42</v>
      </c>
      <c r="G937">
        <v>3750000</v>
      </c>
      <c r="H937" t="s">
        <v>7</v>
      </c>
      <c r="I937">
        <v>0</v>
      </c>
      <c r="J937">
        <v>0</v>
      </c>
      <c r="K937">
        <v>0</v>
      </c>
      <c r="L937">
        <v>0</v>
      </c>
      <c r="M937">
        <v>0</v>
      </c>
    </row>
    <row r="938" spans="1:13" ht="15" customHeight="1" x14ac:dyDescent="0.25">
      <c r="A938" t="s">
        <v>1268</v>
      </c>
      <c r="B938" t="s">
        <v>9</v>
      </c>
      <c r="C938">
        <v>0</v>
      </c>
      <c r="D938" t="s">
        <v>325</v>
      </c>
      <c r="E938" t="s">
        <v>2569</v>
      </c>
      <c r="F938">
        <v>25</v>
      </c>
      <c r="G938">
        <v>1400000</v>
      </c>
      <c r="H938" t="s">
        <v>8</v>
      </c>
      <c r="I938">
        <v>0</v>
      </c>
      <c r="J938">
        <v>0</v>
      </c>
      <c r="K938">
        <v>0</v>
      </c>
      <c r="L938">
        <v>0</v>
      </c>
      <c r="M938">
        <v>0</v>
      </c>
    </row>
    <row r="939" spans="1:13" ht="15" customHeight="1" x14ac:dyDescent="0.25">
      <c r="A939" t="s">
        <v>1271</v>
      </c>
      <c r="B939" t="s">
        <v>9</v>
      </c>
      <c r="C939">
        <v>0</v>
      </c>
      <c r="D939" t="s">
        <v>324</v>
      </c>
      <c r="E939" t="s">
        <v>2569</v>
      </c>
      <c r="F939">
        <v>30</v>
      </c>
      <c r="G939">
        <v>800000</v>
      </c>
      <c r="H939">
        <v>800000</v>
      </c>
      <c r="I939" t="s">
        <v>7</v>
      </c>
      <c r="J939">
        <v>0</v>
      </c>
      <c r="K939">
        <v>0</v>
      </c>
      <c r="L939">
        <v>0</v>
      </c>
      <c r="M939">
        <v>0</v>
      </c>
    </row>
    <row r="940" spans="1:13" ht="15" customHeight="1" x14ac:dyDescent="0.25">
      <c r="A940" t="s">
        <v>1288</v>
      </c>
      <c r="B940" t="s">
        <v>9</v>
      </c>
      <c r="C940" t="s">
        <v>331</v>
      </c>
      <c r="D940" t="s">
        <v>324</v>
      </c>
      <c r="E940" t="s">
        <v>2569</v>
      </c>
      <c r="F940">
        <v>24</v>
      </c>
      <c r="G940">
        <v>735000</v>
      </c>
      <c r="H940">
        <v>1000000</v>
      </c>
      <c r="I940">
        <v>1000000</v>
      </c>
      <c r="J940">
        <v>1000000</v>
      </c>
      <c r="K940" t="s">
        <v>7</v>
      </c>
      <c r="L940">
        <v>0</v>
      </c>
      <c r="M940">
        <v>0</v>
      </c>
    </row>
    <row r="941" spans="1:13" ht="15" customHeight="1" x14ac:dyDescent="0.25">
      <c r="A941" t="s">
        <v>1269</v>
      </c>
      <c r="B941" t="s">
        <v>9</v>
      </c>
      <c r="C941">
        <v>0</v>
      </c>
      <c r="D941" t="s">
        <v>324</v>
      </c>
      <c r="E941" t="s">
        <v>2569</v>
      </c>
      <c r="F941">
        <v>21</v>
      </c>
      <c r="G941" t="s">
        <v>4738</v>
      </c>
      <c r="H941">
        <v>0</v>
      </c>
      <c r="I941">
        <v>0</v>
      </c>
      <c r="J941">
        <v>0</v>
      </c>
      <c r="K941">
        <v>0</v>
      </c>
      <c r="L941">
        <v>0</v>
      </c>
      <c r="M941">
        <v>0</v>
      </c>
    </row>
    <row r="942" spans="1:13" ht="15" customHeight="1" x14ac:dyDescent="0.25">
      <c r="A942">
        <v>0</v>
      </c>
      <c r="B942" t="s">
        <v>9</v>
      </c>
      <c r="C942">
        <v>0</v>
      </c>
      <c r="D942">
        <v>0</v>
      </c>
      <c r="E942">
        <v>0</v>
      </c>
      <c r="F942">
        <v>0</v>
      </c>
      <c r="G942">
        <v>0</v>
      </c>
      <c r="H942">
        <v>0</v>
      </c>
      <c r="I942">
        <v>0</v>
      </c>
      <c r="J942">
        <v>0</v>
      </c>
      <c r="K942">
        <v>0</v>
      </c>
      <c r="L942">
        <v>0</v>
      </c>
      <c r="M942">
        <v>0</v>
      </c>
    </row>
    <row r="943" spans="1:13" ht="15" customHeight="1" x14ac:dyDescent="0.25">
      <c r="A943" t="s">
        <v>1270</v>
      </c>
      <c r="B943" t="s">
        <v>9</v>
      </c>
      <c r="C943">
        <v>0</v>
      </c>
      <c r="D943" t="s">
        <v>324</v>
      </c>
      <c r="E943" t="s">
        <v>2569</v>
      </c>
      <c r="F943">
        <v>22</v>
      </c>
      <c r="G943" t="s">
        <v>8</v>
      </c>
      <c r="H943">
        <v>0</v>
      </c>
      <c r="I943">
        <v>0</v>
      </c>
      <c r="J943">
        <v>0</v>
      </c>
      <c r="K943">
        <v>0</v>
      </c>
      <c r="L943">
        <v>0</v>
      </c>
      <c r="M943">
        <v>0</v>
      </c>
    </row>
    <row r="944" spans="1:13" ht="15" customHeight="1" x14ac:dyDescent="0.25">
      <c r="A944" t="s">
        <v>1272</v>
      </c>
      <c r="B944" t="s">
        <v>9</v>
      </c>
      <c r="C944" t="s">
        <v>326</v>
      </c>
      <c r="D944" t="s">
        <v>121</v>
      </c>
      <c r="E944" t="s">
        <v>2569</v>
      </c>
      <c r="F944">
        <v>32</v>
      </c>
      <c r="G944">
        <v>7000000</v>
      </c>
      <c r="H944">
        <v>7000000</v>
      </c>
      <c r="I944" t="s">
        <v>7</v>
      </c>
      <c r="J944">
        <v>0</v>
      </c>
      <c r="K944">
        <v>0</v>
      </c>
      <c r="L944">
        <v>0</v>
      </c>
      <c r="M944">
        <v>0</v>
      </c>
    </row>
    <row r="945" spans="1:13" ht="15" customHeight="1" x14ac:dyDescent="0.25">
      <c r="A945" t="s">
        <v>1273</v>
      </c>
      <c r="B945" t="s">
        <v>9</v>
      </c>
      <c r="C945">
        <v>0</v>
      </c>
      <c r="D945" t="s">
        <v>121</v>
      </c>
      <c r="E945" t="s">
        <v>2569</v>
      </c>
      <c r="F945">
        <v>34</v>
      </c>
      <c r="G945">
        <v>2750000</v>
      </c>
      <c r="H945" t="s">
        <v>7</v>
      </c>
      <c r="I945">
        <v>0</v>
      </c>
      <c r="J945">
        <v>0</v>
      </c>
      <c r="K945">
        <v>0</v>
      </c>
      <c r="L945">
        <v>0</v>
      </c>
      <c r="M945">
        <v>0</v>
      </c>
    </row>
    <row r="946" spans="1:13" ht="15" customHeight="1" x14ac:dyDescent="0.25">
      <c r="A946" t="s">
        <v>1276</v>
      </c>
      <c r="B946" t="s">
        <v>9</v>
      </c>
      <c r="C946" t="s">
        <v>331</v>
      </c>
      <c r="D946" t="s">
        <v>70</v>
      </c>
      <c r="E946" t="s">
        <v>2581</v>
      </c>
      <c r="F946">
        <v>21</v>
      </c>
      <c r="G946">
        <v>1137500</v>
      </c>
      <c r="H946">
        <v>1137500</v>
      </c>
      <c r="I946" t="s">
        <v>8</v>
      </c>
      <c r="J946">
        <v>0</v>
      </c>
      <c r="K946">
        <v>0</v>
      </c>
      <c r="L946">
        <v>0</v>
      </c>
      <c r="M946">
        <v>0</v>
      </c>
    </row>
    <row r="947" spans="1:13" ht="15" customHeight="1" x14ac:dyDescent="0.25">
      <c r="A947" t="s">
        <v>1260</v>
      </c>
      <c r="B947" t="s">
        <v>9</v>
      </c>
      <c r="C947" t="s">
        <v>331</v>
      </c>
      <c r="D947" t="s">
        <v>2580</v>
      </c>
      <c r="E947" t="s">
        <v>2581</v>
      </c>
      <c r="F947">
        <v>23</v>
      </c>
      <c r="G947">
        <v>1066667</v>
      </c>
      <c r="H947" t="s">
        <v>8</v>
      </c>
      <c r="I947">
        <v>0</v>
      </c>
      <c r="J947">
        <v>0</v>
      </c>
      <c r="K947">
        <v>0</v>
      </c>
      <c r="L947">
        <v>0</v>
      </c>
      <c r="M947">
        <v>0</v>
      </c>
    </row>
    <row r="948" spans="1:13" ht="15" customHeight="1" x14ac:dyDescent="0.25">
      <c r="A948" t="s">
        <v>1277</v>
      </c>
      <c r="B948" t="s">
        <v>9</v>
      </c>
      <c r="C948" t="s">
        <v>331</v>
      </c>
      <c r="D948" t="s">
        <v>85</v>
      </c>
      <c r="E948" t="s">
        <v>2581</v>
      </c>
      <c r="F948">
        <v>22</v>
      </c>
      <c r="G948">
        <v>1288333</v>
      </c>
      <c r="H948" t="s">
        <v>8</v>
      </c>
      <c r="I948">
        <v>0</v>
      </c>
      <c r="J948">
        <v>0</v>
      </c>
      <c r="K948">
        <v>0</v>
      </c>
      <c r="L948">
        <v>0</v>
      </c>
      <c r="M948">
        <v>0</v>
      </c>
    </row>
    <row r="949" spans="1:13" ht="15" customHeight="1" x14ac:dyDescent="0.25">
      <c r="A949" t="s">
        <v>2484</v>
      </c>
      <c r="B949" t="s">
        <v>9</v>
      </c>
      <c r="C949" t="s">
        <v>331</v>
      </c>
      <c r="D949" t="s">
        <v>2576</v>
      </c>
      <c r="E949" t="s">
        <v>2581</v>
      </c>
      <c r="F949">
        <v>21</v>
      </c>
      <c r="G949">
        <v>925000</v>
      </c>
      <c r="H949">
        <v>925000</v>
      </c>
      <c r="I949">
        <v>925000</v>
      </c>
      <c r="J949" t="s">
        <v>8</v>
      </c>
      <c r="K949">
        <v>0</v>
      </c>
      <c r="L949">
        <v>0</v>
      </c>
      <c r="M949">
        <v>0</v>
      </c>
    </row>
    <row r="950" spans="1:13" ht="15" customHeight="1" x14ac:dyDescent="0.25">
      <c r="A950" t="s">
        <v>1282</v>
      </c>
      <c r="B950" t="s">
        <v>9</v>
      </c>
      <c r="C950" t="s">
        <v>331</v>
      </c>
      <c r="D950" t="s">
        <v>2571</v>
      </c>
      <c r="E950" t="s">
        <v>2581</v>
      </c>
      <c r="F950">
        <v>22</v>
      </c>
      <c r="G950">
        <v>925000</v>
      </c>
      <c r="H950">
        <v>925000</v>
      </c>
      <c r="I950" t="s">
        <v>8</v>
      </c>
      <c r="J950">
        <v>0</v>
      </c>
      <c r="K950">
        <v>0</v>
      </c>
      <c r="L950">
        <v>0</v>
      </c>
      <c r="M950">
        <v>0</v>
      </c>
    </row>
    <row r="951" spans="1:13" ht="15" customHeight="1" x14ac:dyDescent="0.25">
      <c r="A951" t="s">
        <v>2485</v>
      </c>
      <c r="B951" t="s">
        <v>9</v>
      </c>
      <c r="C951" t="s">
        <v>333</v>
      </c>
      <c r="D951" t="s">
        <v>2571</v>
      </c>
      <c r="E951" t="s">
        <v>334</v>
      </c>
      <c r="F951">
        <v>19</v>
      </c>
      <c r="G951">
        <v>894167</v>
      </c>
      <c r="H951">
        <v>894167</v>
      </c>
      <c r="I951">
        <v>894167</v>
      </c>
      <c r="J951" t="s">
        <v>8</v>
      </c>
      <c r="K951">
        <v>0</v>
      </c>
      <c r="L951">
        <v>0</v>
      </c>
      <c r="M951">
        <v>0</v>
      </c>
    </row>
    <row r="952" spans="1:13" x14ac:dyDescent="0.25">
      <c r="A952" t="s">
        <v>1280</v>
      </c>
      <c r="B952" t="s">
        <v>9</v>
      </c>
      <c r="C952" t="s">
        <v>331</v>
      </c>
      <c r="D952" t="s">
        <v>70</v>
      </c>
      <c r="E952" t="s">
        <v>2581</v>
      </c>
      <c r="F952">
        <v>20</v>
      </c>
      <c r="G952">
        <v>863333</v>
      </c>
      <c r="H952">
        <v>863333</v>
      </c>
      <c r="I952">
        <v>863333</v>
      </c>
      <c r="J952" t="s">
        <v>8</v>
      </c>
      <c r="K952">
        <v>0</v>
      </c>
      <c r="L952">
        <v>0</v>
      </c>
      <c r="M952">
        <v>0</v>
      </c>
    </row>
    <row r="953" spans="1:13" x14ac:dyDescent="0.25">
      <c r="A953" t="s">
        <v>1284</v>
      </c>
      <c r="B953" t="s">
        <v>9</v>
      </c>
      <c r="C953" t="s">
        <v>331</v>
      </c>
      <c r="D953" t="s">
        <v>2586</v>
      </c>
      <c r="E953" t="s">
        <v>2581</v>
      </c>
      <c r="F953">
        <v>21</v>
      </c>
      <c r="G953">
        <v>910833</v>
      </c>
      <c r="H953">
        <v>910833</v>
      </c>
      <c r="I953" t="s">
        <v>8</v>
      </c>
      <c r="J953">
        <v>0</v>
      </c>
      <c r="K953">
        <v>0</v>
      </c>
      <c r="L953">
        <v>0</v>
      </c>
      <c r="M953">
        <v>0</v>
      </c>
    </row>
    <row r="954" spans="1:13" ht="15" customHeight="1" x14ac:dyDescent="0.25">
      <c r="A954" t="s">
        <v>1285</v>
      </c>
      <c r="B954" t="s">
        <v>9</v>
      </c>
      <c r="C954" t="s">
        <v>331</v>
      </c>
      <c r="D954" t="s">
        <v>2570</v>
      </c>
      <c r="E954" t="s">
        <v>2581</v>
      </c>
      <c r="F954">
        <v>23</v>
      </c>
      <c r="G954">
        <v>762500</v>
      </c>
      <c r="H954" t="s">
        <v>8</v>
      </c>
      <c r="I954">
        <v>0</v>
      </c>
      <c r="J954">
        <v>0</v>
      </c>
      <c r="K954">
        <v>0</v>
      </c>
      <c r="L954">
        <v>0</v>
      </c>
      <c r="M954">
        <v>0</v>
      </c>
    </row>
    <row r="955" spans="1:13" ht="15" customHeight="1" x14ac:dyDescent="0.25">
      <c r="A955" t="s">
        <v>1281</v>
      </c>
      <c r="B955" t="s">
        <v>9</v>
      </c>
      <c r="C955">
        <v>0</v>
      </c>
      <c r="D955" t="s">
        <v>2576</v>
      </c>
      <c r="E955" t="s">
        <v>2581</v>
      </c>
      <c r="F955">
        <v>24</v>
      </c>
      <c r="G955">
        <v>700000</v>
      </c>
      <c r="H955" t="s">
        <v>8</v>
      </c>
      <c r="I955">
        <v>0</v>
      </c>
      <c r="J955">
        <v>0</v>
      </c>
      <c r="K955">
        <v>0</v>
      </c>
      <c r="L955">
        <v>0</v>
      </c>
      <c r="M955">
        <v>0</v>
      </c>
    </row>
    <row r="956" spans="1:13" ht="15" customHeight="1" x14ac:dyDescent="0.25">
      <c r="A956" t="s">
        <v>2250</v>
      </c>
      <c r="B956" t="s">
        <v>9</v>
      </c>
      <c r="C956">
        <v>0</v>
      </c>
      <c r="D956" t="s">
        <v>2586</v>
      </c>
      <c r="E956" t="s">
        <v>2581</v>
      </c>
      <c r="F956">
        <v>25</v>
      </c>
      <c r="G956">
        <v>700000</v>
      </c>
      <c r="H956" t="s">
        <v>8</v>
      </c>
      <c r="I956">
        <v>0</v>
      </c>
      <c r="J956">
        <v>0</v>
      </c>
      <c r="K956">
        <v>0</v>
      </c>
      <c r="L956">
        <v>0</v>
      </c>
      <c r="M956">
        <v>0</v>
      </c>
    </row>
    <row r="957" spans="1:13" ht="15" customHeight="1" x14ac:dyDescent="0.25">
      <c r="A957" t="s">
        <v>1292</v>
      </c>
      <c r="B957" t="s">
        <v>9</v>
      </c>
      <c r="C957">
        <v>0</v>
      </c>
      <c r="D957" t="s">
        <v>90</v>
      </c>
      <c r="E957" t="s">
        <v>2581</v>
      </c>
      <c r="F957">
        <v>24</v>
      </c>
      <c r="G957">
        <v>700000</v>
      </c>
      <c r="H957">
        <v>700000</v>
      </c>
      <c r="I957" t="s">
        <v>8</v>
      </c>
      <c r="J957">
        <v>0</v>
      </c>
      <c r="K957">
        <v>0</v>
      </c>
      <c r="L957">
        <v>0</v>
      </c>
      <c r="M957">
        <v>0</v>
      </c>
    </row>
    <row r="958" spans="1:13" ht="15" customHeight="1" x14ac:dyDescent="0.25">
      <c r="A958" t="s">
        <v>1286</v>
      </c>
      <c r="B958" t="s">
        <v>9</v>
      </c>
      <c r="C958">
        <v>0</v>
      </c>
      <c r="D958" t="s">
        <v>2580</v>
      </c>
      <c r="E958" t="s">
        <v>2581</v>
      </c>
      <c r="F958">
        <v>24</v>
      </c>
      <c r="G958">
        <v>700000</v>
      </c>
      <c r="H958" t="s">
        <v>8</v>
      </c>
      <c r="I958">
        <v>0</v>
      </c>
      <c r="J958">
        <v>0</v>
      </c>
      <c r="K958">
        <v>0</v>
      </c>
      <c r="L958">
        <v>0</v>
      </c>
      <c r="M958">
        <v>0</v>
      </c>
    </row>
    <row r="959" spans="1:13" ht="15" customHeight="1" x14ac:dyDescent="0.25">
      <c r="A959" t="s">
        <v>1434</v>
      </c>
      <c r="B959" t="s">
        <v>9</v>
      </c>
      <c r="C959">
        <v>0</v>
      </c>
      <c r="D959" t="s">
        <v>70</v>
      </c>
      <c r="E959" t="s">
        <v>2581</v>
      </c>
      <c r="F959">
        <v>30</v>
      </c>
      <c r="G959">
        <v>700000</v>
      </c>
      <c r="H959">
        <v>700000</v>
      </c>
      <c r="I959" t="s">
        <v>7</v>
      </c>
      <c r="J959">
        <v>0</v>
      </c>
      <c r="K959">
        <v>0</v>
      </c>
      <c r="L959">
        <v>0</v>
      </c>
      <c r="M959">
        <v>0</v>
      </c>
    </row>
    <row r="960" spans="1:13" ht="15" customHeight="1" x14ac:dyDescent="0.25">
      <c r="A960" t="s">
        <v>1275</v>
      </c>
      <c r="B960" t="s">
        <v>9</v>
      </c>
      <c r="C960" t="s">
        <v>331</v>
      </c>
      <c r="D960" t="s">
        <v>325</v>
      </c>
      <c r="E960" t="s">
        <v>2581</v>
      </c>
      <c r="F960">
        <v>20</v>
      </c>
      <c r="G960">
        <v>1302500</v>
      </c>
      <c r="H960">
        <v>1302500</v>
      </c>
      <c r="I960">
        <v>1302500</v>
      </c>
      <c r="J960" t="s">
        <v>8</v>
      </c>
      <c r="K960">
        <v>0</v>
      </c>
      <c r="L960">
        <v>0</v>
      </c>
      <c r="M960">
        <v>0</v>
      </c>
    </row>
    <row r="961" spans="1:13" ht="15" customHeight="1" x14ac:dyDescent="0.25">
      <c r="A961" t="s">
        <v>1278</v>
      </c>
      <c r="B961" t="s">
        <v>9</v>
      </c>
      <c r="C961" t="s">
        <v>331</v>
      </c>
      <c r="D961" t="s">
        <v>325</v>
      </c>
      <c r="E961" t="s">
        <v>2581</v>
      </c>
      <c r="F961">
        <v>22</v>
      </c>
      <c r="G961">
        <v>1288333</v>
      </c>
      <c r="H961" t="s">
        <v>8</v>
      </c>
      <c r="I961">
        <v>0</v>
      </c>
      <c r="J961">
        <v>0</v>
      </c>
      <c r="K961">
        <v>0</v>
      </c>
      <c r="L961">
        <v>0</v>
      </c>
      <c r="M961">
        <v>0</v>
      </c>
    </row>
    <row r="962" spans="1:13" ht="15" customHeight="1" x14ac:dyDescent="0.25">
      <c r="A962" t="s">
        <v>1279</v>
      </c>
      <c r="B962" t="s">
        <v>9</v>
      </c>
      <c r="C962" t="s">
        <v>333</v>
      </c>
      <c r="D962" t="s">
        <v>79</v>
      </c>
      <c r="E962" t="s">
        <v>4748</v>
      </c>
      <c r="F962">
        <v>19</v>
      </c>
      <c r="G962">
        <v>894167</v>
      </c>
      <c r="H962">
        <v>894167</v>
      </c>
      <c r="I962">
        <v>894167</v>
      </c>
      <c r="J962" t="s">
        <v>8</v>
      </c>
      <c r="K962">
        <v>0</v>
      </c>
      <c r="L962">
        <v>0</v>
      </c>
      <c r="M962">
        <v>0</v>
      </c>
    </row>
    <row r="963" spans="1:13" ht="15" customHeight="1" x14ac:dyDescent="0.25">
      <c r="A963" t="s">
        <v>1283</v>
      </c>
      <c r="B963" t="s">
        <v>9</v>
      </c>
      <c r="C963" t="s">
        <v>331</v>
      </c>
      <c r="D963" t="s">
        <v>79</v>
      </c>
      <c r="E963" t="s">
        <v>2581</v>
      </c>
      <c r="F963">
        <v>24</v>
      </c>
      <c r="G963">
        <v>925000</v>
      </c>
      <c r="H963" t="s">
        <v>8</v>
      </c>
      <c r="I963">
        <v>0</v>
      </c>
      <c r="J963">
        <v>0</v>
      </c>
      <c r="K963">
        <v>0</v>
      </c>
      <c r="L963">
        <v>0</v>
      </c>
      <c r="M963">
        <v>0</v>
      </c>
    </row>
    <row r="964" spans="1:13" ht="15" customHeight="1" x14ac:dyDescent="0.25">
      <c r="A964" t="s">
        <v>2788</v>
      </c>
      <c r="B964" t="s">
        <v>9</v>
      </c>
      <c r="C964" t="s">
        <v>331</v>
      </c>
      <c r="D964" t="s">
        <v>79</v>
      </c>
      <c r="E964" t="s">
        <v>2581</v>
      </c>
      <c r="F964">
        <v>22</v>
      </c>
      <c r="G964">
        <v>871666</v>
      </c>
      <c r="H964" t="s">
        <v>8</v>
      </c>
      <c r="I964">
        <v>0</v>
      </c>
      <c r="J964">
        <v>0</v>
      </c>
      <c r="K964">
        <v>0</v>
      </c>
      <c r="L964">
        <v>0</v>
      </c>
      <c r="M964">
        <v>0</v>
      </c>
    </row>
    <row r="965" spans="1:13" ht="15" customHeight="1" x14ac:dyDescent="0.25">
      <c r="A965" t="s">
        <v>1289</v>
      </c>
      <c r="B965" t="s">
        <v>9</v>
      </c>
      <c r="C965" t="s">
        <v>331</v>
      </c>
      <c r="D965" t="s">
        <v>121</v>
      </c>
      <c r="E965" t="s">
        <v>2581</v>
      </c>
      <c r="F965">
        <v>20</v>
      </c>
      <c r="G965">
        <v>733333</v>
      </c>
      <c r="H965">
        <v>733333</v>
      </c>
      <c r="I965">
        <v>733333</v>
      </c>
      <c r="J965" t="s">
        <v>8</v>
      </c>
      <c r="K965">
        <v>0</v>
      </c>
      <c r="L965">
        <v>0</v>
      </c>
      <c r="M965">
        <v>0</v>
      </c>
    </row>
    <row r="966" spans="1:13" ht="15" customHeight="1" x14ac:dyDescent="0.25">
      <c r="A966" t="s">
        <v>1287</v>
      </c>
      <c r="B966" t="s">
        <v>9</v>
      </c>
      <c r="C966" t="s">
        <v>331</v>
      </c>
      <c r="D966" t="s">
        <v>121</v>
      </c>
      <c r="E966" t="s">
        <v>2581</v>
      </c>
      <c r="F966">
        <v>22</v>
      </c>
      <c r="G966">
        <v>910833</v>
      </c>
      <c r="H966" t="s">
        <v>8</v>
      </c>
      <c r="I966">
        <v>0</v>
      </c>
      <c r="J966">
        <v>0</v>
      </c>
      <c r="K966">
        <v>0</v>
      </c>
      <c r="L966">
        <v>0</v>
      </c>
      <c r="M966">
        <v>0</v>
      </c>
    </row>
    <row r="967" spans="1:13" ht="15" customHeight="1" x14ac:dyDescent="0.25">
      <c r="A967" t="s">
        <v>2787</v>
      </c>
      <c r="B967" t="s">
        <v>9</v>
      </c>
      <c r="C967">
        <v>0</v>
      </c>
      <c r="D967" t="s">
        <v>121</v>
      </c>
      <c r="E967" t="s">
        <v>2581</v>
      </c>
      <c r="F967">
        <v>26</v>
      </c>
      <c r="G967">
        <v>700000</v>
      </c>
      <c r="H967" t="s">
        <v>7</v>
      </c>
      <c r="I967">
        <v>0</v>
      </c>
      <c r="J967">
        <v>0</v>
      </c>
      <c r="K967">
        <v>0</v>
      </c>
      <c r="L967">
        <v>0</v>
      </c>
      <c r="M967">
        <v>0</v>
      </c>
    </row>
    <row r="968" spans="1:13" ht="15" customHeight="1" x14ac:dyDescent="0.25">
      <c r="A968" t="s">
        <v>2099</v>
      </c>
      <c r="B968" t="s">
        <v>12</v>
      </c>
      <c r="C968">
        <v>0</v>
      </c>
      <c r="D968" t="s">
        <v>90</v>
      </c>
      <c r="E968" t="s">
        <v>2569</v>
      </c>
      <c r="F968">
        <v>26</v>
      </c>
      <c r="G968">
        <v>6750000</v>
      </c>
      <c r="H968">
        <v>6750000</v>
      </c>
      <c r="I968">
        <v>6750000</v>
      </c>
      <c r="J968" t="s">
        <v>7</v>
      </c>
      <c r="K968">
        <v>0</v>
      </c>
      <c r="L968">
        <v>0</v>
      </c>
      <c r="M968">
        <v>0</v>
      </c>
    </row>
    <row r="969" spans="1:13" ht="15" customHeight="1" x14ac:dyDescent="0.25">
      <c r="A969" t="s">
        <v>2686</v>
      </c>
      <c r="B969" t="s">
        <v>12</v>
      </c>
      <c r="C969">
        <v>0</v>
      </c>
      <c r="D969" t="s">
        <v>70</v>
      </c>
      <c r="E969" t="s">
        <v>2569</v>
      </c>
      <c r="F969">
        <v>24</v>
      </c>
      <c r="G969">
        <v>6375000</v>
      </c>
      <c r="H969">
        <v>6375000</v>
      </c>
      <c r="I969">
        <v>6375000</v>
      </c>
      <c r="J969">
        <v>6375000</v>
      </c>
      <c r="K969" t="s">
        <v>7</v>
      </c>
      <c r="L969">
        <v>0</v>
      </c>
      <c r="M969">
        <v>0</v>
      </c>
    </row>
    <row r="970" spans="1:13" ht="15" customHeight="1" x14ac:dyDescent="0.25">
      <c r="A970" t="s">
        <v>2687</v>
      </c>
      <c r="B970" t="s">
        <v>12</v>
      </c>
      <c r="C970" t="s">
        <v>318</v>
      </c>
      <c r="D970" t="s">
        <v>70</v>
      </c>
      <c r="E970" t="s">
        <v>2569</v>
      </c>
      <c r="F970">
        <v>30</v>
      </c>
      <c r="G970">
        <v>5350000</v>
      </c>
      <c r="H970">
        <v>5350000</v>
      </c>
      <c r="I970">
        <v>5350000</v>
      </c>
      <c r="J970">
        <v>5350000</v>
      </c>
      <c r="K970">
        <v>5350000</v>
      </c>
      <c r="L970" t="s">
        <v>7</v>
      </c>
      <c r="M970">
        <v>0</v>
      </c>
    </row>
    <row r="971" spans="1:13" ht="15" customHeight="1" x14ac:dyDescent="0.25">
      <c r="A971" t="s">
        <v>2567</v>
      </c>
      <c r="B971" t="s">
        <v>12</v>
      </c>
      <c r="C971" t="s">
        <v>4755</v>
      </c>
      <c r="D971" t="s">
        <v>90</v>
      </c>
      <c r="E971" t="s">
        <v>2569</v>
      </c>
      <c r="F971">
        <v>31</v>
      </c>
      <c r="G971">
        <v>5250000</v>
      </c>
      <c r="H971">
        <v>5250000</v>
      </c>
      <c r="I971">
        <v>5250000</v>
      </c>
      <c r="J971">
        <v>5250000</v>
      </c>
      <c r="K971" t="s">
        <v>7</v>
      </c>
      <c r="L971">
        <v>0</v>
      </c>
      <c r="M971">
        <v>0</v>
      </c>
    </row>
    <row r="972" spans="1:13" ht="15" customHeight="1" x14ac:dyDescent="0.25">
      <c r="A972" t="s">
        <v>2101</v>
      </c>
      <c r="B972" t="s">
        <v>12</v>
      </c>
      <c r="C972">
        <v>0</v>
      </c>
      <c r="D972" t="s">
        <v>2570</v>
      </c>
      <c r="E972" t="s">
        <v>2569</v>
      </c>
      <c r="F972">
        <v>24</v>
      </c>
      <c r="G972">
        <v>4850000</v>
      </c>
      <c r="H972">
        <v>4850000</v>
      </c>
      <c r="I972">
        <v>4850000</v>
      </c>
      <c r="J972">
        <v>4850000</v>
      </c>
      <c r="K972">
        <v>4850000</v>
      </c>
      <c r="L972" t="s">
        <v>7</v>
      </c>
      <c r="M972">
        <v>0</v>
      </c>
    </row>
    <row r="973" spans="1:13" ht="15" customHeight="1" x14ac:dyDescent="0.25">
      <c r="A973" t="s">
        <v>2102</v>
      </c>
      <c r="B973" t="s">
        <v>12</v>
      </c>
      <c r="C973" t="s">
        <v>326</v>
      </c>
      <c r="D973" t="s">
        <v>2580</v>
      </c>
      <c r="E973" t="s">
        <v>2569</v>
      </c>
      <c r="F973">
        <v>31</v>
      </c>
      <c r="G973">
        <v>4300000</v>
      </c>
      <c r="H973" t="s">
        <v>7</v>
      </c>
      <c r="I973">
        <v>0</v>
      </c>
      <c r="J973">
        <v>0</v>
      </c>
      <c r="K973">
        <v>0</v>
      </c>
      <c r="L973">
        <v>0</v>
      </c>
      <c r="M973">
        <v>0</v>
      </c>
    </row>
    <row r="974" spans="1:13" ht="15" customHeight="1" x14ac:dyDescent="0.25">
      <c r="A974" t="s">
        <v>2103</v>
      </c>
      <c r="B974" t="s">
        <v>12</v>
      </c>
      <c r="C974">
        <v>0</v>
      </c>
      <c r="D974" t="s">
        <v>70</v>
      </c>
      <c r="E974" t="s">
        <v>2569</v>
      </c>
      <c r="F974">
        <v>32</v>
      </c>
      <c r="G974">
        <v>3125000</v>
      </c>
      <c r="H974">
        <v>3125000</v>
      </c>
      <c r="I974" t="s">
        <v>7</v>
      </c>
      <c r="J974">
        <v>0</v>
      </c>
      <c r="K974">
        <v>0</v>
      </c>
      <c r="L974">
        <v>0</v>
      </c>
      <c r="M974">
        <v>0</v>
      </c>
    </row>
    <row r="975" spans="1:13" ht="15" customHeight="1" x14ac:dyDescent="0.25">
      <c r="A975" t="s">
        <v>2104</v>
      </c>
      <c r="B975" t="s">
        <v>12</v>
      </c>
      <c r="C975">
        <v>0</v>
      </c>
      <c r="D975" t="s">
        <v>2595</v>
      </c>
      <c r="E975" t="s">
        <v>2569</v>
      </c>
      <c r="F975">
        <v>23</v>
      </c>
      <c r="G975">
        <v>2550000</v>
      </c>
      <c r="H975">
        <v>2550000</v>
      </c>
      <c r="I975" t="s">
        <v>8</v>
      </c>
      <c r="J975">
        <v>0</v>
      </c>
      <c r="K975">
        <v>0</v>
      </c>
      <c r="L975">
        <v>0</v>
      </c>
      <c r="M975">
        <v>0</v>
      </c>
    </row>
    <row r="976" spans="1:13" ht="15" customHeight="1" x14ac:dyDescent="0.25">
      <c r="A976" t="s">
        <v>2105</v>
      </c>
      <c r="B976" t="s">
        <v>12</v>
      </c>
      <c r="C976">
        <v>0</v>
      </c>
      <c r="D976" t="s">
        <v>70</v>
      </c>
      <c r="E976" t="s">
        <v>2569</v>
      </c>
      <c r="F976">
        <v>24</v>
      </c>
      <c r="G976">
        <v>1675000</v>
      </c>
      <c r="H976" t="s">
        <v>8</v>
      </c>
      <c r="I976">
        <v>0</v>
      </c>
      <c r="J976">
        <v>0</v>
      </c>
      <c r="K976">
        <v>0</v>
      </c>
      <c r="L976">
        <v>0</v>
      </c>
      <c r="M976">
        <v>0</v>
      </c>
    </row>
    <row r="977" spans="1:13" ht="15" customHeight="1" x14ac:dyDescent="0.25">
      <c r="A977" t="s">
        <v>2106</v>
      </c>
      <c r="B977" t="s">
        <v>12</v>
      </c>
      <c r="C977">
        <v>0</v>
      </c>
      <c r="D977" t="s">
        <v>2572</v>
      </c>
      <c r="E977" t="s">
        <v>2569</v>
      </c>
      <c r="F977">
        <v>26</v>
      </c>
      <c r="G977">
        <v>1250000</v>
      </c>
      <c r="H977" t="s">
        <v>7</v>
      </c>
      <c r="I977">
        <v>0</v>
      </c>
      <c r="J977">
        <v>0</v>
      </c>
      <c r="K977">
        <v>0</v>
      </c>
      <c r="L977">
        <v>0</v>
      </c>
      <c r="M977">
        <v>0</v>
      </c>
    </row>
    <row r="978" spans="1:13" ht="15" customHeight="1" x14ac:dyDescent="0.25">
      <c r="A978" t="s">
        <v>2780</v>
      </c>
      <c r="B978" t="s">
        <v>12</v>
      </c>
      <c r="C978" t="s">
        <v>331</v>
      </c>
      <c r="D978" t="s">
        <v>70</v>
      </c>
      <c r="E978" t="s">
        <v>2569</v>
      </c>
      <c r="F978">
        <v>21</v>
      </c>
      <c r="G978">
        <v>910833</v>
      </c>
      <c r="H978">
        <v>910833</v>
      </c>
      <c r="I978" t="s">
        <v>8</v>
      </c>
      <c r="J978">
        <v>0</v>
      </c>
      <c r="K978">
        <v>0</v>
      </c>
      <c r="L978">
        <v>0</v>
      </c>
      <c r="M978">
        <v>0</v>
      </c>
    </row>
    <row r="979" spans="1:13" ht="15" customHeight="1" x14ac:dyDescent="0.25">
      <c r="A979" t="s">
        <v>2124</v>
      </c>
      <c r="B979" t="s">
        <v>12</v>
      </c>
      <c r="C979">
        <v>0</v>
      </c>
      <c r="D979" t="s">
        <v>70</v>
      </c>
      <c r="E979" t="s">
        <v>2569</v>
      </c>
      <c r="F979">
        <v>26</v>
      </c>
      <c r="G979">
        <v>735000</v>
      </c>
      <c r="H979" t="s">
        <v>7</v>
      </c>
      <c r="I979">
        <v>0</v>
      </c>
      <c r="J979">
        <v>0</v>
      </c>
      <c r="K979">
        <v>0</v>
      </c>
      <c r="L979">
        <v>0</v>
      </c>
      <c r="M979">
        <v>0</v>
      </c>
    </row>
    <row r="980" spans="1:13" ht="15" customHeight="1" x14ac:dyDescent="0.25">
      <c r="A980" t="s">
        <v>2122</v>
      </c>
      <c r="B980" t="s">
        <v>12</v>
      </c>
      <c r="C980">
        <v>0</v>
      </c>
      <c r="D980" t="s">
        <v>2586</v>
      </c>
      <c r="E980" t="s">
        <v>2569</v>
      </c>
      <c r="F980">
        <v>23</v>
      </c>
      <c r="G980" t="s">
        <v>8</v>
      </c>
      <c r="H980">
        <v>0</v>
      </c>
      <c r="I980">
        <v>0</v>
      </c>
      <c r="J980">
        <v>0</v>
      </c>
      <c r="K980">
        <v>0</v>
      </c>
      <c r="L980">
        <v>0</v>
      </c>
      <c r="M980">
        <v>0</v>
      </c>
    </row>
    <row r="981" spans="1:13" ht="15" customHeight="1" x14ac:dyDescent="0.25">
      <c r="A981" t="s">
        <v>2688</v>
      </c>
      <c r="B981" t="s">
        <v>12</v>
      </c>
      <c r="C981">
        <v>0</v>
      </c>
      <c r="D981" t="s">
        <v>90</v>
      </c>
      <c r="E981" t="s">
        <v>2569</v>
      </c>
      <c r="F981">
        <v>21</v>
      </c>
      <c r="G981" t="s">
        <v>8</v>
      </c>
      <c r="H981">
        <v>0</v>
      </c>
      <c r="I981">
        <v>0</v>
      </c>
      <c r="J981">
        <v>0</v>
      </c>
      <c r="K981">
        <v>0</v>
      </c>
      <c r="L981">
        <v>0</v>
      </c>
      <c r="M981">
        <v>0</v>
      </c>
    </row>
    <row r="982" spans="1:13" ht="15" customHeight="1" x14ac:dyDescent="0.25">
      <c r="A982" t="s">
        <v>2721</v>
      </c>
      <c r="B982" t="s">
        <v>12</v>
      </c>
      <c r="C982" t="s">
        <v>318</v>
      </c>
      <c r="D982" t="s">
        <v>325</v>
      </c>
      <c r="E982" t="s">
        <v>2569</v>
      </c>
      <c r="F982">
        <v>35</v>
      </c>
      <c r="G982">
        <v>6750000</v>
      </c>
      <c r="H982">
        <v>6750000</v>
      </c>
      <c r="I982">
        <v>6750000</v>
      </c>
      <c r="J982" t="s">
        <v>7</v>
      </c>
      <c r="K982">
        <v>0</v>
      </c>
      <c r="L982">
        <v>0</v>
      </c>
      <c r="M982">
        <v>0</v>
      </c>
    </row>
    <row r="983" spans="1:13" ht="15" customHeight="1" x14ac:dyDescent="0.25">
      <c r="A983" t="s">
        <v>2109</v>
      </c>
      <c r="B983" t="s">
        <v>12</v>
      </c>
      <c r="C983">
        <v>0</v>
      </c>
      <c r="D983" t="s">
        <v>325</v>
      </c>
      <c r="E983" t="s">
        <v>2569</v>
      </c>
      <c r="F983">
        <v>22</v>
      </c>
      <c r="G983">
        <v>4950000</v>
      </c>
      <c r="H983">
        <v>4950000</v>
      </c>
      <c r="I983">
        <v>4950000</v>
      </c>
      <c r="J983">
        <v>4950000</v>
      </c>
      <c r="K983">
        <v>4950000</v>
      </c>
      <c r="L983" t="s">
        <v>7</v>
      </c>
      <c r="M983">
        <v>0</v>
      </c>
    </row>
    <row r="984" spans="1:13" ht="15" customHeight="1" x14ac:dyDescent="0.25">
      <c r="A984" t="s">
        <v>2110</v>
      </c>
      <c r="B984" t="s">
        <v>12</v>
      </c>
      <c r="C984" t="s">
        <v>326</v>
      </c>
      <c r="D984" t="s">
        <v>324</v>
      </c>
      <c r="E984" t="s">
        <v>2569</v>
      </c>
      <c r="F984">
        <v>29</v>
      </c>
      <c r="G984">
        <v>4650400</v>
      </c>
      <c r="H984" t="s">
        <v>7</v>
      </c>
      <c r="I984">
        <v>0</v>
      </c>
      <c r="J984">
        <v>0</v>
      </c>
      <c r="K984">
        <v>0</v>
      </c>
      <c r="L984">
        <v>0</v>
      </c>
      <c r="M984">
        <v>0</v>
      </c>
    </row>
    <row r="985" spans="1:13" ht="15" customHeight="1" x14ac:dyDescent="0.25">
      <c r="A985" t="s">
        <v>2111</v>
      </c>
      <c r="B985" t="s">
        <v>12</v>
      </c>
      <c r="C985">
        <v>0</v>
      </c>
      <c r="D985" t="s">
        <v>324</v>
      </c>
      <c r="E985" t="s">
        <v>2569</v>
      </c>
      <c r="F985">
        <v>29</v>
      </c>
      <c r="G985">
        <v>3857143</v>
      </c>
      <c r="H985" t="s">
        <v>7</v>
      </c>
      <c r="I985">
        <v>0</v>
      </c>
      <c r="J985">
        <v>0</v>
      </c>
      <c r="K985">
        <v>0</v>
      </c>
      <c r="L985">
        <v>0</v>
      </c>
      <c r="M985">
        <v>0</v>
      </c>
    </row>
    <row r="986" spans="1:13" ht="15" customHeight="1" x14ac:dyDescent="0.25">
      <c r="A986" t="s">
        <v>2118</v>
      </c>
      <c r="B986" t="s">
        <v>12</v>
      </c>
      <c r="C986" t="s">
        <v>348</v>
      </c>
      <c r="D986" t="s">
        <v>324</v>
      </c>
      <c r="E986" t="s">
        <v>2569</v>
      </c>
      <c r="F986">
        <v>22</v>
      </c>
      <c r="G986">
        <v>863333</v>
      </c>
      <c r="H986" t="s">
        <v>8</v>
      </c>
      <c r="I986">
        <v>0</v>
      </c>
      <c r="J986">
        <v>0</v>
      </c>
      <c r="K986">
        <v>0</v>
      </c>
      <c r="L986">
        <v>0</v>
      </c>
      <c r="M986">
        <v>0</v>
      </c>
    </row>
    <row r="987" spans="1:13" ht="15" customHeight="1" x14ac:dyDescent="0.25">
      <c r="A987" t="s">
        <v>2120</v>
      </c>
      <c r="B987" t="s">
        <v>12</v>
      </c>
      <c r="C987" t="s">
        <v>331</v>
      </c>
      <c r="D987" t="s">
        <v>325</v>
      </c>
      <c r="E987" t="s">
        <v>2569</v>
      </c>
      <c r="F987">
        <v>22</v>
      </c>
      <c r="G987">
        <v>863333</v>
      </c>
      <c r="H987" t="s">
        <v>8</v>
      </c>
      <c r="I987">
        <v>0</v>
      </c>
      <c r="J987">
        <v>0</v>
      </c>
      <c r="K987">
        <v>0</v>
      </c>
      <c r="L987">
        <v>0</v>
      </c>
      <c r="M987">
        <v>0</v>
      </c>
    </row>
    <row r="988" spans="1:13" ht="15" customHeight="1" x14ac:dyDescent="0.25">
      <c r="A988" t="s">
        <v>2115</v>
      </c>
      <c r="B988" t="s">
        <v>12</v>
      </c>
      <c r="C988">
        <v>0</v>
      </c>
      <c r="D988" t="s">
        <v>121</v>
      </c>
      <c r="E988" t="s">
        <v>2569</v>
      </c>
      <c r="F988">
        <v>27</v>
      </c>
      <c r="G988">
        <v>2750000</v>
      </c>
      <c r="H988">
        <v>2750000</v>
      </c>
      <c r="I988" t="s">
        <v>7</v>
      </c>
      <c r="J988">
        <v>0</v>
      </c>
      <c r="K988">
        <v>0</v>
      </c>
      <c r="L988">
        <v>0</v>
      </c>
      <c r="M988">
        <v>0</v>
      </c>
    </row>
    <row r="989" spans="1:13" ht="15" customHeight="1" x14ac:dyDescent="0.25">
      <c r="A989" t="s">
        <v>2140</v>
      </c>
      <c r="B989" t="s">
        <v>12</v>
      </c>
      <c r="C989">
        <v>0</v>
      </c>
      <c r="D989" t="s">
        <v>121</v>
      </c>
      <c r="E989" t="s">
        <v>2569</v>
      </c>
      <c r="F989">
        <v>32</v>
      </c>
      <c r="G989">
        <v>2750000</v>
      </c>
      <c r="H989" t="s">
        <v>7</v>
      </c>
      <c r="I989">
        <v>0</v>
      </c>
      <c r="J989">
        <v>0</v>
      </c>
      <c r="K989">
        <v>0</v>
      </c>
      <c r="L989">
        <v>0</v>
      </c>
      <c r="M989">
        <v>0</v>
      </c>
    </row>
    <row r="990" spans="1:13" ht="15" customHeight="1" x14ac:dyDescent="0.25">
      <c r="A990" t="s">
        <v>2770</v>
      </c>
      <c r="B990" t="s">
        <v>12</v>
      </c>
      <c r="C990" t="s">
        <v>331</v>
      </c>
      <c r="D990" t="s">
        <v>325</v>
      </c>
      <c r="E990" t="s">
        <v>320</v>
      </c>
      <c r="F990">
        <v>20</v>
      </c>
      <c r="G990">
        <v>1319166</v>
      </c>
      <c r="H990">
        <v>1319166</v>
      </c>
      <c r="I990" t="s">
        <v>8</v>
      </c>
      <c r="J990">
        <v>0</v>
      </c>
      <c r="K990">
        <v>0</v>
      </c>
      <c r="L990">
        <v>0</v>
      </c>
      <c r="M990">
        <v>0</v>
      </c>
    </row>
    <row r="991" spans="1:13" ht="15" customHeight="1" x14ac:dyDescent="0.25">
      <c r="A991" t="s">
        <v>2475</v>
      </c>
      <c r="B991" t="s">
        <v>12</v>
      </c>
      <c r="C991" t="s">
        <v>331</v>
      </c>
      <c r="D991" t="s">
        <v>70</v>
      </c>
      <c r="E991" t="s">
        <v>2581</v>
      </c>
      <c r="F991">
        <v>23</v>
      </c>
      <c r="G991">
        <v>925000</v>
      </c>
      <c r="H991">
        <v>925000</v>
      </c>
      <c r="I991" t="s">
        <v>8</v>
      </c>
      <c r="J991">
        <v>0</v>
      </c>
      <c r="K991">
        <v>0</v>
      </c>
      <c r="L991">
        <v>0</v>
      </c>
      <c r="M991">
        <v>0</v>
      </c>
    </row>
    <row r="992" spans="1:13" ht="15" customHeight="1" x14ac:dyDescent="0.25">
      <c r="A992" t="s">
        <v>2476</v>
      </c>
      <c r="B992" t="s">
        <v>12</v>
      </c>
      <c r="C992" t="s">
        <v>331</v>
      </c>
      <c r="D992" t="s">
        <v>85</v>
      </c>
      <c r="E992" t="s">
        <v>2581</v>
      </c>
      <c r="F992">
        <v>21</v>
      </c>
      <c r="G992">
        <v>925000</v>
      </c>
      <c r="H992">
        <v>925000</v>
      </c>
      <c r="I992">
        <v>925000</v>
      </c>
      <c r="J992" t="s">
        <v>8</v>
      </c>
      <c r="K992">
        <v>0</v>
      </c>
      <c r="L992">
        <v>0</v>
      </c>
      <c r="M992">
        <v>0</v>
      </c>
    </row>
    <row r="993" spans="1:13" ht="15" customHeight="1" x14ac:dyDescent="0.25">
      <c r="A993" t="s">
        <v>2477</v>
      </c>
      <c r="B993" t="s">
        <v>12</v>
      </c>
      <c r="C993" t="s">
        <v>331</v>
      </c>
      <c r="D993" t="s">
        <v>2576</v>
      </c>
      <c r="E993" t="s">
        <v>2581</v>
      </c>
      <c r="F993">
        <v>20</v>
      </c>
      <c r="G993">
        <v>850000</v>
      </c>
      <c r="H993">
        <v>850000</v>
      </c>
      <c r="I993">
        <v>850000</v>
      </c>
      <c r="J993" t="s">
        <v>8</v>
      </c>
      <c r="K993">
        <v>0</v>
      </c>
      <c r="L993">
        <v>0</v>
      </c>
      <c r="M993">
        <v>0</v>
      </c>
    </row>
    <row r="994" spans="1:13" ht="15" customHeight="1" x14ac:dyDescent="0.25">
      <c r="A994" t="s">
        <v>2478</v>
      </c>
      <c r="B994" t="s">
        <v>12</v>
      </c>
      <c r="C994" t="s">
        <v>331</v>
      </c>
      <c r="D994" t="s">
        <v>85</v>
      </c>
      <c r="E994" t="s">
        <v>2581</v>
      </c>
      <c r="F994">
        <v>19</v>
      </c>
      <c r="G994">
        <v>810000</v>
      </c>
      <c r="H994">
        <v>810000</v>
      </c>
      <c r="I994">
        <v>810000</v>
      </c>
      <c r="J994" t="s">
        <v>8</v>
      </c>
      <c r="K994">
        <v>0</v>
      </c>
      <c r="L994">
        <v>0</v>
      </c>
      <c r="M994">
        <v>0</v>
      </c>
    </row>
    <row r="995" spans="1:13" ht="15" customHeight="1" x14ac:dyDescent="0.25">
      <c r="A995" t="s">
        <v>2479</v>
      </c>
      <c r="B995" t="s">
        <v>12</v>
      </c>
      <c r="C995" t="s">
        <v>331</v>
      </c>
      <c r="D995" t="s">
        <v>70</v>
      </c>
      <c r="E995" t="s">
        <v>2581</v>
      </c>
      <c r="F995">
        <v>19</v>
      </c>
      <c r="G995">
        <v>786666</v>
      </c>
      <c r="H995">
        <v>786666</v>
      </c>
      <c r="I995">
        <v>786666</v>
      </c>
      <c r="J995" t="s">
        <v>8</v>
      </c>
      <c r="K995">
        <v>0</v>
      </c>
      <c r="L995">
        <v>0</v>
      </c>
      <c r="M995">
        <v>0</v>
      </c>
    </row>
    <row r="996" spans="1:13" ht="15" customHeight="1" x14ac:dyDescent="0.25">
      <c r="A996" t="s">
        <v>2116</v>
      </c>
      <c r="B996" t="s">
        <v>12</v>
      </c>
      <c r="C996" t="s">
        <v>331</v>
      </c>
      <c r="D996" t="s">
        <v>2576</v>
      </c>
      <c r="E996" t="s">
        <v>2581</v>
      </c>
      <c r="F996">
        <v>22</v>
      </c>
      <c r="G996">
        <v>925000</v>
      </c>
      <c r="H996" t="s">
        <v>8</v>
      </c>
      <c r="I996">
        <v>0</v>
      </c>
      <c r="J996">
        <v>0</v>
      </c>
      <c r="K996">
        <v>0</v>
      </c>
      <c r="L996">
        <v>0</v>
      </c>
      <c r="M996">
        <v>0</v>
      </c>
    </row>
    <row r="997" spans="1:13" ht="15" customHeight="1" x14ac:dyDescent="0.25">
      <c r="A997" t="s">
        <v>2119</v>
      </c>
      <c r="B997" t="s">
        <v>12</v>
      </c>
      <c r="C997" t="s">
        <v>331</v>
      </c>
      <c r="D997" t="s">
        <v>70</v>
      </c>
      <c r="E997" t="s">
        <v>2581</v>
      </c>
      <c r="F997">
        <v>21</v>
      </c>
      <c r="G997">
        <v>750000</v>
      </c>
      <c r="H997">
        <v>750000</v>
      </c>
      <c r="I997" t="s">
        <v>8</v>
      </c>
      <c r="J997">
        <v>0</v>
      </c>
      <c r="K997">
        <v>0</v>
      </c>
      <c r="L997">
        <v>0</v>
      </c>
      <c r="M997">
        <v>0</v>
      </c>
    </row>
    <row r="998" spans="1:13" ht="15" customHeight="1" x14ac:dyDescent="0.25">
      <c r="A998" t="s">
        <v>2123</v>
      </c>
      <c r="B998" t="s">
        <v>12</v>
      </c>
      <c r="C998">
        <v>0</v>
      </c>
      <c r="D998" t="s">
        <v>85</v>
      </c>
      <c r="E998" t="s">
        <v>2581</v>
      </c>
      <c r="F998">
        <v>27</v>
      </c>
      <c r="G998">
        <v>700000</v>
      </c>
      <c r="H998" t="s">
        <v>7</v>
      </c>
      <c r="I998">
        <v>0</v>
      </c>
      <c r="J998">
        <v>0</v>
      </c>
      <c r="K998">
        <v>0</v>
      </c>
      <c r="L998">
        <v>0</v>
      </c>
      <c r="M998">
        <v>0</v>
      </c>
    </row>
    <row r="999" spans="1:13" ht="15" customHeight="1" x14ac:dyDescent="0.25">
      <c r="A999" t="s">
        <v>2121</v>
      </c>
      <c r="B999" t="s">
        <v>12</v>
      </c>
      <c r="C999">
        <v>0</v>
      </c>
      <c r="D999" t="s">
        <v>2586</v>
      </c>
      <c r="E999" t="s">
        <v>2581</v>
      </c>
      <c r="F999">
        <v>24</v>
      </c>
      <c r="G999">
        <v>700000</v>
      </c>
      <c r="H999" t="s">
        <v>8</v>
      </c>
      <c r="I999">
        <v>0</v>
      </c>
      <c r="J999">
        <v>0</v>
      </c>
      <c r="K999">
        <v>0</v>
      </c>
      <c r="L999">
        <v>0</v>
      </c>
      <c r="M999">
        <v>0</v>
      </c>
    </row>
    <row r="1000" spans="1:13" ht="15" customHeight="1" x14ac:dyDescent="0.25">
      <c r="A1000" t="s">
        <v>1948</v>
      </c>
      <c r="B1000" t="s">
        <v>12</v>
      </c>
      <c r="C1000">
        <v>0</v>
      </c>
      <c r="D1000" t="s">
        <v>2580</v>
      </c>
      <c r="E1000" t="s">
        <v>2581</v>
      </c>
      <c r="F1000">
        <v>23</v>
      </c>
      <c r="G1000">
        <v>700000</v>
      </c>
      <c r="H1000" t="s">
        <v>8</v>
      </c>
      <c r="I1000">
        <v>0</v>
      </c>
      <c r="J1000">
        <v>0</v>
      </c>
      <c r="K1000">
        <v>0</v>
      </c>
      <c r="L1000">
        <v>0</v>
      </c>
      <c r="M1000">
        <v>0</v>
      </c>
    </row>
    <row r="1001" spans="1:13" ht="15" customHeight="1" x14ac:dyDescent="0.25">
      <c r="A1001" t="s">
        <v>1423</v>
      </c>
      <c r="B1001" t="s">
        <v>12</v>
      </c>
      <c r="C1001">
        <v>0</v>
      </c>
      <c r="D1001" t="s">
        <v>70</v>
      </c>
      <c r="E1001" t="s">
        <v>2581</v>
      </c>
      <c r="F1001">
        <v>28</v>
      </c>
      <c r="G1001">
        <v>700000</v>
      </c>
      <c r="H1001" t="s">
        <v>7</v>
      </c>
      <c r="I1001">
        <v>0</v>
      </c>
      <c r="J1001">
        <v>0</v>
      </c>
      <c r="K1001">
        <v>0</v>
      </c>
      <c r="L1001">
        <v>0</v>
      </c>
      <c r="M1001">
        <v>0</v>
      </c>
    </row>
    <row r="1002" spans="1:13" ht="15" customHeight="1" x14ac:dyDescent="0.25">
      <c r="A1002" t="s">
        <v>2480</v>
      </c>
      <c r="B1002" t="s">
        <v>12</v>
      </c>
      <c r="C1002" t="s">
        <v>331</v>
      </c>
      <c r="D1002" t="s">
        <v>325</v>
      </c>
      <c r="E1002" t="s">
        <v>2581</v>
      </c>
      <c r="F1002">
        <v>22</v>
      </c>
      <c r="G1002">
        <v>925000</v>
      </c>
      <c r="H1002">
        <v>925000</v>
      </c>
      <c r="I1002" t="s">
        <v>8</v>
      </c>
      <c r="J1002">
        <v>0</v>
      </c>
      <c r="K1002">
        <v>0</v>
      </c>
      <c r="L1002">
        <v>0</v>
      </c>
      <c r="M1002">
        <v>0</v>
      </c>
    </row>
    <row r="1003" spans="1:13" ht="15" customHeight="1" x14ac:dyDescent="0.25">
      <c r="A1003" t="s">
        <v>2481</v>
      </c>
      <c r="B1003" t="s">
        <v>12</v>
      </c>
      <c r="C1003" t="s">
        <v>331</v>
      </c>
      <c r="D1003" t="s">
        <v>324</v>
      </c>
      <c r="E1003" t="s">
        <v>2581</v>
      </c>
      <c r="F1003">
        <v>23</v>
      </c>
      <c r="G1003">
        <v>1350000</v>
      </c>
      <c r="H1003">
        <v>1350000</v>
      </c>
      <c r="I1003" t="s">
        <v>8</v>
      </c>
      <c r="J1003">
        <v>0</v>
      </c>
      <c r="K1003">
        <v>0</v>
      </c>
      <c r="L1003">
        <v>0</v>
      </c>
      <c r="M1003">
        <v>0</v>
      </c>
    </row>
    <row r="1004" spans="1:13" ht="15" customHeight="1" x14ac:dyDescent="0.25">
      <c r="A1004" t="s">
        <v>2482</v>
      </c>
      <c r="B1004" t="s">
        <v>12</v>
      </c>
      <c r="C1004">
        <v>0</v>
      </c>
      <c r="D1004" t="s">
        <v>325</v>
      </c>
      <c r="E1004" t="s">
        <v>2581</v>
      </c>
      <c r="F1004">
        <v>28</v>
      </c>
      <c r="G1004">
        <v>700000</v>
      </c>
      <c r="H1004" t="s">
        <v>7</v>
      </c>
      <c r="I1004">
        <v>0</v>
      </c>
      <c r="J1004">
        <v>0</v>
      </c>
      <c r="K1004">
        <v>0</v>
      </c>
      <c r="L1004">
        <v>0</v>
      </c>
      <c r="M1004">
        <v>0</v>
      </c>
    </row>
    <row r="1005" spans="1:13" ht="15" customHeight="1" x14ac:dyDescent="0.25">
      <c r="A1005" t="s">
        <v>1424</v>
      </c>
      <c r="B1005" t="s">
        <v>12</v>
      </c>
      <c r="C1005">
        <v>0</v>
      </c>
      <c r="D1005" t="s">
        <v>325</v>
      </c>
      <c r="E1005" t="s">
        <v>2581</v>
      </c>
      <c r="F1005">
        <v>24</v>
      </c>
      <c r="G1005">
        <v>700000</v>
      </c>
      <c r="H1005" t="s">
        <v>8</v>
      </c>
      <c r="I1005">
        <v>0</v>
      </c>
      <c r="J1005">
        <v>0</v>
      </c>
      <c r="K1005">
        <v>0</v>
      </c>
      <c r="L1005">
        <v>0</v>
      </c>
      <c r="M1005">
        <v>0</v>
      </c>
    </row>
    <row r="1006" spans="1:13" ht="15" customHeight="1" x14ac:dyDescent="0.25">
      <c r="A1006" t="s">
        <v>1527</v>
      </c>
      <c r="B1006" t="s">
        <v>12</v>
      </c>
      <c r="C1006" t="s">
        <v>348</v>
      </c>
      <c r="D1006" t="s">
        <v>325</v>
      </c>
      <c r="E1006" t="s">
        <v>2581</v>
      </c>
      <c r="F1006">
        <v>22</v>
      </c>
      <c r="G1006">
        <v>921666</v>
      </c>
      <c r="H1006" t="s">
        <v>8</v>
      </c>
      <c r="I1006">
        <v>0</v>
      </c>
      <c r="J1006">
        <v>0</v>
      </c>
      <c r="K1006">
        <v>0</v>
      </c>
      <c r="L1006">
        <v>0</v>
      </c>
      <c r="M1006">
        <v>0</v>
      </c>
    </row>
    <row r="1007" spans="1:13" ht="15" customHeight="1" x14ac:dyDescent="0.25">
      <c r="A1007" t="s">
        <v>2483</v>
      </c>
      <c r="B1007" t="s">
        <v>12</v>
      </c>
      <c r="C1007" t="s">
        <v>331</v>
      </c>
      <c r="D1007" t="s">
        <v>121</v>
      </c>
      <c r="E1007" t="s">
        <v>2581</v>
      </c>
      <c r="F1007">
        <v>24</v>
      </c>
      <c r="G1007">
        <v>925000</v>
      </c>
      <c r="H1007" t="s">
        <v>8</v>
      </c>
      <c r="I1007">
        <v>0</v>
      </c>
      <c r="J1007">
        <v>0</v>
      </c>
      <c r="K1007">
        <v>0</v>
      </c>
      <c r="L1007">
        <v>0</v>
      </c>
      <c r="M1007">
        <v>0</v>
      </c>
    </row>
    <row r="1008" spans="1:13" ht="15" customHeight="1" x14ac:dyDescent="0.25">
      <c r="A1008" t="s">
        <v>2117</v>
      </c>
      <c r="B1008" t="s">
        <v>12</v>
      </c>
      <c r="C1008" t="s">
        <v>331</v>
      </c>
      <c r="D1008" t="s">
        <v>121</v>
      </c>
      <c r="E1008" t="s">
        <v>2581</v>
      </c>
      <c r="F1008">
        <v>21</v>
      </c>
      <c r="G1008">
        <v>925000</v>
      </c>
      <c r="H1008" t="s">
        <v>8</v>
      </c>
      <c r="I1008">
        <v>0</v>
      </c>
      <c r="J1008">
        <v>0</v>
      </c>
      <c r="K1008">
        <v>0</v>
      </c>
      <c r="L1008">
        <v>0</v>
      </c>
      <c r="M1008">
        <v>0</v>
      </c>
    </row>
    <row r="1009" spans="1:13" ht="15" customHeight="1" x14ac:dyDescent="0.25">
      <c r="A1009" t="s">
        <v>2114</v>
      </c>
      <c r="B1009" t="s">
        <v>12</v>
      </c>
      <c r="C1009">
        <v>0</v>
      </c>
      <c r="D1009" t="s">
        <v>121</v>
      </c>
      <c r="E1009" t="s">
        <v>2581</v>
      </c>
      <c r="F1009">
        <v>25</v>
      </c>
      <c r="G1009">
        <v>750000</v>
      </c>
      <c r="H1009" t="s">
        <v>8</v>
      </c>
      <c r="I1009">
        <v>0</v>
      </c>
      <c r="J1009">
        <v>0</v>
      </c>
      <c r="K1009">
        <v>0</v>
      </c>
      <c r="L1009">
        <v>0</v>
      </c>
      <c r="M1009">
        <v>0</v>
      </c>
    </row>
    <row r="1010" spans="1:13" ht="15" customHeight="1" x14ac:dyDescent="0.25">
      <c r="A1010" t="s">
        <v>2126</v>
      </c>
      <c r="B1010" t="s">
        <v>12</v>
      </c>
      <c r="C1010" t="s">
        <v>331</v>
      </c>
      <c r="D1010" t="s">
        <v>121</v>
      </c>
      <c r="E1010" t="s">
        <v>2581</v>
      </c>
      <c r="F1010">
        <v>22</v>
      </c>
      <c r="G1010">
        <v>675000</v>
      </c>
      <c r="H1010" t="s">
        <v>8</v>
      </c>
      <c r="I1010">
        <v>0</v>
      </c>
      <c r="J1010">
        <v>0</v>
      </c>
      <c r="K1010">
        <v>0</v>
      </c>
      <c r="L1010">
        <v>0</v>
      </c>
      <c r="M1010">
        <v>0</v>
      </c>
    </row>
    <row r="1011" spans="1:13" ht="15" customHeight="1" x14ac:dyDescent="0.25">
      <c r="A1011" t="s">
        <v>2697</v>
      </c>
      <c r="B1011" t="s">
        <v>21</v>
      </c>
      <c r="C1011" t="s">
        <v>364</v>
      </c>
      <c r="D1011" t="s">
        <v>90</v>
      </c>
      <c r="E1011" t="s">
        <v>2569</v>
      </c>
      <c r="F1011">
        <v>35</v>
      </c>
      <c r="G1011">
        <v>7538461</v>
      </c>
      <c r="H1011">
        <v>7538461</v>
      </c>
      <c r="I1011">
        <v>7538461</v>
      </c>
      <c r="J1011">
        <v>7538461</v>
      </c>
      <c r="K1011">
        <v>7538461</v>
      </c>
      <c r="L1011">
        <v>7538461</v>
      </c>
      <c r="M1011" t="s">
        <v>7</v>
      </c>
    </row>
    <row r="1012" spans="1:13" ht="15" customHeight="1" x14ac:dyDescent="0.25">
      <c r="A1012" t="s">
        <v>2506</v>
      </c>
      <c r="B1012" t="s">
        <v>21</v>
      </c>
      <c r="C1012" t="s">
        <v>364</v>
      </c>
      <c r="D1012" t="s">
        <v>85</v>
      </c>
      <c r="E1012" t="s">
        <v>2569</v>
      </c>
      <c r="F1012">
        <v>31</v>
      </c>
      <c r="G1012">
        <v>6000000</v>
      </c>
      <c r="H1012">
        <v>6000000</v>
      </c>
      <c r="I1012">
        <v>6000000</v>
      </c>
      <c r="J1012">
        <v>6000000</v>
      </c>
      <c r="K1012">
        <v>6000000</v>
      </c>
      <c r="L1012" t="s">
        <v>7</v>
      </c>
      <c r="M1012">
        <v>0</v>
      </c>
    </row>
    <row r="1013" spans="1:13" ht="15" customHeight="1" x14ac:dyDescent="0.25">
      <c r="A1013" t="s">
        <v>1898</v>
      </c>
      <c r="B1013" t="s">
        <v>21</v>
      </c>
      <c r="C1013" t="s">
        <v>326</v>
      </c>
      <c r="D1013" t="s">
        <v>2580</v>
      </c>
      <c r="E1013" t="s">
        <v>2569</v>
      </c>
      <c r="F1013">
        <v>27</v>
      </c>
      <c r="G1013">
        <v>5500000</v>
      </c>
      <c r="H1013">
        <v>5500000</v>
      </c>
      <c r="I1013">
        <v>5500000</v>
      </c>
      <c r="J1013">
        <v>5500000</v>
      </c>
      <c r="K1013" t="s">
        <v>7</v>
      </c>
      <c r="L1013">
        <v>0</v>
      </c>
      <c r="M1013">
        <v>0</v>
      </c>
    </row>
    <row r="1014" spans="1:13" ht="15" customHeight="1" x14ac:dyDescent="0.25">
      <c r="A1014" t="s">
        <v>2727</v>
      </c>
      <c r="B1014" t="s">
        <v>21</v>
      </c>
      <c r="C1014" t="s">
        <v>4754</v>
      </c>
      <c r="D1014" t="s">
        <v>70</v>
      </c>
      <c r="E1014" t="s">
        <v>2569</v>
      </c>
      <c r="F1014">
        <v>36</v>
      </c>
      <c r="G1014">
        <v>5500000</v>
      </c>
      <c r="H1014" t="s">
        <v>7</v>
      </c>
      <c r="I1014">
        <v>0</v>
      </c>
      <c r="J1014">
        <v>0</v>
      </c>
      <c r="K1014">
        <v>0</v>
      </c>
      <c r="L1014">
        <v>0</v>
      </c>
      <c r="M1014">
        <v>0</v>
      </c>
    </row>
    <row r="1015" spans="1:13" ht="15" customHeight="1" x14ac:dyDescent="0.25">
      <c r="A1015" t="s">
        <v>1531</v>
      </c>
      <c r="B1015" t="s">
        <v>21</v>
      </c>
      <c r="C1015">
        <v>0</v>
      </c>
      <c r="D1015" t="s">
        <v>70</v>
      </c>
      <c r="E1015" t="s">
        <v>2569</v>
      </c>
      <c r="F1015">
        <v>26</v>
      </c>
      <c r="G1015">
        <v>4000000</v>
      </c>
      <c r="H1015">
        <v>4000000</v>
      </c>
      <c r="I1015">
        <v>4000000</v>
      </c>
      <c r="J1015" t="s">
        <v>7</v>
      </c>
      <c r="K1015">
        <v>0</v>
      </c>
      <c r="L1015">
        <v>0</v>
      </c>
      <c r="M1015">
        <v>0</v>
      </c>
    </row>
    <row r="1016" spans="1:13" ht="15" customHeight="1" x14ac:dyDescent="0.25">
      <c r="A1016" t="s">
        <v>1900</v>
      </c>
      <c r="B1016" t="s">
        <v>21</v>
      </c>
      <c r="C1016">
        <v>0</v>
      </c>
      <c r="D1016" t="s">
        <v>70</v>
      </c>
      <c r="E1016" t="s">
        <v>2569</v>
      </c>
      <c r="F1016">
        <v>34</v>
      </c>
      <c r="G1016">
        <v>3250000</v>
      </c>
      <c r="H1016">
        <v>3250000</v>
      </c>
      <c r="I1016" t="s">
        <v>7</v>
      </c>
      <c r="J1016">
        <v>0</v>
      </c>
      <c r="K1016">
        <v>0</v>
      </c>
      <c r="L1016">
        <v>0</v>
      </c>
      <c r="M1016">
        <v>0</v>
      </c>
    </row>
    <row r="1017" spans="1:13" ht="15" customHeight="1" x14ac:dyDescent="0.25">
      <c r="A1017" t="s">
        <v>1902</v>
      </c>
      <c r="B1017" t="s">
        <v>21</v>
      </c>
      <c r="C1017">
        <v>0</v>
      </c>
      <c r="D1017" t="s">
        <v>2580</v>
      </c>
      <c r="E1017" t="s">
        <v>2569</v>
      </c>
      <c r="F1017">
        <v>28</v>
      </c>
      <c r="G1017">
        <v>2875000</v>
      </c>
      <c r="H1017">
        <v>2875000</v>
      </c>
      <c r="I1017" t="s">
        <v>7</v>
      </c>
      <c r="J1017">
        <v>0</v>
      </c>
      <c r="K1017">
        <v>0</v>
      </c>
      <c r="L1017">
        <v>0</v>
      </c>
      <c r="M1017">
        <v>0</v>
      </c>
    </row>
    <row r="1018" spans="1:13" ht="15" customHeight="1" x14ac:dyDescent="0.25">
      <c r="A1018" t="s">
        <v>1934</v>
      </c>
      <c r="B1018" t="s">
        <v>21</v>
      </c>
      <c r="C1018">
        <v>0</v>
      </c>
      <c r="D1018" t="s">
        <v>2580</v>
      </c>
      <c r="E1018" t="s">
        <v>2569</v>
      </c>
      <c r="F1018">
        <v>24</v>
      </c>
      <c r="G1018">
        <v>1900000</v>
      </c>
      <c r="H1018">
        <v>1900000</v>
      </c>
      <c r="I1018" t="s">
        <v>8</v>
      </c>
      <c r="J1018">
        <v>0</v>
      </c>
      <c r="K1018">
        <v>0</v>
      </c>
      <c r="L1018">
        <v>0</v>
      </c>
      <c r="M1018">
        <v>0</v>
      </c>
    </row>
    <row r="1019" spans="1:13" ht="15" customHeight="1" x14ac:dyDescent="0.25">
      <c r="A1019" t="s">
        <v>1261</v>
      </c>
      <c r="B1019" t="s">
        <v>21</v>
      </c>
      <c r="C1019">
        <v>0</v>
      </c>
      <c r="D1019" t="s">
        <v>2596</v>
      </c>
      <c r="E1019" t="s">
        <v>2569</v>
      </c>
      <c r="F1019">
        <v>23</v>
      </c>
      <c r="G1019">
        <v>1900000</v>
      </c>
      <c r="H1019">
        <v>1900000</v>
      </c>
      <c r="I1019" t="s">
        <v>8</v>
      </c>
      <c r="J1019">
        <v>0</v>
      </c>
      <c r="K1019">
        <v>0</v>
      </c>
      <c r="L1019">
        <v>0</v>
      </c>
      <c r="M1019">
        <v>0</v>
      </c>
    </row>
    <row r="1020" spans="1:13" ht="15" customHeight="1" x14ac:dyDescent="0.25">
      <c r="A1020" t="s">
        <v>2638</v>
      </c>
      <c r="B1020" t="s">
        <v>21</v>
      </c>
      <c r="C1020">
        <v>0</v>
      </c>
      <c r="D1020" t="s">
        <v>70</v>
      </c>
      <c r="E1020" t="s">
        <v>2569</v>
      </c>
      <c r="F1020">
        <v>22</v>
      </c>
      <c r="G1020">
        <v>1487500</v>
      </c>
      <c r="H1020">
        <v>1487500</v>
      </c>
      <c r="I1020" t="s">
        <v>8</v>
      </c>
      <c r="J1020">
        <v>0</v>
      </c>
      <c r="K1020">
        <v>0</v>
      </c>
      <c r="L1020">
        <v>0</v>
      </c>
      <c r="M1020">
        <v>0</v>
      </c>
    </row>
    <row r="1021" spans="1:13" ht="15" customHeight="1" x14ac:dyDescent="0.25">
      <c r="A1021" t="s">
        <v>1904</v>
      </c>
      <c r="B1021" t="s">
        <v>21</v>
      </c>
      <c r="C1021">
        <v>0</v>
      </c>
      <c r="D1021" t="s">
        <v>85</v>
      </c>
      <c r="E1021" t="s">
        <v>2569</v>
      </c>
      <c r="F1021">
        <v>29</v>
      </c>
      <c r="G1021">
        <v>687500</v>
      </c>
      <c r="H1021" t="s">
        <v>7</v>
      </c>
      <c r="I1021">
        <v>0</v>
      </c>
      <c r="J1021">
        <v>0</v>
      </c>
      <c r="K1021">
        <v>0</v>
      </c>
      <c r="L1021">
        <v>0</v>
      </c>
      <c r="M1021">
        <v>0</v>
      </c>
    </row>
    <row r="1022" spans="1:13" ht="15" customHeight="1" x14ac:dyDescent="0.25">
      <c r="A1022" t="s">
        <v>1935</v>
      </c>
      <c r="B1022" t="s">
        <v>21</v>
      </c>
      <c r="C1022">
        <v>0</v>
      </c>
      <c r="D1022" t="s">
        <v>90</v>
      </c>
      <c r="E1022" t="s">
        <v>2569</v>
      </c>
      <c r="F1022">
        <v>23</v>
      </c>
      <c r="G1022" t="s">
        <v>8</v>
      </c>
      <c r="H1022">
        <v>0</v>
      </c>
      <c r="I1022">
        <v>0</v>
      </c>
      <c r="J1022">
        <v>0</v>
      </c>
      <c r="K1022">
        <v>0</v>
      </c>
      <c r="L1022">
        <v>0</v>
      </c>
      <c r="M1022">
        <v>0</v>
      </c>
    </row>
    <row r="1023" spans="1:13" ht="15" customHeight="1" x14ac:dyDescent="0.25">
      <c r="A1023" t="s">
        <v>2698</v>
      </c>
      <c r="B1023" t="s">
        <v>21</v>
      </c>
      <c r="C1023" t="s">
        <v>364</v>
      </c>
      <c r="D1023" t="s">
        <v>325</v>
      </c>
      <c r="E1023" t="s">
        <v>2569</v>
      </c>
      <c r="F1023">
        <v>34</v>
      </c>
      <c r="G1023">
        <v>7538461</v>
      </c>
      <c r="H1023">
        <v>7538461</v>
      </c>
      <c r="I1023">
        <v>7538461</v>
      </c>
      <c r="J1023">
        <v>7538461</v>
      </c>
      <c r="K1023">
        <v>7538461</v>
      </c>
      <c r="L1023">
        <v>7538461</v>
      </c>
      <c r="M1023" t="s">
        <v>7</v>
      </c>
    </row>
    <row r="1024" spans="1:13" ht="15" customHeight="1" x14ac:dyDescent="0.25">
      <c r="A1024" t="s">
        <v>1905</v>
      </c>
      <c r="B1024" t="s">
        <v>21</v>
      </c>
      <c r="C1024">
        <v>0</v>
      </c>
      <c r="D1024" t="s">
        <v>324</v>
      </c>
      <c r="E1024" t="s">
        <v>2569</v>
      </c>
      <c r="F1024">
        <v>25</v>
      </c>
      <c r="G1024">
        <v>6000000</v>
      </c>
      <c r="H1024">
        <v>6000000</v>
      </c>
      <c r="I1024">
        <v>6000000</v>
      </c>
      <c r="J1024">
        <v>6000000</v>
      </c>
      <c r="K1024" t="s">
        <v>7</v>
      </c>
      <c r="L1024">
        <v>0</v>
      </c>
      <c r="M1024">
        <v>0</v>
      </c>
    </row>
    <row r="1025" spans="1:13" ht="15" customHeight="1" x14ac:dyDescent="0.25">
      <c r="A1025" t="s">
        <v>1906</v>
      </c>
      <c r="B1025" t="s">
        <v>21</v>
      </c>
      <c r="C1025" t="s">
        <v>326</v>
      </c>
      <c r="D1025" t="s">
        <v>324</v>
      </c>
      <c r="E1025" t="s">
        <v>2569</v>
      </c>
      <c r="F1025">
        <v>29</v>
      </c>
      <c r="G1025">
        <v>5187500</v>
      </c>
      <c r="H1025" t="s">
        <v>7</v>
      </c>
      <c r="I1025">
        <v>0</v>
      </c>
      <c r="J1025">
        <v>0</v>
      </c>
      <c r="K1025">
        <v>0</v>
      </c>
      <c r="L1025">
        <v>0</v>
      </c>
      <c r="M1025">
        <v>0</v>
      </c>
    </row>
    <row r="1026" spans="1:13" ht="15" customHeight="1" x14ac:dyDescent="0.25">
      <c r="A1026" t="s">
        <v>1907</v>
      </c>
      <c r="B1026" t="s">
        <v>21</v>
      </c>
      <c r="C1026">
        <v>0</v>
      </c>
      <c r="D1026" t="s">
        <v>325</v>
      </c>
      <c r="E1026" t="s">
        <v>2569</v>
      </c>
      <c r="F1026">
        <v>26</v>
      </c>
      <c r="G1026">
        <v>4166667</v>
      </c>
      <c r="H1026">
        <v>4166667</v>
      </c>
      <c r="I1026" t="s">
        <v>7</v>
      </c>
      <c r="J1026">
        <v>0</v>
      </c>
      <c r="K1026">
        <v>0</v>
      </c>
      <c r="L1026">
        <v>0</v>
      </c>
      <c r="M1026">
        <v>0</v>
      </c>
    </row>
    <row r="1027" spans="1:13" ht="15" customHeight="1" x14ac:dyDescent="0.25">
      <c r="A1027" t="s">
        <v>1908</v>
      </c>
      <c r="B1027" t="s">
        <v>21</v>
      </c>
      <c r="C1027">
        <v>0</v>
      </c>
      <c r="D1027" t="s">
        <v>324</v>
      </c>
      <c r="E1027" t="s">
        <v>2569</v>
      </c>
      <c r="F1027">
        <v>29</v>
      </c>
      <c r="G1027">
        <v>2250000</v>
      </c>
      <c r="H1027">
        <v>2250000</v>
      </c>
      <c r="I1027" t="s">
        <v>7</v>
      </c>
      <c r="J1027">
        <v>0</v>
      </c>
      <c r="K1027">
        <v>0</v>
      </c>
      <c r="L1027">
        <v>0</v>
      </c>
      <c r="M1027">
        <v>0</v>
      </c>
    </row>
    <row r="1028" spans="1:13" ht="15" customHeight="1" x14ac:dyDescent="0.25">
      <c r="A1028" t="s">
        <v>1909</v>
      </c>
      <c r="B1028" t="s">
        <v>21</v>
      </c>
      <c r="C1028">
        <v>0</v>
      </c>
      <c r="D1028" t="s">
        <v>325</v>
      </c>
      <c r="E1028" t="s">
        <v>2569</v>
      </c>
      <c r="F1028">
        <v>26</v>
      </c>
      <c r="G1028">
        <v>725000</v>
      </c>
      <c r="H1028">
        <v>725000</v>
      </c>
      <c r="I1028" t="s">
        <v>7</v>
      </c>
      <c r="J1028">
        <v>0</v>
      </c>
      <c r="K1028">
        <v>0</v>
      </c>
      <c r="L1028">
        <v>0</v>
      </c>
      <c r="M1028">
        <v>0</v>
      </c>
    </row>
    <row r="1029" spans="1:13" ht="15" customHeight="1" x14ac:dyDescent="0.25">
      <c r="A1029" t="s">
        <v>2292</v>
      </c>
      <c r="B1029" t="s">
        <v>21</v>
      </c>
      <c r="C1029">
        <v>0</v>
      </c>
      <c r="D1029" t="s">
        <v>324</v>
      </c>
      <c r="E1029" t="s">
        <v>2569</v>
      </c>
      <c r="F1029">
        <v>31</v>
      </c>
      <c r="G1029">
        <v>700000</v>
      </c>
      <c r="H1029">
        <v>700000</v>
      </c>
      <c r="I1029" t="s">
        <v>7</v>
      </c>
      <c r="J1029">
        <v>0</v>
      </c>
      <c r="K1029">
        <v>0</v>
      </c>
      <c r="L1029">
        <v>0</v>
      </c>
      <c r="M1029">
        <v>0</v>
      </c>
    </row>
    <row r="1030" spans="1:13" ht="15" customHeight="1" x14ac:dyDescent="0.25">
      <c r="A1030" t="s">
        <v>1912</v>
      </c>
      <c r="B1030" t="s">
        <v>21</v>
      </c>
      <c r="C1030" t="s">
        <v>326</v>
      </c>
      <c r="D1030" t="s">
        <v>121</v>
      </c>
      <c r="E1030" t="s">
        <v>2569</v>
      </c>
      <c r="F1030">
        <v>33</v>
      </c>
      <c r="G1030">
        <v>4333333</v>
      </c>
      <c r="H1030">
        <v>4333333</v>
      </c>
      <c r="I1030" t="s">
        <v>7</v>
      </c>
      <c r="J1030">
        <v>0</v>
      </c>
      <c r="K1030">
        <v>0</v>
      </c>
      <c r="L1030">
        <v>0</v>
      </c>
      <c r="M1030">
        <v>0</v>
      </c>
    </row>
    <row r="1031" spans="1:13" ht="15" customHeight="1" x14ac:dyDescent="0.25">
      <c r="A1031" t="s">
        <v>1913</v>
      </c>
      <c r="B1031" t="s">
        <v>21</v>
      </c>
      <c r="C1031">
        <v>0</v>
      </c>
      <c r="D1031" t="s">
        <v>121</v>
      </c>
      <c r="E1031" t="s">
        <v>2569</v>
      </c>
      <c r="F1031">
        <v>32</v>
      </c>
      <c r="G1031">
        <v>785000</v>
      </c>
      <c r="H1031">
        <v>785000</v>
      </c>
      <c r="I1031">
        <v>785000</v>
      </c>
      <c r="J1031" t="s">
        <v>7</v>
      </c>
      <c r="K1031">
        <v>0</v>
      </c>
      <c r="L1031">
        <v>0</v>
      </c>
      <c r="M1031">
        <v>0</v>
      </c>
    </row>
    <row r="1032" spans="1:13" ht="15" customHeight="1" x14ac:dyDescent="0.25">
      <c r="A1032" t="s">
        <v>2507</v>
      </c>
      <c r="B1032" t="s">
        <v>21</v>
      </c>
      <c r="C1032" t="s">
        <v>331</v>
      </c>
      <c r="D1032" t="s">
        <v>85</v>
      </c>
      <c r="E1032" t="s">
        <v>2581</v>
      </c>
      <c r="F1032">
        <v>22</v>
      </c>
      <c r="G1032">
        <v>925000</v>
      </c>
      <c r="H1032">
        <v>925000</v>
      </c>
      <c r="I1032" t="s">
        <v>8</v>
      </c>
      <c r="J1032">
        <v>0</v>
      </c>
      <c r="K1032">
        <v>0</v>
      </c>
      <c r="L1032">
        <v>0</v>
      </c>
      <c r="M1032">
        <v>0</v>
      </c>
    </row>
    <row r="1033" spans="1:13" ht="15" customHeight="1" x14ac:dyDescent="0.25">
      <c r="A1033" t="s">
        <v>1915</v>
      </c>
      <c r="B1033" t="s">
        <v>21</v>
      </c>
      <c r="C1033" t="s">
        <v>331</v>
      </c>
      <c r="D1033" t="s">
        <v>2570</v>
      </c>
      <c r="E1033" t="s">
        <v>2581</v>
      </c>
      <c r="F1033">
        <v>21</v>
      </c>
      <c r="G1033">
        <v>1425000</v>
      </c>
      <c r="H1033" t="s">
        <v>8</v>
      </c>
      <c r="I1033">
        <v>0</v>
      </c>
      <c r="J1033">
        <v>0</v>
      </c>
      <c r="K1033">
        <v>0</v>
      </c>
      <c r="L1033">
        <v>0</v>
      </c>
      <c r="M1033">
        <v>0</v>
      </c>
    </row>
    <row r="1034" spans="1:13" ht="15" customHeight="1" x14ac:dyDescent="0.25">
      <c r="A1034" t="s">
        <v>1903</v>
      </c>
      <c r="B1034" t="s">
        <v>21</v>
      </c>
      <c r="C1034" t="s">
        <v>331</v>
      </c>
      <c r="D1034" t="s">
        <v>90</v>
      </c>
      <c r="E1034" t="s">
        <v>2581</v>
      </c>
      <c r="F1034">
        <v>22</v>
      </c>
      <c r="G1034">
        <v>1225000</v>
      </c>
      <c r="H1034" t="s">
        <v>8</v>
      </c>
      <c r="I1034">
        <v>0</v>
      </c>
      <c r="J1034">
        <v>0</v>
      </c>
      <c r="K1034">
        <v>0</v>
      </c>
      <c r="L1034">
        <v>0</v>
      </c>
      <c r="M1034">
        <v>0</v>
      </c>
    </row>
    <row r="1035" spans="1:13" ht="15" customHeight="1" x14ac:dyDescent="0.25">
      <c r="A1035" t="s">
        <v>2512</v>
      </c>
      <c r="B1035" t="s">
        <v>21</v>
      </c>
      <c r="C1035">
        <v>0</v>
      </c>
      <c r="D1035" t="s">
        <v>70</v>
      </c>
      <c r="E1035" t="s">
        <v>2581</v>
      </c>
      <c r="F1035">
        <v>24</v>
      </c>
      <c r="G1035">
        <v>874125</v>
      </c>
      <c r="H1035" t="s">
        <v>8</v>
      </c>
      <c r="I1035">
        <v>0</v>
      </c>
      <c r="J1035">
        <v>0</v>
      </c>
      <c r="K1035">
        <v>0</v>
      </c>
      <c r="L1035">
        <v>0</v>
      </c>
      <c r="M1035">
        <v>0</v>
      </c>
    </row>
    <row r="1036" spans="1:13" ht="15" customHeight="1" x14ac:dyDescent="0.25">
      <c r="A1036" t="s">
        <v>2508</v>
      </c>
      <c r="B1036" t="s">
        <v>21</v>
      </c>
      <c r="C1036" t="s">
        <v>331</v>
      </c>
      <c r="D1036" t="s">
        <v>70</v>
      </c>
      <c r="E1036" t="s">
        <v>2581</v>
      </c>
      <c r="F1036">
        <v>19</v>
      </c>
      <c r="G1036">
        <v>925000</v>
      </c>
      <c r="H1036">
        <v>925000</v>
      </c>
      <c r="I1036">
        <v>925000</v>
      </c>
      <c r="J1036" t="s">
        <v>8</v>
      </c>
      <c r="K1036">
        <v>0</v>
      </c>
      <c r="L1036">
        <v>0</v>
      </c>
      <c r="M1036">
        <v>0</v>
      </c>
    </row>
    <row r="1037" spans="1:13" ht="15" customHeight="1" x14ac:dyDescent="0.25">
      <c r="A1037" t="s">
        <v>2509</v>
      </c>
      <c r="B1037" t="s">
        <v>21</v>
      </c>
      <c r="C1037" t="s">
        <v>331</v>
      </c>
      <c r="D1037" t="s">
        <v>90</v>
      </c>
      <c r="E1037" t="s">
        <v>2581</v>
      </c>
      <c r="F1037">
        <v>20</v>
      </c>
      <c r="G1037">
        <v>925000</v>
      </c>
      <c r="H1037">
        <v>925000</v>
      </c>
      <c r="I1037">
        <v>925000</v>
      </c>
      <c r="J1037" t="s">
        <v>8</v>
      </c>
      <c r="K1037">
        <v>0</v>
      </c>
      <c r="L1037">
        <v>0</v>
      </c>
      <c r="M1037">
        <v>0</v>
      </c>
    </row>
    <row r="1038" spans="1:13" ht="15" customHeight="1" x14ac:dyDescent="0.25">
      <c r="A1038" t="s">
        <v>1412</v>
      </c>
      <c r="B1038" t="s">
        <v>21</v>
      </c>
      <c r="C1038" t="s">
        <v>331</v>
      </c>
      <c r="D1038" t="s">
        <v>2570</v>
      </c>
      <c r="E1038" t="s">
        <v>2581</v>
      </c>
      <c r="F1038">
        <v>21</v>
      </c>
      <c r="G1038">
        <v>910000</v>
      </c>
      <c r="H1038">
        <v>910000</v>
      </c>
      <c r="I1038" t="s">
        <v>8</v>
      </c>
      <c r="J1038">
        <v>0</v>
      </c>
      <c r="K1038">
        <v>0</v>
      </c>
      <c r="L1038">
        <v>0</v>
      </c>
      <c r="M1038">
        <v>0</v>
      </c>
    </row>
    <row r="1039" spans="1:13" ht="15" customHeight="1" x14ac:dyDescent="0.25">
      <c r="A1039" t="s">
        <v>1918</v>
      </c>
      <c r="B1039" t="s">
        <v>21</v>
      </c>
      <c r="C1039" t="s">
        <v>331</v>
      </c>
      <c r="D1039" t="s">
        <v>70</v>
      </c>
      <c r="E1039" t="s">
        <v>2581</v>
      </c>
      <c r="F1039">
        <v>20</v>
      </c>
      <c r="G1039">
        <v>925000</v>
      </c>
      <c r="H1039">
        <v>925000</v>
      </c>
      <c r="I1039" t="s">
        <v>8</v>
      </c>
      <c r="J1039">
        <v>0</v>
      </c>
      <c r="K1039">
        <v>0</v>
      </c>
      <c r="L1039">
        <v>0</v>
      </c>
      <c r="M1039">
        <v>0</v>
      </c>
    </row>
    <row r="1040" spans="1:13" ht="15" customHeight="1" x14ac:dyDescent="0.25">
      <c r="A1040" t="s">
        <v>1920</v>
      </c>
      <c r="B1040" t="s">
        <v>21</v>
      </c>
      <c r="C1040" t="s">
        <v>331</v>
      </c>
      <c r="D1040" t="s">
        <v>70</v>
      </c>
      <c r="E1040" t="s">
        <v>2581</v>
      </c>
      <c r="F1040">
        <v>21</v>
      </c>
      <c r="G1040">
        <v>830000</v>
      </c>
      <c r="H1040">
        <v>830000</v>
      </c>
      <c r="I1040" t="s">
        <v>8</v>
      </c>
      <c r="J1040">
        <v>0</v>
      </c>
      <c r="K1040">
        <v>0</v>
      </c>
      <c r="L1040">
        <v>0</v>
      </c>
      <c r="M1040">
        <v>0</v>
      </c>
    </row>
    <row r="1041" spans="1:13" ht="15" customHeight="1" x14ac:dyDescent="0.25">
      <c r="A1041" t="s">
        <v>1919</v>
      </c>
      <c r="B1041" t="s">
        <v>21</v>
      </c>
      <c r="C1041" t="s">
        <v>331</v>
      </c>
      <c r="D1041" t="s">
        <v>85</v>
      </c>
      <c r="E1041" t="s">
        <v>2581</v>
      </c>
      <c r="F1041">
        <v>19</v>
      </c>
      <c r="G1041">
        <v>871667</v>
      </c>
      <c r="H1041">
        <v>871667</v>
      </c>
      <c r="I1041">
        <v>871667</v>
      </c>
      <c r="J1041" t="s">
        <v>8</v>
      </c>
      <c r="K1041">
        <v>0</v>
      </c>
      <c r="L1041">
        <v>0</v>
      </c>
      <c r="M1041">
        <v>0</v>
      </c>
    </row>
    <row r="1042" spans="1:13" ht="15" customHeight="1" x14ac:dyDescent="0.25">
      <c r="A1042" t="s">
        <v>1923</v>
      </c>
      <c r="B1042" t="s">
        <v>21</v>
      </c>
      <c r="C1042">
        <v>0</v>
      </c>
      <c r="D1042" t="s">
        <v>2586</v>
      </c>
      <c r="E1042" t="s">
        <v>2581</v>
      </c>
      <c r="F1042">
        <v>26</v>
      </c>
      <c r="G1042">
        <v>700000</v>
      </c>
      <c r="H1042" t="s">
        <v>7</v>
      </c>
      <c r="I1042">
        <v>0</v>
      </c>
      <c r="J1042">
        <v>0</v>
      </c>
      <c r="K1042">
        <v>0</v>
      </c>
      <c r="L1042">
        <v>0</v>
      </c>
      <c r="M1042">
        <v>0</v>
      </c>
    </row>
    <row r="1043" spans="1:13" ht="15" customHeight="1" x14ac:dyDescent="0.25">
      <c r="A1043" t="s">
        <v>2510</v>
      </c>
      <c r="B1043" t="s">
        <v>21</v>
      </c>
      <c r="C1043">
        <v>0</v>
      </c>
      <c r="D1043" t="s">
        <v>2576</v>
      </c>
      <c r="E1043" t="s">
        <v>2581</v>
      </c>
      <c r="F1043">
        <v>26</v>
      </c>
      <c r="G1043">
        <v>700000</v>
      </c>
      <c r="H1043">
        <v>700000</v>
      </c>
      <c r="I1043" t="s">
        <v>7</v>
      </c>
      <c r="J1043">
        <v>0</v>
      </c>
      <c r="K1043">
        <v>0</v>
      </c>
      <c r="L1043">
        <v>0</v>
      </c>
      <c r="M1043">
        <v>0</v>
      </c>
    </row>
    <row r="1044" spans="1:13" ht="15" customHeight="1" x14ac:dyDescent="0.25">
      <c r="A1044" t="s">
        <v>1494</v>
      </c>
      <c r="B1044" t="s">
        <v>21</v>
      </c>
      <c r="C1044">
        <v>0</v>
      </c>
      <c r="D1044" t="s">
        <v>70</v>
      </c>
      <c r="E1044" t="s">
        <v>2581</v>
      </c>
      <c r="F1044">
        <v>28</v>
      </c>
      <c r="G1044">
        <v>700000</v>
      </c>
      <c r="H1044">
        <v>700000</v>
      </c>
      <c r="I1044" t="s">
        <v>7</v>
      </c>
      <c r="J1044">
        <v>0</v>
      </c>
      <c r="K1044">
        <v>0</v>
      </c>
      <c r="L1044">
        <v>0</v>
      </c>
      <c r="M1044">
        <v>0</v>
      </c>
    </row>
    <row r="1045" spans="1:13" ht="15" customHeight="1" x14ac:dyDescent="0.25">
      <c r="A1045" t="s">
        <v>1825</v>
      </c>
      <c r="B1045" t="s">
        <v>21</v>
      </c>
      <c r="C1045">
        <v>0</v>
      </c>
      <c r="D1045" t="s">
        <v>70</v>
      </c>
      <c r="E1045" t="s">
        <v>2581</v>
      </c>
      <c r="F1045">
        <v>24</v>
      </c>
      <c r="G1045">
        <v>700000</v>
      </c>
      <c r="H1045">
        <v>700000</v>
      </c>
      <c r="I1045" t="s">
        <v>8</v>
      </c>
      <c r="J1045">
        <v>0</v>
      </c>
      <c r="K1045">
        <v>0</v>
      </c>
      <c r="L1045">
        <v>0</v>
      </c>
      <c r="M1045">
        <v>0</v>
      </c>
    </row>
    <row r="1046" spans="1:13" ht="15" customHeight="1" x14ac:dyDescent="0.25">
      <c r="A1046" t="s">
        <v>2511</v>
      </c>
      <c r="B1046" t="s">
        <v>21</v>
      </c>
      <c r="C1046">
        <v>0</v>
      </c>
      <c r="D1046" t="s">
        <v>90</v>
      </c>
      <c r="E1046" t="s">
        <v>2581</v>
      </c>
      <c r="F1046">
        <v>29</v>
      </c>
      <c r="G1046">
        <v>675000</v>
      </c>
      <c r="H1046" t="s">
        <v>7</v>
      </c>
      <c r="I1046">
        <v>0</v>
      </c>
      <c r="J1046">
        <v>0</v>
      </c>
      <c r="K1046">
        <v>0</v>
      </c>
      <c r="L1046">
        <v>0</v>
      </c>
      <c r="M1046">
        <v>0</v>
      </c>
    </row>
    <row r="1047" spans="1:13" ht="15" customHeight="1" x14ac:dyDescent="0.25">
      <c r="A1047" t="s">
        <v>1924</v>
      </c>
      <c r="B1047" t="s">
        <v>21</v>
      </c>
      <c r="C1047">
        <v>0</v>
      </c>
      <c r="D1047" t="s">
        <v>70</v>
      </c>
      <c r="E1047" t="s">
        <v>2581</v>
      </c>
      <c r="F1047">
        <v>26</v>
      </c>
      <c r="G1047">
        <v>675000</v>
      </c>
      <c r="H1047" t="s">
        <v>7</v>
      </c>
      <c r="I1047">
        <v>0</v>
      </c>
      <c r="J1047">
        <v>0</v>
      </c>
      <c r="K1047">
        <v>0</v>
      </c>
      <c r="L1047">
        <v>0</v>
      </c>
      <c r="M1047">
        <v>0</v>
      </c>
    </row>
    <row r="1048" spans="1:13" ht="15" customHeight="1" x14ac:dyDescent="0.25">
      <c r="A1048" t="s">
        <v>1925</v>
      </c>
      <c r="B1048" t="s">
        <v>21</v>
      </c>
      <c r="C1048">
        <v>0</v>
      </c>
      <c r="D1048" t="s">
        <v>90</v>
      </c>
      <c r="E1048" t="s">
        <v>2581</v>
      </c>
      <c r="F1048">
        <v>30</v>
      </c>
      <c r="G1048">
        <v>675000</v>
      </c>
      <c r="H1048" t="s">
        <v>7</v>
      </c>
      <c r="I1048">
        <v>0</v>
      </c>
      <c r="J1048">
        <v>0</v>
      </c>
      <c r="K1048">
        <v>0</v>
      </c>
      <c r="L1048">
        <v>0</v>
      </c>
      <c r="M1048">
        <v>0</v>
      </c>
    </row>
    <row r="1049" spans="1:13" ht="15" customHeight="1" x14ac:dyDescent="0.25">
      <c r="A1049" t="s">
        <v>2513</v>
      </c>
      <c r="B1049" t="s">
        <v>21</v>
      </c>
      <c r="C1049" t="s">
        <v>331</v>
      </c>
      <c r="D1049" t="s">
        <v>325</v>
      </c>
      <c r="E1049" t="s">
        <v>2581</v>
      </c>
      <c r="F1049">
        <v>20</v>
      </c>
      <c r="G1049">
        <v>791667</v>
      </c>
      <c r="H1049">
        <v>791667</v>
      </c>
      <c r="I1049">
        <v>791667</v>
      </c>
      <c r="J1049" t="s">
        <v>8</v>
      </c>
      <c r="K1049">
        <v>0</v>
      </c>
      <c r="L1049">
        <v>0</v>
      </c>
      <c r="M1049">
        <v>0</v>
      </c>
    </row>
    <row r="1050" spans="1:13" ht="15" customHeight="1" x14ac:dyDescent="0.25">
      <c r="A1050" t="s">
        <v>1914</v>
      </c>
      <c r="B1050" t="s">
        <v>21</v>
      </c>
      <c r="C1050">
        <v>0</v>
      </c>
      <c r="D1050" t="s">
        <v>79</v>
      </c>
      <c r="E1050" t="s">
        <v>2581</v>
      </c>
      <c r="F1050">
        <v>25</v>
      </c>
      <c r="G1050">
        <v>750000</v>
      </c>
      <c r="H1050" t="s">
        <v>8</v>
      </c>
      <c r="I1050">
        <v>0</v>
      </c>
      <c r="J1050">
        <v>0</v>
      </c>
      <c r="K1050">
        <v>0</v>
      </c>
      <c r="L1050">
        <v>0</v>
      </c>
      <c r="M1050">
        <v>0</v>
      </c>
    </row>
    <row r="1051" spans="1:13" ht="15" customHeight="1" x14ac:dyDescent="0.25">
      <c r="A1051" t="s">
        <v>1922</v>
      </c>
      <c r="B1051" t="s">
        <v>21</v>
      </c>
      <c r="C1051" t="s">
        <v>331</v>
      </c>
      <c r="D1051" t="s">
        <v>79</v>
      </c>
      <c r="E1051" t="s">
        <v>2581</v>
      </c>
      <c r="F1051">
        <v>22</v>
      </c>
      <c r="G1051">
        <v>716666</v>
      </c>
      <c r="H1051" t="s">
        <v>8</v>
      </c>
      <c r="I1051">
        <v>0</v>
      </c>
      <c r="J1051">
        <v>0</v>
      </c>
      <c r="K1051">
        <v>0</v>
      </c>
      <c r="L1051">
        <v>0</v>
      </c>
      <c r="M1051">
        <v>0</v>
      </c>
    </row>
    <row r="1052" spans="1:13" ht="15" customHeight="1" x14ac:dyDescent="0.25">
      <c r="A1052" t="s">
        <v>1928</v>
      </c>
      <c r="B1052" t="s">
        <v>21</v>
      </c>
      <c r="C1052">
        <v>0</v>
      </c>
      <c r="D1052" t="s">
        <v>324</v>
      </c>
      <c r="E1052" t="s">
        <v>2581</v>
      </c>
      <c r="F1052">
        <v>23</v>
      </c>
      <c r="G1052">
        <v>700000</v>
      </c>
      <c r="H1052" t="s">
        <v>8</v>
      </c>
      <c r="I1052">
        <v>0</v>
      </c>
      <c r="J1052">
        <v>0</v>
      </c>
      <c r="K1052">
        <v>0</v>
      </c>
      <c r="L1052">
        <v>0</v>
      </c>
      <c r="M1052">
        <v>0</v>
      </c>
    </row>
    <row r="1053" spans="1:13" ht="15" customHeight="1" x14ac:dyDescent="0.25">
      <c r="A1053" t="s">
        <v>1926</v>
      </c>
      <c r="B1053" t="s">
        <v>21</v>
      </c>
      <c r="C1053">
        <v>0</v>
      </c>
      <c r="D1053" t="s">
        <v>324</v>
      </c>
      <c r="E1053" t="s">
        <v>2581</v>
      </c>
      <c r="F1053">
        <v>31</v>
      </c>
      <c r="G1053">
        <v>700000</v>
      </c>
      <c r="H1053" t="s">
        <v>7</v>
      </c>
      <c r="I1053">
        <v>0</v>
      </c>
      <c r="J1053">
        <v>0</v>
      </c>
      <c r="K1053">
        <v>0</v>
      </c>
      <c r="L1053">
        <v>0</v>
      </c>
      <c r="M1053">
        <v>0</v>
      </c>
    </row>
    <row r="1054" spans="1:13" ht="15" customHeight="1" x14ac:dyDescent="0.25">
      <c r="A1054" t="s">
        <v>2199</v>
      </c>
      <c r="B1054" t="s">
        <v>21</v>
      </c>
      <c r="C1054" t="s">
        <v>331</v>
      </c>
      <c r="D1054" t="s">
        <v>325</v>
      </c>
      <c r="E1054" t="s">
        <v>2581</v>
      </c>
      <c r="F1054">
        <v>22</v>
      </c>
      <c r="G1054">
        <v>698333</v>
      </c>
      <c r="H1054" t="s">
        <v>8</v>
      </c>
      <c r="I1054">
        <v>0</v>
      </c>
      <c r="J1054">
        <v>0</v>
      </c>
      <c r="K1054">
        <v>0</v>
      </c>
      <c r="L1054">
        <v>0</v>
      </c>
      <c r="M1054">
        <v>0</v>
      </c>
    </row>
    <row r="1055" spans="1:13" ht="15" customHeight="1" x14ac:dyDescent="0.25">
      <c r="A1055" t="s">
        <v>1916</v>
      </c>
      <c r="B1055" t="s">
        <v>21</v>
      </c>
      <c r="C1055">
        <v>0</v>
      </c>
      <c r="D1055" t="s">
        <v>324</v>
      </c>
      <c r="E1055" t="s">
        <v>2581</v>
      </c>
      <c r="F1055">
        <v>23</v>
      </c>
      <c r="G1055" t="s">
        <v>8</v>
      </c>
      <c r="H1055">
        <v>0</v>
      </c>
      <c r="I1055">
        <v>0</v>
      </c>
      <c r="J1055">
        <v>0</v>
      </c>
      <c r="K1055">
        <v>0</v>
      </c>
      <c r="L1055">
        <v>0</v>
      </c>
      <c r="M1055">
        <v>0</v>
      </c>
    </row>
    <row r="1056" spans="1:13" ht="15" customHeight="1" x14ac:dyDescent="0.25">
      <c r="A1056" t="s">
        <v>2514</v>
      </c>
      <c r="B1056" t="s">
        <v>21</v>
      </c>
      <c r="C1056" t="s">
        <v>331</v>
      </c>
      <c r="D1056" t="s">
        <v>121</v>
      </c>
      <c r="E1056" t="s">
        <v>2581</v>
      </c>
      <c r="F1056">
        <v>23</v>
      </c>
      <c r="G1056">
        <v>1387500</v>
      </c>
      <c r="H1056" t="s">
        <v>4738</v>
      </c>
      <c r="I1056">
        <v>0</v>
      </c>
      <c r="J1056">
        <v>0</v>
      </c>
      <c r="K1056">
        <v>0</v>
      </c>
      <c r="L1056">
        <v>0</v>
      </c>
      <c r="M1056">
        <v>0</v>
      </c>
    </row>
    <row r="1057" spans="1:13" ht="15" customHeight="1" x14ac:dyDescent="0.25">
      <c r="A1057" t="s">
        <v>2762</v>
      </c>
      <c r="B1057" t="s">
        <v>21</v>
      </c>
      <c r="C1057" t="s">
        <v>331</v>
      </c>
      <c r="D1057" t="s">
        <v>121</v>
      </c>
      <c r="E1057" t="s">
        <v>2581</v>
      </c>
      <c r="F1057">
        <v>23</v>
      </c>
      <c r="G1057">
        <v>925000</v>
      </c>
      <c r="H1057" t="s">
        <v>8</v>
      </c>
      <c r="I1057">
        <v>0</v>
      </c>
      <c r="J1057">
        <v>0</v>
      </c>
      <c r="K1057">
        <v>0</v>
      </c>
      <c r="L1057">
        <v>0</v>
      </c>
      <c r="M1057">
        <v>0</v>
      </c>
    </row>
    <row r="1058" spans="1:13" ht="15" customHeight="1" x14ac:dyDescent="0.25">
      <c r="A1058" t="s">
        <v>2773</v>
      </c>
      <c r="B1058" t="s">
        <v>21</v>
      </c>
      <c r="C1058" t="s">
        <v>331</v>
      </c>
      <c r="D1058" t="s">
        <v>121</v>
      </c>
      <c r="E1058" t="s">
        <v>2581</v>
      </c>
      <c r="F1058">
        <v>20</v>
      </c>
      <c r="G1058">
        <v>733333</v>
      </c>
      <c r="H1058">
        <v>733333</v>
      </c>
      <c r="I1058">
        <v>733333</v>
      </c>
      <c r="J1058" t="s">
        <v>8</v>
      </c>
      <c r="K1058">
        <v>0</v>
      </c>
      <c r="L1058">
        <v>0</v>
      </c>
      <c r="M1058">
        <v>0</v>
      </c>
    </row>
    <row r="1059" spans="1:13" ht="15" customHeight="1" x14ac:dyDescent="0.25">
      <c r="A1059" t="s">
        <v>1460</v>
      </c>
      <c r="B1059" t="s">
        <v>32</v>
      </c>
      <c r="C1059">
        <v>0</v>
      </c>
      <c r="D1059" t="s">
        <v>85</v>
      </c>
      <c r="E1059" t="s">
        <v>2569</v>
      </c>
      <c r="F1059">
        <v>26</v>
      </c>
      <c r="G1059">
        <v>9500000</v>
      </c>
      <c r="H1059">
        <v>9500000</v>
      </c>
      <c r="I1059">
        <v>9500000</v>
      </c>
      <c r="J1059">
        <v>9500000</v>
      </c>
      <c r="K1059">
        <v>9500000</v>
      </c>
      <c r="L1059">
        <v>9500000</v>
      </c>
      <c r="M1059">
        <v>9500000</v>
      </c>
    </row>
    <row r="1060" spans="1:13" ht="15" customHeight="1" x14ac:dyDescent="0.25">
      <c r="A1060" t="s">
        <v>2726</v>
      </c>
      <c r="B1060" t="s">
        <v>32</v>
      </c>
      <c r="C1060" t="s">
        <v>364</v>
      </c>
      <c r="D1060" t="s">
        <v>70</v>
      </c>
      <c r="E1060" t="s">
        <v>2569</v>
      </c>
      <c r="F1060">
        <v>29</v>
      </c>
      <c r="G1060">
        <v>8500000</v>
      </c>
      <c r="H1060">
        <v>8500000</v>
      </c>
      <c r="I1060">
        <v>8500000</v>
      </c>
      <c r="J1060">
        <v>8500000</v>
      </c>
      <c r="K1060">
        <v>8500000</v>
      </c>
      <c r="L1060" t="s">
        <v>7</v>
      </c>
      <c r="M1060">
        <v>0</v>
      </c>
    </row>
    <row r="1061" spans="1:13" ht="15" customHeight="1" x14ac:dyDescent="0.25">
      <c r="A1061" t="s">
        <v>1457</v>
      </c>
      <c r="B1061" t="s">
        <v>32</v>
      </c>
      <c r="C1061" t="s">
        <v>318</v>
      </c>
      <c r="D1061" t="s">
        <v>2572</v>
      </c>
      <c r="E1061" t="s">
        <v>2569</v>
      </c>
      <c r="F1061">
        <v>28</v>
      </c>
      <c r="G1061">
        <v>5300000</v>
      </c>
      <c r="H1061">
        <v>5300000</v>
      </c>
      <c r="I1061">
        <v>5300000</v>
      </c>
      <c r="J1061" t="s">
        <v>7</v>
      </c>
      <c r="K1061">
        <v>0</v>
      </c>
      <c r="L1061">
        <v>0</v>
      </c>
      <c r="M1061">
        <v>0</v>
      </c>
    </row>
    <row r="1062" spans="1:13" ht="15" customHeight="1" x14ac:dyDescent="0.25">
      <c r="A1062" t="s">
        <v>1462</v>
      </c>
      <c r="B1062" t="s">
        <v>32</v>
      </c>
      <c r="C1062" t="s">
        <v>318</v>
      </c>
      <c r="D1062" t="s">
        <v>2596</v>
      </c>
      <c r="E1062" t="s">
        <v>2569</v>
      </c>
      <c r="F1062">
        <v>27</v>
      </c>
      <c r="G1062">
        <v>5166666</v>
      </c>
      <c r="H1062">
        <v>5166666</v>
      </c>
      <c r="I1062">
        <v>5166666</v>
      </c>
      <c r="J1062">
        <v>5166666</v>
      </c>
      <c r="K1062">
        <v>5166666</v>
      </c>
      <c r="L1062">
        <v>5166666</v>
      </c>
      <c r="M1062" t="s">
        <v>7</v>
      </c>
    </row>
    <row r="1063" spans="1:13" ht="15" customHeight="1" x14ac:dyDescent="0.25">
      <c r="A1063" t="s">
        <v>1459</v>
      </c>
      <c r="B1063" t="s">
        <v>32</v>
      </c>
      <c r="C1063" t="s">
        <v>318</v>
      </c>
      <c r="D1063" t="s">
        <v>2593</v>
      </c>
      <c r="E1063" t="s">
        <v>2569</v>
      </c>
      <c r="F1063">
        <v>29</v>
      </c>
      <c r="G1063">
        <v>5000000</v>
      </c>
      <c r="H1063">
        <v>5000000</v>
      </c>
      <c r="I1063">
        <v>5000000</v>
      </c>
      <c r="J1063">
        <v>5000000</v>
      </c>
      <c r="K1063">
        <v>5000000</v>
      </c>
      <c r="L1063" t="s">
        <v>7</v>
      </c>
      <c r="M1063">
        <v>0</v>
      </c>
    </row>
    <row r="1064" spans="1:13" ht="15" customHeight="1" x14ac:dyDescent="0.25">
      <c r="A1064" t="s">
        <v>1461</v>
      </c>
      <c r="B1064" t="s">
        <v>32</v>
      </c>
      <c r="C1064" t="s">
        <v>318</v>
      </c>
      <c r="D1064" t="s">
        <v>90</v>
      </c>
      <c r="E1064" t="s">
        <v>2569</v>
      </c>
      <c r="F1064">
        <v>29</v>
      </c>
      <c r="G1064">
        <v>4450000</v>
      </c>
      <c r="H1064">
        <v>4450000</v>
      </c>
      <c r="I1064">
        <v>4450000</v>
      </c>
      <c r="J1064">
        <v>4450000</v>
      </c>
      <c r="K1064" t="s">
        <v>7</v>
      </c>
      <c r="L1064">
        <v>0</v>
      </c>
      <c r="M1064">
        <v>0</v>
      </c>
    </row>
    <row r="1065" spans="1:13" x14ac:dyDescent="0.25">
      <c r="A1065" t="s">
        <v>2789</v>
      </c>
      <c r="B1065" t="s">
        <v>32</v>
      </c>
      <c r="C1065">
        <v>0</v>
      </c>
      <c r="D1065" t="s">
        <v>2571</v>
      </c>
      <c r="E1065" t="s">
        <v>2569</v>
      </c>
      <c r="F1065">
        <v>26</v>
      </c>
      <c r="G1065">
        <v>1650000</v>
      </c>
      <c r="H1065">
        <v>1650000</v>
      </c>
      <c r="I1065" t="s">
        <v>7</v>
      </c>
      <c r="J1065">
        <v>0</v>
      </c>
      <c r="K1065">
        <v>0</v>
      </c>
      <c r="L1065">
        <v>0</v>
      </c>
      <c r="M1065">
        <v>0</v>
      </c>
    </row>
    <row r="1066" spans="1:13" ht="15" customHeight="1" x14ac:dyDescent="0.25">
      <c r="A1066" t="s">
        <v>4756</v>
      </c>
      <c r="B1066" t="s">
        <v>32</v>
      </c>
      <c r="C1066">
        <v>0</v>
      </c>
      <c r="D1066" t="s">
        <v>2580</v>
      </c>
      <c r="E1066" t="s">
        <v>2569</v>
      </c>
      <c r="F1066">
        <v>31</v>
      </c>
      <c r="G1066">
        <v>900000</v>
      </c>
      <c r="H1066" t="s">
        <v>7</v>
      </c>
      <c r="I1066">
        <v>0</v>
      </c>
      <c r="J1066">
        <v>0</v>
      </c>
      <c r="K1066">
        <v>0</v>
      </c>
      <c r="L1066">
        <v>0</v>
      </c>
      <c r="M1066">
        <v>0</v>
      </c>
    </row>
    <row r="1067" spans="1:13" ht="15" customHeight="1" x14ac:dyDescent="0.25">
      <c r="A1067" t="s">
        <v>1488</v>
      </c>
      <c r="B1067" t="s">
        <v>32</v>
      </c>
      <c r="C1067" t="s">
        <v>331</v>
      </c>
      <c r="D1067" t="s">
        <v>70</v>
      </c>
      <c r="E1067" t="s">
        <v>2569</v>
      </c>
      <c r="F1067">
        <v>22</v>
      </c>
      <c r="G1067">
        <v>935833</v>
      </c>
      <c r="H1067" t="s">
        <v>8</v>
      </c>
      <c r="I1067">
        <v>0</v>
      </c>
      <c r="J1067">
        <v>0</v>
      </c>
      <c r="K1067">
        <v>0</v>
      </c>
      <c r="L1067">
        <v>0</v>
      </c>
      <c r="M1067">
        <v>0</v>
      </c>
    </row>
    <row r="1068" spans="1:13" ht="15" customHeight="1" x14ac:dyDescent="0.25">
      <c r="A1068" t="s">
        <v>1489</v>
      </c>
      <c r="B1068" t="s">
        <v>32</v>
      </c>
      <c r="C1068" t="s">
        <v>331</v>
      </c>
      <c r="D1068" t="s">
        <v>2580</v>
      </c>
      <c r="E1068" t="s">
        <v>2569</v>
      </c>
      <c r="F1068">
        <v>22</v>
      </c>
      <c r="G1068">
        <v>910833</v>
      </c>
      <c r="H1068" t="s">
        <v>8</v>
      </c>
      <c r="I1068">
        <v>0</v>
      </c>
      <c r="J1068">
        <v>0</v>
      </c>
      <c r="K1068">
        <v>0</v>
      </c>
      <c r="L1068">
        <v>0</v>
      </c>
      <c r="M1068">
        <v>0</v>
      </c>
    </row>
    <row r="1069" spans="1:13" ht="15" customHeight="1" x14ac:dyDescent="0.25">
      <c r="A1069" t="s">
        <v>1726</v>
      </c>
      <c r="B1069" t="s">
        <v>32</v>
      </c>
      <c r="C1069">
        <v>0</v>
      </c>
      <c r="D1069" t="s">
        <v>90</v>
      </c>
      <c r="E1069" t="s">
        <v>2569</v>
      </c>
      <c r="F1069">
        <v>24</v>
      </c>
      <c r="G1069">
        <v>700000</v>
      </c>
      <c r="H1069" t="s">
        <v>8</v>
      </c>
      <c r="I1069">
        <v>0</v>
      </c>
      <c r="J1069">
        <v>0</v>
      </c>
      <c r="K1069">
        <v>0</v>
      </c>
      <c r="L1069">
        <v>0</v>
      </c>
      <c r="M1069">
        <v>0</v>
      </c>
    </row>
    <row r="1070" spans="1:13" ht="15" customHeight="1" x14ac:dyDescent="0.25">
      <c r="A1070" t="s">
        <v>1464</v>
      </c>
      <c r="B1070" t="s">
        <v>32</v>
      </c>
      <c r="C1070">
        <v>0</v>
      </c>
      <c r="D1070" t="s">
        <v>2576</v>
      </c>
      <c r="E1070" t="s">
        <v>2569</v>
      </c>
      <c r="F1070">
        <v>23</v>
      </c>
      <c r="G1070" t="s">
        <v>8</v>
      </c>
      <c r="H1070">
        <v>0</v>
      </c>
      <c r="I1070">
        <v>0</v>
      </c>
      <c r="J1070">
        <v>0</v>
      </c>
      <c r="K1070">
        <v>0</v>
      </c>
      <c r="L1070">
        <v>0</v>
      </c>
      <c r="M1070">
        <v>0</v>
      </c>
    </row>
    <row r="1071" spans="1:13" ht="15" customHeight="1" x14ac:dyDescent="0.25">
      <c r="A1071" t="s">
        <v>1467</v>
      </c>
      <c r="B1071" t="s">
        <v>32</v>
      </c>
      <c r="C1071" t="s">
        <v>364</v>
      </c>
      <c r="D1071" t="s">
        <v>325</v>
      </c>
      <c r="E1071" t="s">
        <v>2569</v>
      </c>
      <c r="F1071">
        <v>28</v>
      </c>
      <c r="G1071">
        <v>7875000</v>
      </c>
      <c r="H1071">
        <v>7875000</v>
      </c>
      <c r="I1071">
        <v>7875000</v>
      </c>
      <c r="J1071">
        <v>7875000</v>
      </c>
      <c r="K1071">
        <v>7875000</v>
      </c>
      <c r="L1071">
        <v>7875000</v>
      </c>
      <c r="M1071" t="s">
        <v>7</v>
      </c>
    </row>
    <row r="1072" spans="1:13" ht="15" customHeight="1" x14ac:dyDescent="0.25">
      <c r="A1072" t="s">
        <v>1468</v>
      </c>
      <c r="B1072" t="s">
        <v>32</v>
      </c>
      <c r="C1072" t="s">
        <v>318</v>
      </c>
      <c r="D1072" t="s">
        <v>325</v>
      </c>
      <c r="E1072" t="s">
        <v>2569</v>
      </c>
      <c r="F1072">
        <v>30</v>
      </c>
      <c r="G1072">
        <v>6750000</v>
      </c>
      <c r="H1072">
        <v>6750000</v>
      </c>
      <c r="I1072">
        <v>6750000</v>
      </c>
      <c r="J1072">
        <v>6750000</v>
      </c>
      <c r="K1072">
        <v>6750000</v>
      </c>
      <c r="L1072">
        <v>6750000</v>
      </c>
      <c r="M1072">
        <v>6750000</v>
      </c>
    </row>
    <row r="1073" spans="1:13" ht="15" customHeight="1" x14ac:dyDescent="0.25">
      <c r="A1073" t="s">
        <v>1671</v>
      </c>
      <c r="B1073" t="s">
        <v>32</v>
      </c>
      <c r="C1073" t="s">
        <v>318</v>
      </c>
      <c r="D1073" t="s">
        <v>324</v>
      </c>
      <c r="E1073" t="s">
        <v>2569</v>
      </c>
      <c r="F1073">
        <v>30</v>
      </c>
      <c r="G1073">
        <v>1750000</v>
      </c>
      <c r="H1073" t="s">
        <v>7</v>
      </c>
      <c r="I1073">
        <v>0</v>
      </c>
      <c r="J1073">
        <v>0</v>
      </c>
      <c r="K1073">
        <v>0</v>
      </c>
      <c r="L1073">
        <v>0</v>
      </c>
      <c r="M1073">
        <v>0</v>
      </c>
    </row>
    <row r="1074" spans="1:13" ht="15" customHeight="1" x14ac:dyDescent="0.25">
      <c r="A1074" t="s">
        <v>1470</v>
      </c>
      <c r="B1074" t="s">
        <v>32</v>
      </c>
      <c r="C1074">
        <v>0</v>
      </c>
      <c r="D1074" t="s">
        <v>325</v>
      </c>
      <c r="E1074" t="s">
        <v>2569</v>
      </c>
      <c r="F1074">
        <v>34</v>
      </c>
      <c r="G1074">
        <v>1700000</v>
      </c>
      <c r="H1074">
        <v>1700000</v>
      </c>
      <c r="I1074" t="s">
        <v>7</v>
      </c>
      <c r="J1074">
        <v>0</v>
      </c>
      <c r="K1074">
        <v>0</v>
      </c>
      <c r="L1074">
        <v>0</v>
      </c>
      <c r="M1074">
        <v>0</v>
      </c>
    </row>
    <row r="1075" spans="1:13" ht="15" customHeight="1" x14ac:dyDescent="0.25">
      <c r="A1075" t="s">
        <v>1806</v>
      </c>
      <c r="B1075" t="s">
        <v>32</v>
      </c>
      <c r="C1075">
        <v>0</v>
      </c>
      <c r="D1075" t="s">
        <v>324</v>
      </c>
      <c r="E1075" t="s">
        <v>2569</v>
      </c>
      <c r="F1075">
        <v>29</v>
      </c>
      <c r="G1075">
        <v>1300000</v>
      </c>
      <c r="H1075" t="s">
        <v>7</v>
      </c>
      <c r="I1075">
        <v>0</v>
      </c>
      <c r="J1075">
        <v>0</v>
      </c>
      <c r="K1075">
        <v>0</v>
      </c>
      <c r="L1075">
        <v>0</v>
      </c>
      <c r="M1075">
        <v>0</v>
      </c>
    </row>
    <row r="1076" spans="1:13" ht="15" customHeight="1" x14ac:dyDescent="0.25">
      <c r="A1076" t="s">
        <v>1471</v>
      </c>
      <c r="B1076" t="s">
        <v>32</v>
      </c>
      <c r="C1076" t="s">
        <v>348</v>
      </c>
      <c r="D1076" t="s">
        <v>325</v>
      </c>
      <c r="E1076" t="s">
        <v>2569</v>
      </c>
      <c r="F1076">
        <v>21</v>
      </c>
      <c r="G1076">
        <v>1744166</v>
      </c>
      <c r="H1076" t="s">
        <v>8</v>
      </c>
      <c r="I1076">
        <v>0</v>
      </c>
      <c r="J1076">
        <v>0</v>
      </c>
      <c r="K1076">
        <v>0</v>
      </c>
      <c r="L1076">
        <v>0</v>
      </c>
      <c r="M1076">
        <v>0</v>
      </c>
    </row>
    <row r="1077" spans="1:13" ht="15" customHeight="1" x14ac:dyDescent="0.25">
      <c r="A1077" t="s">
        <v>2038</v>
      </c>
      <c r="B1077" t="s">
        <v>32</v>
      </c>
      <c r="C1077">
        <v>0</v>
      </c>
      <c r="D1077" t="s">
        <v>324</v>
      </c>
      <c r="E1077" t="s">
        <v>2569</v>
      </c>
      <c r="F1077">
        <v>29</v>
      </c>
      <c r="G1077">
        <v>700000</v>
      </c>
      <c r="H1077" t="s">
        <v>7</v>
      </c>
      <c r="I1077">
        <v>0</v>
      </c>
      <c r="J1077">
        <v>0</v>
      </c>
      <c r="K1077">
        <v>0</v>
      </c>
      <c r="L1077">
        <v>0</v>
      </c>
      <c r="M1077">
        <v>0</v>
      </c>
    </row>
    <row r="1078" spans="1:13" ht="15" customHeight="1" x14ac:dyDescent="0.25">
      <c r="A1078" t="s">
        <v>1340</v>
      </c>
      <c r="B1078" t="s">
        <v>32</v>
      </c>
      <c r="C1078">
        <v>0</v>
      </c>
      <c r="D1078" t="s">
        <v>4757</v>
      </c>
      <c r="E1078" t="s">
        <v>2569</v>
      </c>
      <c r="F1078">
        <v>29</v>
      </c>
      <c r="G1078">
        <v>700000</v>
      </c>
      <c r="H1078">
        <v>700000</v>
      </c>
      <c r="I1078" t="s">
        <v>7</v>
      </c>
      <c r="J1078">
        <v>0</v>
      </c>
      <c r="K1078">
        <v>0</v>
      </c>
      <c r="L1078">
        <v>0</v>
      </c>
      <c r="M1078">
        <v>0</v>
      </c>
    </row>
    <row r="1079" spans="1:13" ht="15" customHeight="1" x14ac:dyDescent="0.25">
      <c r="A1079" t="s">
        <v>1491</v>
      </c>
      <c r="B1079" t="s">
        <v>32</v>
      </c>
      <c r="C1079" t="s">
        <v>331</v>
      </c>
      <c r="D1079" t="s">
        <v>324</v>
      </c>
      <c r="E1079" t="s">
        <v>2569</v>
      </c>
      <c r="F1079">
        <v>22</v>
      </c>
      <c r="G1079">
        <v>890000</v>
      </c>
      <c r="H1079" t="s">
        <v>8</v>
      </c>
      <c r="I1079">
        <v>0</v>
      </c>
      <c r="J1079">
        <v>0</v>
      </c>
      <c r="K1079">
        <v>0</v>
      </c>
      <c r="L1079">
        <v>0</v>
      </c>
      <c r="M1079">
        <v>0</v>
      </c>
    </row>
    <row r="1080" spans="1:13" ht="15" customHeight="1" x14ac:dyDescent="0.25">
      <c r="A1080" t="s">
        <v>1474</v>
      </c>
      <c r="B1080" t="s">
        <v>32</v>
      </c>
      <c r="C1080">
        <v>0</v>
      </c>
      <c r="D1080" t="s">
        <v>121</v>
      </c>
      <c r="E1080" t="s">
        <v>2569</v>
      </c>
      <c r="F1080">
        <v>25</v>
      </c>
      <c r="G1080">
        <v>3500000</v>
      </c>
      <c r="H1080">
        <v>9500000</v>
      </c>
      <c r="I1080">
        <v>9500000</v>
      </c>
      <c r="J1080">
        <v>9500000</v>
      </c>
      <c r="K1080">
        <v>9500000</v>
      </c>
      <c r="L1080">
        <v>9500000</v>
      </c>
      <c r="M1080">
        <v>9500000</v>
      </c>
    </row>
    <row r="1081" spans="1:13" ht="15" customHeight="1" x14ac:dyDescent="0.25">
      <c r="A1081" t="s">
        <v>1520</v>
      </c>
      <c r="B1081" t="s">
        <v>32</v>
      </c>
      <c r="C1081" t="s">
        <v>2601</v>
      </c>
      <c r="D1081" t="s">
        <v>121</v>
      </c>
      <c r="E1081" t="s">
        <v>2569</v>
      </c>
      <c r="F1081">
        <v>36</v>
      </c>
      <c r="G1081">
        <v>1300000</v>
      </c>
      <c r="H1081">
        <v>1300000</v>
      </c>
      <c r="I1081" t="s">
        <v>7</v>
      </c>
      <c r="J1081">
        <v>0</v>
      </c>
      <c r="K1081">
        <v>0</v>
      </c>
      <c r="L1081">
        <v>0</v>
      </c>
      <c r="M1081">
        <v>0</v>
      </c>
    </row>
    <row r="1082" spans="1:13" ht="15" customHeight="1" x14ac:dyDescent="0.25">
      <c r="A1082" t="s">
        <v>2453</v>
      </c>
      <c r="B1082" t="s">
        <v>32</v>
      </c>
      <c r="C1082" t="s">
        <v>333</v>
      </c>
      <c r="D1082" t="s">
        <v>90</v>
      </c>
      <c r="E1082" t="s">
        <v>334</v>
      </c>
      <c r="F1082">
        <v>18</v>
      </c>
      <c r="G1082">
        <v>925000</v>
      </c>
      <c r="H1082">
        <v>925000</v>
      </c>
      <c r="I1082">
        <v>925000</v>
      </c>
      <c r="J1082" t="s">
        <v>8</v>
      </c>
      <c r="K1082">
        <v>0</v>
      </c>
      <c r="L1082">
        <v>0</v>
      </c>
      <c r="M1082">
        <v>0</v>
      </c>
    </row>
    <row r="1083" spans="1:13" ht="15" customHeight="1" x14ac:dyDescent="0.25">
      <c r="A1083" t="s">
        <v>1477</v>
      </c>
      <c r="B1083" t="s">
        <v>32</v>
      </c>
      <c r="C1083" t="s">
        <v>331</v>
      </c>
      <c r="D1083" t="s">
        <v>2580</v>
      </c>
      <c r="E1083" t="s">
        <v>2581</v>
      </c>
      <c r="F1083">
        <v>22</v>
      </c>
      <c r="G1083">
        <v>925000</v>
      </c>
      <c r="H1083" t="s">
        <v>8</v>
      </c>
      <c r="I1083">
        <v>0</v>
      </c>
      <c r="J1083">
        <v>0</v>
      </c>
      <c r="K1083">
        <v>0</v>
      </c>
      <c r="L1083">
        <v>0</v>
      </c>
      <c r="M1083">
        <v>0</v>
      </c>
    </row>
    <row r="1084" spans="1:13" ht="15" customHeight="1" x14ac:dyDescent="0.25">
      <c r="A1084" t="s">
        <v>1478</v>
      </c>
      <c r="B1084" t="s">
        <v>32</v>
      </c>
      <c r="C1084" t="s">
        <v>331</v>
      </c>
      <c r="D1084" t="s">
        <v>70</v>
      </c>
      <c r="E1084" t="s">
        <v>2581</v>
      </c>
      <c r="F1084">
        <v>22</v>
      </c>
      <c r="G1084">
        <v>919166</v>
      </c>
      <c r="H1084" t="s">
        <v>8</v>
      </c>
      <c r="I1084">
        <v>0</v>
      </c>
      <c r="J1084">
        <v>0</v>
      </c>
      <c r="K1084">
        <v>0</v>
      </c>
      <c r="L1084">
        <v>0</v>
      </c>
      <c r="M1084">
        <v>0</v>
      </c>
    </row>
    <row r="1085" spans="1:13" ht="15" customHeight="1" x14ac:dyDescent="0.25">
      <c r="A1085" t="s">
        <v>1479</v>
      </c>
      <c r="B1085" t="s">
        <v>32</v>
      </c>
      <c r="C1085" t="s">
        <v>331</v>
      </c>
      <c r="D1085" t="s">
        <v>90</v>
      </c>
      <c r="E1085" t="s">
        <v>2581</v>
      </c>
      <c r="F1085">
        <v>21</v>
      </c>
      <c r="G1085">
        <v>894166</v>
      </c>
      <c r="H1085">
        <v>894166</v>
      </c>
      <c r="I1085" t="s">
        <v>8</v>
      </c>
      <c r="J1085">
        <v>0</v>
      </c>
      <c r="K1085">
        <v>0</v>
      </c>
      <c r="L1085">
        <v>0</v>
      </c>
      <c r="M1085">
        <v>0</v>
      </c>
    </row>
    <row r="1086" spans="1:13" ht="15" customHeight="1" x14ac:dyDescent="0.25">
      <c r="A1086" t="s">
        <v>1480</v>
      </c>
      <c r="B1086" t="s">
        <v>32</v>
      </c>
      <c r="C1086" t="s">
        <v>331</v>
      </c>
      <c r="D1086" t="s">
        <v>85</v>
      </c>
      <c r="E1086" t="s">
        <v>2581</v>
      </c>
      <c r="F1086">
        <v>21</v>
      </c>
      <c r="G1086">
        <v>894166</v>
      </c>
      <c r="H1086">
        <v>894166</v>
      </c>
      <c r="I1086" t="s">
        <v>8</v>
      </c>
      <c r="J1086">
        <v>0</v>
      </c>
      <c r="K1086">
        <v>0</v>
      </c>
      <c r="L1086">
        <v>0</v>
      </c>
      <c r="M1086">
        <v>0</v>
      </c>
    </row>
    <row r="1087" spans="1:13" ht="15" customHeight="1" x14ac:dyDescent="0.25">
      <c r="A1087" t="s">
        <v>2454</v>
      </c>
      <c r="B1087" t="s">
        <v>32</v>
      </c>
      <c r="C1087" t="s">
        <v>331</v>
      </c>
      <c r="D1087" t="s">
        <v>70</v>
      </c>
      <c r="E1087" t="s">
        <v>2581</v>
      </c>
      <c r="F1087">
        <v>20</v>
      </c>
      <c r="G1087">
        <v>925000</v>
      </c>
      <c r="H1087">
        <v>925000</v>
      </c>
      <c r="I1087">
        <v>925000</v>
      </c>
      <c r="J1087" t="s">
        <v>8</v>
      </c>
      <c r="K1087">
        <v>0</v>
      </c>
      <c r="L1087">
        <v>0</v>
      </c>
      <c r="M1087">
        <v>0</v>
      </c>
    </row>
    <row r="1088" spans="1:13" ht="15" customHeight="1" x14ac:dyDescent="0.25">
      <c r="A1088" t="s">
        <v>2455</v>
      </c>
      <c r="B1088" t="s">
        <v>32</v>
      </c>
      <c r="C1088" t="s">
        <v>333</v>
      </c>
      <c r="D1088" t="s">
        <v>90</v>
      </c>
      <c r="E1088" t="s">
        <v>334</v>
      </c>
      <c r="F1088">
        <v>19</v>
      </c>
      <c r="G1088">
        <v>894167</v>
      </c>
      <c r="H1088">
        <v>894167</v>
      </c>
      <c r="I1088">
        <v>894167</v>
      </c>
      <c r="J1088" t="s">
        <v>8</v>
      </c>
      <c r="K1088">
        <v>0</v>
      </c>
      <c r="L1088">
        <v>0</v>
      </c>
      <c r="M1088">
        <v>0</v>
      </c>
    </row>
    <row r="1089" spans="1:13" ht="15" customHeight="1" x14ac:dyDescent="0.25">
      <c r="A1089" t="s">
        <v>2456</v>
      </c>
      <c r="B1089" t="s">
        <v>32</v>
      </c>
      <c r="C1089" t="s">
        <v>331</v>
      </c>
      <c r="D1089" t="s">
        <v>2591</v>
      </c>
      <c r="E1089" t="s">
        <v>2581</v>
      </c>
      <c r="F1089">
        <v>23</v>
      </c>
      <c r="G1089">
        <v>925000</v>
      </c>
      <c r="H1089">
        <v>925000</v>
      </c>
      <c r="I1089" t="s">
        <v>8</v>
      </c>
      <c r="J1089">
        <v>0</v>
      </c>
      <c r="K1089">
        <v>0</v>
      </c>
      <c r="L1089">
        <v>0</v>
      </c>
      <c r="M1089">
        <v>0</v>
      </c>
    </row>
    <row r="1090" spans="1:13" ht="15" customHeight="1" x14ac:dyDescent="0.25">
      <c r="A1090" t="s">
        <v>1483</v>
      </c>
      <c r="B1090" t="s">
        <v>32</v>
      </c>
      <c r="C1090" t="s">
        <v>331</v>
      </c>
      <c r="D1090" t="s">
        <v>70</v>
      </c>
      <c r="E1090" t="s">
        <v>2581</v>
      </c>
      <c r="F1090">
        <v>22</v>
      </c>
      <c r="G1090">
        <v>925000</v>
      </c>
      <c r="H1090" t="s">
        <v>8</v>
      </c>
      <c r="I1090">
        <v>0</v>
      </c>
      <c r="J1090">
        <v>0</v>
      </c>
      <c r="K1090">
        <v>0</v>
      </c>
      <c r="L1090">
        <v>0</v>
      </c>
      <c r="M1090">
        <v>0</v>
      </c>
    </row>
    <row r="1091" spans="1:13" ht="15" customHeight="1" x14ac:dyDescent="0.25">
      <c r="A1091" t="s">
        <v>1484</v>
      </c>
      <c r="B1091" t="s">
        <v>32</v>
      </c>
      <c r="C1091" t="s">
        <v>331</v>
      </c>
      <c r="D1091" t="s">
        <v>70</v>
      </c>
      <c r="E1091" t="s">
        <v>2581</v>
      </c>
      <c r="F1091">
        <v>21</v>
      </c>
      <c r="G1091">
        <v>800000</v>
      </c>
      <c r="H1091">
        <v>800000</v>
      </c>
      <c r="I1091" t="s">
        <v>8</v>
      </c>
      <c r="J1091">
        <v>0</v>
      </c>
      <c r="K1091">
        <v>0</v>
      </c>
      <c r="L1091">
        <v>0</v>
      </c>
      <c r="M1091">
        <v>0</v>
      </c>
    </row>
    <row r="1092" spans="1:13" ht="15" customHeight="1" x14ac:dyDescent="0.25">
      <c r="A1092" t="s">
        <v>2774</v>
      </c>
      <c r="B1092" t="s">
        <v>32</v>
      </c>
      <c r="C1092" t="s">
        <v>331</v>
      </c>
      <c r="D1092" t="s">
        <v>70</v>
      </c>
      <c r="E1092" t="s">
        <v>2581</v>
      </c>
      <c r="F1092">
        <v>22</v>
      </c>
      <c r="G1092">
        <v>759258</v>
      </c>
      <c r="H1092">
        <v>759258</v>
      </c>
      <c r="I1092" t="s">
        <v>8</v>
      </c>
      <c r="J1092">
        <v>0</v>
      </c>
      <c r="K1092">
        <v>0</v>
      </c>
      <c r="L1092">
        <v>0</v>
      </c>
      <c r="M1092">
        <v>0</v>
      </c>
    </row>
    <row r="1093" spans="1:13" ht="15" customHeight="1" x14ac:dyDescent="0.25">
      <c r="A1093" t="s">
        <v>1482</v>
      </c>
      <c r="B1093" t="s">
        <v>32</v>
      </c>
      <c r="C1093" t="s">
        <v>331</v>
      </c>
      <c r="D1093" t="s">
        <v>70</v>
      </c>
      <c r="E1093" t="s">
        <v>2581</v>
      </c>
      <c r="F1093">
        <v>20</v>
      </c>
      <c r="G1093">
        <v>863333</v>
      </c>
      <c r="H1093">
        <v>863333</v>
      </c>
      <c r="I1093">
        <v>863333</v>
      </c>
      <c r="J1093" t="s">
        <v>8</v>
      </c>
      <c r="K1093">
        <v>0</v>
      </c>
      <c r="L1093">
        <v>0</v>
      </c>
      <c r="M1093">
        <v>0</v>
      </c>
    </row>
    <row r="1094" spans="1:13" ht="15" customHeight="1" x14ac:dyDescent="0.25">
      <c r="A1094" t="s">
        <v>1486</v>
      </c>
      <c r="B1094" t="s">
        <v>32</v>
      </c>
      <c r="C1094" t="s">
        <v>331</v>
      </c>
      <c r="D1094" t="s">
        <v>90</v>
      </c>
      <c r="E1094" t="s">
        <v>2581</v>
      </c>
      <c r="F1094">
        <v>22</v>
      </c>
      <c r="G1094">
        <v>935833</v>
      </c>
      <c r="H1094" t="s">
        <v>8</v>
      </c>
      <c r="I1094">
        <v>0</v>
      </c>
      <c r="J1094">
        <v>0</v>
      </c>
      <c r="K1094">
        <v>0</v>
      </c>
      <c r="L1094">
        <v>0</v>
      </c>
      <c r="M1094">
        <v>0</v>
      </c>
    </row>
    <row r="1095" spans="1:13" ht="15" customHeight="1" x14ac:dyDescent="0.25">
      <c r="A1095" t="s">
        <v>2637</v>
      </c>
      <c r="B1095" t="s">
        <v>32</v>
      </c>
      <c r="C1095">
        <v>0</v>
      </c>
      <c r="D1095" t="s">
        <v>70</v>
      </c>
      <c r="E1095" t="s">
        <v>2581</v>
      </c>
      <c r="F1095">
        <v>25</v>
      </c>
      <c r="G1095">
        <v>700000</v>
      </c>
      <c r="H1095" t="s">
        <v>8</v>
      </c>
      <c r="I1095">
        <v>0</v>
      </c>
      <c r="J1095">
        <v>0</v>
      </c>
      <c r="K1095">
        <v>0</v>
      </c>
      <c r="L1095">
        <v>0</v>
      </c>
      <c r="M1095">
        <v>0</v>
      </c>
    </row>
    <row r="1096" spans="1:13" ht="15" customHeight="1" x14ac:dyDescent="0.25">
      <c r="A1096" t="s">
        <v>1466</v>
      </c>
      <c r="B1096" t="s">
        <v>32</v>
      </c>
      <c r="C1096">
        <v>0</v>
      </c>
      <c r="D1096" t="s">
        <v>90</v>
      </c>
      <c r="E1096" t="s">
        <v>2581</v>
      </c>
      <c r="F1096">
        <v>29</v>
      </c>
      <c r="G1096">
        <v>700000</v>
      </c>
      <c r="H1096" t="s">
        <v>7</v>
      </c>
      <c r="I1096">
        <v>0</v>
      </c>
      <c r="J1096">
        <v>0</v>
      </c>
      <c r="K1096">
        <v>0</v>
      </c>
      <c r="L1096">
        <v>0</v>
      </c>
      <c r="M1096">
        <v>0</v>
      </c>
    </row>
    <row r="1097" spans="1:13" x14ac:dyDescent="0.25">
      <c r="A1097" t="s">
        <v>1530</v>
      </c>
      <c r="B1097" t="s">
        <v>32</v>
      </c>
      <c r="C1097">
        <v>0</v>
      </c>
      <c r="D1097" t="s">
        <v>70</v>
      </c>
      <c r="E1097" t="s">
        <v>2581</v>
      </c>
      <c r="F1097">
        <v>33</v>
      </c>
      <c r="G1097">
        <v>700000</v>
      </c>
      <c r="H1097" t="s">
        <v>7</v>
      </c>
      <c r="I1097">
        <v>0</v>
      </c>
      <c r="J1097">
        <v>0</v>
      </c>
      <c r="K1097">
        <v>0</v>
      </c>
      <c r="L1097">
        <v>0</v>
      </c>
      <c r="M1097">
        <v>0</v>
      </c>
    </row>
    <row r="1098" spans="1:13" ht="15" customHeight="1" x14ac:dyDescent="0.25">
      <c r="A1098" t="s">
        <v>1496</v>
      </c>
      <c r="B1098" t="s">
        <v>32</v>
      </c>
      <c r="C1098">
        <v>0</v>
      </c>
      <c r="D1098" t="s">
        <v>70</v>
      </c>
      <c r="E1098" t="s">
        <v>2581</v>
      </c>
      <c r="F1098">
        <v>24</v>
      </c>
      <c r="G1098">
        <v>700000</v>
      </c>
      <c r="H1098" t="s">
        <v>8</v>
      </c>
      <c r="I1098">
        <v>0</v>
      </c>
      <c r="J1098">
        <v>0</v>
      </c>
      <c r="K1098">
        <v>0</v>
      </c>
      <c r="L1098">
        <v>0</v>
      </c>
      <c r="M1098">
        <v>0</v>
      </c>
    </row>
    <row r="1099" spans="1:13" ht="15" customHeight="1" x14ac:dyDescent="0.25">
      <c r="A1099" t="s">
        <v>1476</v>
      </c>
      <c r="B1099" t="s">
        <v>32</v>
      </c>
      <c r="C1099" t="s">
        <v>331</v>
      </c>
      <c r="D1099" t="s">
        <v>324</v>
      </c>
      <c r="E1099" t="s">
        <v>2581</v>
      </c>
      <c r="F1099">
        <v>20</v>
      </c>
      <c r="G1099">
        <v>1425000</v>
      </c>
      <c r="H1099">
        <v>1425000</v>
      </c>
      <c r="I1099" t="s">
        <v>8</v>
      </c>
      <c r="J1099">
        <v>0</v>
      </c>
      <c r="K1099">
        <v>0</v>
      </c>
      <c r="L1099">
        <v>0</v>
      </c>
      <c r="M1099">
        <v>0</v>
      </c>
    </row>
    <row r="1100" spans="1:13" ht="15" customHeight="1" x14ac:dyDescent="0.25">
      <c r="A1100" t="s">
        <v>1487</v>
      </c>
      <c r="B1100" t="s">
        <v>32</v>
      </c>
      <c r="C1100" t="s">
        <v>331</v>
      </c>
      <c r="D1100" t="s">
        <v>79</v>
      </c>
      <c r="E1100" t="s">
        <v>2581</v>
      </c>
      <c r="F1100">
        <v>22</v>
      </c>
      <c r="G1100">
        <v>910833</v>
      </c>
      <c r="H1100" t="s">
        <v>8</v>
      </c>
      <c r="I1100">
        <v>0</v>
      </c>
      <c r="J1100">
        <v>0</v>
      </c>
      <c r="K1100">
        <v>0</v>
      </c>
      <c r="L1100">
        <v>0</v>
      </c>
      <c r="M1100">
        <v>0</v>
      </c>
    </row>
    <row r="1101" spans="1:13" ht="15" customHeight="1" x14ac:dyDescent="0.25">
      <c r="A1101" t="s">
        <v>1490</v>
      </c>
      <c r="B1101" t="s">
        <v>32</v>
      </c>
      <c r="C1101" t="s">
        <v>331</v>
      </c>
      <c r="D1101" t="s">
        <v>79</v>
      </c>
      <c r="E1101" t="s">
        <v>2581</v>
      </c>
      <c r="F1101">
        <v>21</v>
      </c>
      <c r="G1101">
        <v>721600</v>
      </c>
      <c r="H1101">
        <v>721600</v>
      </c>
      <c r="I1101" t="s">
        <v>8</v>
      </c>
      <c r="J1101">
        <v>0</v>
      </c>
      <c r="K1101">
        <v>0</v>
      </c>
      <c r="L1101">
        <v>0</v>
      </c>
      <c r="M1101">
        <v>0</v>
      </c>
    </row>
    <row r="1102" spans="1:13" ht="15" customHeight="1" x14ac:dyDescent="0.25">
      <c r="A1102" t="s">
        <v>1493</v>
      </c>
      <c r="B1102" t="s">
        <v>32</v>
      </c>
      <c r="C1102">
        <v>0</v>
      </c>
      <c r="D1102" t="s">
        <v>325</v>
      </c>
      <c r="E1102" t="s">
        <v>2581</v>
      </c>
      <c r="F1102">
        <v>29</v>
      </c>
      <c r="G1102">
        <v>700000</v>
      </c>
      <c r="H1102" t="s">
        <v>7</v>
      </c>
      <c r="I1102">
        <v>0</v>
      </c>
      <c r="J1102">
        <v>0</v>
      </c>
      <c r="K1102">
        <v>0</v>
      </c>
      <c r="L1102">
        <v>0</v>
      </c>
      <c r="M1102">
        <v>0</v>
      </c>
    </row>
    <row r="1103" spans="1:13" ht="15" customHeight="1" x14ac:dyDescent="0.25">
      <c r="A1103" t="s">
        <v>1492</v>
      </c>
      <c r="B1103" t="s">
        <v>32</v>
      </c>
      <c r="C1103">
        <v>0</v>
      </c>
      <c r="D1103" t="s">
        <v>79</v>
      </c>
      <c r="E1103" t="s">
        <v>2581</v>
      </c>
      <c r="F1103">
        <v>23</v>
      </c>
      <c r="G1103">
        <v>700000</v>
      </c>
      <c r="H1103" t="s">
        <v>8</v>
      </c>
      <c r="I1103">
        <v>0</v>
      </c>
      <c r="J1103">
        <v>0</v>
      </c>
      <c r="K1103">
        <v>0</v>
      </c>
      <c r="L1103">
        <v>0</v>
      </c>
      <c r="M1103">
        <v>0</v>
      </c>
    </row>
    <row r="1104" spans="1:13" ht="15" customHeight="1" x14ac:dyDescent="0.25">
      <c r="A1104" t="s">
        <v>1495</v>
      </c>
      <c r="B1104" t="s">
        <v>32</v>
      </c>
      <c r="C1104">
        <v>0</v>
      </c>
      <c r="D1104" t="s">
        <v>325</v>
      </c>
      <c r="E1104" t="s">
        <v>2581</v>
      </c>
      <c r="F1104">
        <v>25</v>
      </c>
      <c r="G1104">
        <v>700000</v>
      </c>
      <c r="H1104" t="s">
        <v>8</v>
      </c>
      <c r="I1104">
        <v>0</v>
      </c>
      <c r="J1104">
        <v>0</v>
      </c>
      <c r="K1104">
        <v>0</v>
      </c>
      <c r="L1104">
        <v>0</v>
      </c>
      <c r="M1104">
        <v>0</v>
      </c>
    </row>
    <row r="1105" spans="1:13" ht="15" customHeight="1" x14ac:dyDescent="0.25">
      <c r="A1105" t="s">
        <v>1481</v>
      </c>
      <c r="B1105" t="s">
        <v>32</v>
      </c>
      <c r="C1105">
        <v>0</v>
      </c>
      <c r="D1105" t="s">
        <v>79</v>
      </c>
      <c r="E1105" t="s">
        <v>2581</v>
      </c>
      <c r="F1105">
        <v>23</v>
      </c>
      <c r="G1105">
        <v>700000</v>
      </c>
      <c r="H1105" t="s">
        <v>8</v>
      </c>
      <c r="I1105">
        <v>0</v>
      </c>
      <c r="J1105">
        <v>0</v>
      </c>
      <c r="K1105">
        <v>0</v>
      </c>
      <c r="L1105">
        <v>0</v>
      </c>
      <c r="M1105">
        <v>0</v>
      </c>
    </row>
    <row r="1106" spans="1:13" ht="15" customHeight="1" x14ac:dyDescent="0.25">
      <c r="A1106" t="s">
        <v>1441</v>
      </c>
      <c r="B1106" t="s">
        <v>32</v>
      </c>
      <c r="C1106">
        <v>0</v>
      </c>
      <c r="D1106" t="s">
        <v>121</v>
      </c>
      <c r="E1106" t="s">
        <v>2581</v>
      </c>
      <c r="F1106">
        <v>29</v>
      </c>
      <c r="G1106">
        <v>2400000</v>
      </c>
      <c r="H1106" t="s">
        <v>7</v>
      </c>
      <c r="I1106">
        <v>0</v>
      </c>
      <c r="J1106">
        <v>0</v>
      </c>
      <c r="K1106">
        <v>0</v>
      </c>
      <c r="L1106">
        <v>0</v>
      </c>
      <c r="M1106">
        <v>0</v>
      </c>
    </row>
    <row r="1107" spans="1:13" ht="15" customHeight="1" x14ac:dyDescent="0.25">
      <c r="A1107" t="s">
        <v>1475</v>
      </c>
      <c r="B1107" t="s">
        <v>32</v>
      </c>
      <c r="C1107">
        <v>0</v>
      </c>
      <c r="D1107" t="s">
        <v>121</v>
      </c>
      <c r="E1107" t="s">
        <v>2581</v>
      </c>
      <c r="F1107">
        <v>27</v>
      </c>
      <c r="G1107">
        <v>1150000</v>
      </c>
      <c r="H1107" t="s">
        <v>7</v>
      </c>
      <c r="I1107">
        <v>0</v>
      </c>
      <c r="J1107">
        <v>0</v>
      </c>
      <c r="K1107">
        <v>0</v>
      </c>
      <c r="L1107">
        <v>0</v>
      </c>
      <c r="M1107">
        <v>0</v>
      </c>
    </row>
    <row r="1108" spans="1:13" ht="15" customHeight="1" x14ac:dyDescent="0.25">
      <c r="A1108" t="s">
        <v>1859</v>
      </c>
      <c r="B1108" t="s">
        <v>32</v>
      </c>
      <c r="C1108">
        <v>0</v>
      </c>
      <c r="D1108" t="s">
        <v>121</v>
      </c>
      <c r="E1108" t="s">
        <v>2581</v>
      </c>
      <c r="F1108">
        <v>24</v>
      </c>
      <c r="G1108">
        <v>700000</v>
      </c>
      <c r="H1108" t="s">
        <v>8</v>
      </c>
      <c r="I1108">
        <v>0</v>
      </c>
      <c r="J1108">
        <v>0</v>
      </c>
      <c r="K1108">
        <v>0</v>
      </c>
      <c r="L1108">
        <v>0</v>
      </c>
      <c r="M1108">
        <v>0</v>
      </c>
    </row>
    <row r="1109" spans="1:13" ht="15" customHeight="1" x14ac:dyDescent="0.25">
      <c r="A1109" t="s">
        <v>1326</v>
      </c>
      <c r="B1109" t="s">
        <v>32</v>
      </c>
      <c r="C1109">
        <v>0</v>
      </c>
      <c r="D1109" t="s">
        <v>121</v>
      </c>
      <c r="E1109" t="s">
        <v>2581</v>
      </c>
      <c r="F1109">
        <v>27</v>
      </c>
      <c r="G1109">
        <v>700000</v>
      </c>
      <c r="H1109" t="s">
        <v>7</v>
      </c>
      <c r="I1109">
        <v>0</v>
      </c>
      <c r="J1109">
        <v>0</v>
      </c>
      <c r="K1109">
        <v>0</v>
      </c>
      <c r="L1109">
        <v>0</v>
      </c>
      <c r="M1109">
        <v>0</v>
      </c>
    </row>
    <row r="1110" spans="1:13" ht="15" customHeight="1" x14ac:dyDescent="0.25">
      <c r="A1110" t="s">
        <v>2722</v>
      </c>
      <c r="B1110" t="s">
        <v>6</v>
      </c>
      <c r="C1110" t="s">
        <v>364</v>
      </c>
      <c r="D1110" t="s">
        <v>70</v>
      </c>
      <c r="E1110" t="s">
        <v>2569</v>
      </c>
      <c r="F1110">
        <v>34</v>
      </c>
      <c r="G1110">
        <v>8250000</v>
      </c>
      <c r="H1110">
        <v>8250000</v>
      </c>
      <c r="I1110" t="s">
        <v>7</v>
      </c>
      <c r="J1110">
        <v>0</v>
      </c>
      <c r="K1110">
        <v>0</v>
      </c>
      <c r="L1110">
        <v>0</v>
      </c>
      <c r="M1110">
        <v>0</v>
      </c>
    </row>
    <row r="1111" spans="1:13" ht="15" customHeight="1" x14ac:dyDescent="0.25">
      <c r="A1111" t="s">
        <v>2689</v>
      </c>
      <c r="B1111" t="s">
        <v>6</v>
      </c>
      <c r="C1111" t="s">
        <v>364</v>
      </c>
      <c r="D1111" t="s">
        <v>2576</v>
      </c>
      <c r="E1111" t="s">
        <v>2569</v>
      </c>
      <c r="F1111">
        <v>34</v>
      </c>
      <c r="G1111">
        <v>6875000</v>
      </c>
      <c r="H1111">
        <v>6875000</v>
      </c>
      <c r="I1111">
        <v>6875000</v>
      </c>
      <c r="J1111" t="s">
        <v>7</v>
      </c>
      <c r="K1111">
        <v>0</v>
      </c>
      <c r="L1111">
        <v>0</v>
      </c>
      <c r="M1111">
        <v>0</v>
      </c>
    </row>
    <row r="1112" spans="1:13" ht="15" customHeight="1" x14ac:dyDescent="0.25">
      <c r="A1112" t="s">
        <v>2025</v>
      </c>
      <c r="B1112" t="s">
        <v>6</v>
      </c>
      <c r="C1112" t="s">
        <v>326</v>
      </c>
      <c r="D1112" t="s">
        <v>70</v>
      </c>
      <c r="E1112" t="s">
        <v>2569</v>
      </c>
      <c r="F1112">
        <v>29</v>
      </c>
      <c r="G1112">
        <v>5825000</v>
      </c>
      <c r="H1112">
        <v>5825000</v>
      </c>
      <c r="I1112">
        <v>5825000</v>
      </c>
      <c r="J1112">
        <v>5825000</v>
      </c>
      <c r="K1112">
        <v>5825000</v>
      </c>
      <c r="L1112" t="s">
        <v>7</v>
      </c>
      <c r="M1112">
        <v>0</v>
      </c>
    </row>
    <row r="1113" spans="1:13" ht="15" customHeight="1" x14ac:dyDescent="0.25">
      <c r="A1113" t="s">
        <v>2027</v>
      </c>
      <c r="B1113" t="s">
        <v>6</v>
      </c>
      <c r="C1113" t="s">
        <v>326</v>
      </c>
      <c r="D1113" t="s">
        <v>2572</v>
      </c>
      <c r="E1113" t="s">
        <v>2569</v>
      </c>
      <c r="F1113">
        <v>28</v>
      </c>
      <c r="G1113">
        <v>5250000</v>
      </c>
      <c r="H1113">
        <v>5250000</v>
      </c>
      <c r="I1113">
        <v>5250000</v>
      </c>
      <c r="J1113">
        <v>5250000</v>
      </c>
      <c r="K1113">
        <v>5250000</v>
      </c>
      <c r="L1113" t="s">
        <v>7</v>
      </c>
      <c r="M1113">
        <v>0</v>
      </c>
    </row>
    <row r="1114" spans="1:13" ht="15" customHeight="1" x14ac:dyDescent="0.25">
      <c r="A1114" t="s">
        <v>2026</v>
      </c>
      <c r="B1114" t="s">
        <v>6</v>
      </c>
      <c r="C1114">
        <v>0</v>
      </c>
      <c r="D1114" t="s">
        <v>4751</v>
      </c>
      <c r="E1114" t="s">
        <v>2569</v>
      </c>
      <c r="F1114">
        <v>26</v>
      </c>
      <c r="G1114">
        <v>3789444</v>
      </c>
      <c r="H1114">
        <v>3789444</v>
      </c>
      <c r="I1114">
        <v>3789444</v>
      </c>
      <c r="J1114" t="s">
        <v>7</v>
      </c>
      <c r="K1114">
        <v>0</v>
      </c>
      <c r="L1114">
        <v>0</v>
      </c>
      <c r="M1114">
        <v>0</v>
      </c>
    </row>
    <row r="1115" spans="1:13" ht="15" customHeight="1" x14ac:dyDescent="0.25">
      <c r="A1115" t="s">
        <v>2029</v>
      </c>
      <c r="B1115" t="s">
        <v>6</v>
      </c>
      <c r="C1115" t="s">
        <v>326</v>
      </c>
      <c r="D1115" t="s">
        <v>2572</v>
      </c>
      <c r="E1115" t="s">
        <v>2569</v>
      </c>
      <c r="F1115">
        <v>35</v>
      </c>
      <c r="G1115">
        <v>3150000</v>
      </c>
      <c r="H1115" t="s">
        <v>7</v>
      </c>
      <c r="I1115">
        <v>0</v>
      </c>
      <c r="J1115">
        <v>0</v>
      </c>
      <c r="K1115">
        <v>0</v>
      </c>
      <c r="L1115">
        <v>0</v>
      </c>
      <c r="M1115">
        <v>0</v>
      </c>
    </row>
    <row r="1116" spans="1:13" ht="15" customHeight="1" x14ac:dyDescent="0.25">
      <c r="A1116" t="s">
        <v>2030</v>
      </c>
      <c r="B1116" t="s">
        <v>6</v>
      </c>
      <c r="C1116">
        <v>0</v>
      </c>
      <c r="D1116" t="s">
        <v>85</v>
      </c>
      <c r="E1116" t="s">
        <v>2569</v>
      </c>
      <c r="F1116">
        <v>23</v>
      </c>
      <c r="G1116">
        <v>2600000</v>
      </c>
      <c r="H1116">
        <v>2600000</v>
      </c>
      <c r="I1116" t="s">
        <v>8</v>
      </c>
      <c r="J1116">
        <v>0</v>
      </c>
      <c r="K1116">
        <v>0</v>
      </c>
      <c r="L1116">
        <v>0</v>
      </c>
      <c r="M1116">
        <v>0</v>
      </c>
    </row>
    <row r="1117" spans="1:13" ht="15" customHeight="1" x14ac:dyDescent="0.25">
      <c r="A1117" t="s">
        <v>1864</v>
      </c>
      <c r="B1117" t="s">
        <v>6</v>
      </c>
      <c r="C1117">
        <v>0</v>
      </c>
      <c r="D1117" t="s">
        <v>2593</v>
      </c>
      <c r="E1117" t="s">
        <v>2569</v>
      </c>
      <c r="F1117">
        <v>25</v>
      </c>
      <c r="G1117">
        <v>2300000</v>
      </c>
      <c r="H1117" t="s">
        <v>8</v>
      </c>
      <c r="I1117">
        <v>0</v>
      </c>
      <c r="J1117">
        <v>0</v>
      </c>
      <c r="K1117">
        <v>0</v>
      </c>
      <c r="L1117">
        <v>0</v>
      </c>
      <c r="M1117">
        <v>0</v>
      </c>
    </row>
    <row r="1118" spans="1:13" ht="15" customHeight="1" x14ac:dyDescent="0.25">
      <c r="A1118" t="s">
        <v>2032</v>
      </c>
      <c r="B1118" t="s">
        <v>6</v>
      </c>
      <c r="C1118">
        <v>0</v>
      </c>
      <c r="D1118" t="s">
        <v>90</v>
      </c>
      <c r="E1118" t="s">
        <v>2569</v>
      </c>
      <c r="F1118">
        <v>23</v>
      </c>
      <c r="G1118">
        <v>1498925</v>
      </c>
      <c r="H1118">
        <v>1498925</v>
      </c>
      <c r="I1118" t="s">
        <v>8</v>
      </c>
      <c r="J1118">
        <v>0</v>
      </c>
      <c r="K1118">
        <v>0</v>
      </c>
      <c r="L1118">
        <v>0</v>
      </c>
      <c r="M1118">
        <v>0</v>
      </c>
    </row>
    <row r="1119" spans="1:13" ht="15" customHeight="1" x14ac:dyDescent="0.25">
      <c r="A1119" t="s">
        <v>2031</v>
      </c>
      <c r="B1119" t="s">
        <v>6</v>
      </c>
      <c r="C1119">
        <v>0</v>
      </c>
      <c r="D1119" t="s">
        <v>2576</v>
      </c>
      <c r="E1119" t="s">
        <v>2569</v>
      </c>
      <c r="F1119">
        <v>30</v>
      </c>
      <c r="G1119">
        <v>1133333</v>
      </c>
      <c r="H1119">
        <v>1133333</v>
      </c>
      <c r="I1119" t="s">
        <v>7</v>
      </c>
      <c r="J1119">
        <v>0</v>
      </c>
      <c r="K1119">
        <v>0</v>
      </c>
      <c r="L1119">
        <v>0</v>
      </c>
      <c r="M1119">
        <v>0</v>
      </c>
    </row>
    <row r="1120" spans="1:13" ht="15" customHeight="1" x14ac:dyDescent="0.25">
      <c r="A1120" t="s">
        <v>1397</v>
      </c>
      <c r="B1120" t="s">
        <v>6</v>
      </c>
      <c r="C1120">
        <v>0</v>
      </c>
      <c r="D1120" t="s">
        <v>2572</v>
      </c>
      <c r="E1120" t="s">
        <v>2569</v>
      </c>
      <c r="F1120">
        <v>28</v>
      </c>
      <c r="G1120">
        <v>950000</v>
      </c>
      <c r="H1120" t="s">
        <v>7</v>
      </c>
      <c r="I1120">
        <v>0</v>
      </c>
      <c r="J1120">
        <v>0</v>
      </c>
      <c r="K1120">
        <v>0</v>
      </c>
      <c r="L1120">
        <v>0</v>
      </c>
      <c r="M1120">
        <v>0</v>
      </c>
    </row>
    <row r="1121" spans="1:13" ht="15" customHeight="1" x14ac:dyDescent="0.25">
      <c r="A1121" t="s">
        <v>2042</v>
      </c>
      <c r="B1121" t="s">
        <v>6</v>
      </c>
      <c r="C1121" t="s">
        <v>331</v>
      </c>
      <c r="D1121" t="s">
        <v>2576</v>
      </c>
      <c r="E1121" t="s">
        <v>2569</v>
      </c>
      <c r="F1121">
        <v>21</v>
      </c>
      <c r="G1121">
        <v>1491667</v>
      </c>
      <c r="H1121" t="s">
        <v>4738</v>
      </c>
      <c r="I1121">
        <v>0</v>
      </c>
      <c r="J1121">
        <v>0</v>
      </c>
      <c r="K1121">
        <v>0</v>
      </c>
      <c r="L1121">
        <v>0</v>
      </c>
      <c r="M1121">
        <v>0</v>
      </c>
    </row>
    <row r="1122" spans="1:13" ht="15" customHeight="1" x14ac:dyDescent="0.25">
      <c r="A1122" t="s">
        <v>1736</v>
      </c>
      <c r="B1122" t="s">
        <v>6</v>
      </c>
      <c r="C1122">
        <v>0</v>
      </c>
      <c r="D1122" t="s">
        <v>85</v>
      </c>
      <c r="E1122" t="s">
        <v>2569</v>
      </c>
      <c r="F1122">
        <v>22</v>
      </c>
      <c r="G1122">
        <v>750000</v>
      </c>
      <c r="H1122" t="s">
        <v>8</v>
      </c>
      <c r="I1122">
        <v>0</v>
      </c>
      <c r="J1122">
        <v>0</v>
      </c>
      <c r="K1122">
        <v>0</v>
      </c>
      <c r="L1122">
        <v>0</v>
      </c>
      <c r="M1122">
        <v>0</v>
      </c>
    </row>
    <row r="1123" spans="1:13" ht="15" customHeight="1" x14ac:dyDescent="0.25">
      <c r="A1123" t="s">
        <v>1738</v>
      </c>
      <c r="B1123" t="s">
        <v>6</v>
      </c>
      <c r="C1123">
        <v>0</v>
      </c>
      <c r="D1123" t="s">
        <v>2570</v>
      </c>
      <c r="E1123" t="s">
        <v>2569</v>
      </c>
      <c r="F1123">
        <v>29</v>
      </c>
      <c r="G1123">
        <v>700000</v>
      </c>
      <c r="H1123" t="s">
        <v>7</v>
      </c>
      <c r="I1123">
        <v>0</v>
      </c>
      <c r="J1123">
        <v>0</v>
      </c>
      <c r="K1123">
        <v>0</v>
      </c>
      <c r="L1123">
        <v>0</v>
      </c>
      <c r="M1123">
        <v>0</v>
      </c>
    </row>
    <row r="1124" spans="1:13" ht="15" customHeight="1" x14ac:dyDescent="0.25">
      <c r="A1124" t="s">
        <v>2033</v>
      </c>
      <c r="B1124" t="s">
        <v>6</v>
      </c>
      <c r="C1124" t="s">
        <v>326</v>
      </c>
      <c r="D1124" t="s">
        <v>325</v>
      </c>
      <c r="E1124" t="s">
        <v>2569</v>
      </c>
      <c r="F1124">
        <v>27</v>
      </c>
      <c r="G1124">
        <v>6500000</v>
      </c>
      <c r="H1124">
        <v>6500000</v>
      </c>
      <c r="I1124">
        <v>6500000</v>
      </c>
      <c r="J1124">
        <v>6500000</v>
      </c>
      <c r="K1124">
        <v>6500000</v>
      </c>
      <c r="L1124">
        <v>6500000</v>
      </c>
      <c r="M1124">
        <v>6500000</v>
      </c>
    </row>
    <row r="1125" spans="1:13" ht="15" customHeight="1" x14ac:dyDescent="0.25">
      <c r="A1125" t="s">
        <v>2034</v>
      </c>
      <c r="B1125" t="s">
        <v>6</v>
      </c>
      <c r="C1125">
        <v>0</v>
      </c>
      <c r="D1125" t="s">
        <v>325</v>
      </c>
      <c r="E1125" t="s">
        <v>2569</v>
      </c>
      <c r="F1125">
        <v>25</v>
      </c>
      <c r="G1125">
        <v>5205556</v>
      </c>
      <c r="H1125">
        <v>5205556</v>
      </c>
      <c r="I1125">
        <v>5205556</v>
      </c>
      <c r="J1125" t="s">
        <v>7</v>
      </c>
      <c r="K1125">
        <v>0</v>
      </c>
      <c r="L1125">
        <v>0</v>
      </c>
      <c r="M1125">
        <v>0</v>
      </c>
    </row>
    <row r="1126" spans="1:13" ht="15" customHeight="1" x14ac:dyDescent="0.25">
      <c r="A1126" t="s">
        <v>2035</v>
      </c>
      <c r="B1126" t="s">
        <v>6</v>
      </c>
      <c r="C1126" t="s">
        <v>326</v>
      </c>
      <c r="D1126" t="s">
        <v>324</v>
      </c>
      <c r="E1126" t="s">
        <v>2569</v>
      </c>
      <c r="F1126">
        <v>27</v>
      </c>
      <c r="G1126">
        <v>4100000</v>
      </c>
      <c r="H1126">
        <v>4100000</v>
      </c>
      <c r="I1126">
        <v>4100000</v>
      </c>
      <c r="J1126" t="s">
        <v>7</v>
      </c>
      <c r="K1126">
        <v>0</v>
      </c>
      <c r="L1126">
        <v>0</v>
      </c>
      <c r="M1126">
        <v>0</v>
      </c>
    </row>
    <row r="1127" spans="1:13" ht="15" customHeight="1" x14ac:dyDescent="0.25">
      <c r="A1127" t="s">
        <v>2037</v>
      </c>
      <c r="B1127" t="s">
        <v>6</v>
      </c>
      <c r="C1127">
        <v>0</v>
      </c>
      <c r="D1127" t="s">
        <v>324</v>
      </c>
      <c r="E1127" t="s">
        <v>2569</v>
      </c>
      <c r="F1127">
        <v>31</v>
      </c>
      <c r="G1127">
        <v>850000</v>
      </c>
      <c r="H1127" t="s">
        <v>7</v>
      </c>
      <c r="I1127">
        <v>0</v>
      </c>
      <c r="J1127">
        <v>0</v>
      </c>
      <c r="K1127">
        <v>0</v>
      </c>
      <c r="L1127">
        <v>0</v>
      </c>
      <c r="M1127">
        <v>0</v>
      </c>
    </row>
    <row r="1128" spans="1:13" ht="15" customHeight="1" x14ac:dyDescent="0.25">
      <c r="A1128" t="s">
        <v>2625</v>
      </c>
      <c r="B1128" t="s">
        <v>6</v>
      </c>
      <c r="C1128">
        <v>0</v>
      </c>
      <c r="D1128" t="s">
        <v>325</v>
      </c>
      <c r="E1128" t="s">
        <v>2569</v>
      </c>
      <c r="F1128">
        <v>29</v>
      </c>
      <c r="G1128">
        <v>750000</v>
      </c>
      <c r="H1128" t="s">
        <v>7</v>
      </c>
      <c r="I1128">
        <v>0</v>
      </c>
      <c r="J1128">
        <v>0</v>
      </c>
      <c r="K1128">
        <v>0</v>
      </c>
      <c r="L1128">
        <v>0</v>
      </c>
      <c r="M1128">
        <v>0</v>
      </c>
    </row>
    <row r="1129" spans="1:13" ht="15" customHeight="1" x14ac:dyDescent="0.25">
      <c r="A1129" t="s">
        <v>1327</v>
      </c>
      <c r="B1129" t="s">
        <v>6</v>
      </c>
      <c r="C1129" t="s">
        <v>331</v>
      </c>
      <c r="D1129" t="s">
        <v>325</v>
      </c>
      <c r="E1129" t="s">
        <v>2569</v>
      </c>
      <c r="F1129">
        <v>22</v>
      </c>
      <c r="G1129">
        <v>888333</v>
      </c>
      <c r="H1129" t="s">
        <v>8</v>
      </c>
      <c r="I1129">
        <v>0</v>
      </c>
      <c r="J1129">
        <v>0</v>
      </c>
      <c r="K1129">
        <v>0</v>
      </c>
      <c r="L1129">
        <v>0</v>
      </c>
      <c r="M1129">
        <v>0</v>
      </c>
    </row>
    <row r="1130" spans="1:13" ht="15" customHeight="1" x14ac:dyDescent="0.25">
      <c r="A1130" t="s">
        <v>2039</v>
      </c>
      <c r="B1130" t="s">
        <v>6</v>
      </c>
      <c r="C1130">
        <v>0</v>
      </c>
      <c r="D1130" t="s">
        <v>121</v>
      </c>
      <c r="E1130" t="s">
        <v>2569</v>
      </c>
      <c r="F1130">
        <v>26</v>
      </c>
      <c r="G1130">
        <v>6400000</v>
      </c>
      <c r="H1130">
        <v>6400000</v>
      </c>
      <c r="I1130">
        <v>6400000</v>
      </c>
      <c r="J1130">
        <v>6400000</v>
      </c>
      <c r="K1130">
        <v>6400000</v>
      </c>
      <c r="L1130">
        <v>6400000</v>
      </c>
      <c r="M1130">
        <v>6400000</v>
      </c>
    </row>
    <row r="1131" spans="1:13" ht="15" customHeight="1" x14ac:dyDescent="0.25">
      <c r="A1131" t="s">
        <v>2040</v>
      </c>
      <c r="B1131" t="s">
        <v>6</v>
      </c>
      <c r="C1131" t="s">
        <v>4758</v>
      </c>
      <c r="D1131" t="s">
        <v>121</v>
      </c>
      <c r="E1131" t="s">
        <v>2569</v>
      </c>
      <c r="F1131">
        <v>39</v>
      </c>
      <c r="G1131">
        <v>2325000</v>
      </c>
      <c r="H1131" t="s">
        <v>7</v>
      </c>
      <c r="I1131">
        <v>0</v>
      </c>
      <c r="J1131">
        <v>0</v>
      </c>
      <c r="K1131">
        <v>0</v>
      </c>
      <c r="L1131">
        <v>0</v>
      </c>
      <c r="M1131">
        <v>0</v>
      </c>
    </row>
    <row r="1132" spans="1:13" ht="15" customHeight="1" x14ac:dyDescent="0.25">
      <c r="A1132" t="s">
        <v>1720</v>
      </c>
      <c r="B1132" t="s">
        <v>6</v>
      </c>
      <c r="C1132">
        <v>0</v>
      </c>
      <c r="D1132" t="s">
        <v>121</v>
      </c>
      <c r="E1132" t="s">
        <v>2569</v>
      </c>
      <c r="F1132">
        <v>25</v>
      </c>
      <c r="G1132">
        <v>750000</v>
      </c>
      <c r="H1132">
        <v>750000</v>
      </c>
      <c r="I1132" t="s">
        <v>7</v>
      </c>
      <c r="J1132">
        <v>0</v>
      </c>
      <c r="K1132">
        <v>0</v>
      </c>
      <c r="L1132">
        <v>0</v>
      </c>
      <c r="M1132">
        <v>0</v>
      </c>
    </row>
    <row r="1133" spans="1:13" ht="15" customHeight="1" x14ac:dyDescent="0.25">
      <c r="A1133" t="s">
        <v>2041</v>
      </c>
      <c r="B1133" t="s">
        <v>6</v>
      </c>
      <c r="C1133" t="s">
        <v>331</v>
      </c>
      <c r="D1133" t="s">
        <v>2570</v>
      </c>
      <c r="E1133" t="s">
        <v>2581</v>
      </c>
      <c r="F1133">
        <v>24</v>
      </c>
      <c r="G1133">
        <v>925000</v>
      </c>
      <c r="H1133" t="s">
        <v>8</v>
      </c>
      <c r="I1133">
        <v>0</v>
      </c>
      <c r="J1133">
        <v>0</v>
      </c>
      <c r="K1133">
        <v>0</v>
      </c>
      <c r="L1133">
        <v>0</v>
      </c>
      <c r="M1133">
        <v>0</v>
      </c>
    </row>
    <row r="1134" spans="1:13" ht="15" customHeight="1" x14ac:dyDescent="0.25">
      <c r="A1134" t="s">
        <v>2742</v>
      </c>
      <c r="B1134" t="s">
        <v>6</v>
      </c>
      <c r="C1134" t="s">
        <v>331</v>
      </c>
      <c r="D1134" t="s">
        <v>2571</v>
      </c>
      <c r="E1134" t="s">
        <v>2581</v>
      </c>
      <c r="F1134">
        <v>19</v>
      </c>
      <c r="G1134">
        <v>925000</v>
      </c>
      <c r="H1134">
        <v>925000</v>
      </c>
      <c r="I1134" t="s">
        <v>8</v>
      </c>
      <c r="J1134">
        <v>0</v>
      </c>
      <c r="K1134">
        <v>0</v>
      </c>
      <c r="L1134">
        <v>0</v>
      </c>
      <c r="M1134">
        <v>0</v>
      </c>
    </row>
    <row r="1135" spans="1:13" ht="15" customHeight="1" x14ac:dyDescent="0.25">
      <c r="A1135" t="s">
        <v>2044</v>
      </c>
      <c r="B1135" t="s">
        <v>6</v>
      </c>
      <c r="C1135" t="s">
        <v>331</v>
      </c>
      <c r="D1135" t="s">
        <v>90</v>
      </c>
      <c r="E1135" t="s">
        <v>2581</v>
      </c>
      <c r="F1135">
        <v>21</v>
      </c>
      <c r="G1135">
        <v>863333</v>
      </c>
      <c r="H1135">
        <v>863333</v>
      </c>
      <c r="I1135" t="s">
        <v>8</v>
      </c>
      <c r="J1135">
        <v>0</v>
      </c>
      <c r="K1135">
        <v>0</v>
      </c>
      <c r="L1135">
        <v>0</v>
      </c>
      <c r="M1135">
        <v>0</v>
      </c>
    </row>
    <row r="1136" spans="1:13" ht="15" customHeight="1" x14ac:dyDescent="0.25">
      <c r="A1136" t="s">
        <v>2045</v>
      </c>
      <c r="B1136" t="s">
        <v>6</v>
      </c>
      <c r="C1136" t="s">
        <v>331</v>
      </c>
      <c r="D1136" t="s">
        <v>70</v>
      </c>
      <c r="E1136" t="s">
        <v>2581</v>
      </c>
      <c r="F1136">
        <v>21</v>
      </c>
      <c r="G1136">
        <v>863333</v>
      </c>
      <c r="H1136">
        <v>863333</v>
      </c>
      <c r="I1136" t="s">
        <v>8</v>
      </c>
      <c r="J1136">
        <v>0</v>
      </c>
      <c r="K1136">
        <v>0</v>
      </c>
      <c r="L1136">
        <v>0</v>
      </c>
      <c r="M1136">
        <v>0</v>
      </c>
    </row>
    <row r="1137" spans="1:13" ht="15" customHeight="1" x14ac:dyDescent="0.25">
      <c r="A1137" t="s">
        <v>2047</v>
      </c>
      <c r="B1137" t="s">
        <v>6</v>
      </c>
      <c r="C1137" t="s">
        <v>331</v>
      </c>
      <c r="D1137" t="s">
        <v>2571</v>
      </c>
      <c r="E1137" t="s">
        <v>2581</v>
      </c>
      <c r="F1137">
        <v>20</v>
      </c>
      <c r="G1137">
        <v>925000</v>
      </c>
      <c r="H1137">
        <v>925000</v>
      </c>
      <c r="I1137" t="s">
        <v>8</v>
      </c>
      <c r="J1137">
        <v>0</v>
      </c>
      <c r="K1137">
        <v>0</v>
      </c>
      <c r="L1137">
        <v>0</v>
      </c>
      <c r="M1137">
        <v>0</v>
      </c>
    </row>
    <row r="1138" spans="1:13" ht="15" customHeight="1" x14ac:dyDescent="0.25">
      <c r="A1138" t="s">
        <v>2049</v>
      </c>
      <c r="B1138" t="s">
        <v>6</v>
      </c>
      <c r="C1138" t="s">
        <v>331</v>
      </c>
      <c r="D1138" t="s">
        <v>70</v>
      </c>
      <c r="E1138" t="s">
        <v>334</v>
      </c>
      <c r="F1138">
        <v>20</v>
      </c>
      <c r="G1138">
        <v>927500</v>
      </c>
      <c r="H1138">
        <v>927500</v>
      </c>
      <c r="I1138">
        <v>927500</v>
      </c>
      <c r="J1138" t="s">
        <v>8</v>
      </c>
      <c r="K1138">
        <v>0</v>
      </c>
      <c r="L1138">
        <v>0</v>
      </c>
      <c r="M1138">
        <v>0</v>
      </c>
    </row>
    <row r="1139" spans="1:13" ht="15" customHeight="1" x14ac:dyDescent="0.25">
      <c r="A1139" t="s">
        <v>2050</v>
      </c>
      <c r="B1139" t="s">
        <v>6</v>
      </c>
      <c r="C1139" t="s">
        <v>331</v>
      </c>
      <c r="D1139" t="s">
        <v>70</v>
      </c>
      <c r="E1139" t="s">
        <v>2581</v>
      </c>
      <c r="F1139">
        <v>22</v>
      </c>
      <c r="G1139">
        <v>925000</v>
      </c>
      <c r="H1139" t="s">
        <v>8</v>
      </c>
      <c r="I1139">
        <v>0</v>
      </c>
      <c r="J1139">
        <v>0</v>
      </c>
      <c r="K1139">
        <v>0</v>
      </c>
      <c r="L1139">
        <v>0</v>
      </c>
      <c r="M1139">
        <v>0</v>
      </c>
    </row>
    <row r="1140" spans="1:13" ht="15" customHeight="1" x14ac:dyDescent="0.25">
      <c r="A1140" t="s">
        <v>2626</v>
      </c>
      <c r="B1140" t="s">
        <v>6</v>
      </c>
      <c r="C1140">
        <v>0</v>
      </c>
      <c r="D1140" t="s">
        <v>70</v>
      </c>
      <c r="E1140" t="s">
        <v>2581</v>
      </c>
      <c r="F1140">
        <v>29</v>
      </c>
      <c r="G1140">
        <v>750000</v>
      </c>
      <c r="H1140" t="s">
        <v>7</v>
      </c>
      <c r="I1140">
        <v>0</v>
      </c>
      <c r="J1140">
        <v>0</v>
      </c>
      <c r="K1140">
        <v>0</v>
      </c>
      <c r="L1140">
        <v>0</v>
      </c>
      <c r="M1140">
        <v>0</v>
      </c>
    </row>
    <row r="1141" spans="1:13" ht="15" customHeight="1" x14ac:dyDescent="0.25">
      <c r="A1141" t="s">
        <v>1635</v>
      </c>
      <c r="B1141" t="s">
        <v>6</v>
      </c>
      <c r="C1141">
        <v>0</v>
      </c>
      <c r="D1141" t="s">
        <v>2576</v>
      </c>
      <c r="E1141" t="s">
        <v>2581</v>
      </c>
      <c r="F1141">
        <v>26</v>
      </c>
      <c r="G1141">
        <v>750000</v>
      </c>
      <c r="H1141" t="s">
        <v>7</v>
      </c>
      <c r="I1141">
        <v>0</v>
      </c>
      <c r="J1141">
        <v>0</v>
      </c>
      <c r="K1141">
        <v>0</v>
      </c>
      <c r="L1141">
        <v>0</v>
      </c>
      <c r="M1141">
        <v>0</v>
      </c>
    </row>
    <row r="1142" spans="1:13" ht="15" customHeight="1" x14ac:dyDescent="0.25">
      <c r="A1142" t="s">
        <v>2627</v>
      </c>
      <c r="B1142" t="s">
        <v>6</v>
      </c>
      <c r="C1142">
        <v>0</v>
      </c>
      <c r="D1142" t="s">
        <v>70</v>
      </c>
      <c r="E1142" t="s">
        <v>2581</v>
      </c>
      <c r="F1142">
        <v>23</v>
      </c>
      <c r="G1142">
        <v>750000</v>
      </c>
      <c r="H1142" t="s">
        <v>8</v>
      </c>
      <c r="I1142">
        <v>0</v>
      </c>
      <c r="J1142">
        <v>0</v>
      </c>
      <c r="K1142">
        <v>0</v>
      </c>
      <c r="L1142">
        <v>0</v>
      </c>
      <c r="M1142">
        <v>0</v>
      </c>
    </row>
    <row r="1143" spans="1:13" ht="15" customHeight="1" x14ac:dyDescent="0.25">
      <c r="A1143" t="s">
        <v>2053</v>
      </c>
      <c r="B1143" t="s">
        <v>6</v>
      </c>
      <c r="C1143" t="s">
        <v>331</v>
      </c>
      <c r="D1143" t="s">
        <v>90</v>
      </c>
      <c r="E1143" t="s">
        <v>2581</v>
      </c>
      <c r="F1143">
        <v>21</v>
      </c>
      <c r="G1143">
        <v>910833</v>
      </c>
      <c r="H1143">
        <v>910833</v>
      </c>
      <c r="I1143" t="s">
        <v>8</v>
      </c>
      <c r="J1143">
        <v>0</v>
      </c>
      <c r="K1143">
        <v>0</v>
      </c>
      <c r="L1143">
        <v>0</v>
      </c>
      <c r="M1143">
        <v>0</v>
      </c>
    </row>
    <row r="1144" spans="1:13" ht="15" customHeight="1" x14ac:dyDescent="0.25">
      <c r="A1144" t="s">
        <v>2054</v>
      </c>
      <c r="B1144" t="s">
        <v>6</v>
      </c>
      <c r="C1144" t="s">
        <v>331</v>
      </c>
      <c r="D1144" t="s">
        <v>85</v>
      </c>
      <c r="E1144" t="s">
        <v>2581</v>
      </c>
      <c r="F1144">
        <v>22</v>
      </c>
      <c r="G1144">
        <v>935833</v>
      </c>
      <c r="H1144" t="s">
        <v>8</v>
      </c>
      <c r="I1144">
        <v>0</v>
      </c>
      <c r="J1144">
        <v>0</v>
      </c>
      <c r="K1144">
        <v>0</v>
      </c>
      <c r="L1144">
        <v>0</v>
      </c>
      <c r="M1144">
        <v>0</v>
      </c>
    </row>
    <row r="1145" spans="1:13" ht="15" customHeight="1" x14ac:dyDescent="0.25">
      <c r="A1145" t="s">
        <v>1559</v>
      </c>
      <c r="B1145" t="s">
        <v>6</v>
      </c>
      <c r="C1145">
        <v>0</v>
      </c>
      <c r="D1145" t="s">
        <v>70</v>
      </c>
      <c r="E1145" t="s">
        <v>2581</v>
      </c>
      <c r="F1145">
        <v>25</v>
      </c>
      <c r="G1145">
        <v>700000</v>
      </c>
      <c r="H1145" t="s">
        <v>8</v>
      </c>
      <c r="I1145">
        <v>0</v>
      </c>
      <c r="J1145">
        <v>0</v>
      </c>
      <c r="K1145">
        <v>0</v>
      </c>
      <c r="L1145">
        <v>0</v>
      </c>
      <c r="M1145">
        <v>0</v>
      </c>
    </row>
    <row r="1146" spans="1:13" ht="15" customHeight="1" x14ac:dyDescent="0.25">
      <c r="A1146" t="s">
        <v>1917</v>
      </c>
      <c r="B1146" t="s">
        <v>6</v>
      </c>
      <c r="C1146">
        <v>0</v>
      </c>
      <c r="D1146" t="s">
        <v>2576</v>
      </c>
      <c r="E1146" t="s">
        <v>2581</v>
      </c>
      <c r="F1146">
        <v>25</v>
      </c>
      <c r="G1146">
        <v>700000</v>
      </c>
      <c r="H1146" t="s">
        <v>8</v>
      </c>
      <c r="I1146">
        <v>0</v>
      </c>
      <c r="J1146">
        <v>0</v>
      </c>
      <c r="K1146">
        <v>0</v>
      </c>
      <c r="L1146">
        <v>0</v>
      </c>
      <c r="M1146">
        <v>0</v>
      </c>
    </row>
    <row r="1147" spans="1:13" ht="15" customHeight="1" x14ac:dyDescent="0.25">
      <c r="A1147" t="s">
        <v>2059</v>
      </c>
      <c r="B1147" t="s">
        <v>6</v>
      </c>
      <c r="C1147">
        <v>0</v>
      </c>
      <c r="D1147" t="s">
        <v>70</v>
      </c>
      <c r="E1147" t="s">
        <v>2581</v>
      </c>
      <c r="F1147">
        <v>27</v>
      </c>
      <c r="G1147">
        <v>700000</v>
      </c>
      <c r="H1147" t="s">
        <v>7</v>
      </c>
      <c r="I1147">
        <v>0</v>
      </c>
      <c r="J1147">
        <v>0</v>
      </c>
      <c r="K1147">
        <v>0</v>
      </c>
      <c r="L1147">
        <v>0</v>
      </c>
      <c r="M1147">
        <v>0</v>
      </c>
    </row>
    <row r="1148" spans="1:13" ht="15" customHeight="1" x14ac:dyDescent="0.25">
      <c r="A1148" t="s">
        <v>2043</v>
      </c>
      <c r="B1148" t="s">
        <v>6</v>
      </c>
      <c r="C1148" t="s">
        <v>331</v>
      </c>
      <c r="D1148" t="s">
        <v>325</v>
      </c>
      <c r="E1148" t="s">
        <v>2581</v>
      </c>
      <c r="F1148">
        <v>22</v>
      </c>
      <c r="G1148">
        <v>894166</v>
      </c>
      <c r="H1148" t="s">
        <v>8</v>
      </c>
      <c r="I1148">
        <v>0</v>
      </c>
      <c r="J1148">
        <v>0</v>
      </c>
      <c r="K1148">
        <v>0</v>
      </c>
      <c r="L1148">
        <v>0</v>
      </c>
      <c r="M1148">
        <v>0</v>
      </c>
    </row>
    <row r="1149" spans="1:13" ht="15" customHeight="1" x14ac:dyDescent="0.25">
      <c r="A1149" t="s">
        <v>2758</v>
      </c>
      <c r="B1149" t="s">
        <v>6</v>
      </c>
      <c r="C1149">
        <v>0</v>
      </c>
      <c r="D1149" t="s">
        <v>79</v>
      </c>
      <c r="E1149" t="s">
        <v>2581</v>
      </c>
      <c r="F1149">
        <v>27</v>
      </c>
      <c r="G1149">
        <v>850000</v>
      </c>
      <c r="H1149" t="s">
        <v>7</v>
      </c>
      <c r="I1149">
        <v>0</v>
      </c>
      <c r="J1149">
        <v>0</v>
      </c>
      <c r="K1149">
        <v>0</v>
      </c>
      <c r="L1149">
        <v>0</v>
      </c>
      <c r="M1149">
        <v>0</v>
      </c>
    </row>
    <row r="1150" spans="1:13" ht="15" customHeight="1" x14ac:dyDescent="0.25">
      <c r="A1150" t="s">
        <v>2473</v>
      </c>
      <c r="B1150" t="s">
        <v>6</v>
      </c>
      <c r="C1150" t="s">
        <v>331</v>
      </c>
      <c r="D1150" t="s">
        <v>325</v>
      </c>
      <c r="E1150" t="s">
        <v>2581</v>
      </c>
      <c r="F1150">
        <v>20</v>
      </c>
      <c r="G1150">
        <v>925000</v>
      </c>
      <c r="H1150">
        <v>925000</v>
      </c>
      <c r="I1150">
        <v>925000</v>
      </c>
      <c r="J1150" t="s">
        <v>8</v>
      </c>
      <c r="K1150">
        <v>0</v>
      </c>
      <c r="L1150">
        <v>0</v>
      </c>
      <c r="M1150">
        <v>0</v>
      </c>
    </row>
    <row r="1151" spans="1:13" ht="15" customHeight="1" x14ac:dyDescent="0.25">
      <c r="A1151" t="s">
        <v>2052</v>
      </c>
      <c r="B1151" t="s">
        <v>6</v>
      </c>
      <c r="C1151" t="s">
        <v>331</v>
      </c>
      <c r="D1151" t="s">
        <v>325</v>
      </c>
      <c r="E1151" t="s">
        <v>2581</v>
      </c>
      <c r="F1151">
        <v>21</v>
      </c>
      <c r="G1151">
        <v>910833</v>
      </c>
      <c r="H1151">
        <v>910833</v>
      </c>
      <c r="I1151" t="s">
        <v>8</v>
      </c>
      <c r="J1151">
        <v>0</v>
      </c>
      <c r="K1151">
        <v>0</v>
      </c>
      <c r="L1151">
        <v>0</v>
      </c>
      <c r="M1151">
        <v>0</v>
      </c>
    </row>
    <row r="1152" spans="1:13" ht="15" customHeight="1" x14ac:dyDescent="0.25">
      <c r="A1152" t="s">
        <v>2628</v>
      </c>
      <c r="B1152" t="s">
        <v>6</v>
      </c>
      <c r="C1152">
        <v>0</v>
      </c>
      <c r="D1152" t="s">
        <v>324</v>
      </c>
      <c r="E1152" t="s">
        <v>2581</v>
      </c>
      <c r="F1152">
        <v>29</v>
      </c>
      <c r="G1152">
        <v>700000</v>
      </c>
      <c r="H1152" t="s">
        <v>7</v>
      </c>
      <c r="I1152">
        <v>0</v>
      </c>
      <c r="J1152">
        <v>0</v>
      </c>
      <c r="K1152">
        <v>0</v>
      </c>
      <c r="L1152">
        <v>0</v>
      </c>
      <c r="M1152">
        <v>0</v>
      </c>
    </row>
    <row r="1153" spans="1:13" ht="15" customHeight="1" x14ac:dyDescent="0.25">
      <c r="A1153" t="s">
        <v>1455</v>
      </c>
      <c r="B1153" t="s">
        <v>6</v>
      </c>
      <c r="C1153">
        <v>0</v>
      </c>
      <c r="D1153" t="s">
        <v>325</v>
      </c>
      <c r="E1153" t="s">
        <v>2581</v>
      </c>
      <c r="F1153">
        <v>25</v>
      </c>
      <c r="G1153">
        <v>700000</v>
      </c>
      <c r="H1153" t="s">
        <v>8</v>
      </c>
      <c r="I1153">
        <v>0</v>
      </c>
      <c r="J1153">
        <v>0</v>
      </c>
      <c r="K1153">
        <v>0</v>
      </c>
      <c r="L1153">
        <v>0</v>
      </c>
      <c r="M1153">
        <v>0</v>
      </c>
    </row>
    <row r="1154" spans="1:13" ht="15" customHeight="1" x14ac:dyDescent="0.25">
      <c r="A1154" t="s">
        <v>2046</v>
      </c>
      <c r="B1154" t="s">
        <v>6</v>
      </c>
      <c r="C1154" t="s">
        <v>331</v>
      </c>
      <c r="D1154" t="s">
        <v>121</v>
      </c>
      <c r="E1154" t="s">
        <v>2581</v>
      </c>
      <c r="F1154">
        <v>23</v>
      </c>
      <c r="G1154">
        <v>925000</v>
      </c>
      <c r="H1154" t="s">
        <v>8</v>
      </c>
      <c r="I1154">
        <v>0</v>
      </c>
      <c r="J1154">
        <v>0</v>
      </c>
      <c r="K1154">
        <v>0</v>
      </c>
      <c r="L1154">
        <v>0</v>
      </c>
      <c r="M1154">
        <v>0</v>
      </c>
    </row>
    <row r="1155" spans="1:13" ht="15" customHeight="1" x14ac:dyDescent="0.25">
      <c r="A1155" t="s">
        <v>2474</v>
      </c>
      <c r="B1155" t="s">
        <v>6</v>
      </c>
      <c r="C1155" t="s">
        <v>331</v>
      </c>
      <c r="D1155" t="s">
        <v>121</v>
      </c>
      <c r="E1155" t="s">
        <v>2581</v>
      </c>
      <c r="F1155">
        <v>19</v>
      </c>
      <c r="G1155">
        <v>925000</v>
      </c>
      <c r="H1155">
        <v>925000</v>
      </c>
      <c r="I1155">
        <v>925000</v>
      </c>
      <c r="J1155" t="s">
        <v>8</v>
      </c>
      <c r="K1155">
        <v>0</v>
      </c>
      <c r="L1155">
        <v>0</v>
      </c>
      <c r="M1155">
        <v>0</v>
      </c>
    </row>
    <row r="1156" spans="1:13" ht="15" customHeight="1" x14ac:dyDescent="0.25">
      <c r="A1156" t="s">
        <v>2629</v>
      </c>
      <c r="B1156" t="s">
        <v>6</v>
      </c>
      <c r="C1156" t="s">
        <v>331</v>
      </c>
      <c r="D1156" t="s">
        <v>121</v>
      </c>
      <c r="E1156" t="s">
        <v>2581</v>
      </c>
      <c r="F1156">
        <v>20</v>
      </c>
      <c r="G1156">
        <v>878889</v>
      </c>
      <c r="H1156">
        <v>878889</v>
      </c>
      <c r="I1156">
        <v>878889</v>
      </c>
      <c r="J1156" t="s">
        <v>8</v>
      </c>
      <c r="K1156">
        <v>0</v>
      </c>
      <c r="L1156">
        <v>0</v>
      </c>
      <c r="M1156">
        <v>0</v>
      </c>
    </row>
    <row r="1157" spans="1:13" ht="15" customHeight="1" x14ac:dyDescent="0.25">
      <c r="A1157" t="s">
        <v>2058</v>
      </c>
      <c r="B1157" t="s">
        <v>6</v>
      </c>
      <c r="C1157">
        <v>0</v>
      </c>
      <c r="D1157" t="s">
        <v>121</v>
      </c>
      <c r="E1157" t="s">
        <v>2581</v>
      </c>
      <c r="F1157">
        <v>27</v>
      </c>
      <c r="G1157">
        <v>675000</v>
      </c>
      <c r="H1157" t="s">
        <v>7</v>
      </c>
      <c r="I1157">
        <v>0</v>
      </c>
      <c r="J1157">
        <v>0</v>
      </c>
      <c r="K1157">
        <v>0</v>
      </c>
      <c r="L1157">
        <v>0</v>
      </c>
      <c r="M1157">
        <v>0</v>
      </c>
    </row>
    <row r="1158" spans="1:13" ht="15" customHeight="1" x14ac:dyDescent="0.25">
      <c r="A1158" t="s">
        <v>2693</v>
      </c>
      <c r="B1158" t="s">
        <v>24</v>
      </c>
      <c r="C1158">
        <v>0</v>
      </c>
      <c r="D1158" t="s">
        <v>2586</v>
      </c>
      <c r="E1158" t="s">
        <v>2569</v>
      </c>
      <c r="F1158">
        <v>27</v>
      </c>
      <c r="G1158">
        <v>6000000</v>
      </c>
      <c r="H1158" t="s">
        <v>7</v>
      </c>
      <c r="I1158">
        <v>0</v>
      </c>
      <c r="J1158">
        <v>0</v>
      </c>
      <c r="K1158">
        <v>0</v>
      </c>
      <c r="L1158">
        <v>0</v>
      </c>
      <c r="M1158">
        <v>0</v>
      </c>
    </row>
    <row r="1159" spans="1:13" ht="15" customHeight="1" x14ac:dyDescent="0.25">
      <c r="A1159" t="s">
        <v>2694</v>
      </c>
      <c r="B1159" t="s">
        <v>24</v>
      </c>
      <c r="C1159" t="s">
        <v>318</v>
      </c>
      <c r="D1159" t="s">
        <v>70</v>
      </c>
      <c r="E1159" t="s">
        <v>2569</v>
      </c>
      <c r="F1159">
        <v>34</v>
      </c>
      <c r="G1159">
        <v>5750000</v>
      </c>
      <c r="H1159">
        <v>5750000</v>
      </c>
      <c r="I1159" t="s">
        <v>7</v>
      </c>
      <c r="J1159">
        <v>0</v>
      </c>
      <c r="K1159">
        <v>0</v>
      </c>
      <c r="L1159">
        <v>0</v>
      </c>
      <c r="M1159">
        <v>0</v>
      </c>
    </row>
    <row r="1160" spans="1:13" ht="15" customHeight="1" x14ac:dyDescent="0.25">
      <c r="A1160" t="s">
        <v>2539</v>
      </c>
      <c r="B1160" t="s">
        <v>24</v>
      </c>
      <c r="C1160">
        <v>0</v>
      </c>
      <c r="D1160" t="s">
        <v>2572</v>
      </c>
      <c r="E1160" t="s">
        <v>2569</v>
      </c>
      <c r="F1160">
        <v>31</v>
      </c>
      <c r="G1160">
        <v>5000000</v>
      </c>
      <c r="H1160" t="s">
        <v>7</v>
      </c>
      <c r="I1160">
        <v>0</v>
      </c>
      <c r="J1160">
        <v>0</v>
      </c>
      <c r="K1160">
        <v>0</v>
      </c>
      <c r="L1160">
        <v>0</v>
      </c>
      <c r="M1160">
        <v>0</v>
      </c>
    </row>
    <row r="1161" spans="1:13" ht="15" customHeight="1" x14ac:dyDescent="0.25">
      <c r="A1161" t="s">
        <v>1603</v>
      </c>
      <c r="B1161" t="s">
        <v>24</v>
      </c>
      <c r="C1161" t="s">
        <v>326</v>
      </c>
      <c r="D1161" t="s">
        <v>2572</v>
      </c>
      <c r="E1161" t="s">
        <v>2569</v>
      </c>
      <c r="F1161">
        <v>28</v>
      </c>
      <c r="G1161">
        <v>4650000</v>
      </c>
      <c r="H1161">
        <v>4650000</v>
      </c>
      <c r="I1161" t="s">
        <v>7</v>
      </c>
      <c r="J1161">
        <v>0</v>
      </c>
      <c r="K1161">
        <v>0</v>
      </c>
      <c r="L1161">
        <v>0</v>
      </c>
      <c r="M1161">
        <v>0</v>
      </c>
    </row>
    <row r="1162" spans="1:13" ht="15" customHeight="1" x14ac:dyDescent="0.25">
      <c r="A1162" t="s">
        <v>2344</v>
      </c>
      <c r="B1162" t="s">
        <v>24</v>
      </c>
      <c r="C1162">
        <v>0</v>
      </c>
      <c r="D1162" t="s">
        <v>90</v>
      </c>
      <c r="E1162" t="s">
        <v>2569</v>
      </c>
      <c r="F1162">
        <v>27</v>
      </c>
      <c r="G1162">
        <v>4500000</v>
      </c>
      <c r="H1162">
        <v>4500000</v>
      </c>
      <c r="I1162" t="s">
        <v>7</v>
      </c>
      <c r="J1162">
        <v>0</v>
      </c>
      <c r="K1162">
        <v>0</v>
      </c>
      <c r="L1162">
        <v>0</v>
      </c>
      <c r="M1162">
        <v>0</v>
      </c>
    </row>
    <row r="1163" spans="1:13" ht="15" customHeight="1" x14ac:dyDescent="0.25">
      <c r="A1163" t="s">
        <v>1610</v>
      </c>
      <c r="B1163" t="s">
        <v>24</v>
      </c>
      <c r="C1163">
        <v>0</v>
      </c>
      <c r="D1163" t="s">
        <v>90</v>
      </c>
      <c r="E1163" t="s">
        <v>2569</v>
      </c>
      <c r="F1163">
        <v>23</v>
      </c>
      <c r="G1163">
        <v>2750000</v>
      </c>
      <c r="H1163">
        <v>2750000</v>
      </c>
      <c r="I1163">
        <v>2750000</v>
      </c>
      <c r="J1163" t="s">
        <v>8</v>
      </c>
      <c r="K1163">
        <v>0</v>
      </c>
      <c r="L1163">
        <v>0</v>
      </c>
      <c r="M1163">
        <v>0</v>
      </c>
    </row>
    <row r="1164" spans="1:13" ht="15" customHeight="1" x14ac:dyDescent="0.25">
      <c r="A1164" t="s">
        <v>1604</v>
      </c>
      <c r="B1164" t="s">
        <v>24</v>
      </c>
      <c r="C1164">
        <v>0</v>
      </c>
      <c r="D1164" t="s">
        <v>2591</v>
      </c>
      <c r="E1164" t="s">
        <v>2569</v>
      </c>
      <c r="F1164">
        <v>27</v>
      </c>
      <c r="G1164">
        <v>1800000</v>
      </c>
      <c r="H1164">
        <v>1800000</v>
      </c>
      <c r="I1164" t="s">
        <v>7</v>
      </c>
      <c r="J1164">
        <v>0</v>
      </c>
      <c r="K1164">
        <v>0</v>
      </c>
      <c r="L1164">
        <v>0</v>
      </c>
      <c r="M1164">
        <v>0</v>
      </c>
    </row>
    <row r="1165" spans="1:13" ht="15" customHeight="1" x14ac:dyDescent="0.25">
      <c r="A1165" t="s">
        <v>2634</v>
      </c>
      <c r="B1165" t="s">
        <v>24</v>
      </c>
      <c r="C1165" t="s">
        <v>333</v>
      </c>
      <c r="D1165" t="s">
        <v>70</v>
      </c>
      <c r="E1165" t="s">
        <v>2569</v>
      </c>
      <c r="F1165">
        <v>18</v>
      </c>
      <c r="G1165">
        <v>3775000</v>
      </c>
      <c r="H1165">
        <v>3775000</v>
      </c>
      <c r="I1165">
        <v>3775000</v>
      </c>
      <c r="J1165" t="s">
        <v>8</v>
      </c>
      <c r="K1165">
        <v>0</v>
      </c>
      <c r="L1165">
        <v>0</v>
      </c>
      <c r="M1165">
        <v>0</v>
      </c>
    </row>
    <row r="1166" spans="1:13" ht="15" customHeight="1" x14ac:dyDescent="0.25">
      <c r="A1166" t="s">
        <v>1605</v>
      </c>
      <c r="B1166" t="s">
        <v>24</v>
      </c>
      <c r="C1166" t="s">
        <v>331</v>
      </c>
      <c r="D1166" t="s">
        <v>70</v>
      </c>
      <c r="E1166" t="s">
        <v>2569</v>
      </c>
      <c r="F1166">
        <v>20</v>
      </c>
      <c r="G1166">
        <v>3775000</v>
      </c>
      <c r="H1166" t="s">
        <v>8</v>
      </c>
      <c r="I1166">
        <v>0</v>
      </c>
      <c r="J1166">
        <v>0</v>
      </c>
      <c r="K1166">
        <v>0</v>
      </c>
      <c r="L1166">
        <v>0</v>
      </c>
      <c r="M1166">
        <v>0</v>
      </c>
    </row>
    <row r="1167" spans="1:13" ht="15" customHeight="1" x14ac:dyDescent="0.25">
      <c r="A1167" t="s">
        <v>1804</v>
      </c>
      <c r="B1167" t="s">
        <v>24</v>
      </c>
      <c r="C1167">
        <v>0</v>
      </c>
      <c r="D1167" t="s">
        <v>2576</v>
      </c>
      <c r="E1167" t="s">
        <v>2569</v>
      </c>
      <c r="F1167">
        <v>24</v>
      </c>
      <c r="G1167">
        <v>750000</v>
      </c>
      <c r="H1167" t="s">
        <v>8</v>
      </c>
      <c r="I1167">
        <v>0</v>
      </c>
      <c r="J1167">
        <v>0</v>
      </c>
      <c r="K1167">
        <v>0</v>
      </c>
      <c r="L1167">
        <v>0</v>
      </c>
      <c r="M1167">
        <v>0</v>
      </c>
    </row>
    <row r="1168" spans="1:13" ht="15" customHeight="1" x14ac:dyDescent="0.25">
      <c r="A1168" t="s">
        <v>1608</v>
      </c>
      <c r="B1168" t="s">
        <v>24</v>
      </c>
      <c r="C1168" t="s">
        <v>331</v>
      </c>
      <c r="D1168" t="s">
        <v>2580</v>
      </c>
      <c r="E1168" t="s">
        <v>2569</v>
      </c>
      <c r="F1168">
        <v>21</v>
      </c>
      <c r="G1168">
        <v>825000</v>
      </c>
      <c r="H1168" t="s">
        <v>8</v>
      </c>
      <c r="I1168">
        <v>0</v>
      </c>
      <c r="J1168">
        <v>0</v>
      </c>
      <c r="K1168">
        <v>0</v>
      </c>
      <c r="L1168">
        <v>0</v>
      </c>
      <c r="M1168">
        <v>0</v>
      </c>
    </row>
    <row r="1169" spans="1:13" ht="15" customHeight="1" x14ac:dyDescent="0.25">
      <c r="A1169" t="s">
        <v>1630</v>
      </c>
      <c r="B1169" t="s">
        <v>24</v>
      </c>
      <c r="C1169">
        <v>0</v>
      </c>
      <c r="D1169" t="s">
        <v>2570</v>
      </c>
      <c r="E1169" t="s">
        <v>2569</v>
      </c>
      <c r="F1169">
        <v>26</v>
      </c>
      <c r="G1169">
        <v>700000</v>
      </c>
      <c r="H1169" t="s">
        <v>7</v>
      </c>
      <c r="I1169">
        <v>0</v>
      </c>
      <c r="J1169">
        <v>0</v>
      </c>
      <c r="K1169">
        <v>0</v>
      </c>
      <c r="L1169">
        <v>0</v>
      </c>
      <c r="M1169">
        <v>0</v>
      </c>
    </row>
    <row r="1170" spans="1:13" ht="15" customHeight="1" x14ac:dyDescent="0.25">
      <c r="A1170" t="s">
        <v>1607</v>
      </c>
      <c r="B1170" t="s">
        <v>24</v>
      </c>
      <c r="C1170">
        <v>0</v>
      </c>
      <c r="D1170" t="s">
        <v>70</v>
      </c>
      <c r="E1170" t="s">
        <v>2569</v>
      </c>
      <c r="F1170">
        <v>22</v>
      </c>
      <c r="G1170" t="s">
        <v>8</v>
      </c>
      <c r="H1170">
        <v>0</v>
      </c>
      <c r="I1170">
        <v>0</v>
      </c>
      <c r="J1170">
        <v>0</v>
      </c>
      <c r="K1170">
        <v>0</v>
      </c>
      <c r="L1170">
        <v>0</v>
      </c>
      <c r="M1170">
        <v>0</v>
      </c>
    </row>
    <row r="1171" spans="1:13" ht="15" customHeight="1" x14ac:dyDescent="0.25">
      <c r="A1171" t="s">
        <v>1937</v>
      </c>
      <c r="B1171" t="s">
        <v>24</v>
      </c>
      <c r="C1171">
        <v>0</v>
      </c>
      <c r="D1171" t="s">
        <v>324</v>
      </c>
      <c r="E1171" t="s">
        <v>2569</v>
      </c>
      <c r="F1171">
        <v>30</v>
      </c>
      <c r="G1171">
        <v>9000000</v>
      </c>
      <c r="H1171">
        <v>9000000</v>
      </c>
      <c r="I1171">
        <v>9000000</v>
      </c>
      <c r="J1171" t="s">
        <v>7</v>
      </c>
      <c r="K1171">
        <v>0</v>
      </c>
      <c r="L1171">
        <v>0</v>
      </c>
      <c r="M1171">
        <v>0</v>
      </c>
    </row>
    <row r="1172" spans="1:13" ht="15" customHeight="1" x14ac:dyDescent="0.25">
      <c r="A1172" t="s">
        <v>2724</v>
      </c>
      <c r="B1172" t="s">
        <v>24</v>
      </c>
      <c r="C1172" t="s">
        <v>318</v>
      </c>
      <c r="D1172" t="s">
        <v>325</v>
      </c>
      <c r="E1172" t="s">
        <v>2569</v>
      </c>
      <c r="F1172">
        <v>36</v>
      </c>
      <c r="G1172">
        <v>5000000</v>
      </c>
      <c r="H1172" t="s">
        <v>7</v>
      </c>
      <c r="I1172">
        <v>0</v>
      </c>
      <c r="J1172">
        <v>0</v>
      </c>
      <c r="K1172">
        <v>0</v>
      </c>
      <c r="L1172">
        <v>0</v>
      </c>
      <c r="M1172">
        <v>0</v>
      </c>
    </row>
    <row r="1173" spans="1:13" ht="15" customHeight="1" x14ac:dyDescent="0.25">
      <c r="A1173" t="s">
        <v>1611</v>
      </c>
      <c r="B1173" t="s">
        <v>24</v>
      </c>
      <c r="C1173">
        <v>0</v>
      </c>
      <c r="D1173" t="s">
        <v>325</v>
      </c>
      <c r="E1173" t="s">
        <v>2569</v>
      </c>
      <c r="F1173">
        <v>28</v>
      </c>
      <c r="G1173">
        <v>4875000</v>
      </c>
      <c r="H1173" t="s">
        <v>7</v>
      </c>
      <c r="I1173">
        <v>0</v>
      </c>
      <c r="J1173">
        <v>0</v>
      </c>
      <c r="K1173">
        <v>0</v>
      </c>
      <c r="L1173">
        <v>0</v>
      </c>
      <c r="M1173">
        <v>0</v>
      </c>
    </row>
    <row r="1174" spans="1:13" ht="15" customHeight="1" x14ac:dyDescent="0.25">
      <c r="A1174" t="s">
        <v>1612</v>
      </c>
      <c r="B1174" t="s">
        <v>24</v>
      </c>
      <c r="C1174">
        <v>0</v>
      </c>
      <c r="D1174" t="s">
        <v>324</v>
      </c>
      <c r="E1174" t="s">
        <v>2569</v>
      </c>
      <c r="F1174">
        <v>25</v>
      </c>
      <c r="G1174">
        <v>4166666</v>
      </c>
      <c r="H1174">
        <v>4166666</v>
      </c>
      <c r="I1174">
        <v>4166666</v>
      </c>
      <c r="J1174">
        <v>4166666</v>
      </c>
      <c r="K1174" t="s">
        <v>7</v>
      </c>
      <c r="L1174">
        <v>0</v>
      </c>
      <c r="M1174">
        <v>0</v>
      </c>
    </row>
    <row r="1175" spans="1:13" ht="15" customHeight="1" x14ac:dyDescent="0.25">
      <c r="A1175" t="s">
        <v>1614</v>
      </c>
      <c r="B1175" t="s">
        <v>24</v>
      </c>
      <c r="C1175">
        <v>0</v>
      </c>
      <c r="D1175" t="s">
        <v>325</v>
      </c>
      <c r="E1175" t="s">
        <v>2569</v>
      </c>
      <c r="F1175">
        <v>24</v>
      </c>
      <c r="G1175">
        <v>3733333</v>
      </c>
      <c r="H1175">
        <v>3733333</v>
      </c>
      <c r="I1175">
        <v>3733333</v>
      </c>
      <c r="J1175" t="s">
        <v>7</v>
      </c>
      <c r="K1175">
        <v>0</v>
      </c>
      <c r="L1175">
        <v>0</v>
      </c>
      <c r="M1175">
        <v>0</v>
      </c>
    </row>
    <row r="1176" spans="1:13" ht="15" customHeight="1" x14ac:dyDescent="0.25">
      <c r="A1176" t="s">
        <v>1509</v>
      </c>
      <c r="B1176" t="s">
        <v>24</v>
      </c>
      <c r="C1176">
        <v>0</v>
      </c>
      <c r="D1176" t="s">
        <v>324</v>
      </c>
      <c r="E1176" t="s">
        <v>2569</v>
      </c>
      <c r="F1176">
        <v>25</v>
      </c>
      <c r="G1176">
        <v>1500000</v>
      </c>
      <c r="H1176">
        <v>1500000</v>
      </c>
      <c r="I1176" t="s">
        <v>7</v>
      </c>
      <c r="J1176">
        <v>0</v>
      </c>
      <c r="K1176">
        <v>0</v>
      </c>
      <c r="L1176">
        <v>0</v>
      </c>
      <c r="M1176">
        <v>0</v>
      </c>
    </row>
    <row r="1177" spans="1:13" ht="15" customHeight="1" x14ac:dyDescent="0.25">
      <c r="A1177" t="s">
        <v>1615</v>
      </c>
      <c r="B1177" t="s">
        <v>24</v>
      </c>
      <c r="C1177">
        <v>0</v>
      </c>
      <c r="D1177" t="s">
        <v>325</v>
      </c>
      <c r="E1177" t="s">
        <v>2569</v>
      </c>
      <c r="F1177">
        <v>24</v>
      </c>
      <c r="G1177">
        <v>1400000</v>
      </c>
      <c r="H1177" t="s">
        <v>8</v>
      </c>
      <c r="I1177">
        <v>0</v>
      </c>
      <c r="J1177">
        <v>0</v>
      </c>
      <c r="K1177">
        <v>0</v>
      </c>
      <c r="L1177">
        <v>0</v>
      </c>
      <c r="M1177">
        <v>0</v>
      </c>
    </row>
    <row r="1178" spans="1:13" ht="15" customHeight="1" x14ac:dyDescent="0.25">
      <c r="A1178" t="s">
        <v>1616</v>
      </c>
      <c r="B1178" t="s">
        <v>24</v>
      </c>
      <c r="C1178" t="s">
        <v>318</v>
      </c>
      <c r="D1178" t="s">
        <v>121</v>
      </c>
      <c r="E1178" t="s">
        <v>2569</v>
      </c>
      <c r="F1178">
        <v>33</v>
      </c>
      <c r="G1178">
        <v>6000000</v>
      </c>
      <c r="H1178">
        <v>6000000</v>
      </c>
      <c r="I1178">
        <v>6000000</v>
      </c>
      <c r="J1178" t="s">
        <v>7</v>
      </c>
      <c r="K1178">
        <v>0</v>
      </c>
      <c r="L1178">
        <v>0</v>
      </c>
      <c r="M1178">
        <v>0</v>
      </c>
    </row>
    <row r="1179" spans="1:13" ht="15" customHeight="1" x14ac:dyDescent="0.25">
      <c r="A1179" t="s">
        <v>1631</v>
      </c>
      <c r="B1179" t="s">
        <v>24</v>
      </c>
      <c r="C1179" t="s">
        <v>331</v>
      </c>
      <c r="D1179" t="s">
        <v>121</v>
      </c>
      <c r="E1179" t="s">
        <v>2569</v>
      </c>
      <c r="F1179">
        <v>22</v>
      </c>
      <c r="G1179">
        <v>913333</v>
      </c>
      <c r="H1179" t="s">
        <v>8</v>
      </c>
      <c r="I1179">
        <v>0</v>
      </c>
      <c r="J1179">
        <v>0</v>
      </c>
      <c r="K1179">
        <v>0</v>
      </c>
      <c r="L1179">
        <v>0</v>
      </c>
      <c r="M1179">
        <v>0</v>
      </c>
    </row>
    <row r="1180" spans="1:13" ht="15" customHeight="1" x14ac:dyDescent="0.25">
      <c r="A1180" t="s">
        <v>1606</v>
      </c>
      <c r="B1180" t="s">
        <v>24</v>
      </c>
      <c r="C1180" t="s">
        <v>331</v>
      </c>
      <c r="D1180" t="s">
        <v>85</v>
      </c>
      <c r="E1180" t="s">
        <v>2581</v>
      </c>
      <c r="F1180">
        <v>21</v>
      </c>
      <c r="G1180">
        <v>925000</v>
      </c>
      <c r="H1180" t="s">
        <v>4738</v>
      </c>
      <c r="I1180">
        <v>0</v>
      </c>
      <c r="J1180">
        <v>0</v>
      </c>
      <c r="K1180">
        <v>0</v>
      </c>
      <c r="L1180">
        <v>0</v>
      </c>
      <c r="M1180">
        <v>0</v>
      </c>
    </row>
    <row r="1181" spans="1:13" ht="15" customHeight="1" x14ac:dyDescent="0.25">
      <c r="A1181" t="s">
        <v>2540</v>
      </c>
      <c r="B1181" t="s">
        <v>24</v>
      </c>
      <c r="C1181" t="s">
        <v>331</v>
      </c>
      <c r="D1181" t="s">
        <v>2591</v>
      </c>
      <c r="E1181" t="s">
        <v>2581</v>
      </c>
      <c r="F1181">
        <v>20</v>
      </c>
      <c r="G1181">
        <v>925000</v>
      </c>
      <c r="H1181">
        <v>925000</v>
      </c>
      <c r="I1181">
        <v>925000</v>
      </c>
      <c r="J1181" t="s">
        <v>8</v>
      </c>
      <c r="K1181">
        <v>0</v>
      </c>
      <c r="L1181">
        <v>0</v>
      </c>
      <c r="M1181">
        <v>0</v>
      </c>
    </row>
    <row r="1182" spans="1:13" ht="15" customHeight="1" x14ac:dyDescent="0.25">
      <c r="A1182" t="s">
        <v>1619</v>
      </c>
      <c r="B1182" t="s">
        <v>24</v>
      </c>
      <c r="C1182" t="s">
        <v>331</v>
      </c>
      <c r="D1182" t="s">
        <v>70</v>
      </c>
      <c r="E1182" t="s">
        <v>2581</v>
      </c>
      <c r="F1182">
        <v>21</v>
      </c>
      <c r="G1182">
        <v>1363333</v>
      </c>
      <c r="H1182">
        <v>1363333</v>
      </c>
      <c r="I1182" t="s">
        <v>8</v>
      </c>
      <c r="J1182">
        <v>0</v>
      </c>
      <c r="K1182">
        <v>0</v>
      </c>
      <c r="L1182">
        <v>0</v>
      </c>
      <c r="M1182">
        <v>0</v>
      </c>
    </row>
    <row r="1183" spans="1:13" ht="15" customHeight="1" x14ac:dyDescent="0.25">
      <c r="A1183" t="s">
        <v>2541</v>
      </c>
      <c r="B1183" t="s">
        <v>24</v>
      </c>
      <c r="C1183" t="s">
        <v>331</v>
      </c>
      <c r="D1183" t="s">
        <v>2576</v>
      </c>
      <c r="E1183" t="s">
        <v>2581</v>
      </c>
      <c r="F1183">
        <v>20</v>
      </c>
      <c r="G1183">
        <v>925000</v>
      </c>
      <c r="H1183">
        <v>925000</v>
      </c>
      <c r="I1183">
        <v>925000</v>
      </c>
      <c r="J1183" t="s">
        <v>8</v>
      </c>
      <c r="K1183">
        <v>0</v>
      </c>
      <c r="L1183">
        <v>0</v>
      </c>
      <c r="M1183">
        <v>0</v>
      </c>
    </row>
    <row r="1184" spans="1:13" ht="15" customHeight="1" x14ac:dyDescent="0.25">
      <c r="A1184" t="s">
        <v>2542</v>
      </c>
      <c r="B1184" t="s">
        <v>24</v>
      </c>
      <c r="C1184" t="s">
        <v>331</v>
      </c>
      <c r="D1184" t="s">
        <v>90</v>
      </c>
      <c r="E1184" t="s">
        <v>2581</v>
      </c>
      <c r="F1184">
        <v>21</v>
      </c>
      <c r="G1184">
        <v>925000</v>
      </c>
      <c r="H1184">
        <v>925000</v>
      </c>
      <c r="I1184">
        <v>925000</v>
      </c>
      <c r="J1184" t="s">
        <v>8</v>
      </c>
      <c r="K1184">
        <v>0</v>
      </c>
      <c r="L1184">
        <v>0</v>
      </c>
      <c r="M1184">
        <v>0</v>
      </c>
    </row>
    <row r="1185" spans="1:13" ht="15" customHeight="1" x14ac:dyDescent="0.25">
      <c r="A1185" t="s">
        <v>1621</v>
      </c>
      <c r="B1185" t="s">
        <v>24</v>
      </c>
      <c r="C1185" t="s">
        <v>331</v>
      </c>
      <c r="D1185" t="s">
        <v>70</v>
      </c>
      <c r="E1185" t="s">
        <v>2581</v>
      </c>
      <c r="F1185">
        <v>21</v>
      </c>
      <c r="G1185">
        <v>925000</v>
      </c>
      <c r="H1185">
        <v>925000</v>
      </c>
      <c r="I1185" t="s">
        <v>8</v>
      </c>
      <c r="J1185">
        <v>0</v>
      </c>
      <c r="K1185">
        <v>0</v>
      </c>
      <c r="L1185">
        <v>0</v>
      </c>
      <c r="M1185">
        <v>0</v>
      </c>
    </row>
    <row r="1186" spans="1:13" ht="15" customHeight="1" x14ac:dyDescent="0.25">
      <c r="A1186" t="s">
        <v>1622</v>
      </c>
      <c r="B1186" t="s">
        <v>24</v>
      </c>
      <c r="C1186" t="s">
        <v>331</v>
      </c>
      <c r="D1186" t="s">
        <v>85</v>
      </c>
      <c r="E1186" t="s">
        <v>2581</v>
      </c>
      <c r="F1186">
        <v>20</v>
      </c>
      <c r="G1186">
        <v>925000</v>
      </c>
      <c r="H1186">
        <v>925000</v>
      </c>
      <c r="I1186" t="s">
        <v>8</v>
      </c>
      <c r="J1186">
        <v>0</v>
      </c>
      <c r="K1186">
        <v>0</v>
      </c>
      <c r="L1186">
        <v>0</v>
      </c>
      <c r="M1186">
        <v>0</v>
      </c>
    </row>
    <row r="1187" spans="1:13" ht="15" customHeight="1" x14ac:dyDescent="0.25">
      <c r="A1187" t="s">
        <v>1623</v>
      </c>
      <c r="B1187" t="s">
        <v>24</v>
      </c>
      <c r="C1187" t="s">
        <v>331</v>
      </c>
      <c r="D1187" t="s">
        <v>2571</v>
      </c>
      <c r="E1187" t="s">
        <v>2581</v>
      </c>
      <c r="F1187">
        <v>23</v>
      </c>
      <c r="G1187">
        <v>825000</v>
      </c>
      <c r="H1187" t="s">
        <v>8</v>
      </c>
      <c r="I1187">
        <v>0</v>
      </c>
      <c r="J1187">
        <v>0</v>
      </c>
      <c r="K1187">
        <v>0</v>
      </c>
      <c r="L1187">
        <v>0</v>
      </c>
      <c r="M1187">
        <v>0</v>
      </c>
    </row>
    <row r="1188" spans="1:13" ht="15" customHeight="1" x14ac:dyDescent="0.25">
      <c r="A1188" t="s">
        <v>2051</v>
      </c>
      <c r="B1188" t="s">
        <v>24</v>
      </c>
      <c r="C1188">
        <v>0</v>
      </c>
      <c r="D1188" t="s">
        <v>70</v>
      </c>
      <c r="E1188" t="s">
        <v>2581</v>
      </c>
      <c r="F1188">
        <v>32</v>
      </c>
      <c r="G1188">
        <v>750000</v>
      </c>
      <c r="H1188" t="s">
        <v>7</v>
      </c>
      <c r="I1188">
        <v>0</v>
      </c>
      <c r="J1188">
        <v>0</v>
      </c>
      <c r="K1188">
        <v>0</v>
      </c>
      <c r="L1188">
        <v>0</v>
      </c>
      <c r="M1188">
        <v>0</v>
      </c>
    </row>
    <row r="1189" spans="1:13" ht="15" customHeight="1" x14ac:dyDescent="0.25">
      <c r="A1189" t="s">
        <v>1624</v>
      </c>
      <c r="B1189" t="s">
        <v>24</v>
      </c>
      <c r="C1189" t="s">
        <v>331</v>
      </c>
      <c r="D1189" t="s">
        <v>70</v>
      </c>
      <c r="E1189" t="s">
        <v>2581</v>
      </c>
      <c r="F1189">
        <v>22</v>
      </c>
      <c r="G1189">
        <v>935833</v>
      </c>
      <c r="H1189" t="s">
        <v>8</v>
      </c>
      <c r="I1189">
        <v>0</v>
      </c>
      <c r="J1189">
        <v>0</v>
      </c>
      <c r="K1189">
        <v>0</v>
      </c>
      <c r="L1189">
        <v>0</v>
      </c>
      <c r="M1189">
        <v>0</v>
      </c>
    </row>
    <row r="1190" spans="1:13" ht="15" customHeight="1" x14ac:dyDescent="0.25">
      <c r="A1190" t="s">
        <v>1627</v>
      </c>
      <c r="B1190" t="s">
        <v>24</v>
      </c>
      <c r="C1190" t="s">
        <v>331</v>
      </c>
      <c r="D1190" t="s">
        <v>2570</v>
      </c>
      <c r="E1190" t="s">
        <v>2581</v>
      </c>
      <c r="F1190">
        <v>21</v>
      </c>
      <c r="G1190">
        <v>905000</v>
      </c>
      <c r="H1190">
        <v>905000</v>
      </c>
      <c r="I1190" t="s">
        <v>8</v>
      </c>
      <c r="J1190">
        <v>0</v>
      </c>
      <c r="K1190">
        <v>0</v>
      </c>
      <c r="L1190">
        <v>0</v>
      </c>
      <c r="M1190">
        <v>0</v>
      </c>
    </row>
    <row r="1191" spans="1:13" ht="15" customHeight="1" x14ac:dyDescent="0.25">
      <c r="A1191" t="s">
        <v>1628</v>
      </c>
      <c r="B1191" t="s">
        <v>24</v>
      </c>
      <c r="C1191" t="s">
        <v>331</v>
      </c>
      <c r="D1191" t="s">
        <v>70</v>
      </c>
      <c r="E1191" t="s">
        <v>2581</v>
      </c>
      <c r="F1191">
        <v>21</v>
      </c>
      <c r="G1191">
        <v>921666</v>
      </c>
      <c r="H1191">
        <v>921666</v>
      </c>
      <c r="I1191" t="s">
        <v>8</v>
      </c>
      <c r="J1191">
        <v>0</v>
      </c>
      <c r="K1191">
        <v>0</v>
      </c>
      <c r="L1191">
        <v>0</v>
      </c>
      <c r="M1191">
        <v>0</v>
      </c>
    </row>
    <row r="1192" spans="1:13" ht="15" customHeight="1" x14ac:dyDescent="0.25">
      <c r="A1192" t="s">
        <v>1634</v>
      </c>
      <c r="B1192" t="s">
        <v>24</v>
      </c>
      <c r="C1192">
        <v>0</v>
      </c>
      <c r="D1192" t="s">
        <v>2586</v>
      </c>
      <c r="E1192" t="s">
        <v>2581</v>
      </c>
      <c r="F1192">
        <v>24</v>
      </c>
      <c r="G1192">
        <v>700000</v>
      </c>
      <c r="H1192" t="s">
        <v>8</v>
      </c>
      <c r="I1192">
        <v>0</v>
      </c>
      <c r="J1192">
        <v>0</v>
      </c>
      <c r="K1192">
        <v>0</v>
      </c>
      <c r="L1192">
        <v>0</v>
      </c>
      <c r="M1192">
        <v>0</v>
      </c>
    </row>
    <row r="1193" spans="1:13" ht="15" customHeight="1" x14ac:dyDescent="0.25">
      <c r="A1193" t="s">
        <v>1618</v>
      </c>
      <c r="B1193" t="s">
        <v>24</v>
      </c>
      <c r="C1193" t="s">
        <v>333</v>
      </c>
      <c r="D1193" t="s">
        <v>325</v>
      </c>
      <c r="E1193" t="s">
        <v>334</v>
      </c>
      <c r="F1193">
        <v>19</v>
      </c>
      <c r="G1193">
        <v>1294167</v>
      </c>
      <c r="H1193">
        <v>1294167</v>
      </c>
      <c r="I1193">
        <v>1294167</v>
      </c>
      <c r="J1193" t="s">
        <v>8</v>
      </c>
      <c r="K1193">
        <v>0</v>
      </c>
      <c r="L1193">
        <v>0</v>
      </c>
      <c r="M1193">
        <v>0</v>
      </c>
    </row>
    <row r="1194" spans="1:13" ht="15" customHeight="1" x14ac:dyDescent="0.25">
      <c r="A1194" t="s">
        <v>2786</v>
      </c>
      <c r="B1194" t="s">
        <v>24</v>
      </c>
      <c r="C1194" t="s">
        <v>333</v>
      </c>
      <c r="D1194" t="s">
        <v>325</v>
      </c>
      <c r="E1194" t="s">
        <v>334</v>
      </c>
      <c r="F1194">
        <v>19</v>
      </c>
      <c r="G1194">
        <v>743333</v>
      </c>
      <c r="H1194">
        <v>743333</v>
      </c>
      <c r="I1194">
        <v>743333</v>
      </c>
      <c r="J1194" t="s">
        <v>8</v>
      </c>
      <c r="K1194">
        <v>0</v>
      </c>
      <c r="L1194">
        <v>0</v>
      </c>
      <c r="M1194">
        <v>0</v>
      </c>
    </row>
    <row r="1195" spans="1:13" ht="15" customHeight="1" x14ac:dyDescent="0.25">
      <c r="A1195" t="s">
        <v>1625</v>
      </c>
      <c r="B1195" t="s">
        <v>24</v>
      </c>
      <c r="C1195" t="s">
        <v>331</v>
      </c>
      <c r="D1195" t="s">
        <v>79</v>
      </c>
      <c r="E1195" t="s">
        <v>2581</v>
      </c>
      <c r="F1195">
        <v>22</v>
      </c>
      <c r="G1195">
        <v>935833</v>
      </c>
      <c r="H1195" t="s">
        <v>8</v>
      </c>
      <c r="I1195">
        <v>0</v>
      </c>
      <c r="J1195">
        <v>0</v>
      </c>
      <c r="K1195">
        <v>0</v>
      </c>
      <c r="L1195">
        <v>0</v>
      </c>
      <c r="M1195">
        <v>0</v>
      </c>
    </row>
    <row r="1196" spans="1:13" ht="15" customHeight="1" x14ac:dyDescent="0.25">
      <c r="A1196" t="s">
        <v>1330</v>
      </c>
      <c r="B1196" t="s">
        <v>24</v>
      </c>
      <c r="C1196">
        <v>0</v>
      </c>
      <c r="D1196" t="s">
        <v>324</v>
      </c>
      <c r="E1196" t="s">
        <v>2581</v>
      </c>
      <c r="F1196">
        <v>29</v>
      </c>
      <c r="G1196">
        <v>700000</v>
      </c>
      <c r="H1196">
        <v>700000</v>
      </c>
      <c r="I1196" t="s">
        <v>7</v>
      </c>
      <c r="J1196">
        <v>0</v>
      </c>
      <c r="K1196">
        <v>0</v>
      </c>
      <c r="L1196">
        <v>0</v>
      </c>
      <c r="M1196">
        <v>0</v>
      </c>
    </row>
    <row r="1197" spans="1:13" ht="15" customHeight="1" x14ac:dyDescent="0.25">
      <c r="A1197" t="s">
        <v>2093</v>
      </c>
      <c r="B1197" t="s">
        <v>24</v>
      </c>
      <c r="C1197">
        <v>0</v>
      </c>
      <c r="D1197" t="s">
        <v>324</v>
      </c>
      <c r="E1197" t="s">
        <v>2581</v>
      </c>
      <c r="F1197">
        <v>25</v>
      </c>
      <c r="G1197">
        <v>700000</v>
      </c>
      <c r="H1197" t="s">
        <v>8</v>
      </c>
      <c r="I1197">
        <v>0</v>
      </c>
      <c r="J1197">
        <v>0</v>
      </c>
      <c r="K1197">
        <v>0</v>
      </c>
      <c r="L1197">
        <v>0</v>
      </c>
      <c r="M1197">
        <v>0</v>
      </c>
    </row>
    <row r="1198" spans="1:13" ht="15" customHeight="1" x14ac:dyDescent="0.25">
      <c r="A1198" t="s">
        <v>1626</v>
      </c>
      <c r="B1198" t="s">
        <v>24</v>
      </c>
      <c r="C1198">
        <v>0</v>
      </c>
      <c r="D1198" t="s">
        <v>79</v>
      </c>
      <c r="E1198" t="s">
        <v>2581</v>
      </c>
      <c r="F1198">
        <v>23</v>
      </c>
      <c r="G1198">
        <v>700000</v>
      </c>
      <c r="H1198" t="s">
        <v>8</v>
      </c>
      <c r="I1198">
        <v>0</v>
      </c>
      <c r="J1198">
        <v>0</v>
      </c>
      <c r="K1198">
        <v>0</v>
      </c>
      <c r="L1198">
        <v>0</v>
      </c>
      <c r="M1198">
        <v>0</v>
      </c>
    </row>
    <row r="1199" spans="1:13" ht="15" customHeight="1" x14ac:dyDescent="0.25">
      <c r="A1199" t="s">
        <v>1632</v>
      </c>
      <c r="B1199" t="s">
        <v>24</v>
      </c>
      <c r="C1199" t="s">
        <v>331</v>
      </c>
      <c r="D1199" t="s">
        <v>79</v>
      </c>
      <c r="E1199" t="s">
        <v>2581</v>
      </c>
      <c r="F1199">
        <v>21</v>
      </c>
      <c r="G1199">
        <v>696111</v>
      </c>
      <c r="H1199">
        <v>696111</v>
      </c>
      <c r="I1199" t="s">
        <v>8</v>
      </c>
      <c r="J1199">
        <v>0</v>
      </c>
      <c r="K1199">
        <v>0</v>
      </c>
      <c r="L1199">
        <v>0</v>
      </c>
      <c r="M1199">
        <v>0</v>
      </c>
    </row>
    <row r="1200" spans="1:13" ht="15" customHeight="1" x14ac:dyDescent="0.25">
      <c r="A1200" t="s">
        <v>1633</v>
      </c>
      <c r="B1200" t="s">
        <v>24</v>
      </c>
      <c r="C1200">
        <v>0</v>
      </c>
      <c r="D1200" t="s">
        <v>325</v>
      </c>
      <c r="E1200" t="s">
        <v>2581</v>
      </c>
      <c r="F1200">
        <v>31</v>
      </c>
      <c r="G1200">
        <v>675000</v>
      </c>
      <c r="H1200" t="s">
        <v>7</v>
      </c>
      <c r="I1200">
        <v>0</v>
      </c>
      <c r="J1200">
        <v>0</v>
      </c>
      <c r="K1200">
        <v>0</v>
      </c>
      <c r="L1200">
        <v>0</v>
      </c>
      <c r="M1200">
        <v>0</v>
      </c>
    </row>
    <row r="1201" spans="1:13" ht="15" customHeight="1" x14ac:dyDescent="0.25">
      <c r="A1201" t="s">
        <v>2543</v>
      </c>
      <c r="B1201" t="s">
        <v>24</v>
      </c>
      <c r="C1201" t="s">
        <v>331</v>
      </c>
      <c r="D1201" t="s">
        <v>121</v>
      </c>
      <c r="E1201" t="s">
        <v>2581</v>
      </c>
      <c r="F1201">
        <v>23</v>
      </c>
      <c r="G1201">
        <v>925000</v>
      </c>
      <c r="H1201">
        <v>925000</v>
      </c>
      <c r="I1201" t="s">
        <v>8</v>
      </c>
      <c r="J1201">
        <v>0</v>
      </c>
      <c r="K1201">
        <v>0</v>
      </c>
      <c r="L1201">
        <v>0</v>
      </c>
      <c r="M1201">
        <v>0</v>
      </c>
    </row>
    <row r="1202" spans="1:13" ht="15" customHeight="1" x14ac:dyDescent="0.25">
      <c r="A1202" t="s">
        <v>2544</v>
      </c>
      <c r="B1202" t="s">
        <v>24</v>
      </c>
      <c r="C1202" t="s">
        <v>331</v>
      </c>
      <c r="D1202" t="s">
        <v>121</v>
      </c>
      <c r="E1202" t="s">
        <v>2581</v>
      </c>
      <c r="F1202">
        <v>21</v>
      </c>
      <c r="G1202">
        <v>718333</v>
      </c>
      <c r="H1202">
        <v>718333</v>
      </c>
      <c r="I1202" t="s">
        <v>8</v>
      </c>
      <c r="J1202">
        <v>0</v>
      </c>
      <c r="K1202">
        <v>0</v>
      </c>
      <c r="L1202">
        <v>0</v>
      </c>
      <c r="M1202">
        <v>0</v>
      </c>
    </row>
    <row r="1203" spans="1:13" ht="15" customHeight="1" x14ac:dyDescent="0.25">
      <c r="A1203" t="s">
        <v>2725</v>
      </c>
      <c r="B1203" t="s">
        <v>20</v>
      </c>
      <c r="C1203" t="s">
        <v>364</v>
      </c>
      <c r="D1203" t="s">
        <v>70</v>
      </c>
      <c r="E1203" t="s">
        <v>2569</v>
      </c>
      <c r="F1203">
        <v>32</v>
      </c>
      <c r="G1203">
        <v>10000000</v>
      </c>
      <c r="H1203">
        <v>10000000</v>
      </c>
      <c r="I1203">
        <v>10000000</v>
      </c>
      <c r="J1203">
        <v>10000000</v>
      </c>
      <c r="K1203">
        <v>10000000</v>
      </c>
      <c r="L1203" t="s">
        <v>7</v>
      </c>
      <c r="M1203">
        <v>0</v>
      </c>
    </row>
    <row r="1204" spans="1:13" ht="15" customHeight="1" x14ac:dyDescent="0.25">
      <c r="A1204" t="s">
        <v>2164</v>
      </c>
      <c r="B1204" t="s">
        <v>20</v>
      </c>
      <c r="C1204" t="s">
        <v>4754</v>
      </c>
      <c r="D1204" t="s">
        <v>2580</v>
      </c>
      <c r="E1204" t="s">
        <v>2569</v>
      </c>
      <c r="F1204">
        <v>36</v>
      </c>
      <c r="G1204">
        <v>6250000</v>
      </c>
      <c r="H1204">
        <v>6250000</v>
      </c>
      <c r="I1204" t="s">
        <v>7</v>
      </c>
      <c r="J1204">
        <v>0</v>
      </c>
      <c r="K1204">
        <v>0</v>
      </c>
      <c r="L1204">
        <v>0</v>
      </c>
      <c r="M1204">
        <v>0</v>
      </c>
    </row>
    <row r="1205" spans="1:13" ht="15" customHeight="1" x14ac:dyDescent="0.25">
      <c r="A1205" t="s">
        <v>2165</v>
      </c>
      <c r="B1205" t="s">
        <v>20</v>
      </c>
      <c r="C1205" t="s">
        <v>326</v>
      </c>
      <c r="D1205" t="s">
        <v>2572</v>
      </c>
      <c r="E1205" t="s">
        <v>2569</v>
      </c>
      <c r="F1205">
        <v>34</v>
      </c>
      <c r="G1205">
        <v>5875000</v>
      </c>
      <c r="H1205">
        <v>5875000</v>
      </c>
      <c r="I1205">
        <v>5875000</v>
      </c>
      <c r="J1205" t="s">
        <v>7</v>
      </c>
      <c r="K1205">
        <v>0</v>
      </c>
      <c r="L1205">
        <v>0</v>
      </c>
      <c r="M1205">
        <v>0</v>
      </c>
    </row>
    <row r="1206" spans="1:13" ht="15" customHeight="1" x14ac:dyDescent="0.25">
      <c r="A1206" t="s">
        <v>2695</v>
      </c>
      <c r="B1206" t="s">
        <v>20</v>
      </c>
      <c r="C1206">
        <v>0</v>
      </c>
      <c r="D1206" t="s">
        <v>2576</v>
      </c>
      <c r="E1206" t="s">
        <v>2569</v>
      </c>
      <c r="F1206">
        <v>34</v>
      </c>
      <c r="G1206">
        <v>5272727</v>
      </c>
      <c r="H1206">
        <v>5272727</v>
      </c>
      <c r="I1206">
        <v>5272727</v>
      </c>
      <c r="J1206" t="s">
        <v>7</v>
      </c>
      <c r="K1206">
        <v>0</v>
      </c>
      <c r="L1206">
        <v>0</v>
      </c>
      <c r="M1206">
        <v>0</v>
      </c>
    </row>
    <row r="1207" spans="1:13" ht="15" customHeight="1" x14ac:dyDescent="0.25">
      <c r="A1207" t="s">
        <v>2166</v>
      </c>
      <c r="B1207" t="s">
        <v>20</v>
      </c>
      <c r="C1207">
        <v>0</v>
      </c>
      <c r="D1207" t="s">
        <v>2572</v>
      </c>
      <c r="E1207" t="s">
        <v>2569</v>
      </c>
      <c r="F1207">
        <v>27</v>
      </c>
      <c r="G1207">
        <v>4600000</v>
      </c>
      <c r="H1207" t="s">
        <v>7</v>
      </c>
      <c r="I1207">
        <v>0</v>
      </c>
      <c r="J1207">
        <v>0</v>
      </c>
      <c r="K1207">
        <v>0</v>
      </c>
      <c r="L1207">
        <v>0</v>
      </c>
      <c r="M1207">
        <v>0</v>
      </c>
    </row>
    <row r="1208" spans="1:13" ht="15" customHeight="1" x14ac:dyDescent="0.25">
      <c r="A1208" t="s">
        <v>2172</v>
      </c>
      <c r="B1208" t="s">
        <v>20</v>
      </c>
      <c r="C1208">
        <v>0</v>
      </c>
      <c r="D1208" t="s">
        <v>2586</v>
      </c>
      <c r="E1208" t="s">
        <v>2569</v>
      </c>
      <c r="F1208">
        <v>25</v>
      </c>
      <c r="G1208">
        <v>2425000</v>
      </c>
      <c r="H1208">
        <v>2425000</v>
      </c>
      <c r="I1208" t="s">
        <v>7</v>
      </c>
      <c r="J1208">
        <v>0</v>
      </c>
      <c r="K1208">
        <v>0</v>
      </c>
      <c r="L1208">
        <v>0</v>
      </c>
      <c r="M1208">
        <v>0</v>
      </c>
    </row>
    <row r="1209" spans="1:13" ht="15" customHeight="1" x14ac:dyDescent="0.25">
      <c r="A1209" t="s">
        <v>2168</v>
      </c>
      <c r="B1209" t="s">
        <v>20</v>
      </c>
      <c r="C1209">
        <v>0</v>
      </c>
      <c r="D1209" t="s">
        <v>4751</v>
      </c>
      <c r="E1209" t="s">
        <v>2569</v>
      </c>
      <c r="F1209">
        <v>32</v>
      </c>
      <c r="G1209">
        <v>2000000</v>
      </c>
      <c r="H1209" t="s">
        <v>7</v>
      </c>
      <c r="I1209">
        <v>0</v>
      </c>
      <c r="J1209">
        <v>0</v>
      </c>
      <c r="K1209">
        <v>0</v>
      </c>
      <c r="L1209">
        <v>0</v>
      </c>
      <c r="M1209">
        <v>0</v>
      </c>
    </row>
    <row r="1210" spans="1:13" ht="15" customHeight="1" x14ac:dyDescent="0.25">
      <c r="A1210" t="s">
        <v>2170</v>
      </c>
      <c r="B1210" t="s">
        <v>20</v>
      </c>
      <c r="C1210">
        <v>0</v>
      </c>
      <c r="D1210" t="s">
        <v>90</v>
      </c>
      <c r="E1210" t="s">
        <v>2569</v>
      </c>
      <c r="F1210">
        <v>28</v>
      </c>
      <c r="G1210">
        <v>1600000</v>
      </c>
      <c r="H1210" t="s">
        <v>7</v>
      </c>
      <c r="I1210">
        <v>0</v>
      </c>
      <c r="J1210">
        <v>0</v>
      </c>
      <c r="K1210">
        <v>0</v>
      </c>
      <c r="L1210">
        <v>0</v>
      </c>
      <c r="M1210">
        <v>0</v>
      </c>
    </row>
    <row r="1211" spans="1:13" ht="15" customHeight="1" x14ac:dyDescent="0.25">
      <c r="A1211" t="s">
        <v>2515</v>
      </c>
      <c r="B1211" t="s">
        <v>20</v>
      </c>
      <c r="C1211" t="s">
        <v>331</v>
      </c>
      <c r="D1211" t="s">
        <v>70</v>
      </c>
      <c r="E1211" t="s">
        <v>2569</v>
      </c>
      <c r="F1211">
        <v>21</v>
      </c>
      <c r="G1211">
        <v>1491667</v>
      </c>
      <c r="H1211">
        <v>1491667</v>
      </c>
      <c r="I1211" t="s">
        <v>4738</v>
      </c>
      <c r="J1211">
        <v>0</v>
      </c>
      <c r="K1211">
        <v>0</v>
      </c>
      <c r="L1211">
        <v>0</v>
      </c>
      <c r="M1211">
        <v>0</v>
      </c>
    </row>
    <row r="1212" spans="1:13" ht="15" customHeight="1" x14ac:dyDescent="0.25">
      <c r="A1212">
        <v>0</v>
      </c>
      <c r="B1212" t="s">
        <v>20</v>
      </c>
      <c r="C1212">
        <v>0</v>
      </c>
      <c r="D1212">
        <v>0</v>
      </c>
      <c r="E1212">
        <v>0</v>
      </c>
      <c r="F1212">
        <v>0</v>
      </c>
      <c r="G1212">
        <v>0</v>
      </c>
      <c r="H1212">
        <v>0</v>
      </c>
      <c r="I1212">
        <v>0</v>
      </c>
      <c r="J1212">
        <v>0</v>
      </c>
      <c r="K1212">
        <v>0</v>
      </c>
      <c r="L1212">
        <v>0</v>
      </c>
      <c r="M1212">
        <v>0</v>
      </c>
    </row>
    <row r="1213" spans="1:13" ht="15" customHeight="1" x14ac:dyDescent="0.25">
      <c r="A1213" t="s">
        <v>2737</v>
      </c>
      <c r="B1213" t="s">
        <v>20</v>
      </c>
      <c r="C1213" t="s">
        <v>331</v>
      </c>
      <c r="D1213" t="s">
        <v>90</v>
      </c>
      <c r="E1213" t="s">
        <v>2569</v>
      </c>
      <c r="F1213">
        <v>21</v>
      </c>
      <c r="G1213">
        <v>925000</v>
      </c>
      <c r="H1213" t="s">
        <v>8</v>
      </c>
      <c r="I1213">
        <v>0</v>
      </c>
      <c r="J1213">
        <v>0</v>
      </c>
      <c r="K1213">
        <v>0</v>
      </c>
      <c r="L1213">
        <v>0</v>
      </c>
      <c r="M1213">
        <v>0</v>
      </c>
    </row>
    <row r="1214" spans="1:13" ht="15" customHeight="1" x14ac:dyDescent="0.25">
      <c r="A1214" t="s">
        <v>2188</v>
      </c>
      <c r="B1214" t="s">
        <v>20</v>
      </c>
      <c r="C1214" t="s">
        <v>331</v>
      </c>
      <c r="D1214" t="s">
        <v>2572</v>
      </c>
      <c r="E1214" t="s">
        <v>2569</v>
      </c>
      <c r="F1214">
        <v>22</v>
      </c>
      <c r="G1214">
        <v>925000</v>
      </c>
      <c r="H1214" t="s">
        <v>8</v>
      </c>
      <c r="I1214">
        <v>0</v>
      </c>
      <c r="J1214">
        <v>0</v>
      </c>
      <c r="K1214">
        <v>0</v>
      </c>
      <c r="L1214">
        <v>0</v>
      </c>
      <c r="M1214">
        <v>0</v>
      </c>
    </row>
    <row r="1215" spans="1:13" ht="15" customHeight="1" x14ac:dyDescent="0.25">
      <c r="A1215" t="s">
        <v>2635</v>
      </c>
      <c r="B1215" t="s">
        <v>20</v>
      </c>
      <c r="C1215">
        <v>0</v>
      </c>
      <c r="D1215" t="s">
        <v>2571</v>
      </c>
      <c r="E1215" t="s">
        <v>2569</v>
      </c>
      <c r="F1215">
        <v>30</v>
      </c>
      <c r="G1215">
        <v>700000</v>
      </c>
      <c r="H1215" t="s">
        <v>7</v>
      </c>
      <c r="I1215">
        <v>0</v>
      </c>
      <c r="J1215">
        <v>0</v>
      </c>
      <c r="K1215">
        <v>0</v>
      </c>
      <c r="L1215">
        <v>0</v>
      </c>
      <c r="M1215">
        <v>0</v>
      </c>
    </row>
    <row r="1216" spans="1:13" ht="15" customHeight="1" x14ac:dyDescent="0.25">
      <c r="A1216" t="s">
        <v>2173</v>
      </c>
      <c r="B1216" t="s">
        <v>20</v>
      </c>
      <c r="C1216">
        <v>0</v>
      </c>
      <c r="D1216" t="s">
        <v>2571</v>
      </c>
      <c r="E1216" t="s">
        <v>2569</v>
      </c>
      <c r="F1216">
        <v>22</v>
      </c>
      <c r="G1216" t="s">
        <v>8</v>
      </c>
      <c r="H1216">
        <v>0</v>
      </c>
      <c r="I1216">
        <v>0</v>
      </c>
      <c r="J1216">
        <v>0</v>
      </c>
      <c r="K1216">
        <v>0</v>
      </c>
      <c r="L1216">
        <v>0</v>
      </c>
      <c r="M1216">
        <v>0</v>
      </c>
    </row>
    <row r="1217" spans="1:13" ht="15" customHeight="1" x14ac:dyDescent="0.25">
      <c r="A1217" t="s">
        <v>2696</v>
      </c>
      <c r="B1217" t="s">
        <v>20</v>
      </c>
      <c r="C1217" t="s">
        <v>364</v>
      </c>
      <c r="D1217" t="s">
        <v>324</v>
      </c>
      <c r="E1217" t="s">
        <v>2569</v>
      </c>
      <c r="F1217">
        <v>29</v>
      </c>
      <c r="G1217">
        <v>11000000</v>
      </c>
      <c r="H1217">
        <v>11000000</v>
      </c>
      <c r="I1217">
        <v>11000000</v>
      </c>
      <c r="J1217">
        <v>11000000</v>
      </c>
      <c r="K1217">
        <v>11000000</v>
      </c>
      <c r="L1217">
        <v>11000000</v>
      </c>
      <c r="M1217">
        <v>11000000</v>
      </c>
    </row>
    <row r="1218" spans="1:13" ht="15" customHeight="1" x14ac:dyDescent="0.25">
      <c r="A1218" t="s">
        <v>2174</v>
      </c>
      <c r="B1218" t="s">
        <v>20</v>
      </c>
      <c r="C1218">
        <v>0</v>
      </c>
      <c r="D1218" t="s">
        <v>324</v>
      </c>
      <c r="E1218" t="s">
        <v>2569</v>
      </c>
      <c r="F1218">
        <v>32</v>
      </c>
      <c r="G1218">
        <v>4000000</v>
      </c>
      <c r="H1218">
        <v>4000000</v>
      </c>
      <c r="I1218" t="s">
        <v>7</v>
      </c>
      <c r="J1218">
        <v>0</v>
      </c>
      <c r="K1218">
        <v>0</v>
      </c>
      <c r="L1218">
        <v>0</v>
      </c>
      <c r="M1218">
        <v>0</v>
      </c>
    </row>
    <row r="1219" spans="1:13" ht="15" customHeight="1" x14ac:dyDescent="0.25">
      <c r="A1219" t="s">
        <v>2176</v>
      </c>
      <c r="B1219" t="s">
        <v>20</v>
      </c>
      <c r="C1219">
        <v>0</v>
      </c>
      <c r="D1219" t="s">
        <v>325</v>
      </c>
      <c r="E1219" t="s">
        <v>2569</v>
      </c>
      <c r="F1219">
        <v>27</v>
      </c>
      <c r="G1219">
        <v>2525000</v>
      </c>
      <c r="H1219" t="s">
        <v>7</v>
      </c>
      <c r="I1219">
        <v>0</v>
      </c>
      <c r="J1219">
        <v>0</v>
      </c>
      <c r="K1219">
        <v>0</v>
      </c>
      <c r="L1219">
        <v>0</v>
      </c>
      <c r="M1219">
        <v>0</v>
      </c>
    </row>
    <row r="1220" spans="1:13" ht="15" customHeight="1" x14ac:dyDescent="0.25">
      <c r="A1220" t="s">
        <v>2185</v>
      </c>
      <c r="B1220" t="s">
        <v>20</v>
      </c>
      <c r="C1220">
        <v>0</v>
      </c>
      <c r="D1220" t="s">
        <v>324</v>
      </c>
      <c r="E1220" t="s">
        <v>2569</v>
      </c>
      <c r="F1220">
        <v>26</v>
      </c>
      <c r="G1220">
        <v>825000</v>
      </c>
      <c r="H1220" t="s">
        <v>7</v>
      </c>
      <c r="I1220">
        <v>0</v>
      </c>
      <c r="J1220">
        <v>0</v>
      </c>
      <c r="K1220">
        <v>0</v>
      </c>
      <c r="L1220">
        <v>0</v>
      </c>
      <c r="M1220">
        <v>0</v>
      </c>
    </row>
    <row r="1221" spans="1:13" ht="15" customHeight="1" x14ac:dyDescent="0.25">
      <c r="A1221" t="s">
        <v>2191</v>
      </c>
      <c r="B1221" t="s">
        <v>20</v>
      </c>
      <c r="C1221" t="s">
        <v>331</v>
      </c>
      <c r="D1221" t="s">
        <v>324</v>
      </c>
      <c r="E1221" t="s">
        <v>2569</v>
      </c>
      <c r="F1221">
        <v>24</v>
      </c>
      <c r="G1221">
        <v>745000</v>
      </c>
      <c r="H1221" t="s">
        <v>8</v>
      </c>
      <c r="I1221">
        <v>0</v>
      </c>
      <c r="J1221">
        <v>0</v>
      </c>
      <c r="K1221">
        <v>0</v>
      </c>
      <c r="L1221">
        <v>0</v>
      </c>
      <c r="M1221">
        <v>0</v>
      </c>
    </row>
    <row r="1222" spans="1:13" ht="15" customHeight="1" x14ac:dyDescent="0.25">
      <c r="A1222" t="s">
        <v>2218</v>
      </c>
      <c r="B1222" t="s">
        <v>20</v>
      </c>
      <c r="C1222">
        <v>0</v>
      </c>
      <c r="D1222" t="s">
        <v>325</v>
      </c>
      <c r="E1222" t="s">
        <v>2569</v>
      </c>
      <c r="F1222">
        <v>26</v>
      </c>
      <c r="G1222">
        <v>725000</v>
      </c>
      <c r="H1222" t="s">
        <v>7</v>
      </c>
      <c r="I1222">
        <v>0</v>
      </c>
      <c r="J1222">
        <v>0</v>
      </c>
      <c r="K1222">
        <v>0</v>
      </c>
      <c r="L1222">
        <v>0</v>
      </c>
      <c r="M1222">
        <v>0</v>
      </c>
    </row>
    <row r="1223" spans="1:13" ht="15" customHeight="1" x14ac:dyDescent="0.25">
      <c r="A1223" t="s">
        <v>2183</v>
      </c>
      <c r="B1223" t="s">
        <v>20</v>
      </c>
      <c r="C1223">
        <v>0</v>
      </c>
      <c r="D1223" t="s">
        <v>324</v>
      </c>
      <c r="E1223" t="s">
        <v>2569</v>
      </c>
      <c r="F1223">
        <v>24</v>
      </c>
      <c r="G1223">
        <v>700000</v>
      </c>
      <c r="H1223">
        <v>700000</v>
      </c>
      <c r="I1223" t="s">
        <v>8</v>
      </c>
      <c r="J1223">
        <v>0</v>
      </c>
      <c r="K1223">
        <v>0</v>
      </c>
      <c r="L1223">
        <v>0</v>
      </c>
      <c r="M1223">
        <v>0</v>
      </c>
    </row>
    <row r="1224" spans="1:13" ht="15" customHeight="1" x14ac:dyDescent="0.25">
      <c r="A1224" t="s">
        <v>2201</v>
      </c>
      <c r="B1224" t="s">
        <v>20</v>
      </c>
      <c r="C1224">
        <v>0</v>
      </c>
      <c r="D1224" t="s">
        <v>324</v>
      </c>
      <c r="E1224" t="s">
        <v>2569</v>
      </c>
      <c r="F1224">
        <v>25</v>
      </c>
      <c r="G1224">
        <v>675000</v>
      </c>
      <c r="H1224" t="s">
        <v>8</v>
      </c>
      <c r="I1224">
        <v>0</v>
      </c>
      <c r="J1224">
        <v>0</v>
      </c>
      <c r="K1224">
        <v>0</v>
      </c>
      <c r="L1224">
        <v>0</v>
      </c>
      <c r="M1224">
        <v>0</v>
      </c>
    </row>
    <row r="1225" spans="1:13" ht="15" customHeight="1" x14ac:dyDescent="0.25">
      <c r="A1225" t="s">
        <v>2178</v>
      </c>
      <c r="B1225" t="s">
        <v>20</v>
      </c>
      <c r="C1225">
        <v>0</v>
      </c>
      <c r="D1225" t="s">
        <v>121</v>
      </c>
      <c r="E1225" t="s">
        <v>2569</v>
      </c>
      <c r="F1225">
        <v>33</v>
      </c>
      <c r="G1225">
        <v>5800000</v>
      </c>
      <c r="H1225">
        <v>5800000</v>
      </c>
      <c r="I1225">
        <v>5800000</v>
      </c>
      <c r="J1225">
        <v>5800000</v>
      </c>
      <c r="K1225" t="s">
        <v>7</v>
      </c>
      <c r="L1225">
        <v>0</v>
      </c>
      <c r="M1225">
        <v>0</v>
      </c>
    </row>
    <row r="1226" spans="1:13" ht="15" customHeight="1" x14ac:dyDescent="0.25">
      <c r="A1226" t="s">
        <v>2179</v>
      </c>
      <c r="B1226" t="s">
        <v>20</v>
      </c>
      <c r="C1226">
        <v>0</v>
      </c>
      <c r="D1226" t="s">
        <v>121</v>
      </c>
      <c r="E1226" t="s">
        <v>2569</v>
      </c>
      <c r="F1226">
        <v>27</v>
      </c>
      <c r="G1226">
        <v>675000</v>
      </c>
      <c r="H1226" t="s">
        <v>7</v>
      </c>
      <c r="I1226">
        <v>0</v>
      </c>
      <c r="J1226">
        <v>0</v>
      </c>
      <c r="K1226">
        <v>0</v>
      </c>
      <c r="L1226">
        <v>0</v>
      </c>
      <c r="M1226">
        <v>0</v>
      </c>
    </row>
    <row r="1227" spans="1:13" ht="15" customHeight="1" x14ac:dyDescent="0.25">
      <c r="A1227" t="s">
        <v>2516</v>
      </c>
      <c r="B1227" t="s">
        <v>20</v>
      </c>
      <c r="C1227" t="s">
        <v>331</v>
      </c>
      <c r="D1227" t="s">
        <v>90</v>
      </c>
      <c r="E1227" t="s">
        <v>2581</v>
      </c>
      <c r="F1227">
        <v>25</v>
      </c>
      <c r="G1227">
        <v>1775000</v>
      </c>
      <c r="H1227" t="s">
        <v>8</v>
      </c>
      <c r="I1227">
        <v>0</v>
      </c>
      <c r="J1227">
        <v>0</v>
      </c>
      <c r="K1227">
        <v>0</v>
      </c>
      <c r="L1227">
        <v>0</v>
      </c>
      <c r="M1227">
        <v>0</v>
      </c>
    </row>
    <row r="1228" spans="1:13" ht="15" customHeight="1" x14ac:dyDescent="0.25">
      <c r="A1228" t="s">
        <v>2181</v>
      </c>
      <c r="B1228" t="s">
        <v>20</v>
      </c>
      <c r="C1228" t="s">
        <v>331</v>
      </c>
      <c r="D1228" t="s">
        <v>2591</v>
      </c>
      <c r="E1228" t="s">
        <v>2581</v>
      </c>
      <c r="F1228">
        <v>19</v>
      </c>
      <c r="G1228">
        <v>1081667</v>
      </c>
      <c r="H1228">
        <v>1081667</v>
      </c>
      <c r="I1228">
        <v>1081667</v>
      </c>
      <c r="J1228" t="s">
        <v>8</v>
      </c>
      <c r="K1228">
        <v>0</v>
      </c>
      <c r="L1228">
        <v>0</v>
      </c>
      <c r="M1228">
        <v>0</v>
      </c>
    </row>
    <row r="1229" spans="1:13" ht="15" customHeight="1" x14ac:dyDescent="0.25">
      <c r="A1229" t="s">
        <v>2182</v>
      </c>
      <c r="B1229" t="s">
        <v>20</v>
      </c>
      <c r="C1229" t="s">
        <v>331</v>
      </c>
      <c r="D1229" t="s">
        <v>70</v>
      </c>
      <c r="E1229" t="s">
        <v>2581</v>
      </c>
      <c r="F1229">
        <v>20</v>
      </c>
      <c r="G1229">
        <v>1627500</v>
      </c>
      <c r="H1229">
        <v>1627500</v>
      </c>
      <c r="I1229">
        <v>1627500</v>
      </c>
      <c r="J1229" t="s">
        <v>8</v>
      </c>
      <c r="K1229">
        <v>0</v>
      </c>
      <c r="L1229">
        <v>0</v>
      </c>
      <c r="M1229">
        <v>0</v>
      </c>
    </row>
    <row r="1230" spans="1:13" ht="15" customHeight="1" x14ac:dyDescent="0.25">
      <c r="A1230" t="s">
        <v>2171</v>
      </c>
      <c r="B1230" t="s">
        <v>20</v>
      </c>
      <c r="C1230">
        <v>0</v>
      </c>
      <c r="D1230" t="s">
        <v>2580</v>
      </c>
      <c r="E1230" t="s">
        <v>2581</v>
      </c>
      <c r="F1230">
        <v>24</v>
      </c>
      <c r="G1230">
        <v>874125</v>
      </c>
      <c r="H1230" t="s">
        <v>8</v>
      </c>
      <c r="I1230">
        <v>0</v>
      </c>
      <c r="J1230">
        <v>0</v>
      </c>
      <c r="K1230">
        <v>0</v>
      </c>
      <c r="L1230">
        <v>0</v>
      </c>
      <c r="M1230">
        <v>0</v>
      </c>
    </row>
    <row r="1231" spans="1:13" ht="15" customHeight="1" x14ac:dyDescent="0.25">
      <c r="A1231" t="s">
        <v>2184</v>
      </c>
      <c r="B1231" t="s">
        <v>20</v>
      </c>
      <c r="C1231" t="s">
        <v>331</v>
      </c>
      <c r="D1231" t="s">
        <v>70</v>
      </c>
      <c r="E1231" t="s">
        <v>2581</v>
      </c>
      <c r="F1231">
        <v>22</v>
      </c>
      <c r="G1231">
        <v>925000</v>
      </c>
      <c r="H1231" t="s">
        <v>8</v>
      </c>
      <c r="I1231">
        <v>0</v>
      </c>
      <c r="J1231">
        <v>0</v>
      </c>
      <c r="K1231">
        <v>0</v>
      </c>
      <c r="L1231">
        <v>0</v>
      </c>
      <c r="M1231">
        <v>0</v>
      </c>
    </row>
    <row r="1232" spans="1:13" ht="15" customHeight="1" x14ac:dyDescent="0.25">
      <c r="A1232" t="s">
        <v>2636</v>
      </c>
      <c r="B1232" t="s">
        <v>20</v>
      </c>
      <c r="C1232" t="s">
        <v>331</v>
      </c>
      <c r="D1232" t="s">
        <v>2580</v>
      </c>
      <c r="E1232" t="s">
        <v>2581</v>
      </c>
      <c r="F1232">
        <v>19</v>
      </c>
      <c r="G1232">
        <v>925000</v>
      </c>
      <c r="H1232">
        <v>925000</v>
      </c>
      <c r="I1232">
        <v>925000</v>
      </c>
      <c r="J1232" t="s">
        <v>8</v>
      </c>
      <c r="K1232">
        <v>0</v>
      </c>
      <c r="L1232">
        <v>0</v>
      </c>
      <c r="M1232">
        <v>0</v>
      </c>
    </row>
    <row r="1233" spans="1:13" ht="15" customHeight="1" x14ac:dyDescent="0.25">
      <c r="A1233" t="s">
        <v>2517</v>
      </c>
      <c r="B1233" t="s">
        <v>20</v>
      </c>
      <c r="C1233" t="s">
        <v>333</v>
      </c>
      <c r="D1233" t="s">
        <v>70</v>
      </c>
      <c r="E1233" t="s">
        <v>334</v>
      </c>
      <c r="F1233">
        <v>19</v>
      </c>
      <c r="G1233">
        <v>925000</v>
      </c>
      <c r="H1233">
        <v>925000</v>
      </c>
      <c r="I1233">
        <v>925000</v>
      </c>
      <c r="J1233" t="s">
        <v>8</v>
      </c>
      <c r="K1233">
        <v>0</v>
      </c>
      <c r="L1233">
        <v>0</v>
      </c>
      <c r="M1233">
        <v>0</v>
      </c>
    </row>
    <row r="1234" spans="1:13" ht="15" customHeight="1" x14ac:dyDescent="0.25">
      <c r="A1234" t="s">
        <v>2748</v>
      </c>
      <c r="B1234" t="s">
        <v>20</v>
      </c>
      <c r="C1234" t="s">
        <v>331</v>
      </c>
      <c r="D1234" t="s">
        <v>70</v>
      </c>
      <c r="E1234" t="s">
        <v>2581</v>
      </c>
      <c r="F1234">
        <v>19</v>
      </c>
      <c r="G1234">
        <v>791667</v>
      </c>
      <c r="H1234">
        <v>791667</v>
      </c>
      <c r="I1234">
        <v>791667</v>
      </c>
      <c r="J1234" t="s">
        <v>8</v>
      </c>
      <c r="K1234">
        <v>0</v>
      </c>
      <c r="L1234">
        <v>0</v>
      </c>
      <c r="M1234">
        <v>0</v>
      </c>
    </row>
    <row r="1235" spans="1:13" ht="15" customHeight="1" x14ac:dyDescent="0.25">
      <c r="A1235" t="s">
        <v>2192</v>
      </c>
      <c r="B1235" t="s">
        <v>20</v>
      </c>
      <c r="C1235" t="s">
        <v>331</v>
      </c>
      <c r="D1235" t="s">
        <v>70</v>
      </c>
      <c r="E1235" t="s">
        <v>2581</v>
      </c>
      <c r="F1235">
        <v>19</v>
      </c>
      <c r="G1235">
        <v>913333</v>
      </c>
      <c r="H1235">
        <v>913333</v>
      </c>
      <c r="I1235">
        <v>913333</v>
      </c>
      <c r="J1235" t="s">
        <v>8</v>
      </c>
      <c r="K1235">
        <v>0</v>
      </c>
      <c r="L1235">
        <v>0</v>
      </c>
      <c r="M1235">
        <v>0</v>
      </c>
    </row>
    <row r="1236" spans="1:13" ht="15" customHeight="1" x14ac:dyDescent="0.25">
      <c r="A1236" t="s">
        <v>2193</v>
      </c>
      <c r="B1236" t="s">
        <v>20</v>
      </c>
      <c r="C1236" t="s">
        <v>331</v>
      </c>
      <c r="D1236" t="s">
        <v>70</v>
      </c>
      <c r="E1236" t="s">
        <v>2581</v>
      </c>
      <c r="F1236">
        <v>22</v>
      </c>
      <c r="G1236">
        <v>743333</v>
      </c>
      <c r="H1236">
        <v>743333</v>
      </c>
      <c r="I1236" t="s">
        <v>8</v>
      </c>
      <c r="J1236">
        <v>0</v>
      </c>
      <c r="K1236">
        <v>0</v>
      </c>
      <c r="L1236">
        <v>0</v>
      </c>
      <c r="M1236">
        <v>0</v>
      </c>
    </row>
    <row r="1237" spans="1:13" ht="15" customHeight="1" x14ac:dyDescent="0.25">
      <c r="A1237" t="s">
        <v>2195</v>
      </c>
      <c r="B1237" t="s">
        <v>20</v>
      </c>
      <c r="C1237" t="s">
        <v>331</v>
      </c>
      <c r="D1237" t="s">
        <v>70</v>
      </c>
      <c r="E1237" t="s">
        <v>2581</v>
      </c>
      <c r="F1237">
        <v>21</v>
      </c>
      <c r="G1237">
        <v>733333</v>
      </c>
      <c r="H1237">
        <v>733333</v>
      </c>
      <c r="I1237" t="s">
        <v>8</v>
      </c>
      <c r="J1237">
        <v>0</v>
      </c>
      <c r="K1237">
        <v>0</v>
      </c>
      <c r="L1237">
        <v>0</v>
      </c>
      <c r="M1237">
        <v>0</v>
      </c>
    </row>
    <row r="1238" spans="1:13" ht="15" customHeight="1" x14ac:dyDescent="0.25">
      <c r="A1238" t="s">
        <v>2197</v>
      </c>
      <c r="B1238" t="s">
        <v>20</v>
      </c>
      <c r="C1238" t="s">
        <v>331</v>
      </c>
      <c r="D1238" t="s">
        <v>90</v>
      </c>
      <c r="E1238" t="s">
        <v>2581</v>
      </c>
      <c r="F1238">
        <v>23</v>
      </c>
      <c r="G1238">
        <v>706667</v>
      </c>
      <c r="H1238" t="s">
        <v>8</v>
      </c>
      <c r="I1238">
        <v>0</v>
      </c>
      <c r="J1238">
        <v>0</v>
      </c>
      <c r="K1238">
        <v>0</v>
      </c>
      <c r="L1238">
        <v>0</v>
      </c>
      <c r="M1238">
        <v>0</v>
      </c>
    </row>
    <row r="1239" spans="1:13" x14ac:dyDescent="0.25">
      <c r="A1239" t="s">
        <v>2196</v>
      </c>
      <c r="B1239" t="s">
        <v>20</v>
      </c>
      <c r="C1239">
        <v>0</v>
      </c>
      <c r="D1239" t="s">
        <v>2576</v>
      </c>
      <c r="E1239" t="s">
        <v>2581</v>
      </c>
      <c r="F1239">
        <v>23</v>
      </c>
      <c r="G1239">
        <v>700000</v>
      </c>
      <c r="H1239">
        <v>700000</v>
      </c>
      <c r="I1239" t="s">
        <v>8</v>
      </c>
      <c r="J1239">
        <v>0</v>
      </c>
      <c r="K1239">
        <v>0</v>
      </c>
      <c r="L1239">
        <v>0</v>
      </c>
      <c r="M1239">
        <v>0</v>
      </c>
    </row>
    <row r="1240" spans="1:13" ht="15" customHeight="1" x14ac:dyDescent="0.25">
      <c r="A1240" t="s">
        <v>1339</v>
      </c>
      <c r="B1240" t="s">
        <v>20</v>
      </c>
      <c r="C1240">
        <v>0</v>
      </c>
      <c r="D1240" t="s">
        <v>85</v>
      </c>
      <c r="E1240" t="s">
        <v>2581</v>
      </c>
      <c r="F1240">
        <v>25</v>
      </c>
      <c r="G1240">
        <v>700000</v>
      </c>
      <c r="H1240" t="s">
        <v>8</v>
      </c>
      <c r="I1240">
        <v>0</v>
      </c>
      <c r="J1240">
        <v>0</v>
      </c>
      <c r="K1240">
        <v>0</v>
      </c>
      <c r="L1240">
        <v>0</v>
      </c>
      <c r="M1240">
        <v>0</v>
      </c>
    </row>
    <row r="1241" spans="1:13" ht="15" customHeight="1" x14ac:dyDescent="0.25">
      <c r="A1241" t="s">
        <v>2200</v>
      </c>
      <c r="B1241" t="s">
        <v>20</v>
      </c>
      <c r="C1241" t="s">
        <v>331</v>
      </c>
      <c r="D1241" t="s">
        <v>85</v>
      </c>
      <c r="E1241" t="s">
        <v>2581</v>
      </c>
      <c r="F1241">
        <v>22</v>
      </c>
      <c r="G1241">
        <v>677777</v>
      </c>
      <c r="H1241" t="s">
        <v>8</v>
      </c>
      <c r="I1241">
        <v>0</v>
      </c>
      <c r="J1241">
        <v>0</v>
      </c>
      <c r="K1241">
        <v>0</v>
      </c>
      <c r="L1241">
        <v>0</v>
      </c>
      <c r="M1241">
        <v>0</v>
      </c>
    </row>
    <row r="1242" spans="1:13" ht="15" customHeight="1" x14ac:dyDescent="0.25">
      <c r="A1242" t="s">
        <v>2734</v>
      </c>
      <c r="B1242" t="s">
        <v>20</v>
      </c>
      <c r="C1242" t="s">
        <v>331</v>
      </c>
      <c r="D1242" t="s">
        <v>325</v>
      </c>
      <c r="E1242" t="s">
        <v>2581</v>
      </c>
      <c r="F1242">
        <v>18</v>
      </c>
      <c r="G1242">
        <v>1083333</v>
      </c>
      <c r="H1242">
        <v>1083333</v>
      </c>
      <c r="I1242">
        <v>1083333</v>
      </c>
      <c r="J1242" t="s">
        <v>8</v>
      </c>
      <c r="K1242">
        <v>0</v>
      </c>
      <c r="L1242">
        <v>0</v>
      </c>
      <c r="M1242">
        <v>0</v>
      </c>
    </row>
    <row r="1243" spans="1:13" ht="15" customHeight="1" x14ac:dyDescent="0.25">
      <c r="A1243" t="s">
        <v>2518</v>
      </c>
      <c r="B1243" t="s">
        <v>20</v>
      </c>
      <c r="C1243" t="s">
        <v>331</v>
      </c>
      <c r="D1243" t="s">
        <v>325</v>
      </c>
      <c r="E1243" t="s">
        <v>2581</v>
      </c>
      <c r="F1243">
        <v>20</v>
      </c>
      <c r="G1243">
        <v>1775000</v>
      </c>
      <c r="H1243">
        <v>1775000</v>
      </c>
      <c r="I1243">
        <v>1775000</v>
      </c>
      <c r="J1243" t="s">
        <v>8</v>
      </c>
      <c r="K1243">
        <v>0</v>
      </c>
      <c r="L1243">
        <v>0</v>
      </c>
      <c r="M1243">
        <v>0</v>
      </c>
    </row>
    <row r="1244" spans="1:13" ht="15" customHeight="1" x14ac:dyDescent="0.25">
      <c r="A1244" t="s">
        <v>2519</v>
      </c>
      <c r="B1244" t="s">
        <v>20</v>
      </c>
      <c r="C1244" t="s">
        <v>331</v>
      </c>
      <c r="D1244" t="s">
        <v>324</v>
      </c>
      <c r="E1244" t="s">
        <v>2581</v>
      </c>
      <c r="F1244">
        <v>20</v>
      </c>
      <c r="G1244">
        <v>925000</v>
      </c>
      <c r="H1244">
        <v>925000</v>
      </c>
      <c r="I1244">
        <v>925000</v>
      </c>
      <c r="J1244" t="s">
        <v>8</v>
      </c>
      <c r="K1244">
        <v>0</v>
      </c>
      <c r="L1244">
        <v>0</v>
      </c>
      <c r="M1244">
        <v>0</v>
      </c>
    </row>
    <row r="1245" spans="1:13" ht="15" customHeight="1" x14ac:dyDescent="0.25">
      <c r="A1245" t="s">
        <v>2520</v>
      </c>
      <c r="B1245" t="s">
        <v>20</v>
      </c>
      <c r="C1245" t="s">
        <v>331</v>
      </c>
      <c r="D1245" t="s">
        <v>325</v>
      </c>
      <c r="E1245" t="s">
        <v>2581</v>
      </c>
      <c r="F1245">
        <v>20</v>
      </c>
      <c r="G1245">
        <v>801667</v>
      </c>
      <c r="H1245">
        <v>801667</v>
      </c>
      <c r="I1245">
        <v>801667</v>
      </c>
      <c r="J1245" t="s">
        <v>8</v>
      </c>
      <c r="K1245">
        <v>0</v>
      </c>
      <c r="L1245">
        <v>0</v>
      </c>
      <c r="M1245">
        <v>0</v>
      </c>
    </row>
    <row r="1246" spans="1:13" ht="15" customHeight="1" x14ac:dyDescent="0.25">
      <c r="A1246" t="s">
        <v>2187</v>
      </c>
      <c r="B1246" t="s">
        <v>20</v>
      </c>
      <c r="C1246" t="s">
        <v>331</v>
      </c>
      <c r="D1246" t="s">
        <v>325</v>
      </c>
      <c r="E1246" t="s">
        <v>2581</v>
      </c>
      <c r="F1246">
        <v>21</v>
      </c>
      <c r="G1246">
        <v>894166</v>
      </c>
      <c r="H1246">
        <v>894166</v>
      </c>
      <c r="I1246" t="s">
        <v>8</v>
      </c>
      <c r="J1246">
        <v>0</v>
      </c>
      <c r="K1246">
        <v>0</v>
      </c>
      <c r="L1246">
        <v>0</v>
      </c>
      <c r="M1246">
        <v>0</v>
      </c>
    </row>
    <row r="1247" spans="1:13" ht="15" customHeight="1" x14ac:dyDescent="0.25">
      <c r="A1247" t="s">
        <v>2189</v>
      </c>
      <c r="B1247" t="s">
        <v>20</v>
      </c>
      <c r="C1247" t="s">
        <v>331</v>
      </c>
      <c r="D1247" t="s">
        <v>324</v>
      </c>
      <c r="E1247" t="s">
        <v>2581</v>
      </c>
      <c r="F1247">
        <v>22</v>
      </c>
      <c r="G1247">
        <v>925000</v>
      </c>
      <c r="H1247" t="s">
        <v>8</v>
      </c>
      <c r="I1247">
        <v>0</v>
      </c>
      <c r="J1247">
        <v>0</v>
      </c>
      <c r="K1247">
        <v>0</v>
      </c>
      <c r="L1247">
        <v>0</v>
      </c>
      <c r="M1247">
        <v>0</v>
      </c>
    </row>
    <row r="1248" spans="1:13" ht="15" customHeight="1" x14ac:dyDescent="0.25">
      <c r="A1248" t="s">
        <v>2194</v>
      </c>
      <c r="B1248" t="s">
        <v>20</v>
      </c>
      <c r="C1248" t="s">
        <v>331</v>
      </c>
      <c r="D1248" t="s">
        <v>325</v>
      </c>
      <c r="E1248" t="s">
        <v>2581</v>
      </c>
      <c r="F1248">
        <v>22</v>
      </c>
      <c r="G1248">
        <v>733333</v>
      </c>
      <c r="H1248" t="s">
        <v>8</v>
      </c>
      <c r="I1248">
        <v>0</v>
      </c>
      <c r="J1248">
        <v>0</v>
      </c>
      <c r="K1248">
        <v>0</v>
      </c>
      <c r="L1248">
        <v>0</v>
      </c>
      <c r="M1248">
        <v>0</v>
      </c>
    </row>
    <row r="1249" spans="1:13" ht="15" customHeight="1" x14ac:dyDescent="0.25">
      <c r="A1249" t="s">
        <v>2198</v>
      </c>
      <c r="B1249" t="s">
        <v>20</v>
      </c>
      <c r="C1249" t="s">
        <v>331</v>
      </c>
      <c r="D1249" t="s">
        <v>325</v>
      </c>
      <c r="E1249" t="s">
        <v>4748</v>
      </c>
      <c r="F1249">
        <v>20</v>
      </c>
      <c r="G1249">
        <v>705556</v>
      </c>
      <c r="H1249">
        <v>705556</v>
      </c>
      <c r="I1249" t="s">
        <v>8</v>
      </c>
      <c r="J1249">
        <v>0</v>
      </c>
      <c r="K1249">
        <v>0</v>
      </c>
      <c r="L1249">
        <v>0</v>
      </c>
      <c r="M1249">
        <v>0</v>
      </c>
    </row>
    <row r="1250" spans="1:13" ht="15" customHeight="1" x14ac:dyDescent="0.25">
      <c r="A1250" t="s">
        <v>2177</v>
      </c>
      <c r="B1250" t="s">
        <v>20</v>
      </c>
      <c r="C1250">
        <v>0</v>
      </c>
      <c r="D1250" t="s">
        <v>325</v>
      </c>
      <c r="E1250" t="s">
        <v>2581</v>
      </c>
      <c r="F1250">
        <v>24</v>
      </c>
      <c r="G1250">
        <v>700000</v>
      </c>
      <c r="H1250">
        <v>700000</v>
      </c>
      <c r="I1250" t="s">
        <v>8</v>
      </c>
      <c r="J1250">
        <v>0</v>
      </c>
      <c r="K1250">
        <v>0</v>
      </c>
      <c r="L1250">
        <v>0</v>
      </c>
      <c r="M1250">
        <v>0</v>
      </c>
    </row>
    <row r="1251" spans="1:13" ht="15" customHeight="1" x14ac:dyDescent="0.25">
      <c r="A1251" t="s">
        <v>2180</v>
      </c>
      <c r="B1251" t="s">
        <v>20</v>
      </c>
      <c r="C1251">
        <v>0</v>
      </c>
      <c r="D1251" t="s">
        <v>121</v>
      </c>
      <c r="E1251" t="s">
        <v>2581</v>
      </c>
      <c r="F1251">
        <v>24</v>
      </c>
      <c r="G1251">
        <v>858333</v>
      </c>
      <c r="H1251">
        <v>858333</v>
      </c>
      <c r="I1251">
        <v>858333</v>
      </c>
      <c r="J1251" t="s">
        <v>7</v>
      </c>
      <c r="K1251">
        <v>0</v>
      </c>
      <c r="L1251">
        <v>0</v>
      </c>
      <c r="M1251">
        <v>0</v>
      </c>
    </row>
    <row r="1252" spans="1:13" ht="15" customHeight="1" x14ac:dyDescent="0.25">
      <c r="A1252" t="s">
        <v>2186</v>
      </c>
      <c r="B1252" t="s">
        <v>20</v>
      </c>
      <c r="C1252" t="s">
        <v>331</v>
      </c>
      <c r="D1252" t="s">
        <v>121</v>
      </c>
      <c r="E1252" t="s">
        <v>2581</v>
      </c>
      <c r="F1252">
        <v>20</v>
      </c>
      <c r="G1252">
        <v>927500</v>
      </c>
      <c r="H1252">
        <v>927500</v>
      </c>
      <c r="I1252">
        <v>927500</v>
      </c>
      <c r="J1252" t="s">
        <v>8</v>
      </c>
      <c r="K1252">
        <v>0</v>
      </c>
      <c r="L1252">
        <v>0</v>
      </c>
      <c r="M1252">
        <v>0</v>
      </c>
    </row>
    <row r="1253" spans="1:13" ht="15" customHeight="1" x14ac:dyDescent="0.25">
      <c r="A1253" t="s">
        <v>2190</v>
      </c>
      <c r="B1253" t="s">
        <v>20</v>
      </c>
      <c r="C1253" t="s">
        <v>331</v>
      </c>
      <c r="D1253" t="s">
        <v>121</v>
      </c>
      <c r="E1253" t="s">
        <v>2581</v>
      </c>
      <c r="F1253">
        <v>21</v>
      </c>
      <c r="G1253">
        <v>783333</v>
      </c>
      <c r="H1253" t="s">
        <v>8</v>
      </c>
      <c r="I1253">
        <v>0</v>
      </c>
      <c r="J1253">
        <v>0</v>
      </c>
      <c r="K1253">
        <v>0</v>
      </c>
      <c r="L1253">
        <v>0</v>
      </c>
      <c r="M1253">
        <v>0</v>
      </c>
    </row>
    <row r="1254" spans="1:13" ht="15" customHeight="1" x14ac:dyDescent="0.25">
      <c r="A1254" t="s">
        <v>1426</v>
      </c>
      <c r="B1254" t="s">
        <v>27</v>
      </c>
      <c r="C1254" t="s">
        <v>316</v>
      </c>
      <c r="D1254" t="s">
        <v>2572</v>
      </c>
      <c r="E1254" t="s">
        <v>2569</v>
      </c>
      <c r="F1254">
        <v>32</v>
      </c>
      <c r="G1254">
        <v>7250000</v>
      </c>
      <c r="H1254">
        <v>7250000</v>
      </c>
      <c r="I1254">
        <v>7250000</v>
      </c>
      <c r="J1254" t="s">
        <v>7</v>
      </c>
      <c r="K1254">
        <v>0</v>
      </c>
      <c r="L1254">
        <v>0</v>
      </c>
      <c r="M1254">
        <v>0</v>
      </c>
    </row>
    <row r="1255" spans="1:13" ht="15" customHeight="1" x14ac:dyDescent="0.25">
      <c r="A1255" t="s">
        <v>1433</v>
      </c>
      <c r="B1255" t="s">
        <v>27</v>
      </c>
      <c r="C1255">
        <v>0</v>
      </c>
      <c r="D1255" t="s">
        <v>2570</v>
      </c>
      <c r="E1255" t="s">
        <v>2569</v>
      </c>
      <c r="F1255">
        <v>22</v>
      </c>
      <c r="G1255">
        <v>4750000</v>
      </c>
      <c r="H1255">
        <v>4750000</v>
      </c>
      <c r="I1255">
        <v>4750000</v>
      </c>
      <c r="J1255">
        <v>4750000</v>
      </c>
      <c r="K1255">
        <v>4750000</v>
      </c>
      <c r="L1255">
        <v>4750000</v>
      </c>
      <c r="M1255" t="s">
        <v>7</v>
      </c>
    </row>
    <row r="1256" spans="1:13" ht="15" customHeight="1" x14ac:dyDescent="0.25">
      <c r="A1256" t="s">
        <v>1800</v>
      </c>
      <c r="B1256" t="s">
        <v>27</v>
      </c>
      <c r="C1256">
        <v>0</v>
      </c>
      <c r="D1256" t="s">
        <v>2571</v>
      </c>
      <c r="E1256" t="s">
        <v>2569</v>
      </c>
      <c r="F1256">
        <v>31</v>
      </c>
      <c r="G1256">
        <v>4550000</v>
      </c>
      <c r="H1256">
        <v>4550000</v>
      </c>
      <c r="I1256" t="s">
        <v>7</v>
      </c>
      <c r="J1256">
        <v>0</v>
      </c>
      <c r="K1256">
        <v>0</v>
      </c>
      <c r="L1256">
        <v>0</v>
      </c>
      <c r="M1256">
        <v>0</v>
      </c>
    </row>
    <row r="1257" spans="1:13" ht="15" customHeight="1" x14ac:dyDescent="0.25">
      <c r="A1257" t="s">
        <v>1430</v>
      </c>
      <c r="B1257" t="s">
        <v>27</v>
      </c>
      <c r="C1257">
        <v>0</v>
      </c>
      <c r="D1257" t="s">
        <v>2580</v>
      </c>
      <c r="E1257" t="s">
        <v>2569</v>
      </c>
      <c r="F1257">
        <v>29</v>
      </c>
      <c r="G1257">
        <v>4000000</v>
      </c>
      <c r="H1257" t="s">
        <v>7</v>
      </c>
      <c r="I1257">
        <v>0</v>
      </c>
      <c r="J1257">
        <v>0</v>
      </c>
      <c r="K1257">
        <v>0</v>
      </c>
      <c r="L1257">
        <v>0</v>
      </c>
      <c r="M1257">
        <v>0</v>
      </c>
    </row>
    <row r="1258" spans="1:13" ht="15" customHeight="1" x14ac:dyDescent="0.25">
      <c r="A1258" t="s">
        <v>2700</v>
      </c>
      <c r="B1258" t="s">
        <v>27</v>
      </c>
      <c r="C1258">
        <v>0</v>
      </c>
      <c r="D1258" t="s">
        <v>70</v>
      </c>
      <c r="E1258" t="s">
        <v>2569</v>
      </c>
      <c r="F1258">
        <v>26</v>
      </c>
      <c r="G1258">
        <v>3100000</v>
      </c>
      <c r="H1258" t="s">
        <v>7</v>
      </c>
      <c r="I1258">
        <v>0</v>
      </c>
      <c r="J1258">
        <v>0</v>
      </c>
      <c r="K1258">
        <v>0</v>
      </c>
      <c r="L1258">
        <v>0</v>
      </c>
      <c r="M1258">
        <v>0</v>
      </c>
    </row>
    <row r="1259" spans="1:13" ht="15" customHeight="1" x14ac:dyDescent="0.25">
      <c r="A1259" t="s">
        <v>1432</v>
      </c>
      <c r="B1259" t="s">
        <v>27</v>
      </c>
      <c r="C1259">
        <v>0</v>
      </c>
      <c r="D1259" t="s">
        <v>70</v>
      </c>
      <c r="E1259" t="s">
        <v>2569</v>
      </c>
      <c r="F1259">
        <v>25</v>
      </c>
      <c r="G1259">
        <v>2937500</v>
      </c>
      <c r="H1259" t="s">
        <v>8</v>
      </c>
      <c r="I1259">
        <v>0</v>
      </c>
      <c r="J1259">
        <v>0</v>
      </c>
      <c r="K1259">
        <v>0</v>
      </c>
      <c r="L1259">
        <v>0</v>
      </c>
      <c r="M1259">
        <v>0</v>
      </c>
    </row>
    <row r="1260" spans="1:13" ht="15" customHeight="1" x14ac:dyDescent="0.25">
      <c r="A1260" t="s">
        <v>1499</v>
      </c>
      <c r="B1260" t="s">
        <v>27</v>
      </c>
      <c r="C1260">
        <v>0</v>
      </c>
      <c r="D1260" t="s">
        <v>2580</v>
      </c>
      <c r="E1260" t="s">
        <v>2569</v>
      </c>
      <c r="F1260">
        <v>25</v>
      </c>
      <c r="G1260">
        <v>2100000</v>
      </c>
      <c r="H1260" t="s">
        <v>8</v>
      </c>
      <c r="I1260">
        <v>0</v>
      </c>
      <c r="J1260">
        <v>0</v>
      </c>
      <c r="K1260">
        <v>0</v>
      </c>
      <c r="L1260">
        <v>0</v>
      </c>
      <c r="M1260">
        <v>0</v>
      </c>
    </row>
    <row r="1261" spans="1:13" ht="15" customHeight="1" x14ac:dyDescent="0.25">
      <c r="A1261" t="s">
        <v>1573</v>
      </c>
      <c r="B1261" t="s">
        <v>27</v>
      </c>
      <c r="C1261">
        <v>0</v>
      </c>
      <c r="D1261" t="s">
        <v>2580</v>
      </c>
      <c r="E1261" t="s">
        <v>2569</v>
      </c>
      <c r="F1261">
        <v>24</v>
      </c>
      <c r="G1261">
        <v>1650000</v>
      </c>
      <c r="H1261" t="s">
        <v>8</v>
      </c>
      <c r="I1261">
        <v>0</v>
      </c>
      <c r="J1261">
        <v>0</v>
      </c>
      <c r="K1261">
        <v>0</v>
      </c>
      <c r="L1261">
        <v>0</v>
      </c>
      <c r="M1261">
        <v>0</v>
      </c>
    </row>
    <row r="1262" spans="1:13" ht="15" customHeight="1" x14ac:dyDescent="0.25">
      <c r="A1262" t="s">
        <v>2545</v>
      </c>
      <c r="B1262" t="s">
        <v>27</v>
      </c>
      <c r="C1262" t="s">
        <v>331</v>
      </c>
      <c r="D1262" t="s">
        <v>85</v>
      </c>
      <c r="E1262" t="s">
        <v>2569</v>
      </c>
      <c r="F1262">
        <v>23</v>
      </c>
      <c r="G1262">
        <v>1350000</v>
      </c>
      <c r="H1262" t="s">
        <v>8</v>
      </c>
      <c r="I1262">
        <v>0</v>
      </c>
      <c r="J1262">
        <v>0</v>
      </c>
      <c r="K1262">
        <v>0</v>
      </c>
      <c r="L1262">
        <v>0</v>
      </c>
      <c r="M1262">
        <v>0</v>
      </c>
    </row>
    <row r="1263" spans="1:13" ht="15" customHeight="1" x14ac:dyDescent="0.25">
      <c r="A1263" t="s">
        <v>1442</v>
      </c>
      <c r="B1263" t="s">
        <v>27</v>
      </c>
      <c r="C1263" t="s">
        <v>331</v>
      </c>
      <c r="D1263" t="s">
        <v>2586</v>
      </c>
      <c r="E1263" t="s">
        <v>2569</v>
      </c>
      <c r="F1263">
        <v>19</v>
      </c>
      <c r="G1263">
        <v>3425000</v>
      </c>
      <c r="H1263">
        <v>3425000</v>
      </c>
      <c r="I1263" t="s">
        <v>8</v>
      </c>
      <c r="J1263">
        <v>0</v>
      </c>
      <c r="K1263">
        <v>0</v>
      </c>
      <c r="L1263">
        <v>0</v>
      </c>
      <c r="M1263">
        <v>0</v>
      </c>
    </row>
    <row r="1264" spans="1:13" ht="15" customHeight="1" x14ac:dyDescent="0.25">
      <c r="A1264" t="s">
        <v>1443</v>
      </c>
      <c r="B1264" t="s">
        <v>27</v>
      </c>
      <c r="C1264" t="s">
        <v>331</v>
      </c>
      <c r="D1264" t="s">
        <v>70</v>
      </c>
      <c r="E1264" t="s">
        <v>2569</v>
      </c>
      <c r="F1264">
        <v>21</v>
      </c>
      <c r="G1264">
        <v>1573333</v>
      </c>
      <c r="H1264">
        <v>1573333</v>
      </c>
      <c r="I1264" t="s">
        <v>8</v>
      </c>
      <c r="J1264">
        <v>0</v>
      </c>
      <c r="K1264">
        <v>0</v>
      </c>
      <c r="L1264">
        <v>0</v>
      </c>
      <c r="M1264">
        <v>0</v>
      </c>
    </row>
    <row r="1265" spans="1:13" ht="15" customHeight="1" x14ac:dyDescent="0.25">
      <c r="A1265" t="s">
        <v>1505</v>
      </c>
      <c r="B1265" t="s">
        <v>27</v>
      </c>
      <c r="C1265">
        <v>0</v>
      </c>
      <c r="D1265" t="s">
        <v>2591</v>
      </c>
      <c r="E1265" t="s">
        <v>2569</v>
      </c>
      <c r="F1265">
        <v>29</v>
      </c>
      <c r="G1265">
        <v>800000</v>
      </c>
      <c r="H1265" t="s">
        <v>7</v>
      </c>
      <c r="I1265">
        <v>0</v>
      </c>
      <c r="J1265">
        <v>0</v>
      </c>
      <c r="K1265">
        <v>0</v>
      </c>
      <c r="L1265">
        <v>0</v>
      </c>
      <c r="M1265">
        <v>0</v>
      </c>
    </row>
    <row r="1266" spans="1:13" ht="15" customHeight="1" x14ac:dyDescent="0.25">
      <c r="A1266" t="s">
        <v>1451</v>
      </c>
      <c r="B1266" t="s">
        <v>27</v>
      </c>
      <c r="C1266" t="s">
        <v>331</v>
      </c>
      <c r="D1266" t="s">
        <v>70</v>
      </c>
      <c r="E1266" t="s">
        <v>2569</v>
      </c>
      <c r="F1266">
        <v>21</v>
      </c>
      <c r="G1266">
        <v>773333</v>
      </c>
      <c r="H1266">
        <v>773333</v>
      </c>
      <c r="I1266" t="s">
        <v>8</v>
      </c>
      <c r="J1266">
        <v>0</v>
      </c>
      <c r="K1266">
        <v>0</v>
      </c>
      <c r="L1266">
        <v>0</v>
      </c>
      <c r="M1266">
        <v>0</v>
      </c>
    </row>
    <row r="1267" spans="1:13" ht="15" customHeight="1" x14ac:dyDescent="0.25">
      <c r="A1267" t="s">
        <v>1507</v>
      </c>
      <c r="B1267" t="s">
        <v>27</v>
      </c>
      <c r="C1267" t="s">
        <v>326</v>
      </c>
      <c r="D1267" t="s">
        <v>324</v>
      </c>
      <c r="E1267" t="s">
        <v>2569</v>
      </c>
      <c r="F1267">
        <v>27</v>
      </c>
      <c r="G1267">
        <v>4500000</v>
      </c>
      <c r="H1267">
        <v>4500000</v>
      </c>
      <c r="I1267">
        <v>4500000</v>
      </c>
      <c r="J1267">
        <v>4500000</v>
      </c>
      <c r="K1267">
        <v>4500000</v>
      </c>
      <c r="L1267" t="s">
        <v>7</v>
      </c>
      <c r="M1267">
        <v>0</v>
      </c>
    </row>
    <row r="1268" spans="1:13" ht="15" customHeight="1" x14ac:dyDescent="0.25">
      <c r="A1268" t="s">
        <v>1508</v>
      </c>
      <c r="B1268" t="s">
        <v>27</v>
      </c>
      <c r="C1268" t="s">
        <v>4758</v>
      </c>
      <c r="D1268" t="s">
        <v>324</v>
      </c>
      <c r="E1268" t="s">
        <v>2569</v>
      </c>
      <c r="F1268">
        <v>38</v>
      </c>
      <c r="G1268">
        <v>3500000</v>
      </c>
      <c r="H1268" t="s">
        <v>7</v>
      </c>
      <c r="I1268">
        <v>0</v>
      </c>
      <c r="J1268">
        <v>0</v>
      </c>
      <c r="K1268">
        <v>0</v>
      </c>
      <c r="L1268">
        <v>0</v>
      </c>
      <c r="M1268">
        <v>0</v>
      </c>
    </row>
    <row r="1269" spans="1:13" ht="15" customHeight="1" x14ac:dyDescent="0.25">
      <c r="A1269" t="s">
        <v>2701</v>
      </c>
      <c r="B1269" t="s">
        <v>27</v>
      </c>
      <c r="C1269">
        <v>0</v>
      </c>
      <c r="D1269" t="s">
        <v>325</v>
      </c>
      <c r="E1269" t="s">
        <v>2569</v>
      </c>
      <c r="F1269">
        <v>30</v>
      </c>
      <c r="G1269">
        <v>1200000</v>
      </c>
      <c r="H1269" t="s">
        <v>7</v>
      </c>
      <c r="I1269">
        <v>0</v>
      </c>
      <c r="J1269">
        <v>0</v>
      </c>
      <c r="K1269">
        <v>0</v>
      </c>
      <c r="L1269">
        <v>0</v>
      </c>
      <c r="M1269">
        <v>0</v>
      </c>
    </row>
    <row r="1270" spans="1:13" ht="15" customHeight="1" x14ac:dyDescent="0.25">
      <c r="A1270" t="s">
        <v>1437</v>
      </c>
      <c r="B1270" t="s">
        <v>27</v>
      </c>
      <c r="C1270">
        <v>0</v>
      </c>
      <c r="D1270" t="s">
        <v>324</v>
      </c>
      <c r="E1270" t="s">
        <v>2569</v>
      </c>
      <c r="F1270">
        <v>26</v>
      </c>
      <c r="G1270">
        <v>900000</v>
      </c>
      <c r="H1270" t="s">
        <v>7</v>
      </c>
      <c r="I1270">
        <v>0</v>
      </c>
      <c r="J1270">
        <v>0</v>
      </c>
      <c r="K1270">
        <v>0</v>
      </c>
      <c r="L1270">
        <v>0</v>
      </c>
      <c r="M1270">
        <v>0</v>
      </c>
    </row>
    <row r="1271" spans="1:13" ht="15" customHeight="1" x14ac:dyDescent="0.25">
      <c r="A1271" t="s">
        <v>1436</v>
      </c>
      <c r="B1271" t="s">
        <v>27</v>
      </c>
      <c r="C1271">
        <v>0</v>
      </c>
      <c r="D1271" t="s">
        <v>325</v>
      </c>
      <c r="E1271" t="s">
        <v>2569</v>
      </c>
      <c r="F1271">
        <v>24</v>
      </c>
      <c r="G1271">
        <v>900000</v>
      </c>
      <c r="H1271">
        <v>900000</v>
      </c>
      <c r="I1271" t="s">
        <v>8</v>
      </c>
      <c r="J1271">
        <v>0</v>
      </c>
      <c r="K1271">
        <v>0</v>
      </c>
      <c r="L1271">
        <v>0</v>
      </c>
      <c r="M1271">
        <v>0</v>
      </c>
    </row>
    <row r="1272" spans="1:13" ht="15" customHeight="1" x14ac:dyDescent="0.25">
      <c r="A1272" t="s">
        <v>1438</v>
      </c>
      <c r="B1272" t="s">
        <v>27</v>
      </c>
      <c r="C1272" t="s">
        <v>331</v>
      </c>
      <c r="D1272" t="s">
        <v>325</v>
      </c>
      <c r="E1272" t="s">
        <v>2569</v>
      </c>
      <c r="F1272">
        <v>22</v>
      </c>
      <c r="G1272">
        <v>1223333</v>
      </c>
      <c r="H1272" t="s">
        <v>8</v>
      </c>
      <c r="I1272">
        <v>0</v>
      </c>
      <c r="J1272">
        <v>0</v>
      </c>
      <c r="K1272">
        <v>0</v>
      </c>
      <c r="L1272">
        <v>0</v>
      </c>
      <c r="M1272">
        <v>0</v>
      </c>
    </row>
    <row r="1273" spans="1:13" ht="15" customHeight="1" x14ac:dyDescent="0.25">
      <c r="A1273" t="s">
        <v>1448</v>
      </c>
      <c r="B1273" t="s">
        <v>27</v>
      </c>
      <c r="C1273" t="s">
        <v>331</v>
      </c>
      <c r="D1273" t="s">
        <v>324</v>
      </c>
      <c r="E1273" t="s">
        <v>2569</v>
      </c>
      <c r="F1273">
        <v>23</v>
      </c>
      <c r="G1273">
        <v>801667</v>
      </c>
      <c r="H1273" t="s">
        <v>8</v>
      </c>
      <c r="I1273">
        <v>0</v>
      </c>
      <c r="J1273">
        <v>0</v>
      </c>
      <c r="K1273">
        <v>0</v>
      </c>
      <c r="L1273">
        <v>0</v>
      </c>
      <c r="M1273">
        <v>0</v>
      </c>
    </row>
    <row r="1274" spans="1:13" ht="15" customHeight="1" x14ac:dyDescent="0.25">
      <c r="A1274" t="s">
        <v>1440</v>
      </c>
      <c r="B1274" t="s">
        <v>27</v>
      </c>
      <c r="C1274" t="s">
        <v>4758</v>
      </c>
      <c r="D1274" t="s">
        <v>121</v>
      </c>
      <c r="E1274" t="s">
        <v>2569</v>
      </c>
      <c r="F1274">
        <v>38</v>
      </c>
      <c r="G1274">
        <v>4750000</v>
      </c>
      <c r="H1274" t="s">
        <v>7</v>
      </c>
      <c r="I1274">
        <v>0</v>
      </c>
      <c r="J1274">
        <v>0</v>
      </c>
      <c r="K1274">
        <v>0</v>
      </c>
      <c r="L1274">
        <v>0</v>
      </c>
      <c r="M1274">
        <v>0</v>
      </c>
    </row>
    <row r="1275" spans="1:13" ht="15" customHeight="1" x14ac:dyDescent="0.25">
      <c r="A1275" t="s">
        <v>2256</v>
      </c>
      <c r="B1275" t="s">
        <v>27</v>
      </c>
      <c r="C1275">
        <v>0</v>
      </c>
      <c r="D1275" t="s">
        <v>121</v>
      </c>
      <c r="E1275" t="s">
        <v>2569</v>
      </c>
      <c r="F1275">
        <v>29</v>
      </c>
      <c r="G1275">
        <v>2600000</v>
      </c>
      <c r="H1275">
        <v>2600000</v>
      </c>
      <c r="I1275" t="s">
        <v>7</v>
      </c>
      <c r="J1275">
        <v>0</v>
      </c>
      <c r="K1275">
        <v>0</v>
      </c>
      <c r="L1275">
        <v>0</v>
      </c>
      <c r="M1275">
        <v>0</v>
      </c>
    </row>
    <row r="1276" spans="1:13" ht="15" customHeight="1" x14ac:dyDescent="0.25">
      <c r="A1276" t="s">
        <v>2452</v>
      </c>
      <c r="B1276" t="s">
        <v>27</v>
      </c>
      <c r="C1276" t="s">
        <v>316</v>
      </c>
      <c r="D1276" t="s">
        <v>85</v>
      </c>
      <c r="E1276" t="s">
        <v>320</v>
      </c>
      <c r="F1276">
        <v>34</v>
      </c>
      <c r="G1276">
        <v>5800000</v>
      </c>
      <c r="H1276" t="s">
        <v>7</v>
      </c>
      <c r="I1276">
        <v>0</v>
      </c>
      <c r="J1276">
        <v>0</v>
      </c>
      <c r="K1276">
        <v>0</v>
      </c>
      <c r="L1276">
        <v>0</v>
      </c>
      <c r="M1276">
        <v>0</v>
      </c>
    </row>
    <row r="1277" spans="1:13" ht="15" customHeight="1" x14ac:dyDescent="0.25">
      <c r="A1277" t="s">
        <v>1428</v>
      </c>
      <c r="B1277" t="s">
        <v>27</v>
      </c>
      <c r="C1277">
        <v>0</v>
      </c>
      <c r="D1277" t="s">
        <v>85</v>
      </c>
      <c r="E1277" t="s">
        <v>320</v>
      </c>
      <c r="F1277">
        <v>37</v>
      </c>
      <c r="G1277">
        <v>4875000</v>
      </c>
      <c r="H1277">
        <v>4875000</v>
      </c>
      <c r="I1277" t="s">
        <v>7</v>
      </c>
      <c r="J1277">
        <v>0</v>
      </c>
      <c r="K1277">
        <v>0</v>
      </c>
      <c r="L1277">
        <v>0</v>
      </c>
      <c r="M1277">
        <v>0</v>
      </c>
    </row>
    <row r="1278" spans="1:13" ht="15" customHeight="1" x14ac:dyDescent="0.25">
      <c r="A1278" t="s">
        <v>1429</v>
      </c>
      <c r="B1278" t="s">
        <v>27</v>
      </c>
      <c r="C1278" t="s">
        <v>326</v>
      </c>
      <c r="D1278" t="s">
        <v>90</v>
      </c>
      <c r="E1278" t="s">
        <v>320</v>
      </c>
      <c r="F1278">
        <v>34</v>
      </c>
      <c r="G1278">
        <v>4650000</v>
      </c>
      <c r="H1278" t="s">
        <v>7</v>
      </c>
      <c r="I1278">
        <v>0</v>
      </c>
      <c r="J1278">
        <v>0</v>
      </c>
      <c r="K1278">
        <v>0</v>
      </c>
      <c r="L1278">
        <v>0</v>
      </c>
      <c r="M1278">
        <v>0</v>
      </c>
    </row>
    <row r="1279" spans="1:13" ht="15" customHeight="1" x14ac:dyDescent="0.25">
      <c r="A1279" t="s">
        <v>2546</v>
      </c>
      <c r="B1279" t="s">
        <v>27</v>
      </c>
      <c r="C1279" t="s">
        <v>331</v>
      </c>
      <c r="D1279" t="s">
        <v>70</v>
      </c>
      <c r="E1279" t="s">
        <v>2581</v>
      </c>
      <c r="F1279">
        <v>20</v>
      </c>
      <c r="G1279">
        <v>1633333</v>
      </c>
      <c r="H1279">
        <v>1633333</v>
      </c>
      <c r="I1279">
        <v>1633333</v>
      </c>
      <c r="J1279" t="s">
        <v>8</v>
      </c>
      <c r="K1279">
        <v>0</v>
      </c>
      <c r="L1279">
        <v>0</v>
      </c>
      <c r="M1279">
        <v>0</v>
      </c>
    </row>
    <row r="1280" spans="1:13" ht="15" customHeight="1" x14ac:dyDescent="0.25">
      <c r="A1280" t="s">
        <v>2547</v>
      </c>
      <c r="B1280" t="s">
        <v>27</v>
      </c>
      <c r="C1280" t="s">
        <v>333</v>
      </c>
      <c r="D1280" t="s">
        <v>90</v>
      </c>
      <c r="E1280" t="s">
        <v>334</v>
      </c>
      <c r="F1280">
        <v>19</v>
      </c>
      <c r="G1280">
        <v>830000</v>
      </c>
      <c r="H1280">
        <v>830000</v>
      </c>
      <c r="I1280">
        <v>830000</v>
      </c>
      <c r="J1280" t="s">
        <v>8</v>
      </c>
      <c r="K1280">
        <v>0</v>
      </c>
      <c r="L1280">
        <v>0</v>
      </c>
      <c r="M1280">
        <v>0</v>
      </c>
    </row>
    <row r="1281" spans="1:13" ht="15" customHeight="1" x14ac:dyDescent="0.25">
      <c r="A1281" t="s">
        <v>1293</v>
      </c>
      <c r="B1281" t="s">
        <v>27</v>
      </c>
      <c r="C1281">
        <v>0</v>
      </c>
      <c r="D1281" t="s">
        <v>85</v>
      </c>
      <c r="E1281" t="s">
        <v>2581</v>
      </c>
      <c r="F1281">
        <v>28</v>
      </c>
      <c r="G1281">
        <v>800000</v>
      </c>
      <c r="H1281" t="s">
        <v>7</v>
      </c>
      <c r="I1281">
        <v>0</v>
      </c>
      <c r="J1281">
        <v>0</v>
      </c>
      <c r="K1281">
        <v>0</v>
      </c>
      <c r="L1281">
        <v>0</v>
      </c>
      <c r="M1281">
        <v>0</v>
      </c>
    </row>
    <row r="1282" spans="1:13" ht="15" customHeight="1" x14ac:dyDescent="0.25">
      <c r="A1282" t="s">
        <v>1590</v>
      </c>
      <c r="B1282" t="s">
        <v>27</v>
      </c>
      <c r="C1282" t="s">
        <v>331</v>
      </c>
      <c r="D1282" t="s">
        <v>85</v>
      </c>
      <c r="E1282" t="s">
        <v>2581</v>
      </c>
      <c r="F1282">
        <v>22</v>
      </c>
      <c r="G1282">
        <v>850000</v>
      </c>
      <c r="H1282">
        <v>850000</v>
      </c>
      <c r="I1282" t="s">
        <v>8</v>
      </c>
      <c r="J1282">
        <v>0</v>
      </c>
      <c r="K1282">
        <v>0</v>
      </c>
      <c r="L1282">
        <v>0</v>
      </c>
      <c r="M1282">
        <v>0</v>
      </c>
    </row>
    <row r="1283" spans="1:13" ht="15" customHeight="1" x14ac:dyDescent="0.25">
      <c r="A1283" t="s">
        <v>1445</v>
      </c>
      <c r="B1283" t="s">
        <v>27</v>
      </c>
      <c r="C1283" t="s">
        <v>331</v>
      </c>
      <c r="D1283" t="s">
        <v>85</v>
      </c>
      <c r="E1283" t="s">
        <v>2581</v>
      </c>
      <c r="F1283">
        <v>24</v>
      </c>
      <c r="G1283">
        <v>925000</v>
      </c>
      <c r="H1283" t="s">
        <v>8</v>
      </c>
      <c r="I1283">
        <v>0</v>
      </c>
      <c r="J1283">
        <v>0</v>
      </c>
      <c r="K1283">
        <v>0</v>
      </c>
      <c r="L1283">
        <v>0</v>
      </c>
      <c r="M1283">
        <v>0</v>
      </c>
    </row>
    <row r="1284" spans="1:13" ht="15" customHeight="1" x14ac:dyDescent="0.25">
      <c r="A1284" t="s">
        <v>1852</v>
      </c>
      <c r="B1284" t="s">
        <v>27</v>
      </c>
      <c r="C1284" t="s">
        <v>331</v>
      </c>
      <c r="D1284" t="s">
        <v>2576</v>
      </c>
      <c r="E1284" t="s">
        <v>2581</v>
      </c>
      <c r="F1284">
        <v>22</v>
      </c>
      <c r="G1284">
        <v>816667</v>
      </c>
      <c r="H1284" t="s">
        <v>8</v>
      </c>
      <c r="I1284">
        <v>0</v>
      </c>
      <c r="J1284">
        <v>0</v>
      </c>
      <c r="K1284">
        <v>0</v>
      </c>
      <c r="L1284">
        <v>0</v>
      </c>
      <c r="M1284">
        <v>0</v>
      </c>
    </row>
    <row r="1285" spans="1:13" ht="15" customHeight="1" x14ac:dyDescent="0.25">
      <c r="A1285" t="s">
        <v>2548</v>
      </c>
      <c r="B1285" t="s">
        <v>27</v>
      </c>
      <c r="C1285" t="s">
        <v>331</v>
      </c>
      <c r="D1285" t="s">
        <v>2572</v>
      </c>
      <c r="E1285" t="s">
        <v>2581</v>
      </c>
      <c r="F1285">
        <v>22</v>
      </c>
      <c r="G1285">
        <v>925000</v>
      </c>
      <c r="H1285" t="s">
        <v>8</v>
      </c>
      <c r="I1285">
        <v>0</v>
      </c>
      <c r="J1285">
        <v>0</v>
      </c>
      <c r="K1285">
        <v>0</v>
      </c>
      <c r="L1285">
        <v>0</v>
      </c>
      <c r="M1285">
        <v>0</v>
      </c>
    </row>
    <row r="1286" spans="1:13" ht="15" customHeight="1" x14ac:dyDescent="0.25">
      <c r="A1286" t="s">
        <v>1456</v>
      </c>
      <c r="B1286" t="s">
        <v>27</v>
      </c>
      <c r="C1286">
        <v>0</v>
      </c>
      <c r="D1286" t="s">
        <v>2571</v>
      </c>
      <c r="E1286" t="s">
        <v>2581</v>
      </c>
      <c r="F1286">
        <v>24</v>
      </c>
      <c r="G1286">
        <v>750000</v>
      </c>
      <c r="H1286" t="s">
        <v>8</v>
      </c>
      <c r="I1286">
        <v>0</v>
      </c>
      <c r="J1286">
        <v>0</v>
      </c>
      <c r="K1286">
        <v>0</v>
      </c>
      <c r="L1286">
        <v>0</v>
      </c>
      <c r="M1286">
        <v>0</v>
      </c>
    </row>
    <row r="1287" spans="1:13" ht="15" customHeight="1" x14ac:dyDescent="0.25">
      <c r="A1287" t="s">
        <v>1449</v>
      </c>
      <c r="B1287" t="s">
        <v>27</v>
      </c>
      <c r="C1287" t="s">
        <v>331</v>
      </c>
      <c r="D1287" t="s">
        <v>90</v>
      </c>
      <c r="E1287" t="s">
        <v>2581</v>
      </c>
      <c r="F1287">
        <v>19</v>
      </c>
      <c r="G1287">
        <v>888333</v>
      </c>
      <c r="H1287">
        <v>888333</v>
      </c>
      <c r="I1287">
        <v>888333</v>
      </c>
      <c r="J1287" t="s">
        <v>8</v>
      </c>
      <c r="K1287">
        <v>0</v>
      </c>
      <c r="L1287">
        <v>0</v>
      </c>
      <c r="M1287">
        <v>0</v>
      </c>
    </row>
    <row r="1288" spans="1:13" ht="15" customHeight="1" x14ac:dyDescent="0.25">
      <c r="A1288" t="s">
        <v>1594</v>
      </c>
      <c r="B1288" t="s">
        <v>27</v>
      </c>
      <c r="C1288" t="s">
        <v>331</v>
      </c>
      <c r="D1288" t="s">
        <v>90</v>
      </c>
      <c r="E1288" t="s">
        <v>2581</v>
      </c>
      <c r="F1288">
        <v>21</v>
      </c>
      <c r="G1288">
        <v>880000</v>
      </c>
      <c r="H1288">
        <v>880000</v>
      </c>
      <c r="I1288" t="s">
        <v>8</v>
      </c>
      <c r="J1288">
        <v>0</v>
      </c>
      <c r="K1288">
        <v>0</v>
      </c>
      <c r="L1288">
        <v>0</v>
      </c>
      <c r="M1288">
        <v>0</v>
      </c>
    </row>
    <row r="1289" spans="1:13" ht="15" customHeight="1" x14ac:dyDescent="0.25">
      <c r="A1289" t="s">
        <v>1452</v>
      </c>
      <c r="B1289" t="s">
        <v>27</v>
      </c>
      <c r="C1289" t="s">
        <v>331</v>
      </c>
      <c r="D1289" t="s">
        <v>70</v>
      </c>
      <c r="E1289" t="s">
        <v>2581</v>
      </c>
      <c r="F1289">
        <v>22</v>
      </c>
      <c r="G1289">
        <v>894166</v>
      </c>
      <c r="H1289" t="s">
        <v>8</v>
      </c>
      <c r="I1289">
        <v>0</v>
      </c>
      <c r="J1289">
        <v>0</v>
      </c>
      <c r="K1289">
        <v>0</v>
      </c>
      <c r="L1289">
        <v>0</v>
      </c>
      <c r="M1289">
        <v>0</v>
      </c>
    </row>
    <row r="1290" spans="1:13" ht="15" customHeight="1" x14ac:dyDescent="0.25">
      <c r="A1290" t="s">
        <v>1450</v>
      </c>
      <c r="B1290" t="s">
        <v>27</v>
      </c>
      <c r="C1290" t="s">
        <v>331</v>
      </c>
      <c r="D1290" t="s">
        <v>2571</v>
      </c>
      <c r="E1290" t="s">
        <v>2581</v>
      </c>
      <c r="F1290">
        <v>20</v>
      </c>
      <c r="G1290">
        <v>726667</v>
      </c>
      <c r="H1290">
        <v>726667</v>
      </c>
      <c r="I1290">
        <v>726667</v>
      </c>
      <c r="J1290" t="s">
        <v>8</v>
      </c>
      <c r="K1290">
        <v>0</v>
      </c>
      <c r="L1290">
        <v>0</v>
      </c>
      <c r="M1290">
        <v>0</v>
      </c>
    </row>
    <row r="1291" spans="1:13" ht="15" customHeight="1" x14ac:dyDescent="0.25">
      <c r="A1291" t="s">
        <v>1454</v>
      </c>
      <c r="B1291" t="s">
        <v>27</v>
      </c>
      <c r="C1291">
        <v>0</v>
      </c>
      <c r="D1291" t="s">
        <v>85</v>
      </c>
      <c r="E1291" t="s">
        <v>2581</v>
      </c>
      <c r="F1291">
        <v>25</v>
      </c>
      <c r="G1291">
        <v>725000</v>
      </c>
      <c r="H1291" t="s">
        <v>8</v>
      </c>
      <c r="I1291">
        <v>0</v>
      </c>
      <c r="J1291">
        <v>0</v>
      </c>
      <c r="K1291">
        <v>0</v>
      </c>
      <c r="L1291">
        <v>0</v>
      </c>
      <c r="M1291">
        <v>0</v>
      </c>
    </row>
    <row r="1292" spans="1:13" ht="15" customHeight="1" x14ac:dyDescent="0.25">
      <c r="A1292" t="s">
        <v>2272</v>
      </c>
      <c r="B1292" t="s">
        <v>27</v>
      </c>
      <c r="C1292">
        <v>0</v>
      </c>
      <c r="D1292" t="s">
        <v>2586</v>
      </c>
      <c r="E1292" t="s">
        <v>2581</v>
      </c>
      <c r="F1292">
        <v>23</v>
      </c>
      <c r="G1292">
        <v>700000</v>
      </c>
      <c r="H1292">
        <v>700000</v>
      </c>
      <c r="I1292" t="s">
        <v>8</v>
      </c>
      <c r="J1292">
        <v>0</v>
      </c>
      <c r="K1292">
        <v>0</v>
      </c>
      <c r="L1292">
        <v>0</v>
      </c>
      <c r="M1292">
        <v>0</v>
      </c>
    </row>
    <row r="1293" spans="1:13" ht="15" customHeight="1" x14ac:dyDescent="0.25">
      <c r="A1293" t="s">
        <v>2125</v>
      </c>
      <c r="B1293" t="s">
        <v>27</v>
      </c>
      <c r="C1293">
        <v>0</v>
      </c>
      <c r="D1293" t="s">
        <v>90</v>
      </c>
      <c r="E1293" t="s">
        <v>2581</v>
      </c>
      <c r="F1293">
        <v>24</v>
      </c>
      <c r="G1293">
        <v>700000</v>
      </c>
      <c r="H1293" t="s">
        <v>8</v>
      </c>
      <c r="I1293">
        <v>0</v>
      </c>
      <c r="J1293">
        <v>0</v>
      </c>
      <c r="K1293">
        <v>0</v>
      </c>
      <c r="L1293">
        <v>0</v>
      </c>
      <c r="M1293">
        <v>0</v>
      </c>
    </row>
    <row r="1294" spans="1:13" ht="15" customHeight="1" x14ac:dyDescent="0.25">
      <c r="A1294" t="s">
        <v>2640</v>
      </c>
      <c r="B1294" t="s">
        <v>27</v>
      </c>
      <c r="C1294" t="s">
        <v>331</v>
      </c>
      <c r="D1294" t="s">
        <v>324</v>
      </c>
      <c r="E1294" t="s">
        <v>2581</v>
      </c>
      <c r="F1294">
        <v>18</v>
      </c>
      <c r="G1294">
        <v>1350000</v>
      </c>
      <c r="H1294">
        <v>1350000</v>
      </c>
      <c r="I1294">
        <v>1350000</v>
      </c>
      <c r="J1294" t="s">
        <v>8</v>
      </c>
      <c r="K1294">
        <v>0</v>
      </c>
      <c r="L1294">
        <v>0</v>
      </c>
      <c r="M1294">
        <v>0</v>
      </c>
    </row>
    <row r="1295" spans="1:13" ht="15" customHeight="1" x14ac:dyDescent="0.25">
      <c r="A1295" t="s">
        <v>2756</v>
      </c>
      <c r="B1295" t="s">
        <v>27</v>
      </c>
      <c r="C1295" t="s">
        <v>331</v>
      </c>
      <c r="D1295" t="s">
        <v>325</v>
      </c>
      <c r="E1295" t="s">
        <v>2581</v>
      </c>
      <c r="F1295">
        <v>19</v>
      </c>
      <c r="G1295">
        <v>1313333</v>
      </c>
      <c r="H1295">
        <v>1313333</v>
      </c>
      <c r="I1295">
        <v>1313333</v>
      </c>
      <c r="J1295" t="s">
        <v>8</v>
      </c>
      <c r="K1295">
        <v>0</v>
      </c>
      <c r="L1295">
        <v>0</v>
      </c>
      <c r="M1295">
        <v>0</v>
      </c>
    </row>
    <row r="1296" spans="1:13" ht="15" customHeight="1" x14ac:dyDescent="0.25">
      <c r="A1296" t="s">
        <v>2549</v>
      </c>
      <c r="B1296" t="s">
        <v>27</v>
      </c>
      <c r="C1296" t="s">
        <v>331</v>
      </c>
      <c r="D1296" t="s">
        <v>325</v>
      </c>
      <c r="E1296" t="s">
        <v>2581</v>
      </c>
      <c r="F1296">
        <v>23</v>
      </c>
      <c r="G1296">
        <v>925000</v>
      </c>
      <c r="H1296">
        <v>925000</v>
      </c>
      <c r="I1296" t="s">
        <v>8</v>
      </c>
      <c r="J1296">
        <v>0</v>
      </c>
      <c r="K1296">
        <v>0</v>
      </c>
      <c r="L1296">
        <v>0</v>
      </c>
      <c r="M1296">
        <v>0</v>
      </c>
    </row>
    <row r="1297" spans="1:13" ht="15" customHeight="1" x14ac:dyDescent="0.25">
      <c r="A1297" t="s">
        <v>1294</v>
      </c>
      <c r="B1297" t="s">
        <v>27</v>
      </c>
      <c r="C1297">
        <v>0</v>
      </c>
      <c r="D1297" t="s">
        <v>324</v>
      </c>
      <c r="E1297" t="s">
        <v>2581</v>
      </c>
      <c r="F1297">
        <v>29</v>
      </c>
      <c r="G1297">
        <v>800000</v>
      </c>
      <c r="H1297" t="s">
        <v>7</v>
      </c>
      <c r="I1297">
        <v>0</v>
      </c>
      <c r="J1297">
        <v>0</v>
      </c>
      <c r="K1297">
        <v>0</v>
      </c>
      <c r="L1297">
        <v>0</v>
      </c>
      <c r="M1297">
        <v>0</v>
      </c>
    </row>
    <row r="1298" spans="1:13" ht="15" customHeight="1" x14ac:dyDescent="0.25">
      <c r="A1298" t="s">
        <v>1453</v>
      </c>
      <c r="B1298" t="s">
        <v>27</v>
      </c>
      <c r="C1298" t="s">
        <v>331</v>
      </c>
      <c r="D1298" t="s">
        <v>325</v>
      </c>
      <c r="E1298" t="s">
        <v>2581</v>
      </c>
      <c r="F1298">
        <v>21</v>
      </c>
      <c r="G1298">
        <v>780000</v>
      </c>
      <c r="H1298">
        <v>780000</v>
      </c>
      <c r="I1298" t="s">
        <v>8</v>
      </c>
      <c r="J1298">
        <v>0</v>
      </c>
      <c r="K1298">
        <v>0</v>
      </c>
      <c r="L1298">
        <v>0</v>
      </c>
      <c r="M1298">
        <v>0</v>
      </c>
    </row>
    <row r="1299" spans="1:13" ht="15" customHeight="1" x14ac:dyDescent="0.25">
      <c r="A1299" t="s">
        <v>2550</v>
      </c>
      <c r="B1299" t="s">
        <v>27</v>
      </c>
      <c r="C1299">
        <v>0</v>
      </c>
      <c r="D1299" t="s">
        <v>324</v>
      </c>
      <c r="E1299" t="s">
        <v>2581</v>
      </c>
      <c r="F1299">
        <v>25</v>
      </c>
      <c r="G1299">
        <v>700000</v>
      </c>
      <c r="H1299" t="s">
        <v>8</v>
      </c>
      <c r="I1299">
        <v>0</v>
      </c>
      <c r="J1299">
        <v>0</v>
      </c>
      <c r="K1299">
        <v>0</v>
      </c>
      <c r="L1299">
        <v>0</v>
      </c>
      <c r="M1299">
        <v>0</v>
      </c>
    </row>
    <row r="1300" spans="1:13" ht="15" customHeight="1" x14ac:dyDescent="0.25">
      <c r="A1300" t="s">
        <v>1444</v>
      </c>
      <c r="B1300" t="s">
        <v>27</v>
      </c>
      <c r="C1300">
        <v>0</v>
      </c>
      <c r="D1300" t="s">
        <v>325</v>
      </c>
      <c r="E1300" t="s">
        <v>2581</v>
      </c>
      <c r="F1300">
        <v>23</v>
      </c>
      <c r="G1300">
        <v>700000</v>
      </c>
      <c r="H1300" t="s">
        <v>8</v>
      </c>
      <c r="I1300">
        <v>0</v>
      </c>
      <c r="J1300">
        <v>0</v>
      </c>
      <c r="K1300">
        <v>0</v>
      </c>
      <c r="L1300">
        <v>0</v>
      </c>
      <c r="M1300">
        <v>0</v>
      </c>
    </row>
    <row r="1301" spans="1:13" ht="15" customHeight="1" x14ac:dyDescent="0.25">
      <c r="A1301" t="s">
        <v>2551</v>
      </c>
      <c r="B1301" t="s">
        <v>27</v>
      </c>
      <c r="C1301" t="s">
        <v>331</v>
      </c>
      <c r="D1301" t="s">
        <v>121</v>
      </c>
      <c r="E1301" t="s">
        <v>2581</v>
      </c>
      <c r="F1301">
        <v>23</v>
      </c>
      <c r="G1301">
        <v>925000</v>
      </c>
      <c r="H1301" t="s">
        <v>4738</v>
      </c>
      <c r="I1301">
        <v>0</v>
      </c>
      <c r="J1301">
        <v>0</v>
      </c>
      <c r="K1301">
        <v>0</v>
      </c>
      <c r="L1301">
        <v>0</v>
      </c>
      <c r="M1301">
        <v>0</v>
      </c>
    </row>
    <row r="1302" spans="1:13" ht="15" customHeight="1" x14ac:dyDescent="0.25">
      <c r="A1302" t="s">
        <v>1446</v>
      </c>
      <c r="B1302" t="s">
        <v>27</v>
      </c>
      <c r="C1302" t="s">
        <v>331</v>
      </c>
      <c r="D1302" t="s">
        <v>121</v>
      </c>
      <c r="E1302" t="s">
        <v>2581</v>
      </c>
      <c r="F1302">
        <v>21</v>
      </c>
      <c r="G1302">
        <v>910833</v>
      </c>
      <c r="H1302">
        <v>910833</v>
      </c>
      <c r="I1302" t="s">
        <v>8</v>
      </c>
      <c r="J1302">
        <v>0</v>
      </c>
      <c r="K1302">
        <v>0</v>
      </c>
      <c r="L1302">
        <v>0</v>
      </c>
      <c r="M1302">
        <v>0</v>
      </c>
    </row>
    <row r="1303" spans="1:13" x14ac:dyDescent="0.25">
      <c r="A1303" t="s">
        <v>2738</v>
      </c>
      <c r="B1303" t="s">
        <v>27</v>
      </c>
      <c r="C1303">
        <v>0</v>
      </c>
      <c r="D1303" t="s">
        <v>121</v>
      </c>
      <c r="E1303" t="s">
        <v>2581</v>
      </c>
      <c r="F1303">
        <v>24</v>
      </c>
      <c r="G1303">
        <v>700000</v>
      </c>
      <c r="H1303">
        <v>700000</v>
      </c>
      <c r="I1303" t="s">
        <v>8</v>
      </c>
      <c r="J1303">
        <v>0</v>
      </c>
      <c r="K1303">
        <v>0</v>
      </c>
      <c r="L1303">
        <v>0</v>
      </c>
      <c r="M1303">
        <v>0</v>
      </c>
    </row>
    <row r="1304" spans="1:13" ht="15" customHeight="1" x14ac:dyDescent="0.25">
      <c r="A1304" t="s">
        <v>2728</v>
      </c>
      <c r="B1304" t="s">
        <v>28</v>
      </c>
      <c r="C1304" t="s">
        <v>364</v>
      </c>
      <c r="D1304" t="s">
        <v>2593</v>
      </c>
      <c r="E1304" t="s">
        <v>2569</v>
      </c>
      <c r="F1304">
        <v>31</v>
      </c>
      <c r="G1304">
        <v>8275000</v>
      </c>
      <c r="H1304">
        <v>8275000</v>
      </c>
      <c r="I1304">
        <v>8275000</v>
      </c>
      <c r="J1304" t="s">
        <v>7</v>
      </c>
      <c r="K1304">
        <v>0</v>
      </c>
      <c r="L1304">
        <v>0</v>
      </c>
      <c r="M1304">
        <v>0</v>
      </c>
    </row>
    <row r="1305" spans="1:13" ht="15" customHeight="1" x14ac:dyDescent="0.25">
      <c r="A1305" t="s">
        <v>1696</v>
      </c>
      <c r="B1305" t="s">
        <v>28</v>
      </c>
      <c r="C1305">
        <v>0</v>
      </c>
      <c r="D1305" t="s">
        <v>85</v>
      </c>
      <c r="E1305" t="s">
        <v>2569</v>
      </c>
      <c r="F1305">
        <v>30</v>
      </c>
      <c r="G1305">
        <v>8250000</v>
      </c>
      <c r="H1305">
        <v>8250000</v>
      </c>
      <c r="I1305">
        <v>8250000</v>
      </c>
      <c r="J1305">
        <v>8250000</v>
      </c>
      <c r="K1305">
        <v>8250000</v>
      </c>
      <c r="L1305" t="s">
        <v>7</v>
      </c>
      <c r="M1305">
        <v>0</v>
      </c>
    </row>
    <row r="1306" spans="1:13" ht="15" customHeight="1" x14ac:dyDescent="0.25">
      <c r="A1306" t="s">
        <v>1667</v>
      </c>
      <c r="B1306" t="s">
        <v>28</v>
      </c>
      <c r="C1306" t="s">
        <v>364</v>
      </c>
      <c r="D1306" t="s">
        <v>70</v>
      </c>
      <c r="E1306" t="s">
        <v>2569</v>
      </c>
      <c r="F1306">
        <v>27</v>
      </c>
      <c r="G1306">
        <v>7142857</v>
      </c>
      <c r="H1306">
        <v>7142857</v>
      </c>
      <c r="I1306">
        <v>7142857</v>
      </c>
      <c r="J1306">
        <v>7142857</v>
      </c>
      <c r="K1306">
        <v>7142857</v>
      </c>
      <c r="L1306">
        <v>7142857</v>
      </c>
      <c r="M1306">
        <v>7142857</v>
      </c>
    </row>
    <row r="1307" spans="1:13" ht="15" customHeight="1" x14ac:dyDescent="0.25">
      <c r="A1307" t="s">
        <v>2639</v>
      </c>
      <c r="B1307" t="s">
        <v>28</v>
      </c>
      <c r="C1307">
        <v>0</v>
      </c>
      <c r="D1307" t="s">
        <v>90</v>
      </c>
      <c r="E1307" t="s">
        <v>2569</v>
      </c>
      <c r="F1307">
        <v>30</v>
      </c>
      <c r="G1307">
        <v>7000000</v>
      </c>
      <c r="H1307">
        <v>7000000</v>
      </c>
      <c r="I1307">
        <v>7000000</v>
      </c>
      <c r="J1307">
        <v>7000000</v>
      </c>
      <c r="K1307" t="s">
        <v>7</v>
      </c>
      <c r="L1307">
        <v>0</v>
      </c>
      <c r="M1307">
        <v>0</v>
      </c>
    </row>
    <row r="1308" spans="1:13" ht="15" customHeight="1" x14ac:dyDescent="0.25">
      <c r="A1308" t="s">
        <v>2699</v>
      </c>
      <c r="B1308" t="s">
        <v>28</v>
      </c>
      <c r="C1308">
        <v>0</v>
      </c>
      <c r="D1308" t="s">
        <v>70</v>
      </c>
      <c r="E1308" t="s">
        <v>2569</v>
      </c>
      <c r="F1308">
        <v>26</v>
      </c>
      <c r="G1308">
        <v>4333333</v>
      </c>
      <c r="H1308">
        <v>4333333</v>
      </c>
      <c r="I1308">
        <v>4333333</v>
      </c>
      <c r="J1308" t="s">
        <v>7</v>
      </c>
      <c r="K1308">
        <v>0</v>
      </c>
      <c r="L1308">
        <v>0</v>
      </c>
      <c r="M1308">
        <v>0</v>
      </c>
    </row>
    <row r="1309" spans="1:13" ht="15" customHeight="1" x14ac:dyDescent="0.25">
      <c r="A1309" t="s">
        <v>1700</v>
      </c>
      <c r="B1309" t="s">
        <v>28</v>
      </c>
      <c r="C1309">
        <v>0</v>
      </c>
      <c r="D1309" t="s">
        <v>70</v>
      </c>
      <c r="E1309" t="s">
        <v>2569</v>
      </c>
      <c r="F1309">
        <v>25</v>
      </c>
      <c r="G1309">
        <v>2300000</v>
      </c>
      <c r="H1309">
        <v>2300000</v>
      </c>
      <c r="I1309" t="s">
        <v>7</v>
      </c>
      <c r="J1309">
        <v>0</v>
      </c>
      <c r="K1309">
        <v>0</v>
      </c>
      <c r="L1309">
        <v>0</v>
      </c>
      <c r="M1309">
        <v>0</v>
      </c>
    </row>
    <row r="1310" spans="1:13" ht="15" customHeight="1" x14ac:dyDescent="0.25">
      <c r="A1310" t="s">
        <v>1698</v>
      </c>
      <c r="B1310" t="s">
        <v>28</v>
      </c>
      <c r="C1310">
        <v>0</v>
      </c>
      <c r="D1310" t="s">
        <v>2580</v>
      </c>
      <c r="E1310" t="s">
        <v>2569</v>
      </c>
      <c r="F1310">
        <v>30</v>
      </c>
      <c r="G1310">
        <v>1600000</v>
      </c>
      <c r="H1310">
        <v>1600000</v>
      </c>
      <c r="I1310" t="s">
        <v>7</v>
      </c>
      <c r="J1310">
        <v>0</v>
      </c>
      <c r="K1310">
        <v>0</v>
      </c>
      <c r="L1310">
        <v>0</v>
      </c>
      <c r="M1310">
        <v>0</v>
      </c>
    </row>
    <row r="1311" spans="1:13" ht="15" customHeight="1" x14ac:dyDescent="0.25">
      <c r="A1311" t="s">
        <v>1701</v>
      </c>
      <c r="B1311" t="s">
        <v>28</v>
      </c>
      <c r="C1311" t="s">
        <v>331</v>
      </c>
      <c r="D1311" t="s">
        <v>2576</v>
      </c>
      <c r="E1311" t="s">
        <v>2569</v>
      </c>
      <c r="F1311">
        <v>20</v>
      </c>
      <c r="G1311">
        <v>3575000</v>
      </c>
      <c r="H1311" t="s">
        <v>8</v>
      </c>
      <c r="I1311">
        <v>0</v>
      </c>
      <c r="J1311">
        <v>0</v>
      </c>
      <c r="K1311">
        <v>0</v>
      </c>
      <c r="L1311">
        <v>0</v>
      </c>
      <c r="M1311">
        <v>0</v>
      </c>
    </row>
    <row r="1312" spans="1:13" ht="15" customHeight="1" x14ac:dyDescent="0.25">
      <c r="A1312" t="s">
        <v>1702</v>
      </c>
      <c r="B1312" t="s">
        <v>28</v>
      </c>
      <c r="C1312" t="s">
        <v>348</v>
      </c>
      <c r="D1312" t="s">
        <v>90</v>
      </c>
      <c r="E1312" t="s">
        <v>2569</v>
      </c>
      <c r="F1312">
        <v>23</v>
      </c>
      <c r="G1312">
        <v>1137500</v>
      </c>
      <c r="H1312" t="s">
        <v>8</v>
      </c>
      <c r="I1312">
        <v>0</v>
      </c>
      <c r="J1312">
        <v>0</v>
      </c>
      <c r="K1312">
        <v>0</v>
      </c>
      <c r="L1312">
        <v>0</v>
      </c>
      <c r="M1312">
        <v>0</v>
      </c>
    </row>
    <row r="1313" spans="1:13" ht="15" customHeight="1" x14ac:dyDescent="0.25">
      <c r="A1313" t="s">
        <v>1609</v>
      </c>
      <c r="B1313" t="s">
        <v>28</v>
      </c>
      <c r="C1313">
        <v>0</v>
      </c>
      <c r="D1313" t="s">
        <v>85</v>
      </c>
      <c r="E1313" t="s">
        <v>2569</v>
      </c>
      <c r="F1313">
        <v>26</v>
      </c>
      <c r="G1313">
        <v>700000</v>
      </c>
      <c r="H1313" t="s">
        <v>7</v>
      </c>
      <c r="I1313">
        <v>0</v>
      </c>
      <c r="J1313">
        <v>0</v>
      </c>
      <c r="K1313">
        <v>0</v>
      </c>
      <c r="L1313">
        <v>0</v>
      </c>
      <c r="M1313">
        <v>0</v>
      </c>
    </row>
    <row r="1314" spans="1:13" ht="15" customHeight="1" x14ac:dyDescent="0.25">
      <c r="A1314" t="s">
        <v>1703</v>
      </c>
      <c r="B1314" t="s">
        <v>28</v>
      </c>
      <c r="C1314">
        <v>0</v>
      </c>
      <c r="D1314" t="s">
        <v>2572</v>
      </c>
      <c r="E1314" t="s">
        <v>2569</v>
      </c>
      <c r="F1314">
        <v>22</v>
      </c>
      <c r="G1314" t="s">
        <v>8</v>
      </c>
      <c r="H1314">
        <v>0</v>
      </c>
      <c r="I1314">
        <v>0</v>
      </c>
      <c r="J1314">
        <v>0</v>
      </c>
      <c r="K1314">
        <v>0</v>
      </c>
      <c r="L1314">
        <v>0</v>
      </c>
      <c r="M1314">
        <v>0</v>
      </c>
    </row>
    <row r="1315" spans="1:13" ht="15" customHeight="1" x14ac:dyDescent="0.25">
      <c r="A1315" t="s">
        <v>1773</v>
      </c>
      <c r="B1315" t="s">
        <v>28</v>
      </c>
      <c r="C1315" t="s">
        <v>326</v>
      </c>
      <c r="D1315" t="s">
        <v>324</v>
      </c>
      <c r="E1315" t="s">
        <v>2569</v>
      </c>
      <c r="F1315">
        <v>32</v>
      </c>
      <c r="G1315">
        <v>5750000</v>
      </c>
      <c r="H1315">
        <v>5750000</v>
      </c>
      <c r="I1315" t="s">
        <v>7</v>
      </c>
      <c r="J1315">
        <v>0</v>
      </c>
      <c r="K1315">
        <v>0</v>
      </c>
      <c r="L1315">
        <v>0</v>
      </c>
      <c r="M1315">
        <v>0</v>
      </c>
    </row>
    <row r="1316" spans="1:13" ht="15" customHeight="1" x14ac:dyDescent="0.25">
      <c r="A1316" t="s">
        <v>1704</v>
      </c>
      <c r="B1316" t="s">
        <v>28</v>
      </c>
      <c r="C1316">
        <v>0</v>
      </c>
      <c r="D1316" t="s">
        <v>325</v>
      </c>
      <c r="E1316" t="s">
        <v>2569</v>
      </c>
      <c r="F1316">
        <v>26</v>
      </c>
      <c r="G1316">
        <v>4500000</v>
      </c>
      <c r="H1316">
        <v>4500000</v>
      </c>
      <c r="I1316">
        <v>4500000</v>
      </c>
      <c r="J1316">
        <v>4500000</v>
      </c>
      <c r="K1316" t="s">
        <v>7</v>
      </c>
      <c r="L1316">
        <v>0</v>
      </c>
      <c r="M1316">
        <v>0</v>
      </c>
    </row>
    <row r="1317" spans="1:13" ht="15" customHeight="1" x14ac:dyDescent="0.25">
      <c r="A1317" t="s">
        <v>2216</v>
      </c>
      <c r="B1317" t="s">
        <v>28</v>
      </c>
      <c r="C1317">
        <v>0</v>
      </c>
      <c r="D1317" t="s">
        <v>324</v>
      </c>
      <c r="E1317" t="s">
        <v>2569</v>
      </c>
      <c r="F1317">
        <v>32</v>
      </c>
      <c r="G1317">
        <v>3800000</v>
      </c>
      <c r="H1317" t="s">
        <v>7</v>
      </c>
      <c r="I1317">
        <v>0</v>
      </c>
      <c r="J1317">
        <v>0</v>
      </c>
      <c r="K1317">
        <v>0</v>
      </c>
      <c r="L1317">
        <v>0</v>
      </c>
      <c r="M1317">
        <v>0</v>
      </c>
    </row>
    <row r="1318" spans="1:13" ht="15" customHeight="1" x14ac:dyDescent="0.25">
      <c r="A1318" t="s">
        <v>1707</v>
      </c>
      <c r="B1318" t="s">
        <v>28</v>
      </c>
      <c r="C1318">
        <v>0</v>
      </c>
      <c r="D1318" t="s">
        <v>324</v>
      </c>
      <c r="E1318" t="s">
        <v>2569</v>
      </c>
      <c r="F1318">
        <v>23</v>
      </c>
      <c r="G1318">
        <v>3250000</v>
      </c>
      <c r="H1318">
        <v>3250000</v>
      </c>
      <c r="I1318" t="s">
        <v>8</v>
      </c>
      <c r="J1318">
        <v>0</v>
      </c>
      <c r="K1318">
        <v>0</v>
      </c>
      <c r="L1318">
        <v>0</v>
      </c>
      <c r="M1318">
        <v>0</v>
      </c>
    </row>
    <row r="1319" spans="1:13" ht="15" customHeight="1" x14ac:dyDescent="0.25">
      <c r="A1319" t="s">
        <v>2757</v>
      </c>
      <c r="B1319" t="s">
        <v>28</v>
      </c>
      <c r="C1319">
        <v>0</v>
      </c>
      <c r="D1319" t="s">
        <v>325</v>
      </c>
      <c r="E1319" t="s">
        <v>2569</v>
      </c>
      <c r="F1319">
        <v>24</v>
      </c>
      <c r="G1319">
        <v>1150000</v>
      </c>
      <c r="H1319" t="s">
        <v>8</v>
      </c>
      <c r="I1319">
        <v>0</v>
      </c>
      <c r="J1319">
        <v>0</v>
      </c>
      <c r="K1319">
        <v>0</v>
      </c>
      <c r="L1319">
        <v>0</v>
      </c>
      <c r="M1319">
        <v>0</v>
      </c>
    </row>
    <row r="1320" spans="1:13" ht="15" customHeight="1" x14ac:dyDescent="0.25">
      <c r="A1320" t="s">
        <v>1727</v>
      </c>
      <c r="B1320" t="s">
        <v>28</v>
      </c>
      <c r="C1320">
        <v>0</v>
      </c>
      <c r="D1320" t="s">
        <v>325</v>
      </c>
      <c r="E1320" t="s">
        <v>2569</v>
      </c>
      <c r="F1320">
        <v>24</v>
      </c>
      <c r="G1320">
        <v>700000</v>
      </c>
      <c r="H1320">
        <v>700000</v>
      </c>
      <c r="I1320" t="s">
        <v>8</v>
      </c>
      <c r="J1320">
        <v>0</v>
      </c>
      <c r="K1320">
        <v>0</v>
      </c>
      <c r="L1320">
        <v>0</v>
      </c>
      <c r="M1320">
        <v>0</v>
      </c>
    </row>
    <row r="1321" spans="1:13" ht="15" customHeight="1" x14ac:dyDescent="0.25">
      <c r="A1321" t="s">
        <v>1728</v>
      </c>
      <c r="B1321" t="s">
        <v>28</v>
      </c>
      <c r="C1321" t="s">
        <v>331</v>
      </c>
      <c r="D1321" t="s">
        <v>324</v>
      </c>
      <c r="E1321" t="s">
        <v>2569</v>
      </c>
      <c r="F1321">
        <v>22</v>
      </c>
      <c r="G1321">
        <v>678889</v>
      </c>
      <c r="H1321" t="s">
        <v>8</v>
      </c>
      <c r="I1321">
        <v>0</v>
      </c>
      <c r="J1321">
        <v>0</v>
      </c>
      <c r="K1321">
        <v>0</v>
      </c>
      <c r="L1321">
        <v>0</v>
      </c>
      <c r="M1321">
        <v>0</v>
      </c>
    </row>
    <row r="1322" spans="1:13" ht="15" customHeight="1" x14ac:dyDescent="0.25">
      <c r="A1322" t="s">
        <v>1706</v>
      </c>
      <c r="B1322" t="s">
        <v>28</v>
      </c>
      <c r="C1322">
        <v>0</v>
      </c>
      <c r="D1322" t="s">
        <v>325</v>
      </c>
      <c r="E1322" t="s">
        <v>2569</v>
      </c>
      <c r="F1322">
        <v>22</v>
      </c>
      <c r="G1322" t="s">
        <v>8</v>
      </c>
      <c r="H1322">
        <v>0</v>
      </c>
      <c r="I1322">
        <v>0</v>
      </c>
      <c r="J1322">
        <v>0</v>
      </c>
      <c r="K1322">
        <v>0</v>
      </c>
      <c r="L1322">
        <v>0</v>
      </c>
      <c r="M1322">
        <v>0</v>
      </c>
    </row>
    <row r="1323" spans="1:13" ht="15" customHeight="1" x14ac:dyDescent="0.25">
      <c r="A1323" t="s">
        <v>1709</v>
      </c>
      <c r="B1323" t="s">
        <v>28</v>
      </c>
      <c r="C1323">
        <v>0</v>
      </c>
      <c r="D1323" t="s">
        <v>121</v>
      </c>
      <c r="E1323" t="s">
        <v>2569</v>
      </c>
      <c r="F1323">
        <v>34</v>
      </c>
      <c r="G1323">
        <v>2000000</v>
      </c>
      <c r="H1323" t="s">
        <v>7</v>
      </c>
      <c r="I1323">
        <v>0</v>
      </c>
      <c r="J1323">
        <v>0</v>
      </c>
      <c r="K1323">
        <v>0</v>
      </c>
      <c r="L1323">
        <v>0</v>
      </c>
      <c r="M1323">
        <v>0</v>
      </c>
    </row>
    <row r="1324" spans="1:13" ht="15" customHeight="1" x14ac:dyDescent="0.25">
      <c r="A1324" t="s">
        <v>1724</v>
      </c>
      <c r="B1324" t="s">
        <v>28</v>
      </c>
      <c r="C1324" t="s">
        <v>331</v>
      </c>
      <c r="D1324" t="s">
        <v>121</v>
      </c>
      <c r="E1324" t="s">
        <v>2569</v>
      </c>
      <c r="F1324">
        <v>21</v>
      </c>
      <c r="G1324">
        <v>863333</v>
      </c>
      <c r="H1324">
        <v>863333</v>
      </c>
      <c r="I1324" t="s">
        <v>8</v>
      </c>
      <c r="J1324">
        <v>0</v>
      </c>
      <c r="K1324">
        <v>0</v>
      </c>
      <c r="L1324">
        <v>0</v>
      </c>
      <c r="M1324">
        <v>0</v>
      </c>
    </row>
    <row r="1325" spans="1:13" ht="15" customHeight="1" x14ac:dyDescent="0.25">
      <c r="A1325" t="s">
        <v>1868</v>
      </c>
      <c r="B1325" t="s">
        <v>28</v>
      </c>
      <c r="C1325">
        <v>0</v>
      </c>
      <c r="D1325" t="s">
        <v>85</v>
      </c>
      <c r="E1325" t="s">
        <v>320</v>
      </c>
      <c r="F1325">
        <v>27</v>
      </c>
      <c r="G1325">
        <v>1000000</v>
      </c>
      <c r="H1325" t="s">
        <v>7</v>
      </c>
      <c r="I1325">
        <v>0</v>
      </c>
      <c r="J1325">
        <v>0</v>
      </c>
      <c r="K1325">
        <v>0</v>
      </c>
      <c r="L1325">
        <v>0</v>
      </c>
      <c r="M1325">
        <v>0</v>
      </c>
    </row>
    <row r="1326" spans="1:13" ht="15" customHeight="1" x14ac:dyDescent="0.25">
      <c r="A1326" t="s">
        <v>2528</v>
      </c>
      <c r="B1326" t="s">
        <v>28</v>
      </c>
      <c r="C1326" t="s">
        <v>331</v>
      </c>
      <c r="D1326" t="s">
        <v>90</v>
      </c>
      <c r="E1326" t="s">
        <v>2581</v>
      </c>
      <c r="F1326">
        <v>19</v>
      </c>
      <c r="G1326">
        <v>1425000</v>
      </c>
      <c r="H1326">
        <v>1425000</v>
      </c>
      <c r="I1326">
        <v>1425000</v>
      </c>
      <c r="J1326" t="s">
        <v>8</v>
      </c>
      <c r="K1326">
        <v>0</v>
      </c>
      <c r="L1326">
        <v>0</v>
      </c>
      <c r="M1326">
        <v>0</v>
      </c>
    </row>
    <row r="1327" spans="1:13" ht="15" customHeight="1" x14ac:dyDescent="0.25">
      <c r="A1327" t="s">
        <v>1712</v>
      </c>
      <c r="B1327" t="s">
        <v>28</v>
      </c>
      <c r="C1327" t="s">
        <v>331</v>
      </c>
      <c r="D1327" t="s">
        <v>70</v>
      </c>
      <c r="E1327" t="s">
        <v>2581</v>
      </c>
      <c r="F1327">
        <v>21</v>
      </c>
      <c r="G1327">
        <v>1106666</v>
      </c>
      <c r="H1327">
        <v>1106666</v>
      </c>
      <c r="I1327" t="s">
        <v>8</v>
      </c>
      <c r="J1327">
        <v>0</v>
      </c>
      <c r="K1327">
        <v>0</v>
      </c>
      <c r="L1327">
        <v>0</v>
      </c>
      <c r="M1327">
        <v>0</v>
      </c>
    </row>
    <row r="1328" spans="1:13" ht="15" customHeight="1" x14ac:dyDescent="0.25">
      <c r="A1328" t="s">
        <v>1711</v>
      </c>
      <c r="B1328" t="s">
        <v>28</v>
      </c>
      <c r="C1328" t="s">
        <v>331</v>
      </c>
      <c r="D1328" t="s">
        <v>70</v>
      </c>
      <c r="E1328" t="s">
        <v>2581</v>
      </c>
      <c r="F1328">
        <v>20</v>
      </c>
      <c r="G1328">
        <v>863333</v>
      </c>
      <c r="H1328">
        <v>863333</v>
      </c>
      <c r="I1328">
        <v>863333</v>
      </c>
      <c r="J1328" t="s">
        <v>8</v>
      </c>
      <c r="K1328">
        <v>0</v>
      </c>
      <c r="L1328">
        <v>0</v>
      </c>
      <c r="M1328">
        <v>0</v>
      </c>
    </row>
    <row r="1329" spans="1:13" ht="15" customHeight="1" x14ac:dyDescent="0.25">
      <c r="A1329" t="s">
        <v>1716</v>
      </c>
      <c r="B1329" t="s">
        <v>28</v>
      </c>
      <c r="C1329" t="s">
        <v>331</v>
      </c>
      <c r="D1329" t="s">
        <v>70</v>
      </c>
      <c r="E1329" t="s">
        <v>2581</v>
      </c>
      <c r="F1329">
        <v>22</v>
      </c>
      <c r="G1329">
        <v>925000</v>
      </c>
      <c r="H1329" t="s">
        <v>8</v>
      </c>
      <c r="I1329">
        <v>0</v>
      </c>
      <c r="J1329">
        <v>0</v>
      </c>
      <c r="K1329">
        <v>0</v>
      </c>
      <c r="L1329">
        <v>0</v>
      </c>
      <c r="M1329">
        <v>0</v>
      </c>
    </row>
    <row r="1330" spans="1:13" ht="15" customHeight="1" x14ac:dyDescent="0.25">
      <c r="A1330" t="s">
        <v>1717</v>
      </c>
      <c r="B1330" t="s">
        <v>28</v>
      </c>
      <c r="C1330" t="s">
        <v>331</v>
      </c>
      <c r="D1330" t="s">
        <v>70</v>
      </c>
      <c r="E1330" t="s">
        <v>2581</v>
      </c>
      <c r="F1330">
        <v>21</v>
      </c>
      <c r="G1330">
        <v>863333</v>
      </c>
      <c r="H1330">
        <v>863333</v>
      </c>
      <c r="I1330" t="s">
        <v>8</v>
      </c>
      <c r="J1330">
        <v>0</v>
      </c>
      <c r="K1330">
        <v>0</v>
      </c>
      <c r="L1330">
        <v>0</v>
      </c>
      <c r="M1330">
        <v>0</v>
      </c>
    </row>
    <row r="1331" spans="1:13" ht="15" customHeight="1" x14ac:dyDescent="0.25">
      <c r="A1331" t="s">
        <v>1713</v>
      </c>
      <c r="B1331" t="s">
        <v>28</v>
      </c>
      <c r="C1331" t="s">
        <v>331</v>
      </c>
      <c r="D1331" t="s">
        <v>90</v>
      </c>
      <c r="E1331" t="s">
        <v>2581</v>
      </c>
      <c r="F1331">
        <v>20</v>
      </c>
      <c r="G1331">
        <v>863333</v>
      </c>
      <c r="H1331">
        <v>863333</v>
      </c>
      <c r="I1331">
        <v>863333</v>
      </c>
      <c r="J1331" t="s">
        <v>8</v>
      </c>
      <c r="K1331">
        <v>0</v>
      </c>
      <c r="L1331">
        <v>0</v>
      </c>
      <c r="M1331">
        <v>0</v>
      </c>
    </row>
    <row r="1332" spans="1:13" ht="15" customHeight="1" x14ac:dyDescent="0.25">
      <c r="A1332" t="s">
        <v>1718</v>
      </c>
      <c r="B1332" t="s">
        <v>28</v>
      </c>
      <c r="C1332" t="s">
        <v>331</v>
      </c>
      <c r="D1332" t="s">
        <v>90</v>
      </c>
      <c r="E1332" t="s">
        <v>2581</v>
      </c>
      <c r="F1332">
        <v>21</v>
      </c>
      <c r="G1332">
        <v>925000</v>
      </c>
      <c r="H1332">
        <v>925000</v>
      </c>
      <c r="I1332" t="s">
        <v>8</v>
      </c>
      <c r="J1332">
        <v>0</v>
      </c>
      <c r="K1332">
        <v>0</v>
      </c>
      <c r="L1332">
        <v>0</v>
      </c>
      <c r="M1332">
        <v>0</v>
      </c>
    </row>
    <row r="1333" spans="1:13" ht="15" customHeight="1" x14ac:dyDescent="0.25">
      <c r="A1333" t="s">
        <v>1714</v>
      </c>
      <c r="B1333" t="s">
        <v>28</v>
      </c>
      <c r="C1333" t="s">
        <v>331</v>
      </c>
      <c r="D1333" t="s">
        <v>85</v>
      </c>
      <c r="E1333" t="s">
        <v>2581</v>
      </c>
      <c r="F1333">
        <v>20</v>
      </c>
      <c r="G1333">
        <v>879167</v>
      </c>
      <c r="H1333">
        <v>879167</v>
      </c>
      <c r="I1333">
        <v>879167</v>
      </c>
      <c r="J1333" t="s">
        <v>8</v>
      </c>
      <c r="K1333">
        <v>0</v>
      </c>
      <c r="L1333">
        <v>0</v>
      </c>
      <c r="M1333">
        <v>0</v>
      </c>
    </row>
    <row r="1334" spans="1:13" ht="15" customHeight="1" x14ac:dyDescent="0.25">
      <c r="A1334" t="s">
        <v>1715</v>
      </c>
      <c r="B1334" t="s">
        <v>28</v>
      </c>
      <c r="C1334" t="s">
        <v>331</v>
      </c>
      <c r="D1334" t="s">
        <v>90</v>
      </c>
      <c r="E1334" t="s">
        <v>2581</v>
      </c>
      <c r="F1334">
        <v>20</v>
      </c>
      <c r="G1334">
        <v>879167</v>
      </c>
      <c r="H1334">
        <v>879167</v>
      </c>
      <c r="I1334">
        <v>879167</v>
      </c>
      <c r="J1334" t="s">
        <v>8</v>
      </c>
      <c r="K1334">
        <v>0</v>
      </c>
      <c r="L1334">
        <v>0</v>
      </c>
      <c r="M1334">
        <v>0</v>
      </c>
    </row>
    <row r="1335" spans="1:13" ht="15" customHeight="1" x14ac:dyDescent="0.25">
      <c r="A1335" t="s">
        <v>1719</v>
      </c>
      <c r="B1335" t="s">
        <v>28</v>
      </c>
      <c r="C1335" t="s">
        <v>331</v>
      </c>
      <c r="D1335" t="s">
        <v>2596</v>
      </c>
      <c r="E1335" t="s">
        <v>2581</v>
      </c>
      <c r="F1335">
        <v>22</v>
      </c>
      <c r="G1335">
        <v>850000</v>
      </c>
      <c r="H1335">
        <v>850000</v>
      </c>
      <c r="I1335" t="s">
        <v>8</v>
      </c>
      <c r="J1335">
        <v>0</v>
      </c>
      <c r="K1335">
        <v>0</v>
      </c>
      <c r="L1335">
        <v>0</v>
      </c>
      <c r="M1335">
        <v>0</v>
      </c>
    </row>
    <row r="1336" spans="1:13" ht="15" customHeight="1" x14ac:dyDescent="0.25">
      <c r="A1336" t="s">
        <v>1465</v>
      </c>
      <c r="B1336" t="s">
        <v>28</v>
      </c>
      <c r="C1336">
        <v>0</v>
      </c>
      <c r="D1336" t="s">
        <v>2586</v>
      </c>
      <c r="E1336" t="s">
        <v>2581</v>
      </c>
      <c r="F1336">
        <v>28</v>
      </c>
      <c r="G1336">
        <v>750000</v>
      </c>
      <c r="H1336">
        <v>750000</v>
      </c>
      <c r="I1336" t="s">
        <v>7</v>
      </c>
      <c r="J1336">
        <v>0</v>
      </c>
      <c r="K1336">
        <v>0</v>
      </c>
      <c r="L1336">
        <v>0</v>
      </c>
      <c r="M1336">
        <v>0</v>
      </c>
    </row>
    <row r="1337" spans="1:13" ht="15" customHeight="1" x14ac:dyDescent="0.25">
      <c r="A1337" t="s">
        <v>1723</v>
      </c>
      <c r="B1337" t="s">
        <v>28</v>
      </c>
      <c r="C1337" t="s">
        <v>331</v>
      </c>
      <c r="D1337" t="s">
        <v>70</v>
      </c>
      <c r="E1337" t="s">
        <v>2581</v>
      </c>
      <c r="F1337">
        <v>21</v>
      </c>
      <c r="G1337">
        <v>790000</v>
      </c>
      <c r="H1337">
        <v>790000</v>
      </c>
      <c r="I1337" t="s">
        <v>8</v>
      </c>
      <c r="J1337">
        <v>0</v>
      </c>
      <c r="K1337">
        <v>0</v>
      </c>
      <c r="L1337">
        <v>0</v>
      </c>
      <c r="M1337">
        <v>0</v>
      </c>
    </row>
    <row r="1338" spans="1:13" ht="15" customHeight="1" x14ac:dyDescent="0.25">
      <c r="A1338" t="s">
        <v>1328</v>
      </c>
      <c r="B1338" t="s">
        <v>28</v>
      </c>
      <c r="C1338">
        <v>0</v>
      </c>
      <c r="D1338" t="s">
        <v>70</v>
      </c>
      <c r="E1338" t="s">
        <v>2581</v>
      </c>
      <c r="F1338">
        <v>27</v>
      </c>
      <c r="G1338">
        <v>700000</v>
      </c>
      <c r="H1338" t="s">
        <v>7</v>
      </c>
      <c r="I1338">
        <v>0</v>
      </c>
      <c r="J1338">
        <v>0</v>
      </c>
      <c r="K1338">
        <v>0</v>
      </c>
      <c r="L1338">
        <v>0</v>
      </c>
      <c r="M1338">
        <v>0</v>
      </c>
    </row>
    <row r="1339" spans="1:13" x14ac:dyDescent="0.25">
      <c r="A1339" t="s">
        <v>2772</v>
      </c>
      <c r="B1339" t="s">
        <v>28</v>
      </c>
      <c r="C1339">
        <v>0</v>
      </c>
      <c r="D1339" t="s">
        <v>85</v>
      </c>
      <c r="E1339" t="s">
        <v>2581</v>
      </c>
      <c r="F1339">
        <v>23</v>
      </c>
      <c r="G1339">
        <v>700000</v>
      </c>
      <c r="H1339" t="s">
        <v>8</v>
      </c>
      <c r="I1339">
        <v>0</v>
      </c>
      <c r="J1339">
        <v>0</v>
      </c>
      <c r="K1339">
        <v>0</v>
      </c>
      <c r="L1339">
        <v>0</v>
      </c>
      <c r="M1339">
        <v>0</v>
      </c>
    </row>
    <row r="1340" spans="1:13" ht="15" customHeight="1" x14ac:dyDescent="0.25">
      <c r="A1340" t="s">
        <v>2529</v>
      </c>
      <c r="B1340" t="s">
        <v>28</v>
      </c>
      <c r="C1340" t="s">
        <v>333</v>
      </c>
      <c r="D1340" t="s">
        <v>325</v>
      </c>
      <c r="E1340" t="s">
        <v>334</v>
      </c>
      <c r="F1340">
        <v>19</v>
      </c>
      <c r="G1340">
        <v>793333</v>
      </c>
      <c r="H1340">
        <v>793333</v>
      </c>
      <c r="I1340">
        <v>793333</v>
      </c>
      <c r="J1340" t="s">
        <v>8</v>
      </c>
      <c r="K1340">
        <v>0</v>
      </c>
      <c r="L1340">
        <v>0</v>
      </c>
      <c r="M1340">
        <v>0</v>
      </c>
    </row>
    <row r="1341" spans="1:13" ht="15" customHeight="1" x14ac:dyDescent="0.25">
      <c r="A1341" t="s">
        <v>2056</v>
      </c>
      <c r="B1341" t="s">
        <v>28</v>
      </c>
      <c r="C1341">
        <v>0</v>
      </c>
      <c r="D1341" t="s">
        <v>324</v>
      </c>
      <c r="E1341" t="s">
        <v>2581</v>
      </c>
      <c r="F1341">
        <v>26</v>
      </c>
      <c r="G1341">
        <v>750000</v>
      </c>
      <c r="H1341" t="s">
        <v>7</v>
      </c>
      <c r="I1341">
        <v>0</v>
      </c>
      <c r="J1341">
        <v>0</v>
      </c>
      <c r="K1341">
        <v>0</v>
      </c>
      <c r="L1341">
        <v>0</v>
      </c>
      <c r="M1341">
        <v>0</v>
      </c>
    </row>
    <row r="1342" spans="1:13" ht="15" customHeight="1" x14ac:dyDescent="0.25">
      <c r="A1342" t="s">
        <v>1722</v>
      </c>
      <c r="B1342" t="s">
        <v>28</v>
      </c>
      <c r="C1342" t="s">
        <v>331</v>
      </c>
      <c r="D1342" t="s">
        <v>324</v>
      </c>
      <c r="E1342" t="s">
        <v>2581</v>
      </c>
      <c r="F1342">
        <v>23</v>
      </c>
      <c r="G1342">
        <v>825000</v>
      </c>
      <c r="H1342" t="s">
        <v>8</v>
      </c>
      <c r="I1342">
        <v>0</v>
      </c>
      <c r="J1342">
        <v>0</v>
      </c>
      <c r="K1342">
        <v>0</v>
      </c>
      <c r="L1342">
        <v>0</v>
      </c>
      <c r="M1342">
        <v>0</v>
      </c>
    </row>
    <row r="1343" spans="1:13" ht="15" customHeight="1" x14ac:dyDescent="0.25">
      <c r="A1343" t="s">
        <v>1911</v>
      </c>
      <c r="B1343" t="s">
        <v>28</v>
      </c>
      <c r="C1343">
        <v>0</v>
      </c>
      <c r="D1343" t="s">
        <v>324</v>
      </c>
      <c r="E1343" t="s">
        <v>2581</v>
      </c>
      <c r="F1343">
        <v>33</v>
      </c>
      <c r="G1343">
        <v>700000</v>
      </c>
      <c r="H1343">
        <v>700000</v>
      </c>
      <c r="I1343" t="s">
        <v>7</v>
      </c>
      <c r="J1343">
        <v>0</v>
      </c>
      <c r="K1343">
        <v>0</v>
      </c>
      <c r="L1343">
        <v>0</v>
      </c>
      <c r="M1343">
        <v>0</v>
      </c>
    </row>
    <row r="1344" spans="1:13" ht="15" customHeight="1" x14ac:dyDescent="0.25">
      <c r="A1344" t="s">
        <v>1682</v>
      </c>
      <c r="B1344" t="s">
        <v>28</v>
      </c>
      <c r="C1344">
        <v>0</v>
      </c>
      <c r="D1344" t="s">
        <v>324</v>
      </c>
      <c r="E1344" t="s">
        <v>2581</v>
      </c>
      <c r="F1344">
        <v>24</v>
      </c>
      <c r="G1344">
        <v>700000</v>
      </c>
      <c r="H1344">
        <v>700000</v>
      </c>
      <c r="I1344" t="s">
        <v>8</v>
      </c>
      <c r="J1344">
        <v>0</v>
      </c>
      <c r="K1344">
        <v>0</v>
      </c>
      <c r="L1344">
        <v>0</v>
      </c>
      <c r="M1344">
        <v>0</v>
      </c>
    </row>
    <row r="1345" spans="1:13" ht="15" customHeight="1" x14ac:dyDescent="0.25">
      <c r="A1345" t="s">
        <v>1987</v>
      </c>
      <c r="B1345" t="s">
        <v>28</v>
      </c>
      <c r="C1345">
        <v>0</v>
      </c>
      <c r="D1345" t="s">
        <v>325</v>
      </c>
      <c r="E1345" t="s">
        <v>2581</v>
      </c>
      <c r="F1345">
        <v>26</v>
      </c>
      <c r="G1345">
        <v>700000</v>
      </c>
      <c r="H1345">
        <v>700000</v>
      </c>
      <c r="I1345" t="s">
        <v>7</v>
      </c>
      <c r="J1345">
        <v>0</v>
      </c>
      <c r="K1345">
        <v>0</v>
      </c>
      <c r="L1345">
        <v>0</v>
      </c>
      <c r="M1345">
        <v>0</v>
      </c>
    </row>
    <row r="1346" spans="1:13" ht="15" customHeight="1" x14ac:dyDescent="0.25">
      <c r="A1346" t="s">
        <v>1729</v>
      </c>
      <c r="B1346" t="s">
        <v>28</v>
      </c>
      <c r="C1346">
        <v>0</v>
      </c>
      <c r="D1346" t="s">
        <v>324</v>
      </c>
      <c r="E1346" t="s">
        <v>2581</v>
      </c>
      <c r="F1346">
        <v>25</v>
      </c>
      <c r="G1346">
        <v>675000</v>
      </c>
      <c r="H1346" t="s">
        <v>8</v>
      </c>
      <c r="I1346">
        <v>0</v>
      </c>
      <c r="J1346">
        <v>0</v>
      </c>
      <c r="K1346">
        <v>0</v>
      </c>
      <c r="L1346">
        <v>0</v>
      </c>
      <c r="M1346">
        <v>0</v>
      </c>
    </row>
    <row r="1347" spans="1:13" ht="15" customHeight="1" x14ac:dyDescent="0.25">
      <c r="A1347" t="s">
        <v>1730</v>
      </c>
      <c r="B1347" t="s">
        <v>28</v>
      </c>
      <c r="C1347">
        <v>0</v>
      </c>
      <c r="D1347" t="s">
        <v>325</v>
      </c>
      <c r="E1347" t="s">
        <v>2581</v>
      </c>
      <c r="F1347">
        <v>30</v>
      </c>
      <c r="G1347">
        <v>675000</v>
      </c>
      <c r="H1347" t="s">
        <v>7</v>
      </c>
      <c r="I1347">
        <v>0</v>
      </c>
      <c r="J1347">
        <v>0</v>
      </c>
      <c r="K1347">
        <v>0</v>
      </c>
      <c r="L1347">
        <v>0</v>
      </c>
      <c r="M1347">
        <v>0</v>
      </c>
    </row>
    <row r="1348" spans="1:13" ht="15" customHeight="1" x14ac:dyDescent="0.25">
      <c r="A1348" t="s">
        <v>2530</v>
      </c>
      <c r="B1348" t="s">
        <v>28</v>
      </c>
      <c r="C1348" t="s">
        <v>331</v>
      </c>
      <c r="D1348" t="s">
        <v>121</v>
      </c>
      <c r="E1348" t="s">
        <v>2581</v>
      </c>
      <c r="F1348">
        <v>20</v>
      </c>
      <c r="G1348">
        <v>925000</v>
      </c>
      <c r="H1348">
        <v>925000</v>
      </c>
      <c r="I1348">
        <v>925000</v>
      </c>
      <c r="J1348" t="s">
        <v>8</v>
      </c>
      <c r="K1348">
        <v>0</v>
      </c>
      <c r="L1348">
        <v>0</v>
      </c>
      <c r="M1348">
        <v>0</v>
      </c>
    </row>
    <row r="1349" spans="1:13" ht="15" customHeight="1" x14ac:dyDescent="0.25">
      <c r="A1349" t="s">
        <v>2746</v>
      </c>
      <c r="B1349" t="s">
        <v>28</v>
      </c>
      <c r="C1349" t="s">
        <v>331</v>
      </c>
      <c r="D1349" t="s">
        <v>121</v>
      </c>
      <c r="E1349" t="s">
        <v>2581</v>
      </c>
      <c r="F1349">
        <v>22</v>
      </c>
      <c r="G1349">
        <v>925000</v>
      </c>
      <c r="H1349">
        <v>925000</v>
      </c>
      <c r="I1349" t="s">
        <v>8</v>
      </c>
      <c r="J1349">
        <v>0</v>
      </c>
      <c r="K1349">
        <v>0</v>
      </c>
      <c r="L1349">
        <v>0</v>
      </c>
      <c r="M1349">
        <v>0</v>
      </c>
    </row>
    <row r="1350" spans="1:13" ht="15" customHeight="1" x14ac:dyDescent="0.25">
      <c r="A1350" t="s">
        <v>1721</v>
      </c>
      <c r="B1350" t="s">
        <v>28</v>
      </c>
      <c r="C1350">
        <v>0</v>
      </c>
      <c r="D1350" t="s">
        <v>121</v>
      </c>
      <c r="E1350" t="s">
        <v>2581</v>
      </c>
      <c r="F1350">
        <v>26</v>
      </c>
      <c r="G1350">
        <v>750000</v>
      </c>
      <c r="H1350" t="s">
        <v>7</v>
      </c>
      <c r="I1350">
        <v>0</v>
      </c>
      <c r="J1350">
        <v>0</v>
      </c>
      <c r="K1350">
        <v>0</v>
      </c>
      <c r="L1350">
        <v>0</v>
      </c>
      <c r="M1350">
        <v>0</v>
      </c>
    </row>
    <row r="1351" spans="1:13" ht="15" customHeight="1" x14ac:dyDescent="0.25">
      <c r="A1351" t="s">
        <v>2776</v>
      </c>
      <c r="B1351" t="s">
        <v>28</v>
      </c>
      <c r="C1351">
        <v>0</v>
      </c>
      <c r="D1351" t="s">
        <v>121</v>
      </c>
      <c r="E1351" t="s">
        <v>2581</v>
      </c>
      <c r="F1351">
        <v>28</v>
      </c>
      <c r="G1351">
        <v>700000</v>
      </c>
      <c r="H1351" t="s">
        <v>7</v>
      </c>
      <c r="I1351">
        <v>0</v>
      </c>
      <c r="J1351">
        <v>0</v>
      </c>
      <c r="K1351">
        <v>0</v>
      </c>
      <c r="L1351">
        <v>0</v>
      </c>
      <c r="M1351">
        <v>0</v>
      </c>
    </row>
    <row r="1352" spans="1:13" ht="15" customHeight="1" x14ac:dyDescent="0.25">
      <c r="A1352" t="s">
        <v>2705</v>
      </c>
      <c r="B1352" t="s">
        <v>15</v>
      </c>
      <c r="C1352">
        <v>0</v>
      </c>
      <c r="D1352" t="s">
        <v>2576</v>
      </c>
      <c r="E1352" t="s">
        <v>2569</v>
      </c>
      <c r="F1352">
        <v>23</v>
      </c>
      <c r="G1352">
        <v>6300000</v>
      </c>
      <c r="H1352">
        <v>6300000</v>
      </c>
      <c r="I1352">
        <v>6300000</v>
      </c>
      <c r="J1352">
        <v>6300000</v>
      </c>
      <c r="K1352" t="s">
        <v>7</v>
      </c>
      <c r="L1352">
        <v>0</v>
      </c>
      <c r="M1352">
        <v>0</v>
      </c>
    </row>
    <row r="1353" spans="1:13" ht="15" customHeight="1" x14ac:dyDescent="0.25">
      <c r="A1353" t="s">
        <v>2730</v>
      </c>
      <c r="B1353" t="s">
        <v>15</v>
      </c>
      <c r="C1353" t="s">
        <v>326</v>
      </c>
      <c r="D1353" t="s">
        <v>90</v>
      </c>
      <c r="E1353" t="s">
        <v>2569</v>
      </c>
      <c r="F1353">
        <v>26</v>
      </c>
      <c r="G1353">
        <v>5571429</v>
      </c>
      <c r="H1353">
        <v>5571429</v>
      </c>
      <c r="I1353" t="s">
        <v>7</v>
      </c>
      <c r="J1353">
        <v>0</v>
      </c>
      <c r="K1353">
        <v>0</v>
      </c>
      <c r="L1353">
        <v>0</v>
      </c>
      <c r="M1353">
        <v>0</v>
      </c>
    </row>
    <row r="1354" spans="1:13" ht="15" customHeight="1" x14ac:dyDescent="0.25">
      <c r="A1354" t="s">
        <v>1497</v>
      </c>
      <c r="B1354" t="s">
        <v>15</v>
      </c>
      <c r="C1354" t="s">
        <v>326</v>
      </c>
      <c r="D1354" t="s">
        <v>70</v>
      </c>
      <c r="E1354" t="s">
        <v>2569</v>
      </c>
      <c r="F1354">
        <v>28</v>
      </c>
      <c r="G1354">
        <v>4500000</v>
      </c>
      <c r="H1354">
        <v>4500000</v>
      </c>
      <c r="I1354">
        <v>4500000</v>
      </c>
      <c r="J1354" t="s">
        <v>7</v>
      </c>
      <c r="K1354">
        <v>0</v>
      </c>
      <c r="L1354">
        <v>0</v>
      </c>
      <c r="M1354">
        <v>0</v>
      </c>
    </row>
    <row r="1355" spans="1:13" ht="15" customHeight="1" x14ac:dyDescent="0.25">
      <c r="A1355" t="s">
        <v>2208</v>
      </c>
      <c r="B1355" t="s">
        <v>15</v>
      </c>
      <c r="C1355">
        <v>0</v>
      </c>
      <c r="D1355" t="s">
        <v>85</v>
      </c>
      <c r="E1355" t="s">
        <v>2569</v>
      </c>
      <c r="F1355">
        <v>27</v>
      </c>
      <c r="G1355">
        <v>3900000</v>
      </c>
      <c r="H1355">
        <v>3900000</v>
      </c>
      <c r="I1355">
        <v>3900000</v>
      </c>
      <c r="J1355">
        <v>3900000</v>
      </c>
      <c r="K1355" t="s">
        <v>7</v>
      </c>
      <c r="L1355">
        <v>0</v>
      </c>
      <c r="M1355">
        <v>0</v>
      </c>
    </row>
    <row r="1356" spans="1:13" ht="15" customHeight="1" x14ac:dyDescent="0.25">
      <c r="A1356" t="s">
        <v>1832</v>
      </c>
      <c r="B1356" t="s">
        <v>15</v>
      </c>
      <c r="C1356">
        <v>0</v>
      </c>
      <c r="D1356" t="s">
        <v>2570</v>
      </c>
      <c r="E1356" t="s">
        <v>2569</v>
      </c>
      <c r="F1356">
        <v>24</v>
      </c>
      <c r="G1356">
        <v>3500000</v>
      </c>
      <c r="H1356">
        <v>3500000</v>
      </c>
      <c r="I1356">
        <v>3500000</v>
      </c>
      <c r="J1356">
        <v>3500000</v>
      </c>
      <c r="K1356" t="s">
        <v>7</v>
      </c>
      <c r="L1356">
        <v>0</v>
      </c>
      <c r="M1356">
        <v>0</v>
      </c>
    </row>
    <row r="1357" spans="1:13" ht="15" customHeight="1" x14ac:dyDescent="0.25">
      <c r="A1357" t="s">
        <v>2777</v>
      </c>
      <c r="B1357" t="s">
        <v>15</v>
      </c>
      <c r="C1357">
        <v>0</v>
      </c>
      <c r="D1357" t="s">
        <v>2580</v>
      </c>
      <c r="E1357" t="s">
        <v>2569</v>
      </c>
      <c r="F1357">
        <v>24</v>
      </c>
      <c r="G1357">
        <v>3250000</v>
      </c>
      <c r="H1357" t="s">
        <v>8</v>
      </c>
      <c r="I1357">
        <v>0</v>
      </c>
      <c r="J1357">
        <v>0</v>
      </c>
      <c r="K1357">
        <v>0</v>
      </c>
      <c r="L1357">
        <v>0</v>
      </c>
      <c r="M1357">
        <v>0</v>
      </c>
    </row>
    <row r="1358" spans="1:13" ht="15" customHeight="1" x14ac:dyDescent="0.25">
      <c r="A1358" t="s">
        <v>1828</v>
      </c>
      <c r="B1358" t="s">
        <v>15</v>
      </c>
      <c r="C1358">
        <v>0</v>
      </c>
      <c r="D1358" t="s">
        <v>2580</v>
      </c>
      <c r="E1358" t="s">
        <v>2569</v>
      </c>
      <c r="F1358">
        <v>29</v>
      </c>
      <c r="G1358">
        <v>2850000</v>
      </c>
      <c r="H1358">
        <v>2850000</v>
      </c>
      <c r="I1358" t="s">
        <v>7</v>
      </c>
      <c r="J1358">
        <v>0</v>
      </c>
      <c r="K1358">
        <v>0</v>
      </c>
      <c r="L1358">
        <v>0</v>
      </c>
      <c r="M1358">
        <v>0</v>
      </c>
    </row>
    <row r="1359" spans="1:13" ht="15" customHeight="1" x14ac:dyDescent="0.25">
      <c r="A1359" t="s">
        <v>1827</v>
      </c>
      <c r="B1359" t="s">
        <v>15</v>
      </c>
      <c r="C1359">
        <v>0</v>
      </c>
      <c r="D1359" t="s">
        <v>2571</v>
      </c>
      <c r="E1359" t="s">
        <v>2569</v>
      </c>
      <c r="F1359">
        <v>29</v>
      </c>
      <c r="G1359">
        <v>2600000</v>
      </c>
      <c r="H1359" t="s">
        <v>7</v>
      </c>
      <c r="I1359">
        <v>0</v>
      </c>
      <c r="J1359">
        <v>0</v>
      </c>
      <c r="K1359">
        <v>0</v>
      </c>
      <c r="L1359">
        <v>0</v>
      </c>
      <c r="M1359">
        <v>0</v>
      </c>
    </row>
    <row r="1360" spans="1:13" ht="15" customHeight="1" x14ac:dyDescent="0.25">
      <c r="A1360" t="s">
        <v>1829</v>
      </c>
      <c r="B1360" t="s">
        <v>15</v>
      </c>
      <c r="C1360">
        <v>0</v>
      </c>
      <c r="D1360" t="s">
        <v>2580</v>
      </c>
      <c r="E1360" t="s">
        <v>2569</v>
      </c>
      <c r="F1360">
        <v>26</v>
      </c>
      <c r="G1360">
        <v>1975000</v>
      </c>
      <c r="H1360" t="s">
        <v>7</v>
      </c>
      <c r="I1360">
        <v>0</v>
      </c>
      <c r="J1360">
        <v>0</v>
      </c>
      <c r="K1360">
        <v>0</v>
      </c>
      <c r="L1360">
        <v>0</v>
      </c>
      <c r="M1360">
        <v>0</v>
      </c>
    </row>
    <row r="1361" spans="1:13" ht="15" customHeight="1" x14ac:dyDescent="0.25">
      <c r="A1361" t="s">
        <v>2775</v>
      </c>
      <c r="B1361" t="s">
        <v>15</v>
      </c>
      <c r="C1361">
        <v>0</v>
      </c>
      <c r="D1361" t="s">
        <v>2586</v>
      </c>
      <c r="E1361" t="s">
        <v>2569</v>
      </c>
      <c r="F1361">
        <v>34</v>
      </c>
      <c r="G1361">
        <v>1800000</v>
      </c>
      <c r="H1361">
        <v>1800000</v>
      </c>
      <c r="I1361" t="s">
        <v>7</v>
      </c>
      <c r="J1361">
        <v>0</v>
      </c>
      <c r="K1361">
        <v>0</v>
      </c>
      <c r="L1361">
        <v>0</v>
      </c>
      <c r="M1361">
        <v>0</v>
      </c>
    </row>
    <row r="1362" spans="1:13" ht="15" customHeight="1" x14ac:dyDescent="0.25">
      <c r="A1362" t="s">
        <v>1834</v>
      </c>
      <c r="B1362" t="s">
        <v>15</v>
      </c>
      <c r="C1362" t="s">
        <v>331</v>
      </c>
      <c r="D1362" t="s">
        <v>2591</v>
      </c>
      <c r="E1362" t="s">
        <v>2569</v>
      </c>
      <c r="F1362">
        <v>21</v>
      </c>
      <c r="G1362">
        <v>1673333</v>
      </c>
      <c r="H1362" t="s">
        <v>8</v>
      </c>
      <c r="I1362">
        <v>0</v>
      </c>
      <c r="J1362">
        <v>0</v>
      </c>
      <c r="K1362">
        <v>0</v>
      </c>
      <c r="L1362">
        <v>0</v>
      </c>
      <c r="M1362">
        <v>0</v>
      </c>
    </row>
    <row r="1363" spans="1:13" ht="15" customHeight="1" x14ac:dyDescent="0.25">
      <c r="A1363" t="s">
        <v>4759</v>
      </c>
      <c r="B1363" t="s">
        <v>15</v>
      </c>
      <c r="C1363">
        <v>0</v>
      </c>
      <c r="D1363" t="s">
        <v>2580</v>
      </c>
      <c r="E1363" t="s">
        <v>2569</v>
      </c>
      <c r="F1363">
        <v>24</v>
      </c>
      <c r="G1363">
        <v>850000</v>
      </c>
      <c r="H1363" t="s">
        <v>8</v>
      </c>
      <c r="I1363">
        <v>0</v>
      </c>
      <c r="J1363">
        <v>0</v>
      </c>
      <c r="K1363">
        <v>0</v>
      </c>
      <c r="L1363">
        <v>0</v>
      </c>
      <c r="M1363">
        <v>0</v>
      </c>
    </row>
    <row r="1364" spans="1:13" ht="15" customHeight="1" x14ac:dyDescent="0.25">
      <c r="A1364" t="s">
        <v>1850</v>
      </c>
      <c r="B1364" t="s">
        <v>15</v>
      </c>
      <c r="C1364">
        <v>0</v>
      </c>
      <c r="D1364" t="s">
        <v>70</v>
      </c>
      <c r="E1364" t="s">
        <v>2569</v>
      </c>
      <c r="F1364">
        <v>23</v>
      </c>
      <c r="G1364">
        <v>750000</v>
      </c>
      <c r="H1364" t="s">
        <v>8</v>
      </c>
      <c r="I1364">
        <v>0</v>
      </c>
      <c r="J1364">
        <v>0</v>
      </c>
      <c r="K1364">
        <v>0</v>
      </c>
      <c r="L1364">
        <v>0</v>
      </c>
      <c r="M1364">
        <v>0</v>
      </c>
    </row>
    <row r="1365" spans="1:13" ht="15" customHeight="1" x14ac:dyDescent="0.25">
      <c r="A1365" t="s">
        <v>1833</v>
      </c>
      <c r="B1365" t="s">
        <v>15</v>
      </c>
      <c r="C1365">
        <v>0</v>
      </c>
      <c r="D1365" t="s">
        <v>85</v>
      </c>
      <c r="E1365" t="s">
        <v>2569</v>
      </c>
      <c r="F1365">
        <v>22</v>
      </c>
      <c r="G1365" t="s">
        <v>8</v>
      </c>
      <c r="H1365">
        <v>0</v>
      </c>
      <c r="I1365">
        <v>0</v>
      </c>
      <c r="J1365">
        <v>0</v>
      </c>
      <c r="K1365">
        <v>0</v>
      </c>
      <c r="L1365">
        <v>0</v>
      </c>
      <c r="M1365">
        <v>0</v>
      </c>
    </row>
    <row r="1366" spans="1:13" ht="15" customHeight="1" x14ac:dyDescent="0.25">
      <c r="A1366" t="s">
        <v>2706</v>
      </c>
      <c r="B1366" t="s">
        <v>15</v>
      </c>
      <c r="C1366" t="s">
        <v>316</v>
      </c>
      <c r="D1366" t="s">
        <v>324</v>
      </c>
      <c r="E1366" t="s">
        <v>2569</v>
      </c>
      <c r="F1366">
        <v>31</v>
      </c>
      <c r="G1366">
        <v>6000000</v>
      </c>
      <c r="H1366">
        <v>6000000</v>
      </c>
      <c r="I1366">
        <v>6000000</v>
      </c>
      <c r="J1366">
        <v>6000000</v>
      </c>
      <c r="K1366" t="s">
        <v>7</v>
      </c>
      <c r="L1366">
        <v>0</v>
      </c>
      <c r="M1366">
        <v>0</v>
      </c>
    </row>
    <row r="1367" spans="1:13" ht="15" customHeight="1" x14ac:dyDescent="0.25">
      <c r="A1367" t="s">
        <v>1836</v>
      </c>
      <c r="B1367" t="s">
        <v>15</v>
      </c>
      <c r="C1367">
        <v>0</v>
      </c>
      <c r="D1367" t="s">
        <v>325</v>
      </c>
      <c r="E1367" t="s">
        <v>2569</v>
      </c>
      <c r="F1367">
        <v>30</v>
      </c>
      <c r="G1367">
        <v>4250000</v>
      </c>
      <c r="H1367">
        <v>4250000</v>
      </c>
      <c r="I1367" t="s">
        <v>7</v>
      </c>
      <c r="J1367">
        <v>0</v>
      </c>
      <c r="K1367">
        <v>0</v>
      </c>
      <c r="L1367">
        <v>0</v>
      </c>
      <c r="M1367">
        <v>0</v>
      </c>
    </row>
    <row r="1368" spans="1:13" ht="15" customHeight="1" x14ac:dyDescent="0.25">
      <c r="A1368" t="s">
        <v>1838</v>
      </c>
      <c r="B1368" t="s">
        <v>15</v>
      </c>
      <c r="C1368">
        <v>0</v>
      </c>
      <c r="D1368" t="s">
        <v>325</v>
      </c>
      <c r="E1368" t="s">
        <v>2569</v>
      </c>
      <c r="F1368">
        <v>24</v>
      </c>
      <c r="G1368">
        <v>3200000</v>
      </c>
      <c r="H1368" t="s">
        <v>8</v>
      </c>
      <c r="I1368">
        <v>0</v>
      </c>
      <c r="J1368">
        <v>0</v>
      </c>
      <c r="K1368">
        <v>0</v>
      </c>
      <c r="L1368">
        <v>0</v>
      </c>
      <c r="M1368">
        <v>0</v>
      </c>
    </row>
    <row r="1369" spans="1:13" ht="15" customHeight="1" x14ac:dyDescent="0.25">
      <c r="A1369" t="s">
        <v>1839</v>
      </c>
      <c r="B1369" t="s">
        <v>15</v>
      </c>
      <c r="C1369">
        <v>0</v>
      </c>
      <c r="D1369" t="s">
        <v>325</v>
      </c>
      <c r="E1369" t="s">
        <v>2569</v>
      </c>
      <c r="F1369">
        <v>29</v>
      </c>
      <c r="G1369">
        <v>1450000</v>
      </c>
      <c r="H1369" t="s">
        <v>7</v>
      </c>
      <c r="I1369">
        <v>0</v>
      </c>
      <c r="J1369">
        <v>0</v>
      </c>
      <c r="K1369">
        <v>0</v>
      </c>
      <c r="L1369">
        <v>0</v>
      </c>
      <c r="M1369">
        <v>0</v>
      </c>
    </row>
    <row r="1370" spans="1:13" ht="15" customHeight="1" x14ac:dyDescent="0.25">
      <c r="A1370" t="s">
        <v>2073</v>
      </c>
      <c r="B1370" t="s">
        <v>15</v>
      </c>
      <c r="C1370">
        <v>0</v>
      </c>
      <c r="D1370" t="s">
        <v>325</v>
      </c>
      <c r="E1370" t="s">
        <v>2569</v>
      </c>
      <c r="F1370">
        <v>29</v>
      </c>
      <c r="G1370">
        <v>1375000</v>
      </c>
      <c r="H1370" t="s">
        <v>7</v>
      </c>
      <c r="I1370">
        <v>0</v>
      </c>
      <c r="J1370">
        <v>0</v>
      </c>
      <c r="K1370">
        <v>0</v>
      </c>
      <c r="L1370">
        <v>0</v>
      </c>
      <c r="M1370">
        <v>0</v>
      </c>
    </row>
    <row r="1371" spans="1:13" ht="15" customHeight="1" x14ac:dyDescent="0.25">
      <c r="A1371" t="s">
        <v>2559</v>
      </c>
      <c r="B1371" t="s">
        <v>15</v>
      </c>
      <c r="C1371" t="s">
        <v>331</v>
      </c>
      <c r="D1371" t="s">
        <v>324</v>
      </c>
      <c r="E1371" t="s">
        <v>2569</v>
      </c>
      <c r="F1371">
        <v>20</v>
      </c>
      <c r="G1371">
        <v>2854166</v>
      </c>
      <c r="H1371">
        <v>2854166</v>
      </c>
      <c r="I1371" t="s">
        <v>8</v>
      </c>
      <c r="J1371">
        <v>0</v>
      </c>
      <c r="K1371">
        <v>0</v>
      </c>
      <c r="L1371">
        <v>0</v>
      </c>
      <c r="M1371">
        <v>0</v>
      </c>
    </row>
    <row r="1372" spans="1:13" ht="15" customHeight="1" x14ac:dyDescent="0.25">
      <c r="A1372" t="s">
        <v>1860</v>
      </c>
      <c r="B1372" t="s">
        <v>15</v>
      </c>
      <c r="C1372">
        <v>0</v>
      </c>
      <c r="D1372" t="s">
        <v>325</v>
      </c>
      <c r="E1372" t="s">
        <v>2569</v>
      </c>
      <c r="F1372">
        <v>24</v>
      </c>
      <c r="G1372">
        <v>735000</v>
      </c>
      <c r="H1372" t="s">
        <v>8</v>
      </c>
      <c r="I1372">
        <v>0</v>
      </c>
      <c r="J1372">
        <v>0</v>
      </c>
      <c r="K1372">
        <v>0</v>
      </c>
      <c r="L1372">
        <v>0</v>
      </c>
      <c r="M1372">
        <v>0</v>
      </c>
    </row>
    <row r="1373" spans="1:13" ht="15" customHeight="1" x14ac:dyDescent="0.25">
      <c r="A1373" t="s">
        <v>1840</v>
      </c>
      <c r="B1373" t="s">
        <v>15</v>
      </c>
      <c r="C1373" t="s">
        <v>348</v>
      </c>
      <c r="D1373" t="s">
        <v>325</v>
      </c>
      <c r="E1373" t="s">
        <v>2569</v>
      </c>
      <c r="F1373">
        <v>21</v>
      </c>
      <c r="G1373">
        <v>935833</v>
      </c>
      <c r="H1373">
        <v>5000000</v>
      </c>
      <c r="I1373">
        <v>5000000</v>
      </c>
      <c r="J1373">
        <v>5000000</v>
      </c>
      <c r="K1373">
        <v>5000000</v>
      </c>
      <c r="L1373">
        <v>5000000</v>
      </c>
      <c r="M1373">
        <v>5000000</v>
      </c>
    </row>
    <row r="1374" spans="1:13" ht="15" customHeight="1" x14ac:dyDescent="0.25">
      <c r="A1374" t="s">
        <v>1843</v>
      </c>
      <c r="B1374" t="s">
        <v>15</v>
      </c>
      <c r="C1374">
        <v>0</v>
      </c>
      <c r="D1374" t="s">
        <v>121</v>
      </c>
      <c r="E1374" t="s">
        <v>2569</v>
      </c>
      <c r="F1374">
        <v>27</v>
      </c>
      <c r="G1374">
        <v>3333333</v>
      </c>
      <c r="H1374">
        <v>3333333</v>
      </c>
      <c r="I1374" t="s">
        <v>7</v>
      </c>
      <c r="J1374">
        <v>0</v>
      </c>
      <c r="K1374">
        <v>0</v>
      </c>
      <c r="L1374">
        <v>0</v>
      </c>
      <c r="M1374">
        <v>0</v>
      </c>
    </row>
    <row r="1375" spans="1:13" ht="15" customHeight="1" x14ac:dyDescent="0.25">
      <c r="A1375" t="s">
        <v>1857</v>
      </c>
      <c r="B1375" t="s">
        <v>15</v>
      </c>
      <c r="C1375">
        <v>0</v>
      </c>
      <c r="D1375" t="s">
        <v>121</v>
      </c>
      <c r="E1375" t="s">
        <v>2569</v>
      </c>
      <c r="F1375">
        <v>29</v>
      </c>
      <c r="G1375">
        <v>950000</v>
      </c>
      <c r="H1375" t="s">
        <v>7</v>
      </c>
      <c r="I1375">
        <v>0</v>
      </c>
      <c r="J1375">
        <v>0</v>
      </c>
      <c r="K1375">
        <v>0</v>
      </c>
      <c r="L1375">
        <v>0</v>
      </c>
      <c r="M1375">
        <v>0</v>
      </c>
    </row>
    <row r="1376" spans="1:13" ht="15" customHeight="1" x14ac:dyDescent="0.25">
      <c r="A1376" t="s">
        <v>1845</v>
      </c>
      <c r="B1376" t="s">
        <v>15</v>
      </c>
      <c r="C1376" t="s">
        <v>331</v>
      </c>
      <c r="D1376" t="s">
        <v>70</v>
      </c>
      <c r="E1376" t="s">
        <v>2581</v>
      </c>
      <c r="F1376">
        <v>21</v>
      </c>
      <c r="G1376">
        <v>1137500</v>
      </c>
      <c r="H1376">
        <v>1137500</v>
      </c>
      <c r="I1376" t="s">
        <v>8</v>
      </c>
      <c r="J1376">
        <v>0</v>
      </c>
      <c r="K1376">
        <v>0</v>
      </c>
      <c r="L1376">
        <v>0</v>
      </c>
      <c r="M1376">
        <v>0</v>
      </c>
    </row>
    <row r="1377" spans="1:13" ht="15" customHeight="1" x14ac:dyDescent="0.25">
      <c r="A1377" t="s">
        <v>2560</v>
      </c>
      <c r="B1377" t="s">
        <v>15</v>
      </c>
      <c r="C1377" t="s">
        <v>331</v>
      </c>
      <c r="D1377" t="s">
        <v>70</v>
      </c>
      <c r="E1377" t="s">
        <v>2581</v>
      </c>
      <c r="F1377">
        <v>20</v>
      </c>
      <c r="G1377">
        <v>1075000</v>
      </c>
      <c r="H1377">
        <v>1075000</v>
      </c>
      <c r="I1377">
        <v>1075000</v>
      </c>
      <c r="J1377" t="s">
        <v>8</v>
      </c>
      <c r="K1377">
        <v>0</v>
      </c>
      <c r="L1377">
        <v>0</v>
      </c>
      <c r="M1377">
        <v>0</v>
      </c>
    </row>
    <row r="1378" spans="1:13" ht="15" customHeight="1" x14ac:dyDescent="0.25">
      <c r="A1378" t="s">
        <v>1848</v>
      </c>
      <c r="B1378" t="s">
        <v>15</v>
      </c>
      <c r="C1378" t="s">
        <v>331</v>
      </c>
      <c r="D1378" t="s">
        <v>85</v>
      </c>
      <c r="E1378" t="s">
        <v>2581</v>
      </c>
      <c r="F1378">
        <v>23</v>
      </c>
      <c r="G1378">
        <v>1137500</v>
      </c>
      <c r="H1378" t="s">
        <v>8</v>
      </c>
      <c r="I1378">
        <v>0</v>
      </c>
      <c r="J1378">
        <v>0</v>
      </c>
      <c r="K1378">
        <v>0</v>
      </c>
      <c r="L1378">
        <v>0</v>
      </c>
      <c r="M1378">
        <v>0</v>
      </c>
    </row>
    <row r="1379" spans="1:13" ht="15" customHeight="1" x14ac:dyDescent="0.25">
      <c r="A1379" t="s">
        <v>1846</v>
      </c>
      <c r="B1379" t="s">
        <v>15</v>
      </c>
      <c r="C1379" t="s">
        <v>331</v>
      </c>
      <c r="D1379" t="s">
        <v>70</v>
      </c>
      <c r="E1379" t="s">
        <v>2581</v>
      </c>
      <c r="F1379">
        <v>19</v>
      </c>
      <c r="G1379">
        <v>1319167</v>
      </c>
      <c r="H1379">
        <v>1319167</v>
      </c>
      <c r="I1379">
        <v>1319167</v>
      </c>
      <c r="J1379" t="s">
        <v>8</v>
      </c>
      <c r="K1379">
        <v>0</v>
      </c>
      <c r="L1379">
        <v>0</v>
      </c>
      <c r="M1379">
        <v>0</v>
      </c>
    </row>
    <row r="1380" spans="1:13" ht="15" customHeight="1" x14ac:dyDescent="0.25">
      <c r="A1380" t="s">
        <v>2561</v>
      </c>
      <c r="B1380" t="s">
        <v>15</v>
      </c>
      <c r="C1380" t="s">
        <v>331</v>
      </c>
      <c r="D1380" t="s">
        <v>85</v>
      </c>
      <c r="E1380" t="s">
        <v>2581</v>
      </c>
      <c r="F1380">
        <v>20</v>
      </c>
      <c r="G1380">
        <v>826666</v>
      </c>
      <c r="H1380">
        <v>826666</v>
      </c>
      <c r="I1380">
        <v>826666</v>
      </c>
      <c r="J1380" t="s">
        <v>8</v>
      </c>
      <c r="K1380">
        <v>0</v>
      </c>
      <c r="L1380">
        <v>0</v>
      </c>
      <c r="M1380">
        <v>0</v>
      </c>
    </row>
    <row r="1381" spans="1:13" x14ac:dyDescent="0.25">
      <c r="A1381" t="s">
        <v>1851</v>
      </c>
      <c r="B1381" t="s">
        <v>15</v>
      </c>
      <c r="C1381" t="s">
        <v>331</v>
      </c>
      <c r="D1381" t="s">
        <v>70</v>
      </c>
      <c r="E1381" t="s">
        <v>2581</v>
      </c>
      <c r="F1381">
        <v>21</v>
      </c>
      <c r="G1381">
        <v>925000</v>
      </c>
      <c r="H1381">
        <v>925000</v>
      </c>
      <c r="I1381" t="s">
        <v>8</v>
      </c>
      <c r="J1381">
        <v>0</v>
      </c>
      <c r="K1381">
        <v>0</v>
      </c>
      <c r="L1381">
        <v>0</v>
      </c>
      <c r="M1381">
        <v>0</v>
      </c>
    </row>
    <row r="1382" spans="1:13" ht="15" customHeight="1" x14ac:dyDescent="0.25">
      <c r="A1382" t="s">
        <v>1853</v>
      </c>
      <c r="B1382" t="s">
        <v>15</v>
      </c>
      <c r="C1382" t="s">
        <v>331</v>
      </c>
      <c r="D1382" t="s">
        <v>90</v>
      </c>
      <c r="E1382" t="s">
        <v>2581</v>
      </c>
      <c r="F1382">
        <v>21</v>
      </c>
      <c r="G1382">
        <v>741666</v>
      </c>
      <c r="H1382">
        <v>741666</v>
      </c>
      <c r="I1382" t="s">
        <v>8</v>
      </c>
      <c r="J1382">
        <v>0</v>
      </c>
      <c r="K1382">
        <v>0</v>
      </c>
      <c r="L1382">
        <v>0</v>
      </c>
      <c r="M1382">
        <v>0</v>
      </c>
    </row>
    <row r="1383" spans="1:13" x14ac:dyDescent="0.25">
      <c r="A1383" t="s">
        <v>1854</v>
      </c>
      <c r="B1383" t="s">
        <v>15</v>
      </c>
      <c r="C1383">
        <v>0</v>
      </c>
      <c r="D1383" t="s">
        <v>90</v>
      </c>
      <c r="E1383" t="s">
        <v>2581</v>
      </c>
      <c r="F1383">
        <v>22</v>
      </c>
      <c r="G1383">
        <v>735000</v>
      </c>
      <c r="H1383" t="s">
        <v>8</v>
      </c>
      <c r="I1383">
        <v>0</v>
      </c>
      <c r="J1383">
        <v>0</v>
      </c>
      <c r="K1383">
        <v>0</v>
      </c>
      <c r="L1383">
        <v>0</v>
      </c>
      <c r="M1383">
        <v>0</v>
      </c>
    </row>
    <row r="1384" spans="1:13" ht="15" customHeight="1" x14ac:dyDescent="0.25">
      <c r="A1384" t="s">
        <v>1847</v>
      </c>
      <c r="B1384" t="s">
        <v>15</v>
      </c>
      <c r="C1384">
        <v>0</v>
      </c>
      <c r="D1384" t="s">
        <v>70</v>
      </c>
      <c r="E1384" t="s">
        <v>2581</v>
      </c>
      <c r="F1384">
        <v>25</v>
      </c>
      <c r="G1384">
        <v>735000</v>
      </c>
      <c r="H1384" t="s">
        <v>8</v>
      </c>
      <c r="I1384">
        <v>0</v>
      </c>
      <c r="J1384">
        <v>0</v>
      </c>
      <c r="K1384">
        <v>0</v>
      </c>
      <c r="L1384">
        <v>0</v>
      </c>
      <c r="M1384">
        <v>0</v>
      </c>
    </row>
    <row r="1385" spans="1:13" ht="15" customHeight="1" x14ac:dyDescent="0.25">
      <c r="A1385" t="s">
        <v>1856</v>
      </c>
      <c r="B1385" t="s">
        <v>15</v>
      </c>
      <c r="C1385" t="s">
        <v>331</v>
      </c>
      <c r="D1385" t="s">
        <v>90</v>
      </c>
      <c r="E1385" t="s">
        <v>2581</v>
      </c>
      <c r="F1385">
        <v>21</v>
      </c>
      <c r="G1385">
        <v>716666</v>
      </c>
      <c r="H1385">
        <v>716666</v>
      </c>
      <c r="I1385" t="s">
        <v>8</v>
      </c>
      <c r="J1385">
        <v>0</v>
      </c>
      <c r="K1385">
        <v>0</v>
      </c>
      <c r="L1385">
        <v>0</v>
      </c>
      <c r="M1385">
        <v>0</v>
      </c>
    </row>
    <row r="1386" spans="1:13" ht="15" customHeight="1" x14ac:dyDescent="0.25">
      <c r="A1386" t="s">
        <v>1794</v>
      </c>
      <c r="B1386" t="s">
        <v>15</v>
      </c>
      <c r="C1386">
        <v>0</v>
      </c>
      <c r="D1386" t="s">
        <v>85</v>
      </c>
      <c r="E1386" t="s">
        <v>2581</v>
      </c>
      <c r="F1386">
        <v>29</v>
      </c>
      <c r="G1386">
        <v>700000</v>
      </c>
      <c r="H1386" t="s">
        <v>7</v>
      </c>
      <c r="I1386">
        <v>0</v>
      </c>
      <c r="J1386">
        <v>0</v>
      </c>
      <c r="K1386">
        <v>0</v>
      </c>
      <c r="L1386">
        <v>0</v>
      </c>
      <c r="M1386">
        <v>0</v>
      </c>
    </row>
    <row r="1387" spans="1:13" ht="15" customHeight="1" x14ac:dyDescent="0.25">
      <c r="A1387" t="s">
        <v>2311</v>
      </c>
      <c r="B1387" t="s">
        <v>15</v>
      </c>
      <c r="C1387">
        <v>0</v>
      </c>
      <c r="D1387" t="s">
        <v>70</v>
      </c>
      <c r="E1387" t="s">
        <v>2581</v>
      </c>
      <c r="F1387">
        <v>27</v>
      </c>
      <c r="G1387">
        <v>700000</v>
      </c>
      <c r="H1387" t="s">
        <v>7</v>
      </c>
      <c r="I1387">
        <v>0</v>
      </c>
      <c r="J1387">
        <v>0</v>
      </c>
      <c r="K1387">
        <v>0</v>
      </c>
      <c r="L1387">
        <v>0</v>
      </c>
      <c r="M1387">
        <v>0</v>
      </c>
    </row>
    <row r="1388" spans="1:13" ht="15" customHeight="1" x14ac:dyDescent="0.25">
      <c r="A1388" t="s">
        <v>1844</v>
      </c>
      <c r="B1388" t="s">
        <v>15</v>
      </c>
      <c r="C1388" t="s">
        <v>331</v>
      </c>
      <c r="D1388" t="s">
        <v>324</v>
      </c>
      <c r="E1388" t="s">
        <v>2581</v>
      </c>
      <c r="F1388">
        <v>20</v>
      </c>
      <c r="G1388">
        <v>925000</v>
      </c>
      <c r="H1388">
        <v>925000</v>
      </c>
      <c r="I1388" t="s">
        <v>8</v>
      </c>
      <c r="J1388">
        <v>0</v>
      </c>
      <c r="K1388">
        <v>0</v>
      </c>
      <c r="L1388">
        <v>0</v>
      </c>
      <c r="M1388">
        <v>0</v>
      </c>
    </row>
    <row r="1389" spans="1:13" ht="15" customHeight="1" x14ac:dyDescent="0.25">
      <c r="A1389" t="s">
        <v>2642</v>
      </c>
      <c r="B1389" t="s">
        <v>15</v>
      </c>
      <c r="C1389" t="s">
        <v>333</v>
      </c>
      <c r="D1389" t="s">
        <v>325</v>
      </c>
      <c r="E1389" t="s">
        <v>334</v>
      </c>
      <c r="F1389">
        <v>18</v>
      </c>
      <c r="G1389">
        <v>3425000</v>
      </c>
      <c r="H1389">
        <v>3425000</v>
      </c>
      <c r="I1389">
        <v>3425000</v>
      </c>
      <c r="J1389" t="s">
        <v>8</v>
      </c>
      <c r="K1389">
        <v>0</v>
      </c>
      <c r="L1389">
        <v>0</v>
      </c>
      <c r="M1389">
        <v>0</v>
      </c>
    </row>
    <row r="1390" spans="1:13" ht="15" customHeight="1" x14ac:dyDescent="0.25">
      <c r="A1390" t="s">
        <v>1849</v>
      </c>
      <c r="B1390" t="s">
        <v>15</v>
      </c>
      <c r="C1390" t="s">
        <v>331</v>
      </c>
      <c r="D1390" t="s">
        <v>79</v>
      </c>
      <c r="E1390" t="s">
        <v>2581</v>
      </c>
      <c r="F1390">
        <v>22</v>
      </c>
      <c r="G1390">
        <v>925000</v>
      </c>
      <c r="H1390" t="s">
        <v>8</v>
      </c>
      <c r="I1390">
        <v>0</v>
      </c>
      <c r="J1390">
        <v>0</v>
      </c>
      <c r="K1390">
        <v>0</v>
      </c>
      <c r="L1390">
        <v>0</v>
      </c>
      <c r="M1390">
        <v>0</v>
      </c>
    </row>
    <row r="1391" spans="1:13" ht="15" customHeight="1" x14ac:dyDescent="0.25">
      <c r="A1391" t="s">
        <v>1570</v>
      </c>
      <c r="B1391" t="s">
        <v>15</v>
      </c>
      <c r="C1391" t="s">
        <v>331</v>
      </c>
      <c r="D1391" t="s">
        <v>325</v>
      </c>
      <c r="E1391" t="s">
        <v>2581</v>
      </c>
      <c r="F1391">
        <v>21</v>
      </c>
      <c r="G1391">
        <v>816666</v>
      </c>
      <c r="H1391">
        <v>816666</v>
      </c>
      <c r="I1391" t="s">
        <v>8</v>
      </c>
      <c r="J1391">
        <v>0</v>
      </c>
      <c r="K1391">
        <v>0</v>
      </c>
      <c r="L1391">
        <v>0</v>
      </c>
      <c r="M1391">
        <v>0</v>
      </c>
    </row>
    <row r="1392" spans="1:13" ht="15" customHeight="1" x14ac:dyDescent="0.25">
      <c r="A1392" t="s">
        <v>1382</v>
      </c>
      <c r="B1392" t="s">
        <v>15</v>
      </c>
      <c r="C1392">
        <v>0</v>
      </c>
      <c r="D1392" t="s">
        <v>325</v>
      </c>
      <c r="E1392" t="s">
        <v>2581</v>
      </c>
      <c r="F1392">
        <v>26</v>
      </c>
      <c r="G1392">
        <v>750000</v>
      </c>
      <c r="H1392" t="s">
        <v>7</v>
      </c>
      <c r="I1392">
        <v>0</v>
      </c>
      <c r="J1392">
        <v>0</v>
      </c>
      <c r="K1392">
        <v>0</v>
      </c>
      <c r="L1392">
        <v>0</v>
      </c>
      <c r="M1392">
        <v>0</v>
      </c>
    </row>
    <row r="1393" spans="1:13" ht="15" customHeight="1" x14ac:dyDescent="0.25">
      <c r="A1393" t="s">
        <v>2790</v>
      </c>
      <c r="B1393" t="s">
        <v>15</v>
      </c>
      <c r="C1393">
        <v>0</v>
      </c>
      <c r="D1393" t="s">
        <v>325</v>
      </c>
      <c r="E1393" t="s">
        <v>2581</v>
      </c>
      <c r="F1393">
        <v>25</v>
      </c>
      <c r="G1393">
        <v>750000</v>
      </c>
      <c r="H1393">
        <v>750000</v>
      </c>
      <c r="I1393" t="s">
        <v>7</v>
      </c>
      <c r="J1393">
        <v>0</v>
      </c>
      <c r="K1393">
        <v>0</v>
      </c>
      <c r="L1393">
        <v>0</v>
      </c>
      <c r="M1393">
        <v>0</v>
      </c>
    </row>
    <row r="1394" spans="1:13" ht="15" customHeight="1" x14ac:dyDescent="0.25">
      <c r="A1394" t="s">
        <v>1841</v>
      </c>
      <c r="B1394" t="s">
        <v>15</v>
      </c>
      <c r="C1394">
        <v>0</v>
      </c>
      <c r="D1394" t="s">
        <v>325</v>
      </c>
      <c r="E1394" t="s">
        <v>2581</v>
      </c>
      <c r="F1394">
        <v>24</v>
      </c>
      <c r="G1394">
        <v>742500</v>
      </c>
      <c r="H1394">
        <v>742500</v>
      </c>
      <c r="I1394" t="s">
        <v>8</v>
      </c>
      <c r="J1394">
        <v>0</v>
      </c>
      <c r="K1394">
        <v>0</v>
      </c>
      <c r="L1394">
        <v>0</v>
      </c>
      <c r="M1394">
        <v>0</v>
      </c>
    </row>
    <row r="1395" spans="1:13" ht="15" customHeight="1" x14ac:dyDescent="0.25">
      <c r="A1395" t="s">
        <v>1855</v>
      </c>
      <c r="B1395" t="s">
        <v>15</v>
      </c>
      <c r="C1395">
        <v>0</v>
      </c>
      <c r="D1395" t="s">
        <v>324</v>
      </c>
      <c r="E1395" t="s">
        <v>2581</v>
      </c>
      <c r="F1395">
        <v>27</v>
      </c>
      <c r="G1395">
        <v>725000</v>
      </c>
      <c r="H1395" t="s">
        <v>7</v>
      </c>
      <c r="I1395">
        <v>0</v>
      </c>
      <c r="J1395">
        <v>0</v>
      </c>
      <c r="K1395">
        <v>0</v>
      </c>
      <c r="L1395">
        <v>0</v>
      </c>
      <c r="M1395">
        <v>0</v>
      </c>
    </row>
    <row r="1396" spans="1:13" ht="15" customHeight="1" x14ac:dyDescent="0.25">
      <c r="A1396" t="s">
        <v>1563</v>
      </c>
      <c r="B1396" t="s">
        <v>15</v>
      </c>
      <c r="C1396">
        <v>0</v>
      </c>
      <c r="D1396" t="s">
        <v>79</v>
      </c>
      <c r="E1396" t="s">
        <v>2581</v>
      </c>
      <c r="F1396">
        <v>25</v>
      </c>
      <c r="G1396">
        <v>700000</v>
      </c>
      <c r="H1396">
        <v>700000</v>
      </c>
      <c r="I1396" t="s">
        <v>7</v>
      </c>
      <c r="J1396">
        <v>0</v>
      </c>
      <c r="K1396">
        <v>0</v>
      </c>
      <c r="L1396">
        <v>0</v>
      </c>
      <c r="M1396">
        <v>0</v>
      </c>
    </row>
    <row r="1397" spans="1:13" ht="15" customHeight="1" x14ac:dyDescent="0.25">
      <c r="A1397" t="s">
        <v>2562</v>
      </c>
      <c r="B1397" t="s">
        <v>15</v>
      </c>
      <c r="C1397" t="s">
        <v>331</v>
      </c>
      <c r="D1397" t="s">
        <v>121</v>
      </c>
      <c r="E1397" t="s">
        <v>2581</v>
      </c>
      <c r="F1397">
        <v>22</v>
      </c>
      <c r="G1397">
        <v>925000</v>
      </c>
      <c r="H1397">
        <v>925000</v>
      </c>
      <c r="I1397" t="s">
        <v>8</v>
      </c>
      <c r="J1397">
        <v>0</v>
      </c>
      <c r="K1397">
        <v>0</v>
      </c>
      <c r="L1397">
        <v>0</v>
      </c>
      <c r="M1397">
        <v>0</v>
      </c>
    </row>
    <row r="1398" spans="1:13" ht="15" customHeight="1" x14ac:dyDescent="0.25">
      <c r="A1398" t="s">
        <v>2702</v>
      </c>
      <c r="B1398" t="s">
        <v>14</v>
      </c>
      <c r="C1398" t="s">
        <v>318</v>
      </c>
      <c r="D1398" t="s">
        <v>2572</v>
      </c>
      <c r="E1398" t="s">
        <v>2569</v>
      </c>
      <c r="F1398">
        <v>30</v>
      </c>
      <c r="G1398">
        <v>5875000</v>
      </c>
      <c r="H1398">
        <v>5875000</v>
      </c>
      <c r="I1398">
        <v>5875000</v>
      </c>
      <c r="J1398">
        <v>5875000</v>
      </c>
      <c r="K1398">
        <v>5875000</v>
      </c>
      <c r="L1398">
        <v>5875000</v>
      </c>
      <c r="M1398" t="s">
        <v>7</v>
      </c>
    </row>
    <row r="1399" spans="1:13" ht="15" customHeight="1" x14ac:dyDescent="0.25">
      <c r="A1399" t="s">
        <v>1566</v>
      </c>
      <c r="B1399" t="s">
        <v>14</v>
      </c>
      <c r="C1399" t="s">
        <v>316</v>
      </c>
      <c r="D1399" t="s">
        <v>2571</v>
      </c>
      <c r="E1399" t="s">
        <v>2569</v>
      </c>
      <c r="F1399">
        <v>33</v>
      </c>
      <c r="G1399">
        <v>5850000</v>
      </c>
      <c r="H1399">
        <v>5850000</v>
      </c>
      <c r="I1399" t="s">
        <v>7</v>
      </c>
      <c r="J1399">
        <v>0</v>
      </c>
      <c r="K1399">
        <v>0</v>
      </c>
      <c r="L1399">
        <v>0</v>
      </c>
      <c r="M1399">
        <v>0</v>
      </c>
    </row>
    <row r="1400" spans="1:13" ht="15" customHeight="1" x14ac:dyDescent="0.25">
      <c r="A1400" t="s">
        <v>1333</v>
      </c>
      <c r="B1400" t="s">
        <v>14</v>
      </c>
      <c r="C1400">
        <v>0</v>
      </c>
      <c r="D1400" t="s">
        <v>2572</v>
      </c>
      <c r="E1400" t="s">
        <v>2569</v>
      </c>
      <c r="F1400">
        <v>29</v>
      </c>
      <c r="G1400">
        <v>5500000</v>
      </c>
      <c r="H1400">
        <v>5500000</v>
      </c>
      <c r="I1400">
        <v>5500000</v>
      </c>
      <c r="J1400">
        <v>5500000</v>
      </c>
      <c r="K1400" t="s">
        <v>7</v>
      </c>
      <c r="L1400">
        <v>0</v>
      </c>
      <c r="M1400">
        <v>0</v>
      </c>
    </row>
    <row r="1401" spans="1:13" ht="30" customHeight="1" x14ac:dyDescent="0.25">
      <c r="A1401" t="s">
        <v>2729</v>
      </c>
      <c r="B1401" t="s">
        <v>14</v>
      </c>
      <c r="C1401" t="s">
        <v>316</v>
      </c>
      <c r="D1401" t="s">
        <v>2593</v>
      </c>
      <c r="E1401" t="s">
        <v>2569</v>
      </c>
      <c r="F1401">
        <v>31</v>
      </c>
      <c r="G1401">
        <v>5500000</v>
      </c>
      <c r="H1401">
        <v>5500000</v>
      </c>
      <c r="I1401" t="s">
        <v>7</v>
      </c>
      <c r="J1401">
        <v>0</v>
      </c>
      <c r="K1401">
        <v>0</v>
      </c>
      <c r="L1401">
        <v>0</v>
      </c>
      <c r="M1401">
        <v>0</v>
      </c>
    </row>
    <row r="1402" spans="1:13" ht="15" customHeight="1" x14ac:dyDescent="0.25">
      <c r="A1402" t="s">
        <v>1567</v>
      </c>
      <c r="B1402" t="s">
        <v>14</v>
      </c>
      <c r="C1402">
        <v>0</v>
      </c>
      <c r="D1402" t="s">
        <v>70</v>
      </c>
      <c r="E1402" t="s">
        <v>2569</v>
      </c>
      <c r="F1402">
        <v>24</v>
      </c>
      <c r="G1402">
        <v>4900000</v>
      </c>
      <c r="H1402">
        <v>4900000</v>
      </c>
      <c r="I1402">
        <v>4900000</v>
      </c>
      <c r="J1402">
        <v>4900000</v>
      </c>
      <c r="K1402" t="s">
        <v>7</v>
      </c>
      <c r="L1402">
        <v>0</v>
      </c>
      <c r="M1402">
        <v>0</v>
      </c>
    </row>
    <row r="1403" spans="1:13" ht="15" customHeight="1" x14ac:dyDescent="0.25">
      <c r="A1403" t="s">
        <v>2703</v>
      </c>
      <c r="B1403" t="s">
        <v>14</v>
      </c>
      <c r="C1403">
        <v>0</v>
      </c>
      <c r="D1403" t="s">
        <v>2571</v>
      </c>
      <c r="E1403" t="s">
        <v>2569</v>
      </c>
      <c r="F1403">
        <v>26</v>
      </c>
      <c r="G1403">
        <v>3750000</v>
      </c>
      <c r="H1403">
        <v>3750000</v>
      </c>
      <c r="I1403">
        <v>3750000</v>
      </c>
      <c r="J1403" t="s">
        <v>7</v>
      </c>
      <c r="K1403">
        <v>0</v>
      </c>
      <c r="L1403">
        <v>0</v>
      </c>
      <c r="M1403">
        <v>0</v>
      </c>
    </row>
    <row r="1404" spans="1:13" ht="15" customHeight="1" x14ac:dyDescent="0.25">
      <c r="A1404" t="s">
        <v>1568</v>
      </c>
      <c r="B1404" t="s">
        <v>14</v>
      </c>
      <c r="C1404">
        <v>0</v>
      </c>
      <c r="D1404" t="s">
        <v>2576</v>
      </c>
      <c r="E1404" t="s">
        <v>2569</v>
      </c>
      <c r="F1404">
        <v>30</v>
      </c>
      <c r="G1404">
        <v>2750000</v>
      </c>
      <c r="H1404">
        <v>2750000</v>
      </c>
      <c r="I1404" t="s">
        <v>7</v>
      </c>
      <c r="J1404">
        <v>0</v>
      </c>
      <c r="K1404">
        <v>0</v>
      </c>
      <c r="L1404">
        <v>0</v>
      </c>
      <c r="M1404">
        <v>0</v>
      </c>
    </row>
    <row r="1405" spans="1:13" ht="15" customHeight="1" x14ac:dyDescent="0.25">
      <c r="A1405" t="s">
        <v>1569</v>
      </c>
      <c r="B1405" t="s">
        <v>14</v>
      </c>
      <c r="C1405">
        <v>0</v>
      </c>
      <c r="D1405" t="s">
        <v>85</v>
      </c>
      <c r="E1405" t="s">
        <v>2569</v>
      </c>
      <c r="F1405">
        <v>24</v>
      </c>
      <c r="G1405">
        <v>2500000</v>
      </c>
      <c r="H1405">
        <v>2500000</v>
      </c>
      <c r="I1405" t="s">
        <v>8</v>
      </c>
      <c r="J1405">
        <v>0</v>
      </c>
      <c r="K1405">
        <v>0</v>
      </c>
      <c r="L1405">
        <v>0</v>
      </c>
      <c r="M1405">
        <v>0</v>
      </c>
    </row>
    <row r="1406" spans="1:13" ht="15" customHeight="1" x14ac:dyDescent="0.25">
      <c r="A1406" t="s">
        <v>1570</v>
      </c>
      <c r="B1406" t="s">
        <v>14</v>
      </c>
      <c r="C1406">
        <v>0</v>
      </c>
      <c r="D1406" t="s">
        <v>85</v>
      </c>
      <c r="E1406" t="s">
        <v>2569</v>
      </c>
      <c r="F1406">
        <v>25</v>
      </c>
      <c r="G1406">
        <v>1850000</v>
      </c>
      <c r="H1406" t="s">
        <v>8</v>
      </c>
      <c r="I1406">
        <v>0</v>
      </c>
      <c r="J1406">
        <v>0</v>
      </c>
      <c r="K1406">
        <v>0</v>
      </c>
      <c r="L1406">
        <v>0</v>
      </c>
      <c r="M1406">
        <v>0</v>
      </c>
    </row>
    <row r="1407" spans="1:13" ht="15" customHeight="1" x14ac:dyDescent="0.25">
      <c r="A1407" t="s">
        <v>1571</v>
      </c>
      <c r="B1407" t="s">
        <v>14</v>
      </c>
      <c r="C1407" t="s">
        <v>348</v>
      </c>
      <c r="D1407" t="s">
        <v>2571</v>
      </c>
      <c r="E1407" t="s">
        <v>2569</v>
      </c>
      <c r="F1407">
        <v>21</v>
      </c>
      <c r="G1407">
        <v>3394166</v>
      </c>
      <c r="H1407" t="s">
        <v>8</v>
      </c>
      <c r="I1407">
        <v>0</v>
      </c>
      <c r="J1407">
        <v>0</v>
      </c>
      <c r="K1407">
        <v>0</v>
      </c>
      <c r="L1407">
        <v>0</v>
      </c>
      <c r="M1407">
        <v>0</v>
      </c>
    </row>
    <row r="1408" spans="1:13" ht="15" customHeight="1" x14ac:dyDescent="0.25">
      <c r="A1408" t="s">
        <v>1582</v>
      </c>
      <c r="B1408" t="s">
        <v>14</v>
      </c>
      <c r="C1408">
        <v>0</v>
      </c>
      <c r="D1408" t="s">
        <v>90</v>
      </c>
      <c r="E1408" t="s">
        <v>2569</v>
      </c>
      <c r="F1408">
        <v>24</v>
      </c>
      <c r="G1408">
        <v>874125</v>
      </c>
      <c r="H1408" t="s">
        <v>8</v>
      </c>
      <c r="I1408">
        <v>0</v>
      </c>
      <c r="J1408">
        <v>0</v>
      </c>
      <c r="K1408">
        <v>0</v>
      </c>
      <c r="L1408">
        <v>0</v>
      </c>
      <c r="M1408">
        <v>0</v>
      </c>
    </row>
    <row r="1409" spans="1:13" ht="15" customHeight="1" x14ac:dyDescent="0.25">
      <c r="A1409" t="s">
        <v>2759</v>
      </c>
      <c r="B1409" t="s">
        <v>14</v>
      </c>
      <c r="C1409">
        <v>0</v>
      </c>
      <c r="D1409" t="s">
        <v>90</v>
      </c>
      <c r="E1409" t="s">
        <v>2569</v>
      </c>
      <c r="F1409">
        <v>26</v>
      </c>
      <c r="G1409">
        <v>750000</v>
      </c>
      <c r="H1409" t="s">
        <v>7</v>
      </c>
      <c r="I1409">
        <v>0</v>
      </c>
      <c r="J1409">
        <v>0</v>
      </c>
      <c r="K1409">
        <v>0</v>
      </c>
      <c r="L1409">
        <v>0</v>
      </c>
      <c r="M1409">
        <v>0</v>
      </c>
    </row>
    <row r="1410" spans="1:13" ht="15" customHeight="1" x14ac:dyDescent="0.25">
      <c r="A1410" t="s">
        <v>2704</v>
      </c>
      <c r="B1410" t="s">
        <v>14</v>
      </c>
      <c r="C1410">
        <v>0</v>
      </c>
      <c r="D1410" t="s">
        <v>324</v>
      </c>
      <c r="E1410" t="s">
        <v>2569</v>
      </c>
      <c r="F1410">
        <v>24</v>
      </c>
      <c r="G1410">
        <v>5400000</v>
      </c>
      <c r="H1410">
        <v>5400000</v>
      </c>
      <c r="I1410">
        <v>5400000</v>
      </c>
      <c r="J1410" t="s">
        <v>7</v>
      </c>
      <c r="K1410">
        <v>0</v>
      </c>
      <c r="L1410">
        <v>0</v>
      </c>
      <c r="M1410">
        <v>0</v>
      </c>
    </row>
    <row r="1411" spans="1:13" ht="15" customHeight="1" x14ac:dyDescent="0.25">
      <c r="A1411" t="s">
        <v>1575</v>
      </c>
      <c r="B1411" t="s">
        <v>14</v>
      </c>
      <c r="C1411">
        <v>0</v>
      </c>
      <c r="D1411" t="s">
        <v>325</v>
      </c>
      <c r="E1411" t="s">
        <v>2569</v>
      </c>
      <c r="F1411">
        <v>25</v>
      </c>
      <c r="G1411">
        <v>4600000</v>
      </c>
      <c r="H1411">
        <v>4600000</v>
      </c>
      <c r="I1411" t="s">
        <v>7</v>
      </c>
      <c r="J1411">
        <v>0</v>
      </c>
      <c r="K1411">
        <v>0</v>
      </c>
      <c r="L1411">
        <v>0</v>
      </c>
      <c r="M1411">
        <v>0</v>
      </c>
    </row>
    <row r="1412" spans="1:13" ht="15" customHeight="1" x14ac:dyDescent="0.25">
      <c r="A1412" t="s">
        <v>1574</v>
      </c>
      <c r="B1412" t="s">
        <v>14</v>
      </c>
      <c r="C1412">
        <v>0</v>
      </c>
      <c r="D1412" t="s">
        <v>324</v>
      </c>
      <c r="E1412" t="s">
        <v>2569</v>
      </c>
      <c r="F1412">
        <v>28</v>
      </c>
      <c r="G1412">
        <v>4250000</v>
      </c>
      <c r="H1412">
        <v>4250000</v>
      </c>
      <c r="I1412" t="s">
        <v>7</v>
      </c>
      <c r="J1412">
        <v>0</v>
      </c>
      <c r="K1412">
        <v>0</v>
      </c>
      <c r="L1412">
        <v>0</v>
      </c>
      <c r="M1412">
        <v>0</v>
      </c>
    </row>
    <row r="1413" spans="1:13" ht="15" customHeight="1" x14ac:dyDescent="0.25">
      <c r="A1413" t="s">
        <v>1576</v>
      </c>
      <c r="B1413" t="s">
        <v>14</v>
      </c>
      <c r="C1413">
        <v>0</v>
      </c>
      <c r="D1413" t="s">
        <v>324</v>
      </c>
      <c r="E1413" t="s">
        <v>2569</v>
      </c>
      <c r="F1413">
        <v>25</v>
      </c>
      <c r="G1413">
        <v>2700000</v>
      </c>
      <c r="H1413">
        <v>2700000</v>
      </c>
      <c r="I1413">
        <v>2700000</v>
      </c>
      <c r="J1413" t="s">
        <v>7</v>
      </c>
      <c r="K1413">
        <v>0</v>
      </c>
      <c r="L1413">
        <v>0</v>
      </c>
      <c r="M1413">
        <v>0</v>
      </c>
    </row>
    <row r="1414" spans="1:13" ht="15" customHeight="1" x14ac:dyDescent="0.25">
      <c r="A1414" t="s">
        <v>1579</v>
      </c>
      <c r="B1414" t="s">
        <v>14</v>
      </c>
      <c r="C1414">
        <v>0</v>
      </c>
      <c r="D1414" t="s">
        <v>325</v>
      </c>
      <c r="E1414" t="s">
        <v>2569</v>
      </c>
      <c r="F1414">
        <v>26</v>
      </c>
      <c r="G1414">
        <v>1633333</v>
      </c>
      <c r="H1414">
        <v>1633333</v>
      </c>
      <c r="I1414">
        <v>1633333</v>
      </c>
      <c r="J1414" t="s">
        <v>7</v>
      </c>
      <c r="K1414">
        <v>0</v>
      </c>
      <c r="L1414">
        <v>0</v>
      </c>
      <c r="M1414">
        <v>0</v>
      </c>
    </row>
    <row r="1415" spans="1:13" ht="15" customHeight="1" x14ac:dyDescent="0.25">
      <c r="A1415" t="s">
        <v>1578</v>
      </c>
      <c r="B1415" t="s">
        <v>14</v>
      </c>
      <c r="C1415">
        <v>0</v>
      </c>
      <c r="D1415" t="s">
        <v>325</v>
      </c>
      <c r="E1415" t="s">
        <v>2569</v>
      </c>
      <c r="F1415">
        <v>26</v>
      </c>
      <c r="G1415">
        <v>725000</v>
      </c>
      <c r="H1415" t="s">
        <v>8</v>
      </c>
      <c r="I1415">
        <v>0</v>
      </c>
      <c r="J1415">
        <v>0</v>
      </c>
      <c r="K1415">
        <v>0</v>
      </c>
      <c r="L1415">
        <v>0</v>
      </c>
      <c r="M1415">
        <v>0</v>
      </c>
    </row>
    <row r="1416" spans="1:13" ht="15" customHeight="1" x14ac:dyDescent="0.25">
      <c r="A1416" t="s">
        <v>1598</v>
      </c>
      <c r="B1416" t="s">
        <v>14</v>
      </c>
      <c r="C1416">
        <v>0</v>
      </c>
      <c r="D1416" t="s">
        <v>324</v>
      </c>
      <c r="E1416" t="s">
        <v>2569</v>
      </c>
      <c r="F1416">
        <v>26</v>
      </c>
      <c r="G1416">
        <v>700000</v>
      </c>
      <c r="H1416">
        <v>700000</v>
      </c>
      <c r="I1416" t="s">
        <v>7</v>
      </c>
      <c r="J1416">
        <v>0</v>
      </c>
      <c r="K1416">
        <v>0</v>
      </c>
      <c r="L1416">
        <v>0</v>
      </c>
      <c r="M1416">
        <v>0</v>
      </c>
    </row>
    <row r="1417" spans="1:13" ht="15" customHeight="1" x14ac:dyDescent="0.25">
      <c r="A1417" t="s">
        <v>1577</v>
      </c>
      <c r="B1417" t="s">
        <v>14</v>
      </c>
      <c r="C1417">
        <v>0</v>
      </c>
      <c r="D1417" t="s">
        <v>325</v>
      </c>
      <c r="E1417" t="s">
        <v>2569</v>
      </c>
      <c r="F1417">
        <v>22</v>
      </c>
      <c r="G1417" t="s">
        <v>8</v>
      </c>
      <c r="H1417">
        <v>0</v>
      </c>
      <c r="I1417">
        <v>0</v>
      </c>
      <c r="J1417">
        <v>0</v>
      </c>
      <c r="K1417">
        <v>0</v>
      </c>
      <c r="L1417">
        <v>0</v>
      </c>
      <c r="M1417">
        <v>0</v>
      </c>
    </row>
    <row r="1418" spans="1:13" ht="15" customHeight="1" x14ac:dyDescent="0.25">
      <c r="A1418" t="s">
        <v>1581</v>
      </c>
      <c r="B1418" t="s">
        <v>14</v>
      </c>
      <c r="C1418">
        <v>0</v>
      </c>
      <c r="D1418" t="s">
        <v>121</v>
      </c>
      <c r="E1418" t="s">
        <v>2569</v>
      </c>
      <c r="F1418">
        <v>25</v>
      </c>
      <c r="G1418">
        <v>1150000</v>
      </c>
      <c r="H1418" t="s">
        <v>8</v>
      </c>
      <c r="I1418">
        <v>0</v>
      </c>
      <c r="J1418">
        <v>0</v>
      </c>
      <c r="K1418">
        <v>0</v>
      </c>
      <c r="L1418">
        <v>0</v>
      </c>
      <c r="M1418">
        <v>0</v>
      </c>
    </row>
    <row r="1419" spans="1:13" ht="15" customHeight="1" x14ac:dyDescent="0.25">
      <c r="A1419" t="s">
        <v>2531</v>
      </c>
      <c r="B1419" t="s">
        <v>14</v>
      </c>
      <c r="C1419">
        <v>0</v>
      </c>
      <c r="D1419" t="s">
        <v>121</v>
      </c>
      <c r="E1419" t="s">
        <v>2569</v>
      </c>
      <c r="F1419">
        <v>25</v>
      </c>
      <c r="G1419">
        <v>874125</v>
      </c>
      <c r="H1419" t="s">
        <v>8</v>
      </c>
      <c r="I1419">
        <v>0</v>
      </c>
      <c r="J1419">
        <v>0</v>
      </c>
      <c r="K1419">
        <v>0</v>
      </c>
      <c r="L1419">
        <v>0</v>
      </c>
      <c r="M1419">
        <v>0</v>
      </c>
    </row>
    <row r="1420" spans="1:13" ht="15" customHeight="1" x14ac:dyDescent="0.25">
      <c r="A1420" t="s">
        <v>2732</v>
      </c>
      <c r="B1420" t="s">
        <v>14</v>
      </c>
      <c r="C1420" t="s">
        <v>331</v>
      </c>
      <c r="D1420" t="s">
        <v>2576</v>
      </c>
      <c r="E1420" t="s">
        <v>2581</v>
      </c>
      <c r="F1420">
        <v>20</v>
      </c>
      <c r="G1420">
        <v>1633333</v>
      </c>
      <c r="H1420">
        <v>1633333</v>
      </c>
      <c r="I1420">
        <v>1633333</v>
      </c>
      <c r="J1420" t="s">
        <v>8</v>
      </c>
      <c r="K1420">
        <v>0</v>
      </c>
      <c r="L1420">
        <v>0</v>
      </c>
      <c r="M1420">
        <v>0</v>
      </c>
    </row>
    <row r="1421" spans="1:13" ht="15" customHeight="1" x14ac:dyDescent="0.25">
      <c r="A1421" t="s">
        <v>1585</v>
      </c>
      <c r="B1421" t="s">
        <v>14</v>
      </c>
      <c r="C1421" t="s">
        <v>331</v>
      </c>
      <c r="D1421" t="s">
        <v>70</v>
      </c>
      <c r="E1421" t="s">
        <v>2581</v>
      </c>
      <c r="F1421">
        <v>19</v>
      </c>
      <c r="G1421">
        <v>925000</v>
      </c>
      <c r="H1421">
        <v>925000</v>
      </c>
      <c r="I1421" t="s">
        <v>8</v>
      </c>
      <c r="J1421">
        <v>0</v>
      </c>
      <c r="K1421">
        <v>0</v>
      </c>
      <c r="L1421">
        <v>0</v>
      </c>
      <c r="M1421">
        <v>0</v>
      </c>
    </row>
    <row r="1422" spans="1:13" ht="15" customHeight="1" x14ac:dyDescent="0.25">
      <c r="A1422" t="s">
        <v>1583</v>
      </c>
      <c r="B1422" t="s">
        <v>14</v>
      </c>
      <c r="C1422" t="s">
        <v>331</v>
      </c>
      <c r="D1422" t="s">
        <v>70</v>
      </c>
      <c r="E1422" t="s">
        <v>2581</v>
      </c>
      <c r="F1422">
        <v>19</v>
      </c>
      <c r="G1422">
        <v>1269167</v>
      </c>
      <c r="H1422">
        <v>1269167</v>
      </c>
      <c r="I1422">
        <v>1269167</v>
      </c>
      <c r="J1422" t="s">
        <v>8</v>
      </c>
      <c r="K1422">
        <v>0</v>
      </c>
      <c r="L1422">
        <v>0</v>
      </c>
      <c r="M1422">
        <v>0</v>
      </c>
    </row>
    <row r="1423" spans="1:13" ht="15" customHeight="1" x14ac:dyDescent="0.25">
      <c r="A1423" t="s">
        <v>1572</v>
      </c>
      <c r="B1423" t="s">
        <v>14</v>
      </c>
      <c r="C1423">
        <v>0</v>
      </c>
      <c r="D1423" t="s">
        <v>90</v>
      </c>
      <c r="E1423" t="s">
        <v>2581</v>
      </c>
      <c r="F1423">
        <v>23</v>
      </c>
      <c r="G1423">
        <v>874125</v>
      </c>
      <c r="H1423" t="s">
        <v>8</v>
      </c>
      <c r="I1423">
        <v>0</v>
      </c>
      <c r="J1423">
        <v>0</v>
      </c>
      <c r="K1423">
        <v>0</v>
      </c>
      <c r="L1423">
        <v>0</v>
      </c>
      <c r="M1423">
        <v>0</v>
      </c>
    </row>
    <row r="1424" spans="1:13" ht="15" customHeight="1" x14ac:dyDescent="0.25">
      <c r="A1424" t="s">
        <v>1589</v>
      </c>
      <c r="B1424" t="s">
        <v>14</v>
      </c>
      <c r="C1424">
        <v>0</v>
      </c>
      <c r="D1424" t="s">
        <v>70</v>
      </c>
      <c r="E1424" t="s">
        <v>2581</v>
      </c>
      <c r="F1424">
        <v>23</v>
      </c>
      <c r="G1424">
        <v>874125</v>
      </c>
      <c r="H1424" t="s">
        <v>8</v>
      </c>
      <c r="I1424">
        <v>0</v>
      </c>
      <c r="J1424">
        <v>0</v>
      </c>
      <c r="K1424">
        <v>0</v>
      </c>
      <c r="L1424">
        <v>0</v>
      </c>
      <c r="M1424">
        <v>0</v>
      </c>
    </row>
    <row r="1425" spans="1:13" ht="15" customHeight="1" x14ac:dyDescent="0.25">
      <c r="A1425" t="s">
        <v>1588</v>
      </c>
      <c r="B1425" t="s">
        <v>14</v>
      </c>
      <c r="C1425" t="s">
        <v>331</v>
      </c>
      <c r="D1425" t="s">
        <v>85</v>
      </c>
      <c r="E1425" t="s">
        <v>2581</v>
      </c>
      <c r="F1425">
        <v>22</v>
      </c>
      <c r="G1425">
        <v>925000</v>
      </c>
      <c r="H1425" t="s">
        <v>8</v>
      </c>
      <c r="I1425">
        <v>0</v>
      </c>
      <c r="J1425">
        <v>0</v>
      </c>
      <c r="K1425">
        <v>0</v>
      </c>
      <c r="L1425">
        <v>0</v>
      </c>
      <c r="M1425">
        <v>0</v>
      </c>
    </row>
    <row r="1426" spans="1:13" ht="15" customHeight="1" x14ac:dyDescent="0.25">
      <c r="A1426" t="s">
        <v>2532</v>
      </c>
      <c r="B1426" t="s">
        <v>14</v>
      </c>
      <c r="C1426" t="s">
        <v>331</v>
      </c>
      <c r="D1426" t="s">
        <v>85</v>
      </c>
      <c r="E1426" t="s">
        <v>2581</v>
      </c>
      <c r="F1426">
        <v>20</v>
      </c>
      <c r="G1426">
        <v>925000</v>
      </c>
      <c r="H1426">
        <v>925000</v>
      </c>
      <c r="I1426">
        <v>925000</v>
      </c>
      <c r="J1426" t="s">
        <v>8</v>
      </c>
      <c r="K1426">
        <v>0</v>
      </c>
      <c r="L1426">
        <v>0</v>
      </c>
      <c r="M1426">
        <v>0</v>
      </c>
    </row>
    <row r="1427" spans="1:13" ht="15" customHeight="1" x14ac:dyDescent="0.25">
      <c r="A1427" t="s">
        <v>2641</v>
      </c>
      <c r="B1427" t="s">
        <v>14</v>
      </c>
      <c r="C1427">
        <v>0</v>
      </c>
      <c r="D1427" t="s">
        <v>2591</v>
      </c>
      <c r="E1427" t="s">
        <v>2581</v>
      </c>
      <c r="F1427">
        <v>24</v>
      </c>
      <c r="G1427">
        <v>800000</v>
      </c>
      <c r="H1427" t="s">
        <v>8</v>
      </c>
      <c r="I1427">
        <v>0</v>
      </c>
      <c r="J1427">
        <v>0</v>
      </c>
      <c r="K1427">
        <v>0</v>
      </c>
      <c r="L1427">
        <v>0</v>
      </c>
      <c r="M1427">
        <v>0</v>
      </c>
    </row>
    <row r="1428" spans="1:13" ht="15" customHeight="1" x14ac:dyDescent="0.25">
      <c r="A1428" t="s">
        <v>2533</v>
      </c>
      <c r="B1428" t="s">
        <v>14</v>
      </c>
      <c r="C1428" t="s">
        <v>331</v>
      </c>
      <c r="D1428" t="s">
        <v>90</v>
      </c>
      <c r="E1428" t="s">
        <v>2581</v>
      </c>
      <c r="F1428">
        <v>26</v>
      </c>
      <c r="G1428">
        <v>925000</v>
      </c>
      <c r="H1428" t="s">
        <v>8</v>
      </c>
      <c r="I1428">
        <v>0</v>
      </c>
      <c r="J1428">
        <v>0</v>
      </c>
      <c r="K1428">
        <v>0</v>
      </c>
      <c r="L1428">
        <v>0</v>
      </c>
      <c r="M1428">
        <v>0</v>
      </c>
    </row>
    <row r="1429" spans="1:13" ht="15" customHeight="1" x14ac:dyDescent="0.25">
      <c r="A1429" t="s">
        <v>1591</v>
      </c>
      <c r="B1429" t="s">
        <v>14</v>
      </c>
      <c r="C1429" t="s">
        <v>331</v>
      </c>
      <c r="D1429" t="s">
        <v>2570</v>
      </c>
      <c r="E1429" t="s">
        <v>2581</v>
      </c>
      <c r="F1429">
        <v>21</v>
      </c>
      <c r="G1429">
        <v>925000</v>
      </c>
      <c r="H1429" t="s">
        <v>8</v>
      </c>
      <c r="I1429">
        <v>0</v>
      </c>
      <c r="J1429">
        <v>0</v>
      </c>
      <c r="K1429">
        <v>0</v>
      </c>
      <c r="L1429">
        <v>0</v>
      </c>
      <c r="M1429">
        <v>0</v>
      </c>
    </row>
    <row r="1430" spans="1:13" ht="15" customHeight="1" x14ac:dyDescent="0.25">
      <c r="A1430" t="s">
        <v>1596</v>
      </c>
      <c r="B1430" t="s">
        <v>14</v>
      </c>
      <c r="C1430">
        <v>0</v>
      </c>
      <c r="D1430" t="s">
        <v>70</v>
      </c>
      <c r="E1430" t="s">
        <v>2581</v>
      </c>
      <c r="F1430">
        <v>29</v>
      </c>
      <c r="G1430">
        <v>750000</v>
      </c>
      <c r="H1430">
        <v>750000</v>
      </c>
      <c r="I1430" t="s">
        <v>7</v>
      </c>
      <c r="J1430">
        <v>0</v>
      </c>
      <c r="K1430">
        <v>0</v>
      </c>
      <c r="L1430">
        <v>0</v>
      </c>
      <c r="M1430">
        <v>0</v>
      </c>
    </row>
    <row r="1431" spans="1:13" ht="15" customHeight="1" x14ac:dyDescent="0.25">
      <c r="A1431" t="s">
        <v>1593</v>
      </c>
      <c r="B1431" t="s">
        <v>14</v>
      </c>
      <c r="C1431" t="s">
        <v>348</v>
      </c>
      <c r="D1431" t="s">
        <v>90</v>
      </c>
      <c r="E1431" t="s">
        <v>2581</v>
      </c>
      <c r="F1431">
        <v>22</v>
      </c>
      <c r="G1431">
        <v>863333</v>
      </c>
      <c r="H1431" t="s">
        <v>8</v>
      </c>
      <c r="I1431">
        <v>0</v>
      </c>
      <c r="J1431">
        <v>0</v>
      </c>
      <c r="K1431">
        <v>0</v>
      </c>
      <c r="L1431">
        <v>0</v>
      </c>
      <c r="M1431">
        <v>0</v>
      </c>
    </row>
    <row r="1432" spans="1:13" ht="15" customHeight="1" x14ac:dyDescent="0.25">
      <c r="A1432" t="s">
        <v>1597</v>
      </c>
      <c r="B1432" t="s">
        <v>14</v>
      </c>
      <c r="C1432" t="s">
        <v>331</v>
      </c>
      <c r="D1432" t="s">
        <v>2571</v>
      </c>
      <c r="E1432" t="s">
        <v>2581</v>
      </c>
      <c r="F1432">
        <v>22</v>
      </c>
      <c r="G1432">
        <v>714444</v>
      </c>
      <c r="H1432" t="s">
        <v>8</v>
      </c>
      <c r="I1432">
        <v>0</v>
      </c>
      <c r="J1432">
        <v>0</v>
      </c>
      <c r="K1432">
        <v>0</v>
      </c>
      <c r="L1432">
        <v>0</v>
      </c>
      <c r="M1432">
        <v>0</v>
      </c>
    </row>
    <row r="1433" spans="1:13" ht="15" customHeight="1" x14ac:dyDescent="0.25">
      <c r="A1433" t="s">
        <v>1592</v>
      </c>
      <c r="B1433" t="s">
        <v>14</v>
      </c>
      <c r="C1433">
        <v>0</v>
      </c>
      <c r="D1433" t="s">
        <v>2570</v>
      </c>
      <c r="E1433" t="s">
        <v>2581</v>
      </c>
      <c r="F1433">
        <v>24</v>
      </c>
      <c r="G1433">
        <v>700000</v>
      </c>
      <c r="H1433" t="s">
        <v>8</v>
      </c>
      <c r="I1433">
        <v>0</v>
      </c>
      <c r="J1433">
        <v>0</v>
      </c>
      <c r="K1433">
        <v>0</v>
      </c>
      <c r="L1433">
        <v>0</v>
      </c>
      <c r="M1433">
        <v>0</v>
      </c>
    </row>
    <row r="1434" spans="1:13" ht="15" customHeight="1" x14ac:dyDescent="0.25">
      <c r="A1434" t="s">
        <v>1599</v>
      </c>
      <c r="B1434" t="s">
        <v>14</v>
      </c>
      <c r="C1434" t="s">
        <v>331</v>
      </c>
      <c r="D1434" t="s">
        <v>2570</v>
      </c>
      <c r="E1434" t="s">
        <v>2581</v>
      </c>
      <c r="F1434">
        <v>22</v>
      </c>
      <c r="G1434">
        <v>777777</v>
      </c>
      <c r="H1434" t="s">
        <v>8</v>
      </c>
      <c r="I1434">
        <v>0</v>
      </c>
      <c r="J1434">
        <v>0</v>
      </c>
      <c r="K1434">
        <v>0</v>
      </c>
      <c r="L1434">
        <v>0</v>
      </c>
      <c r="M1434">
        <v>0</v>
      </c>
    </row>
    <row r="1435" spans="1:13" ht="15" customHeight="1" x14ac:dyDescent="0.25">
      <c r="A1435" t="s">
        <v>1600</v>
      </c>
      <c r="B1435" t="s">
        <v>14</v>
      </c>
      <c r="C1435">
        <v>0</v>
      </c>
      <c r="D1435" t="s">
        <v>2580</v>
      </c>
      <c r="E1435" t="s">
        <v>2581</v>
      </c>
      <c r="F1435">
        <v>32</v>
      </c>
      <c r="G1435">
        <v>675000</v>
      </c>
      <c r="H1435" t="s">
        <v>7</v>
      </c>
      <c r="I1435">
        <v>0</v>
      </c>
      <c r="J1435">
        <v>0</v>
      </c>
      <c r="K1435">
        <v>0</v>
      </c>
      <c r="L1435">
        <v>0</v>
      </c>
      <c r="M1435">
        <v>0</v>
      </c>
    </row>
    <row r="1436" spans="1:13" ht="15" customHeight="1" x14ac:dyDescent="0.25">
      <c r="A1436" t="s">
        <v>2534</v>
      </c>
      <c r="B1436" t="s">
        <v>14</v>
      </c>
      <c r="C1436" t="s">
        <v>331</v>
      </c>
      <c r="D1436" t="s">
        <v>79</v>
      </c>
      <c r="E1436" t="s">
        <v>2581</v>
      </c>
      <c r="F1436">
        <v>23</v>
      </c>
      <c r="G1436">
        <v>1350000</v>
      </c>
      <c r="H1436" t="s">
        <v>4738</v>
      </c>
      <c r="I1436">
        <v>0</v>
      </c>
      <c r="J1436">
        <v>0</v>
      </c>
      <c r="K1436">
        <v>0</v>
      </c>
      <c r="L1436">
        <v>0</v>
      </c>
      <c r="M1436">
        <v>0</v>
      </c>
    </row>
    <row r="1437" spans="1:13" ht="15" customHeight="1" x14ac:dyDescent="0.25">
      <c r="A1437" t="s">
        <v>2535</v>
      </c>
      <c r="B1437" t="s">
        <v>14</v>
      </c>
      <c r="C1437" t="s">
        <v>331</v>
      </c>
      <c r="D1437" t="s">
        <v>324</v>
      </c>
      <c r="E1437" t="s">
        <v>2581</v>
      </c>
      <c r="F1437">
        <v>21</v>
      </c>
      <c r="G1437">
        <v>1491667</v>
      </c>
      <c r="H1437">
        <v>1491667</v>
      </c>
      <c r="I1437" t="s">
        <v>4738</v>
      </c>
      <c r="J1437">
        <v>0</v>
      </c>
      <c r="K1437">
        <v>0</v>
      </c>
      <c r="L1437">
        <v>0</v>
      </c>
      <c r="M1437">
        <v>0</v>
      </c>
    </row>
    <row r="1438" spans="1:13" ht="15" customHeight="1" x14ac:dyDescent="0.25">
      <c r="A1438" t="s">
        <v>1586</v>
      </c>
      <c r="B1438" t="s">
        <v>14</v>
      </c>
      <c r="C1438" t="s">
        <v>331</v>
      </c>
      <c r="D1438" t="s">
        <v>325</v>
      </c>
      <c r="E1438" t="s">
        <v>2581</v>
      </c>
      <c r="F1438">
        <v>22</v>
      </c>
      <c r="G1438">
        <v>894166</v>
      </c>
      <c r="H1438" t="s">
        <v>8</v>
      </c>
      <c r="I1438">
        <v>0</v>
      </c>
      <c r="J1438">
        <v>0</v>
      </c>
      <c r="K1438">
        <v>0</v>
      </c>
      <c r="L1438">
        <v>0</v>
      </c>
      <c r="M1438">
        <v>0</v>
      </c>
    </row>
    <row r="1439" spans="1:13" ht="15" customHeight="1" x14ac:dyDescent="0.25">
      <c r="A1439" t="s">
        <v>1587</v>
      </c>
      <c r="B1439" t="s">
        <v>14</v>
      </c>
      <c r="C1439" t="s">
        <v>331</v>
      </c>
      <c r="D1439" t="s">
        <v>324</v>
      </c>
      <c r="E1439" t="s">
        <v>2581</v>
      </c>
      <c r="F1439">
        <v>23</v>
      </c>
      <c r="G1439">
        <v>925000</v>
      </c>
      <c r="H1439" t="s">
        <v>8</v>
      </c>
      <c r="I1439">
        <v>0</v>
      </c>
      <c r="J1439">
        <v>0</v>
      </c>
      <c r="K1439">
        <v>0</v>
      </c>
      <c r="L1439">
        <v>0</v>
      </c>
      <c r="M1439">
        <v>0</v>
      </c>
    </row>
    <row r="1440" spans="1:13" ht="15" customHeight="1" x14ac:dyDescent="0.25">
      <c r="A1440" t="s">
        <v>2536</v>
      </c>
      <c r="B1440" t="s">
        <v>14</v>
      </c>
      <c r="C1440" t="s">
        <v>331</v>
      </c>
      <c r="D1440" t="s">
        <v>325</v>
      </c>
      <c r="E1440" t="s">
        <v>2581</v>
      </c>
      <c r="F1440">
        <v>23</v>
      </c>
      <c r="G1440">
        <v>725000</v>
      </c>
      <c r="H1440" t="s">
        <v>8</v>
      </c>
      <c r="I1440">
        <v>0</v>
      </c>
      <c r="J1440">
        <v>0</v>
      </c>
      <c r="K1440">
        <v>0</v>
      </c>
      <c r="L1440">
        <v>0</v>
      </c>
      <c r="M1440">
        <v>0</v>
      </c>
    </row>
    <row r="1441" spans="1:13" ht="15" customHeight="1" x14ac:dyDescent="0.25">
      <c r="A1441" t="s">
        <v>1595</v>
      </c>
      <c r="B1441" t="s">
        <v>14</v>
      </c>
      <c r="C1441">
        <v>0</v>
      </c>
      <c r="D1441" t="s">
        <v>79</v>
      </c>
      <c r="E1441" t="s">
        <v>2581</v>
      </c>
      <c r="F1441">
        <v>25</v>
      </c>
      <c r="G1441">
        <v>700000</v>
      </c>
      <c r="H1441" t="s">
        <v>8</v>
      </c>
      <c r="I1441">
        <v>0</v>
      </c>
      <c r="J1441">
        <v>0</v>
      </c>
      <c r="K1441">
        <v>0</v>
      </c>
      <c r="L1441">
        <v>0</v>
      </c>
      <c r="M1441">
        <v>0</v>
      </c>
    </row>
    <row r="1442" spans="1:13" ht="15" customHeight="1" x14ac:dyDescent="0.25">
      <c r="A1442" t="s">
        <v>1601</v>
      </c>
      <c r="B1442" t="s">
        <v>14</v>
      </c>
      <c r="C1442">
        <v>0</v>
      </c>
      <c r="D1442" t="s">
        <v>325</v>
      </c>
      <c r="E1442" t="s">
        <v>2581</v>
      </c>
      <c r="F1442">
        <v>26</v>
      </c>
      <c r="G1442">
        <v>675000</v>
      </c>
      <c r="H1442" t="s">
        <v>7</v>
      </c>
      <c r="I1442">
        <v>0</v>
      </c>
      <c r="J1442">
        <v>0</v>
      </c>
      <c r="K1442">
        <v>0</v>
      </c>
      <c r="L1442">
        <v>0</v>
      </c>
      <c r="M1442">
        <v>0</v>
      </c>
    </row>
    <row r="1443" spans="1:13" ht="15" customHeight="1" x14ac:dyDescent="0.25">
      <c r="A1443" t="s">
        <v>2537</v>
      </c>
      <c r="B1443" t="s">
        <v>14</v>
      </c>
      <c r="C1443" t="s">
        <v>331</v>
      </c>
      <c r="D1443" t="s">
        <v>121</v>
      </c>
      <c r="E1443" t="s">
        <v>2581</v>
      </c>
      <c r="F1443">
        <v>20</v>
      </c>
      <c r="G1443">
        <v>925000</v>
      </c>
      <c r="H1443">
        <v>925000</v>
      </c>
      <c r="I1443">
        <v>925000</v>
      </c>
      <c r="J1443" t="s">
        <v>8</v>
      </c>
      <c r="K1443">
        <v>0</v>
      </c>
      <c r="L1443">
        <v>0</v>
      </c>
      <c r="M1443">
        <v>0</v>
      </c>
    </row>
    <row r="1444" spans="1:13" ht="15" customHeight="1" x14ac:dyDescent="0.25">
      <c r="A1444" t="s">
        <v>1584</v>
      </c>
      <c r="B1444" t="s">
        <v>14</v>
      </c>
      <c r="C1444" t="s">
        <v>331</v>
      </c>
      <c r="D1444" t="s">
        <v>121</v>
      </c>
      <c r="E1444" t="s">
        <v>2581</v>
      </c>
      <c r="F1444">
        <v>23</v>
      </c>
      <c r="G1444">
        <v>1066667</v>
      </c>
      <c r="H1444" t="s">
        <v>8</v>
      </c>
      <c r="I1444">
        <v>0</v>
      </c>
      <c r="J1444">
        <v>0</v>
      </c>
      <c r="K1444">
        <v>0</v>
      </c>
      <c r="L1444">
        <v>0</v>
      </c>
      <c r="M1444">
        <v>0</v>
      </c>
    </row>
    <row r="1445" spans="1:13" ht="15" customHeight="1" x14ac:dyDescent="0.25">
      <c r="A1445" t="s">
        <v>2538</v>
      </c>
      <c r="B1445" t="s">
        <v>14</v>
      </c>
      <c r="C1445" t="s">
        <v>331</v>
      </c>
      <c r="D1445" t="s">
        <v>121</v>
      </c>
      <c r="E1445" t="s">
        <v>2581</v>
      </c>
      <c r="F1445">
        <v>22</v>
      </c>
      <c r="G1445">
        <v>925000</v>
      </c>
      <c r="H1445">
        <v>925000</v>
      </c>
      <c r="I1445" t="s">
        <v>8</v>
      </c>
      <c r="J1445">
        <v>0</v>
      </c>
      <c r="K1445">
        <v>0</v>
      </c>
      <c r="L1445">
        <v>0</v>
      </c>
      <c r="M1445">
        <v>0</v>
      </c>
    </row>
    <row r="1446" spans="1:13" ht="15" customHeight="1" x14ac:dyDescent="0.25">
      <c r="A1446" t="s">
        <v>2731</v>
      </c>
      <c r="B1446" t="s">
        <v>35</v>
      </c>
      <c r="C1446" t="s">
        <v>364</v>
      </c>
      <c r="D1446" t="s">
        <v>85</v>
      </c>
      <c r="E1446" t="s">
        <v>2569</v>
      </c>
      <c r="F1446">
        <v>32</v>
      </c>
      <c r="G1446">
        <v>8250000</v>
      </c>
      <c r="H1446">
        <v>8250000</v>
      </c>
      <c r="I1446">
        <v>8250000</v>
      </c>
      <c r="J1446">
        <v>8250000</v>
      </c>
      <c r="K1446">
        <v>8250000</v>
      </c>
      <c r="L1446" t="s">
        <v>7</v>
      </c>
      <c r="M1446">
        <v>0</v>
      </c>
    </row>
    <row r="1447" spans="1:13" ht="15" customHeight="1" x14ac:dyDescent="0.25">
      <c r="A1447" t="s">
        <v>2707</v>
      </c>
      <c r="B1447" t="s">
        <v>35</v>
      </c>
      <c r="C1447">
        <v>0</v>
      </c>
      <c r="D1447" t="s">
        <v>70</v>
      </c>
      <c r="E1447" t="s">
        <v>2569</v>
      </c>
      <c r="F1447">
        <v>26</v>
      </c>
      <c r="G1447">
        <v>6125000</v>
      </c>
      <c r="H1447">
        <v>6125000</v>
      </c>
      <c r="I1447">
        <v>6125000</v>
      </c>
      <c r="J1447">
        <v>6125000</v>
      </c>
      <c r="K1447">
        <v>6125000</v>
      </c>
      <c r="L1447" t="s">
        <v>7</v>
      </c>
      <c r="M1447">
        <v>0</v>
      </c>
    </row>
    <row r="1448" spans="1:13" ht="15" customHeight="1" x14ac:dyDescent="0.25">
      <c r="A1448" t="s">
        <v>1992</v>
      </c>
      <c r="B1448" t="s">
        <v>35</v>
      </c>
      <c r="C1448">
        <v>0</v>
      </c>
      <c r="D1448" t="s">
        <v>2572</v>
      </c>
      <c r="E1448" t="s">
        <v>2569</v>
      </c>
      <c r="F1448">
        <v>23</v>
      </c>
      <c r="G1448">
        <v>6000000</v>
      </c>
      <c r="H1448">
        <v>6000000</v>
      </c>
      <c r="I1448">
        <v>6000000</v>
      </c>
      <c r="J1448">
        <v>6000000</v>
      </c>
      <c r="K1448">
        <v>6000000</v>
      </c>
      <c r="L1448">
        <v>6000000</v>
      </c>
      <c r="M1448" t="s">
        <v>7</v>
      </c>
    </row>
    <row r="1449" spans="1:13" ht="15" customHeight="1" x14ac:dyDescent="0.25">
      <c r="A1449" t="s">
        <v>1993</v>
      </c>
      <c r="B1449" t="s">
        <v>35</v>
      </c>
      <c r="C1449" t="s">
        <v>364</v>
      </c>
      <c r="D1449" t="s">
        <v>2576</v>
      </c>
      <c r="E1449" t="s">
        <v>2569</v>
      </c>
      <c r="F1449">
        <v>31</v>
      </c>
      <c r="G1449">
        <v>5291666</v>
      </c>
      <c r="H1449">
        <v>5291666</v>
      </c>
      <c r="I1449">
        <v>5291666</v>
      </c>
      <c r="J1449">
        <v>5291666</v>
      </c>
      <c r="K1449">
        <v>5291666</v>
      </c>
      <c r="L1449" t="s">
        <v>7</v>
      </c>
      <c r="M1449">
        <v>0</v>
      </c>
    </row>
    <row r="1450" spans="1:13" ht="15" customHeight="1" x14ac:dyDescent="0.25">
      <c r="A1450" t="s">
        <v>1994</v>
      </c>
      <c r="B1450" t="s">
        <v>35</v>
      </c>
      <c r="C1450" t="s">
        <v>326</v>
      </c>
      <c r="D1450" t="s">
        <v>2586</v>
      </c>
      <c r="E1450" t="s">
        <v>2569</v>
      </c>
      <c r="F1450">
        <v>31</v>
      </c>
      <c r="G1450">
        <v>4125000</v>
      </c>
      <c r="H1450">
        <v>4125000</v>
      </c>
      <c r="I1450" t="s">
        <v>7</v>
      </c>
      <c r="J1450">
        <v>0</v>
      </c>
      <c r="K1450">
        <v>0</v>
      </c>
      <c r="L1450">
        <v>0</v>
      </c>
      <c r="M1450">
        <v>0</v>
      </c>
    </row>
    <row r="1451" spans="1:13" ht="15" customHeight="1" x14ac:dyDescent="0.25">
      <c r="A1451" t="s">
        <v>1995</v>
      </c>
      <c r="B1451" t="s">
        <v>35</v>
      </c>
      <c r="C1451">
        <v>0</v>
      </c>
      <c r="D1451" t="s">
        <v>70</v>
      </c>
      <c r="E1451" t="s">
        <v>2569</v>
      </c>
      <c r="F1451">
        <v>26</v>
      </c>
      <c r="G1451">
        <v>2916666</v>
      </c>
      <c r="H1451">
        <v>2916666</v>
      </c>
      <c r="I1451" t="s">
        <v>7</v>
      </c>
      <c r="J1451">
        <v>0</v>
      </c>
      <c r="K1451">
        <v>0</v>
      </c>
      <c r="L1451">
        <v>0</v>
      </c>
      <c r="M1451">
        <v>0</v>
      </c>
    </row>
    <row r="1452" spans="1:13" ht="15" customHeight="1" x14ac:dyDescent="0.25">
      <c r="A1452" t="s">
        <v>1997</v>
      </c>
      <c r="B1452" t="s">
        <v>35</v>
      </c>
      <c r="C1452">
        <v>0</v>
      </c>
      <c r="D1452" t="s">
        <v>2571</v>
      </c>
      <c r="E1452" t="s">
        <v>2569</v>
      </c>
      <c r="F1452">
        <v>25</v>
      </c>
      <c r="G1452">
        <v>2280000</v>
      </c>
      <c r="H1452">
        <v>2280000</v>
      </c>
      <c r="I1452" t="s">
        <v>8</v>
      </c>
      <c r="J1452">
        <v>0</v>
      </c>
      <c r="K1452">
        <v>0</v>
      </c>
      <c r="L1452">
        <v>0</v>
      </c>
      <c r="M1452">
        <v>0</v>
      </c>
    </row>
    <row r="1453" spans="1:13" ht="15" customHeight="1" x14ac:dyDescent="0.25">
      <c r="A1453" t="s">
        <v>2000</v>
      </c>
      <c r="B1453" t="s">
        <v>35</v>
      </c>
      <c r="C1453" t="s">
        <v>331</v>
      </c>
      <c r="D1453" t="s">
        <v>2570</v>
      </c>
      <c r="E1453" t="s">
        <v>2569</v>
      </c>
      <c r="F1453">
        <v>22</v>
      </c>
      <c r="G1453">
        <v>1106666</v>
      </c>
      <c r="H1453" t="s">
        <v>8</v>
      </c>
      <c r="I1453">
        <v>0</v>
      </c>
      <c r="J1453">
        <v>0</v>
      </c>
      <c r="K1453">
        <v>0</v>
      </c>
      <c r="L1453">
        <v>0</v>
      </c>
      <c r="M1453">
        <v>0</v>
      </c>
    </row>
    <row r="1454" spans="1:13" ht="15" customHeight="1" x14ac:dyDescent="0.25">
      <c r="A1454" t="s">
        <v>2018</v>
      </c>
      <c r="B1454" t="s">
        <v>35</v>
      </c>
      <c r="C1454" t="s">
        <v>331</v>
      </c>
      <c r="D1454" t="s">
        <v>2570</v>
      </c>
      <c r="E1454" t="s">
        <v>2569</v>
      </c>
      <c r="F1454">
        <v>23</v>
      </c>
      <c r="G1454">
        <v>758333</v>
      </c>
      <c r="H1454" t="s">
        <v>8</v>
      </c>
      <c r="I1454">
        <v>0</v>
      </c>
      <c r="J1454">
        <v>0</v>
      </c>
      <c r="K1454">
        <v>0</v>
      </c>
      <c r="L1454">
        <v>0</v>
      </c>
      <c r="M1454">
        <v>0</v>
      </c>
    </row>
    <row r="1455" spans="1:13" ht="15" customHeight="1" x14ac:dyDescent="0.25">
      <c r="A1455" t="s">
        <v>4760</v>
      </c>
      <c r="B1455" t="s">
        <v>35</v>
      </c>
      <c r="C1455">
        <v>0</v>
      </c>
      <c r="D1455" t="s">
        <v>2580</v>
      </c>
      <c r="E1455" t="s">
        <v>2569</v>
      </c>
      <c r="F1455">
        <v>28</v>
      </c>
      <c r="G1455">
        <v>700000</v>
      </c>
      <c r="H1455" t="s">
        <v>7</v>
      </c>
      <c r="I1455">
        <v>0</v>
      </c>
      <c r="J1455">
        <v>0</v>
      </c>
      <c r="K1455">
        <v>0</v>
      </c>
      <c r="L1455">
        <v>0</v>
      </c>
      <c r="M1455">
        <v>0</v>
      </c>
    </row>
    <row r="1456" spans="1:13" ht="15" customHeight="1" x14ac:dyDescent="0.25">
      <c r="A1456" t="s">
        <v>1998</v>
      </c>
      <c r="B1456" t="s">
        <v>35</v>
      </c>
      <c r="C1456">
        <v>0</v>
      </c>
      <c r="D1456" t="s">
        <v>2580</v>
      </c>
      <c r="E1456" t="s">
        <v>2569</v>
      </c>
      <c r="F1456">
        <v>21</v>
      </c>
      <c r="G1456" t="s">
        <v>8</v>
      </c>
      <c r="H1456">
        <v>0</v>
      </c>
      <c r="I1456">
        <v>0</v>
      </c>
      <c r="J1456">
        <v>0</v>
      </c>
      <c r="K1456">
        <v>0</v>
      </c>
      <c r="L1456">
        <v>0</v>
      </c>
      <c r="M1456">
        <v>0</v>
      </c>
    </row>
    <row r="1457" spans="1:13" ht="15" customHeight="1" x14ac:dyDescent="0.25">
      <c r="A1457" t="s">
        <v>1999</v>
      </c>
      <c r="B1457" t="s">
        <v>35</v>
      </c>
      <c r="C1457">
        <v>0</v>
      </c>
      <c r="D1457" t="s">
        <v>90</v>
      </c>
      <c r="E1457" t="s">
        <v>2569</v>
      </c>
      <c r="F1457">
        <v>22</v>
      </c>
      <c r="G1457" t="s">
        <v>8</v>
      </c>
      <c r="H1457">
        <v>0</v>
      </c>
      <c r="I1457">
        <v>0</v>
      </c>
      <c r="J1457">
        <v>0</v>
      </c>
      <c r="K1457">
        <v>0</v>
      </c>
      <c r="L1457">
        <v>0</v>
      </c>
      <c r="M1457">
        <v>0</v>
      </c>
    </row>
    <row r="1458" spans="1:13" ht="15" customHeight="1" x14ac:dyDescent="0.25">
      <c r="A1458" t="s">
        <v>2708</v>
      </c>
      <c r="B1458" t="s">
        <v>35</v>
      </c>
      <c r="C1458" t="s">
        <v>326</v>
      </c>
      <c r="D1458" t="s">
        <v>324</v>
      </c>
      <c r="E1458" t="s">
        <v>2569</v>
      </c>
      <c r="F1458">
        <v>34</v>
      </c>
      <c r="G1458">
        <v>7600000</v>
      </c>
      <c r="H1458">
        <v>7600000</v>
      </c>
      <c r="I1458" t="s">
        <v>7</v>
      </c>
      <c r="J1458">
        <v>0</v>
      </c>
      <c r="K1458">
        <v>0</v>
      </c>
      <c r="L1458">
        <v>0</v>
      </c>
      <c r="M1458">
        <v>0</v>
      </c>
    </row>
    <row r="1459" spans="1:13" ht="15" customHeight="1" x14ac:dyDescent="0.25">
      <c r="A1459" t="s">
        <v>2003</v>
      </c>
      <c r="B1459" t="s">
        <v>35</v>
      </c>
      <c r="C1459" t="s">
        <v>326</v>
      </c>
      <c r="D1459" t="s">
        <v>325</v>
      </c>
      <c r="E1459" t="s">
        <v>2569</v>
      </c>
      <c r="F1459">
        <v>28</v>
      </c>
      <c r="G1459">
        <v>4333333</v>
      </c>
      <c r="H1459" t="s">
        <v>7</v>
      </c>
      <c r="I1459">
        <v>0</v>
      </c>
      <c r="J1459">
        <v>0</v>
      </c>
      <c r="K1459">
        <v>0</v>
      </c>
      <c r="L1459">
        <v>0</v>
      </c>
      <c r="M1459">
        <v>0</v>
      </c>
    </row>
    <row r="1460" spans="1:13" ht="15" customHeight="1" x14ac:dyDescent="0.25">
      <c r="A1460" t="s">
        <v>2004</v>
      </c>
      <c r="B1460" t="s">
        <v>35</v>
      </c>
      <c r="C1460">
        <v>0</v>
      </c>
      <c r="D1460" t="s">
        <v>325</v>
      </c>
      <c r="E1460" t="s">
        <v>2569</v>
      </c>
      <c r="F1460">
        <v>24</v>
      </c>
      <c r="G1460">
        <v>3150000</v>
      </c>
      <c r="H1460" t="s">
        <v>8</v>
      </c>
      <c r="I1460">
        <v>0</v>
      </c>
      <c r="J1460">
        <v>0</v>
      </c>
      <c r="K1460">
        <v>0</v>
      </c>
      <c r="L1460">
        <v>0</v>
      </c>
      <c r="M1460">
        <v>0</v>
      </c>
    </row>
    <row r="1461" spans="1:13" ht="15" customHeight="1" x14ac:dyDescent="0.25">
      <c r="A1461" t="s">
        <v>1679</v>
      </c>
      <c r="B1461" t="s">
        <v>35</v>
      </c>
      <c r="C1461">
        <v>0</v>
      </c>
      <c r="D1461" t="s">
        <v>324</v>
      </c>
      <c r="E1461" t="s">
        <v>2569</v>
      </c>
      <c r="F1461">
        <v>24</v>
      </c>
      <c r="G1461">
        <v>3000000</v>
      </c>
      <c r="H1461">
        <v>3000000</v>
      </c>
      <c r="I1461" t="s">
        <v>8</v>
      </c>
      <c r="J1461">
        <v>0</v>
      </c>
      <c r="K1461">
        <v>0</v>
      </c>
      <c r="L1461">
        <v>0</v>
      </c>
      <c r="M1461">
        <v>0</v>
      </c>
    </row>
    <row r="1462" spans="1:13" ht="15" customHeight="1" x14ac:dyDescent="0.25">
      <c r="A1462" t="s">
        <v>1307</v>
      </c>
      <c r="B1462" t="s">
        <v>35</v>
      </c>
      <c r="C1462">
        <v>0</v>
      </c>
      <c r="D1462" t="s">
        <v>325</v>
      </c>
      <c r="E1462" t="s">
        <v>2569</v>
      </c>
      <c r="F1462">
        <v>26</v>
      </c>
      <c r="G1462">
        <v>1000000</v>
      </c>
      <c r="H1462" t="s">
        <v>7</v>
      </c>
      <c r="I1462">
        <v>0</v>
      </c>
      <c r="J1462">
        <v>0</v>
      </c>
      <c r="K1462">
        <v>0</v>
      </c>
      <c r="L1462">
        <v>0</v>
      </c>
      <c r="M1462">
        <v>0</v>
      </c>
    </row>
    <row r="1463" spans="1:13" ht="15" customHeight="1" x14ac:dyDescent="0.25">
      <c r="A1463" t="s">
        <v>2013</v>
      </c>
      <c r="B1463" t="s">
        <v>35</v>
      </c>
      <c r="C1463" t="s">
        <v>331</v>
      </c>
      <c r="D1463" t="s">
        <v>324</v>
      </c>
      <c r="E1463" t="s">
        <v>2569</v>
      </c>
      <c r="F1463">
        <v>22</v>
      </c>
      <c r="G1463">
        <v>916666</v>
      </c>
      <c r="H1463" t="s">
        <v>8</v>
      </c>
      <c r="I1463">
        <v>0</v>
      </c>
      <c r="J1463">
        <v>0</v>
      </c>
      <c r="K1463">
        <v>0</v>
      </c>
      <c r="L1463">
        <v>0</v>
      </c>
      <c r="M1463">
        <v>0</v>
      </c>
    </row>
    <row r="1464" spans="1:13" ht="15" customHeight="1" x14ac:dyDescent="0.25">
      <c r="A1464" t="s">
        <v>2005</v>
      </c>
      <c r="B1464" t="s">
        <v>35</v>
      </c>
      <c r="C1464">
        <v>0</v>
      </c>
      <c r="D1464" t="s">
        <v>79</v>
      </c>
      <c r="E1464" t="s">
        <v>2569</v>
      </c>
      <c r="F1464">
        <v>26</v>
      </c>
      <c r="G1464">
        <v>775000</v>
      </c>
      <c r="H1464">
        <v>775000</v>
      </c>
      <c r="I1464" t="s">
        <v>7</v>
      </c>
      <c r="J1464">
        <v>0</v>
      </c>
      <c r="K1464">
        <v>0</v>
      </c>
      <c r="L1464">
        <v>0</v>
      </c>
      <c r="M1464">
        <v>0</v>
      </c>
    </row>
    <row r="1465" spans="1:13" ht="15" customHeight="1" x14ac:dyDescent="0.25">
      <c r="A1465" t="s">
        <v>2006</v>
      </c>
      <c r="B1465" t="s">
        <v>35</v>
      </c>
      <c r="C1465">
        <v>0</v>
      </c>
      <c r="D1465" t="s">
        <v>121</v>
      </c>
      <c r="E1465" t="s">
        <v>2569</v>
      </c>
      <c r="F1465">
        <v>26</v>
      </c>
      <c r="G1465">
        <v>6166666</v>
      </c>
      <c r="H1465">
        <v>6166666</v>
      </c>
      <c r="I1465">
        <v>6166666</v>
      </c>
      <c r="J1465">
        <v>6166666</v>
      </c>
      <c r="K1465">
        <v>6166666</v>
      </c>
      <c r="L1465" t="s">
        <v>7</v>
      </c>
      <c r="M1465">
        <v>0</v>
      </c>
    </row>
    <row r="1466" spans="1:13" ht="15" customHeight="1" x14ac:dyDescent="0.25">
      <c r="A1466" t="s">
        <v>2007</v>
      </c>
      <c r="B1466" t="s">
        <v>35</v>
      </c>
      <c r="C1466">
        <v>0</v>
      </c>
      <c r="D1466" t="s">
        <v>121</v>
      </c>
      <c r="E1466" t="s">
        <v>2569</v>
      </c>
      <c r="F1466">
        <v>26</v>
      </c>
      <c r="G1466">
        <v>1225000</v>
      </c>
      <c r="H1466" t="s">
        <v>7</v>
      </c>
      <c r="I1466">
        <v>0</v>
      </c>
      <c r="J1466">
        <v>0</v>
      </c>
      <c r="K1466">
        <v>0</v>
      </c>
      <c r="L1466">
        <v>0</v>
      </c>
      <c r="M1466">
        <v>0</v>
      </c>
    </row>
    <row r="1467" spans="1:13" ht="15" customHeight="1" x14ac:dyDescent="0.25">
      <c r="A1467" t="s">
        <v>2023</v>
      </c>
      <c r="B1467" t="s">
        <v>35</v>
      </c>
      <c r="C1467">
        <v>0</v>
      </c>
      <c r="D1467" t="s">
        <v>121</v>
      </c>
      <c r="E1467" t="s">
        <v>2569</v>
      </c>
      <c r="F1467">
        <v>24</v>
      </c>
      <c r="G1467" t="s">
        <v>8</v>
      </c>
      <c r="H1467">
        <v>0</v>
      </c>
      <c r="I1467">
        <v>0</v>
      </c>
      <c r="J1467">
        <v>0</v>
      </c>
      <c r="K1467">
        <v>0</v>
      </c>
      <c r="L1467">
        <v>0</v>
      </c>
      <c r="M1467">
        <v>0</v>
      </c>
    </row>
    <row r="1468" spans="1:13" ht="15" customHeight="1" x14ac:dyDescent="0.25">
      <c r="A1468" t="s">
        <v>2008</v>
      </c>
      <c r="B1468" t="s">
        <v>35</v>
      </c>
      <c r="C1468" t="s">
        <v>331</v>
      </c>
      <c r="D1468" t="s">
        <v>2580</v>
      </c>
      <c r="E1468" t="s">
        <v>2581</v>
      </c>
      <c r="F1468">
        <v>20</v>
      </c>
      <c r="G1468">
        <v>1460833</v>
      </c>
      <c r="H1468">
        <v>1460833</v>
      </c>
      <c r="I1468">
        <v>1460833</v>
      </c>
      <c r="J1468" t="s">
        <v>8</v>
      </c>
      <c r="K1468">
        <v>0</v>
      </c>
      <c r="L1468">
        <v>0</v>
      </c>
      <c r="M1468">
        <v>0</v>
      </c>
    </row>
    <row r="1469" spans="1:13" ht="15" customHeight="1" x14ac:dyDescent="0.25">
      <c r="A1469" t="s">
        <v>2552</v>
      </c>
      <c r="B1469" t="s">
        <v>35</v>
      </c>
      <c r="C1469" t="s">
        <v>331</v>
      </c>
      <c r="D1469" t="s">
        <v>70</v>
      </c>
      <c r="E1469" t="s">
        <v>2581</v>
      </c>
      <c r="F1469">
        <v>19</v>
      </c>
      <c r="G1469">
        <v>925000</v>
      </c>
      <c r="H1469">
        <v>925000</v>
      </c>
      <c r="I1469">
        <v>925000</v>
      </c>
      <c r="J1469" t="s">
        <v>8</v>
      </c>
      <c r="K1469">
        <v>0</v>
      </c>
      <c r="L1469">
        <v>0</v>
      </c>
      <c r="M1469">
        <v>0</v>
      </c>
    </row>
    <row r="1470" spans="1:13" ht="15" customHeight="1" x14ac:dyDescent="0.25">
      <c r="A1470" t="s">
        <v>2553</v>
      </c>
      <c r="B1470" t="s">
        <v>35</v>
      </c>
      <c r="C1470" t="s">
        <v>331</v>
      </c>
      <c r="D1470" t="s">
        <v>2572</v>
      </c>
      <c r="E1470" t="s">
        <v>2581</v>
      </c>
      <c r="F1470">
        <v>26</v>
      </c>
      <c r="G1470">
        <v>925000</v>
      </c>
      <c r="H1470" t="s">
        <v>7</v>
      </c>
      <c r="I1470">
        <v>0</v>
      </c>
      <c r="J1470">
        <v>0</v>
      </c>
      <c r="K1470">
        <v>0</v>
      </c>
      <c r="L1470">
        <v>0</v>
      </c>
      <c r="M1470">
        <v>0</v>
      </c>
    </row>
    <row r="1471" spans="1:13" ht="15" customHeight="1" x14ac:dyDescent="0.25">
      <c r="A1471" t="s">
        <v>2014</v>
      </c>
      <c r="B1471" t="s">
        <v>35</v>
      </c>
      <c r="C1471" t="s">
        <v>331</v>
      </c>
      <c r="D1471" t="s">
        <v>70</v>
      </c>
      <c r="E1471" t="s">
        <v>2581</v>
      </c>
      <c r="F1471">
        <v>22</v>
      </c>
      <c r="G1471">
        <v>925000</v>
      </c>
      <c r="H1471" t="s">
        <v>8</v>
      </c>
      <c r="I1471">
        <v>0</v>
      </c>
      <c r="J1471">
        <v>0</v>
      </c>
      <c r="K1471">
        <v>0</v>
      </c>
      <c r="L1471">
        <v>0</v>
      </c>
      <c r="M1471">
        <v>0</v>
      </c>
    </row>
    <row r="1472" spans="1:13" ht="15" customHeight="1" x14ac:dyDescent="0.25">
      <c r="A1472" t="s">
        <v>2016</v>
      </c>
      <c r="B1472" t="s">
        <v>35</v>
      </c>
      <c r="C1472" t="s">
        <v>331</v>
      </c>
      <c r="D1472" t="s">
        <v>70</v>
      </c>
      <c r="E1472" t="s">
        <v>2581</v>
      </c>
      <c r="F1472">
        <v>22</v>
      </c>
      <c r="G1472">
        <v>833333</v>
      </c>
      <c r="H1472" t="s">
        <v>8</v>
      </c>
      <c r="I1472">
        <v>0</v>
      </c>
      <c r="J1472">
        <v>0</v>
      </c>
      <c r="K1472">
        <v>0</v>
      </c>
      <c r="L1472">
        <v>0</v>
      </c>
      <c r="M1472">
        <v>0</v>
      </c>
    </row>
    <row r="1473" spans="1:13" ht="15" customHeight="1" x14ac:dyDescent="0.25">
      <c r="A1473" t="s">
        <v>2554</v>
      </c>
      <c r="B1473" t="s">
        <v>35</v>
      </c>
      <c r="C1473" t="s">
        <v>331</v>
      </c>
      <c r="D1473" t="s">
        <v>2580</v>
      </c>
      <c r="E1473" t="s">
        <v>2581</v>
      </c>
      <c r="F1473">
        <v>21</v>
      </c>
      <c r="G1473">
        <v>758333</v>
      </c>
      <c r="H1473">
        <v>758333</v>
      </c>
      <c r="I1473">
        <v>758333</v>
      </c>
      <c r="J1473" t="s">
        <v>8</v>
      </c>
      <c r="K1473">
        <v>0</v>
      </c>
      <c r="L1473">
        <v>0</v>
      </c>
      <c r="M1473">
        <v>0</v>
      </c>
    </row>
    <row r="1474" spans="1:13" ht="15" customHeight="1" x14ac:dyDescent="0.25">
      <c r="A1474" t="s">
        <v>2019</v>
      </c>
      <c r="B1474" t="s">
        <v>35</v>
      </c>
      <c r="C1474" t="s">
        <v>331</v>
      </c>
      <c r="D1474" t="s">
        <v>70</v>
      </c>
      <c r="E1474" t="s">
        <v>2581</v>
      </c>
      <c r="F1474">
        <v>21</v>
      </c>
      <c r="G1474">
        <v>741666</v>
      </c>
      <c r="H1474">
        <v>741666</v>
      </c>
      <c r="I1474" t="s">
        <v>8</v>
      </c>
      <c r="J1474">
        <v>0</v>
      </c>
      <c r="K1474">
        <v>0</v>
      </c>
      <c r="L1474">
        <v>0</v>
      </c>
      <c r="M1474">
        <v>0</v>
      </c>
    </row>
    <row r="1475" spans="1:13" ht="15" customHeight="1" x14ac:dyDescent="0.25">
      <c r="A1475" t="s">
        <v>2555</v>
      </c>
      <c r="B1475" t="s">
        <v>35</v>
      </c>
      <c r="C1475">
        <v>0</v>
      </c>
      <c r="D1475" t="s">
        <v>2576</v>
      </c>
      <c r="E1475" t="s">
        <v>2581</v>
      </c>
      <c r="F1475">
        <v>26</v>
      </c>
      <c r="G1475">
        <v>700000</v>
      </c>
      <c r="H1475" t="s">
        <v>7</v>
      </c>
      <c r="I1475">
        <v>0</v>
      </c>
      <c r="J1475">
        <v>0</v>
      </c>
      <c r="K1475">
        <v>0</v>
      </c>
      <c r="L1475">
        <v>0</v>
      </c>
      <c r="M1475">
        <v>0</v>
      </c>
    </row>
    <row r="1476" spans="1:13" ht="15" customHeight="1" x14ac:dyDescent="0.25">
      <c r="A1476" t="s">
        <v>2021</v>
      </c>
      <c r="B1476" t="s">
        <v>35</v>
      </c>
      <c r="C1476">
        <v>0</v>
      </c>
      <c r="D1476" t="s">
        <v>2570</v>
      </c>
      <c r="E1476" t="s">
        <v>2581</v>
      </c>
      <c r="F1476">
        <v>26</v>
      </c>
      <c r="G1476">
        <v>700000</v>
      </c>
      <c r="H1476" t="s">
        <v>7</v>
      </c>
      <c r="I1476">
        <v>0</v>
      </c>
      <c r="J1476">
        <v>0</v>
      </c>
      <c r="K1476">
        <v>0</v>
      </c>
      <c r="L1476">
        <v>0</v>
      </c>
      <c r="M1476">
        <v>0</v>
      </c>
    </row>
    <row r="1477" spans="1:13" ht="15" customHeight="1" x14ac:dyDescent="0.25">
      <c r="A1477" t="s">
        <v>2012</v>
      </c>
      <c r="B1477" t="s">
        <v>35</v>
      </c>
      <c r="C1477">
        <v>0</v>
      </c>
      <c r="D1477" t="s">
        <v>90</v>
      </c>
      <c r="E1477" t="s">
        <v>2581</v>
      </c>
      <c r="F1477">
        <v>25</v>
      </c>
      <c r="G1477">
        <v>700000</v>
      </c>
      <c r="H1477" t="s">
        <v>8</v>
      </c>
      <c r="I1477">
        <v>0</v>
      </c>
      <c r="J1477">
        <v>0</v>
      </c>
      <c r="K1477">
        <v>0</v>
      </c>
      <c r="L1477">
        <v>0</v>
      </c>
      <c r="M1477">
        <v>0</v>
      </c>
    </row>
    <row r="1478" spans="1:13" ht="15" customHeight="1" x14ac:dyDescent="0.25">
      <c r="A1478" t="s">
        <v>2556</v>
      </c>
      <c r="B1478" t="s">
        <v>35</v>
      </c>
      <c r="C1478">
        <v>0</v>
      </c>
      <c r="D1478" t="s">
        <v>2576</v>
      </c>
      <c r="E1478" t="s">
        <v>2581</v>
      </c>
      <c r="F1478">
        <v>34</v>
      </c>
      <c r="G1478">
        <v>700000</v>
      </c>
      <c r="H1478" t="s">
        <v>7</v>
      </c>
      <c r="I1478">
        <v>0</v>
      </c>
      <c r="J1478">
        <v>0</v>
      </c>
      <c r="K1478">
        <v>0</v>
      </c>
      <c r="L1478">
        <v>0</v>
      </c>
      <c r="M1478">
        <v>0</v>
      </c>
    </row>
    <row r="1479" spans="1:13" x14ac:dyDescent="0.25">
      <c r="A1479" t="s">
        <v>2024</v>
      </c>
      <c r="B1479" t="s">
        <v>35</v>
      </c>
      <c r="C1479">
        <v>0</v>
      </c>
      <c r="D1479" t="s">
        <v>85</v>
      </c>
      <c r="E1479" t="s">
        <v>2581</v>
      </c>
      <c r="F1479">
        <v>26</v>
      </c>
      <c r="G1479">
        <v>700000</v>
      </c>
      <c r="H1479" t="s">
        <v>8</v>
      </c>
      <c r="I1479">
        <v>0</v>
      </c>
      <c r="J1479">
        <v>0</v>
      </c>
      <c r="K1479">
        <v>0</v>
      </c>
      <c r="L1479">
        <v>0</v>
      </c>
      <c r="M1479">
        <v>0</v>
      </c>
    </row>
    <row r="1480" spans="1:13" x14ac:dyDescent="0.25">
      <c r="A1480" t="s">
        <v>2643</v>
      </c>
      <c r="B1480" t="s">
        <v>35</v>
      </c>
      <c r="C1480" t="s">
        <v>331</v>
      </c>
      <c r="D1480" t="s">
        <v>325</v>
      </c>
      <c r="E1480" t="s">
        <v>2581</v>
      </c>
      <c r="F1480">
        <v>18</v>
      </c>
      <c r="G1480">
        <v>1137500</v>
      </c>
      <c r="H1480">
        <v>1137500</v>
      </c>
      <c r="I1480">
        <v>1137500</v>
      </c>
      <c r="J1480" t="s">
        <v>8</v>
      </c>
      <c r="K1480">
        <v>0</v>
      </c>
      <c r="L1480">
        <v>0</v>
      </c>
      <c r="M1480">
        <v>0</v>
      </c>
    </row>
    <row r="1481" spans="1:13" x14ac:dyDescent="0.25">
      <c r="A1481" t="s">
        <v>2010</v>
      </c>
      <c r="B1481" t="s">
        <v>35</v>
      </c>
      <c r="C1481" t="s">
        <v>331</v>
      </c>
      <c r="D1481" t="s">
        <v>325</v>
      </c>
      <c r="E1481" t="s">
        <v>2581</v>
      </c>
      <c r="F1481">
        <v>21</v>
      </c>
      <c r="G1481">
        <v>1075833</v>
      </c>
      <c r="H1481">
        <v>1075833</v>
      </c>
      <c r="I1481" t="s">
        <v>8</v>
      </c>
      <c r="J1481">
        <v>0</v>
      </c>
      <c r="K1481">
        <v>0</v>
      </c>
      <c r="L1481">
        <v>0</v>
      </c>
      <c r="M1481">
        <v>0</v>
      </c>
    </row>
    <row r="1482" spans="1:13" x14ac:dyDescent="0.25">
      <c r="A1482" t="s">
        <v>2557</v>
      </c>
      <c r="B1482" t="s">
        <v>35</v>
      </c>
      <c r="C1482" t="s">
        <v>331</v>
      </c>
      <c r="D1482" t="s">
        <v>325</v>
      </c>
      <c r="E1482" t="s">
        <v>2581</v>
      </c>
      <c r="F1482">
        <v>20</v>
      </c>
      <c r="G1482">
        <v>810000</v>
      </c>
      <c r="H1482">
        <v>810000</v>
      </c>
      <c r="I1482">
        <v>810000</v>
      </c>
      <c r="J1482" t="s">
        <v>8</v>
      </c>
      <c r="K1482">
        <v>0</v>
      </c>
      <c r="L1482">
        <v>0</v>
      </c>
      <c r="M1482">
        <v>0</v>
      </c>
    </row>
    <row r="1483" spans="1:13" x14ac:dyDescent="0.25">
      <c r="A1483" t="s">
        <v>2558</v>
      </c>
      <c r="B1483" t="s">
        <v>35</v>
      </c>
      <c r="C1483" t="s">
        <v>331</v>
      </c>
      <c r="D1483" t="s">
        <v>325</v>
      </c>
      <c r="E1483" t="s">
        <v>2581</v>
      </c>
      <c r="F1483">
        <v>22</v>
      </c>
      <c r="G1483">
        <v>925000</v>
      </c>
      <c r="H1483">
        <v>925000</v>
      </c>
      <c r="I1483" t="s">
        <v>8</v>
      </c>
      <c r="J1483">
        <v>0</v>
      </c>
      <c r="K1483">
        <v>0</v>
      </c>
      <c r="L1483">
        <v>0</v>
      </c>
      <c r="M1483">
        <v>0</v>
      </c>
    </row>
    <row r="1484" spans="1:13" x14ac:dyDescent="0.25">
      <c r="A1484" t="s">
        <v>2017</v>
      </c>
      <c r="B1484" t="s">
        <v>35</v>
      </c>
      <c r="C1484" t="s">
        <v>331</v>
      </c>
      <c r="D1484" t="s">
        <v>324</v>
      </c>
      <c r="E1484" t="s">
        <v>2581</v>
      </c>
      <c r="F1484">
        <v>21</v>
      </c>
      <c r="G1484">
        <v>838333</v>
      </c>
      <c r="H1484">
        <v>838333</v>
      </c>
      <c r="I1484" t="s">
        <v>8</v>
      </c>
      <c r="J1484">
        <v>0</v>
      </c>
      <c r="K1484">
        <v>0</v>
      </c>
      <c r="L1484">
        <v>0</v>
      </c>
      <c r="M1484">
        <v>0</v>
      </c>
    </row>
    <row r="1485" spans="1:13" x14ac:dyDescent="0.25">
      <c r="A1485" t="s">
        <v>2022</v>
      </c>
      <c r="B1485" t="s">
        <v>35</v>
      </c>
      <c r="C1485">
        <v>0</v>
      </c>
      <c r="D1485" t="s">
        <v>325</v>
      </c>
      <c r="E1485" t="s">
        <v>2581</v>
      </c>
      <c r="F1485">
        <v>30</v>
      </c>
      <c r="G1485">
        <v>700000</v>
      </c>
      <c r="H1485" t="s">
        <v>7</v>
      </c>
      <c r="I1485">
        <v>0</v>
      </c>
      <c r="J1485">
        <v>0</v>
      </c>
      <c r="K1485">
        <v>0</v>
      </c>
      <c r="L1485">
        <v>0</v>
      </c>
      <c r="M1485">
        <v>0</v>
      </c>
    </row>
    <row r="1486" spans="1:13" x14ac:dyDescent="0.25">
      <c r="A1486" t="s">
        <v>2020</v>
      </c>
      <c r="B1486" t="s">
        <v>35</v>
      </c>
      <c r="C1486">
        <v>0</v>
      </c>
      <c r="D1486" t="s">
        <v>79</v>
      </c>
      <c r="E1486" t="s">
        <v>2581</v>
      </c>
      <c r="F1486">
        <v>23</v>
      </c>
      <c r="G1486">
        <v>700000</v>
      </c>
      <c r="H1486" t="s">
        <v>8</v>
      </c>
      <c r="I1486">
        <v>0</v>
      </c>
      <c r="J1486">
        <v>0</v>
      </c>
      <c r="K1486">
        <v>0</v>
      </c>
      <c r="L1486">
        <v>0</v>
      </c>
      <c r="M1486">
        <v>0</v>
      </c>
    </row>
    <row r="1487" spans="1:13" x14ac:dyDescent="0.25">
      <c r="A1487" t="s">
        <v>1941</v>
      </c>
      <c r="B1487" t="s">
        <v>35</v>
      </c>
      <c r="C1487">
        <v>0</v>
      </c>
      <c r="D1487" t="s">
        <v>325</v>
      </c>
      <c r="E1487" t="s">
        <v>2581</v>
      </c>
      <c r="F1487">
        <v>29</v>
      </c>
      <c r="G1487">
        <v>700000</v>
      </c>
      <c r="H1487" t="s">
        <v>7</v>
      </c>
      <c r="I1487">
        <v>0</v>
      </c>
      <c r="J1487">
        <v>0</v>
      </c>
      <c r="K1487">
        <v>0</v>
      </c>
      <c r="L1487">
        <v>0</v>
      </c>
      <c r="M1487">
        <v>0</v>
      </c>
    </row>
    <row r="1488" spans="1:13" x14ac:dyDescent="0.25">
      <c r="A1488" t="s">
        <v>2015</v>
      </c>
      <c r="B1488" t="s">
        <v>35</v>
      </c>
      <c r="C1488" t="s">
        <v>331</v>
      </c>
      <c r="D1488" t="s">
        <v>121</v>
      </c>
      <c r="E1488" t="s">
        <v>2581</v>
      </c>
      <c r="F1488">
        <v>21</v>
      </c>
      <c r="G1488">
        <v>766666</v>
      </c>
      <c r="H1488">
        <v>766666</v>
      </c>
      <c r="I1488" t="s">
        <v>8</v>
      </c>
      <c r="J1488">
        <v>0</v>
      </c>
      <c r="K1488">
        <v>0</v>
      </c>
      <c r="L1488">
        <v>0</v>
      </c>
      <c r="M1488">
        <v>0</v>
      </c>
    </row>
  </sheetData>
  <sortState ref="A2:M1479">
    <sortCondition ref="A2:A1479"/>
  </sortState>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X1284"/>
  <sheetViews>
    <sheetView workbookViewId="0">
      <pane ySplit="1" topLeftCell="A2" activePane="bottomLeft" state="frozen"/>
      <selection pane="bottomLeft" activeCell="AA12" sqref="AA12"/>
    </sheetView>
  </sheetViews>
  <sheetFormatPr baseColWidth="10" defaultRowHeight="15" x14ac:dyDescent="0.25"/>
  <cols>
    <col min="2" max="2" width="4.42578125" bestFit="1" customWidth="1"/>
    <col min="3" max="3" width="4.5703125" bestFit="1" customWidth="1"/>
    <col min="4" max="4" width="7.42578125" bestFit="1" customWidth="1"/>
    <col min="5" max="5" width="10.42578125" bestFit="1" customWidth="1"/>
    <col min="6" max="6" width="18.85546875" bestFit="1" customWidth="1"/>
    <col min="7" max="7" width="15.140625" bestFit="1" customWidth="1"/>
    <col min="8" max="8" width="25.140625" bestFit="1" customWidth="1"/>
    <col min="9" max="9" width="12.85546875" bestFit="1" customWidth="1"/>
    <col min="10" max="10" width="12.5703125" bestFit="1" customWidth="1"/>
    <col min="11" max="11" width="11.42578125" bestFit="1" customWidth="1"/>
    <col min="12" max="12" width="12.140625" bestFit="1" customWidth="1"/>
    <col min="13" max="13" width="20" bestFit="1" customWidth="1"/>
    <col min="14" max="14" width="26" bestFit="1" customWidth="1"/>
    <col min="15" max="15" width="0" hidden="1" customWidth="1"/>
    <col min="16" max="16" width="9.5703125" hidden="1" customWidth="1"/>
    <col min="17" max="21" width="12" hidden="1" customWidth="1"/>
    <col min="22" max="23" width="11.42578125" hidden="1" customWidth="1"/>
    <col min="24" max="24" width="0" hidden="1" customWidth="1"/>
  </cols>
  <sheetData>
    <row r="1" spans="1:24" x14ac:dyDescent="0.25">
      <c r="A1" s="153" t="s">
        <v>3012</v>
      </c>
      <c r="B1" s="153" t="s">
        <v>62</v>
      </c>
      <c r="C1" s="153" t="s">
        <v>63</v>
      </c>
      <c r="D1" s="153" t="s">
        <v>64</v>
      </c>
      <c r="E1" s="153" t="s">
        <v>65</v>
      </c>
      <c r="F1" s="153" t="s">
        <v>150</v>
      </c>
      <c r="G1" s="153" t="s">
        <v>3506</v>
      </c>
      <c r="H1" s="153" t="s">
        <v>1122</v>
      </c>
      <c r="I1" s="153" t="s">
        <v>5</v>
      </c>
      <c r="J1" s="153" t="s">
        <v>67</v>
      </c>
      <c r="K1" s="153" t="s">
        <v>151</v>
      </c>
      <c r="L1" s="153" t="s">
        <v>152</v>
      </c>
      <c r="M1" s="153" t="s">
        <v>68</v>
      </c>
      <c r="N1" s="153" t="s">
        <v>69</v>
      </c>
    </row>
    <row r="2" spans="1:24" ht="15.75" x14ac:dyDescent="0.25">
      <c r="A2" s="155">
        <v>2019</v>
      </c>
      <c r="B2">
        <v>1</v>
      </c>
      <c r="C2">
        <v>1</v>
      </c>
      <c r="D2">
        <v>1</v>
      </c>
      <c r="E2" t="s">
        <v>24</v>
      </c>
      <c r="G2" s="154">
        <f>SUM(P2:W2)</f>
        <v>0</v>
      </c>
      <c r="H2" t="s">
        <v>3022</v>
      </c>
      <c r="I2" t="s">
        <v>70</v>
      </c>
      <c r="J2" t="s">
        <v>74</v>
      </c>
      <c r="K2" t="s">
        <v>99</v>
      </c>
      <c r="L2">
        <v>171</v>
      </c>
      <c r="M2" t="s">
        <v>142</v>
      </c>
      <c r="N2" t="s">
        <v>96</v>
      </c>
      <c r="P2" s="25">
        <f>IF(ISERROR(VLOOKUP($H2,Validation!$L$2:$L$64,1,FALSE)),0,1)</f>
        <v>0</v>
      </c>
      <c r="Q2" s="25">
        <f>IF(ISERROR(VLOOKUP($H2,Validation!$M$2:$M$64,1,FALSE)),0,1)</f>
        <v>0</v>
      </c>
      <c r="R2" s="25">
        <f>IF(ISERROR(VLOOKUP($H2,Validation!$N$2:$N$64,1,FALSE)),0,1)</f>
        <v>0</v>
      </c>
      <c r="S2" s="25">
        <f>IF(ISERROR(VLOOKUP($H2,Validation!$O$2:$O$64,1,FALSE)),0,1)</f>
        <v>0</v>
      </c>
      <c r="T2" s="25">
        <f>IF(ISERROR(VLOOKUP($H2,Validation!$P$2:$P$64,1,FALSE)),0,1)</f>
        <v>0</v>
      </c>
      <c r="U2" s="25">
        <f>IF(ISERROR(VLOOKUP($H2,Validation!$Q$2:$Q$64,1,FALSE)),0,1)</f>
        <v>0</v>
      </c>
      <c r="V2" s="25">
        <f>IF(ISERROR(VLOOKUP($H2,Validation!$R$2:$R$64,1,FALSE)),0,1)</f>
        <v>0</v>
      </c>
      <c r="W2" s="25">
        <f>IF(ISERROR(VLOOKUP($H2,Validation!$S$2:$S$64,1,FALSE)),0,1)</f>
        <v>0</v>
      </c>
      <c r="X2" s="25"/>
    </row>
    <row r="3" spans="1:24" ht="15.75" x14ac:dyDescent="0.25">
      <c r="A3" s="155">
        <v>2019</v>
      </c>
      <c r="B3">
        <v>1</v>
      </c>
      <c r="C3">
        <v>2</v>
      </c>
      <c r="D3">
        <v>2</v>
      </c>
      <c r="E3" t="s">
        <v>26</v>
      </c>
      <c r="G3" s="154">
        <f>SUM(P3:W3)</f>
        <v>0</v>
      </c>
      <c r="H3" t="s">
        <v>3023</v>
      </c>
      <c r="I3" t="s">
        <v>85</v>
      </c>
      <c r="J3" t="s">
        <v>88</v>
      </c>
      <c r="K3" t="s">
        <v>75</v>
      </c>
      <c r="L3">
        <v>194</v>
      </c>
      <c r="M3" t="s">
        <v>89</v>
      </c>
      <c r="N3" t="s">
        <v>3024</v>
      </c>
      <c r="P3" s="154">
        <f>IF(ISERROR(VLOOKUP($H3,Validation!$L$2:$L$64,1,FALSE)),0,1)</f>
        <v>0</v>
      </c>
      <c r="Q3" s="154">
        <f>IF(ISERROR(VLOOKUP($H3,Validation!$M$2:$M$64,1,FALSE)),0,1)</f>
        <v>0</v>
      </c>
      <c r="R3" s="158">
        <f>IF(ISERROR(VLOOKUP($H3,Validation!$N$2:$N$64,1,FALSE)),0,1)</f>
        <v>0</v>
      </c>
      <c r="S3" s="154">
        <f>IF(ISERROR(VLOOKUP($H3,Validation!$O$2:$O$64,1,FALSE)),0,1)</f>
        <v>0</v>
      </c>
      <c r="T3" s="154">
        <f>IF(ISERROR(VLOOKUP($H3,Validation!$P$2:$P$64,1,FALSE)),0,1)</f>
        <v>0</v>
      </c>
      <c r="U3" s="154">
        <f>IF(ISERROR(VLOOKUP($H3,Validation!$Q$2:$Q$64,1,FALSE)),0,1)</f>
        <v>0</v>
      </c>
      <c r="V3" s="154">
        <f>IF(ISERROR(VLOOKUP($H3,Validation!$R$2:$R$64,1,FALSE)),0,1)</f>
        <v>0</v>
      </c>
      <c r="W3" s="154">
        <f>IF(ISERROR(VLOOKUP($H3,Validation!$S$2:$S$64,1,FALSE)),0,1)</f>
        <v>0</v>
      </c>
    </row>
    <row r="4" spans="1:24" ht="15.75" x14ac:dyDescent="0.25">
      <c r="A4" s="155">
        <v>2019</v>
      </c>
      <c r="B4">
        <v>1</v>
      </c>
      <c r="C4">
        <v>3</v>
      </c>
      <c r="D4">
        <v>3</v>
      </c>
      <c r="E4" t="s">
        <v>13</v>
      </c>
      <c r="G4" s="154">
        <f>SUM(P4:W4)</f>
        <v>0</v>
      </c>
      <c r="H4" t="s">
        <v>3025</v>
      </c>
      <c r="I4" t="s">
        <v>70</v>
      </c>
      <c r="J4" t="s">
        <v>71</v>
      </c>
      <c r="K4" t="s">
        <v>91</v>
      </c>
      <c r="L4">
        <v>198</v>
      </c>
      <c r="M4" t="s">
        <v>82</v>
      </c>
      <c r="N4" t="s">
        <v>3026</v>
      </c>
      <c r="P4" s="154">
        <f>IF(ISERROR(VLOOKUP($H4,Validation!$L$2:$L$64,1,FALSE)),0,1)</f>
        <v>0</v>
      </c>
      <c r="Q4" s="154">
        <f>IF(ISERROR(VLOOKUP($H4,Validation!$M$2:$M$64,1,FALSE)),0,1)</f>
        <v>0</v>
      </c>
      <c r="R4" s="158">
        <f>IF(ISERROR(VLOOKUP($H4,Validation!$N$2:$N$64,1,FALSE)),0,1)</f>
        <v>0</v>
      </c>
      <c r="S4" s="154">
        <f>IF(ISERROR(VLOOKUP($H4,Validation!$O$2:$O$64,1,FALSE)),0,1)</f>
        <v>0</v>
      </c>
      <c r="T4" s="154">
        <f>IF(ISERROR(VLOOKUP($H4,Validation!$P$2:$P$64,1,FALSE)),0,1)</f>
        <v>0</v>
      </c>
      <c r="U4" s="154">
        <f>IF(ISERROR(VLOOKUP($H4,Validation!$Q$2:$Q$64,1,FALSE)),0,1)</f>
        <v>0</v>
      </c>
      <c r="V4" s="154">
        <f>IF(ISERROR(VLOOKUP($H4,Validation!$R$2:$R$64,1,FALSE)),0,1)</f>
        <v>0</v>
      </c>
      <c r="W4" s="154">
        <f>IF(ISERROR(VLOOKUP($H4,Validation!$S$2:$S$64,1,FALSE)),0,1)</f>
        <v>0</v>
      </c>
    </row>
    <row r="5" spans="1:24" ht="15.75" x14ac:dyDescent="0.25">
      <c r="A5" s="155">
        <v>2019</v>
      </c>
      <c r="B5">
        <v>1</v>
      </c>
      <c r="C5">
        <v>4</v>
      </c>
      <c r="D5">
        <v>4</v>
      </c>
      <c r="E5" t="s">
        <v>15</v>
      </c>
      <c r="F5" t="s">
        <v>3069</v>
      </c>
      <c r="G5" s="154">
        <f>SUM(P5:W5)</f>
        <v>0</v>
      </c>
      <c r="H5" t="s">
        <v>3027</v>
      </c>
      <c r="I5" t="s">
        <v>79</v>
      </c>
      <c r="J5" t="s">
        <v>71</v>
      </c>
      <c r="K5" t="s">
        <v>72</v>
      </c>
      <c r="L5">
        <v>195</v>
      </c>
      <c r="M5" t="s">
        <v>82</v>
      </c>
      <c r="N5" t="s">
        <v>3028</v>
      </c>
      <c r="P5" s="154">
        <f>IF(ISERROR(VLOOKUP($H5,Validation!$L$2:$L$64,1,FALSE)),0,1)</f>
        <v>0</v>
      </c>
      <c r="Q5" s="154">
        <f>IF(ISERROR(VLOOKUP($H5,Validation!$M$2:$M$64,1,FALSE)),0,1)</f>
        <v>0</v>
      </c>
      <c r="R5" s="158">
        <f>IF(ISERROR(VLOOKUP($H5,Validation!$N$2:$N$64,1,FALSE)),0,1)</f>
        <v>0</v>
      </c>
      <c r="S5" s="154">
        <f>IF(ISERROR(VLOOKUP($H5,Validation!$O$2:$O$64,1,FALSE)),0,1)</f>
        <v>0</v>
      </c>
      <c r="T5" s="154">
        <f>IF(ISERROR(VLOOKUP($H5,Validation!$P$2:$P$64,1,FALSE)),0,1)</f>
        <v>0</v>
      </c>
      <c r="U5" s="154">
        <f>IF(ISERROR(VLOOKUP($H5,Validation!$Q$2:$Q$64,1,FALSE)),0,1)</f>
        <v>0</v>
      </c>
      <c r="V5" s="154">
        <f>IF(ISERROR(VLOOKUP($H5,Validation!$R$2:$R$64,1,FALSE)),0,1)</f>
        <v>0</v>
      </c>
      <c r="W5" s="154">
        <f>IF(ISERROR(VLOOKUP($H5,Validation!$S$2:$S$64,1,FALSE)),0,1)</f>
        <v>0</v>
      </c>
    </row>
    <row r="6" spans="1:24" ht="15.75" x14ac:dyDescent="0.25">
      <c r="A6" s="155">
        <v>2019</v>
      </c>
      <c r="B6">
        <v>1</v>
      </c>
      <c r="C6">
        <v>5</v>
      </c>
      <c r="D6">
        <v>5</v>
      </c>
      <c r="E6" t="s">
        <v>20</v>
      </c>
      <c r="G6" s="154">
        <f>SUM(P6:W6)</f>
        <v>0</v>
      </c>
      <c r="H6" t="s">
        <v>3029</v>
      </c>
      <c r="I6" t="s">
        <v>70</v>
      </c>
      <c r="J6" t="s">
        <v>74</v>
      </c>
      <c r="K6" t="s">
        <v>78</v>
      </c>
      <c r="L6">
        <v>186</v>
      </c>
      <c r="M6" t="s">
        <v>142</v>
      </c>
      <c r="N6" t="s">
        <v>96</v>
      </c>
      <c r="P6" s="154">
        <f>IF(ISERROR(VLOOKUP($H6,Validation!$L$2:$L$64,1,FALSE)),0,1)</f>
        <v>0</v>
      </c>
      <c r="Q6" s="154">
        <f>IF(ISERROR(VLOOKUP($H6,Validation!$M$2:$M$64,1,FALSE)),0,1)</f>
        <v>0</v>
      </c>
      <c r="R6" s="158">
        <f>IF(ISERROR(VLOOKUP($H6,Validation!$N$2:$N$64,1,FALSE)),0,1)</f>
        <v>0</v>
      </c>
      <c r="S6" s="154">
        <f>IF(ISERROR(VLOOKUP($H6,Validation!$O$2:$O$64,1,FALSE)),0,1)</f>
        <v>0</v>
      </c>
      <c r="T6" s="154">
        <f>IF(ISERROR(VLOOKUP($H6,Validation!$P$2:$P$64,1,FALSE)),0,1)</f>
        <v>0</v>
      </c>
      <c r="U6" s="154">
        <f>IF(ISERROR(VLOOKUP($H6,Validation!$Q$2:$Q$64,1,FALSE)),0,1)</f>
        <v>0</v>
      </c>
      <c r="V6" s="154">
        <f>IF(ISERROR(VLOOKUP($H6,Validation!$R$2:$R$64,1,FALSE)),0,1)</f>
        <v>0</v>
      </c>
      <c r="W6" s="154">
        <f>IF(ISERROR(VLOOKUP($H6,Validation!$S$2:$S$64,1,FALSE)),0,1)</f>
        <v>0</v>
      </c>
    </row>
    <row r="7" spans="1:24" ht="15.75" x14ac:dyDescent="0.25">
      <c r="A7" s="155">
        <v>2019</v>
      </c>
      <c r="B7">
        <v>1</v>
      </c>
      <c r="C7">
        <v>6</v>
      </c>
      <c r="D7">
        <v>6</v>
      </c>
      <c r="E7" t="s">
        <v>17</v>
      </c>
      <c r="G7" s="154">
        <f>SUM(P7:W7)</f>
        <v>0</v>
      </c>
      <c r="H7" t="s">
        <v>3030</v>
      </c>
      <c r="I7" t="s">
        <v>79</v>
      </c>
      <c r="J7" t="s">
        <v>1106</v>
      </c>
      <c r="K7" t="s">
        <v>77</v>
      </c>
      <c r="L7">
        <v>208</v>
      </c>
      <c r="M7" t="s">
        <v>3031</v>
      </c>
      <c r="N7" t="s">
        <v>3032</v>
      </c>
      <c r="P7" s="154">
        <f>IF(ISERROR(VLOOKUP($H7,Validation!$L$2:$L$64,1,FALSE)),0,1)</f>
        <v>0</v>
      </c>
      <c r="Q7" s="154">
        <f>IF(ISERROR(VLOOKUP($H7,Validation!$M$2:$M$64,1,FALSE)),0,1)</f>
        <v>0</v>
      </c>
      <c r="R7" s="158">
        <f>IF(ISERROR(VLOOKUP($H7,Validation!$N$2:$N$64,1,FALSE)),0,1)</f>
        <v>0</v>
      </c>
      <c r="S7" s="154">
        <f>IF(ISERROR(VLOOKUP($H7,Validation!$O$2:$O$64,1,FALSE)),0,1)</f>
        <v>0</v>
      </c>
      <c r="T7" s="154">
        <f>IF(ISERROR(VLOOKUP($H7,Validation!$P$2:$P$64,1,FALSE)),0,1)</f>
        <v>0</v>
      </c>
      <c r="U7" s="154">
        <f>IF(ISERROR(VLOOKUP($H7,Validation!$Q$2:$Q$64,1,FALSE)),0,1)</f>
        <v>0</v>
      </c>
      <c r="V7" s="154">
        <f>IF(ISERROR(VLOOKUP($H7,Validation!$R$2:$R$64,1,FALSE)),0,1)</f>
        <v>0</v>
      </c>
      <c r="W7" s="154">
        <f>IF(ISERROR(VLOOKUP($H7,Validation!$S$2:$S$64,1,FALSE)),0,1)</f>
        <v>0</v>
      </c>
    </row>
    <row r="8" spans="1:24" ht="15.75" x14ac:dyDescent="0.25">
      <c r="A8" s="155">
        <v>2019</v>
      </c>
      <c r="B8">
        <v>1</v>
      </c>
      <c r="C8">
        <v>7</v>
      </c>
      <c r="D8">
        <v>7</v>
      </c>
      <c r="E8" t="s">
        <v>10</v>
      </c>
      <c r="G8" s="154">
        <f>SUM(P8:W8)</f>
        <v>0</v>
      </c>
      <c r="H8" t="s">
        <v>3033</v>
      </c>
      <c r="I8" t="s">
        <v>70</v>
      </c>
      <c r="J8" t="s">
        <v>71</v>
      </c>
      <c r="K8" t="s">
        <v>77</v>
      </c>
      <c r="L8">
        <v>183</v>
      </c>
      <c r="M8" t="s">
        <v>82</v>
      </c>
      <c r="N8" t="s">
        <v>3034</v>
      </c>
      <c r="P8" s="154">
        <f>IF(ISERROR(VLOOKUP($H8,Validation!$L$2:$L$64,1,FALSE)),0,1)</f>
        <v>0</v>
      </c>
      <c r="Q8" s="154">
        <f>IF(ISERROR(VLOOKUP($H8,Validation!$M$2:$M$64,1,FALSE)),0,1)</f>
        <v>0</v>
      </c>
      <c r="R8" s="158">
        <f>IF(ISERROR(VLOOKUP($H8,Validation!$N$2:$N$64,1,FALSE)),0,1)</f>
        <v>0</v>
      </c>
      <c r="S8" s="154">
        <f>IF(ISERROR(VLOOKUP($H8,Validation!$O$2:$O$64,1,FALSE)),0,1)</f>
        <v>0</v>
      </c>
      <c r="T8" s="154">
        <f>IF(ISERROR(VLOOKUP($H8,Validation!$P$2:$P$64,1,FALSE)),0,1)</f>
        <v>0</v>
      </c>
      <c r="U8" s="154">
        <f>IF(ISERROR(VLOOKUP($H8,Validation!$Q$2:$Q$64,1,FALSE)),0,1)</f>
        <v>0</v>
      </c>
      <c r="V8" s="154">
        <f>IF(ISERROR(VLOOKUP($H8,Validation!$R$2:$R$64,1,FALSE)),0,1)</f>
        <v>0</v>
      </c>
      <c r="W8" s="154">
        <f>IF(ISERROR(VLOOKUP($H8,Validation!$S$2:$S$64,1,FALSE)),0,1)</f>
        <v>0</v>
      </c>
    </row>
    <row r="9" spans="1:24" ht="15.75" x14ac:dyDescent="0.25">
      <c r="A9" s="155">
        <v>2019</v>
      </c>
      <c r="B9">
        <v>1</v>
      </c>
      <c r="C9">
        <v>8</v>
      </c>
      <c r="D9">
        <v>8</v>
      </c>
      <c r="E9" t="s">
        <v>18</v>
      </c>
      <c r="G9" s="154">
        <f>SUM(P9:W9)</f>
        <v>0</v>
      </c>
      <c r="H9" t="s">
        <v>3035</v>
      </c>
      <c r="I9" t="s">
        <v>79</v>
      </c>
      <c r="J9" t="s">
        <v>94</v>
      </c>
      <c r="K9" t="s">
        <v>77</v>
      </c>
      <c r="L9">
        <v>200</v>
      </c>
      <c r="M9" t="s">
        <v>102</v>
      </c>
      <c r="N9" t="s">
        <v>3070</v>
      </c>
      <c r="P9" s="154">
        <f>IF(ISERROR(VLOOKUP($H9,Validation!$L$2:$L$64,1,FALSE)),0,1)</f>
        <v>0</v>
      </c>
      <c r="Q9" s="154">
        <f>IF(ISERROR(VLOOKUP($H9,Validation!$M$2:$M$64,1,FALSE)),0,1)</f>
        <v>0</v>
      </c>
      <c r="R9" s="158">
        <f>IF(ISERROR(VLOOKUP($H9,Validation!$N$2:$N$64,1,FALSE)),0,1)</f>
        <v>0</v>
      </c>
      <c r="S9" s="154">
        <f>IF(ISERROR(VLOOKUP($H9,Validation!$O$2:$O$64,1,FALSE)),0,1)</f>
        <v>0</v>
      </c>
      <c r="T9" s="154">
        <f>IF(ISERROR(VLOOKUP($H9,Validation!$P$2:$P$64,1,FALSE)),0,1)</f>
        <v>0</v>
      </c>
      <c r="U9" s="154">
        <f>IF(ISERROR(VLOOKUP($H9,Validation!$Q$2:$Q$64,1,FALSE)),0,1)</f>
        <v>0</v>
      </c>
      <c r="V9" s="154">
        <f>IF(ISERROR(VLOOKUP($H9,Validation!$R$2:$R$64,1,FALSE)),0,1)</f>
        <v>0</v>
      </c>
      <c r="W9" s="154">
        <f>IF(ISERROR(VLOOKUP($H9,Validation!$S$2:$S$64,1,FALSE)),0,1)</f>
        <v>0</v>
      </c>
    </row>
    <row r="10" spans="1:24" ht="15.75" x14ac:dyDescent="0.25">
      <c r="A10" s="155">
        <v>2019</v>
      </c>
      <c r="B10">
        <v>1</v>
      </c>
      <c r="C10">
        <v>9</v>
      </c>
      <c r="D10">
        <v>9</v>
      </c>
      <c r="E10" t="s">
        <v>6</v>
      </c>
      <c r="G10" s="154">
        <f>SUM(P10:W10)</f>
        <v>0</v>
      </c>
      <c r="H10" t="s">
        <v>3036</v>
      </c>
      <c r="I10" t="s">
        <v>70</v>
      </c>
      <c r="J10" t="s">
        <v>74</v>
      </c>
      <c r="K10" t="s">
        <v>72</v>
      </c>
      <c r="L10">
        <v>173</v>
      </c>
      <c r="M10" t="s">
        <v>142</v>
      </c>
      <c r="N10" t="s">
        <v>96</v>
      </c>
      <c r="P10" s="154">
        <f>IF(ISERROR(VLOOKUP($H10,Validation!$L$2:$L$64,1,FALSE)),0,1)</f>
        <v>0</v>
      </c>
      <c r="Q10" s="154">
        <f>IF(ISERROR(VLOOKUP($H10,Validation!$M$2:$M$64,1,FALSE)),0,1)</f>
        <v>0</v>
      </c>
      <c r="R10" s="158">
        <f>IF(ISERROR(VLOOKUP($H10,Validation!$N$2:$N$64,1,FALSE)),0,1)</f>
        <v>0</v>
      </c>
      <c r="S10" s="154">
        <f>IF(ISERROR(VLOOKUP($H10,Validation!$O$2:$O$64,1,FALSE)),0,1)</f>
        <v>0</v>
      </c>
      <c r="T10" s="154">
        <f>IF(ISERROR(VLOOKUP($H10,Validation!$P$2:$P$64,1,FALSE)),0,1)</f>
        <v>0</v>
      </c>
      <c r="U10" s="154">
        <f>IF(ISERROR(VLOOKUP($H10,Validation!$Q$2:$Q$64,1,FALSE)),0,1)</f>
        <v>0</v>
      </c>
      <c r="V10" s="154">
        <f>IF(ISERROR(VLOOKUP($H10,Validation!$R$2:$R$64,1,FALSE)),0,1)</f>
        <v>0</v>
      </c>
      <c r="W10" s="154">
        <f>IF(ISERROR(VLOOKUP($H10,Validation!$S$2:$S$64,1,FALSE)),0,1)</f>
        <v>0</v>
      </c>
    </row>
    <row r="11" spans="1:24" ht="15.75" x14ac:dyDescent="0.25">
      <c r="A11" s="155">
        <v>2019</v>
      </c>
      <c r="B11">
        <v>1</v>
      </c>
      <c r="C11">
        <v>10</v>
      </c>
      <c r="D11">
        <v>10</v>
      </c>
      <c r="E11" t="s">
        <v>34</v>
      </c>
      <c r="G11" s="154">
        <f>SUM(P11:W11)</f>
        <v>0</v>
      </c>
      <c r="H11" t="s">
        <v>3037</v>
      </c>
      <c r="I11" t="s">
        <v>85</v>
      </c>
      <c r="J11" t="s">
        <v>81</v>
      </c>
      <c r="K11" t="s">
        <v>72</v>
      </c>
      <c r="L11">
        <v>196</v>
      </c>
      <c r="M11" t="s">
        <v>3071</v>
      </c>
      <c r="N11" t="s">
        <v>3072</v>
      </c>
      <c r="P11" s="154">
        <f>IF(ISERROR(VLOOKUP($H11,Validation!$L$2:$L$64,1,FALSE)),0,1)</f>
        <v>0</v>
      </c>
      <c r="Q11" s="154">
        <f>IF(ISERROR(VLOOKUP($H11,Validation!$M$2:$M$64,1,FALSE)),0,1)</f>
        <v>0</v>
      </c>
      <c r="R11" s="158">
        <f>IF(ISERROR(VLOOKUP($H11,Validation!$N$2:$N$64,1,FALSE)),0,1)</f>
        <v>0</v>
      </c>
      <c r="S11" s="154">
        <f>IF(ISERROR(VLOOKUP($H11,Validation!$O$2:$O$64,1,FALSE)),0,1)</f>
        <v>0</v>
      </c>
      <c r="T11" s="154">
        <f>IF(ISERROR(VLOOKUP($H11,Validation!$P$2:$P$64,1,FALSE)),0,1)</f>
        <v>0</v>
      </c>
      <c r="U11" s="154">
        <f>IF(ISERROR(VLOOKUP($H11,Validation!$Q$2:$Q$64,1,FALSE)),0,1)</f>
        <v>0</v>
      </c>
      <c r="V11" s="154">
        <f>IF(ISERROR(VLOOKUP($H11,Validation!$R$2:$R$64,1,FALSE)),0,1)</f>
        <v>0</v>
      </c>
      <c r="W11" s="154">
        <f>IF(ISERROR(VLOOKUP($H11,Validation!$S$2:$S$64,1,FALSE)),0,1)</f>
        <v>0</v>
      </c>
    </row>
    <row r="12" spans="1:24" ht="15.75" x14ac:dyDescent="0.25">
      <c r="A12" s="155">
        <v>2019</v>
      </c>
      <c r="B12">
        <v>1</v>
      </c>
      <c r="C12">
        <v>11</v>
      </c>
      <c r="D12">
        <v>11</v>
      </c>
      <c r="E12" t="s">
        <v>61</v>
      </c>
      <c r="F12" t="s">
        <v>3073</v>
      </c>
      <c r="G12" s="154">
        <f>SUM(P12:W12)</f>
        <v>0</v>
      </c>
      <c r="H12" t="s">
        <v>3038</v>
      </c>
      <c r="I12" t="s">
        <v>79</v>
      </c>
      <c r="J12" t="s">
        <v>94</v>
      </c>
      <c r="K12" t="s">
        <v>72</v>
      </c>
      <c r="L12">
        <v>182</v>
      </c>
      <c r="M12" t="s">
        <v>95</v>
      </c>
      <c r="N12" t="s">
        <v>3039</v>
      </c>
      <c r="P12" s="154">
        <f>IF(ISERROR(VLOOKUP($H12,Validation!$L$2:$L$64,1,FALSE)),0,1)</f>
        <v>0</v>
      </c>
      <c r="Q12" s="154">
        <f>IF(ISERROR(VLOOKUP($H12,Validation!$M$2:$M$64,1,FALSE)),0,1)</f>
        <v>0</v>
      </c>
      <c r="R12" s="158">
        <f>IF(ISERROR(VLOOKUP($H12,Validation!$N$2:$N$64,1,FALSE)),0,1)</f>
        <v>0</v>
      </c>
      <c r="S12" s="154">
        <f>IF(ISERROR(VLOOKUP($H12,Validation!$O$2:$O$64,1,FALSE)),0,1)</f>
        <v>0</v>
      </c>
      <c r="T12" s="154">
        <f>IF(ISERROR(VLOOKUP($H12,Validation!$P$2:$P$64,1,FALSE)),0,1)</f>
        <v>0</v>
      </c>
      <c r="U12" s="154">
        <f>IF(ISERROR(VLOOKUP($H12,Validation!$Q$2:$Q$64,1,FALSE)),0,1)</f>
        <v>0</v>
      </c>
      <c r="V12" s="154">
        <f>IF(ISERROR(VLOOKUP($H12,Validation!$R$2:$R$64,1,FALSE)),0,1)</f>
        <v>0</v>
      </c>
      <c r="W12" s="154">
        <f>IF(ISERROR(VLOOKUP($H12,Validation!$S$2:$S$64,1,FALSE)),0,1)</f>
        <v>0</v>
      </c>
    </row>
    <row r="13" spans="1:24" ht="15.75" x14ac:dyDescent="0.25">
      <c r="A13" s="155">
        <v>2019</v>
      </c>
      <c r="B13">
        <v>1</v>
      </c>
      <c r="C13">
        <v>12</v>
      </c>
      <c r="D13">
        <v>12</v>
      </c>
      <c r="E13" t="s">
        <v>21</v>
      </c>
      <c r="G13" s="154">
        <f>SUM(P13:W13)</f>
        <v>0</v>
      </c>
      <c r="H13" t="s">
        <v>3040</v>
      </c>
      <c r="I13" t="s">
        <v>90</v>
      </c>
      <c r="J13" t="s">
        <v>74</v>
      </c>
      <c r="K13" t="s">
        <v>75</v>
      </c>
      <c r="L13">
        <v>196</v>
      </c>
      <c r="M13" t="s">
        <v>142</v>
      </c>
      <c r="N13" t="s">
        <v>96</v>
      </c>
      <c r="P13" s="154">
        <f>IF(ISERROR(VLOOKUP($H13,Validation!$L$2:$L$64,1,FALSE)),0,1)</f>
        <v>0</v>
      </c>
      <c r="Q13" s="154">
        <f>IF(ISERROR(VLOOKUP($H13,Validation!$M$2:$M$64,1,FALSE)),0,1)</f>
        <v>0</v>
      </c>
      <c r="R13" s="158">
        <f>IF(ISERROR(VLOOKUP($H13,Validation!$N$2:$N$64,1,FALSE)),0,1)</f>
        <v>0</v>
      </c>
      <c r="S13" s="154">
        <f>IF(ISERROR(VLOOKUP($H13,Validation!$O$2:$O$64,1,FALSE)),0,1)</f>
        <v>0</v>
      </c>
      <c r="T13" s="154">
        <f>IF(ISERROR(VLOOKUP($H13,Validation!$P$2:$P$64,1,FALSE)),0,1)</f>
        <v>0</v>
      </c>
      <c r="U13" s="154">
        <f>IF(ISERROR(VLOOKUP($H13,Validation!$Q$2:$Q$64,1,FALSE)),0,1)</f>
        <v>0</v>
      </c>
      <c r="V13" s="154">
        <f>IF(ISERROR(VLOOKUP($H13,Validation!$R$2:$R$64,1,FALSE)),0,1)</f>
        <v>0</v>
      </c>
      <c r="W13" s="154">
        <f>IF(ISERROR(VLOOKUP($H13,Validation!$S$2:$S$64,1,FALSE)),0,1)</f>
        <v>0</v>
      </c>
    </row>
    <row r="14" spans="1:24" ht="15.75" x14ac:dyDescent="0.25">
      <c r="A14" s="155">
        <v>2019</v>
      </c>
      <c r="B14">
        <v>1</v>
      </c>
      <c r="C14">
        <v>13</v>
      </c>
      <c r="D14">
        <v>13</v>
      </c>
      <c r="E14" t="s">
        <v>19</v>
      </c>
      <c r="G14" s="154">
        <f>SUM(P14:W14)</f>
        <v>0</v>
      </c>
      <c r="H14" t="s">
        <v>3041</v>
      </c>
      <c r="I14" t="s">
        <v>121</v>
      </c>
      <c r="J14" t="s">
        <v>74</v>
      </c>
      <c r="K14" t="s">
        <v>77</v>
      </c>
      <c r="L14">
        <v>193</v>
      </c>
      <c r="M14" t="s">
        <v>142</v>
      </c>
      <c r="N14" t="s">
        <v>96</v>
      </c>
      <c r="P14" s="154">
        <f>IF(ISERROR(VLOOKUP($H14,Validation!$L$2:$L$64,1,FALSE)),0,1)</f>
        <v>0</v>
      </c>
      <c r="Q14" s="154">
        <f>IF(ISERROR(VLOOKUP($H14,Validation!$M$2:$M$64,1,FALSE)),0,1)</f>
        <v>0</v>
      </c>
      <c r="R14" s="158">
        <f>IF(ISERROR(VLOOKUP($H14,Validation!$N$2:$N$64,1,FALSE)),0,1)</f>
        <v>0</v>
      </c>
      <c r="S14" s="154">
        <f>IF(ISERROR(VLOOKUP($H14,Validation!$O$2:$O$64,1,FALSE)),0,1)</f>
        <v>0</v>
      </c>
      <c r="T14" s="154">
        <f>IF(ISERROR(VLOOKUP($H14,Validation!$P$2:$P$64,1,FALSE)),0,1)</f>
        <v>0</v>
      </c>
      <c r="U14" s="154">
        <f>IF(ISERROR(VLOOKUP($H14,Validation!$Q$2:$Q$64,1,FALSE)),0,1)</f>
        <v>0</v>
      </c>
      <c r="V14" s="154">
        <f>IF(ISERROR(VLOOKUP($H14,Validation!$R$2:$R$64,1,FALSE)),0,1)</f>
        <v>0</v>
      </c>
      <c r="W14" s="154">
        <f>IF(ISERROR(VLOOKUP($H14,Validation!$S$2:$S$64,1,FALSE)),0,1)</f>
        <v>0</v>
      </c>
    </row>
    <row r="15" spans="1:24" ht="15.75" x14ac:dyDescent="0.25">
      <c r="A15" s="155">
        <v>2019</v>
      </c>
      <c r="B15">
        <v>1</v>
      </c>
      <c r="C15">
        <v>14</v>
      </c>
      <c r="D15">
        <v>14</v>
      </c>
      <c r="E15" t="s">
        <v>28</v>
      </c>
      <c r="F15" t="s">
        <v>3074</v>
      </c>
      <c r="G15" s="154">
        <f>SUM(P15:W15)</f>
        <v>0</v>
      </c>
      <c r="H15" t="s">
        <v>3042</v>
      </c>
      <c r="I15" t="s">
        <v>79</v>
      </c>
      <c r="J15" t="s">
        <v>74</v>
      </c>
      <c r="K15" t="s">
        <v>78</v>
      </c>
      <c r="L15">
        <v>172</v>
      </c>
      <c r="M15" t="s">
        <v>142</v>
      </c>
      <c r="N15" t="s">
        <v>96</v>
      </c>
      <c r="P15" s="154">
        <f>IF(ISERROR(VLOOKUP($H15,Validation!$L$2:$L$64,1,FALSE)),0,1)</f>
        <v>0</v>
      </c>
      <c r="Q15" s="154">
        <f>IF(ISERROR(VLOOKUP($H15,Validation!$M$2:$M$64,1,FALSE)),0,1)</f>
        <v>0</v>
      </c>
      <c r="R15" s="158">
        <f>IF(ISERROR(VLOOKUP($H15,Validation!$N$2:$N$64,1,FALSE)),0,1)</f>
        <v>0</v>
      </c>
      <c r="S15" s="154">
        <f>IF(ISERROR(VLOOKUP($H15,Validation!$O$2:$O$64,1,FALSE)),0,1)</f>
        <v>0</v>
      </c>
      <c r="T15" s="154">
        <f>IF(ISERROR(VLOOKUP($H15,Validation!$P$2:$P$64,1,FALSE)),0,1)</f>
        <v>0</v>
      </c>
      <c r="U15" s="154">
        <f>IF(ISERROR(VLOOKUP($H15,Validation!$Q$2:$Q$64,1,FALSE)),0,1)</f>
        <v>0</v>
      </c>
      <c r="V15" s="154">
        <f>IF(ISERROR(VLOOKUP($H15,Validation!$R$2:$R$64,1,FALSE)),0,1)</f>
        <v>0</v>
      </c>
      <c r="W15" s="154">
        <f>IF(ISERROR(VLOOKUP($H15,Validation!$S$2:$S$64,1,FALSE)),0,1)</f>
        <v>0</v>
      </c>
    </row>
    <row r="16" spans="1:24" ht="15.75" x14ac:dyDescent="0.25">
      <c r="A16" s="155">
        <v>2019</v>
      </c>
      <c r="B16">
        <v>1</v>
      </c>
      <c r="C16">
        <v>15</v>
      </c>
      <c r="D16">
        <v>15</v>
      </c>
      <c r="E16" t="s">
        <v>22</v>
      </c>
      <c r="G16" s="154">
        <f>SUM(P16:W16)</f>
        <v>0</v>
      </c>
      <c r="H16" t="s">
        <v>3043</v>
      </c>
      <c r="I16" t="s">
        <v>85</v>
      </c>
      <c r="J16" t="s">
        <v>74</v>
      </c>
      <c r="K16" t="s">
        <v>120</v>
      </c>
      <c r="L16">
        <v>163</v>
      </c>
      <c r="M16" t="s">
        <v>142</v>
      </c>
      <c r="N16" t="s">
        <v>96</v>
      </c>
      <c r="P16" s="154">
        <f>IF(ISERROR(VLOOKUP($H16,Validation!$L$2:$L$64,1,FALSE)),0,1)</f>
        <v>0</v>
      </c>
      <c r="Q16" s="154">
        <f>IF(ISERROR(VLOOKUP($H16,Validation!$M$2:$M$64,1,FALSE)),0,1)</f>
        <v>0</v>
      </c>
      <c r="R16" s="158">
        <f>IF(ISERROR(VLOOKUP($H16,Validation!$N$2:$N$64,1,FALSE)),0,1)</f>
        <v>0</v>
      </c>
      <c r="S16" s="154">
        <f>IF(ISERROR(VLOOKUP($H16,Validation!$O$2:$O$64,1,FALSE)),0,1)</f>
        <v>0</v>
      </c>
      <c r="T16" s="154">
        <f>IF(ISERROR(VLOOKUP($H16,Validation!$P$2:$P$64,1,FALSE)),0,1)</f>
        <v>0</v>
      </c>
      <c r="U16" s="154">
        <f>IF(ISERROR(VLOOKUP($H16,Validation!$Q$2:$Q$64,1,FALSE)),0,1)</f>
        <v>0</v>
      </c>
      <c r="V16" s="154">
        <f>IF(ISERROR(VLOOKUP($H16,Validation!$R$2:$R$64,1,FALSE)),0,1)</f>
        <v>0</v>
      </c>
      <c r="W16" s="154">
        <f>IF(ISERROR(VLOOKUP($H16,Validation!$S$2:$S$64,1,FALSE)),0,1)</f>
        <v>0</v>
      </c>
    </row>
    <row r="17" spans="1:23" ht="15.75" x14ac:dyDescent="0.25">
      <c r="A17" s="155">
        <v>2019</v>
      </c>
      <c r="B17">
        <v>1</v>
      </c>
      <c r="C17">
        <v>16</v>
      </c>
      <c r="D17">
        <v>16</v>
      </c>
      <c r="E17" t="s">
        <v>15</v>
      </c>
      <c r="G17" s="154">
        <f>SUM(P17:W17)</f>
        <v>0</v>
      </c>
      <c r="H17" t="s">
        <v>3044</v>
      </c>
      <c r="I17" t="s">
        <v>70</v>
      </c>
      <c r="J17" t="s">
        <v>71</v>
      </c>
      <c r="K17" t="s">
        <v>99</v>
      </c>
      <c r="L17">
        <v>192</v>
      </c>
      <c r="M17" t="s">
        <v>1158</v>
      </c>
      <c r="N17" t="s">
        <v>3075</v>
      </c>
      <c r="P17" s="154">
        <f>IF(ISERROR(VLOOKUP($H17,Validation!$L$2:$L$64,1,FALSE)),0,1)</f>
        <v>0</v>
      </c>
      <c r="Q17" s="154">
        <f>IF(ISERROR(VLOOKUP($H17,Validation!$M$2:$M$64,1,FALSE)),0,1)</f>
        <v>0</v>
      </c>
      <c r="R17" s="158">
        <f>IF(ISERROR(VLOOKUP($H17,Validation!$N$2:$N$64,1,FALSE)),0,1)</f>
        <v>0</v>
      </c>
      <c r="S17" s="154">
        <f>IF(ISERROR(VLOOKUP($H17,Validation!$O$2:$O$64,1,FALSE)),0,1)</f>
        <v>0</v>
      </c>
      <c r="T17" s="154">
        <f>IF(ISERROR(VLOOKUP($H17,Validation!$P$2:$P$64,1,FALSE)),0,1)</f>
        <v>0</v>
      </c>
      <c r="U17" s="154">
        <f>IF(ISERROR(VLOOKUP($H17,Validation!$Q$2:$Q$64,1,FALSE)),0,1)</f>
        <v>0</v>
      </c>
      <c r="V17" s="154">
        <f>IF(ISERROR(VLOOKUP($H17,Validation!$R$2:$R$64,1,FALSE)),0,1)</f>
        <v>0</v>
      </c>
      <c r="W17" s="154">
        <f>IF(ISERROR(VLOOKUP($H17,Validation!$S$2:$S$64,1,FALSE)),0,1)</f>
        <v>0</v>
      </c>
    </row>
    <row r="18" spans="1:23" ht="15.75" x14ac:dyDescent="0.25">
      <c r="A18" s="155">
        <v>2019</v>
      </c>
      <c r="B18">
        <v>1</v>
      </c>
      <c r="C18">
        <v>17</v>
      </c>
      <c r="D18">
        <v>17</v>
      </c>
      <c r="E18" t="s">
        <v>128</v>
      </c>
      <c r="G18" s="154">
        <f>SUM(P18:W18)</f>
        <v>0</v>
      </c>
      <c r="H18" t="s">
        <v>3045</v>
      </c>
      <c r="I18" t="s">
        <v>70</v>
      </c>
      <c r="J18" t="s">
        <v>71</v>
      </c>
      <c r="K18" t="s">
        <v>78</v>
      </c>
      <c r="L18">
        <v>183</v>
      </c>
      <c r="M18" t="s">
        <v>82</v>
      </c>
      <c r="N18" t="s">
        <v>3076</v>
      </c>
      <c r="P18" s="154">
        <f>IF(ISERROR(VLOOKUP($H18,Validation!$L$2:$L$64,1,FALSE)),0,1)</f>
        <v>0</v>
      </c>
      <c r="Q18" s="154">
        <f>IF(ISERROR(VLOOKUP($H18,Validation!$M$2:$M$64,1,FALSE)),0,1)</f>
        <v>0</v>
      </c>
      <c r="R18" s="158">
        <f>IF(ISERROR(VLOOKUP($H18,Validation!$N$2:$N$64,1,FALSE)),0,1)</f>
        <v>0</v>
      </c>
      <c r="S18" s="154">
        <f>IF(ISERROR(VLOOKUP($H18,Validation!$O$2:$O$64,1,FALSE)),0,1)</f>
        <v>0</v>
      </c>
      <c r="T18" s="154">
        <f>IF(ISERROR(VLOOKUP($H18,Validation!$P$2:$P$64,1,FALSE)),0,1)</f>
        <v>0</v>
      </c>
      <c r="U18" s="154">
        <f>IF(ISERROR(VLOOKUP($H18,Validation!$Q$2:$Q$64,1,FALSE)),0,1)</f>
        <v>0</v>
      </c>
      <c r="V18" s="154">
        <f>IF(ISERROR(VLOOKUP($H18,Validation!$R$2:$R$64,1,FALSE)),0,1)</f>
        <v>0</v>
      </c>
      <c r="W18" s="154">
        <f>IF(ISERROR(VLOOKUP($H18,Validation!$S$2:$S$64,1,FALSE)),0,1)</f>
        <v>0</v>
      </c>
    </row>
    <row r="19" spans="1:23" ht="15.75" x14ac:dyDescent="0.25">
      <c r="A19" s="155">
        <v>2019</v>
      </c>
      <c r="B19">
        <v>1</v>
      </c>
      <c r="C19">
        <v>18</v>
      </c>
      <c r="D19">
        <v>18</v>
      </c>
      <c r="E19" t="s">
        <v>16</v>
      </c>
      <c r="G19" s="154">
        <f>SUM(P19:W19)</f>
        <v>0</v>
      </c>
      <c r="H19" t="s">
        <v>3046</v>
      </c>
      <c r="I19" t="s">
        <v>79</v>
      </c>
      <c r="J19" t="s">
        <v>74</v>
      </c>
      <c r="K19" t="s">
        <v>77</v>
      </c>
      <c r="L19">
        <v>193</v>
      </c>
      <c r="M19" t="s">
        <v>73</v>
      </c>
      <c r="N19" t="s">
        <v>3047</v>
      </c>
      <c r="P19" s="154">
        <f>IF(ISERROR(VLOOKUP($H19,Validation!$L$2:$L$64,1,FALSE)),0,1)</f>
        <v>0</v>
      </c>
      <c r="Q19" s="154">
        <f>IF(ISERROR(VLOOKUP($H19,Validation!$M$2:$M$64,1,FALSE)),0,1)</f>
        <v>0</v>
      </c>
      <c r="R19" s="158">
        <f>IF(ISERROR(VLOOKUP($H19,Validation!$N$2:$N$64,1,FALSE)),0,1)</f>
        <v>0</v>
      </c>
      <c r="S19" s="154">
        <f>IF(ISERROR(VLOOKUP($H19,Validation!$O$2:$O$64,1,FALSE)),0,1)</f>
        <v>0</v>
      </c>
      <c r="T19" s="154">
        <f>IF(ISERROR(VLOOKUP($H19,Validation!$P$2:$P$64,1,FALSE)),0,1)</f>
        <v>0</v>
      </c>
      <c r="U19" s="154">
        <f>IF(ISERROR(VLOOKUP($H19,Validation!$Q$2:$Q$64,1,FALSE)),0,1)</f>
        <v>0</v>
      </c>
      <c r="V19" s="154">
        <f>IF(ISERROR(VLOOKUP($H19,Validation!$R$2:$R$64,1,FALSE)),0,1)</f>
        <v>0</v>
      </c>
      <c r="W19" s="154">
        <f>IF(ISERROR(VLOOKUP($H19,Validation!$S$2:$S$64,1,FALSE)),0,1)</f>
        <v>0</v>
      </c>
    </row>
    <row r="20" spans="1:23" ht="15.75" x14ac:dyDescent="0.25">
      <c r="A20" s="155">
        <v>2019</v>
      </c>
      <c r="B20">
        <v>1</v>
      </c>
      <c r="C20">
        <v>19</v>
      </c>
      <c r="D20">
        <v>19</v>
      </c>
      <c r="E20" t="s">
        <v>27</v>
      </c>
      <c r="F20" t="s">
        <v>3077</v>
      </c>
      <c r="G20" s="154">
        <f>SUM(P20:W20)</f>
        <v>0</v>
      </c>
      <c r="H20" t="s">
        <v>3048</v>
      </c>
      <c r="I20" t="s">
        <v>79</v>
      </c>
      <c r="J20" t="s">
        <v>88</v>
      </c>
      <c r="K20" t="s">
        <v>72</v>
      </c>
      <c r="L20">
        <v>186</v>
      </c>
      <c r="M20" t="s">
        <v>82</v>
      </c>
      <c r="N20" t="s">
        <v>3062</v>
      </c>
      <c r="P20" s="154">
        <f>IF(ISERROR(VLOOKUP($H20,Validation!$L$2:$L$64,1,FALSE)),0,1)</f>
        <v>0</v>
      </c>
      <c r="Q20" s="154">
        <f>IF(ISERROR(VLOOKUP($H20,Validation!$M$2:$M$64,1,FALSE)),0,1)</f>
        <v>0</v>
      </c>
      <c r="R20" s="158">
        <f>IF(ISERROR(VLOOKUP($H20,Validation!$N$2:$N$64,1,FALSE)),0,1)</f>
        <v>0</v>
      </c>
      <c r="S20" s="154">
        <f>IF(ISERROR(VLOOKUP($H20,Validation!$O$2:$O$64,1,FALSE)),0,1)</f>
        <v>0</v>
      </c>
      <c r="T20" s="154">
        <f>IF(ISERROR(VLOOKUP($H20,Validation!$P$2:$P$64,1,FALSE)),0,1)</f>
        <v>0</v>
      </c>
      <c r="U20" s="154">
        <f>IF(ISERROR(VLOOKUP($H20,Validation!$Q$2:$Q$64,1,FALSE)),0,1)</f>
        <v>0</v>
      </c>
      <c r="V20" s="154">
        <f>IF(ISERROR(VLOOKUP($H20,Validation!$R$2:$R$64,1,FALSE)),0,1)</f>
        <v>0</v>
      </c>
      <c r="W20" s="154">
        <f>IF(ISERROR(VLOOKUP($H20,Validation!$S$2:$S$64,1,FALSE)),0,1)</f>
        <v>0</v>
      </c>
    </row>
    <row r="21" spans="1:23" ht="15.75" x14ac:dyDescent="0.25">
      <c r="A21" s="155">
        <v>2019</v>
      </c>
      <c r="B21">
        <v>1</v>
      </c>
      <c r="C21">
        <v>20</v>
      </c>
      <c r="D21">
        <v>20</v>
      </c>
      <c r="E21" t="s">
        <v>35</v>
      </c>
      <c r="F21" t="s">
        <v>3078</v>
      </c>
      <c r="G21" s="154">
        <f>SUM(P21:W21)</f>
        <v>0</v>
      </c>
      <c r="H21" t="s">
        <v>3049</v>
      </c>
      <c r="I21" t="s">
        <v>79</v>
      </c>
      <c r="J21" t="s">
        <v>88</v>
      </c>
      <c r="K21" t="s">
        <v>78</v>
      </c>
      <c r="L21">
        <v>178</v>
      </c>
      <c r="M21" t="s">
        <v>89</v>
      </c>
      <c r="N21" t="s">
        <v>3050</v>
      </c>
      <c r="P21" s="154">
        <f>IF(ISERROR(VLOOKUP($H21,Validation!$L$2:$L$64,1,FALSE)),0,1)</f>
        <v>0</v>
      </c>
      <c r="Q21" s="154">
        <f>IF(ISERROR(VLOOKUP($H21,Validation!$M$2:$M$64,1,FALSE)),0,1)</f>
        <v>0</v>
      </c>
      <c r="R21" s="158">
        <f>IF(ISERROR(VLOOKUP($H21,Validation!$N$2:$N$64,1,FALSE)),0,1)</f>
        <v>0</v>
      </c>
      <c r="S21" s="154">
        <f>IF(ISERROR(VLOOKUP($H21,Validation!$O$2:$O$64,1,FALSE)),0,1)</f>
        <v>0</v>
      </c>
      <c r="T21" s="154">
        <f>IF(ISERROR(VLOOKUP($H21,Validation!$P$2:$P$64,1,FALSE)),0,1)</f>
        <v>0</v>
      </c>
      <c r="U21" s="154">
        <f>IF(ISERROR(VLOOKUP($H21,Validation!$Q$2:$Q$64,1,FALSE)),0,1)</f>
        <v>0</v>
      </c>
      <c r="V21" s="154">
        <f>IF(ISERROR(VLOOKUP($H21,Validation!$R$2:$R$64,1,FALSE)),0,1)</f>
        <v>0</v>
      </c>
      <c r="W21" s="154">
        <f>IF(ISERROR(VLOOKUP($H21,Validation!$S$2:$S$64,1,FALSE)),0,1)</f>
        <v>0</v>
      </c>
    </row>
    <row r="22" spans="1:23" ht="15.75" x14ac:dyDescent="0.25">
      <c r="A22" s="155">
        <v>2019</v>
      </c>
      <c r="B22">
        <v>1</v>
      </c>
      <c r="C22">
        <v>21</v>
      </c>
      <c r="D22">
        <v>21</v>
      </c>
      <c r="E22" t="s">
        <v>29</v>
      </c>
      <c r="G22" s="154">
        <f>SUM(P22:W22)</f>
        <v>0</v>
      </c>
      <c r="H22" t="s">
        <v>3051</v>
      </c>
      <c r="I22" t="s">
        <v>85</v>
      </c>
      <c r="J22" t="s">
        <v>71</v>
      </c>
      <c r="K22" t="s">
        <v>86</v>
      </c>
      <c r="L22">
        <v>212</v>
      </c>
      <c r="M22" t="s">
        <v>87</v>
      </c>
      <c r="N22" t="s">
        <v>3052</v>
      </c>
      <c r="P22" s="154">
        <f>IF(ISERROR(VLOOKUP($H22,Validation!$L$2:$L$64,1,FALSE)),0,1)</f>
        <v>0</v>
      </c>
      <c r="Q22" s="154">
        <f>IF(ISERROR(VLOOKUP($H22,Validation!$M$2:$M$64,1,FALSE)),0,1)</f>
        <v>0</v>
      </c>
      <c r="R22" s="158">
        <f>IF(ISERROR(VLOOKUP($H22,Validation!$N$2:$N$64,1,FALSE)),0,1)</f>
        <v>0</v>
      </c>
      <c r="S22" s="154">
        <f>IF(ISERROR(VLOOKUP($H22,Validation!$O$2:$O$64,1,FALSE)),0,1)</f>
        <v>0</v>
      </c>
      <c r="T22" s="154">
        <f>IF(ISERROR(VLOOKUP($H22,Validation!$P$2:$P$64,1,FALSE)),0,1)</f>
        <v>0</v>
      </c>
      <c r="U22" s="154">
        <f>IF(ISERROR(VLOOKUP($H22,Validation!$Q$2:$Q$64,1,FALSE)),0,1)</f>
        <v>0</v>
      </c>
      <c r="V22" s="154">
        <f>IF(ISERROR(VLOOKUP($H22,Validation!$R$2:$R$64,1,FALSE)),0,1)</f>
        <v>0</v>
      </c>
      <c r="W22" s="154">
        <f>IF(ISERROR(VLOOKUP($H22,Validation!$S$2:$S$64,1,FALSE)),0,1)</f>
        <v>0</v>
      </c>
    </row>
    <row r="23" spans="1:23" ht="15.75" x14ac:dyDescent="0.25">
      <c r="A23" s="155">
        <v>2019</v>
      </c>
      <c r="B23">
        <v>1</v>
      </c>
      <c r="C23">
        <v>22</v>
      </c>
      <c r="D23">
        <v>22</v>
      </c>
      <c r="E23" t="s">
        <v>20</v>
      </c>
      <c r="F23" t="s">
        <v>3079</v>
      </c>
      <c r="G23" s="154">
        <f>SUM(P23:W23)</f>
        <v>0</v>
      </c>
      <c r="H23" t="s">
        <v>3053</v>
      </c>
      <c r="I23" t="s">
        <v>79</v>
      </c>
      <c r="J23" t="s">
        <v>94</v>
      </c>
      <c r="K23" t="s">
        <v>72</v>
      </c>
      <c r="L23">
        <v>193</v>
      </c>
      <c r="M23" t="s">
        <v>98</v>
      </c>
      <c r="N23" t="s">
        <v>3080</v>
      </c>
      <c r="P23" s="154">
        <f>IF(ISERROR(VLOOKUP($H23,Validation!$L$2:$L$64,1,FALSE)),0,1)</f>
        <v>0</v>
      </c>
      <c r="Q23" s="154">
        <f>IF(ISERROR(VLOOKUP($H23,Validation!$M$2:$M$64,1,FALSE)),0,1)</f>
        <v>0</v>
      </c>
      <c r="R23" s="158">
        <f>IF(ISERROR(VLOOKUP($H23,Validation!$N$2:$N$64,1,FALSE)),0,1)</f>
        <v>0</v>
      </c>
      <c r="S23" s="154">
        <f>IF(ISERROR(VLOOKUP($H23,Validation!$O$2:$O$64,1,FALSE)),0,1)</f>
        <v>0</v>
      </c>
      <c r="T23" s="154">
        <f>IF(ISERROR(VLOOKUP($H23,Validation!$P$2:$P$64,1,FALSE)),0,1)</f>
        <v>0</v>
      </c>
      <c r="U23" s="154">
        <f>IF(ISERROR(VLOOKUP($H23,Validation!$Q$2:$Q$64,1,FALSE)),0,1)</f>
        <v>0</v>
      </c>
      <c r="V23" s="154">
        <f>IF(ISERROR(VLOOKUP($H23,Validation!$R$2:$R$64,1,FALSE)),0,1)</f>
        <v>0</v>
      </c>
      <c r="W23" s="154">
        <f>IF(ISERROR(VLOOKUP($H23,Validation!$S$2:$S$64,1,FALSE)),0,1)</f>
        <v>0</v>
      </c>
    </row>
    <row r="24" spans="1:23" ht="15.75" x14ac:dyDescent="0.25">
      <c r="A24" s="155">
        <v>2019</v>
      </c>
      <c r="B24">
        <v>1</v>
      </c>
      <c r="C24">
        <v>23</v>
      </c>
      <c r="D24">
        <v>23</v>
      </c>
      <c r="E24" t="s">
        <v>25</v>
      </c>
      <c r="G24" s="154">
        <f>SUM(P24:W24)</f>
        <v>0</v>
      </c>
      <c r="H24" t="s">
        <v>3054</v>
      </c>
      <c r="I24" t="s">
        <v>85</v>
      </c>
      <c r="J24" t="s">
        <v>94</v>
      </c>
      <c r="K24" t="s">
        <v>72</v>
      </c>
      <c r="L24">
        <v>193</v>
      </c>
      <c r="M24" t="s">
        <v>98</v>
      </c>
      <c r="N24" t="s">
        <v>3055</v>
      </c>
      <c r="P24" s="154">
        <f>IF(ISERROR(VLOOKUP($H24,Validation!$L$2:$L$64,1,FALSE)),0,1)</f>
        <v>0</v>
      </c>
      <c r="Q24" s="154">
        <f>IF(ISERROR(VLOOKUP($H24,Validation!$M$2:$M$64,1,FALSE)),0,1)</f>
        <v>0</v>
      </c>
      <c r="R24" s="158">
        <f>IF(ISERROR(VLOOKUP($H24,Validation!$N$2:$N$64,1,FALSE)),0,1)</f>
        <v>0</v>
      </c>
      <c r="S24" s="154">
        <f>IF(ISERROR(VLOOKUP($H24,Validation!$O$2:$O$64,1,FALSE)),0,1)</f>
        <v>0</v>
      </c>
      <c r="T24" s="154">
        <f>IF(ISERROR(VLOOKUP($H24,Validation!$P$2:$P$64,1,FALSE)),0,1)</f>
        <v>0</v>
      </c>
      <c r="U24" s="154">
        <f>IF(ISERROR(VLOOKUP($H24,Validation!$Q$2:$Q$64,1,FALSE)),0,1)</f>
        <v>0</v>
      </c>
      <c r="V24" s="154">
        <f>IF(ISERROR(VLOOKUP($H24,Validation!$R$2:$R$64,1,FALSE)),0,1)</f>
        <v>0</v>
      </c>
      <c r="W24" s="154">
        <f>IF(ISERROR(VLOOKUP($H24,Validation!$S$2:$S$64,1,FALSE)),0,1)</f>
        <v>0</v>
      </c>
    </row>
    <row r="25" spans="1:23" ht="15.75" x14ac:dyDescent="0.25">
      <c r="A25" s="155">
        <v>2019</v>
      </c>
      <c r="B25">
        <v>1</v>
      </c>
      <c r="C25">
        <v>24</v>
      </c>
      <c r="D25">
        <v>24</v>
      </c>
      <c r="E25" t="s">
        <v>3081</v>
      </c>
      <c r="G25" s="154">
        <f>SUM(P25:W25)</f>
        <v>0</v>
      </c>
      <c r="H25" t="s">
        <v>3056</v>
      </c>
      <c r="I25" t="s">
        <v>70</v>
      </c>
      <c r="J25" t="s">
        <v>71</v>
      </c>
      <c r="K25" t="s">
        <v>78</v>
      </c>
      <c r="L25">
        <v>183</v>
      </c>
      <c r="M25" t="s">
        <v>73</v>
      </c>
      <c r="N25" t="s">
        <v>3057</v>
      </c>
      <c r="P25" s="154">
        <f>IF(ISERROR(VLOOKUP($H25,Validation!$L$2:$L$64,1,FALSE)),0,1)</f>
        <v>0</v>
      </c>
      <c r="Q25" s="154">
        <f>IF(ISERROR(VLOOKUP($H25,Validation!$M$2:$M$64,1,FALSE)),0,1)</f>
        <v>0</v>
      </c>
      <c r="R25" s="158">
        <f>IF(ISERROR(VLOOKUP($H25,Validation!$N$2:$N$64,1,FALSE)),0,1)</f>
        <v>0</v>
      </c>
      <c r="S25" s="154">
        <f>IF(ISERROR(VLOOKUP($H25,Validation!$O$2:$O$64,1,FALSE)),0,1)</f>
        <v>0</v>
      </c>
      <c r="T25" s="154">
        <f>IF(ISERROR(VLOOKUP($H25,Validation!$P$2:$P$64,1,FALSE)),0,1)</f>
        <v>0</v>
      </c>
      <c r="U25" s="154">
        <f>IF(ISERROR(VLOOKUP($H25,Validation!$Q$2:$Q$64,1,FALSE)),0,1)</f>
        <v>0</v>
      </c>
      <c r="V25" s="154">
        <f>IF(ISERROR(VLOOKUP($H25,Validation!$R$2:$R$64,1,FALSE)),0,1)</f>
        <v>0</v>
      </c>
      <c r="W25" s="154">
        <f>IF(ISERROR(VLOOKUP($H25,Validation!$S$2:$S$64,1,FALSE)),0,1)</f>
        <v>0</v>
      </c>
    </row>
    <row r="26" spans="1:23" ht="15.75" x14ac:dyDescent="0.25">
      <c r="A26" s="155">
        <v>2019</v>
      </c>
      <c r="B26">
        <v>1</v>
      </c>
      <c r="C26">
        <v>25</v>
      </c>
      <c r="D26">
        <v>25</v>
      </c>
      <c r="E26" t="s">
        <v>1119</v>
      </c>
      <c r="G26" s="154">
        <f>SUM(P26:W26)</f>
        <v>0</v>
      </c>
      <c r="H26" t="s">
        <v>3082</v>
      </c>
      <c r="I26" t="s">
        <v>70</v>
      </c>
      <c r="J26" t="s">
        <v>71</v>
      </c>
      <c r="K26" t="s">
        <v>78</v>
      </c>
      <c r="L26">
        <v>182</v>
      </c>
      <c r="M26" t="s">
        <v>73</v>
      </c>
      <c r="N26" t="s">
        <v>3058</v>
      </c>
      <c r="P26" s="154">
        <f>IF(ISERROR(VLOOKUP($H26,Validation!$L$2:$L$64,1,FALSE)),0,1)</f>
        <v>0</v>
      </c>
      <c r="Q26" s="154">
        <f>IF(ISERROR(VLOOKUP($H26,Validation!$M$2:$M$64,1,FALSE)),0,1)</f>
        <v>0</v>
      </c>
      <c r="R26" s="158">
        <f>IF(ISERROR(VLOOKUP($H26,Validation!$N$2:$N$64,1,FALSE)),0,1)</f>
        <v>0</v>
      </c>
      <c r="S26" s="154">
        <f>IF(ISERROR(VLOOKUP($H26,Validation!$O$2:$O$64,1,FALSE)),0,1)</f>
        <v>0</v>
      </c>
      <c r="T26" s="154">
        <f>IF(ISERROR(VLOOKUP($H26,Validation!$P$2:$P$64,1,FALSE)),0,1)</f>
        <v>0</v>
      </c>
      <c r="U26" s="154">
        <f>IF(ISERROR(VLOOKUP($H26,Validation!$Q$2:$Q$64,1,FALSE)),0,1)</f>
        <v>0</v>
      </c>
      <c r="V26" s="154">
        <f>IF(ISERROR(VLOOKUP($H26,Validation!$R$2:$R$64,1,FALSE)),0,1)</f>
        <v>0</v>
      </c>
      <c r="W26" s="154">
        <f>IF(ISERROR(VLOOKUP($H26,Validation!$S$2:$S$64,1,FALSE)),0,1)</f>
        <v>0</v>
      </c>
    </row>
    <row r="27" spans="1:23" ht="15.75" x14ac:dyDescent="0.25">
      <c r="A27" s="155">
        <v>2019</v>
      </c>
      <c r="B27">
        <v>1</v>
      </c>
      <c r="C27">
        <v>26</v>
      </c>
      <c r="D27">
        <v>26</v>
      </c>
      <c r="E27" t="s">
        <v>12</v>
      </c>
      <c r="G27" s="154">
        <f>SUM(P27:W27)</f>
        <v>0</v>
      </c>
      <c r="H27" t="s">
        <v>3059</v>
      </c>
      <c r="I27" t="s">
        <v>90</v>
      </c>
      <c r="J27" t="s">
        <v>71</v>
      </c>
      <c r="K27" t="s">
        <v>97</v>
      </c>
      <c r="L27">
        <v>165</v>
      </c>
      <c r="M27" t="s">
        <v>87</v>
      </c>
      <c r="N27" t="s">
        <v>3060</v>
      </c>
      <c r="P27" s="154">
        <f>IF(ISERROR(VLOOKUP($H27,Validation!$L$2:$L$64,1,FALSE)),0,1)</f>
        <v>0</v>
      </c>
      <c r="Q27" s="154">
        <f>IF(ISERROR(VLOOKUP($H27,Validation!$M$2:$M$64,1,FALSE)),0,1)</f>
        <v>0</v>
      </c>
      <c r="R27" s="158">
        <f>IF(ISERROR(VLOOKUP($H27,Validation!$N$2:$N$64,1,FALSE)),0,1)</f>
        <v>0</v>
      </c>
      <c r="S27" s="154">
        <f>IF(ISERROR(VLOOKUP($H27,Validation!$O$2:$O$64,1,FALSE)),0,1)</f>
        <v>0</v>
      </c>
      <c r="T27" s="154">
        <f>IF(ISERROR(VLOOKUP($H27,Validation!$P$2:$P$64,1,FALSE)),0,1)</f>
        <v>0</v>
      </c>
      <c r="U27" s="154">
        <f>IF(ISERROR(VLOOKUP($H27,Validation!$Q$2:$Q$64,1,FALSE)),0,1)</f>
        <v>0</v>
      </c>
      <c r="V27" s="154">
        <f>IF(ISERROR(VLOOKUP($H27,Validation!$R$2:$R$64,1,FALSE)),0,1)</f>
        <v>0</v>
      </c>
      <c r="W27" s="154">
        <f>IF(ISERROR(VLOOKUP($H27,Validation!$S$2:$S$64,1,FALSE)),0,1)</f>
        <v>0</v>
      </c>
    </row>
    <row r="28" spans="1:23" ht="15.75" x14ac:dyDescent="0.25">
      <c r="A28" s="155">
        <v>2019</v>
      </c>
      <c r="B28">
        <v>1</v>
      </c>
      <c r="C28">
        <v>27</v>
      </c>
      <c r="D28">
        <v>27</v>
      </c>
      <c r="E28" t="s">
        <v>32</v>
      </c>
      <c r="G28" s="154">
        <f>SUM(P28:W28)</f>
        <v>0</v>
      </c>
      <c r="H28" t="s">
        <v>3061</v>
      </c>
      <c r="I28" t="s">
        <v>90</v>
      </c>
      <c r="J28" t="s">
        <v>74</v>
      </c>
      <c r="K28" t="s">
        <v>77</v>
      </c>
      <c r="L28">
        <v>195</v>
      </c>
      <c r="M28" t="s">
        <v>82</v>
      </c>
      <c r="N28" t="s">
        <v>3062</v>
      </c>
      <c r="P28" s="154">
        <f>IF(ISERROR(VLOOKUP($H28,Validation!$L$2:$L$64,1,FALSE)),0,1)</f>
        <v>0</v>
      </c>
      <c r="Q28" s="154">
        <f>IF(ISERROR(VLOOKUP($H28,Validation!$M$2:$M$64,1,FALSE)),0,1)</f>
        <v>0</v>
      </c>
      <c r="R28" s="158">
        <f>IF(ISERROR(VLOOKUP($H28,Validation!$N$2:$N$64,1,FALSE)),0,1)</f>
        <v>0</v>
      </c>
      <c r="S28" s="154">
        <f>IF(ISERROR(VLOOKUP($H28,Validation!$O$2:$O$64,1,FALSE)),0,1)</f>
        <v>0</v>
      </c>
      <c r="T28" s="154">
        <f>IF(ISERROR(VLOOKUP($H28,Validation!$P$2:$P$64,1,FALSE)),0,1)</f>
        <v>0</v>
      </c>
      <c r="U28" s="154">
        <f>IF(ISERROR(VLOOKUP($H28,Validation!$Q$2:$Q$64,1,FALSE)),0,1)</f>
        <v>0</v>
      </c>
      <c r="V28" s="154">
        <f>IF(ISERROR(VLOOKUP($H28,Validation!$R$2:$R$64,1,FALSE)),0,1)</f>
        <v>0</v>
      </c>
      <c r="W28" s="154">
        <f>IF(ISERROR(VLOOKUP($H28,Validation!$S$2:$S$64,1,FALSE)),0,1)</f>
        <v>0</v>
      </c>
    </row>
    <row r="29" spans="1:23" ht="15.75" x14ac:dyDescent="0.25">
      <c r="A29" s="155">
        <v>2019</v>
      </c>
      <c r="B29">
        <v>1</v>
      </c>
      <c r="C29">
        <v>28</v>
      </c>
      <c r="D29">
        <v>28</v>
      </c>
      <c r="E29" t="s">
        <v>11</v>
      </c>
      <c r="G29" s="154">
        <f>SUM(P29:W29)</f>
        <v>0</v>
      </c>
      <c r="H29" t="s">
        <v>3063</v>
      </c>
      <c r="I29" t="s">
        <v>70</v>
      </c>
      <c r="J29" t="s">
        <v>71</v>
      </c>
      <c r="K29" t="s">
        <v>72</v>
      </c>
      <c r="L29">
        <v>180</v>
      </c>
      <c r="M29" t="s">
        <v>73</v>
      </c>
      <c r="N29" t="s">
        <v>3064</v>
      </c>
      <c r="P29" s="154">
        <f>IF(ISERROR(VLOOKUP($H29,Validation!$L$2:$L$64,1,FALSE)),0,1)</f>
        <v>0</v>
      </c>
      <c r="Q29" s="154">
        <f>IF(ISERROR(VLOOKUP($H29,Validation!$M$2:$M$64,1,FALSE)),0,1)</f>
        <v>0</v>
      </c>
      <c r="R29" s="158">
        <f>IF(ISERROR(VLOOKUP($H29,Validation!$N$2:$N$64,1,FALSE)),0,1)</f>
        <v>0</v>
      </c>
      <c r="S29" s="154">
        <f>IF(ISERROR(VLOOKUP($H29,Validation!$O$2:$O$64,1,FALSE)),0,1)</f>
        <v>0</v>
      </c>
      <c r="T29" s="154">
        <f>IF(ISERROR(VLOOKUP($H29,Validation!$P$2:$P$64,1,FALSE)),0,1)</f>
        <v>0</v>
      </c>
      <c r="U29" s="154">
        <f>IF(ISERROR(VLOOKUP($H29,Validation!$Q$2:$Q$64,1,FALSE)),0,1)</f>
        <v>0</v>
      </c>
      <c r="V29" s="154">
        <f>IF(ISERROR(VLOOKUP($H29,Validation!$R$2:$R$64,1,FALSE)),0,1)</f>
        <v>0</v>
      </c>
      <c r="W29" s="154">
        <f>IF(ISERROR(VLOOKUP($H29,Validation!$S$2:$S$64,1,FALSE)),0,1)</f>
        <v>0</v>
      </c>
    </row>
    <row r="30" spans="1:23" ht="15.75" x14ac:dyDescent="0.25">
      <c r="A30" s="155">
        <v>2019</v>
      </c>
      <c r="B30">
        <v>1</v>
      </c>
      <c r="C30">
        <v>29</v>
      </c>
      <c r="D30">
        <v>29</v>
      </c>
      <c r="E30" t="s">
        <v>6</v>
      </c>
      <c r="F30" t="s">
        <v>3083</v>
      </c>
      <c r="G30" s="154">
        <f>SUM(P30:W30)</f>
        <v>0</v>
      </c>
      <c r="H30" t="s">
        <v>3065</v>
      </c>
      <c r="I30" t="s">
        <v>90</v>
      </c>
      <c r="J30" t="s">
        <v>71</v>
      </c>
      <c r="K30" t="s">
        <v>72</v>
      </c>
      <c r="L30">
        <v>170</v>
      </c>
      <c r="M30" t="s">
        <v>82</v>
      </c>
      <c r="N30" t="s">
        <v>3066</v>
      </c>
      <c r="P30" s="154">
        <f>IF(ISERROR(VLOOKUP($H30,Validation!$L$2:$L$64,1,FALSE)),0,1)</f>
        <v>0</v>
      </c>
      <c r="Q30" s="154">
        <f>IF(ISERROR(VLOOKUP($H30,Validation!$M$2:$M$64,1,FALSE)),0,1)</f>
        <v>0</v>
      </c>
      <c r="R30" s="158">
        <f>IF(ISERROR(VLOOKUP($H30,Validation!$N$2:$N$64,1,FALSE)),0,1)</f>
        <v>0</v>
      </c>
      <c r="S30" s="154">
        <f>IF(ISERROR(VLOOKUP($H30,Validation!$O$2:$O$64,1,FALSE)),0,1)</f>
        <v>0</v>
      </c>
      <c r="T30" s="154">
        <f>IF(ISERROR(VLOOKUP($H30,Validation!$P$2:$P$64,1,FALSE)),0,1)</f>
        <v>0</v>
      </c>
      <c r="U30" s="154">
        <f>IF(ISERROR(VLOOKUP($H30,Validation!$Q$2:$Q$64,1,FALSE)),0,1)</f>
        <v>0</v>
      </c>
      <c r="V30" s="154">
        <f>IF(ISERROR(VLOOKUP($H30,Validation!$R$2:$R$64,1,FALSE)),0,1)</f>
        <v>0</v>
      </c>
      <c r="W30" s="154">
        <f>IF(ISERROR(VLOOKUP($H30,Validation!$S$2:$S$64,1,FALSE)),0,1)</f>
        <v>0</v>
      </c>
    </row>
    <row r="31" spans="1:23" ht="15.75" x14ac:dyDescent="0.25">
      <c r="A31" s="155">
        <v>2019</v>
      </c>
      <c r="B31">
        <v>1</v>
      </c>
      <c r="C31">
        <v>30</v>
      </c>
      <c r="D31">
        <v>30</v>
      </c>
      <c r="E31" t="s">
        <v>9</v>
      </c>
      <c r="G31" s="154">
        <f>SUM(P31:W31)</f>
        <v>0</v>
      </c>
      <c r="H31" t="s">
        <v>3067</v>
      </c>
      <c r="I31" t="s">
        <v>70</v>
      </c>
      <c r="J31" t="s">
        <v>74</v>
      </c>
      <c r="K31" t="s">
        <v>77</v>
      </c>
      <c r="L31">
        <v>212</v>
      </c>
      <c r="M31" t="s">
        <v>142</v>
      </c>
      <c r="N31" t="s">
        <v>96</v>
      </c>
      <c r="P31" s="154">
        <f>IF(ISERROR(VLOOKUP($H31,Validation!$L$2:$L$64,1,FALSE)),0,1)</f>
        <v>0</v>
      </c>
      <c r="Q31" s="154">
        <f>IF(ISERROR(VLOOKUP($H31,Validation!$M$2:$M$64,1,FALSE)),0,1)</f>
        <v>0</v>
      </c>
      <c r="R31" s="158">
        <f>IF(ISERROR(VLOOKUP($H31,Validation!$N$2:$N$64,1,FALSE)),0,1)</f>
        <v>0</v>
      </c>
      <c r="S31" s="154">
        <f>IF(ISERROR(VLOOKUP($H31,Validation!$O$2:$O$64,1,FALSE)),0,1)</f>
        <v>0</v>
      </c>
      <c r="T31" s="154">
        <f>IF(ISERROR(VLOOKUP($H31,Validation!$P$2:$P$64,1,FALSE)),0,1)</f>
        <v>0</v>
      </c>
      <c r="U31" s="154">
        <f>IF(ISERROR(VLOOKUP($H31,Validation!$Q$2:$Q$64,1,FALSE)),0,1)</f>
        <v>0</v>
      </c>
      <c r="V31" s="154">
        <f>IF(ISERROR(VLOOKUP($H31,Validation!$R$2:$R$64,1,FALSE)),0,1)</f>
        <v>0</v>
      </c>
      <c r="W31" s="154">
        <f>IF(ISERROR(VLOOKUP($H31,Validation!$S$2:$S$64,1,FALSE)),0,1)</f>
        <v>0</v>
      </c>
    </row>
    <row r="32" spans="1:23" ht="15.75" x14ac:dyDescent="0.25">
      <c r="A32" s="155">
        <v>2019</v>
      </c>
      <c r="B32">
        <v>1</v>
      </c>
      <c r="C32">
        <v>31</v>
      </c>
      <c r="D32">
        <v>31</v>
      </c>
      <c r="E32" t="s">
        <v>10</v>
      </c>
      <c r="F32" t="s">
        <v>3084</v>
      </c>
      <c r="G32" s="154">
        <f>SUM(P32:W32)</f>
        <v>0</v>
      </c>
      <c r="H32" t="s">
        <v>3068</v>
      </c>
      <c r="I32" t="s">
        <v>79</v>
      </c>
      <c r="J32" t="s">
        <v>74</v>
      </c>
      <c r="K32" t="s">
        <v>72</v>
      </c>
      <c r="L32">
        <v>170</v>
      </c>
      <c r="M32" t="s">
        <v>93</v>
      </c>
      <c r="N32" t="s">
        <v>3085</v>
      </c>
      <c r="P32" s="154">
        <f>IF(ISERROR(VLOOKUP($H32,Validation!$L$2:$L$64,1,FALSE)),0,1)</f>
        <v>0</v>
      </c>
      <c r="Q32" s="154">
        <f>IF(ISERROR(VLOOKUP($H32,Validation!$M$2:$M$64,1,FALSE)),0,1)</f>
        <v>0</v>
      </c>
      <c r="R32" s="158">
        <f>IF(ISERROR(VLOOKUP($H32,Validation!$N$2:$N$64,1,FALSE)),0,1)</f>
        <v>0</v>
      </c>
      <c r="S32" s="154">
        <f>IF(ISERROR(VLOOKUP($H32,Validation!$O$2:$O$64,1,FALSE)),0,1)</f>
        <v>0</v>
      </c>
      <c r="T32" s="154">
        <f>IF(ISERROR(VLOOKUP($H32,Validation!$P$2:$P$64,1,FALSE)),0,1)</f>
        <v>0</v>
      </c>
      <c r="U32" s="154">
        <f>IF(ISERROR(VLOOKUP($H32,Validation!$Q$2:$Q$64,1,FALSE)),0,1)</f>
        <v>0</v>
      </c>
      <c r="V32" s="154">
        <f>IF(ISERROR(VLOOKUP($H32,Validation!$R$2:$R$64,1,FALSE)),0,1)</f>
        <v>0</v>
      </c>
      <c r="W32" s="154">
        <f>IF(ISERROR(VLOOKUP($H32,Validation!$S$2:$S$64,1,FALSE)),0,1)</f>
        <v>0</v>
      </c>
    </row>
    <row r="33" spans="1:23" ht="15.75" x14ac:dyDescent="0.25">
      <c r="A33" s="155">
        <v>2019</v>
      </c>
      <c r="B33">
        <v>2</v>
      </c>
      <c r="C33">
        <v>1</v>
      </c>
      <c r="D33">
        <v>32</v>
      </c>
      <c r="E33" t="s">
        <v>27</v>
      </c>
      <c r="G33" s="154">
        <f>SUM(P33:W33)</f>
        <v>0</v>
      </c>
      <c r="H33" t="s">
        <v>3086</v>
      </c>
      <c r="I33" t="s">
        <v>70</v>
      </c>
      <c r="J33" t="s">
        <v>74</v>
      </c>
      <c r="K33" t="s">
        <v>75</v>
      </c>
      <c r="L33">
        <v>195</v>
      </c>
      <c r="M33" t="s">
        <v>93</v>
      </c>
      <c r="N33" t="s">
        <v>3087</v>
      </c>
      <c r="P33" s="154">
        <f>IF(ISERROR(VLOOKUP($H33,Validation!$L$2:$L$64,1,FALSE)),0,1)</f>
        <v>0</v>
      </c>
      <c r="Q33" s="154">
        <f>IF(ISERROR(VLOOKUP($H33,Validation!$M$2:$M$64,1,FALSE)),0,1)</f>
        <v>0</v>
      </c>
      <c r="R33" s="158">
        <f>IF(ISERROR(VLOOKUP($H33,Validation!$N$2:$N$64,1,FALSE)),0,1)</f>
        <v>0</v>
      </c>
      <c r="S33" s="154">
        <f>IF(ISERROR(VLOOKUP($H33,Validation!$O$2:$O$64,1,FALSE)),0,1)</f>
        <v>0</v>
      </c>
      <c r="T33" s="154">
        <f>IF(ISERROR(VLOOKUP($H33,Validation!$P$2:$P$64,1,FALSE)),0,1)</f>
        <v>0</v>
      </c>
      <c r="U33" s="154">
        <f>IF(ISERROR(VLOOKUP($H33,Validation!$Q$2:$Q$64,1,FALSE)),0,1)</f>
        <v>0</v>
      </c>
      <c r="V33" s="154">
        <f>IF(ISERROR(VLOOKUP($H33,Validation!$R$2:$R$64,1,FALSE)),0,1)</f>
        <v>0</v>
      </c>
      <c r="W33" s="154">
        <f>IF(ISERROR(VLOOKUP($H33,Validation!$S$2:$S$64,1,FALSE)),0,1)</f>
        <v>0</v>
      </c>
    </row>
    <row r="34" spans="1:23" ht="15.75" x14ac:dyDescent="0.25">
      <c r="A34" s="155">
        <v>2019</v>
      </c>
      <c r="B34">
        <v>2</v>
      </c>
      <c r="C34">
        <v>2</v>
      </c>
      <c r="D34">
        <v>33</v>
      </c>
      <c r="E34" t="s">
        <v>20</v>
      </c>
      <c r="G34" s="154">
        <f>SUM(P34:W34)</f>
        <v>0</v>
      </c>
      <c r="H34" t="s">
        <v>3088</v>
      </c>
      <c r="I34" t="s">
        <v>85</v>
      </c>
      <c r="J34" t="s">
        <v>3089</v>
      </c>
      <c r="K34" t="s">
        <v>75</v>
      </c>
      <c r="L34">
        <v>194</v>
      </c>
      <c r="M34" t="s">
        <v>73</v>
      </c>
      <c r="N34" t="s">
        <v>3090</v>
      </c>
      <c r="P34" s="154">
        <f>IF(ISERROR(VLOOKUP($H34,Validation!$L$2:$L$64,1,FALSE)),0,1)</f>
        <v>0</v>
      </c>
      <c r="Q34" s="154">
        <f>IF(ISERROR(VLOOKUP($H34,Validation!$M$2:$M$64,1,FALSE)),0,1)</f>
        <v>0</v>
      </c>
      <c r="R34" s="158">
        <f>IF(ISERROR(VLOOKUP($H34,Validation!$N$2:$N$64,1,FALSE)),0,1)</f>
        <v>0</v>
      </c>
      <c r="S34" s="154">
        <f>IF(ISERROR(VLOOKUP($H34,Validation!$O$2:$O$64,1,FALSE)),0,1)</f>
        <v>0</v>
      </c>
      <c r="T34" s="154">
        <f>IF(ISERROR(VLOOKUP($H34,Validation!$P$2:$P$64,1,FALSE)),0,1)</f>
        <v>0</v>
      </c>
      <c r="U34" s="154">
        <f>IF(ISERROR(VLOOKUP($H34,Validation!$Q$2:$Q$64,1,FALSE)),0,1)</f>
        <v>0</v>
      </c>
      <c r="V34" s="154">
        <f>IF(ISERROR(VLOOKUP($H34,Validation!$R$2:$R$64,1,FALSE)),0,1)</f>
        <v>0</v>
      </c>
      <c r="W34" s="154">
        <f>IF(ISERROR(VLOOKUP($H34,Validation!$S$2:$S$64,1,FALSE)),0,1)</f>
        <v>0</v>
      </c>
    </row>
    <row r="35" spans="1:23" ht="15.75" x14ac:dyDescent="0.25">
      <c r="A35" s="155">
        <v>2019</v>
      </c>
      <c r="B35">
        <v>2</v>
      </c>
      <c r="C35">
        <v>3</v>
      </c>
      <c r="D35">
        <v>34</v>
      </c>
      <c r="E35" t="s">
        <v>28</v>
      </c>
      <c r="F35" t="s">
        <v>3091</v>
      </c>
      <c r="G35" s="154">
        <f>SUM(P35:W35)</f>
        <v>0</v>
      </c>
      <c r="H35" t="s">
        <v>3092</v>
      </c>
      <c r="I35" t="s">
        <v>85</v>
      </c>
      <c r="J35" t="s">
        <v>74</v>
      </c>
      <c r="K35" t="s">
        <v>3093</v>
      </c>
      <c r="L35">
        <v>165</v>
      </c>
      <c r="M35" t="s">
        <v>93</v>
      </c>
      <c r="N35" t="s">
        <v>3094</v>
      </c>
      <c r="P35" s="154">
        <f>IF(ISERROR(VLOOKUP($H35,Validation!$L$2:$L$64,1,FALSE)),0,1)</f>
        <v>0</v>
      </c>
      <c r="Q35" s="154">
        <f>IF(ISERROR(VLOOKUP($H35,Validation!$M$2:$M$64,1,FALSE)),0,1)</f>
        <v>0</v>
      </c>
      <c r="R35" s="158">
        <f>IF(ISERROR(VLOOKUP($H35,Validation!$N$2:$N$64,1,FALSE)),0,1)</f>
        <v>0</v>
      </c>
      <c r="S35" s="154">
        <f>IF(ISERROR(VLOOKUP($H35,Validation!$O$2:$O$64,1,FALSE)),0,1)</f>
        <v>0</v>
      </c>
      <c r="T35" s="154">
        <f>IF(ISERROR(VLOOKUP($H35,Validation!$P$2:$P$64,1,FALSE)),0,1)</f>
        <v>0</v>
      </c>
      <c r="U35" s="154">
        <f>IF(ISERROR(VLOOKUP($H35,Validation!$Q$2:$Q$64,1,FALSE)),0,1)</f>
        <v>0</v>
      </c>
      <c r="V35" s="154">
        <f>IF(ISERROR(VLOOKUP($H35,Validation!$R$2:$R$64,1,FALSE)),0,1)</f>
        <v>0</v>
      </c>
      <c r="W35" s="154">
        <f>IF(ISERROR(VLOOKUP($H35,Validation!$S$2:$S$64,1,FALSE)),0,1)</f>
        <v>0</v>
      </c>
    </row>
    <row r="36" spans="1:23" ht="15.75" x14ac:dyDescent="0.25">
      <c r="A36" s="155">
        <v>2019</v>
      </c>
      <c r="B36">
        <v>2</v>
      </c>
      <c r="C36">
        <v>4</v>
      </c>
      <c r="D36">
        <v>35</v>
      </c>
      <c r="E36" t="s">
        <v>17</v>
      </c>
      <c r="G36" s="154">
        <f>SUM(P36:W36)</f>
        <v>0</v>
      </c>
      <c r="H36" t="s">
        <v>3095</v>
      </c>
      <c r="I36" t="s">
        <v>79</v>
      </c>
      <c r="J36" t="s">
        <v>88</v>
      </c>
      <c r="K36" t="s">
        <v>91</v>
      </c>
      <c r="L36">
        <v>193</v>
      </c>
      <c r="M36" t="s">
        <v>118</v>
      </c>
      <c r="N36" t="s">
        <v>3096</v>
      </c>
      <c r="P36" s="154">
        <f>IF(ISERROR(VLOOKUP($H36,Validation!$L$2:$L$64,1,FALSE)),0,1)</f>
        <v>0</v>
      </c>
      <c r="Q36" s="154">
        <f>IF(ISERROR(VLOOKUP($H36,Validation!$M$2:$M$64,1,FALSE)),0,1)</f>
        <v>0</v>
      </c>
      <c r="R36" s="158">
        <f>IF(ISERROR(VLOOKUP($H36,Validation!$N$2:$N$64,1,FALSE)),0,1)</f>
        <v>0</v>
      </c>
      <c r="S36" s="154">
        <f>IF(ISERROR(VLOOKUP($H36,Validation!$O$2:$O$64,1,FALSE)),0,1)</f>
        <v>0</v>
      </c>
      <c r="T36" s="154">
        <f>IF(ISERROR(VLOOKUP($H36,Validation!$P$2:$P$64,1,FALSE)),0,1)</f>
        <v>0</v>
      </c>
      <c r="U36" s="154">
        <f>IF(ISERROR(VLOOKUP($H36,Validation!$Q$2:$Q$64,1,FALSE)),0,1)</f>
        <v>0</v>
      </c>
      <c r="V36" s="154">
        <f>IF(ISERROR(VLOOKUP($H36,Validation!$R$2:$R$64,1,FALSE)),0,1)</f>
        <v>0</v>
      </c>
      <c r="W36" s="154">
        <f>IF(ISERROR(VLOOKUP($H36,Validation!$S$2:$S$64,1,FALSE)),0,1)</f>
        <v>0</v>
      </c>
    </row>
    <row r="37" spans="1:23" ht="15.75" x14ac:dyDescent="0.25">
      <c r="A37" s="155">
        <v>2019</v>
      </c>
      <c r="B37">
        <v>2</v>
      </c>
      <c r="C37">
        <v>5</v>
      </c>
      <c r="D37">
        <v>36</v>
      </c>
      <c r="E37" t="s">
        <v>11</v>
      </c>
      <c r="F37" t="s">
        <v>3097</v>
      </c>
      <c r="G37" s="154">
        <f>SUM(P37:W37)</f>
        <v>0</v>
      </c>
      <c r="H37" t="s">
        <v>3098</v>
      </c>
      <c r="I37" t="s">
        <v>121</v>
      </c>
      <c r="J37" t="s">
        <v>81</v>
      </c>
      <c r="K37" t="s">
        <v>77</v>
      </c>
      <c r="L37">
        <v>180</v>
      </c>
      <c r="M37" t="s">
        <v>3071</v>
      </c>
      <c r="N37" t="s">
        <v>3099</v>
      </c>
      <c r="P37" s="154">
        <f>IF(ISERROR(VLOOKUP($H37,Validation!$L$2:$L$64,1,FALSE)),0,1)</f>
        <v>0</v>
      </c>
      <c r="Q37" s="154">
        <f>IF(ISERROR(VLOOKUP($H37,Validation!$M$2:$M$64,1,FALSE)),0,1)</f>
        <v>0</v>
      </c>
      <c r="R37" s="158">
        <f>IF(ISERROR(VLOOKUP($H37,Validation!$N$2:$N$64,1,FALSE)),0,1)</f>
        <v>0</v>
      </c>
      <c r="S37" s="154">
        <f>IF(ISERROR(VLOOKUP($H37,Validation!$O$2:$O$64,1,FALSE)),0,1)</f>
        <v>0</v>
      </c>
      <c r="T37" s="154">
        <f>IF(ISERROR(VLOOKUP($H37,Validation!$P$2:$P$64,1,FALSE)),0,1)</f>
        <v>0</v>
      </c>
      <c r="U37" s="154">
        <f>IF(ISERROR(VLOOKUP($H37,Validation!$Q$2:$Q$64,1,FALSE)),0,1)</f>
        <v>0</v>
      </c>
      <c r="V37" s="154">
        <f>IF(ISERROR(VLOOKUP($H37,Validation!$R$2:$R$64,1,FALSE)),0,1)</f>
        <v>0</v>
      </c>
      <c r="W37" s="154">
        <f>IF(ISERROR(VLOOKUP($H37,Validation!$S$2:$S$64,1,FALSE)),0,1)</f>
        <v>0</v>
      </c>
    </row>
    <row r="38" spans="1:23" ht="15.75" x14ac:dyDescent="0.25">
      <c r="A38" s="155">
        <v>2019</v>
      </c>
      <c r="B38">
        <v>2</v>
      </c>
      <c r="C38">
        <v>6</v>
      </c>
      <c r="D38">
        <v>37</v>
      </c>
      <c r="E38" t="s">
        <v>27</v>
      </c>
      <c r="F38" t="s">
        <v>3100</v>
      </c>
      <c r="G38" s="154">
        <f>SUM(P38:W38)</f>
        <v>0</v>
      </c>
      <c r="H38" t="s">
        <v>3101</v>
      </c>
      <c r="I38" t="s">
        <v>121</v>
      </c>
      <c r="J38" t="s">
        <v>3102</v>
      </c>
      <c r="K38" t="s">
        <v>3103</v>
      </c>
      <c r="L38">
        <v>199</v>
      </c>
      <c r="M38" t="s">
        <v>82</v>
      </c>
      <c r="N38" t="s">
        <v>3104</v>
      </c>
      <c r="P38" s="154">
        <f>IF(ISERROR(VLOOKUP($H38,Validation!$L$2:$L$64,1,FALSE)),0,1)</f>
        <v>0</v>
      </c>
      <c r="Q38" s="154">
        <f>IF(ISERROR(VLOOKUP($H38,Validation!$M$2:$M$64,1,FALSE)),0,1)</f>
        <v>0</v>
      </c>
      <c r="R38" s="158">
        <f>IF(ISERROR(VLOOKUP($H38,Validation!$N$2:$N$64,1,FALSE)),0,1)</f>
        <v>0</v>
      </c>
      <c r="S38" s="154">
        <f>IF(ISERROR(VLOOKUP($H38,Validation!$O$2:$O$64,1,FALSE)),0,1)</f>
        <v>0</v>
      </c>
      <c r="T38" s="154">
        <f>IF(ISERROR(VLOOKUP($H38,Validation!$P$2:$P$64,1,FALSE)),0,1)</f>
        <v>0</v>
      </c>
      <c r="U38" s="154">
        <f>IF(ISERROR(VLOOKUP($H38,Validation!$Q$2:$Q$64,1,FALSE)),0,1)</f>
        <v>0</v>
      </c>
      <c r="V38" s="154">
        <f>IF(ISERROR(VLOOKUP($H38,Validation!$R$2:$R$64,1,FALSE)),0,1)</f>
        <v>0</v>
      </c>
      <c r="W38" s="154">
        <f>IF(ISERROR(VLOOKUP($H38,Validation!$S$2:$S$64,1,FALSE)),0,1)</f>
        <v>0</v>
      </c>
    </row>
    <row r="39" spans="1:23" ht="15.75" x14ac:dyDescent="0.25">
      <c r="A39" s="155">
        <v>2019</v>
      </c>
      <c r="B39">
        <v>2</v>
      </c>
      <c r="C39">
        <v>7</v>
      </c>
      <c r="D39">
        <v>38</v>
      </c>
      <c r="E39" t="s">
        <v>18</v>
      </c>
      <c r="G39" s="154">
        <f>SUM(P39:W39)</f>
        <v>0</v>
      </c>
      <c r="H39" t="s">
        <v>3105</v>
      </c>
      <c r="I39" t="s">
        <v>70</v>
      </c>
      <c r="J39" t="s">
        <v>71</v>
      </c>
      <c r="K39" t="s">
        <v>91</v>
      </c>
      <c r="L39">
        <v>199</v>
      </c>
      <c r="M39" t="s">
        <v>87</v>
      </c>
      <c r="N39" t="s">
        <v>3106</v>
      </c>
      <c r="P39" s="154">
        <f>IF(ISERROR(VLOOKUP($H39,Validation!$L$2:$L$64,1,FALSE)),0,1)</f>
        <v>0</v>
      </c>
      <c r="Q39" s="154">
        <f>IF(ISERROR(VLOOKUP($H39,Validation!$M$2:$M$64,1,FALSE)),0,1)</f>
        <v>0</v>
      </c>
      <c r="R39" s="158">
        <f>IF(ISERROR(VLOOKUP($H39,Validation!$N$2:$N$64,1,FALSE)),0,1)</f>
        <v>0</v>
      </c>
      <c r="S39" s="154">
        <f>IF(ISERROR(VLOOKUP($H39,Validation!$O$2:$O$64,1,FALSE)),0,1)</f>
        <v>0</v>
      </c>
      <c r="T39" s="154">
        <f>IF(ISERROR(VLOOKUP($H39,Validation!$P$2:$P$64,1,FALSE)),0,1)</f>
        <v>0</v>
      </c>
      <c r="U39" s="154">
        <f>IF(ISERROR(VLOOKUP($H39,Validation!$Q$2:$Q$64,1,FALSE)),0,1)</f>
        <v>0</v>
      </c>
      <c r="V39" s="154">
        <f>IF(ISERROR(VLOOKUP($H39,Validation!$R$2:$R$64,1,FALSE)),0,1)</f>
        <v>0</v>
      </c>
      <c r="W39" s="154">
        <f>IF(ISERROR(VLOOKUP($H39,Validation!$S$2:$S$64,1,FALSE)),0,1)</f>
        <v>0</v>
      </c>
    </row>
    <row r="40" spans="1:23" ht="15.75" x14ac:dyDescent="0.25">
      <c r="A40" s="155">
        <v>2019</v>
      </c>
      <c r="B40">
        <v>2</v>
      </c>
      <c r="C40">
        <v>8</v>
      </c>
      <c r="D40">
        <v>39</v>
      </c>
      <c r="E40" t="s">
        <v>6</v>
      </c>
      <c r="G40" s="154">
        <f>SUM(P40:W40)</f>
        <v>0</v>
      </c>
      <c r="H40" t="s">
        <v>3107</v>
      </c>
      <c r="I40" t="s">
        <v>79</v>
      </c>
      <c r="J40" t="s">
        <v>74</v>
      </c>
      <c r="K40" t="s">
        <v>86</v>
      </c>
      <c r="L40">
        <v>187</v>
      </c>
      <c r="M40" t="s">
        <v>3108</v>
      </c>
      <c r="N40" t="s">
        <v>3109</v>
      </c>
      <c r="P40" s="154">
        <f>IF(ISERROR(VLOOKUP($H40,Validation!$L$2:$L$64,1,FALSE)),0,1)</f>
        <v>0</v>
      </c>
      <c r="Q40" s="154">
        <f>IF(ISERROR(VLOOKUP($H40,Validation!$M$2:$M$64,1,FALSE)),0,1)</f>
        <v>0</v>
      </c>
      <c r="R40" s="158">
        <f>IF(ISERROR(VLOOKUP($H40,Validation!$N$2:$N$64,1,FALSE)),0,1)</f>
        <v>0</v>
      </c>
      <c r="S40" s="154">
        <f>IF(ISERROR(VLOOKUP($H40,Validation!$O$2:$O$64,1,FALSE)),0,1)</f>
        <v>0</v>
      </c>
      <c r="T40" s="154">
        <f>IF(ISERROR(VLOOKUP($H40,Validation!$P$2:$P$64,1,FALSE)),0,1)</f>
        <v>0</v>
      </c>
      <c r="U40" s="154">
        <f>IF(ISERROR(VLOOKUP($H40,Validation!$Q$2:$Q$64,1,FALSE)),0,1)</f>
        <v>0</v>
      </c>
      <c r="V40" s="154">
        <f>IF(ISERROR(VLOOKUP($H40,Validation!$R$2:$R$64,1,FALSE)),0,1)</f>
        <v>0</v>
      </c>
      <c r="W40" s="154">
        <f>IF(ISERROR(VLOOKUP($H40,Validation!$S$2:$S$64,1,FALSE)),0,1)</f>
        <v>0</v>
      </c>
    </row>
    <row r="41" spans="1:23" ht="15.75" x14ac:dyDescent="0.25">
      <c r="A41" s="155">
        <v>2019</v>
      </c>
      <c r="B41">
        <v>2</v>
      </c>
      <c r="C41">
        <v>9</v>
      </c>
      <c r="D41">
        <v>40</v>
      </c>
      <c r="E41" t="s">
        <v>34</v>
      </c>
      <c r="G41" s="154">
        <f>SUM(P41:W41)</f>
        <v>0</v>
      </c>
      <c r="H41" t="s">
        <v>3110</v>
      </c>
      <c r="I41" t="s">
        <v>90</v>
      </c>
      <c r="J41" t="s">
        <v>94</v>
      </c>
      <c r="K41" t="s">
        <v>97</v>
      </c>
      <c r="L41">
        <v>188</v>
      </c>
      <c r="M41" t="s">
        <v>95</v>
      </c>
      <c r="N41" t="s">
        <v>3111</v>
      </c>
      <c r="P41" s="154">
        <f>IF(ISERROR(VLOOKUP($H41,Validation!$L$2:$L$64,1,FALSE)),0,1)</f>
        <v>0</v>
      </c>
      <c r="Q41" s="154">
        <f>IF(ISERROR(VLOOKUP($H41,Validation!$M$2:$M$64,1,FALSE)),0,1)</f>
        <v>0</v>
      </c>
      <c r="R41" s="158">
        <f>IF(ISERROR(VLOOKUP($H41,Validation!$N$2:$N$64,1,FALSE)),0,1)</f>
        <v>0</v>
      </c>
      <c r="S41" s="154">
        <f>IF(ISERROR(VLOOKUP($H41,Validation!$O$2:$O$64,1,FALSE)),0,1)</f>
        <v>0</v>
      </c>
      <c r="T41" s="154">
        <f>IF(ISERROR(VLOOKUP($H41,Validation!$P$2:$P$64,1,FALSE)),0,1)</f>
        <v>0</v>
      </c>
      <c r="U41" s="154">
        <f>IF(ISERROR(VLOOKUP($H41,Validation!$Q$2:$Q$64,1,FALSE)),0,1)</f>
        <v>0</v>
      </c>
      <c r="V41" s="154">
        <f>IF(ISERROR(VLOOKUP($H41,Validation!$R$2:$R$64,1,FALSE)),0,1)</f>
        <v>0</v>
      </c>
      <c r="W41" s="154">
        <f>IF(ISERROR(VLOOKUP($H41,Validation!$S$2:$S$64,1,FALSE)),0,1)</f>
        <v>0</v>
      </c>
    </row>
    <row r="42" spans="1:23" ht="15.75" x14ac:dyDescent="0.25">
      <c r="A42" s="155">
        <v>2019</v>
      </c>
      <c r="B42">
        <v>2</v>
      </c>
      <c r="C42">
        <v>10</v>
      </c>
      <c r="D42">
        <v>41</v>
      </c>
      <c r="E42" t="s">
        <v>128</v>
      </c>
      <c r="F42" t="s">
        <v>3112</v>
      </c>
      <c r="G42" s="154">
        <f>SUM(P42:W42)</f>
        <v>0</v>
      </c>
      <c r="H42" t="s">
        <v>3113</v>
      </c>
      <c r="I42" t="s">
        <v>79</v>
      </c>
      <c r="J42" t="s">
        <v>71</v>
      </c>
      <c r="K42" t="s">
        <v>77</v>
      </c>
      <c r="L42">
        <v>194</v>
      </c>
      <c r="M42" t="s">
        <v>82</v>
      </c>
      <c r="N42" t="s">
        <v>3062</v>
      </c>
      <c r="P42" s="154">
        <f>IF(ISERROR(VLOOKUP($H42,Validation!$L$2:$L$64,1,FALSE)),0,1)</f>
        <v>0</v>
      </c>
      <c r="Q42" s="154">
        <f>IF(ISERROR(VLOOKUP($H42,Validation!$M$2:$M$64,1,FALSE)),0,1)</f>
        <v>0</v>
      </c>
      <c r="R42" s="158">
        <f>IF(ISERROR(VLOOKUP($H42,Validation!$N$2:$N$64,1,FALSE)),0,1)</f>
        <v>0</v>
      </c>
      <c r="S42" s="154">
        <f>IF(ISERROR(VLOOKUP($H42,Validation!$O$2:$O$64,1,FALSE)),0,1)</f>
        <v>0</v>
      </c>
      <c r="T42" s="154">
        <f>IF(ISERROR(VLOOKUP($H42,Validation!$P$2:$P$64,1,FALSE)),0,1)</f>
        <v>0</v>
      </c>
      <c r="U42" s="154">
        <f>IF(ISERROR(VLOOKUP($H42,Validation!$Q$2:$Q$64,1,FALSE)),0,1)</f>
        <v>0</v>
      </c>
      <c r="V42" s="154">
        <f>IF(ISERROR(VLOOKUP($H42,Validation!$R$2:$R$64,1,FALSE)),0,1)</f>
        <v>0</v>
      </c>
      <c r="W42" s="154">
        <f>IF(ISERROR(VLOOKUP($H42,Validation!$S$2:$S$64,1,FALSE)),0,1)</f>
        <v>0</v>
      </c>
    </row>
    <row r="43" spans="1:23" ht="15.75" x14ac:dyDescent="0.25">
      <c r="A43" s="155">
        <v>2019</v>
      </c>
      <c r="B43">
        <v>2</v>
      </c>
      <c r="C43">
        <v>11</v>
      </c>
      <c r="D43">
        <v>42</v>
      </c>
      <c r="E43" t="s">
        <v>21</v>
      </c>
      <c r="G43" s="154">
        <f>SUM(P43:W43)</f>
        <v>0</v>
      </c>
      <c r="H43" t="s">
        <v>3114</v>
      </c>
      <c r="I43" t="s">
        <v>90</v>
      </c>
      <c r="J43" t="s">
        <v>81</v>
      </c>
      <c r="K43" t="s">
        <v>72</v>
      </c>
      <c r="L43">
        <v>181</v>
      </c>
      <c r="M43" t="s">
        <v>93</v>
      </c>
      <c r="N43" t="s">
        <v>3115</v>
      </c>
      <c r="P43" s="154">
        <f>IF(ISERROR(VLOOKUP($H43,Validation!$L$2:$L$64,1,FALSE)),0,1)</f>
        <v>0</v>
      </c>
      <c r="Q43" s="154">
        <f>IF(ISERROR(VLOOKUP($H43,Validation!$M$2:$M$64,1,FALSE)),0,1)</f>
        <v>0</v>
      </c>
      <c r="R43" s="158">
        <f>IF(ISERROR(VLOOKUP($H43,Validation!$N$2:$N$64,1,FALSE)),0,1)</f>
        <v>0</v>
      </c>
      <c r="S43" s="154">
        <f>IF(ISERROR(VLOOKUP($H43,Validation!$O$2:$O$64,1,FALSE)),0,1)</f>
        <v>0</v>
      </c>
      <c r="T43" s="154">
        <f>IF(ISERROR(VLOOKUP($H43,Validation!$P$2:$P$64,1,FALSE)),0,1)</f>
        <v>0</v>
      </c>
      <c r="U43" s="154">
        <f>IF(ISERROR(VLOOKUP($H43,Validation!$Q$2:$Q$64,1,FALSE)),0,1)</f>
        <v>0</v>
      </c>
      <c r="V43" s="154">
        <f>IF(ISERROR(VLOOKUP($H43,Validation!$R$2:$R$64,1,FALSE)),0,1)</f>
        <v>0</v>
      </c>
      <c r="W43" s="154">
        <f>IF(ISERROR(VLOOKUP($H43,Validation!$S$2:$S$64,1,FALSE)),0,1)</f>
        <v>0</v>
      </c>
    </row>
    <row r="44" spans="1:23" ht="15.75" x14ac:dyDescent="0.25">
      <c r="A44" s="155">
        <v>2019</v>
      </c>
      <c r="B44">
        <v>2</v>
      </c>
      <c r="C44">
        <v>12</v>
      </c>
      <c r="D44">
        <v>43</v>
      </c>
      <c r="E44" t="s">
        <v>13</v>
      </c>
      <c r="G44" s="154">
        <f>SUM(P44:W44)</f>
        <v>0</v>
      </c>
      <c r="H44" t="s">
        <v>3116</v>
      </c>
      <c r="I44" t="s">
        <v>79</v>
      </c>
      <c r="J44" t="s">
        <v>74</v>
      </c>
      <c r="K44" t="s">
        <v>100</v>
      </c>
      <c r="L44">
        <v>198</v>
      </c>
      <c r="M44" t="s">
        <v>142</v>
      </c>
      <c r="N44" t="s">
        <v>96</v>
      </c>
      <c r="P44" s="154">
        <f>IF(ISERROR(VLOOKUP($H44,Validation!$L$2:$L$64,1,FALSE)),0,1)</f>
        <v>0</v>
      </c>
      <c r="Q44" s="154">
        <f>IF(ISERROR(VLOOKUP($H44,Validation!$M$2:$M$64,1,FALSE)),0,1)</f>
        <v>0</v>
      </c>
      <c r="R44" s="158">
        <f>IF(ISERROR(VLOOKUP($H44,Validation!$N$2:$N$64,1,FALSE)),0,1)</f>
        <v>0</v>
      </c>
      <c r="S44" s="154">
        <f>IF(ISERROR(VLOOKUP($H44,Validation!$O$2:$O$64,1,FALSE)),0,1)</f>
        <v>0</v>
      </c>
      <c r="T44" s="154">
        <f>IF(ISERROR(VLOOKUP($H44,Validation!$P$2:$P$64,1,FALSE)),0,1)</f>
        <v>0</v>
      </c>
      <c r="U44" s="154">
        <f>IF(ISERROR(VLOOKUP($H44,Validation!$Q$2:$Q$64,1,FALSE)),0,1)</f>
        <v>0</v>
      </c>
      <c r="V44" s="154">
        <f>IF(ISERROR(VLOOKUP($H44,Validation!$R$2:$R$64,1,FALSE)),0,1)</f>
        <v>0</v>
      </c>
      <c r="W44" s="154">
        <f>IF(ISERROR(VLOOKUP($H44,Validation!$S$2:$S$64,1,FALSE)),0,1)</f>
        <v>0</v>
      </c>
    </row>
    <row r="45" spans="1:23" ht="15.75" x14ac:dyDescent="0.25">
      <c r="A45" s="155">
        <v>2019</v>
      </c>
      <c r="B45">
        <v>2</v>
      </c>
      <c r="C45">
        <v>13</v>
      </c>
      <c r="D45">
        <v>44</v>
      </c>
      <c r="E45" t="s">
        <v>11</v>
      </c>
      <c r="F45" t="s">
        <v>3117</v>
      </c>
      <c r="G45" s="154">
        <f>SUM(P45:W45)</f>
        <v>0</v>
      </c>
      <c r="H45" t="s">
        <v>3118</v>
      </c>
      <c r="I45" t="s">
        <v>70</v>
      </c>
      <c r="J45" t="s">
        <v>71</v>
      </c>
      <c r="K45" t="s">
        <v>99</v>
      </c>
      <c r="L45">
        <v>182</v>
      </c>
      <c r="M45" t="s">
        <v>73</v>
      </c>
      <c r="N45" t="s">
        <v>3119</v>
      </c>
      <c r="P45" s="154">
        <f>IF(ISERROR(VLOOKUP($H45,Validation!$L$2:$L$64,1,FALSE)),0,1)</f>
        <v>0</v>
      </c>
      <c r="Q45" s="154">
        <f>IF(ISERROR(VLOOKUP($H45,Validation!$M$2:$M$64,1,FALSE)),0,1)</f>
        <v>0</v>
      </c>
      <c r="R45" s="158">
        <f>IF(ISERROR(VLOOKUP($H45,Validation!$N$2:$N$64,1,FALSE)),0,1)</f>
        <v>0</v>
      </c>
      <c r="S45" s="154">
        <f>IF(ISERROR(VLOOKUP($H45,Validation!$O$2:$O$64,1,FALSE)),0,1)</f>
        <v>0</v>
      </c>
      <c r="T45" s="154">
        <f>IF(ISERROR(VLOOKUP($H45,Validation!$P$2:$P$64,1,FALSE)),0,1)</f>
        <v>0</v>
      </c>
      <c r="U45" s="154">
        <f>IF(ISERROR(VLOOKUP($H45,Validation!$Q$2:$Q$64,1,FALSE)),0,1)</f>
        <v>0</v>
      </c>
      <c r="V45" s="154">
        <f>IF(ISERROR(VLOOKUP($H45,Validation!$R$2:$R$64,1,FALSE)),0,1)</f>
        <v>0</v>
      </c>
      <c r="W45" s="154">
        <f>IF(ISERROR(VLOOKUP($H45,Validation!$S$2:$S$64,1,FALSE)),0,1)</f>
        <v>0</v>
      </c>
    </row>
    <row r="46" spans="1:23" ht="15.75" x14ac:dyDescent="0.25">
      <c r="A46" s="155">
        <v>2019</v>
      </c>
      <c r="B46">
        <v>2</v>
      </c>
      <c r="C46">
        <v>14</v>
      </c>
      <c r="D46">
        <v>45</v>
      </c>
      <c r="E46" t="s">
        <v>3081</v>
      </c>
      <c r="F46" t="s">
        <v>3120</v>
      </c>
      <c r="G46" s="154">
        <f>SUM(P46:W46)</f>
        <v>0</v>
      </c>
      <c r="H46" t="s">
        <v>3121</v>
      </c>
      <c r="I46" t="s">
        <v>90</v>
      </c>
      <c r="J46" t="s">
        <v>81</v>
      </c>
      <c r="K46" t="s">
        <v>77</v>
      </c>
      <c r="L46">
        <v>204</v>
      </c>
      <c r="M46" t="s">
        <v>93</v>
      </c>
      <c r="N46" t="s">
        <v>3122</v>
      </c>
      <c r="P46" s="154">
        <f>IF(ISERROR(VLOOKUP($H46,Validation!$L$2:$L$64,1,FALSE)),0,1)</f>
        <v>0</v>
      </c>
      <c r="Q46" s="154">
        <f>IF(ISERROR(VLOOKUP($H46,Validation!$M$2:$M$64,1,FALSE)),0,1)</f>
        <v>0</v>
      </c>
      <c r="R46" s="158">
        <f>IF(ISERROR(VLOOKUP($H46,Validation!$N$2:$N$64,1,FALSE)),0,1)</f>
        <v>0</v>
      </c>
      <c r="S46" s="154">
        <f>IF(ISERROR(VLOOKUP($H46,Validation!$O$2:$O$64,1,FALSE)),0,1)</f>
        <v>0</v>
      </c>
      <c r="T46" s="154">
        <f>IF(ISERROR(VLOOKUP($H46,Validation!$P$2:$P$64,1,FALSE)),0,1)</f>
        <v>0</v>
      </c>
      <c r="U46" s="154">
        <f>IF(ISERROR(VLOOKUP($H46,Validation!$Q$2:$Q$64,1,FALSE)),0,1)</f>
        <v>0</v>
      </c>
      <c r="V46" s="154">
        <f>IF(ISERROR(VLOOKUP($H46,Validation!$R$2:$R$64,1,FALSE)),0,1)</f>
        <v>0</v>
      </c>
      <c r="W46" s="154">
        <f>IF(ISERROR(VLOOKUP($H46,Validation!$S$2:$S$64,1,FALSE)),0,1)</f>
        <v>0</v>
      </c>
    </row>
    <row r="47" spans="1:23" ht="15.75" x14ac:dyDescent="0.25">
      <c r="A47" s="155">
        <v>2019</v>
      </c>
      <c r="B47">
        <v>2</v>
      </c>
      <c r="C47">
        <v>15</v>
      </c>
      <c r="D47">
        <v>46</v>
      </c>
      <c r="E47" t="s">
        <v>22</v>
      </c>
      <c r="G47" s="154">
        <f>SUM(P47:W47)</f>
        <v>0</v>
      </c>
      <c r="H47" t="s">
        <v>3123</v>
      </c>
      <c r="I47" t="s">
        <v>79</v>
      </c>
      <c r="J47" t="s">
        <v>74</v>
      </c>
      <c r="K47" t="s">
        <v>72</v>
      </c>
      <c r="L47">
        <v>205</v>
      </c>
      <c r="M47" t="s">
        <v>1095</v>
      </c>
      <c r="N47" t="s">
        <v>3124</v>
      </c>
      <c r="P47" s="154">
        <f>IF(ISERROR(VLOOKUP($H47,Validation!$L$2:$L$64,1,FALSE)),0,1)</f>
        <v>0</v>
      </c>
      <c r="Q47" s="154">
        <f>IF(ISERROR(VLOOKUP($H47,Validation!$M$2:$M$64,1,FALSE)),0,1)</f>
        <v>0</v>
      </c>
      <c r="R47" s="158">
        <f>IF(ISERROR(VLOOKUP($H47,Validation!$N$2:$N$64,1,FALSE)),0,1)</f>
        <v>0</v>
      </c>
      <c r="S47" s="154">
        <f>IF(ISERROR(VLOOKUP($H47,Validation!$O$2:$O$64,1,FALSE)),0,1)</f>
        <v>0</v>
      </c>
      <c r="T47" s="154">
        <f>IF(ISERROR(VLOOKUP($H47,Validation!$P$2:$P$64,1,FALSE)),0,1)</f>
        <v>0</v>
      </c>
      <c r="U47" s="154">
        <f>IF(ISERROR(VLOOKUP($H47,Validation!$Q$2:$Q$64,1,FALSE)),0,1)</f>
        <v>0</v>
      </c>
      <c r="V47" s="154">
        <f>IF(ISERROR(VLOOKUP($H47,Validation!$R$2:$R$64,1,FALSE)),0,1)</f>
        <v>0</v>
      </c>
      <c r="W47" s="154">
        <f>IF(ISERROR(VLOOKUP($H47,Validation!$S$2:$S$64,1,FALSE)),0,1)</f>
        <v>0</v>
      </c>
    </row>
    <row r="48" spans="1:23" ht="15.75" x14ac:dyDescent="0.25">
      <c r="A48" s="155">
        <v>2019</v>
      </c>
      <c r="B48">
        <v>2</v>
      </c>
      <c r="C48">
        <v>16</v>
      </c>
      <c r="D48">
        <v>47</v>
      </c>
      <c r="E48" t="s">
        <v>15</v>
      </c>
      <c r="G48" s="154">
        <f>SUM(P48:W48)</f>
        <v>0</v>
      </c>
      <c r="H48" t="s">
        <v>3125</v>
      </c>
      <c r="I48" t="s">
        <v>79</v>
      </c>
      <c r="J48" t="s">
        <v>74</v>
      </c>
      <c r="K48" t="s">
        <v>77</v>
      </c>
      <c r="L48">
        <v>194</v>
      </c>
      <c r="M48" t="s">
        <v>142</v>
      </c>
      <c r="N48" t="s">
        <v>96</v>
      </c>
      <c r="P48" s="154">
        <f>IF(ISERROR(VLOOKUP($H48,Validation!$L$2:$L$64,1,FALSE)),0,1)</f>
        <v>0</v>
      </c>
      <c r="Q48" s="154">
        <f>IF(ISERROR(VLOOKUP($H48,Validation!$M$2:$M$64,1,FALSE)),0,1)</f>
        <v>0</v>
      </c>
      <c r="R48" s="158">
        <f>IF(ISERROR(VLOOKUP($H48,Validation!$N$2:$N$64,1,FALSE)),0,1)</f>
        <v>0</v>
      </c>
      <c r="S48" s="154">
        <f>IF(ISERROR(VLOOKUP($H48,Validation!$O$2:$O$64,1,FALSE)),0,1)</f>
        <v>0</v>
      </c>
      <c r="T48" s="154">
        <f>IF(ISERROR(VLOOKUP($H48,Validation!$P$2:$P$64,1,FALSE)),0,1)</f>
        <v>0</v>
      </c>
      <c r="U48" s="154">
        <f>IF(ISERROR(VLOOKUP($H48,Validation!$Q$2:$Q$64,1,FALSE)),0,1)</f>
        <v>0</v>
      </c>
      <c r="V48" s="154">
        <f>IF(ISERROR(VLOOKUP($H48,Validation!$R$2:$R$64,1,FALSE)),0,1)</f>
        <v>0</v>
      </c>
      <c r="W48" s="154">
        <f>IF(ISERROR(VLOOKUP($H48,Validation!$S$2:$S$64,1,FALSE)),0,1)</f>
        <v>0</v>
      </c>
    </row>
    <row r="49" spans="1:23" ht="15.75" x14ac:dyDescent="0.25">
      <c r="A49" s="155">
        <v>2019</v>
      </c>
      <c r="B49">
        <v>2</v>
      </c>
      <c r="C49">
        <v>17</v>
      </c>
      <c r="D49">
        <v>48</v>
      </c>
      <c r="E49" t="s">
        <v>30</v>
      </c>
      <c r="F49" t="s">
        <v>3126</v>
      </c>
      <c r="G49" s="154">
        <f>SUM(P49:W49)</f>
        <v>0</v>
      </c>
      <c r="H49" t="s">
        <v>3127</v>
      </c>
      <c r="I49" t="s">
        <v>79</v>
      </c>
      <c r="J49" t="s">
        <v>81</v>
      </c>
      <c r="K49" t="s">
        <v>99</v>
      </c>
      <c r="L49">
        <v>182</v>
      </c>
      <c r="M49" t="s">
        <v>87</v>
      </c>
      <c r="N49" t="s">
        <v>3128</v>
      </c>
      <c r="P49" s="154">
        <f>IF(ISERROR(VLOOKUP($H49,Validation!$L$2:$L$64,1,FALSE)),0,1)</f>
        <v>0</v>
      </c>
      <c r="Q49" s="154">
        <f>IF(ISERROR(VLOOKUP($H49,Validation!$M$2:$M$64,1,FALSE)),0,1)</f>
        <v>0</v>
      </c>
      <c r="R49" s="158">
        <f>IF(ISERROR(VLOOKUP($H49,Validation!$N$2:$N$64,1,FALSE)),0,1)</f>
        <v>0</v>
      </c>
      <c r="S49" s="154">
        <f>IF(ISERROR(VLOOKUP($H49,Validation!$O$2:$O$64,1,FALSE)),0,1)</f>
        <v>0</v>
      </c>
      <c r="T49" s="154">
        <f>IF(ISERROR(VLOOKUP($H49,Validation!$P$2:$P$64,1,FALSE)),0,1)</f>
        <v>0</v>
      </c>
      <c r="U49" s="154">
        <f>IF(ISERROR(VLOOKUP($H49,Validation!$Q$2:$Q$64,1,FALSE)),0,1)</f>
        <v>0</v>
      </c>
      <c r="V49" s="154">
        <f>IF(ISERROR(VLOOKUP($H49,Validation!$R$2:$R$64,1,FALSE)),0,1)</f>
        <v>0</v>
      </c>
      <c r="W49" s="154">
        <f>IF(ISERROR(VLOOKUP($H49,Validation!$S$2:$S$64,1,FALSE)),0,1)</f>
        <v>0</v>
      </c>
    </row>
    <row r="50" spans="1:23" ht="15.75" x14ac:dyDescent="0.25">
      <c r="A50" s="155">
        <v>2019</v>
      </c>
      <c r="B50">
        <v>2</v>
      </c>
      <c r="C50">
        <v>18</v>
      </c>
      <c r="D50">
        <v>49</v>
      </c>
      <c r="E50" t="s">
        <v>26</v>
      </c>
      <c r="F50" t="s">
        <v>3129</v>
      </c>
      <c r="G50" s="154">
        <f>SUM(P50:W50)</f>
        <v>0</v>
      </c>
      <c r="H50" t="s">
        <v>3130</v>
      </c>
      <c r="I50" t="s">
        <v>79</v>
      </c>
      <c r="J50" t="s">
        <v>71</v>
      </c>
      <c r="K50" t="s">
        <v>77</v>
      </c>
      <c r="L50">
        <v>200</v>
      </c>
      <c r="M50" t="s">
        <v>82</v>
      </c>
      <c r="N50" t="s">
        <v>3131</v>
      </c>
      <c r="P50" s="154">
        <f>IF(ISERROR(VLOOKUP($H50,Validation!$L$2:$L$64,1,FALSE)),0,1)</f>
        <v>0</v>
      </c>
      <c r="Q50" s="154">
        <f>IF(ISERROR(VLOOKUP($H50,Validation!$M$2:$M$64,1,FALSE)),0,1)</f>
        <v>0</v>
      </c>
      <c r="R50" s="158">
        <f>IF(ISERROR(VLOOKUP($H50,Validation!$N$2:$N$64,1,FALSE)),0,1)</f>
        <v>0</v>
      </c>
      <c r="S50" s="154">
        <f>IF(ISERROR(VLOOKUP($H50,Validation!$O$2:$O$64,1,FALSE)),0,1)</f>
        <v>0</v>
      </c>
      <c r="T50" s="154">
        <f>IF(ISERROR(VLOOKUP($H50,Validation!$P$2:$P$64,1,FALSE)),0,1)</f>
        <v>0</v>
      </c>
      <c r="U50" s="154">
        <f>IF(ISERROR(VLOOKUP($H50,Validation!$Q$2:$Q$64,1,FALSE)),0,1)</f>
        <v>0</v>
      </c>
      <c r="V50" s="154">
        <f>IF(ISERROR(VLOOKUP($H50,Validation!$R$2:$R$64,1,FALSE)),0,1)</f>
        <v>0</v>
      </c>
      <c r="W50" s="154">
        <f>IF(ISERROR(VLOOKUP($H50,Validation!$S$2:$S$64,1,FALSE)),0,1)</f>
        <v>0</v>
      </c>
    </row>
    <row r="51" spans="1:23" ht="15.75" x14ac:dyDescent="0.25">
      <c r="A51" s="155">
        <v>2019</v>
      </c>
      <c r="B51">
        <v>2</v>
      </c>
      <c r="C51">
        <v>19</v>
      </c>
      <c r="D51">
        <v>50</v>
      </c>
      <c r="E51" t="s">
        <v>20</v>
      </c>
      <c r="F51" t="s">
        <v>3132</v>
      </c>
      <c r="G51" s="154">
        <f>SUM(P51:W51)</f>
        <v>0</v>
      </c>
      <c r="H51" t="s">
        <v>3133</v>
      </c>
      <c r="I51" t="s">
        <v>90</v>
      </c>
      <c r="J51" t="s">
        <v>94</v>
      </c>
      <c r="K51" t="s">
        <v>72</v>
      </c>
      <c r="L51">
        <v>190</v>
      </c>
      <c r="M51" t="s">
        <v>95</v>
      </c>
      <c r="N51" t="s">
        <v>3134</v>
      </c>
      <c r="P51" s="154">
        <f>IF(ISERROR(VLOOKUP($H51,Validation!$L$2:$L$64,1,FALSE)),0,1)</f>
        <v>0</v>
      </c>
      <c r="Q51" s="154">
        <f>IF(ISERROR(VLOOKUP($H51,Validation!$M$2:$M$64,1,FALSE)),0,1)</f>
        <v>0</v>
      </c>
      <c r="R51" s="158">
        <f>IF(ISERROR(VLOOKUP($H51,Validation!$N$2:$N$64,1,FALSE)),0,1)</f>
        <v>0</v>
      </c>
      <c r="S51" s="154">
        <f>IF(ISERROR(VLOOKUP($H51,Validation!$O$2:$O$64,1,FALSE)),0,1)</f>
        <v>0</v>
      </c>
      <c r="T51" s="154">
        <f>IF(ISERROR(VLOOKUP($H51,Validation!$P$2:$P$64,1,FALSE)),0,1)</f>
        <v>0</v>
      </c>
      <c r="U51" s="154">
        <f>IF(ISERROR(VLOOKUP($H51,Validation!$Q$2:$Q$64,1,FALSE)),0,1)</f>
        <v>0</v>
      </c>
      <c r="V51" s="154">
        <f>IF(ISERROR(VLOOKUP($H51,Validation!$R$2:$R$64,1,FALSE)),0,1)</f>
        <v>0</v>
      </c>
      <c r="W51" s="154">
        <f>IF(ISERROR(VLOOKUP($H51,Validation!$S$2:$S$64,1,FALSE)),0,1)</f>
        <v>0</v>
      </c>
    </row>
    <row r="52" spans="1:23" ht="15.75" x14ac:dyDescent="0.25">
      <c r="A52" s="155">
        <v>2019</v>
      </c>
      <c r="B52">
        <v>2</v>
      </c>
      <c r="C52">
        <v>20</v>
      </c>
      <c r="D52">
        <v>51</v>
      </c>
      <c r="E52" t="s">
        <v>35</v>
      </c>
      <c r="G52" s="154">
        <f>SUM(P52:W52)</f>
        <v>0</v>
      </c>
      <c r="H52" t="s">
        <v>3135</v>
      </c>
      <c r="I52" t="s">
        <v>79</v>
      </c>
      <c r="J52" t="s">
        <v>94</v>
      </c>
      <c r="K52" t="s">
        <v>86</v>
      </c>
      <c r="L52">
        <v>197</v>
      </c>
      <c r="M52" t="s">
        <v>98</v>
      </c>
      <c r="N52" t="s">
        <v>3136</v>
      </c>
      <c r="P52" s="154">
        <f>IF(ISERROR(VLOOKUP($H52,Validation!$L$2:$L$64,1,FALSE)),0,1)</f>
        <v>0</v>
      </c>
      <c r="Q52" s="154">
        <f>IF(ISERROR(VLOOKUP($H52,Validation!$M$2:$M$64,1,FALSE)),0,1)</f>
        <v>0</v>
      </c>
      <c r="R52" s="158">
        <f>IF(ISERROR(VLOOKUP($H52,Validation!$N$2:$N$64,1,FALSE)),0,1)</f>
        <v>0</v>
      </c>
      <c r="S52" s="154">
        <f>IF(ISERROR(VLOOKUP($H52,Validation!$O$2:$O$64,1,FALSE)),0,1)</f>
        <v>0</v>
      </c>
      <c r="T52" s="154">
        <f>IF(ISERROR(VLOOKUP($H52,Validation!$P$2:$P$64,1,FALSE)),0,1)</f>
        <v>0</v>
      </c>
      <c r="U52" s="154">
        <f>IF(ISERROR(VLOOKUP($H52,Validation!$Q$2:$Q$64,1,FALSE)),0,1)</f>
        <v>0</v>
      </c>
      <c r="V52" s="154">
        <f>IF(ISERROR(VLOOKUP($H52,Validation!$R$2:$R$64,1,FALSE)),0,1)</f>
        <v>0</v>
      </c>
      <c r="W52" s="154">
        <f>IF(ISERROR(VLOOKUP($H52,Validation!$S$2:$S$64,1,FALSE)),0,1)</f>
        <v>0</v>
      </c>
    </row>
    <row r="53" spans="1:23" ht="15.75" x14ac:dyDescent="0.25">
      <c r="A53" s="155">
        <v>2019</v>
      </c>
      <c r="B53">
        <v>2</v>
      </c>
      <c r="C53">
        <v>21</v>
      </c>
      <c r="D53">
        <v>52</v>
      </c>
      <c r="E53" t="s">
        <v>19</v>
      </c>
      <c r="F53" t="s">
        <v>3137</v>
      </c>
      <c r="G53" s="154">
        <f>SUM(P53:W53)</f>
        <v>0</v>
      </c>
      <c r="H53" t="s">
        <v>3138</v>
      </c>
      <c r="I53" t="s">
        <v>79</v>
      </c>
      <c r="J53" t="s">
        <v>3139</v>
      </c>
      <c r="K53" t="s">
        <v>86</v>
      </c>
      <c r="L53">
        <v>189</v>
      </c>
      <c r="M53" t="s">
        <v>73</v>
      </c>
      <c r="N53" t="s">
        <v>3140</v>
      </c>
      <c r="P53" s="154">
        <f>IF(ISERROR(VLOOKUP($H53,Validation!$L$2:$L$64,1,FALSE)),0,1)</f>
        <v>0</v>
      </c>
      <c r="Q53" s="154">
        <f>IF(ISERROR(VLOOKUP($H53,Validation!$M$2:$M$64,1,FALSE)),0,1)</f>
        <v>0</v>
      </c>
      <c r="R53" s="158">
        <f>IF(ISERROR(VLOOKUP($H53,Validation!$N$2:$N$64,1,FALSE)),0,1)</f>
        <v>0</v>
      </c>
      <c r="S53" s="154">
        <f>IF(ISERROR(VLOOKUP($H53,Validation!$O$2:$O$64,1,FALSE)),0,1)</f>
        <v>0</v>
      </c>
      <c r="T53" s="154">
        <f>IF(ISERROR(VLOOKUP($H53,Validation!$P$2:$P$64,1,FALSE)),0,1)</f>
        <v>0</v>
      </c>
      <c r="U53" s="154">
        <f>IF(ISERROR(VLOOKUP($H53,Validation!$Q$2:$Q$64,1,FALSE)),0,1)</f>
        <v>0</v>
      </c>
      <c r="V53" s="154">
        <f>IF(ISERROR(VLOOKUP($H53,Validation!$R$2:$R$64,1,FALSE)),0,1)</f>
        <v>0</v>
      </c>
      <c r="W53" s="154">
        <f>IF(ISERROR(VLOOKUP($H53,Validation!$S$2:$S$64,1,FALSE)),0,1)</f>
        <v>0</v>
      </c>
    </row>
    <row r="54" spans="1:23" ht="15.75" x14ac:dyDescent="0.25">
      <c r="A54" s="155">
        <v>2019</v>
      </c>
      <c r="B54">
        <v>2</v>
      </c>
      <c r="C54">
        <v>22</v>
      </c>
      <c r="D54">
        <v>53</v>
      </c>
      <c r="E54" t="s">
        <v>33</v>
      </c>
      <c r="G54" s="154">
        <f>SUM(P54:W54)</f>
        <v>0</v>
      </c>
      <c r="H54" t="s">
        <v>3141</v>
      </c>
      <c r="I54" t="s">
        <v>90</v>
      </c>
      <c r="J54" t="s">
        <v>74</v>
      </c>
      <c r="K54" t="s">
        <v>3093</v>
      </c>
      <c r="L54">
        <v>162</v>
      </c>
      <c r="M54" t="s">
        <v>73</v>
      </c>
      <c r="N54" t="s">
        <v>3142</v>
      </c>
      <c r="P54" s="154">
        <f>IF(ISERROR(VLOOKUP($H54,Validation!$L$2:$L$64,1,FALSE)),0,1)</f>
        <v>0</v>
      </c>
      <c r="Q54" s="154">
        <f>IF(ISERROR(VLOOKUP($H54,Validation!$M$2:$M$64,1,FALSE)),0,1)</f>
        <v>0</v>
      </c>
      <c r="R54" s="158">
        <f>IF(ISERROR(VLOOKUP($H54,Validation!$N$2:$N$64,1,FALSE)),0,1)</f>
        <v>0</v>
      </c>
      <c r="S54" s="154">
        <f>IF(ISERROR(VLOOKUP($H54,Validation!$O$2:$O$64,1,FALSE)),0,1)</f>
        <v>0</v>
      </c>
      <c r="T54" s="154">
        <f>IF(ISERROR(VLOOKUP($H54,Validation!$P$2:$P$64,1,FALSE)),0,1)</f>
        <v>0</v>
      </c>
      <c r="U54" s="154">
        <f>IF(ISERROR(VLOOKUP($H54,Validation!$Q$2:$Q$64,1,FALSE)),0,1)</f>
        <v>0</v>
      </c>
      <c r="V54" s="154">
        <f>IF(ISERROR(VLOOKUP($H54,Validation!$R$2:$R$64,1,FALSE)),0,1)</f>
        <v>0</v>
      </c>
      <c r="W54" s="154">
        <f>IF(ISERROR(VLOOKUP($H54,Validation!$S$2:$S$64,1,FALSE)),0,1)</f>
        <v>0</v>
      </c>
    </row>
    <row r="55" spans="1:23" ht="15.75" x14ac:dyDescent="0.25">
      <c r="A55" s="155">
        <v>2019</v>
      </c>
      <c r="B55">
        <v>2</v>
      </c>
      <c r="C55">
        <v>23</v>
      </c>
      <c r="D55">
        <v>54</v>
      </c>
      <c r="E55" t="s">
        <v>17</v>
      </c>
      <c r="F55" t="s">
        <v>3143</v>
      </c>
      <c r="G55" s="154">
        <f>SUM(P55:W55)</f>
        <v>0</v>
      </c>
      <c r="H55" t="s">
        <v>3144</v>
      </c>
      <c r="I55" t="s">
        <v>90</v>
      </c>
      <c r="J55" t="s">
        <v>74</v>
      </c>
      <c r="K55" t="s">
        <v>99</v>
      </c>
      <c r="L55">
        <v>159</v>
      </c>
      <c r="M55" t="s">
        <v>93</v>
      </c>
      <c r="N55" t="s">
        <v>3145</v>
      </c>
      <c r="P55" s="154">
        <f>IF(ISERROR(VLOOKUP($H55,Validation!$L$2:$L$64,1,FALSE)),0,1)</f>
        <v>0</v>
      </c>
      <c r="Q55" s="154">
        <f>IF(ISERROR(VLOOKUP($H55,Validation!$M$2:$M$64,1,FALSE)),0,1)</f>
        <v>0</v>
      </c>
      <c r="R55" s="158">
        <f>IF(ISERROR(VLOOKUP($H55,Validation!$N$2:$N$64,1,FALSE)),0,1)</f>
        <v>0</v>
      </c>
      <c r="S55" s="154">
        <f>IF(ISERROR(VLOOKUP($H55,Validation!$O$2:$O$64,1,FALSE)),0,1)</f>
        <v>0</v>
      </c>
      <c r="T55" s="154">
        <f>IF(ISERROR(VLOOKUP($H55,Validation!$P$2:$P$64,1,FALSE)),0,1)</f>
        <v>0</v>
      </c>
      <c r="U55" s="154">
        <f>IF(ISERROR(VLOOKUP($H55,Validation!$Q$2:$Q$64,1,FALSE)),0,1)</f>
        <v>0</v>
      </c>
      <c r="V55" s="154">
        <f>IF(ISERROR(VLOOKUP($H55,Validation!$R$2:$R$64,1,FALSE)),0,1)</f>
        <v>0</v>
      </c>
      <c r="W55" s="154">
        <f>IF(ISERROR(VLOOKUP($H55,Validation!$S$2:$S$64,1,FALSE)),0,1)</f>
        <v>0</v>
      </c>
    </row>
    <row r="56" spans="1:23" ht="15.75" x14ac:dyDescent="0.25">
      <c r="A56" s="155">
        <v>2019</v>
      </c>
      <c r="B56">
        <v>2</v>
      </c>
      <c r="C56">
        <v>24</v>
      </c>
      <c r="D56">
        <v>55</v>
      </c>
      <c r="E56" t="s">
        <v>30</v>
      </c>
      <c r="F56" t="s">
        <v>3146</v>
      </c>
      <c r="G56" s="154">
        <f>SUM(P56:W56)</f>
        <v>0</v>
      </c>
      <c r="H56" t="s">
        <v>3147</v>
      </c>
      <c r="I56" t="s">
        <v>90</v>
      </c>
      <c r="J56" t="s">
        <v>71</v>
      </c>
      <c r="K56" t="s">
        <v>75</v>
      </c>
      <c r="L56">
        <v>194</v>
      </c>
      <c r="M56" t="s">
        <v>82</v>
      </c>
      <c r="N56" t="s">
        <v>3148</v>
      </c>
      <c r="P56" s="154">
        <f>IF(ISERROR(VLOOKUP($H56,Validation!$L$2:$L$64,1,FALSE)),0,1)</f>
        <v>0</v>
      </c>
      <c r="Q56" s="154">
        <f>IF(ISERROR(VLOOKUP($H56,Validation!$M$2:$M$64,1,FALSE)),0,1)</f>
        <v>0</v>
      </c>
      <c r="R56" s="158">
        <f>IF(ISERROR(VLOOKUP($H56,Validation!$N$2:$N$64,1,FALSE)),0,1)</f>
        <v>0</v>
      </c>
      <c r="S56" s="154">
        <f>IF(ISERROR(VLOOKUP($H56,Validation!$O$2:$O$64,1,FALSE)),0,1)</f>
        <v>0</v>
      </c>
      <c r="T56" s="154">
        <f>IF(ISERROR(VLOOKUP($H56,Validation!$P$2:$P$64,1,FALSE)),0,1)</f>
        <v>0</v>
      </c>
      <c r="U56" s="154">
        <f>IF(ISERROR(VLOOKUP($H56,Validation!$Q$2:$Q$64,1,FALSE)),0,1)</f>
        <v>0</v>
      </c>
      <c r="V56" s="154">
        <f>IF(ISERROR(VLOOKUP($H56,Validation!$R$2:$R$64,1,FALSE)),0,1)</f>
        <v>0</v>
      </c>
      <c r="W56" s="154">
        <f>IF(ISERROR(VLOOKUP($H56,Validation!$S$2:$S$64,1,FALSE)),0,1)</f>
        <v>0</v>
      </c>
    </row>
    <row r="57" spans="1:23" ht="15.75" x14ac:dyDescent="0.25">
      <c r="A57" s="155">
        <v>2019</v>
      </c>
      <c r="B57">
        <v>2</v>
      </c>
      <c r="C57">
        <v>25</v>
      </c>
      <c r="D57">
        <v>56</v>
      </c>
      <c r="E57" t="s">
        <v>1119</v>
      </c>
      <c r="G57" s="154">
        <f>SUM(P57:W57)</f>
        <v>0</v>
      </c>
      <c r="H57" t="s">
        <v>3149</v>
      </c>
      <c r="I57" t="s">
        <v>85</v>
      </c>
      <c r="J57" t="s">
        <v>71</v>
      </c>
      <c r="K57" t="s">
        <v>91</v>
      </c>
      <c r="L57">
        <v>210</v>
      </c>
      <c r="M57" t="s">
        <v>82</v>
      </c>
      <c r="N57" t="s">
        <v>3150</v>
      </c>
      <c r="P57" s="154">
        <f>IF(ISERROR(VLOOKUP($H57,Validation!$L$2:$L$64,1,FALSE)),0,1)</f>
        <v>0</v>
      </c>
      <c r="Q57" s="154">
        <f>IF(ISERROR(VLOOKUP($H57,Validation!$M$2:$M$64,1,FALSE)),0,1)</f>
        <v>0</v>
      </c>
      <c r="R57" s="158">
        <f>IF(ISERROR(VLOOKUP($H57,Validation!$N$2:$N$64,1,FALSE)),0,1)</f>
        <v>0</v>
      </c>
      <c r="S57" s="154">
        <f>IF(ISERROR(VLOOKUP($H57,Validation!$O$2:$O$64,1,FALSE)),0,1)</f>
        <v>0</v>
      </c>
      <c r="T57" s="154">
        <f>IF(ISERROR(VLOOKUP($H57,Validation!$P$2:$P$64,1,FALSE)),0,1)</f>
        <v>0</v>
      </c>
      <c r="U57" s="154">
        <f>IF(ISERROR(VLOOKUP($H57,Validation!$Q$2:$Q$64,1,FALSE)),0,1)</f>
        <v>0</v>
      </c>
      <c r="V57" s="154">
        <f>IF(ISERROR(VLOOKUP($H57,Validation!$R$2:$R$64,1,FALSE)),0,1)</f>
        <v>0</v>
      </c>
      <c r="W57" s="154">
        <f>IF(ISERROR(VLOOKUP($H57,Validation!$S$2:$S$64,1,FALSE)),0,1)</f>
        <v>0</v>
      </c>
    </row>
    <row r="58" spans="1:23" ht="15.75" x14ac:dyDescent="0.25">
      <c r="A58" s="155">
        <v>2019</v>
      </c>
      <c r="B58">
        <v>2</v>
      </c>
      <c r="C58">
        <v>26</v>
      </c>
      <c r="D58">
        <v>57</v>
      </c>
      <c r="E58" t="s">
        <v>25</v>
      </c>
      <c r="F58" t="s">
        <v>1084</v>
      </c>
      <c r="G58" s="154">
        <f>SUM(P58:W58)</f>
        <v>0</v>
      </c>
      <c r="H58" t="s">
        <v>3151</v>
      </c>
      <c r="I58" t="s">
        <v>79</v>
      </c>
      <c r="J58" t="s">
        <v>71</v>
      </c>
      <c r="K58" t="s">
        <v>91</v>
      </c>
      <c r="L58">
        <v>209</v>
      </c>
      <c r="M58" t="s">
        <v>87</v>
      </c>
      <c r="N58" t="s">
        <v>3152</v>
      </c>
      <c r="P58" s="154">
        <f>IF(ISERROR(VLOOKUP($H58,Validation!$L$2:$L$64,1,FALSE)),0,1)</f>
        <v>0</v>
      </c>
      <c r="Q58" s="154">
        <f>IF(ISERROR(VLOOKUP($H58,Validation!$M$2:$M$64,1,FALSE)),0,1)</f>
        <v>0</v>
      </c>
      <c r="R58" s="158">
        <f>IF(ISERROR(VLOOKUP($H58,Validation!$N$2:$N$64,1,FALSE)),0,1)</f>
        <v>0</v>
      </c>
      <c r="S58" s="154">
        <f>IF(ISERROR(VLOOKUP($H58,Validation!$O$2:$O$64,1,FALSE)),0,1)</f>
        <v>0</v>
      </c>
      <c r="T58" s="154">
        <f>IF(ISERROR(VLOOKUP($H58,Validation!$P$2:$P$64,1,FALSE)),0,1)</f>
        <v>0</v>
      </c>
      <c r="U58" s="154">
        <f>IF(ISERROR(VLOOKUP($H58,Validation!$Q$2:$Q$64,1,FALSE)),0,1)</f>
        <v>0</v>
      </c>
      <c r="V58" s="154">
        <f>IF(ISERROR(VLOOKUP($H58,Validation!$R$2:$R$64,1,FALSE)),0,1)</f>
        <v>0</v>
      </c>
      <c r="W58" s="154">
        <f>IF(ISERROR(VLOOKUP($H58,Validation!$S$2:$S$64,1,FALSE)),0,1)</f>
        <v>0</v>
      </c>
    </row>
    <row r="59" spans="1:23" ht="15.75" x14ac:dyDescent="0.25">
      <c r="A59" s="155">
        <v>2019</v>
      </c>
      <c r="B59">
        <v>2</v>
      </c>
      <c r="C59">
        <v>27</v>
      </c>
      <c r="D59">
        <v>58</v>
      </c>
      <c r="E59" t="s">
        <v>26</v>
      </c>
      <c r="F59" t="s">
        <v>1114</v>
      </c>
      <c r="G59" s="154">
        <f>SUM(P59:W59)</f>
        <v>0</v>
      </c>
      <c r="H59" t="s">
        <v>3153</v>
      </c>
      <c r="I59" t="s">
        <v>70</v>
      </c>
      <c r="J59" t="s">
        <v>94</v>
      </c>
      <c r="K59" t="s">
        <v>97</v>
      </c>
      <c r="L59">
        <v>176</v>
      </c>
      <c r="M59" t="s">
        <v>98</v>
      </c>
      <c r="N59" t="s">
        <v>3154</v>
      </c>
      <c r="P59" s="154">
        <f>IF(ISERROR(VLOOKUP($H59,Validation!$L$2:$L$64,1,FALSE)),0,1)</f>
        <v>0</v>
      </c>
      <c r="Q59" s="154">
        <f>IF(ISERROR(VLOOKUP($H59,Validation!$M$2:$M$64,1,FALSE)),0,1)</f>
        <v>0</v>
      </c>
      <c r="R59" s="158">
        <f>IF(ISERROR(VLOOKUP($H59,Validation!$N$2:$N$64,1,FALSE)),0,1)</f>
        <v>0</v>
      </c>
      <c r="S59" s="154">
        <f>IF(ISERROR(VLOOKUP($H59,Validation!$O$2:$O$64,1,FALSE)),0,1)</f>
        <v>0</v>
      </c>
      <c r="T59" s="154">
        <f>IF(ISERROR(VLOOKUP($H59,Validation!$P$2:$P$64,1,FALSE)),0,1)</f>
        <v>0</v>
      </c>
      <c r="U59" s="154">
        <f>IF(ISERROR(VLOOKUP($H59,Validation!$Q$2:$Q$64,1,FALSE)),0,1)</f>
        <v>0</v>
      </c>
      <c r="V59" s="154">
        <f>IF(ISERROR(VLOOKUP($H59,Validation!$R$2:$R$64,1,FALSE)),0,1)</f>
        <v>0</v>
      </c>
      <c r="W59" s="154">
        <f>IF(ISERROR(VLOOKUP($H59,Validation!$S$2:$S$64,1,FALSE)),0,1)</f>
        <v>0</v>
      </c>
    </row>
    <row r="60" spans="1:23" ht="15.75" x14ac:dyDescent="0.25">
      <c r="A60" s="155">
        <v>2019</v>
      </c>
      <c r="B60">
        <v>2</v>
      </c>
      <c r="C60">
        <v>28</v>
      </c>
      <c r="D60">
        <v>59</v>
      </c>
      <c r="E60" t="s">
        <v>21</v>
      </c>
      <c r="F60" t="s">
        <v>3155</v>
      </c>
      <c r="G60" s="154">
        <f>SUM(P60:W60)</f>
        <v>0</v>
      </c>
      <c r="H60" t="s">
        <v>3156</v>
      </c>
      <c r="I60" t="s">
        <v>121</v>
      </c>
      <c r="J60" t="s">
        <v>71</v>
      </c>
      <c r="K60" t="s">
        <v>91</v>
      </c>
      <c r="L60">
        <v>202</v>
      </c>
      <c r="M60" t="s">
        <v>73</v>
      </c>
      <c r="N60" t="s">
        <v>3142</v>
      </c>
      <c r="P60" s="154">
        <f>IF(ISERROR(VLOOKUP($H60,Validation!$L$2:$L$64,1,FALSE)),0,1)</f>
        <v>0</v>
      </c>
      <c r="Q60" s="154">
        <f>IF(ISERROR(VLOOKUP($H60,Validation!$M$2:$M$64,1,FALSE)),0,1)</f>
        <v>0</v>
      </c>
      <c r="R60" s="158">
        <f>IF(ISERROR(VLOOKUP($H60,Validation!$N$2:$N$64,1,FALSE)),0,1)</f>
        <v>0</v>
      </c>
      <c r="S60" s="154">
        <f>IF(ISERROR(VLOOKUP($H60,Validation!$O$2:$O$64,1,FALSE)),0,1)</f>
        <v>0</v>
      </c>
      <c r="T60" s="154">
        <f>IF(ISERROR(VLOOKUP($H60,Validation!$P$2:$P$64,1,FALSE)),0,1)</f>
        <v>0</v>
      </c>
      <c r="U60" s="154">
        <f>IF(ISERROR(VLOOKUP($H60,Validation!$Q$2:$Q$64,1,FALSE)),0,1)</f>
        <v>0</v>
      </c>
      <c r="V60" s="154">
        <f>IF(ISERROR(VLOOKUP($H60,Validation!$R$2:$R$64,1,FALSE)),0,1)</f>
        <v>0</v>
      </c>
      <c r="W60" s="154">
        <f>IF(ISERROR(VLOOKUP($H60,Validation!$S$2:$S$64,1,FALSE)),0,1)</f>
        <v>0</v>
      </c>
    </row>
    <row r="61" spans="1:23" ht="15.75" x14ac:dyDescent="0.25">
      <c r="A61" s="155">
        <v>2019</v>
      </c>
      <c r="B61">
        <v>2</v>
      </c>
      <c r="C61">
        <v>29</v>
      </c>
      <c r="D61">
        <v>60</v>
      </c>
      <c r="E61" t="s">
        <v>17</v>
      </c>
      <c r="F61" t="s">
        <v>3157</v>
      </c>
      <c r="G61" s="154">
        <f>SUM(P61:W61)</f>
        <v>0</v>
      </c>
      <c r="H61" t="s">
        <v>3158</v>
      </c>
      <c r="I61" t="s">
        <v>79</v>
      </c>
      <c r="J61" t="s">
        <v>94</v>
      </c>
      <c r="K61" t="s">
        <v>78</v>
      </c>
      <c r="L61">
        <v>165</v>
      </c>
      <c r="M61" t="s">
        <v>98</v>
      </c>
      <c r="N61" t="s">
        <v>3159</v>
      </c>
      <c r="P61" s="154">
        <f>IF(ISERROR(VLOOKUP($H61,Validation!$L$2:$L$64,1,FALSE)),0,1)</f>
        <v>0</v>
      </c>
      <c r="Q61" s="154">
        <f>IF(ISERROR(VLOOKUP($H61,Validation!$M$2:$M$64,1,FALSE)),0,1)</f>
        <v>0</v>
      </c>
      <c r="R61" s="158">
        <f>IF(ISERROR(VLOOKUP($H61,Validation!$N$2:$N$64,1,FALSE)),0,1)</f>
        <v>0</v>
      </c>
      <c r="S61" s="154">
        <f>IF(ISERROR(VLOOKUP($H61,Validation!$O$2:$O$64,1,FALSE)),0,1)</f>
        <v>0</v>
      </c>
      <c r="T61" s="154">
        <f>IF(ISERROR(VLOOKUP($H61,Validation!$P$2:$P$64,1,FALSE)),0,1)</f>
        <v>0</v>
      </c>
      <c r="U61" s="154">
        <f>IF(ISERROR(VLOOKUP($H61,Validation!$Q$2:$Q$64,1,FALSE)),0,1)</f>
        <v>0</v>
      </c>
      <c r="V61" s="154">
        <f>IF(ISERROR(VLOOKUP($H61,Validation!$R$2:$R$64,1,FALSE)),0,1)</f>
        <v>0</v>
      </c>
      <c r="W61" s="154">
        <f>IF(ISERROR(VLOOKUP($H61,Validation!$S$2:$S$64,1,FALSE)),0,1)</f>
        <v>0</v>
      </c>
    </row>
    <row r="62" spans="1:23" ht="15.75" x14ac:dyDescent="0.25">
      <c r="A62" s="155">
        <v>2019</v>
      </c>
      <c r="B62">
        <v>2</v>
      </c>
      <c r="C62">
        <v>30</v>
      </c>
      <c r="D62">
        <v>61</v>
      </c>
      <c r="E62" t="s">
        <v>24</v>
      </c>
      <c r="F62" t="s">
        <v>3160</v>
      </c>
      <c r="G62" s="154">
        <f>SUM(P62:W62)</f>
        <v>0</v>
      </c>
      <c r="H62" t="s">
        <v>3161</v>
      </c>
      <c r="I62" t="s">
        <v>79</v>
      </c>
      <c r="J62" t="s">
        <v>81</v>
      </c>
      <c r="K62" t="s">
        <v>86</v>
      </c>
      <c r="L62">
        <v>198</v>
      </c>
      <c r="M62" t="s">
        <v>73</v>
      </c>
      <c r="N62" t="s">
        <v>3162</v>
      </c>
      <c r="P62" s="154">
        <f>IF(ISERROR(VLOOKUP($H62,Validation!$L$2:$L$64,1,FALSE)),0,1)</f>
        <v>0</v>
      </c>
      <c r="Q62" s="154">
        <f>IF(ISERROR(VLOOKUP($H62,Validation!$M$2:$M$64,1,FALSE)),0,1)</f>
        <v>0</v>
      </c>
      <c r="R62" s="158">
        <f>IF(ISERROR(VLOOKUP($H62,Validation!$N$2:$N$64,1,FALSE)),0,1)</f>
        <v>0</v>
      </c>
      <c r="S62" s="154">
        <f>IF(ISERROR(VLOOKUP($H62,Validation!$O$2:$O$64,1,FALSE)),0,1)</f>
        <v>0</v>
      </c>
      <c r="T62" s="154">
        <f>IF(ISERROR(VLOOKUP($H62,Validation!$P$2:$P$64,1,FALSE)),0,1)</f>
        <v>0</v>
      </c>
      <c r="U62" s="154">
        <f>IF(ISERROR(VLOOKUP($H62,Validation!$Q$2:$Q$64,1,FALSE)),0,1)</f>
        <v>0</v>
      </c>
      <c r="V62" s="154">
        <f>IF(ISERROR(VLOOKUP($H62,Validation!$R$2:$R$64,1,FALSE)),0,1)</f>
        <v>0</v>
      </c>
      <c r="W62" s="154">
        <f>IF(ISERROR(VLOOKUP($H62,Validation!$S$2:$S$64,1,FALSE)),0,1)</f>
        <v>0</v>
      </c>
    </row>
    <row r="63" spans="1:23" ht="15.75" x14ac:dyDescent="0.25">
      <c r="A63" s="155">
        <v>2019</v>
      </c>
      <c r="B63">
        <v>2</v>
      </c>
      <c r="C63">
        <v>31</v>
      </c>
      <c r="D63">
        <v>62</v>
      </c>
      <c r="E63" t="s">
        <v>31</v>
      </c>
      <c r="G63" s="154">
        <f>SUM(P63:W63)</f>
        <v>0</v>
      </c>
      <c r="H63" t="s">
        <v>3163</v>
      </c>
      <c r="I63" t="s">
        <v>70</v>
      </c>
      <c r="J63" t="s">
        <v>1106</v>
      </c>
      <c r="K63" t="s">
        <v>72</v>
      </c>
      <c r="L63">
        <v>190</v>
      </c>
      <c r="M63" t="s">
        <v>87</v>
      </c>
      <c r="N63" t="s">
        <v>3164</v>
      </c>
      <c r="P63" s="154">
        <f>IF(ISERROR(VLOOKUP($H63,Validation!$L$2:$L$64,1,FALSE)),0,1)</f>
        <v>0</v>
      </c>
      <c r="Q63" s="154">
        <f>IF(ISERROR(VLOOKUP($H63,Validation!$M$2:$M$64,1,FALSE)),0,1)</f>
        <v>0</v>
      </c>
      <c r="R63" s="158">
        <f>IF(ISERROR(VLOOKUP($H63,Validation!$N$2:$N$64,1,FALSE)),0,1)</f>
        <v>0</v>
      </c>
      <c r="S63" s="154">
        <f>IF(ISERROR(VLOOKUP($H63,Validation!$O$2:$O$64,1,FALSE)),0,1)</f>
        <v>0</v>
      </c>
      <c r="T63" s="154">
        <f>IF(ISERROR(VLOOKUP($H63,Validation!$P$2:$P$64,1,FALSE)),0,1)</f>
        <v>0</v>
      </c>
      <c r="U63" s="154">
        <f>IF(ISERROR(VLOOKUP($H63,Validation!$Q$2:$Q$64,1,FALSE)),0,1)</f>
        <v>0</v>
      </c>
      <c r="V63" s="154">
        <f>IF(ISERROR(VLOOKUP($H63,Validation!$R$2:$R$64,1,FALSE)),0,1)</f>
        <v>0</v>
      </c>
      <c r="W63" s="154">
        <f>IF(ISERROR(VLOOKUP($H63,Validation!$S$2:$S$64,1,FALSE)),0,1)</f>
        <v>0</v>
      </c>
    </row>
    <row r="64" spans="1:23" ht="15.75" x14ac:dyDescent="0.25">
      <c r="A64" s="155">
        <v>2019</v>
      </c>
      <c r="B64">
        <v>3</v>
      </c>
      <c r="C64">
        <v>1</v>
      </c>
      <c r="D64">
        <v>63</v>
      </c>
      <c r="E64" t="s">
        <v>15</v>
      </c>
      <c r="F64" t="s">
        <v>3069</v>
      </c>
      <c r="G64" s="154">
        <f>SUM(P64:W64)</f>
        <v>0</v>
      </c>
      <c r="H64" t="s">
        <v>3165</v>
      </c>
      <c r="I64" t="s">
        <v>70</v>
      </c>
      <c r="J64" t="s">
        <v>71</v>
      </c>
      <c r="K64" t="s">
        <v>72</v>
      </c>
      <c r="L64">
        <v>182</v>
      </c>
      <c r="M64" t="s">
        <v>3166</v>
      </c>
      <c r="N64" t="s">
        <v>3167</v>
      </c>
      <c r="P64" s="154">
        <f>IF(ISERROR(VLOOKUP($H64,Validation!$L$2:$L$64,1,FALSE)),0,1)</f>
        <v>0</v>
      </c>
      <c r="Q64" s="154">
        <f>IF(ISERROR(VLOOKUP($H64,Validation!$M$2:$M$64,1,FALSE)),0,1)</f>
        <v>0</v>
      </c>
      <c r="R64" s="158">
        <f>IF(ISERROR(VLOOKUP($H64,Validation!$N$2:$N$64,1,FALSE)),0,1)</f>
        <v>0</v>
      </c>
      <c r="S64" s="154">
        <f>IF(ISERROR(VLOOKUP($H64,Validation!$O$2:$O$64,1,FALSE)),0,1)</f>
        <v>0</v>
      </c>
      <c r="T64" s="154">
        <f>IF(ISERROR(VLOOKUP($H64,Validation!$P$2:$P$64,1,FALSE)),0,1)</f>
        <v>0</v>
      </c>
      <c r="U64" s="154">
        <f>IF(ISERROR(VLOOKUP($H64,Validation!$Q$2:$Q$64,1,FALSE)),0,1)</f>
        <v>0</v>
      </c>
      <c r="V64" s="154">
        <f>IF(ISERROR(VLOOKUP($H64,Validation!$R$2:$R$64,1,FALSE)),0,1)</f>
        <v>0</v>
      </c>
      <c r="W64" s="154">
        <f>IF(ISERROR(VLOOKUP($H64,Validation!$S$2:$S$64,1,FALSE)),0,1)</f>
        <v>0</v>
      </c>
    </row>
    <row r="65" spans="1:23" ht="15.75" x14ac:dyDescent="0.25">
      <c r="A65" s="155">
        <v>2019</v>
      </c>
      <c r="B65">
        <v>3</v>
      </c>
      <c r="C65">
        <v>2</v>
      </c>
      <c r="D65">
        <v>64</v>
      </c>
      <c r="E65" t="s">
        <v>22</v>
      </c>
      <c r="F65" t="s">
        <v>3168</v>
      </c>
      <c r="G65" s="154">
        <f>SUM(P65:W65)</f>
        <v>0</v>
      </c>
      <c r="H65" t="s">
        <v>3169</v>
      </c>
      <c r="I65" t="s">
        <v>79</v>
      </c>
      <c r="J65" t="s">
        <v>94</v>
      </c>
      <c r="K65" t="s">
        <v>72</v>
      </c>
      <c r="L65">
        <v>187</v>
      </c>
      <c r="M65" t="s">
        <v>98</v>
      </c>
      <c r="N65" t="s">
        <v>3170</v>
      </c>
      <c r="P65" s="154">
        <f>IF(ISERROR(VLOOKUP($H65,Validation!$L$2:$L$64,1,FALSE)),0,1)</f>
        <v>0</v>
      </c>
      <c r="Q65" s="154">
        <f>IF(ISERROR(VLOOKUP($H65,Validation!$M$2:$M$64,1,FALSE)),0,1)</f>
        <v>0</v>
      </c>
      <c r="R65" s="158">
        <f>IF(ISERROR(VLOOKUP($H65,Validation!$N$2:$N$64,1,FALSE)),0,1)</f>
        <v>0</v>
      </c>
      <c r="S65" s="154">
        <f>IF(ISERROR(VLOOKUP($H65,Validation!$O$2:$O$64,1,FALSE)),0,1)</f>
        <v>0</v>
      </c>
      <c r="T65" s="154">
        <f>IF(ISERROR(VLOOKUP($H65,Validation!$P$2:$P$64,1,FALSE)),0,1)</f>
        <v>0</v>
      </c>
      <c r="U65" s="154">
        <f>IF(ISERROR(VLOOKUP($H65,Validation!$Q$2:$Q$64,1,FALSE)),0,1)</f>
        <v>0</v>
      </c>
      <c r="V65" s="154">
        <f>IF(ISERROR(VLOOKUP($H65,Validation!$R$2:$R$64,1,FALSE)),0,1)</f>
        <v>0</v>
      </c>
      <c r="W65" s="154">
        <f>IF(ISERROR(VLOOKUP($H65,Validation!$S$2:$S$64,1,FALSE)),0,1)</f>
        <v>0</v>
      </c>
    </row>
    <row r="66" spans="1:23" ht="15.75" x14ac:dyDescent="0.25">
      <c r="A66" s="155">
        <v>2019</v>
      </c>
      <c r="B66">
        <v>3</v>
      </c>
      <c r="C66">
        <v>3</v>
      </c>
      <c r="D66">
        <v>65</v>
      </c>
      <c r="E66" t="s">
        <v>3081</v>
      </c>
      <c r="F66" t="s">
        <v>3171</v>
      </c>
      <c r="G66" s="154">
        <f>SUM(P66:W66)</f>
        <v>0</v>
      </c>
      <c r="H66" t="s">
        <v>3172</v>
      </c>
      <c r="I66" t="s">
        <v>90</v>
      </c>
      <c r="J66" t="s">
        <v>71</v>
      </c>
      <c r="K66" t="s">
        <v>99</v>
      </c>
      <c r="L66">
        <v>154</v>
      </c>
      <c r="M66" t="s">
        <v>1158</v>
      </c>
      <c r="N66" t="s">
        <v>3075</v>
      </c>
      <c r="P66" s="154">
        <f>IF(ISERROR(VLOOKUP($H66,Validation!$L$2:$L$64,1,FALSE)),0,1)</f>
        <v>0</v>
      </c>
      <c r="Q66" s="154">
        <f>IF(ISERROR(VLOOKUP($H66,Validation!$M$2:$M$64,1,FALSE)),0,1)</f>
        <v>0</v>
      </c>
      <c r="R66" s="158">
        <f>IF(ISERROR(VLOOKUP($H66,Validation!$N$2:$N$64,1,FALSE)),0,1)</f>
        <v>0</v>
      </c>
      <c r="S66" s="154">
        <f>IF(ISERROR(VLOOKUP($H66,Validation!$O$2:$O$64,1,FALSE)),0,1)</f>
        <v>0</v>
      </c>
      <c r="T66" s="154">
        <f>IF(ISERROR(VLOOKUP($H66,Validation!$P$2:$P$64,1,FALSE)),0,1)</f>
        <v>0</v>
      </c>
      <c r="U66" s="154">
        <f>IF(ISERROR(VLOOKUP($H66,Validation!$Q$2:$Q$64,1,FALSE)),0,1)</f>
        <v>0</v>
      </c>
      <c r="V66" s="154">
        <f>IF(ISERROR(VLOOKUP($H66,Validation!$R$2:$R$64,1,FALSE)),0,1)</f>
        <v>0</v>
      </c>
      <c r="W66" s="154">
        <f>IF(ISERROR(VLOOKUP($H66,Validation!$S$2:$S$64,1,FALSE)),0,1)</f>
        <v>0</v>
      </c>
    </row>
    <row r="67" spans="1:23" ht="15.75" x14ac:dyDescent="0.25">
      <c r="A67" s="155">
        <v>2019</v>
      </c>
      <c r="B67">
        <v>3</v>
      </c>
      <c r="C67">
        <v>4</v>
      </c>
      <c r="D67">
        <v>66</v>
      </c>
      <c r="E67" t="s">
        <v>17</v>
      </c>
      <c r="G67" s="154">
        <f>SUM(P67:W67)</f>
        <v>0</v>
      </c>
      <c r="H67" t="s">
        <v>3173</v>
      </c>
      <c r="I67" t="s">
        <v>85</v>
      </c>
      <c r="J67" t="s">
        <v>94</v>
      </c>
      <c r="K67" t="s">
        <v>78</v>
      </c>
      <c r="L67">
        <v>190</v>
      </c>
      <c r="M67" t="s">
        <v>98</v>
      </c>
      <c r="N67" t="s">
        <v>3080</v>
      </c>
      <c r="P67" s="154">
        <f>IF(ISERROR(VLOOKUP($H67,Validation!$L$2:$L$64,1,FALSE)),0,1)</f>
        <v>0</v>
      </c>
      <c r="Q67" s="154">
        <f>IF(ISERROR(VLOOKUP($H67,Validation!$M$2:$M$64,1,FALSE)),0,1)</f>
        <v>0</v>
      </c>
      <c r="R67" s="158">
        <f>IF(ISERROR(VLOOKUP($H67,Validation!$N$2:$N$64,1,FALSE)),0,1)</f>
        <v>0</v>
      </c>
      <c r="S67" s="154">
        <f>IF(ISERROR(VLOOKUP($H67,Validation!$O$2:$O$64,1,FALSE)),0,1)</f>
        <v>0</v>
      </c>
      <c r="T67" s="154">
        <f>IF(ISERROR(VLOOKUP($H67,Validation!$P$2:$P$64,1,FALSE)),0,1)</f>
        <v>0</v>
      </c>
      <c r="U67" s="154">
        <f>IF(ISERROR(VLOOKUP($H67,Validation!$Q$2:$Q$64,1,FALSE)),0,1)</f>
        <v>0</v>
      </c>
      <c r="V67" s="154">
        <f>IF(ISERROR(VLOOKUP($H67,Validation!$R$2:$R$64,1,FALSE)),0,1)</f>
        <v>0</v>
      </c>
      <c r="W67" s="154">
        <f>IF(ISERROR(VLOOKUP($H67,Validation!$S$2:$S$64,1,FALSE)),0,1)</f>
        <v>0</v>
      </c>
    </row>
    <row r="68" spans="1:23" ht="15.75" x14ac:dyDescent="0.25">
      <c r="A68" s="155">
        <v>2019</v>
      </c>
      <c r="B68">
        <v>3</v>
      </c>
      <c r="C68">
        <v>5</v>
      </c>
      <c r="D68">
        <v>67</v>
      </c>
      <c r="E68" t="s">
        <v>10</v>
      </c>
      <c r="G68" s="154">
        <f>SUM(P68:W68)</f>
        <v>0</v>
      </c>
      <c r="H68" t="s">
        <v>3174</v>
      </c>
      <c r="I68" t="s">
        <v>121</v>
      </c>
      <c r="J68" t="s">
        <v>94</v>
      </c>
      <c r="K68" t="s">
        <v>101</v>
      </c>
      <c r="L68">
        <v>207</v>
      </c>
      <c r="M68" t="s">
        <v>98</v>
      </c>
      <c r="N68" t="s">
        <v>3154</v>
      </c>
      <c r="P68" s="154">
        <f>IF(ISERROR(VLOOKUP($H68,Validation!$L$2:$L$64,1,FALSE)),0,1)</f>
        <v>0</v>
      </c>
      <c r="Q68" s="154">
        <f>IF(ISERROR(VLOOKUP($H68,Validation!$M$2:$M$64,1,FALSE)),0,1)</f>
        <v>0</v>
      </c>
      <c r="R68" s="158">
        <f>IF(ISERROR(VLOOKUP($H68,Validation!$N$2:$N$64,1,FALSE)),0,1)</f>
        <v>0</v>
      </c>
      <c r="S68" s="154">
        <f>IF(ISERROR(VLOOKUP($H68,Validation!$O$2:$O$64,1,FALSE)),0,1)</f>
        <v>0</v>
      </c>
      <c r="T68" s="154">
        <f>IF(ISERROR(VLOOKUP($H68,Validation!$P$2:$P$64,1,FALSE)),0,1)</f>
        <v>0</v>
      </c>
      <c r="U68" s="154">
        <f>IF(ISERROR(VLOOKUP($H68,Validation!$Q$2:$Q$64,1,FALSE)),0,1)</f>
        <v>0</v>
      </c>
      <c r="V68" s="154">
        <f>IF(ISERROR(VLOOKUP($H68,Validation!$R$2:$R$64,1,FALSE)),0,1)</f>
        <v>0</v>
      </c>
      <c r="W68" s="154">
        <f>IF(ISERROR(VLOOKUP($H68,Validation!$S$2:$S$64,1,FALSE)),0,1)</f>
        <v>0</v>
      </c>
    </row>
    <row r="69" spans="1:23" ht="15.75" x14ac:dyDescent="0.25">
      <c r="A69" s="155">
        <v>2019</v>
      </c>
      <c r="B69">
        <v>3</v>
      </c>
      <c r="C69">
        <v>6</v>
      </c>
      <c r="D69">
        <v>68</v>
      </c>
      <c r="E69" t="s">
        <v>26</v>
      </c>
      <c r="G69" s="154">
        <f>SUM(P69:W69)</f>
        <v>0</v>
      </c>
      <c r="H69" t="s">
        <v>3175</v>
      </c>
      <c r="I69" t="s">
        <v>79</v>
      </c>
      <c r="J69" t="s">
        <v>74</v>
      </c>
      <c r="K69" t="s">
        <v>99</v>
      </c>
      <c r="L69">
        <v>172</v>
      </c>
      <c r="M69" t="s">
        <v>93</v>
      </c>
      <c r="N69" t="s">
        <v>3087</v>
      </c>
      <c r="P69" s="154">
        <f>IF(ISERROR(VLOOKUP($H69,Validation!$L$2:$L$64,1,FALSE)),0,1)</f>
        <v>0</v>
      </c>
      <c r="Q69" s="154">
        <f>IF(ISERROR(VLOOKUP($H69,Validation!$M$2:$M$64,1,FALSE)),0,1)</f>
        <v>0</v>
      </c>
      <c r="R69" s="158">
        <f>IF(ISERROR(VLOOKUP($H69,Validation!$N$2:$N$64,1,FALSE)),0,1)</f>
        <v>0</v>
      </c>
      <c r="S69" s="154">
        <f>IF(ISERROR(VLOOKUP($H69,Validation!$O$2:$O$64,1,FALSE)),0,1)</f>
        <v>0</v>
      </c>
      <c r="T69" s="154">
        <f>IF(ISERROR(VLOOKUP($H69,Validation!$P$2:$P$64,1,FALSE)),0,1)</f>
        <v>0</v>
      </c>
      <c r="U69" s="154">
        <f>IF(ISERROR(VLOOKUP($H69,Validation!$Q$2:$Q$64,1,FALSE)),0,1)</f>
        <v>0</v>
      </c>
      <c r="V69" s="154">
        <f>IF(ISERROR(VLOOKUP($H69,Validation!$R$2:$R$64,1,FALSE)),0,1)</f>
        <v>0</v>
      </c>
      <c r="W69" s="154">
        <f>IF(ISERROR(VLOOKUP($H69,Validation!$S$2:$S$64,1,FALSE)),0,1)</f>
        <v>0</v>
      </c>
    </row>
    <row r="70" spans="1:23" ht="15.75" x14ac:dyDescent="0.25">
      <c r="A70" s="155">
        <v>2019</v>
      </c>
      <c r="B70">
        <v>3</v>
      </c>
      <c r="C70">
        <v>7</v>
      </c>
      <c r="D70">
        <v>69</v>
      </c>
      <c r="E70" t="s">
        <v>19</v>
      </c>
      <c r="F70" t="s">
        <v>3176</v>
      </c>
      <c r="G70" s="154">
        <f>SUM(P70:W70)</f>
        <v>0</v>
      </c>
      <c r="H70" t="s">
        <v>3177</v>
      </c>
      <c r="I70" t="s">
        <v>79</v>
      </c>
      <c r="J70" t="s">
        <v>80</v>
      </c>
      <c r="K70" t="s">
        <v>72</v>
      </c>
      <c r="L70">
        <v>196</v>
      </c>
      <c r="M70" t="s">
        <v>82</v>
      </c>
      <c r="N70" t="s">
        <v>3178</v>
      </c>
      <c r="P70" s="154">
        <f>IF(ISERROR(VLOOKUP($H70,Validation!$L$2:$L$64,1,FALSE)),0,1)</f>
        <v>0</v>
      </c>
      <c r="Q70" s="154">
        <f>IF(ISERROR(VLOOKUP($H70,Validation!$M$2:$M$64,1,FALSE)),0,1)</f>
        <v>0</v>
      </c>
      <c r="R70" s="158">
        <f>IF(ISERROR(VLOOKUP($H70,Validation!$N$2:$N$64,1,FALSE)),0,1)</f>
        <v>0</v>
      </c>
      <c r="S70" s="154">
        <f>IF(ISERROR(VLOOKUP($H70,Validation!$O$2:$O$64,1,FALSE)),0,1)</f>
        <v>0</v>
      </c>
      <c r="T70" s="154">
        <f>IF(ISERROR(VLOOKUP($H70,Validation!$P$2:$P$64,1,FALSE)),0,1)</f>
        <v>0</v>
      </c>
      <c r="U70" s="154">
        <f>IF(ISERROR(VLOOKUP($H70,Validation!$Q$2:$Q$64,1,FALSE)),0,1)</f>
        <v>0</v>
      </c>
      <c r="V70" s="154">
        <f>IF(ISERROR(VLOOKUP($H70,Validation!$R$2:$R$64,1,FALSE)),0,1)</f>
        <v>0</v>
      </c>
      <c r="W70" s="154">
        <f>IF(ISERROR(VLOOKUP($H70,Validation!$S$2:$S$64,1,FALSE)),0,1)</f>
        <v>0</v>
      </c>
    </row>
    <row r="71" spans="1:23" ht="15.75" x14ac:dyDescent="0.25">
      <c r="A71" s="155">
        <v>2019</v>
      </c>
      <c r="B71">
        <v>3</v>
      </c>
      <c r="C71">
        <v>8</v>
      </c>
      <c r="D71">
        <v>70</v>
      </c>
      <c r="E71" t="s">
        <v>24</v>
      </c>
      <c r="F71" t="s">
        <v>3179</v>
      </c>
      <c r="G71" s="154">
        <f>SUM(P71:W71)</f>
        <v>0</v>
      </c>
      <c r="H71" t="s">
        <v>3180</v>
      </c>
      <c r="I71" t="s">
        <v>79</v>
      </c>
      <c r="J71" t="s">
        <v>3139</v>
      </c>
      <c r="K71" t="s">
        <v>77</v>
      </c>
      <c r="L71">
        <v>176</v>
      </c>
      <c r="M71" t="s">
        <v>92</v>
      </c>
      <c r="N71" t="s">
        <v>3181</v>
      </c>
      <c r="P71" s="154">
        <f>IF(ISERROR(VLOOKUP($H71,Validation!$L$2:$L$64,1,FALSE)),0,1)</f>
        <v>0</v>
      </c>
      <c r="Q71" s="154">
        <f>IF(ISERROR(VLOOKUP($H71,Validation!$M$2:$M$64,1,FALSE)),0,1)</f>
        <v>0</v>
      </c>
      <c r="R71" s="158">
        <f>IF(ISERROR(VLOOKUP($H71,Validation!$N$2:$N$64,1,FALSE)),0,1)</f>
        <v>0</v>
      </c>
      <c r="S71" s="154">
        <f>IF(ISERROR(VLOOKUP($H71,Validation!$O$2:$O$64,1,FALSE)),0,1)</f>
        <v>0</v>
      </c>
      <c r="T71" s="154">
        <f>IF(ISERROR(VLOOKUP($H71,Validation!$P$2:$P$64,1,FALSE)),0,1)</f>
        <v>0</v>
      </c>
      <c r="U71" s="154">
        <f>IF(ISERROR(VLOOKUP($H71,Validation!$Q$2:$Q$64,1,FALSE)),0,1)</f>
        <v>0</v>
      </c>
      <c r="V71" s="154">
        <f>IF(ISERROR(VLOOKUP($H71,Validation!$R$2:$R$64,1,FALSE)),0,1)</f>
        <v>0</v>
      </c>
      <c r="W71" s="154">
        <f>IF(ISERROR(VLOOKUP($H71,Validation!$S$2:$S$64,1,FALSE)),0,1)</f>
        <v>0</v>
      </c>
    </row>
    <row r="72" spans="1:23" ht="15.75" x14ac:dyDescent="0.25">
      <c r="A72" s="155">
        <v>2019</v>
      </c>
      <c r="B72">
        <v>3</v>
      </c>
      <c r="C72">
        <v>9</v>
      </c>
      <c r="D72">
        <v>71</v>
      </c>
      <c r="E72" t="s">
        <v>32</v>
      </c>
      <c r="F72" t="s">
        <v>3182</v>
      </c>
      <c r="G72" s="154">
        <f>SUM(P72:W72)</f>
        <v>0</v>
      </c>
      <c r="H72" t="s">
        <v>3183</v>
      </c>
      <c r="I72" t="s">
        <v>121</v>
      </c>
      <c r="J72" t="s">
        <v>94</v>
      </c>
      <c r="K72" t="s">
        <v>75</v>
      </c>
      <c r="L72">
        <v>183</v>
      </c>
      <c r="M72" t="s">
        <v>98</v>
      </c>
      <c r="N72" t="s">
        <v>3055</v>
      </c>
      <c r="P72" s="154">
        <f>IF(ISERROR(VLOOKUP($H72,Validation!$L$2:$L$64,1,FALSE)),0,1)</f>
        <v>0</v>
      </c>
      <c r="Q72" s="154">
        <f>IF(ISERROR(VLOOKUP($H72,Validation!$M$2:$M$64,1,FALSE)),0,1)</f>
        <v>0</v>
      </c>
      <c r="R72" s="158">
        <f>IF(ISERROR(VLOOKUP($H72,Validation!$N$2:$N$64,1,FALSE)),0,1)</f>
        <v>0</v>
      </c>
      <c r="S72" s="154">
        <f>IF(ISERROR(VLOOKUP($H72,Validation!$O$2:$O$64,1,FALSE)),0,1)</f>
        <v>0</v>
      </c>
      <c r="T72" s="154">
        <f>IF(ISERROR(VLOOKUP($H72,Validation!$P$2:$P$64,1,FALSE)),0,1)</f>
        <v>0</v>
      </c>
      <c r="U72" s="154">
        <f>IF(ISERROR(VLOOKUP($H72,Validation!$Q$2:$Q$64,1,FALSE)),0,1)</f>
        <v>0</v>
      </c>
      <c r="V72" s="154">
        <f>IF(ISERROR(VLOOKUP($H72,Validation!$R$2:$R$64,1,FALSE)),0,1)</f>
        <v>0</v>
      </c>
      <c r="W72" s="154">
        <f>IF(ISERROR(VLOOKUP($H72,Validation!$S$2:$S$64,1,FALSE)),0,1)</f>
        <v>0</v>
      </c>
    </row>
    <row r="73" spans="1:23" ht="15.75" x14ac:dyDescent="0.25">
      <c r="A73" s="155">
        <v>2019</v>
      </c>
      <c r="B73">
        <v>3</v>
      </c>
      <c r="C73">
        <v>10</v>
      </c>
      <c r="D73">
        <v>72</v>
      </c>
      <c r="E73" t="s">
        <v>28</v>
      </c>
      <c r="G73" s="154">
        <f>SUM(P73:W73)</f>
        <v>0</v>
      </c>
      <c r="H73" t="s">
        <v>3184</v>
      </c>
      <c r="I73" t="s">
        <v>79</v>
      </c>
      <c r="J73" t="s">
        <v>74</v>
      </c>
      <c r="K73" t="s">
        <v>77</v>
      </c>
      <c r="L73">
        <v>205</v>
      </c>
      <c r="M73" t="s">
        <v>93</v>
      </c>
      <c r="N73" t="s">
        <v>3087</v>
      </c>
      <c r="P73" s="154">
        <f>IF(ISERROR(VLOOKUP($H73,Validation!$L$2:$L$64,1,FALSE)),0,1)</f>
        <v>0</v>
      </c>
      <c r="Q73" s="154">
        <f>IF(ISERROR(VLOOKUP($H73,Validation!$M$2:$M$64,1,FALSE)),0,1)</f>
        <v>0</v>
      </c>
      <c r="R73" s="158">
        <f>IF(ISERROR(VLOOKUP($H73,Validation!$N$2:$N$64,1,FALSE)),0,1)</f>
        <v>0</v>
      </c>
      <c r="S73" s="154">
        <f>IF(ISERROR(VLOOKUP($H73,Validation!$O$2:$O$64,1,FALSE)),0,1)</f>
        <v>0</v>
      </c>
      <c r="T73" s="154">
        <f>IF(ISERROR(VLOOKUP($H73,Validation!$P$2:$P$64,1,FALSE)),0,1)</f>
        <v>0</v>
      </c>
      <c r="U73" s="154">
        <f>IF(ISERROR(VLOOKUP($H73,Validation!$Q$2:$Q$64,1,FALSE)),0,1)</f>
        <v>0</v>
      </c>
      <c r="V73" s="154">
        <f>IF(ISERROR(VLOOKUP($H73,Validation!$R$2:$R$64,1,FALSE)),0,1)</f>
        <v>0</v>
      </c>
      <c r="W73" s="154">
        <f>IF(ISERROR(VLOOKUP($H73,Validation!$S$2:$S$64,1,FALSE)),0,1)</f>
        <v>0</v>
      </c>
    </row>
    <row r="74" spans="1:23" ht="15.75" x14ac:dyDescent="0.25">
      <c r="A74" s="155">
        <v>2019</v>
      </c>
      <c r="B74">
        <v>3</v>
      </c>
      <c r="C74">
        <v>11</v>
      </c>
      <c r="D74">
        <v>73</v>
      </c>
      <c r="E74" t="s">
        <v>11</v>
      </c>
      <c r="F74" t="s">
        <v>3185</v>
      </c>
      <c r="G74" s="154">
        <f>SUM(P74:W74)</f>
        <v>0</v>
      </c>
      <c r="H74" t="s">
        <v>3186</v>
      </c>
      <c r="I74" t="s">
        <v>85</v>
      </c>
      <c r="J74" t="s">
        <v>88</v>
      </c>
      <c r="K74" t="s">
        <v>72</v>
      </c>
      <c r="L74">
        <v>175</v>
      </c>
      <c r="M74" t="s">
        <v>118</v>
      </c>
      <c r="N74" t="s">
        <v>3187</v>
      </c>
      <c r="P74" s="154">
        <f>IF(ISERROR(VLOOKUP($H74,Validation!$L$2:$L$64,1,FALSE)),0,1)</f>
        <v>0</v>
      </c>
      <c r="Q74" s="154">
        <f>IF(ISERROR(VLOOKUP($H74,Validation!$M$2:$M$64,1,FALSE)),0,1)</f>
        <v>0</v>
      </c>
      <c r="R74" s="158">
        <f>IF(ISERROR(VLOOKUP($H74,Validation!$N$2:$N$64,1,FALSE)),0,1)</f>
        <v>0</v>
      </c>
      <c r="S74" s="154">
        <f>IF(ISERROR(VLOOKUP($H74,Validation!$O$2:$O$64,1,FALSE)),0,1)</f>
        <v>0</v>
      </c>
      <c r="T74" s="154">
        <f>IF(ISERROR(VLOOKUP($H74,Validation!$P$2:$P$64,1,FALSE)),0,1)</f>
        <v>0</v>
      </c>
      <c r="U74" s="154">
        <f>IF(ISERROR(VLOOKUP($H74,Validation!$Q$2:$Q$64,1,FALSE)),0,1)</f>
        <v>0</v>
      </c>
      <c r="V74" s="154">
        <f>IF(ISERROR(VLOOKUP($H74,Validation!$R$2:$R$64,1,FALSE)),0,1)</f>
        <v>0</v>
      </c>
      <c r="W74" s="154">
        <f>IF(ISERROR(VLOOKUP($H74,Validation!$S$2:$S$64,1,FALSE)),0,1)</f>
        <v>0</v>
      </c>
    </row>
    <row r="75" spans="1:23" ht="15.75" x14ac:dyDescent="0.25">
      <c r="A75" s="155">
        <v>2019</v>
      </c>
      <c r="B75">
        <v>3</v>
      </c>
      <c r="C75">
        <v>12</v>
      </c>
      <c r="D75">
        <v>74</v>
      </c>
      <c r="E75" t="s">
        <v>29</v>
      </c>
      <c r="F75" t="s">
        <v>3188</v>
      </c>
      <c r="G75" s="154">
        <f>SUM(P75:W75)</f>
        <v>0</v>
      </c>
      <c r="H75" t="s">
        <v>3189</v>
      </c>
      <c r="I75" t="s">
        <v>85</v>
      </c>
      <c r="J75" t="s">
        <v>71</v>
      </c>
      <c r="K75" t="s">
        <v>72</v>
      </c>
      <c r="L75">
        <v>206</v>
      </c>
      <c r="M75" t="s">
        <v>87</v>
      </c>
      <c r="N75" t="s">
        <v>3190</v>
      </c>
      <c r="P75" s="154">
        <f>IF(ISERROR(VLOOKUP($H75,Validation!$L$2:$L$64,1,FALSE)),0,1)</f>
        <v>0</v>
      </c>
      <c r="Q75" s="154">
        <f>IF(ISERROR(VLOOKUP($H75,Validation!$M$2:$M$64,1,FALSE)),0,1)</f>
        <v>0</v>
      </c>
      <c r="R75" s="158">
        <f>IF(ISERROR(VLOOKUP($H75,Validation!$N$2:$N$64,1,FALSE)),0,1)</f>
        <v>0</v>
      </c>
      <c r="S75" s="154">
        <f>IF(ISERROR(VLOOKUP($H75,Validation!$O$2:$O$64,1,FALSE)),0,1)</f>
        <v>0</v>
      </c>
      <c r="T75" s="154">
        <f>IF(ISERROR(VLOOKUP($H75,Validation!$P$2:$P$64,1,FALSE)),0,1)</f>
        <v>0</v>
      </c>
      <c r="U75" s="154">
        <f>IF(ISERROR(VLOOKUP($H75,Validation!$Q$2:$Q$64,1,FALSE)),0,1)</f>
        <v>0</v>
      </c>
      <c r="V75" s="154">
        <f>IF(ISERROR(VLOOKUP($H75,Validation!$R$2:$R$64,1,FALSE)),0,1)</f>
        <v>0</v>
      </c>
      <c r="W75" s="154">
        <f>IF(ISERROR(VLOOKUP($H75,Validation!$S$2:$S$64,1,FALSE)),0,1)</f>
        <v>0</v>
      </c>
    </row>
    <row r="76" spans="1:23" ht="15.75" x14ac:dyDescent="0.25">
      <c r="A76" s="155">
        <v>2019</v>
      </c>
      <c r="B76">
        <v>3</v>
      </c>
      <c r="C76">
        <v>13</v>
      </c>
      <c r="D76">
        <v>75</v>
      </c>
      <c r="E76" t="s">
        <v>21</v>
      </c>
      <c r="F76" t="s">
        <v>3191</v>
      </c>
      <c r="G76" s="154">
        <f>SUM(P76:W76)</f>
        <v>0</v>
      </c>
      <c r="H76" t="s">
        <v>3192</v>
      </c>
      <c r="I76" t="s">
        <v>90</v>
      </c>
      <c r="J76" t="s">
        <v>71</v>
      </c>
      <c r="K76" t="s">
        <v>86</v>
      </c>
      <c r="L76">
        <v>168</v>
      </c>
      <c r="M76" t="s">
        <v>82</v>
      </c>
      <c r="N76" t="s">
        <v>3193</v>
      </c>
      <c r="P76" s="154">
        <f>IF(ISERROR(VLOOKUP($H76,Validation!$L$2:$L$64,1,FALSE)),0,1)</f>
        <v>0</v>
      </c>
      <c r="Q76" s="154">
        <f>IF(ISERROR(VLOOKUP($H76,Validation!$M$2:$M$64,1,FALSE)),0,1)</f>
        <v>0</v>
      </c>
      <c r="R76" s="158">
        <f>IF(ISERROR(VLOOKUP($H76,Validation!$N$2:$N$64,1,FALSE)),0,1)</f>
        <v>0</v>
      </c>
      <c r="S76" s="154">
        <f>IF(ISERROR(VLOOKUP($H76,Validation!$O$2:$O$64,1,FALSE)),0,1)</f>
        <v>0</v>
      </c>
      <c r="T76" s="154">
        <f>IF(ISERROR(VLOOKUP($H76,Validation!$P$2:$P$64,1,FALSE)),0,1)</f>
        <v>0</v>
      </c>
      <c r="U76" s="154">
        <f>IF(ISERROR(VLOOKUP($H76,Validation!$Q$2:$Q$64,1,FALSE)),0,1)</f>
        <v>0</v>
      </c>
      <c r="V76" s="154">
        <f>IF(ISERROR(VLOOKUP($H76,Validation!$R$2:$R$64,1,FALSE)),0,1)</f>
        <v>0</v>
      </c>
      <c r="W76" s="154">
        <f>IF(ISERROR(VLOOKUP($H76,Validation!$S$2:$S$64,1,FALSE)),0,1)</f>
        <v>0</v>
      </c>
    </row>
    <row r="77" spans="1:23" ht="15.75" x14ac:dyDescent="0.25">
      <c r="A77" s="155">
        <v>2019</v>
      </c>
      <c r="B77">
        <v>3</v>
      </c>
      <c r="C77">
        <v>14</v>
      </c>
      <c r="D77">
        <v>76</v>
      </c>
      <c r="E77" t="s">
        <v>61</v>
      </c>
      <c r="G77" s="154">
        <f>SUM(P77:W77)</f>
        <v>0</v>
      </c>
      <c r="H77" t="s">
        <v>3194</v>
      </c>
      <c r="I77" t="s">
        <v>70</v>
      </c>
      <c r="J77" t="s">
        <v>74</v>
      </c>
      <c r="K77" t="s">
        <v>78</v>
      </c>
      <c r="L77">
        <v>190</v>
      </c>
      <c r="M77" t="s">
        <v>1095</v>
      </c>
      <c r="N77" t="s">
        <v>3195</v>
      </c>
      <c r="P77" s="154">
        <f>IF(ISERROR(VLOOKUP($H77,Validation!$L$2:$L$64,1,FALSE)),0,1)</f>
        <v>0</v>
      </c>
      <c r="Q77" s="154">
        <f>IF(ISERROR(VLOOKUP($H77,Validation!$M$2:$M$64,1,FALSE)),0,1)</f>
        <v>0</v>
      </c>
      <c r="R77" s="158">
        <f>IF(ISERROR(VLOOKUP($H77,Validation!$N$2:$N$64,1,FALSE)),0,1)</f>
        <v>0</v>
      </c>
      <c r="S77" s="154">
        <f>IF(ISERROR(VLOOKUP($H77,Validation!$O$2:$O$64,1,FALSE)),0,1)</f>
        <v>0</v>
      </c>
      <c r="T77" s="154">
        <f>IF(ISERROR(VLOOKUP($H77,Validation!$P$2:$P$64,1,FALSE)),0,1)</f>
        <v>0</v>
      </c>
      <c r="U77" s="154">
        <f>IF(ISERROR(VLOOKUP($H77,Validation!$Q$2:$Q$64,1,FALSE)),0,1)</f>
        <v>0</v>
      </c>
      <c r="V77" s="154">
        <f>IF(ISERROR(VLOOKUP($H77,Validation!$R$2:$R$64,1,FALSE)),0,1)</f>
        <v>0</v>
      </c>
      <c r="W77" s="154">
        <f>IF(ISERROR(VLOOKUP($H77,Validation!$S$2:$S$64,1,FALSE)),0,1)</f>
        <v>0</v>
      </c>
    </row>
    <row r="78" spans="1:23" ht="15.75" x14ac:dyDescent="0.25">
      <c r="A78" s="155">
        <v>2019</v>
      </c>
      <c r="B78">
        <v>3</v>
      </c>
      <c r="C78">
        <v>15</v>
      </c>
      <c r="D78">
        <v>77</v>
      </c>
      <c r="E78" t="s">
        <v>22</v>
      </c>
      <c r="G78" s="154">
        <f>SUM(P78:W78)</f>
        <v>0</v>
      </c>
      <c r="H78" t="s">
        <v>3196</v>
      </c>
      <c r="I78" t="s">
        <v>79</v>
      </c>
      <c r="J78" t="s">
        <v>71</v>
      </c>
      <c r="K78" t="s">
        <v>78</v>
      </c>
      <c r="L78">
        <v>194</v>
      </c>
      <c r="M78" t="s">
        <v>82</v>
      </c>
      <c r="N78" t="s">
        <v>3197</v>
      </c>
      <c r="P78" s="154">
        <f>IF(ISERROR(VLOOKUP($H78,Validation!$L$2:$L$64,1,FALSE)),0,1)</f>
        <v>0</v>
      </c>
      <c r="Q78" s="154">
        <f>IF(ISERROR(VLOOKUP($H78,Validation!$M$2:$M$64,1,FALSE)),0,1)</f>
        <v>0</v>
      </c>
      <c r="R78" s="158">
        <f>IF(ISERROR(VLOOKUP($H78,Validation!$N$2:$N$64,1,FALSE)),0,1)</f>
        <v>0</v>
      </c>
      <c r="S78" s="154">
        <f>IF(ISERROR(VLOOKUP($H78,Validation!$O$2:$O$64,1,FALSE)),0,1)</f>
        <v>0</v>
      </c>
      <c r="T78" s="154">
        <f>IF(ISERROR(VLOOKUP($H78,Validation!$P$2:$P$64,1,FALSE)),0,1)</f>
        <v>0</v>
      </c>
      <c r="U78" s="154">
        <f>IF(ISERROR(VLOOKUP($H78,Validation!$Q$2:$Q$64,1,FALSE)),0,1)</f>
        <v>0</v>
      </c>
      <c r="V78" s="154">
        <f>IF(ISERROR(VLOOKUP($H78,Validation!$R$2:$R$64,1,FALSE)),0,1)</f>
        <v>0</v>
      </c>
      <c r="W78" s="154">
        <f>IF(ISERROR(VLOOKUP($H78,Validation!$S$2:$S$64,1,FALSE)),0,1)</f>
        <v>0</v>
      </c>
    </row>
    <row r="79" spans="1:23" ht="15.75" x14ac:dyDescent="0.25">
      <c r="A79" s="155">
        <v>2019</v>
      </c>
      <c r="B79">
        <v>3</v>
      </c>
      <c r="C79">
        <v>16</v>
      </c>
      <c r="D79">
        <v>78</v>
      </c>
      <c r="E79" t="s">
        <v>15</v>
      </c>
      <c r="G79" s="154">
        <f>SUM(P79:W79)</f>
        <v>0</v>
      </c>
      <c r="H79" t="s">
        <v>3198</v>
      </c>
      <c r="I79" t="s">
        <v>85</v>
      </c>
      <c r="J79" t="s">
        <v>71</v>
      </c>
      <c r="K79" t="s">
        <v>86</v>
      </c>
      <c r="L79">
        <v>192</v>
      </c>
      <c r="M79" t="s">
        <v>87</v>
      </c>
      <c r="N79" t="s">
        <v>3199</v>
      </c>
      <c r="P79" s="154">
        <f>IF(ISERROR(VLOOKUP($H79,Validation!$L$2:$L$64,1,FALSE)),0,1)</f>
        <v>0</v>
      </c>
      <c r="Q79" s="154">
        <f>IF(ISERROR(VLOOKUP($H79,Validation!$M$2:$M$64,1,FALSE)),0,1)</f>
        <v>0</v>
      </c>
      <c r="R79" s="158">
        <f>IF(ISERROR(VLOOKUP($H79,Validation!$N$2:$N$64,1,FALSE)),0,1)</f>
        <v>0</v>
      </c>
      <c r="S79" s="154">
        <f>IF(ISERROR(VLOOKUP($H79,Validation!$O$2:$O$64,1,FALSE)),0,1)</f>
        <v>0</v>
      </c>
      <c r="T79" s="154">
        <f>IF(ISERROR(VLOOKUP($H79,Validation!$P$2:$P$64,1,FALSE)),0,1)</f>
        <v>0</v>
      </c>
      <c r="U79" s="154">
        <f>IF(ISERROR(VLOOKUP($H79,Validation!$Q$2:$Q$64,1,FALSE)),0,1)</f>
        <v>0</v>
      </c>
      <c r="V79" s="154">
        <f>IF(ISERROR(VLOOKUP($H79,Validation!$R$2:$R$64,1,FALSE)),0,1)</f>
        <v>0</v>
      </c>
      <c r="W79" s="154">
        <f>IF(ISERROR(VLOOKUP($H79,Validation!$S$2:$S$64,1,FALSE)),0,1)</f>
        <v>0</v>
      </c>
    </row>
    <row r="80" spans="1:23" ht="15.75" x14ac:dyDescent="0.25">
      <c r="A80" s="155">
        <v>2019</v>
      </c>
      <c r="B80">
        <v>3</v>
      </c>
      <c r="C80">
        <v>17</v>
      </c>
      <c r="D80">
        <v>79</v>
      </c>
      <c r="E80" t="s">
        <v>128</v>
      </c>
      <c r="G80" s="154">
        <f>SUM(P80:W80)</f>
        <v>0</v>
      </c>
      <c r="H80" t="s">
        <v>3200</v>
      </c>
      <c r="I80" t="s">
        <v>90</v>
      </c>
      <c r="J80" t="s">
        <v>81</v>
      </c>
      <c r="K80" t="s">
        <v>72</v>
      </c>
      <c r="L80">
        <v>176</v>
      </c>
      <c r="M80" t="s">
        <v>119</v>
      </c>
      <c r="N80" t="s">
        <v>3201</v>
      </c>
      <c r="P80" s="154">
        <f>IF(ISERROR(VLOOKUP($H80,Validation!$L$2:$L$64,1,FALSE)),0,1)</f>
        <v>0</v>
      </c>
      <c r="Q80" s="154">
        <f>IF(ISERROR(VLOOKUP($H80,Validation!$M$2:$M$64,1,FALSE)),0,1)</f>
        <v>0</v>
      </c>
      <c r="R80" s="158">
        <f>IF(ISERROR(VLOOKUP($H80,Validation!$N$2:$N$64,1,FALSE)),0,1)</f>
        <v>0</v>
      </c>
      <c r="S80" s="154">
        <f>IF(ISERROR(VLOOKUP($H80,Validation!$O$2:$O$64,1,FALSE)),0,1)</f>
        <v>0</v>
      </c>
      <c r="T80" s="154">
        <f>IF(ISERROR(VLOOKUP($H80,Validation!$P$2:$P$64,1,FALSE)),0,1)</f>
        <v>0</v>
      </c>
      <c r="U80" s="154">
        <f>IF(ISERROR(VLOOKUP($H80,Validation!$Q$2:$Q$64,1,FALSE)),0,1)</f>
        <v>0</v>
      </c>
      <c r="V80" s="154">
        <f>IF(ISERROR(VLOOKUP($H80,Validation!$R$2:$R$64,1,FALSE)),0,1)</f>
        <v>0</v>
      </c>
      <c r="W80" s="154">
        <f>IF(ISERROR(VLOOKUP($H80,Validation!$S$2:$S$64,1,FALSE)),0,1)</f>
        <v>0</v>
      </c>
    </row>
    <row r="81" spans="1:23" ht="15.75" x14ac:dyDescent="0.25">
      <c r="A81" s="155">
        <v>2019</v>
      </c>
      <c r="B81">
        <v>3</v>
      </c>
      <c r="C81">
        <v>18</v>
      </c>
      <c r="D81">
        <v>80</v>
      </c>
      <c r="E81" t="s">
        <v>24</v>
      </c>
      <c r="F81" t="s">
        <v>3202</v>
      </c>
      <c r="G81" s="154">
        <f>SUM(P81:W81)</f>
        <v>0</v>
      </c>
      <c r="H81" t="s">
        <v>3203</v>
      </c>
      <c r="I81" t="s">
        <v>85</v>
      </c>
      <c r="J81" t="s">
        <v>74</v>
      </c>
      <c r="K81" t="s">
        <v>78</v>
      </c>
      <c r="L81">
        <v>175</v>
      </c>
      <c r="M81" t="s">
        <v>73</v>
      </c>
      <c r="N81" t="s">
        <v>3162</v>
      </c>
      <c r="P81" s="154">
        <f>IF(ISERROR(VLOOKUP($H81,Validation!$L$2:$L$64,1,FALSE)),0,1)</f>
        <v>0</v>
      </c>
      <c r="Q81" s="154">
        <f>IF(ISERROR(VLOOKUP($H81,Validation!$M$2:$M$64,1,FALSE)),0,1)</f>
        <v>0</v>
      </c>
      <c r="R81" s="158">
        <f>IF(ISERROR(VLOOKUP($H81,Validation!$N$2:$N$64,1,FALSE)),0,1)</f>
        <v>0</v>
      </c>
      <c r="S81" s="154">
        <f>IF(ISERROR(VLOOKUP($H81,Validation!$O$2:$O$64,1,FALSE)),0,1)</f>
        <v>0</v>
      </c>
      <c r="T81" s="154">
        <f>IF(ISERROR(VLOOKUP($H81,Validation!$P$2:$P$64,1,FALSE)),0,1)</f>
        <v>0</v>
      </c>
      <c r="U81" s="154">
        <f>IF(ISERROR(VLOOKUP($H81,Validation!$Q$2:$Q$64,1,FALSE)),0,1)</f>
        <v>0</v>
      </c>
      <c r="V81" s="154">
        <f>IF(ISERROR(VLOOKUP($H81,Validation!$R$2:$R$64,1,FALSE)),0,1)</f>
        <v>0</v>
      </c>
      <c r="W81" s="154">
        <f>IF(ISERROR(VLOOKUP($H81,Validation!$S$2:$S$64,1,FALSE)),0,1)</f>
        <v>0</v>
      </c>
    </row>
    <row r="82" spans="1:23" ht="15.75" x14ac:dyDescent="0.25">
      <c r="A82" s="155">
        <v>2019</v>
      </c>
      <c r="B82">
        <v>3</v>
      </c>
      <c r="C82">
        <v>19</v>
      </c>
      <c r="D82">
        <v>81</v>
      </c>
      <c r="E82" t="s">
        <v>19</v>
      </c>
      <c r="F82" t="s">
        <v>3204</v>
      </c>
      <c r="G82" s="154">
        <f>SUM(P82:W82)</f>
        <v>0</v>
      </c>
      <c r="H82" t="s">
        <v>3205</v>
      </c>
      <c r="I82" t="s">
        <v>85</v>
      </c>
      <c r="J82" t="s">
        <v>71</v>
      </c>
      <c r="K82" t="s">
        <v>75</v>
      </c>
      <c r="L82">
        <v>182</v>
      </c>
      <c r="M82" t="s">
        <v>73</v>
      </c>
      <c r="N82" t="s">
        <v>3047</v>
      </c>
      <c r="P82" s="154">
        <f>IF(ISERROR(VLOOKUP($H82,Validation!$L$2:$L$64,1,FALSE)),0,1)</f>
        <v>0</v>
      </c>
      <c r="Q82" s="154">
        <f>IF(ISERROR(VLOOKUP($H82,Validation!$M$2:$M$64,1,FALSE)),0,1)</f>
        <v>0</v>
      </c>
      <c r="R82" s="158">
        <f>IF(ISERROR(VLOOKUP($H82,Validation!$N$2:$N$64,1,FALSE)),0,1)</f>
        <v>0</v>
      </c>
      <c r="S82" s="154">
        <f>IF(ISERROR(VLOOKUP($H82,Validation!$O$2:$O$64,1,FALSE)),0,1)</f>
        <v>0</v>
      </c>
      <c r="T82" s="154">
        <f>IF(ISERROR(VLOOKUP($H82,Validation!$P$2:$P$64,1,FALSE)),0,1)</f>
        <v>0</v>
      </c>
      <c r="U82" s="154">
        <f>IF(ISERROR(VLOOKUP($H82,Validation!$Q$2:$Q$64,1,FALSE)),0,1)</f>
        <v>0</v>
      </c>
      <c r="V82" s="154">
        <f>IF(ISERROR(VLOOKUP($H82,Validation!$R$2:$R$64,1,FALSE)),0,1)</f>
        <v>0</v>
      </c>
      <c r="W82" s="154">
        <f>IF(ISERROR(VLOOKUP($H82,Validation!$S$2:$S$64,1,FALSE)),0,1)</f>
        <v>0</v>
      </c>
    </row>
    <row r="83" spans="1:23" ht="15.75" x14ac:dyDescent="0.25">
      <c r="A83" s="155">
        <v>2019</v>
      </c>
      <c r="B83">
        <v>3</v>
      </c>
      <c r="C83">
        <v>20</v>
      </c>
      <c r="D83">
        <v>82</v>
      </c>
      <c r="E83" t="s">
        <v>24</v>
      </c>
      <c r="F83" t="s">
        <v>3206</v>
      </c>
      <c r="G83" s="154">
        <f>SUM(P83:W83)</f>
        <v>0</v>
      </c>
      <c r="H83" t="s">
        <v>3207</v>
      </c>
      <c r="I83" t="s">
        <v>79</v>
      </c>
      <c r="J83" t="s">
        <v>71</v>
      </c>
      <c r="K83" t="s">
        <v>77</v>
      </c>
      <c r="L83">
        <v>212</v>
      </c>
      <c r="M83" t="s">
        <v>73</v>
      </c>
      <c r="N83" t="s">
        <v>3208</v>
      </c>
      <c r="P83" s="154">
        <f>IF(ISERROR(VLOOKUP($H83,Validation!$L$2:$L$64,1,FALSE)),0,1)</f>
        <v>0</v>
      </c>
      <c r="Q83" s="154">
        <f>IF(ISERROR(VLOOKUP($H83,Validation!$M$2:$M$64,1,FALSE)),0,1)</f>
        <v>0</v>
      </c>
      <c r="R83" s="158">
        <f>IF(ISERROR(VLOOKUP($H83,Validation!$N$2:$N$64,1,FALSE)),0,1)</f>
        <v>0</v>
      </c>
      <c r="S83" s="154">
        <f>IF(ISERROR(VLOOKUP($H83,Validation!$O$2:$O$64,1,FALSE)),0,1)</f>
        <v>0</v>
      </c>
      <c r="T83" s="154">
        <f>IF(ISERROR(VLOOKUP($H83,Validation!$P$2:$P$64,1,FALSE)),0,1)</f>
        <v>0</v>
      </c>
      <c r="U83" s="154">
        <f>IF(ISERROR(VLOOKUP($H83,Validation!$Q$2:$Q$64,1,FALSE)),0,1)</f>
        <v>0</v>
      </c>
      <c r="V83" s="154">
        <f>IF(ISERROR(VLOOKUP($H83,Validation!$R$2:$R$64,1,FALSE)),0,1)</f>
        <v>0</v>
      </c>
      <c r="W83" s="154">
        <f>IF(ISERROR(VLOOKUP($H83,Validation!$S$2:$S$64,1,FALSE)),0,1)</f>
        <v>0</v>
      </c>
    </row>
    <row r="84" spans="1:23" ht="15.75" x14ac:dyDescent="0.25">
      <c r="A84" s="155">
        <v>2019</v>
      </c>
      <c r="B84">
        <v>3</v>
      </c>
      <c r="C84">
        <v>21</v>
      </c>
      <c r="D84">
        <v>83</v>
      </c>
      <c r="E84" t="s">
        <v>11</v>
      </c>
      <c r="F84" t="s">
        <v>3209</v>
      </c>
      <c r="G84" s="154">
        <f>SUM(P84:W84)</f>
        <v>0</v>
      </c>
      <c r="H84" t="s">
        <v>3210</v>
      </c>
      <c r="I84" t="s">
        <v>79</v>
      </c>
      <c r="J84" t="s">
        <v>88</v>
      </c>
      <c r="K84" t="s">
        <v>99</v>
      </c>
      <c r="L84">
        <v>178</v>
      </c>
      <c r="M84" t="s">
        <v>89</v>
      </c>
      <c r="N84" t="s">
        <v>3211</v>
      </c>
      <c r="P84" s="154">
        <f>IF(ISERROR(VLOOKUP($H84,Validation!$L$2:$L$64,1,FALSE)),0,1)</f>
        <v>0</v>
      </c>
      <c r="Q84" s="154">
        <f>IF(ISERROR(VLOOKUP($H84,Validation!$M$2:$M$64,1,FALSE)),0,1)</f>
        <v>0</v>
      </c>
      <c r="R84" s="158">
        <f>IF(ISERROR(VLOOKUP($H84,Validation!$N$2:$N$64,1,FALSE)),0,1)</f>
        <v>0</v>
      </c>
      <c r="S84" s="154">
        <f>IF(ISERROR(VLOOKUP($H84,Validation!$O$2:$O$64,1,FALSE)),0,1)</f>
        <v>0</v>
      </c>
      <c r="T84" s="154">
        <f>IF(ISERROR(VLOOKUP($H84,Validation!$P$2:$P$64,1,FALSE)),0,1)</f>
        <v>0</v>
      </c>
      <c r="U84" s="154">
        <f>IF(ISERROR(VLOOKUP($H84,Validation!$Q$2:$Q$64,1,FALSE)),0,1)</f>
        <v>0</v>
      </c>
      <c r="V84" s="154">
        <f>IF(ISERROR(VLOOKUP($H84,Validation!$R$2:$R$64,1,FALSE)),0,1)</f>
        <v>0</v>
      </c>
      <c r="W84" s="154">
        <f>IF(ISERROR(VLOOKUP($H84,Validation!$S$2:$S$64,1,FALSE)),0,1)</f>
        <v>0</v>
      </c>
    </row>
    <row r="85" spans="1:23" ht="15.75" x14ac:dyDescent="0.25">
      <c r="A85" s="155">
        <v>2019</v>
      </c>
      <c r="B85">
        <v>3</v>
      </c>
      <c r="C85">
        <v>22</v>
      </c>
      <c r="D85">
        <v>84</v>
      </c>
      <c r="E85" t="s">
        <v>33</v>
      </c>
      <c r="G85" s="154">
        <f>SUM(P85:W85)</f>
        <v>0</v>
      </c>
      <c r="H85" t="s">
        <v>3212</v>
      </c>
      <c r="I85" t="s">
        <v>79</v>
      </c>
      <c r="J85" t="s">
        <v>88</v>
      </c>
      <c r="K85" t="s">
        <v>78</v>
      </c>
      <c r="L85">
        <v>200</v>
      </c>
      <c r="M85" t="s">
        <v>89</v>
      </c>
      <c r="N85" t="s">
        <v>3211</v>
      </c>
      <c r="P85" s="154">
        <f>IF(ISERROR(VLOOKUP($H85,Validation!$L$2:$L$64,1,FALSE)),0,1)</f>
        <v>0</v>
      </c>
      <c r="Q85" s="154">
        <f>IF(ISERROR(VLOOKUP($H85,Validation!$M$2:$M$64,1,FALSE)),0,1)</f>
        <v>0</v>
      </c>
      <c r="R85" s="158">
        <f>IF(ISERROR(VLOOKUP($H85,Validation!$N$2:$N$64,1,FALSE)),0,1)</f>
        <v>0</v>
      </c>
      <c r="S85" s="154">
        <f>IF(ISERROR(VLOOKUP($H85,Validation!$O$2:$O$64,1,FALSE)),0,1)</f>
        <v>0</v>
      </c>
      <c r="T85" s="154">
        <f>IF(ISERROR(VLOOKUP($H85,Validation!$P$2:$P$64,1,FALSE)),0,1)</f>
        <v>0</v>
      </c>
      <c r="U85" s="154">
        <f>IF(ISERROR(VLOOKUP($H85,Validation!$Q$2:$Q$64,1,FALSE)),0,1)</f>
        <v>0</v>
      </c>
      <c r="V85" s="154">
        <f>IF(ISERROR(VLOOKUP($H85,Validation!$R$2:$R$64,1,FALSE)),0,1)</f>
        <v>0</v>
      </c>
      <c r="W85" s="154">
        <f>IF(ISERROR(VLOOKUP($H85,Validation!$S$2:$S$64,1,FALSE)),0,1)</f>
        <v>0</v>
      </c>
    </row>
    <row r="86" spans="1:23" ht="15.75" x14ac:dyDescent="0.25">
      <c r="A86" s="155">
        <v>2019</v>
      </c>
      <c r="B86">
        <v>3</v>
      </c>
      <c r="C86">
        <v>23</v>
      </c>
      <c r="D86">
        <v>85</v>
      </c>
      <c r="E86" t="s">
        <v>18</v>
      </c>
      <c r="F86" t="s">
        <v>3213</v>
      </c>
      <c r="G86" s="154">
        <f>SUM(P86:W86)</f>
        <v>0</v>
      </c>
      <c r="H86" t="s">
        <v>3214</v>
      </c>
      <c r="I86" t="s">
        <v>121</v>
      </c>
      <c r="J86" t="s">
        <v>81</v>
      </c>
      <c r="K86" t="s">
        <v>72</v>
      </c>
      <c r="L86">
        <v>194</v>
      </c>
      <c r="M86" t="s">
        <v>119</v>
      </c>
      <c r="N86" t="s">
        <v>3215</v>
      </c>
      <c r="P86" s="154">
        <f>IF(ISERROR(VLOOKUP($H86,Validation!$L$2:$L$64,1,FALSE)),0,1)</f>
        <v>0</v>
      </c>
      <c r="Q86" s="154">
        <f>IF(ISERROR(VLOOKUP($H86,Validation!$M$2:$M$64,1,FALSE)),0,1)</f>
        <v>0</v>
      </c>
      <c r="R86" s="158">
        <f>IF(ISERROR(VLOOKUP($H86,Validation!$N$2:$N$64,1,FALSE)),0,1)</f>
        <v>0</v>
      </c>
      <c r="S86" s="154">
        <f>IF(ISERROR(VLOOKUP($H86,Validation!$O$2:$O$64,1,FALSE)),0,1)</f>
        <v>0</v>
      </c>
      <c r="T86" s="154">
        <f>IF(ISERROR(VLOOKUP($H86,Validation!$P$2:$P$64,1,FALSE)),0,1)</f>
        <v>0</v>
      </c>
      <c r="U86" s="154">
        <f>IF(ISERROR(VLOOKUP($H86,Validation!$Q$2:$Q$64,1,FALSE)),0,1)</f>
        <v>0</v>
      </c>
      <c r="V86" s="154">
        <f>IF(ISERROR(VLOOKUP($H86,Validation!$R$2:$R$64,1,FALSE)),0,1)</f>
        <v>0</v>
      </c>
      <c r="W86" s="154">
        <f>IF(ISERROR(VLOOKUP($H86,Validation!$S$2:$S$64,1,FALSE)),0,1)</f>
        <v>0</v>
      </c>
    </row>
    <row r="87" spans="1:23" ht="15.75" x14ac:dyDescent="0.25">
      <c r="A87" s="155">
        <v>2019</v>
      </c>
      <c r="B87">
        <v>3</v>
      </c>
      <c r="C87">
        <v>24</v>
      </c>
      <c r="D87">
        <v>86</v>
      </c>
      <c r="E87" t="s">
        <v>128</v>
      </c>
      <c r="F87" t="s">
        <v>3216</v>
      </c>
      <c r="G87" s="154">
        <f>SUM(P87:W87)</f>
        <v>0</v>
      </c>
      <c r="H87" s="20" t="s">
        <v>3217</v>
      </c>
      <c r="I87" t="s">
        <v>79</v>
      </c>
      <c r="J87" t="s">
        <v>71</v>
      </c>
      <c r="K87" t="s">
        <v>75</v>
      </c>
      <c r="L87">
        <v>190</v>
      </c>
      <c r="M87" t="s">
        <v>1158</v>
      </c>
      <c r="N87" t="s">
        <v>3218</v>
      </c>
      <c r="P87" s="154">
        <f>IF(ISERROR(VLOOKUP($H87,Validation!$L$2:$L$64,1,FALSE)),0,1)</f>
        <v>0</v>
      </c>
      <c r="Q87" s="154">
        <f>IF(ISERROR(VLOOKUP($H87,Validation!$M$2:$M$64,1,FALSE)),0,1)</f>
        <v>0</v>
      </c>
      <c r="R87" s="158">
        <f>IF(ISERROR(VLOOKUP($H87,Validation!$N$2:$N$64,1,FALSE)),0,1)</f>
        <v>0</v>
      </c>
      <c r="S87" s="154">
        <f>IF(ISERROR(VLOOKUP($H87,Validation!$O$2:$O$64,1,FALSE)),0,1)</f>
        <v>0</v>
      </c>
      <c r="T87" s="154">
        <f>IF(ISERROR(VLOOKUP($H87,Validation!$P$2:$P$64,1,FALSE)),0,1)</f>
        <v>0</v>
      </c>
      <c r="U87" s="154">
        <f>IF(ISERROR(VLOOKUP($H87,Validation!$Q$2:$Q$64,1,FALSE)),0,1)</f>
        <v>0</v>
      </c>
      <c r="V87" s="154">
        <f>IF(ISERROR(VLOOKUP($H87,Validation!$R$2:$R$64,1,FALSE)),0,1)</f>
        <v>0</v>
      </c>
      <c r="W87" s="154">
        <f>IF(ISERROR(VLOOKUP($H87,Validation!$S$2:$S$64,1,FALSE)),0,1)</f>
        <v>0</v>
      </c>
    </row>
    <row r="88" spans="1:23" ht="15.75" x14ac:dyDescent="0.25">
      <c r="A88" s="155">
        <v>2019</v>
      </c>
      <c r="B88">
        <v>3</v>
      </c>
      <c r="C88">
        <v>25</v>
      </c>
      <c r="D88">
        <v>87</v>
      </c>
      <c r="E88" t="s">
        <v>20</v>
      </c>
      <c r="F88" t="s">
        <v>3219</v>
      </c>
      <c r="G88" s="154">
        <f>SUM(P88:W88)</f>
        <v>0</v>
      </c>
      <c r="H88" s="20" t="s">
        <v>3220</v>
      </c>
      <c r="I88" t="s">
        <v>121</v>
      </c>
      <c r="J88" t="s">
        <v>80</v>
      </c>
      <c r="K88" t="s">
        <v>77</v>
      </c>
      <c r="L88">
        <v>185</v>
      </c>
      <c r="M88" t="s">
        <v>3221</v>
      </c>
      <c r="N88" t="s">
        <v>3222</v>
      </c>
      <c r="P88" s="154">
        <f>IF(ISERROR(VLOOKUP($H88,Validation!$L$2:$L$64,1,FALSE)),0,1)</f>
        <v>0</v>
      </c>
      <c r="Q88" s="154">
        <f>IF(ISERROR(VLOOKUP($H88,Validation!$M$2:$M$64,1,FALSE)),0,1)</f>
        <v>0</v>
      </c>
      <c r="R88" s="158">
        <f>IF(ISERROR(VLOOKUP($H88,Validation!$N$2:$N$64,1,FALSE)),0,1)</f>
        <v>0</v>
      </c>
      <c r="S88" s="154">
        <f>IF(ISERROR(VLOOKUP($H88,Validation!$O$2:$O$64,1,FALSE)),0,1)</f>
        <v>0</v>
      </c>
      <c r="T88" s="154">
        <f>IF(ISERROR(VLOOKUP($H88,Validation!$P$2:$P$64,1,FALSE)),0,1)</f>
        <v>0</v>
      </c>
      <c r="U88" s="154">
        <f>IF(ISERROR(VLOOKUP($H88,Validation!$Q$2:$Q$64,1,FALSE)),0,1)</f>
        <v>0</v>
      </c>
      <c r="V88" s="154">
        <f>IF(ISERROR(VLOOKUP($H88,Validation!$R$2:$R$64,1,FALSE)),0,1)</f>
        <v>0</v>
      </c>
      <c r="W88" s="154">
        <f>IF(ISERROR(VLOOKUP($H88,Validation!$S$2:$S$64,1,FALSE)),0,1)</f>
        <v>0</v>
      </c>
    </row>
    <row r="89" spans="1:23" ht="15.75" x14ac:dyDescent="0.25">
      <c r="A89" s="155">
        <v>2019</v>
      </c>
      <c r="B89">
        <v>3</v>
      </c>
      <c r="C89">
        <v>26</v>
      </c>
      <c r="D89">
        <v>88</v>
      </c>
      <c r="E89" t="s">
        <v>12</v>
      </c>
      <c r="G89" s="154">
        <f>SUM(P89:W89)</f>
        <v>0</v>
      </c>
      <c r="H89" s="20" t="s">
        <v>3223</v>
      </c>
      <c r="I89" t="s">
        <v>70</v>
      </c>
      <c r="J89" t="s">
        <v>81</v>
      </c>
      <c r="K89" t="s">
        <v>78</v>
      </c>
      <c r="L89">
        <v>190</v>
      </c>
      <c r="M89" t="s">
        <v>92</v>
      </c>
      <c r="N89" t="s">
        <v>3181</v>
      </c>
      <c r="P89" s="154">
        <f>IF(ISERROR(VLOOKUP($H89,Validation!$L$2:$L$64,1,FALSE)),0,1)</f>
        <v>0</v>
      </c>
      <c r="Q89" s="154">
        <f>IF(ISERROR(VLOOKUP($H89,Validation!$M$2:$M$64,1,FALSE)),0,1)</f>
        <v>0</v>
      </c>
      <c r="R89" s="158">
        <f>IF(ISERROR(VLOOKUP($H89,Validation!$N$2:$N$64,1,FALSE)),0,1)</f>
        <v>0</v>
      </c>
      <c r="S89" s="154">
        <f>IF(ISERROR(VLOOKUP($H89,Validation!$O$2:$O$64,1,FALSE)),0,1)</f>
        <v>0</v>
      </c>
      <c r="T89" s="154">
        <f>IF(ISERROR(VLOOKUP($H89,Validation!$P$2:$P$64,1,FALSE)),0,1)</f>
        <v>0</v>
      </c>
      <c r="U89" s="154">
        <f>IF(ISERROR(VLOOKUP($H89,Validation!$Q$2:$Q$64,1,FALSE)),0,1)</f>
        <v>0</v>
      </c>
      <c r="V89" s="154">
        <f>IF(ISERROR(VLOOKUP($H89,Validation!$R$2:$R$64,1,FALSE)),0,1)</f>
        <v>0</v>
      </c>
      <c r="W89" s="154">
        <f>IF(ISERROR(VLOOKUP($H89,Validation!$S$2:$S$64,1,FALSE)),0,1)</f>
        <v>0</v>
      </c>
    </row>
    <row r="90" spans="1:23" ht="15.75" x14ac:dyDescent="0.25">
      <c r="A90" s="155">
        <v>2019</v>
      </c>
      <c r="B90">
        <v>3</v>
      </c>
      <c r="C90">
        <v>27</v>
      </c>
      <c r="D90">
        <v>89</v>
      </c>
      <c r="E90" t="s">
        <v>32</v>
      </c>
      <c r="G90" s="154">
        <f>SUM(P90:W90)</f>
        <v>0</v>
      </c>
      <c r="H90" s="20" t="s">
        <v>3224</v>
      </c>
      <c r="I90" t="s">
        <v>85</v>
      </c>
      <c r="J90" t="s">
        <v>1151</v>
      </c>
      <c r="K90" t="s">
        <v>99</v>
      </c>
      <c r="L90">
        <v>185</v>
      </c>
      <c r="M90" t="s">
        <v>87</v>
      </c>
      <c r="N90" t="s">
        <v>3225</v>
      </c>
      <c r="P90" s="154">
        <f>IF(ISERROR(VLOOKUP($H90,Validation!$L$2:$L$64,1,FALSE)),0,1)</f>
        <v>0</v>
      </c>
      <c r="Q90" s="154">
        <f>IF(ISERROR(VLOOKUP($H90,Validation!$M$2:$M$64,1,FALSE)),0,1)</f>
        <v>0</v>
      </c>
      <c r="R90" s="158">
        <f>IF(ISERROR(VLOOKUP($H90,Validation!$N$2:$N$64,1,FALSE)),0,1)</f>
        <v>0</v>
      </c>
      <c r="S90" s="154">
        <f>IF(ISERROR(VLOOKUP($H90,Validation!$O$2:$O$64,1,FALSE)),0,1)</f>
        <v>0</v>
      </c>
      <c r="T90" s="154">
        <f>IF(ISERROR(VLOOKUP($H90,Validation!$P$2:$P$64,1,FALSE)),0,1)</f>
        <v>0</v>
      </c>
      <c r="U90" s="154">
        <f>IF(ISERROR(VLOOKUP($H90,Validation!$Q$2:$Q$64,1,FALSE)),0,1)</f>
        <v>0</v>
      </c>
      <c r="V90" s="154">
        <f>IF(ISERROR(VLOOKUP($H90,Validation!$R$2:$R$64,1,FALSE)),0,1)</f>
        <v>0</v>
      </c>
      <c r="W90" s="154">
        <f>IF(ISERROR(VLOOKUP($H90,Validation!$S$2:$S$64,1,FALSE)),0,1)</f>
        <v>0</v>
      </c>
    </row>
    <row r="91" spans="1:23" ht="15.75" x14ac:dyDescent="0.25">
      <c r="A91" s="155">
        <v>2019</v>
      </c>
      <c r="B91">
        <v>3</v>
      </c>
      <c r="C91">
        <v>28</v>
      </c>
      <c r="D91">
        <v>90</v>
      </c>
      <c r="E91" t="s">
        <v>11</v>
      </c>
      <c r="G91" s="154">
        <f>SUM(P91:W91)</f>
        <v>0</v>
      </c>
      <c r="H91" s="20" t="s">
        <v>3226</v>
      </c>
      <c r="I91" t="s">
        <v>79</v>
      </c>
      <c r="J91" t="s">
        <v>74</v>
      </c>
      <c r="K91" t="s">
        <v>120</v>
      </c>
      <c r="L91">
        <v>153</v>
      </c>
      <c r="M91" t="s">
        <v>142</v>
      </c>
      <c r="N91" t="s">
        <v>96</v>
      </c>
      <c r="P91" s="154">
        <f>IF(ISERROR(VLOOKUP($H91,Validation!$L$2:$L$64,1,FALSE)),0,1)</f>
        <v>0</v>
      </c>
      <c r="Q91" s="154">
        <f>IF(ISERROR(VLOOKUP($H91,Validation!$M$2:$M$64,1,FALSE)),0,1)</f>
        <v>0</v>
      </c>
      <c r="R91" s="158">
        <f>IF(ISERROR(VLOOKUP($H91,Validation!$N$2:$N$64,1,FALSE)),0,1)</f>
        <v>0</v>
      </c>
      <c r="S91" s="154">
        <f>IF(ISERROR(VLOOKUP($H91,Validation!$O$2:$O$64,1,FALSE)),0,1)</f>
        <v>0</v>
      </c>
      <c r="T91" s="154">
        <f>IF(ISERROR(VLOOKUP($H91,Validation!$P$2:$P$64,1,FALSE)),0,1)</f>
        <v>0</v>
      </c>
      <c r="U91" s="154">
        <f>IF(ISERROR(VLOOKUP($H91,Validation!$Q$2:$Q$64,1,FALSE)),0,1)</f>
        <v>0</v>
      </c>
      <c r="V91" s="154">
        <f>IF(ISERROR(VLOOKUP($H91,Validation!$R$2:$R$64,1,FALSE)),0,1)</f>
        <v>0</v>
      </c>
      <c r="W91" s="154">
        <f>IF(ISERROR(VLOOKUP($H91,Validation!$S$2:$S$64,1,FALSE)),0,1)</f>
        <v>0</v>
      </c>
    </row>
    <row r="92" spans="1:23" ht="15.75" x14ac:dyDescent="0.25">
      <c r="A92" s="155">
        <v>2019</v>
      </c>
      <c r="B92">
        <v>3</v>
      </c>
      <c r="C92">
        <v>29</v>
      </c>
      <c r="D92">
        <v>91</v>
      </c>
      <c r="E92" t="s">
        <v>1119</v>
      </c>
      <c r="F92" t="s">
        <v>3227</v>
      </c>
      <c r="G92" s="154">
        <f>SUM(P92:W92)</f>
        <v>0</v>
      </c>
      <c r="H92" s="20" t="s">
        <v>3228</v>
      </c>
      <c r="I92" t="s">
        <v>70</v>
      </c>
      <c r="J92" t="s">
        <v>3139</v>
      </c>
      <c r="K92" t="s">
        <v>91</v>
      </c>
      <c r="L92">
        <v>205</v>
      </c>
      <c r="M92" t="s">
        <v>82</v>
      </c>
      <c r="N92" t="s">
        <v>3150</v>
      </c>
      <c r="P92" s="154">
        <f>IF(ISERROR(VLOOKUP($H92,Validation!$L$2:$L$64,1,FALSE)),0,1)</f>
        <v>0</v>
      </c>
      <c r="Q92" s="154">
        <f>IF(ISERROR(VLOOKUP($H92,Validation!$M$2:$M$64,1,FALSE)),0,1)</f>
        <v>0</v>
      </c>
      <c r="R92" s="158">
        <f>IF(ISERROR(VLOOKUP($H92,Validation!$N$2:$N$64,1,FALSE)),0,1)</f>
        <v>0</v>
      </c>
      <c r="S92" s="154">
        <f>IF(ISERROR(VLOOKUP($H92,Validation!$O$2:$O$64,1,FALSE)),0,1)</f>
        <v>0</v>
      </c>
      <c r="T92" s="154">
        <f>IF(ISERROR(VLOOKUP($H92,Validation!$P$2:$P$64,1,FALSE)),0,1)</f>
        <v>0</v>
      </c>
      <c r="U92" s="154">
        <f>IF(ISERROR(VLOOKUP($H92,Validation!$Q$2:$Q$64,1,FALSE)),0,1)</f>
        <v>0</v>
      </c>
      <c r="V92" s="154">
        <f>IF(ISERROR(VLOOKUP($H92,Validation!$R$2:$R$64,1,FALSE)),0,1)</f>
        <v>0</v>
      </c>
      <c r="W92" s="154">
        <f>IF(ISERROR(VLOOKUP($H92,Validation!$S$2:$S$64,1,FALSE)),0,1)</f>
        <v>0</v>
      </c>
    </row>
    <row r="93" spans="1:23" ht="15.75" x14ac:dyDescent="0.25">
      <c r="A93" s="155">
        <v>2019</v>
      </c>
      <c r="B93">
        <v>3</v>
      </c>
      <c r="C93">
        <v>30</v>
      </c>
      <c r="D93">
        <v>92</v>
      </c>
      <c r="E93" t="s">
        <v>9</v>
      </c>
      <c r="G93" s="154">
        <f>SUM(P93:W93)</f>
        <v>0</v>
      </c>
      <c r="H93" s="20" t="s">
        <v>3229</v>
      </c>
      <c r="I93" t="s">
        <v>90</v>
      </c>
      <c r="J93" t="s">
        <v>71</v>
      </c>
      <c r="K93" t="s">
        <v>99</v>
      </c>
      <c r="L93">
        <v>170</v>
      </c>
      <c r="M93" t="s">
        <v>132</v>
      </c>
      <c r="N93" t="s">
        <v>3230</v>
      </c>
      <c r="P93" s="154">
        <f>IF(ISERROR(VLOOKUP($H93,Validation!$L$2:$L$64,1,FALSE)),0,1)</f>
        <v>0</v>
      </c>
      <c r="Q93" s="154">
        <f>IF(ISERROR(VLOOKUP($H93,Validation!$M$2:$M$64,1,FALSE)),0,1)</f>
        <v>0</v>
      </c>
      <c r="R93" s="158">
        <f>IF(ISERROR(VLOOKUP($H93,Validation!$N$2:$N$64,1,FALSE)),0,1)</f>
        <v>0</v>
      </c>
      <c r="S93" s="154">
        <f>IF(ISERROR(VLOOKUP($H93,Validation!$O$2:$O$64,1,FALSE)),0,1)</f>
        <v>0</v>
      </c>
      <c r="T93" s="154">
        <f>IF(ISERROR(VLOOKUP($H93,Validation!$P$2:$P$64,1,FALSE)),0,1)</f>
        <v>0</v>
      </c>
      <c r="U93" s="154">
        <f>IF(ISERROR(VLOOKUP($H93,Validation!$Q$2:$Q$64,1,FALSE)),0,1)</f>
        <v>0</v>
      </c>
      <c r="V93" s="154">
        <f>IF(ISERROR(VLOOKUP($H93,Validation!$R$2:$R$64,1,FALSE)),0,1)</f>
        <v>0</v>
      </c>
      <c r="W93" s="154">
        <f>IF(ISERROR(VLOOKUP($H93,Validation!$S$2:$S$64,1,FALSE)),0,1)</f>
        <v>0</v>
      </c>
    </row>
    <row r="94" spans="1:23" ht="15.75" x14ac:dyDescent="0.25">
      <c r="A94" s="155">
        <v>2019</v>
      </c>
      <c r="B94">
        <v>3</v>
      </c>
      <c r="C94">
        <v>31</v>
      </c>
      <c r="D94">
        <v>93</v>
      </c>
      <c r="E94" t="s">
        <v>31</v>
      </c>
      <c r="G94" s="154">
        <f>SUM(P94:W94)</f>
        <v>0</v>
      </c>
      <c r="H94" s="20" t="s">
        <v>3231</v>
      </c>
      <c r="I94" t="s">
        <v>121</v>
      </c>
      <c r="J94" t="s">
        <v>71</v>
      </c>
      <c r="K94" t="s">
        <v>86</v>
      </c>
      <c r="L94">
        <v>188</v>
      </c>
      <c r="M94" t="s">
        <v>87</v>
      </c>
      <c r="N94" t="s">
        <v>3232</v>
      </c>
      <c r="P94" s="154">
        <f>IF(ISERROR(VLOOKUP($H94,Validation!$L$2:$L$64,1,FALSE)),0,1)</f>
        <v>0</v>
      </c>
      <c r="Q94" s="154">
        <f>IF(ISERROR(VLOOKUP($H94,Validation!$M$2:$M$64,1,FALSE)),0,1)</f>
        <v>0</v>
      </c>
      <c r="R94" s="158">
        <f>IF(ISERROR(VLOOKUP($H94,Validation!$N$2:$N$64,1,FALSE)),0,1)</f>
        <v>0</v>
      </c>
      <c r="S94" s="154">
        <f>IF(ISERROR(VLOOKUP($H94,Validation!$O$2:$O$64,1,FALSE)),0,1)</f>
        <v>0</v>
      </c>
      <c r="T94" s="154">
        <f>IF(ISERROR(VLOOKUP($H94,Validation!$P$2:$P$64,1,FALSE)),0,1)</f>
        <v>0</v>
      </c>
      <c r="U94" s="154">
        <f>IF(ISERROR(VLOOKUP($H94,Validation!$Q$2:$Q$64,1,FALSE)),0,1)</f>
        <v>0</v>
      </c>
      <c r="V94" s="154">
        <f>IF(ISERROR(VLOOKUP($H94,Validation!$R$2:$R$64,1,FALSE)),0,1)</f>
        <v>0</v>
      </c>
      <c r="W94" s="154">
        <f>IF(ISERROR(VLOOKUP($H94,Validation!$S$2:$S$64,1,FALSE)),0,1)</f>
        <v>0</v>
      </c>
    </row>
    <row r="95" spans="1:23" ht="15.75" x14ac:dyDescent="0.25">
      <c r="A95" s="155">
        <v>2019</v>
      </c>
      <c r="B95">
        <v>4</v>
      </c>
      <c r="C95">
        <v>1</v>
      </c>
      <c r="D95">
        <v>94</v>
      </c>
      <c r="E95" t="s">
        <v>27</v>
      </c>
      <c r="G95" s="154">
        <f>SUM(P95:W95)</f>
        <v>0</v>
      </c>
      <c r="H95" s="20" t="s">
        <v>4502</v>
      </c>
      <c r="I95" t="s">
        <v>70</v>
      </c>
      <c r="J95" t="s">
        <v>94</v>
      </c>
      <c r="K95" t="s">
        <v>75</v>
      </c>
      <c r="L95">
        <v>185</v>
      </c>
      <c r="M95" t="s">
        <v>95</v>
      </c>
      <c r="N95" t="s">
        <v>4503</v>
      </c>
      <c r="P95" s="154">
        <f>IF(ISERROR(VLOOKUP($H95,Validation!$L$2:$L$64,1,FALSE)),0,1)</f>
        <v>0</v>
      </c>
      <c r="Q95" s="154">
        <f>IF(ISERROR(VLOOKUP($H95,Validation!$M$2:$M$64,1,FALSE)),0,1)</f>
        <v>0</v>
      </c>
      <c r="R95" s="158">
        <f>IF(ISERROR(VLOOKUP($H95,Validation!$N$2:$N$64,1,FALSE)),0,1)</f>
        <v>0</v>
      </c>
      <c r="S95" s="154">
        <f>IF(ISERROR(VLOOKUP($H95,Validation!$O$2:$O$64,1,FALSE)),0,1)</f>
        <v>0</v>
      </c>
      <c r="T95" s="154">
        <f>IF(ISERROR(VLOOKUP($H95,Validation!$P$2:$P$64,1,FALSE)),0,1)</f>
        <v>0</v>
      </c>
      <c r="U95" s="154">
        <f>IF(ISERROR(VLOOKUP($H95,Validation!$Q$2:$Q$64,1,FALSE)),0,1)</f>
        <v>0</v>
      </c>
      <c r="V95" s="154">
        <f>IF(ISERROR(VLOOKUP($H95,Validation!$R$2:$R$64,1,FALSE)),0,1)</f>
        <v>0</v>
      </c>
      <c r="W95" s="154">
        <f>IF(ISERROR(VLOOKUP($H95,Validation!$S$2:$S$64,1,FALSE)),0,1)</f>
        <v>0</v>
      </c>
    </row>
    <row r="96" spans="1:23" ht="15.75" x14ac:dyDescent="0.25">
      <c r="A96" s="155">
        <v>2019</v>
      </c>
      <c r="B96">
        <v>4</v>
      </c>
      <c r="C96">
        <v>2</v>
      </c>
      <c r="D96">
        <v>95</v>
      </c>
      <c r="E96" t="s">
        <v>20</v>
      </c>
      <c r="G96" s="154">
        <f>SUM(P96:W96)</f>
        <v>0</v>
      </c>
      <c r="H96" s="20" t="s">
        <v>4504</v>
      </c>
      <c r="I96" t="s">
        <v>79</v>
      </c>
      <c r="J96" t="s">
        <v>4505</v>
      </c>
      <c r="K96" t="s">
        <v>99</v>
      </c>
      <c r="L96">
        <v>177</v>
      </c>
      <c r="M96" t="s">
        <v>87</v>
      </c>
      <c r="N96" t="s">
        <v>3060</v>
      </c>
      <c r="P96" s="154">
        <f>IF(ISERROR(VLOOKUP($H96,Validation!$L$2:$L$64,1,FALSE)),0,1)</f>
        <v>0</v>
      </c>
      <c r="Q96" s="154">
        <f>IF(ISERROR(VLOOKUP($H96,Validation!$M$2:$M$64,1,FALSE)),0,1)</f>
        <v>0</v>
      </c>
      <c r="R96" s="158">
        <f>IF(ISERROR(VLOOKUP($H96,Validation!$N$2:$N$64,1,FALSE)),0,1)</f>
        <v>0</v>
      </c>
      <c r="S96" s="154">
        <f>IF(ISERROR(VLOOKUP($H96,Validation!$O$2:$O$64,1,FALSE)),0,1)</f>
        <v>0</v>
      </c>
      <c r="T96" s="154">
        <f>IF(ISERROR(VLOOKUP($H96,Validation!$P$2:$P$64,1,FALSE)),0,1)</f>
        <v>0</v>
      </c>
      <c r="U96" s="154">
        <f>IF(ISERROR(VLOOKUP($H96,Validation!$Q$2:$Q$64,1,FALSE)),0,1)</f>
        <v>0</v>
      </c>
      <c r="V96" s="154">
        <f>IF(ISERROR(VLOOKUP($H96,Validation!$R$2:$R$64,1,FALSE)),0,1)</f>
        <v>0</v>
      </c>
      <c r="W96" s="154">
        <f>IF(ISERROR(VLOOKUP($H96,Validation!$S$2:$S$64,1,FALSE)),0,1)</f>
        <v>0</v>
      </c>
    </row>
    <row r="97" spans="1:23" ht="15.75" x14ac:dyDescent="0.25">
      <c r="A97" s="155">
        <v>2019</v>
      </c>
      <c r="B97">
        <v>4</v>
      </c>
      <c r="C97">
        <v>3</v>
      </c>
      <c r="D97">
        <v>96</v>
      </c>
      <c r="E97" t="s">
        <v>24</v>
      </c>
      <c r="G97" s="154">
        <f>SUM(P97:W97)</f>
        <v>0</v>
      </c>
      <c r="H97" s="20" t="s">
        <v>4506</v>
      </c>
      <c r="I97" t="s">
        <v>85</v>
      </c>
      <c r="J97" t="s">
        <v>71</v>
      </c>
      <c r="K97" t="s">
        <v>86</v>
      </c>
      <c r="L97">
        <v>178</v>
      </c>
      <c r="M97" t="s">
        <v>76</v>
      </c>
      <c r="N97" t="s">
        <v>4507</v>
      </c>
      <c r="P97" s="154">
        <f>IF(ISERROR(VLOOKUP($H97,Validation!$L$2:$L$64,1,FALSE)),0,1)</f>
        <v>0</v>
      </c>
      <c r="Q97" s="154">
        <f>IF(ISERROR(VLOOKUP($H97,Validation!$M$2:$M$64,1,FALSE)),0,1)</f>
        <v>0</v>
      </c>
      <c r="R97" s="158">
        <f>IF(ISERROR(VLOOKUP($H97,Validation!$N$2:$N$64,1,FALSE)),0,1)</f>
        <v>0</v>
      </c>
      <c r="S97" s="154">
        <f>IF(ISERROR(VLOOKUP($H97,Validation!$O$2:$O$64,1,FALSE)),0,1)</f>
        <v>0</v>
      </c>
      <c r="T97" s="154">
        <f>IF(ISERROR(VLOOKUP($H97,Validation!$P$2:$P$64,1,FALSE)),0,1)</f>
        <v>0</v>
      </c>
      <c r="U97" s="154">
        <f>IF(ISERROR(VLOOKUP($H97,Validation!$Q$2:$Q$64,1,FALSE)),0,1)</f>
        <v>0</v>
      </c>
      <c r="V97" s="154">
        <f>IF(ISERROR(VLOOKUP($H97,Validation!$R$2:$R$64,1,FALSE)),0,1)</f>
        <v>0</v>
      </c>
      <c r="W97" s="154">
        <f>IF(ISERROR(VLOOKUP($H97,Validation!$S$2:$S$64,1,FALSE)),0,1)</f>
        <v>0</v>
      </c>
    </row>
    <row r="98" spans="1:23" ht="15.75" x14ac:dyDescent="0.25">
      <c r="A98" s="155">
        <v>2019</v>
      </c>
      <c r="B98">
        <v>4</v>
      </c>
      <c r="C98">
        <v>4</v>
      </c>
      <c r="D98">
        <v>97</v>
      </c>
      <c r="E98" t="s">
        <v>17</v>
      </c>
      <c r="G98" s="154">
        <f>SUM(P98:W98)</f>
        <v>0</v>
      </c>
      <c r="H98" s="20" t="s">
        <v>4508</v>
      </c>
      <c r="I98" t="s">
        <v>70</v>
      </c>
      <c r="J98" t="s">
        <v>71</v>
      </c>
      <c r="K98" t="s">
        <v>97</v>
      </c>
      <c r="L98">
        <v>150</v>
      </c>
      <c r="M98" t="s">
        <v>93</v>
      </c>
      <c r="N98" t="s">
        <v>3085</v>
      </c>
      <c r="P98" s="154">
        <f>IF(ISERROR(VLOOKUP($H98,Validation!$L$2:$L$64,1,FALSE)),0,1)</f>
        <v>0</v>
      </c>
      <c r="Q98" s="154">
        <f>IF(ISERROR(VLOOKUP($H98,Validation!$M$2:$M$64,1,FALSE)),0,1)</f>
        <v>0</v>
      </c>
      <c r="R98" s="158">
        <f>IF(ISERROR(VLOOKUP($H98,Validation!$N$2:$N$64,1,FALSE)),0,1)</f>
        <v>0</v>
      </c>
      <c r="S98" s="154">
        <f>IF(ISERROR(VLOOKUP($H98,Validation!$O$2:$O$64,1,FALSE)),0,1)</f>
        <v>0</v>
      </c>
      <c r="T98" s="154">
        <f>IF(ISERROR(VLOOKUP($H98,Validation!$P$2:$P$64,1,FALSE)),0,1)</f>
        <v>0</v>
      </c>
      <c r="U98" s="154">
        <f>IF(ISERROR(VLOOKUP($H98,Validation!$Q$2:$Q$64,1,FALSE)),0,1)</f>
        <v>0</v>
      </c>
      <c r="V98" s="154">
        <f>IF(ISERROR(VLOOKUP($H98,Validation!$R$2:$R$64,1,FALSE)),0,1)</f>
        <v>0</v>
      </c>
      <c r="W98" s="154">
        <f>IF(ISERROR(VLOOKUP($H98,Validation!$S$2:$S$64,1,FALSE)),0,1)</f>
        <v>0</v>
      </c>
    </row>
    <row r="99" spans="1:23" ht="15.75" x14ac:dyDescent="0.25">
      <c r="A99" s="155">
        <v>2019</v>
      </c>
      <c r="B99">
        <v>4</v>
      </c>
      <c r="C99">
        <v>5</v>
      </c>
      <c r="D99">
        <v>98</v>
      </c>
      <c r="E99" t="s">
        <v>61</v>
      </c>
      <c r="F99" t="s">
        <v>4509</v>
      </c>
      <c r="G99" s="154">
        <f>SUM(P99:W99)</f>
        <v>0</v>
      </c>
      <c r="H99" s="20" t="s">
        <v>4510</v>
      </c>
      <c r="I99" t="s">
        <v>90</v>
      </c>
      <c r="J99" t="s">
        <v>88</v>
      </c>
      <c r="K99" t="s">
        <v>78</v>
      </c>
      <c r="L99">
        <v>165</v>
      </c>
      <c r="M99" t="s">
        <v>93</v>
      </c>
      <c r="N99" t="s">
        <v>4511</v>
      </c>
      <c r="P99" s="154">
        <f>IF(ISERROR(VLOOKUP($H99,Validation!$L$2:$L$64,1,FALSE)),0,1)</f>
        <v>0</v>
      </c>
      <c r="Q99" s="154">
        <f>IF(ISERROR(VLOOKUP($H99,Validation!$M$2:$M$64,1,FALSE)),0,1)</f>
        <v>0</v>
      </c>
      <c r="R99" s="158">
        <f>IF(ISERROR(VLOOKUP($H99,Validation!$N$2:$N$64,1,FALSE)),0,1)</f>
        <v>0</v>
      </c>
      <c r="S99" s="154">
        <f>IF(ISERROR(VLOOKUP($H99,Validation!$O$2:$O$64,1,FALSE)),0,1)</f>
        <v>0</v>
      </c>
      <c r="T99" s="154">
        <f>IF(ISERROR(VLOOKUP($H99,Validation!$P$2:$P$64,1,FALSE)),0,1)</f>
        <v>0</v>
      </c>
      <c r="U99" s="154">
        <f>IF(ISERROR(VLOOKUP($H99,Validation!$Q$2:$Q$64,1,FALSE)),0,1)</f>
        <v>0</v>
      </c>
      <c r="V99" s="154">
        <f>IF(ISERROR(VLOOKUP($H99,Validation!$R$2:$R$64,1,FALSE)),0,1)</f>
        <v>0</v>
      </c>
      <c r="W99" s="154">
        <f>IF(ISERROR(VLOOKUP($H99,Validation!$S$2:$S$64,1,FALSE)),0,1)</f>
        <v>0</v>
      </c>
    </row>
    <row r="100" spans="1:23" ht="15.75" x14ac:dyDescent="0.25">
      <c r="A100" s="155">
        <v>2019</v>
      </c>
      <c r="B100">
        <v>4</v>
      </c>
      <c r="C100">
        <v>6</v>
      </c>
      <c r="D100">
        <v>99</v>
      </c>
      <c r="E100" t="s">
        <v>11</v>
      </c>
      <c r="F100" t="s">
        <v>4512</v>
      </c>
      <c r="G100" s="154">
        <f>SUM(P100:W100)</f>
        <v>0</v>
      </c>
      <c r="H100" s="20" t="s">
        <v>4513</v>
      </c>
      <c r="I100" t="s">
        <v>79</v>
      </c>
      <c r="J100" t="s">
        <v>74</v>
      </c>
      <c r="K100" t="s">
        <v>100</v>
      </c>
      <c r="L100">
        <v>205</v>
      </c>
      <c r="M100" t="s">
        <v>1095</v>
      </c>
      <c r="N100" t="s">
        <v>4514</v>
      </c>
      <c r="P100" s="154">
        <f>IF(ISERROR(VLOOKUP($H100,Validation!$L$2:$L$64,1,FALSE)),0,1)</f>
        <v>0</v>
      </c>
      <c r="Q100" s="154">
        <f>IF(ISERROR(VLOOKUP($H100,Validation!$M$2:$M$64,1,FALSE)),0,1)</f>
        <v>0</v>
      </c>
      <c r="R100" s="158">
        <f>IF(ISERROR(VLOOKUP($H100,Validation!$N$2:$N$64,1,FALSE)),0,1)</f>
        <v>0</v>
      </c>
      <c r="S100" s="154">
        <f>IF(ISERROR(VLOOKUP($H100,Validation!$O$2:$O$64,1,FALSE)),0,1)</f>
        <v>0</v>
      </c>
      <c r="T100" s="154">
        <f>IF(ISERROR(VLOOKUP($H100,Validation!$P$2:$P$64,1,FALSE)),0,1)</f>
        <v>0</v>
      </c>
      <c r="U100" s="154">
        <f>IF(ISERROR(VLOOKUP($H100,Validation!$Q$2:$Q$64,1,FALSE)),0,1)</f>
        <v>0</v>
      </c>
      <c r="V100" s="154">
        <f>IF(ISERROR(VLOOKUP($H100,Validation!$R$2:$R$64,1,FALSE)),0,1)</f>
        <v>0</v>
      </c>
      <c r="W100" s="154">
        <f>IF(ISERROR(VLOOKUP($H100,Validation!$S$2:$S$64,1,FALSE)),0,1)</f>
        <v>0</v>
      </c>
    </row>
    <row r="101" spans="1:23" ht="15.75" x14ac:dyDescent="0.25">
      <c r="A101" s="155">
        <v>2019</v>
      </c>
      <c r="B101">
        <v>4</v>
      </c>
      <c r="C101">
        <v>7</v>
      </c>
      <c r="D101">
        <v>100</v>
      </c>
      <c r="E101" t="s">
        <v>18</v>
      </c>
      <c r="G101" s="154">
        <f>SUM(P101:W101)</f>
        <v>0</v>
      </c>
      <c r="H101" s="20" t="s">
        <v>4515</v>
      </c>
      <c r="I101" t="s">
        <v>85</v>
      </c>
      <c r="J101" t="s">
        <v>80</v>
      </c>
      <c r="K101" t="s">
        <v>78</v>
      </c>
      <c r="L101">
        <v>198</v>
      </c>
      <c r="M101" t="s">
        <v>93</v>
      </c>
      <c r="N101" t="s">
        <v>3115</v>
      </c>
      <c r="P101" s="154">
        <f>IF(ISERROR(VLOOKUP($H101,Validation!$L$2:$L$64,1,FALSE)),0,1)</f>
        <v>0</v>
      </c>
      <c r="Q101" s="154">
        <f>IF(ISERROR(VLOOKUP($H101,Validation!$M$2:$M$64,1,FALSE)),0,1)</f>
        <v>0</v>
      </c>
      <c r="R101" s="158">
        <f>IF(ISERROR(VLOOKUP($H101,Validation!$N$2:$N$64,1,FALSE)),0,1)</f>
        <v>0</v>
      </c>
      <c r="S101" s="154">
        <f>IF(ISERROR(VLOOKUP($H101,Validation!$O$2:$O$64,1,FALSE)),0,1)</f>
        <v>0</v>
      </c>
      <c r="T101" s="154">
        <f>IF(ISERROR(VLOOKUP($H101,Validation!$P$2:$P$64,1,FALSE)),0,1)</f>
        <v>0</v>
      </c>
      <c r="U101" s="154">
        <f>IF(ISERROR(VLOOKUP($H101,Validation!$Q$2:$Q$64,1,FALSE)),0,1)</f>
        <v>0</v>
      </c>
      <c r="V101" s="154">
        <f>IF(ISERROR(VLOOKUP($H101,Validation!$R$2:$R$64,1,FALSE)),0,1)</f>
        <v>0</v>
      </c>
      <c r="W101" s="154">
        <f>IF(ISERROR(VLOOKUP($H101,Validation!$S$2:$S$64,1,FALSE)),0,1)</f>
        <v>0</v>
      </c>
    </row>
    <row r="102" spans="1:23" ht="15.75" x14ac:dyDescent="0.25">
      <c r="A102" s="155">
        <v>2019</v>
      </c>
      <c r="B102">
        <v>4</v>
      </c>
      <c r="C102">
        <v>8</v>
      </c>
      <c r="D102">
        <v>101</v>
      </c>
      <c r="E102" t="s">
        <v>6</v>
      </c>
      <c r="G102" s="154">
        <f>SUM(P102:W102)</f>
        <v>0</v>
      </c>
      <c r="H102" s="20" t="s">
        <v>4516</v>
      </c>
      <c r="I102" t="s">
        <v>79</v>
      </c>
      <c r="J102" t="s">
        <v>74</v>
      </c>
      <c r="K102" t="s">
        <v>75</v>
      </c>
      <c r="L102">
        <v>188</v>
      </c>
      <c r="M102" t="s">
        <v>142</v>
      </c>
      <c r="N102" t="s">
        <v>96</v>
      </c>
      <c r="P102" s="154">
        <f>IF(ISERROR(VLOOKUP($H102,Validation!$L$2:$L$64,1,FALSE)),0,1)</f>
        <v>0</v>
      </c>
      <c r="Q102" s="154">
        <f>IF(ISERROR(VLOOKUP($H102,Validation!$M$2:$M$64,1,FALSE)),0,1)</f>
        <v>0</v>
      </c>
      <c r="R102" s="158">
        <f>IF(ISERROR(VLOOKUP($H102,Validation!$N$2:$N$64,1,FALSE)),0,1)</f>
        <v>0</v>
      </c>
      <c r="S102" s="154">
        <f>IF(ISERROR(VLOOKUP($H102,Validation!$O$2:$O$64,1,FALSE)),0,1)</f>
        <v>0</v>
      </c>
      <c r="T102" s="154">
        <f>IF(ISERROR(VLOOKUP($H102,Validation!$P$2:$P$64,1,FALSE)),0,1)</f>
        <v>0</v>
      </c>
      <c r="U102" s="154">
        <f>IF(ISERROR(VLOOKUP($H102,Validation!$Q$2:$Q$64,1,FALSE)),0,1)</f>
        <v>0</v>
      </c>
      <c r="V102" s="154">
        <f>IF(ISERROR(VLOOKUP($H102,Validation!$R$2:$R$64,1,FALSE)),0,1)</f>
        <v>0</v>
      </c>
      <c r="W102" s="154">
        <f>IF(ISERROR(VLOOKUP($H102,Validation!$S$2:$S$64,1,FALSE)),0,1)</f>
        <v>0</v>
      </c>
    </row>
    <row r="103" spans="1:23" ht="15.75" x14ac:dyDescent="0.25">
      <c r="A103" s="155">
        <v>2019</v>
      </c>
      <c r="B103">
        <v>4</v>
      </c>
      <c r="C103">
        <v>9</v>
      </c>
      <c r="D103">
        <v>102</v>
      </c>
      <c r="E103" t="s">
        <v>10</v>
      </c>
      <c r="F103" t="s">
        <v>4517</v>
      </c>
      <c r="G103" s="154">
        <f>SUM(P103:W103)</f>
        <v>0</v>
      </c>
      <c r="H103" s="20" t="s">
        <v>4518</v>
      </c>
      <c r="I103" t="s">
        <v>85</v>
      </c>
      <c r="J103" t="s">
        <v>74</v>
      </c>
      <c r="K103" t="s">
        <v>78</v>
      </c>
      <c r="L103">
        <v>166</v>
      </c>
      <c r="M103" t="s">
        <v>3108</v>
      </c>
      <c r="N103" t="s">
        <v>4519</v>
      </c>
      <c r="P103" s="154">
        <f>IF(ISERROR(VLOOKUP($H103,Validation!$L$2:$L$64,1,FALSE)),0,1)</f>
        <v>0</v>
      </c>
      <c r="Q103" s="154">
        <f>IF(ISERROR(VLOOKUP($H103,Validation!$M$2:$M$64,1,FALSE)),0,1)</f>
        <v>0</v>
      </c>
      <c r="R103" s="158">
        <f>IF(ISERROR(VLOOKUP($H103,Validation!$N$2:$N$64,1,FALSE)),0,1)</f>
        <v>0</v>
      </c>
      <c r="S103" s="154">
        <f>IF(ISERROR(VLOOKUP($H103,Validation!$O$2:$O$64,1,FALSE)),0,1)</f>
        <v>0</v>
      </c>
      <c r="T103" s="154">
        <f>IF(ISERROR(VLOOKUP($H103,Validation!$P$2:$P$64,1,FALSE)),0,1)</f>
        <v>0</v>
      </c>
      <c r="U103" s="154">
        <f>IF(ISERROR(VLOOKUP($H103,Validation!$Q$2:$Q$64,1,FALSE)),0,1)</f>
        <v>0</v>
      </c>
      <c r="V103" s="154">
        <f>IF(ISERROR(VLOOKUP($H103,Validation!$R$2:$R$64,1,FALSE)),0,1)</f>
        <v>0</v>
      </c>
      <c r="W103" s="154">
        <f>IF(ISERROR(VLOOKUP($H103,Validation!$S$2:$S$64,1,FALSE)),0,1)</f>
        <v>0</v>
      </c>
    </row>
    <row r="104" spans="1:23" ht="15.75" x14ac:dyDescent="0.25">
      <c r="A104" s="155">
        <v>2019</v>
      </c>
      <c r="B104">
        <v>4</v>
      </c>
      <c r="C104">
        <v>10</v>
      </c>
      <c r="D104">
        <v>103</v>
      </c>
      <c r="E104" t="s">
        <v>28</v>
      </c>
      <c r="G104" s="154">
        <f>SUM(P104:W104)</f>
        <v>0</v>
      </c>
      <c r="H104" s="20" t="s">
        <v>4520</v>
      </c>
      <c r="I104" t="s">
        <v>79</v>
      </c>
      <c r="J104" t="s">
        <v>71</v>
      </c>
      <c r="K104" t="s">
        <v>72</v>
      </c>
      <c r="L104">
        <v>175</v>
      </c>
      <c r="M104" t="s">
        <v>73</v>
      </c>
      <c r="N104" t="s">
        <v>4521</v>
      </c>
      <c r="P104" s="154">
        <f>IF(ISERROR(VLOOKUP($H104,Validation!$L$2:$L$64,1,FALSE)),0,1)</f>
        <v>0</v>
      </c>
      <c r="Q104" s="154">
        <f>IF(ISERROR(VLOOKUP($H104,Validation!$M$2:$M$64,1,FALSE)),0,1)</f>
        <v>0</v>
      </c>
      <c r="R104" s="158">
        <f>IF(ISERROR(VLOOKUP($H104,Validation!$N$2:$N$64,1,FALSE)),0,1)</f>
        <v>0</v>
      </c>
      <c r="S104" s="154">
        <f>IF(ISERROR(VLOOKUP($H104,Validation!$O$2:$O$64,1,FALSE)),0,1)</f>
        <v>0</v>
      </c>
      <c r="T104" s="154">
        <f>IF(ISERROR(VLOOKUP($H104,Validation!$P$2:$P$64,1,FALSE)),0,1)</f>
        <v>0</v>
      </c>
      <c r="U104" s="154">
        <f>IF(ISERROR(VLOOKUP($H104,Validation!$Q$2:$Q$64,1,FALSE)),0,1)</f>
        <v>0</v>
      </c>
      <c r="V104" s="154">
        <f>IF(ISERROR(VLOOKUP($H104,Validation!$R$2:$R$64,1,FALSE)),0,1)</f>
        <v>0</v>
      </c>
      <c r="W104" s="154">
        <f>IF(ISERROR(VLOOKUP($H104,Validation!$S$2:$S$64,1,FALSE)),0,1)</f>
        <v>0</v>
      </c>
    </row>
    <row r="105" spans="1:23" ht="15.75" x14ac:dyDescent="0.25">
      <c r="A105" s="155">
        <v>2019</v>
      </c>
      <c r="B105">
        <v>4</v>
      </c>
      <c r="C105">
        <v>11</v>
      </c>
      <c r="D105">
        <v>104</v>
      </c>
      <c r="E105" t="s">
        <v>83</v>
      </c>
      <c r="F105" t="s">
        <v>4522</v>
      </c>
      <c r="G105" s="154">
        <f>SUM(P105:W105)</f>
        <v>0</v>
      </c>
      <c r="H105" s="20" t="s">
        <v>4523</v>
      </c>
      <c r="I105" t="s">
        <v>79</v>
      </c>
      <c r="J105" t="s">
        <v>94</v>
      </c>
      <c r="K105" t="s">
        <v>77</v>
      </c>
      <c r="L105">
        <v>192</v>
      </c>
      <c r="M105" t="s">
        <v>98</v>
      </c>
      <c r="N105" t="s">
        <v>3136</v>
      </c>
      <c r="P105" s="154">
        <f>IF(ISERROR(VLOOKUP($H105,Validation!$L$2:$L$64,1,FALSE)),0,1)</f>
        <v>0</v>
      </c>
      <c r="Q105" s="154">
        <f>IF(ISERROR(VLOOKUP($H105,Validation!$M$2:$M$64,1,FALSE)),0,1)</f>
        <v>0</v>
      </c>
      <c r="R105" s="158">
        <f>IF(ISERROR(VLOOKUP($H105,Validation!$N$2:$N$64,1,FALSE)),0,1)</f>
        <v>0</v>
      </c>
      <c r="S105" s="154">
        <f>IF(ISERROR(VLOOKUP($H105,Validation!$O$2:$O$64,1,FALSE)),0,1)</f>
        <v>0</v>
      </c>
      <c r="T105" s="154">
        <f>IF(ISERROR(VLOOKUP($H105,Validation!$P$2:$P$64,1,FALSE)),0,1)</f>
        <v>0</v>
      </c>
      <c r="U105" s="154">
        <f>IF(ISERROR(VLOOKUP($H105,Validation!$Q$2:$Q$64,1,FALSE)),0,1)</f>
        <v>0</v>
      </c>
      <c r="V105" s="154">
        <f>IF(ISERROR(VLOOKUP($H105,Validation!$R$2:$R$64,1,FALSE)),0,1)</f>
        <v>0</v>
      </c>
      <c r="W105" s="154">
        <f>IF(ISERROR(VLOOKUP($H105,Validation!$S$2:$S$64,1,FALSE)),0,1)</f>
        <v>0</v>
      </c>
    </row>
    <row r="106" spans="1:23" ht="15.75" x14ac:dyDescent="0.25">
      <c r="A106" s="155">
        <v>2019</v>
      </c>
      <c r="B106">
        <v>4</v>
      </c>
      <c r="C106">
        <v>12</v>
      </c>
      <c r="D106">
        <v>105</v>
      </c>
      <c r="E106" t="s">
        <v>13</v>
      </c>
      <c r="G106" s="154">
        <f>SUM(P106:W106)</f>
        <v>0</v>
      </c>
      <c r="H106" s="20" t="s">
        <v>4524</v>
      </c>
      <c r="I106" t="s">
        <v>90</v>
      </c>
      <c r="J106" t="s">
        <v>80</v>
      </c>
      <c r="K106" t="s">
        <v>77</v>
      </c>
      <c r="L106">
        <v>187</v>
      </c>
      <c r="M106" t="s">
        <v>1192</v>
      </c>
      <c r="N106" t="s">
        <v>4525</v>
      </c>
      <c r="P106" s="154">
        <f>IF(ISERROR(VLOOKUP($H106,Validation!$L$2:$L$64,1,FALSE)),0,1)</f>
        <v>0</v>
      </c>
      <c r="Q106" s="154">
        <f>IF(ISERROR(VLOOKUP($H106,Validation!$M$2:$M$64,1,FALSE)),0,1)</f>
        <v>0</v>
      </c>
      <c r="R106" s="158">
        <f>IF(ISERROR(VLOOKUP($H106,Validation!$N$2:$N$64,1,FALSE)),0,1)</f>
        <v>0</v>
      </c>
      <c r="S106" s="154">
        <f>IF(ISERROR(VLOOKUP($H106,Validation!$O$2:$O$64,1,FALSE)),0,1)</f>
        <v>0</v>
      </c>
      <c r="T106" s="154">
        <f>IF(ISERROR(VLOOKUP($H106,Validation!$P$2:$P$64,1,FALSE)),0,1)</f>
        <v>0</v>
      </c>
      <c r="U106" s="154">
        <f>IF(ISERROR(VLOOKUP($H106,Validation!$Q$2:$Q$64,1,FALSE)),0,1)</f>
        <v>0</v>
      </c>
      <c r="V106" s="154">
        <f>IF(ISERROR(VLOOKUP($H106,Validation!$R$2:$R$64,1,FALSE)),0,1)</f>
        <v>0</v>
      </c>
      <c r="W106" s="154">
        <f>IF(ISERROR(VLOOKUP($H106,Validation!$S$2:$S$64,1,FALSE)),0,1)</f>
        <v>0</v>
      </c>
    </row>
    <row r="107" spans="1:23" ht="15.75" x14ac:dyDescent="0.25">
      <c r="A107" s="155">
        <v>2019</v>
      </c>
      <c r="B107">
        <v>4</v>
      </c>
      <c r="C107">
        <v>13</v>
      </c>
      <c r="D107">
        <v>106</v>
      </c>
      <c r="E107" t="s">
        <v>19</v>
      </c>
      <c r="G107" s="154">
        <f>SUM(P107:W107)</f>
        <v>0</v>
      </c>
      <c r="H107" s="20" t="s">
        <v>4526</v>
      </c>
      <c r="I107" t="s">
        <v>79</v>
      </c>
      <c r="J107" t="s">
        <v>71</v>
      </c>
      <c r="K107" t="s">
        <v>72</v>
      </c>
      <c r="L107">
        <v>200</v>
      </c>
      <c r="M107" t="s">
        <v>1158</v>
      </c>
      <c r="N107" t="s">
        <v>3075</v>
      </c>
      <c r="P107" s="154">
        <f>IF(ISERROR(VLOOKUP($H107,Validation!$L$2:$L$64,1,FALSE)),0,1)</f>
        <v>0</v>
      </c>
      <c r="Q107" s="154">
        <f>IF(ISERROR(VLOOKUP($H107,Validation!$M$2:$M$64,1,FALSE)),0,1)</f>
        <v>0</v>
      </c>
      <c r="R107" s="158">
        <f>IF(ISERROR(VLOOKUP($H107,Validation!$N$2:$N$64,1,FALSE)),0,1)</f>
        <v>0</v>
      </c>
      <c r="S107" s="154">
        <f>IF(ISERROR(VLOOKUP($H107,Validation!$O$2:$O$64,1,FALSE)),0,1)</f>
        <v>0</v>
      </c>
      <c r="T107" s="154">
        <f>IF(ISERROR(VLOOKUP($H107,Validation!$P$2:$P$64,1,FALSE)),0,1)</f>
        <v>0</v>
      </c>
      <c r="U107" s="154">
        <f>IF(ISERROR(VLOOKUP($H107,Validation!$Q$2:$Q$64,1,FALSE)),0,1)</f>
        <v>0</v>
      </c>
      <c r="V107" s="154">
        <f>IF(ISERROR(VLOOKUP($H107,Validation!$R$2:$R$64,1,FALSE)),0,1)</f>
        <v>0</v>
      </c>
      <c r="W107" s="154">
        <f>IF(ISERROR(VLOOKUP($H107,Validation!$S$2:$S$64,1,FALSE)),0,1)</f>
        <v>0</v>
      </c>
    </row>
    <row r="108" spans="1:23" ht="15.75" x14ac:dyDescent="0.25">
      <c r="A108" s="155">
        <v>2019</v>
      </c>
      <c r="B108">
        <v>4</v>
      </c>
      <c r="C108">
        <v>14</v>
      </c>
      <c r="D108">
        <v>107</v>
      </c>
      <c r="E108" t="s">
        <v>61</v>
      </c>
      <c r="G108" s="154">
        <f>SUM(P108:W108)</f>
        <v>0</v>
      </c>
      <c r="H108" s="20" t="s">
        <v>4527</v>
      </c>
      <c r="I108" t="s">
        <v>85</v>
      </c>
      <c r="J108" t="s">
        <v>81</v>
      </c>
      <c r="K108" t="s">
        <v>78</v>
      </c>
      <c r="L108">
        <v>159</v>
      </c>
      <c r="M108" t="s">
        <v>92</v>
      </c>
      <c r="N108" t="s">
        <v>3181</v>
      </c>
      <c r="P108" s="154">
        <f>IF(ISERROR(VLOOKUP($H108,Validation!$L$2:$L$64,1,FALSE)),0,1)</f>
        <v>0</v>
      </c>
      <c r="Q108" s="154">
        <f>IF(ISERROR(VLOOKUP($H108,Validation!$M$2:$M$64,1,FALSE)),0,1)</f>
        <v>0</v>
      </c>
      <c r="R108" s="158">
        <f>IF(ISERROR(VLOOKUP($H108,Validation!$N$2:$N$64,1,FALSE)),0,1)</f>
        <v>0</v>
      </c>
      <c r="S108" s="154">
        <f>IF(ISERROR(VLOOKUP($H108,Validation!$O$2:$O$64,1,FALSE)),0,1)</f>
        <v>0</v>
      </c>
      <c r="T108" s="154">
        <f>IF(ISERROR(VLOOKUP($H108,Validation!$P$2:$P$64,1,FALSE)),0,1)</f>
        <v>0</v>
      </c>
      <c r="U108" s="154">
        <f>IF(ISERROR(VLOOKUP($H108,Validation!$Q$2:$Q$64,1,FALSE)),0,1)</f>
        <v>0</v>
      </c>
      <c r="V108" s="154">
        <f>IF(ISERROR(VLOOKUP($H108,Validation!$R$2:$R$64,1,FALSE)),0,1)</f>
        <v>0</v>
      </c>
      <c r="W108" s="154">
        <f>IF(ISERROR(VLOOKUP($H108,Validation!$S$2:$S$64,1,FALSE)),0,1)</f>
        <v>0</v>
      </c>
    </row>
    <row r="109" spans="1:23" ht="15.75" x14ac:dyDescent="0.25">
      <c r="A109" s="155">
        <v>2019</v>
      </c>
      <c r="B109">
        <v>4</v>
      </c>
      <c r="C109">
        <v>15</v>
      </c>
      <c r="D109">
        <v>108</v>
      </c>
      <c r="E109" t="s">
        <v>30</v>
      </c>
      <c r="F109" t="s">
        <v>4528</v>
      </c>
      <c r="G109" s="154">
        <f>SUM(P109:W109)</f>
        <v>0</v>
      </c>
      <c r="H109" s="20" t="s">
        <v>4529</v>
      </c>
      <c r="I109" t="s">
        <v>70</v>
      </c>
      <c r="J109" t="s">
        <v>81</v>
      </c>
      <c r="K109" t="s">
        <v>75</v>
      </c>
      <c r="L109">
        <v>190</v>
      </c>
      <c r="M109" t="s">
        <v>92</v>
      </c>
      <c r="N109" t="s">
        <v>4530</v>
      </c>
      <c r="P109" s="154">
        <f>IF(ISERROR(VLOOKUP($H109,Validation!$L$2:$L$64,1,FALSE)),0,1)</f>
        <v>0</v>
      </c>
      <c r="Q109" s="154">
        <f>IF(ISERROR(VLOOKUP($H109,Validation!$M$2:$M$64,1,FALSE)),0,1)</f>
        <v>0</v>
      </c>
      <c r="R109" s="158">
        <f>IF(ISERROR(VLOOKUP($H109,Validation!$N$2:$N$64,1,FALSE)),0,1)</f>
        <v>0</v>
      </c>
      <c r="S109" s="154">
        <f>IF(ISERROR(VLOOKUP($H109,Validation!$O$2:$O$64,1,FALSE)),0,1)</f>
        <v>0</v>
      </c>
      <c r="T109" s="154">
        <f>IF(ISERROR(VLOOKUP($H109,Validation!$P$2:$P$64,1,FALSE)),0,1)</f>
        <v>0</v>
      </c>
      <c r="U109" s="154">
        <f>IF(ISERROR(VLOOKUP($H109,Validation!$Q$2:$Q$64,1,FALSE)),0,1)</f>
        <v>0</v>
      </c>
      <c r="V109" s="154">
        <f>IF(ISERROR(VLOOKUP($H109,Validation!$R$2:$R$64,1,FALSE)),0,1)</f>
        <v>0</v>
      </c>
      <c r="W109" s="154">
        <f>IF(ISERROR(VLOOKUP($H109,Validation!$S$2:$S$64,1,FALSE)),0,1)</f>
        <v>0</v>
      </c>
    </row>
    <row r="110" spans="1:23" ht="15.75" x14ac:dyDescent="0.25">
      <c r="A110" s="155">
        <v>2019</v>
      </c>
      <c r="B110">
        <v>4</v>
      </c>
      <c r="C110">
        <v>16</v>
      </c>
      <c r="D110">
        <v>109</v>
      </c>
      <c r="E110" t="s">
        <v>3081</v>
      </c>
      <c r="F110" t="s">
        <v>4531</v>
      </c>
      <c r="G110" s="154">
        <f>SUM(P110:W110)</f>
        <v>0</v>
      </c>
      <c r="H110" s="20" t="s">
        <v>4532</v>
      </c>
      <c r="I110" t="s">
        <v>79</v>
      </c>
      <c r="J110" t="s">
        <v>74</v>
      </c>
      <c r="K110" t="s">
        <v>97</v>
      </c>
      <c r="L110">
        <v>188</v>
      </c>
      <c r="M110" t="s">
        <v>76</v>
      </c>
      <c r="N110" t="s">
        <v>4533</v>
      </c>
      <c r="P110" s="154">
        <f>IF(ISERROR(VLOOKUP($H110,Validation!$L$2:$L$64,1,FALSE)),0,1)</f>
        <v>0</v>
      </c>
      <c r="Q110" s="154">
        <f>IF(ISERROR(VLOOKUP($H110,Validation!$M$2:$M$64,1,FALSE)),0,1)</f>
        <v>0</v>
      </c>
      <c r="R110" s="158">
        <f>IF(ISERROR(VLOOKUP($H110,Validation!$N$2:$N$64,1,FALSE)),0,1)</f>
        <v>0</v>
      </c>
      <c r="S110" s="154">
        <f>IF(ISERROR(VLOOKUP($H110,Validation!$O$2:$O$64,1,FALSE)),0,1)</f>
        <v>0</v>
      </c>
      <c r="T110" s="154">
        <f>IF(ISERROR(VLOOKUP($H110,Validation!$P$2:$P$64,1,FALSE)),0,1)</f>
        <v>0</v>
      </c>
      <c r="U110" s="154">
        <f>IF(ISERROR(VLOOKUP($H110,Validation!$Q$2:$Q$64,1,FALSE)),0,1)</f>
        <v>0</v>
      </c>
      <c r="V110" s="154">
        <f>IF(ISERROR(VLOOKUP($H110,Validation!$R$2:$R$64,1,FALSE)),0,1)</f>
        <v>0</v>
      </c>
      <c r="W110" s="154">
        <f>IF(ISERROR(VLOOKUP($H110,Validation!$S$2:$S$64,1,FALSE)),0,1)</f>
        <v>0</v>
      </c>
    </row>
    <row r="111" spans="1:23" ht="15.75" x14ac:dyDescent="0.25">
      <c r="A111" s="155">
        <v>2019</v>
      </c>
      <c r="B111">
        <v>4</v>
      </c>
      <c r="C111">
        <v>17</v>
      </c>
      <c r="D111">
        <v>110</v>
      </c>
      <c r="E111" t="s">
        <v>128</v>
      </c>
      <c r="G111" s="154">
        <f>SUM(P111:W111)</f>
        <v>0</v>
      </c>
      <c r="H111" s="20" t="s">
        <v>4534</v>
      </c>
      <c r="I111" t="s">
        <v>70</v>
      </c>
      <c r="J111" t="s">
        <v>74</v>
      </c>
      <c r="K111" t="s">
        <v>77</v>
      </c>
      <c r="L111">
        <v>186</v>
      </c>
      <c r="M111" t="s">
        <v>3108</v>
      </c>
      <c r="N111" t="s">
        <v>4535</v>
      </c>
      <c r="P111" s="154">
        <f>IF(ISERROR(VLOOKUP($H111,Validation!$L$2:$L$64,1,FALSE)),0,1)</f>
        <v>0</v>
      </c>
      <c r="Q111" s="154">
        <f>IF(ISERROR(VLOOKUP($H111,Validation!$M$2:$M$64,1,FALSE)),0,1)</f>
        <v>0</v>
      </c>
      <c r="R111" s="158">
        <f>IF(ISERROR(VLOOKUP($H111,Validation!$N$2:$N$64,1,FALSE)),0,1)</f>
        <v>0</v>
      </c>
      <c r="S111" s="154">
        <f>IF(ISERROR(VLOOKUP($H111,Validation!$O$2:$O$64,1,FALSE)),0,1)</f>
        <v>0</v>
      </c>
      <c r="T111" s="154">
        <f>IF(ISERROR(VLOOKUP($H111,Validation!$P$2:$P$64,1,FALSE)),0,1)</f>
        <v>0</v>
      </c>
      <c r="U111" s="154">
        <f>IF(ISERROR(VLOOKUP($H111,Validation!$Q$2:$Q$64,1,FALSE)),0,1)</f>
        <v>0</v>
      </c>
      <c r="V111" s="154">
        <f>IF(ISERROR(VLOOKUP($H111,Validation!$R$2:$R$64,1,FALSE)),0,1)</f>
        <v>0</v>
      </c>
      <c r="W111" s="154">
        <f>IF(ISERROR(VLOOKUP($H111,Validation!$S$2:$S$64,1,FALSE)),0,1)</f>
        <v>0</v>
      </c>
    </row>
    <row r="112" spans="1:23" ht="15.75" x14ac:dyDescent="0.25">
      <c r="A112" s="155">
        <v>2019</v>
      </c>
      <c r="B112">
        <v>4</v>
      </c>
      <c r="C112">
        <v>18</v>
      </c>
      <c r="D112">
        <v>111</v>
      </c>
      <c r="E112" t="s">
        <v>16</v>
      </c>
      <c r="G112" s="154">
        <f>SUM(P112:W112)</f>
        <v>0</v>
      </c>
      <c r="H112" s="20" t="s">
        <v>4536</v>
      </c>
      <c r="I112" t="s">
        <v>79</v>
      </c>
      <c r="J112" t="s">
        <v>94</v>
      </c>
      <c r="K112" t="s">
        <v>86</v>
      </c>
      <c r="L112">
        <v>172</v>
      </c>
      <c r="M112" t="s">
        <v>98</v>
      </c>
      <c r="N112" t="s">
        <v>4537</v>
      </c>
      <c r="P112" s="154">
        <f>IF(ISERROR(VLOOKUP($H112,Validation!$L$2:$L$64,1,FALSE)),0,1)</f>
        <v>0</v>
      </c>
      <c r="Q112" s="154">
        <f>IF(ISERROR(VLOOKUP($H112,Validation!$M$2:$M$64,1,FALSE)),0,1)</f>
        <v>0</v>
      </c>
      <c r="R112" s="158">
        <f>IF(ISERROR(VLOOKUP($H112,Validation!$N$2:$N$64,1,FALSE)),0,1)</f>
        <v>0</v>
      </c>
      <c r="S112" s="154">
        <f>IF(ISERROR(VLOOKUP($H112,Validation!$O$2:$O$64,1,FALSE)),0,1)</f>
        <v>0</v>
      </c>
      <c r="T112" s="154">
        <f>IF(ISERROR(VLOOKUP($H112,Validation!$P$2:$P$64,1,FALSE)),0,1)</f>
        <v>0</v>
      </c>
      <c r="U112" s="154">
        <f>IF(ISERROR(VLOOKUP($H112,Validation!$Q$2:$Q$64,1,FALSE)),0,1)</f>
        <v>0</v>
      </c>
      <c r="V112" s="154">
        <f>IF(ISERROR(VLOOKUP($H112,Validation!$R$2:$R$64,1,FALSE)),0,1)</f>
        <v>0</v>
      </c>
      <c r="W112" s="154">
        <f>IF(ISERROR(VLOOKUP($H112,Validation!$S$2:$S$64,1,FALSE)),0,1)</f>
        <v>0</v>
      </c>
    </row>
    <row r="113" spans="1:23" ht="15.75" x14ac:dyDescent="0.25">
      <c r="A113" s="155">
        <v>2019</v>
      </c>
      <c r="B113">
        <v>4</v>
      </c>
      <c r="C113">
        <v>19</v>
      </c>
      <c r="D113">
        <v>112</v>
      </c>
      <c r="E113" t="s">
        <v>26</v>
      </c>
      <c r="F113" t="s">
        <v>4538</v>
      </c>
      <c r="G113" s="154">
        <f>SUM(P113:W113)</f>
        <v>0</v>
      </c>
      <c r="H113" s="20" t="s">
        <v>4539</v>
      </c>
      <c r="I113" t="s">
        <v>79</v>
      </c>
      <c r="J113" t="s">
        <v>74</v>
      </c>
      <c r="K113" t="s">
        <v>75</v>
      </c>
      <c r="L113">
        <v>176</v>
      </c>
      <c r="M113" t="s">
        <v>93</v>
      </c>
      <c r="N113" t="s">
        <v>4540</v>
      </c>
      <c r="P113" s="154">
        <f>IF(ISERROR(VLOOKUP($H113,Validation!$L$2:$L$64,1,FALSE)),0,1)</f>
        <v>0</v>
      </c>
      <c r="Q113" s="154">
        <f>IF(ISERROR(VLOOKUP($H113,Validation!$M$2:$M$64,1,FALSE)),0,1)</f>
        <v>0</v>
      </c>
      <c r="R113" s="158">
        <f>IF(ISERROR(VLOOKUP($H113,Validation!$N$2:$N$64,1,FALSE)),0,1)</f>
        <v>0</v>
      </c>
      <c r="S113" s="154">
        <f>IF(ISERROR(VLOOKUP($H113,Validation!$O$2:$O$64,1,FALSE)),0,1)</f>
        <v>0</v>
      </c>
      <c r="T113" s="154">
        <f>IF(ISERROR(VLOOKUP($H113,Validation!$P$2:$P$64,1,FALSE)),0,1)</f>
        <v>0</v>
      </c>
      <c r="U113" s="154">
        <f>IF(ISERROR(VLOOKUP($H113,Validation!$Q$2:$Q$64,1,FALSE)),0,1)</f>
        <v>0</v>
      </c>
      <c r="V113" s="154">
        <f>IF(ISERROR(VLOOKUP($H113,Validation!$R$2:$R$64,1,FALSE)),0,1)</f>
        <v>0</v>
      </c>
      <c r="W113" s="154">
        <f>IF(ISERROR(VLOOKUP($H113,Validation!$S$2:$S$64,1,FALSE)),0,1)</f>
        <v>0</v>
      </c>
    </row>
    <row r="114" spans="1:23" ht="15.75" x14ac:dyDescent="0.25">
      <c r="A114" s="155">
        <v>2019</v>
      </c>
      <c r="B114">
        <v>4</v>
      </c>
      <c r="C114">
        <v>20</v>
      </c>
      <c r="D114">
        <v>113</v>
      </c>
      <c r="E114" t="s">
        <v>35</v>
      </c>
      <c r="G114" s="154">
        <f>SUM(P114:W114)</f>
        <v>0</v>
      </c>
      <c r="H114" s="20" t="s">
        <v>4541</v>
      </c>
      <c r="I114" t="s">
        <v>70</v>
      </c>
      <c r="J114" t="s">
        <v>88</v>
      </c>
      <c r="K114" t="s">
        <v>77</v>
      </c>
      <c r="L114">
        <v>200</v>
      </c>
      <c r="M114" t="s">
        <v>118</v>
      </c>
      <c r="N114" t="s">
        <v>4542</v>
      </c>
      <c r="P114" s="154">
        <f>IF(ISERROR(VLOOKUP($H114,Validation!$L$2:$L$64,1,FALSE)),0,1)</f>
        <v>0</v>
      </c>
      <c r="Q114" s="154">
        <f>IF(ISERROR(VLOOKUP($H114,Validation!$M$2:$M$64,1,FALSE)),0,1)</f>
        <v>0</v>
      </c>
      <c r="R114" s="158">
        <f>IF(ISERROR(VLOOKUP($H114,Validation!$N$2:$N$64,1,FALSE)),0,1)</f>
        <v>0</v>
      </c>
      <c r="S114" s="154">
        <f>IF(ISERROR(VLOOKUP($H114,Validation!$O$2:$O$64,1,FALSE)),0,1)</f>
        <v>0</v>
      </c>
      <c r="T114" s="154">
        <f>IF(ISERROR(VLOOKUP($H114,Validation!$P$2:$P$64,1,FALSE)),0,1)</f>
        <v>0</v>
      </c>
      <c r="U114" s="154">
        <f>IF(ISERROR(VLOOKUP($H114,Validation!$Q$2:$Q$64,1,FALSE)),0,1)</f>
        <v>0</v>
      </c>
      <c r="V114" s="154">
        <f>IF(ISERROR(VLOOKUP($H114,Validation!$R$2:$R$64,1,FALSE)),0,1)</f>
        <v>0</v>
      </c>
      <c r="W114" s="154">
        <f>IF(ISERROR(VLOOKUP($H114,Validation!$S$2:$S$64,1,FALSE)),0,1)</f>
        <v>0</v>
      </c>
    </row>
    <row r="115" spans="1:23" ht="15.75" x14ac:dyDescent="0.25">
      <c r="A115" s="155">
        <v>2019</v>
      </c>
      <c r="B115">
        <v>4</v>
      </c>
      <c r="C115">
        <v>21</v>
      </c>
      <c r="D115">
        <v>114</v>
      </c>
      <c r="E115" t="s">
        <v>83</v>
      </c>
      <c r="F115" t="s">
        <v>4543</v>
      </c>
      <c r="G115" s="154">
        <f>SUM(P115:W115)</f>
        <v>0</v>
      </c>
      <c r="H115" s="20" t="s">
        <v>4544</v>
      </c>
      <c r="I115" t="s">
        <v>90</v>
      </c>
      <c r="J115" t="s">
        <v>81</v>
      </c>
      <c r="K115" t="s">
        <v>91</v>
      </c>
      <c r="L115">
        <v>190</v>
      </c>
      <c r="M115" t="s">
        <v>3071</v>
      </c>
      <c r="N115" t="s">
        <v>4545</v>
      </c>
      <c r="P115" s="154">
        <f>IF(ISERROR(VLOOKUP($H115,Validation!$L$2:$L$64,1,FALSE)),0,1)</f>
        <v>0</v>
      </c>
      <c r="Q115" s="154">
        <f>IF(ISERROR(VLOOKUP($H115,Validation!$M$2:$M$64,1,FALSE)),0,1)</f>
        <v>0</v>
      </c>
      <c r="R115" s="158">
        <f>IF(ISERROR(VLOOKUP($H115,Validation!$N$2:$N$64,1,FALSE)),0,1)</f>
        <v>0</v>
      </c>
      <c r="S115" s="154">
        <f>IF(ISERROR(VLOOKUP($H115,Validation!$O$2:$O$64,1,FALSE)),0,1)</f>
        <v>0</v>
      </c>
      <c r="T115" s="154">
        <f>IF(ISERROR(VLOOKUP($H115,Validation!$P$2:$P$64,1,FALSE)),0,1)</f>
        <v>0</v>
      </c>
      <c r="U115" s="154">
        <f>IF(ISERROR(VLOOKUP($H115,Validation!$Q$2:$Q$64,1,FALSE)),0,1)</f>
        <v>0</v>
      </c>
      <c r="V115" s="154">
        <f>IF(ISERROR(VLOOKUP($H115,Validation!$R$2:$R$64,1,FALSE)),0,1)</f>
        <v>0</v>
      </c>
      <c r="W115" s="154">
        <f>IF(ISERROR(VLOOKUP($H115,Validation!$S$2:$S$64,1,FALSE)),0,1)</f>
        <v>0</v>
      </c>
    </row>
    <row r="116" spans="1:23" ht="15.75" x14ac:dyDescent="0.25">
      <c r="A116" s="155">
        <v>2019</v>
      </c>
      <c r="B116">
        <v>4</v>
      </c>
      <c r="C116">
        <v>22</v>
      </c>
      <c r="D116">
        <v>115</v>
      </c>
      <c r="E116" t="s">
        <v>33</v>
      </c>
      <c r="G116" s="154">
        <f>SUM(P116:W116)</f>
        <v>0</v>
      </c>
      <c r="H116" s="20" t="s">
        <v>4546</v>
      </c>
      <c r="I116" t="s">
        <v>70</v>
      </c>
      <c r="J116" t="s">
        <v>81</v>
      </c>
      <c r="K116" t="s">
        <v>99</v>
      </c>
      <c r="L116">
        <v>161</v>
      </c>
      <c r="M116" t="s">
        <v>87</v>
      </c>
      <c r="N116" t="s">
        <v>4547</v>
      </c>
      <c r="P116" s="154">
        <f>IF(ISERROR(VLOOKUP($H116,Validation!$L$2:$L$64,1,FALSE)),0,1)</f>
        <v>0</v>
      </c>
      <c r="Q116" s="154">
        <f>IF(ISERROR(VLOOKUP($H116,Validation!$M$2:$M$64,1,FALSE)),0,1)</f>
        <v>0</v>
      </c>
      <c r="R116" s="158">
        <f>IF(ISERROR(VLOOKUP($H116,Validation!$N$2:$N$64,1,FALSE)),0,1)</f>
        <v>0</v>
      </c>
      <c r="S116" s="154">
        <f>IF(ISERROR(VLOOKUP($H116,Validation!$O$2:$O$64,1,FALSE)),0,1)</f>
        <v>0</v>
      </c>
      <c r="T116" s="154">
        <f>IF(ISERROR(VLOOKUP($H116,Validation!$P$2:$P$64,1,FALSE)),0,1)</f>
        <v>0</v>
      </c>
      <c r="U116" s="154">
        <f>IF(ISERROR(VLOOKUP($H116,Validation!$Q$2:$Q$64,1,FALSE)),0,1)</f>
        <v>0</v>
      </c>
      <c r="V116" s="154">
        <f>IF(ISERROR(VLOOKUP($H116,Validation!$R$2:$R$64,1,FALSE)),0,1)</f>
        <v>0</v>
      </c>
      <c r="W116" s="154">
        <f>IF(ISERROR(VLOOKUP($H116,Validation!$S$2:$S$64,1,FALSE)),0,1)</f>
        <v>0</v>
      </c>
    </row>
    <row r="117" spans="1:23" ht="15.75" x14ac:dyDescent="0.25">
      <c r="A117" s="155">
        <v>2019</v>
      </c>
      <c r="B117">
        <v>4</v>
      </c>
      <c r="C117">
        <v>23</v>
      </c>
      <c r="D117">
        <v>116</v>
      </c>
      <c r="E117" t="s">
        <v>12</v>
      </c>
      <c r="F117" t="s">
        <v>4548</v>
      </c>
      <c r="G117" s="154">
        <f>SUM(P117:W117)</f>
        <v>0</v>
      </c>
      <c r="H117" s="20" t="s">
        <v>4549</v>
      </c>
      <c r="I117" t="s">
        <v>90</v>
      </c>
      <c r="J117" t="s">
        <v>94</v>
      </c>
      <c r="K117" t="s">
        <v>72</v>
      </c>
      <c r="L117">
        <v>183</v>
      </c>
      <c r="M117" t="s">
        <v>98</v>
      </c>
      <c r="N117" t="s">
        <v>4550</v>
      </c>
      <c r="P117" s="154">
        <f>IF(ISERROR(VLOOKUP($H117,Validation!$L$2:$L$64,1,FALSE)),0,1)</f>
        <v>0</v>
      </c>
      <c r="Q117" s="154">
        <f>IF(ISERROR(VLOOKUP($H117,Validation!$M$2:$M$64,1,FALSE)),0,1)</f>
        <v>0</v>
      </c>
      <c r="R117" s="158">
        <f>IF(ISERROR(VLOOKUP($H117,Validation!$N$2:$N$64,1,FALSE)),0,1)</f>
        <v>0</v>
      </c>
      <c r="S117" s="154">
        <f>IF(ISERROR(VLOOKUP($H117,Validation!$O$2:$O$64,1,FALSE)),0,1)</f>
        <v>0</v>
      </c>
      <c r="T117" s="154">
        <f>IF(ISERROR(VLOOKUP($H117,Validation!$P$2:$P$64,1,FALSE)),0,1)</f>
        <v>0</v>
      </c>
      <c r="U117" s="154">
        <f>IF(ISERROR(VLOOKUP($H117,Validation!$Q$2:$Q$64,1,FALSE)),0,1)</f>
        <v>0</v>
      </c>
      <c r="V117" s="154">
        <f>IF(ISERROR(VLOOKUP($H117,Validation!$R$2:$R$64,1,FALSE)),0,1)</f>
        <v>0</v>
      </c>
      <c r="W117" s="154">
        <f>IF(ISERROR(VLOOKUP($H117,Validation!$S$2:$S$64,1,FALSE)),0,1)</f>
        <v>0</v>
      </c>
    </row>
    <row r="118" spans="1:23" ht="15.75" x14ac:dyDescent="0.25">
      <c r="A118" s="155">
        <v>2019</v>
      </c>
      <c r="B118">
        <v>4</v>
      </c>
      <c r="C118">
        <v>24</v>
      </c>
      <c r="D118">
        <v>117</v>
      </c>
      <c r="E118" t="s">
        <v>3081</v>
      </c>
      <c r="G118" s="154">
        <f>SUM(P118:W118)</f>
        <v>0</v>
      </c>
      <c r="H118" s="20" t="s">
        <v>4551</v>
      </c>
      <c r="I118" t="s">
        <v>79</v>
      </c>
      <c r="J118" t="s">
        <v>81</v>
      </c>
      <c r="K118" t="s">
        <v>99</v>
      </c>
      <c r="L118">
        <v>167</v>
      </c>
      <c r="M118" t="s">
        <v>92</v>
      </c>
      <c r="N118" t="s">
        <v>4552</v>
      </c>
      <c r="P118" s="154">
        <f>IF(ISERROR(VLOOKUP($H118,Validation!$L$2:$L$64,1,FALSE)),0,1)</f>
        <v>0</v>
      </c>
      <c r="Q118" s="154">
        <f>IF(ISERROR(VLOOKUP($H118,Validation!$M$2:$M$64,1,FALSE)),0,1)</f>
        <v>0</v>
      </c>
      <c r="R118" s="158">
        <f>IF(ISERROR(VLOOKUP($H118,Validation!$N$2:$N$64,1,FALSE)),0,1)</f>
        <v>0</v>
      </c>
      <c r="S118" s="154">
        <f>IF(ISERROR(VLOOKUP($H118,Validation!$O$2:$O$64,1,FALSE)),0,1)</f>
        <v>0</v>
      </c>
      <c r="T118" s="154">
        <f>IF(ISERROR(VLOOKUP($H118,Validation!$P$2:$P$64,1,FALSE)),0,1)</f>
        <v>0</v>
      </c>
      <c r="U118" s="154">
        <f>IF(ISERROR(VLOOKUP($H118,Validation!$Q$2:$Q$64,1,FALSE)),0,1)</f>
        <v>0</v>
      </c>
      <c r="V118" s="154">
        <f>IF(ISERROR(VLOOKUP($H118,Validation!$R$2:$R$64,1,FALSE)),0,1)</f>
        <v>0</v>
      </c>
      <c r="W118" s="154">
        <f>IF(ISERROR(VLOOKUP($H118,Validation!$S$2:$S$64,1,FALSE)),0,1)</f>
        <v>0</v>
      </c>
    </row>
    <row r="119" spans="1:23" ht="15.75" x14ac:dyDescent="0.25">
      <c r="A119" s="155">
        <v>2019</v>
      </c>
      <c r="B119">
        <v>4</v>
      </c>
      <c r="C119">
        <v>25</v>
      </c>
      <c r="D119">
        <v>118</v>
      </c>
      <c r="E119" t="s">
        <v>24</v>
      </c>
      <c r="F119" t="s">
        <v>4553</v>
      </c>
      <c r="G119" s="154">
        <f>SUM(P119:W119)</f>
        <v>0</v>
      </c>
      <c r="H119" s="20" t="s">
        <v>4554</v>
      </c>
      <c r="I119" t="s">
        <v>79</v>
      </c>
      <c r="J119" t="s">
        <v>74</v>
      </c>
      <c r="K119" t="s">
        <v>86</v>
      </c>
      <c r="L119">
        <v>198</v>
      </c>
      <c r="M119" t="s">
        <v>142</v>
      </c>
      <c r="N119" t="s">
        <v>96</v>
      </c>
      <c r="P119" s="154">
        <f>IF(ISERROR(VLOOKUP($H119,Validation!$L$2:$L$64,1,FALSE)),0,1)</f>
        <v>0</v>
      </c>
      <c r="Q119" s="154">
        <f>IF(ISERROR(VLOOKUP($H119,Validation!$M$2:$M$64,1,FALSE)),0,1)</f>
        <v>0</v>
      </c>
      <c r="R119" s="158">
        <f>IF(ISERROR(VLOOKUP($H119,Validation!$N$2:$N$64,1,FALSE)),0,1)</f>
        <v>0</v>
      </c>
      <c r="S119" s="154">
        <f>IF(ISERROR(VLOOKUP($H119,Validation!$O$2:$O$64,1,FALSE)),0,1)</f>
        <v>0</v>
      </c>
      <c r="T119" s="154">
        <f>IF(ISERROR(VLOOKUP($H119,Validation!$P$2:$P$64,1,FALSE)),0,1)</f>
        <v>0</v>
      </c>
      <c r="U119" s="154">
        <f>IF(ISERROR(VLOOKUP($H119,Validation!$Q$2:$Q$64,1,FALSE)),0,1)</f>
        <v>0</v>
      </c>
      <c r="V119" s="154">
        <f>IF(ISERROR(VLOOKUP($H119,Validation!$R$2:$R$64,1,FALSE)),0,1)</f>
        <v>0</v>
      </c>
      <c r="W119" s="154">
        <f>IF(ISERROR(VLOOKUP($H119,Validation!$S$2:$S$64,1,FALSE)),0,1)</f>
        <v>0</v>
      </c>
    </row>
    <row r="120" spans="1:23" ht="15.75" x14ac:dyDescent="0.25">
      <c r="A120" s="155">
        <v>2019</v>
      </c>
      <c r="B120">
        <v>4</v>
      </c>
      <c r="C120">
        <v>26</v>
      </c>
      <c r="D120">
        <v>119</v>
      </c>
      <c r="E120" t="s">
        <v>20</v>
      </c>
      <c r="F120" t="s">
        <v>4555</v>
      </c>
      <c r="G120" s="154">
        <f>SUM(P120:W120)</f>
        <v>0</v>
      </c>
      <c r="H120" s="20" t="s">
        <v>4556</v>
      </c>
      <c r="I120" t="s">
        <v>79</v>
      </c>
      <c r="J120" t="s">
        <v>88</v>
      </c>
      <c r="K120" t="s">
        <v>97</v>
      </c>
      <c r="L120">
        <v>170</v>
      </c>
      <c r="M120" t="s">
        <v>118</v>
      </c>
      <c r="N120" t="s">
        <v>4557</v>
      </c>
      <c r="P120" s="154">
        <f>IF(ISERROR(VLOOKUP($H120,Validation!$L$2:$L$64,1,FALSE)),0,1)</f>
        <v>0</v>
      </c>
      <c r="Q120" s="154">
        <f>IF(ISERROR(VLOOKUP($H120,Validation!$M$2:$M$64,1,FALSE)),0,1)</f>
        <v>0</v>
      </c>
      <c r="R120" s="158">
        <f>IF(ISERROR(VLOOKUP($H120,Validation!$N$2:$N$64,1,FALSE)),0,1)</f>
        <v>0</v>
      </c>
      <c r="S120" s="154">
        <f>IF(ISERROR(VLOOKUP($H120,Validation!$O$2:$O$64,1,FALSE)),0,1)</f>
        <v>0</v>
      </c>
      <c r="T120" s="154">
        <f>IF(ISERROR(VLOOKUP($H120,Validation!$P$2:$P$64,1,FALSE)),0,1)</f>
        <v>0</v>
      </c>
      <c r="U120" s="154">
        <f>IF(ISERROR(VLOOKUP($H120,Validation!$Q$2:$Q$64,1,FALSE)),0,1)</f>
        <v>0</v>
      </c>
      <c r="V120" s="154">
        <f>IF(ISERROR(VLOOKUP($H120,Validation!$R$2:$R$64,1,FALSE)),0,1)</f>
        <v>0</v>
      </c>
      <c r="W120" s="154">
        <f>IF(ISERROR(VLOOKUP($H120,Validation!$S$2:$S$64,1,FALSE)),0,1)</f>
        <v>0</v>
      </c>
    </row>
    <row r="121" spans="1:23" ht="15.75" x14ac:dyDescent="0.25">
      <c r="A121" s="155">
        <v>2019</v>
      </c>
      <c r="B121">
        <v>4</v>
      </c>
      <c r="C121">
        <v>27</v>
      </c>
      <c r="D121">
        <v>120</v>
      </c>
      <c r="E121" t="s">
        <v>32</v>
      </c>
      <c r="G121" s="154">
        <f>SUM(P121:W121)</f>
        <v>0</v>
      </c>
      <c r="H121" s="20" t="s">
        <v>4558</v>
      </c>
      <c r="I121" t="s">
        <v>79</v>
      </c>
      <c r="J121" t="s">
        <v>71</v>
      </c>
      <c r="K121" t="s">
        <v>86</v>
      </c>
      <c r="L121">
        <v>195</v>
      </c>
      <c r="M121" t="s">
        <v>93</v>
      </c>
      <c r="N121" t="s">
        <v>3085</v>
      </c>
      <c r="P121" s="154">
        <f>IF(ISERROR(VLOOKUP($H121,Validation!$L$2:$L$64,1,FALSE)),0,1)</f>
        <v>0</v>
      </c>
      <c r="Q121" s="154">
        <f>IF(ISERROR(VLOOKUP($H121,Validation!$M$2:$M$64,1,FALSE)),0,1)</f>
        <v>0</v>
      </c>
      <c r="R121" s="158">
        <f>IF(ISERROR(VLOOKUP($H121,Validation!$N$2:$N$64,1,FALSE)),0,1)</f>
        <v>0</v>
      </c>
      <c r="S121" s="154">
        <f>IF(ISERROR(VLOOKUP($H121,Validation!$O$2:$O$64,1,FALSE)),0,1)</f>
        <v>0</v>
      </c>
      <c r="T121" s="154">
        <f>IF(ISERROR(VLOOKUP($H121,Validation!$P$2:$P$64,1,FALSE)),0,1)</f>
        <v>0</v>
      </c>
      <c r="U121" s="154">
        <f>IF(ISERROR(VLOOKUP($H121,Validation!$Q$2:$Q$64,1,FALSE)),0,1)</f>
        <v>0</v>
      </c>
      <c r="V121" s="154">
        <f>IF(ISERROR(VLOOKUP($H121,Validation!$R$2:$R$64,1,FALSE)),0,1)</f>
        <v>0</v>
      </c>
      <c r="W121" s="154">
        <f>IF(ISERROR(VLOOKUP($H121,Validation!$S$2:$S$64,1,FALSE)),0,1)</f>
        <v>0</v>
      </c>
    </row>
    <row r="122" spans="1:23" ht="15.75" x14ac:dyDescent="0.25">
      <c r="A122" s="155">
        <v>2019</v>
      </c>
      <c r="B122">
        <v>4</v>
      </c>
      <c r="C122">
        <v>28</v>
      </c>
      <c r="D122">
        <v>121</v>
      </c>
      <c r="E122" t="s">
        <v>11</v>
      </c>
      <c r="G122" s="154">
        <f>SUM(P122:W122)</f>
        <v>0</v>
      </c>
      <c r="H122" s="20" t="s">
        <v>4559</v>
      </c>
      <c r="I122" t="s">
        <v>85</v>
      </c>
      <c r="J122" t="s">
        <v>88</v>
      </c>
      <c r="K122" t="s">
        <v>97</v>
      </c>
      <c r="L122">
        <v>146</v>
      </c>
      <c r="M122" t="s">
        <v>118</v>
      </c>
      <c r="N122" t="s">
        <v>4560</v>
      </c>
      <c r="P122" s="154">
        <f>IF(ISERROR(VLOOKUP($H122,Validation!$L$2:$L$64,1,FALSE)),0,1)</f>
        <v>0</v>
      </c>
      <c r="Q122" s="154">
        <f>IF(ISERROR(VLOOKUP($H122,Validation!$M$2:$M$64,1,FALSE)),0,1)</f>
        <v>0</v>
      </c>
      <c r="R122" s="158">
        <f>IF(ISERROR(VLOOKUP($H122,Validation!$N$2:$N$64,1,FALSE)),0,1)</f>
        <v>0</v>
      </c>
      <c r="S122" s="154">
        <f>IF(ISERROR(VLOOKUP($H122,Validation!$O$2:$O$64,1,FALSE)),0,1)</f>
        <v>0</v>
      </c>
      <c r="T122" s="154">
        <f>IF(ISERROR(VLOOKUP($H122,Validation!$P$2:$P$64,1,FALSE)),0,1)</f>
        <v>0</v>
      </c>
      <c r="U122" s="154">
        <f>IF(ISERROR(VLOOKUP($H122,Validation!$Q$2:$Q$64,1,FALSE)),0,1)</f>
        <v>0</v>
      </c>
      <c r="V122" s="154">
        <f>IF(ISERROR(VLOOKUP($H122,Validation!$R$2:$R$64,1,FALSE)),0,1)</f>
        <v>0</v>
      </c>
      <c r="W122" s="154">
        <f>IF(ISERROR(VLOOKUP($H122,Validation!$S$2:$S$64,1,FALSE)),0,1)</f>
        <v>0</v>
      </c>
    </row>
    <row r="123" spans="1:23" ht="15.75" x14ac:dyDescent="0.25">
      <c r="A123" s="155">
        <v>2019</v>
      </c>
      <c r="B123">
        <v>4</v>
      </c>
      <c r="C123">
        <v>29</v>
      </c>
      <c r="D123">
        <v>122</v>
      </c>
      <c r="E123" t="s">
        <v>34</v>
      </c>
      <c r="F123" t="s">
        <v>4561</v>
      </c>
      <c r="G123" s="154">
        <f>SUM(P123:W123)</f>
        <v>0</v>
      </c>
      <c r="H123" s="20" t="s">
        <v>4562</v>
      </c>
      <c r="I123" t="s">
        <v>90</v>
      </c>
      <c r="J123" t="s">
        <v>71</v>
      </c>
      <c r="K123" t="s">
        <v>86</v>
      </c>
      <c r="L123">
        <v>212</v>
      </c>
      <c r="M123" t="s">
        <v>73</v>
      </c>
      <c r="N123" t="s">
        <v>3140</v>
      </c>
      <c r="P123" s="154">
        <f>IF(ISERROR(VLOOKUP($H123,Validation!$L$2:$L$64,1,FALSE)),0,1)</f>
        <v>0</v>
      </c>
      <c r="Q123" s="154">
        <f>IF(ISERROR(VLOOKUP($H123,Validation!$M$2:$M$64,1,FALSE)),0,1)</f>
        <v>0</v>
      </c>
      <c r="R123" s="158">
        <f>IF(ISERROR(VLOOKUP($H123,Validation!$N$2:$N$64,1,FALSE)),0,1)</f>
        <v>0</v>
      </c>
      <c r="S123" s="154">
        <f>IF(ISERROR(VLOOKUP($H123,Validation!$O$2:$O$64,1,FALSE)),0,1)</f>
        <v>0</v>
      </c>
      <c r="T123" s="154">
        <f>IF(ISERROR(VLOOKUP($H123,Validation!$P$2:$P$64,1,FALSE)),0,1)</f>
        <v>0</v>
      </c>
      <c r="U123" s="154">
        <f>IF(ISERROR(VLOOKUP($H123,Validation!$Q$2:$Q$64,1,FALSE)),0,1)</f>
        <v>0</v>
      </c>
      <c r="V123" s="154">
        <f>IF(ISERROR(VLOOKUP($H123,Validation!$R$2:$R$64,1,FALSE)),0,1)</f>
        <v>0</v>
      </c>
      <c r="W123" s="154">
        <f>IF(ISERROR(VLOOKUP($H123,Validation!$S$2:$S$64,1,FALSE)),0,1)</f>
        <v>0</v>
      </c>
    </row>
    <row r="124" spans="1:23" ht="15.75" x14ac:dyDescent="0.25">
      <c r="A124" s="155">
        <v>2019</v>
      </c>
      <c r="B124">
        <v>4</v>
      </c>
      <c r="C124">
        <v>30</v>
      </c>
      <c r="D124">
        <v>123</v>
      </c>
      <c r="E124" t="s">
        <v>13</v>
      </c>
      <c r="F124" t="s">
        <v>4563</v>
      </c>
      <c r="G124" s="154">
        <f>SUM(P124:W124)</f>
        <v>0</v>
      </c>
      <c r="H124" s="20" t="s">
        <v>4564</v>
      </c>
      <c r="I124" t="s">
        <v>70</v>
      </c>
      <c r="J124" t="s">
        <v>88</v>
      </c>
      <c r="K124" t="s">
        <v>78</v>
      </c>
      <c r="L124">
        <v>190</v>
      </c>
      <c r="M124" t="s">
        <v>89</v>
      </c>
      <c r="N124" t="s">
        <v>3050</v>
      </c>
      <c r="P124" s="154">
        <f>IF(ISERROR(VLOOKUP($H124,Validation!$L$2:$L$64,1,FALSE)),0,1)</f>
        <v>0</v>
      </c>
      <c r="Q124" s="154">
        <f>IF(ISERROR(VLOOKUP($H124,Validation!$M$2:$M$64,1,FALSE)),0,1)</f>
        <v>0</v>
      </c>
      <c r="R124" s="158">
        <f>IF(ISERROR(VLOOKUP($H124,Validation!$N$2:$N$64,1,FALSE)),0,1)</f>
        <v>0</v>
      </c>
      <c r="S124" s="154">
        <f>IF(ISERROR(VLOOKUP($H124,Validation!$O$2:$O$64,1,FALSE)),0,1)</f>
        <v>0</v>
      </c>
      <c r="T124" s="154">
        <f>IF(ISERROR(VLOOKUP($H124,Validation!$P$2:$P$64,1,FALSE)),0,1)</f>
        <v>0</v>
      </c>
      <c r="U124" s="154">
        <f>IF(ISERROR(VLOOKUP($H124,Validation!$Q$2:$Q$64,1,FALSE)),0,1)</f>
        <v>0</v>
      </c>
      <c r="V124" s="154">
        <f>IF(ISERROR(VLOOKUP($H124,Validation!$R$2:$R$64,1,FALSE)),0,1)</f>
        <v>0</v>
      </c>
      <c r="W124" s="154">
        <f>IF(ISERROR(VLOOKUP($H124,Validation!$S$2:$S$64,1,FALSE)),0,1)</f>
        <v>0</v>
      </c>
    </row>
    <row r="125" spans="1:23" ht="15.75" x14ac:dyDescent="0.25">
      <c r="A125" s="155">
        <v>2019</v>
      </c>
      <c r="B125">
        <v>4</v>
      </c>
      <c r="C125">
        <v>31</v>
      </c>
      <c r="D125">
        <v>124</v>
      </c>
      <c r="E125" t="s">
        <v>33</v>
      </c>
      <c r="F125" t="s">
        <v>1212</v>
      </c>
      <c r="G125" s="154">
        <f>SUM(P125:W125)</f>
        <v>0</v>
      </c>
      <c r="H125" s="20" t="s">
        <v>4565</v>
      </c>
      <c r="I125" t="s">
        <v>70</v>
      </c>
      <c r="J125" t="s">
        <v>74</v>
      </c>
      <c r="K125" t="s">
        <v>97</v>
      </c>
      <c r="L125">
        <v>160</v>
      </c>
      <c r="M125" t="s">
        <v>93</v>
      </c>
      <c r="N125" t="s">
        <v>3145</v>
      </c>
      <c r="P125" s="154">
        <f>IF(ISERROR(VLOOKUP($H125,Validation!$L$2:$L$64,1,FALSE)),0,1)</f>
        <v>0</v>
      </c>
      <c r="Q125" s="154">
        <f>IF(ISERROR(VLOOKUP($H125,Validation!$M$2:$M$64,1,FALSE)),0,1)</f>
        <v>0</v>
      </c>
      <c r="R125" s="158">
        <f>IF(ISERROR(VLOOKUP($H125,Validation!$N$2:$N$64,1,FALSE)),0,1)</f>
        <v>0</v>
      </c>
      <c r="S125" s="154">
        <f>IF(ISERROR(VLOOKUP($H125,Validation!$O$2:$O$64,1,FALSE)),0,1)</f>
        <v>0</v>
      </c>
      <c r="T125" s="154">
        <f>IF(ISERROR(VLOOKUP($H125,Validation!$P$2:$P$64,1,FALSE)),0,1)</f>
        <v>0</v>
      </c>
      <c r="U125" s="154">
        <f>IF(ISERROR(VLOOKUP($H125,Validation!$Q$2:$Q$64,1,FALSE)),0,1)</f>
        <v>0</v>
      </c>
      <c r="V125" s="154">
        <f>IF(ISERROR(VLOOKUP($H125,Validation!$R$2:$R$64,1,FALSE)),0,1)</f>
        <v>0</v>
      </c>
      <c r="W125" s="154">
        <f>IF(ISERROR(VLOOKUP($H125,Validation!$S$2:$S$64,1,FALSE)),0,1)</f>
        <v>0</v>
      </c>
    </row>
    <row r="126" spans="1:23" ht="15.75" x14ac:dyDescent="0.25">
      <c r="A126" s="155">
        <v>2019</v>
      </c>
      <c r="B126">
        <v>5</v>
      </c>
      <c r="C126">
        <v>1</v>
      </c>
      <c r="D126">
        <v>125</v>
      </c>
      <c r="E126" t="s">
        <v>27</v>
      </c>
      <c r="G126" s="154">
        <f>SUM(P126:W126)</f>
        <v>0</v>
      </c>
      <c r="H126" s="20" t="s">
        <v>4566</v>
      </c>
      <c r="I126" t="s">
        <v>70</v>
      </c>
      <c r="J126" t="s">
        <v>74</v>
      </c>
      <c r="K126" t="s">
        <v>77</v>
      </c>
      <c r="L126">
        <v>213</v>
      </c>
      <c r="M126" t="s">
        <v>82</v>
      </c>
      <c r="N126" t="s">
        <v>4567</v>
      </c>
      <c r="P126" s="154">
        <f>IF(ISERROR(VLOOKUP($H126,Validation!$L$2:$L$64,1,FALSE)),0,1)</f>
        <v>0</v>
      </c>
      <c r="Q126" s="154">
        <f>IF(ISERROR(VLOOKUP($H126,Validation!$M$2:$M$64,1,FALSE)),0,1)</f>
        <v>0</v>
      </c>
      <c r="R126" s="158">
        <f>IF(ISERROR(VLOOKUP($H126,Validation!$N$2:$N$64,1,FALSE)),0,1)</f>
        <v>0</v>
      </c>
      <c r="S126" s="154">
        <f>IF(ISERROR(VLOOKUP($H126,Validation!$O$2:$O$64,1,FALSE)),0,1)</f>
        <v>0</v>
      </c>
      <c r="T126" s="154">
        <f>IF(ISERROR(VLOOKUP($H126,Validation!$P$2:$P$64,1,FALSE)),0,1)</f>
        <v>0</v>
      </c>
      <c r="U126" s="154">
        <f>IF(ISERROR(VLOOKUP($H126,Validation!$Q$2:$Q$64,1,FALSE)),0,1)</f>
        <v>0</v>
      </c>
      <c r="V126" s="154">
        <f>IF(ISERROR(VLOOKUP($H126,Validation!$R$2:$R$64,1,FALSE)),0,1)</f>
        <v>0</v>
      </c>
      <c r="W126" s="154">
        <f>IF(ISERROR(VLOOKUP($H126,Validation!$S$2:$S$64,1,FALSE)),0,1)</f>
        <v>0</v>
      </c>
    </row>
    <row r="127" spans="1:23" ht="15.75" x14ac:dyDescent="0.25">
      <c r="A127" s="155">
        <v>2019</v>
      </c>
      <c r="B127">
        <v>5</v>
      </c>
      <c r="C127">
        <v>2</v>
      </c>
      <c r="D127">
        <v>126</v>
      </c>
      <c r="E127" t="s">
        <v>22</v>
      </c>
      <c r="F127" t="s">
        <v>3168</v>
      </c>
      <c r="G127" s="154">
        <f>SUM(P127:W127)</f>
        <v>0</v>
      </c>
      <c r="H127" s="20" t="s">
        <v>4568</v>
      </c>
      <c r="I127" t="s">
        <v>79</v>
      </c>
      <c r="J127" t="s">
        <v>71</v>
      </c>
      <c r="K127" t="s">
        <v>86</v>
      </c>
      <c r="L127">
        <v>200</v>
      </c>
      <c r="M127" t="s">
        <v>73</v>
      </c>
      <c r="N127" t="s">
        <v>4569</v>
      </c>
      <c r="P127" s="154">
        <f>IF(ISERROR(VLOOKUP($H127,Validation!$L$2:$L$64,1,FALSE)),0,1)</f>
        <v>0</v>
      </c>
      <c r="Q127" s="154">
        <f>IF(ISERROR(VLOOKUP($H127,Validation!$M$2:$M$64,1,FALSE)),0,1)</f>
        <v>0</v>
      </c>
      <c r="R127" s="158">
        <f>IF(ISERROR(VLOOKUP($H127,Validation!$N$2:$N$64,1,FALSE)),0,1)</f>
        <v>0</v>
      </c>
      <c r="S127" s="154">
        <f>IF(ISERROR(VLOOKUP($H127,Validation!$O$2:$O$64,1,FALSE)),0,1)</f>
        <v>0</v>
      </c>
      <c r="T127" s="154">
        <f>IF(ISERROR(VLOOKUP($H127,Validation!$P$2:$P$64,1,FALSE)),0,1)</f>
        <v>0</v>
      </c>
      <c r="U127" s="154">
        <f>IF(ISERROR(VLOOKUP($H127,Validation!$Q$2:$Q$64,1,FALSE)),0,1)</f>
        <v>0</v>
      </c>
      <c r="V127" s="154">
        <f>IF(ISERROR(VLOOKUP($H127,Validation!$R$2:$R$64,1,FALSE)),0,1)</f>
        <v>0</v>
      </c>
      <c r="W127" s="154">
        <f>IF(ISERROR(VLOOKUP($H127,Validation!$S$2:$S$64,1,FALSE)),0,1)</f>
        <v>0</v>
      </c>
    </row>
    <row r="128" spans="1:23" ht="15.75" x14ac:dyDescent="0.25">
      <c r="A128" s="155">
        <v>2019</v>
      </c>
      <c r="B128">
        <v>5</v>
      </c>
      <c r="C128">
        <v>3</v>
      </c>
      <c r="D128">
        <v>127</v>
      </c>
      <c r="E128" t="s">
        <v>24</v>
      </c>
      <c r="G128" s="154">
        <f>SUM(P128:W128)</f>
        <v>0</v>
      </c>
      <c r="H128" s="20" t="s">
        <v>4570</v>
      </c>
      <c r="I128" t="s">
        <v>121</v>
      </c>
      <c r="J128" t="s">
        <v>71</v>
      </c>
      <c r="K128" t="s">
        <v>91</v>
      </c>
      <c r="L128">
        <v>175</v>
      </c>
      <c r="M128" t="s">
        <v>3476</v>
      </c>
      <c r="N128" t="s">
        <v>4571</v>
      </c>
      <c r="P128" s="154">
        <f>IF(ISERROR(VLOOKUP($H128,Validation!$L$2:$L$64,1,FALSE)),0,1)</f>
        <v>0</v>
      </c>
      <c r="Q128" s="154">
        <f>IF(ISERROR(VLOOKUP($H128,Validation!$M$2:$M$64,1,FALSE)),0,1)</f>
        <v>0</v>
      </c>
      <c r="R128" s="158">
        <f>IF(ISERROR(VLOOKUP($H128,Validation!$N$2:$N$64,1,FALSE)),0,1)</f>
        <v>0</v>
      </c>
      <c r="S128" s="154">
        <f>IF(ISERROR(VLOOKUP($H128,Validation!$O$2:$O$64,1,FALSE)),0,1)</f>
        <v>0</v>
      </c>
      <c r="T128" s="154">
        <f>IF(ISERROR(VLOOKUP($H128,Validation!$P$2:$P$64,1,FALSE)),0,1)</f>
        <v>0</v>
      </c>
      <c r="U128" s="154">
        <f>IF(ISERROR(VLOOKUP($H128,Validation!$Q$2:$Q$64,1,FALSE)),0,1)</f>
        <v>0</v>
      </c>
      <c r="V128" s="154">
        <f>IF(ISERROR(VLOOKUP($H128,Validation!$R$2:$R$64,1,FALSE)),0,1)</f>
        <v>0</v>
      </c>
      <c r="W128" s="154">
        <f>IF(ISERROR(VLOOKUP($H128,Validation!$S$2:$S$64,1,FALSE)),0,1)</f>
        <v>0</v>
      </c>
    </row>
    <row r="129" spans="1:23" ht="15.75" x14ac:dyDescent="0.25">
      <c r="A129" s="155">
        <v>2019</v>
      </c>
      <c r="B129">
        <v>5</v>
      </c>
      <c r="C129">
        <v>4</v>
      </c>
      <c r="D129">
        <v>128</v>
      </c>
      <c r="E129" t="s">
        <v>17</v>
      </c>
      <c r="G129" s="154">
        <f>SUM(P129:W129)</f>
        <v>0</v>
      </c>
      <c r="H129" s="20" t="s">
        <v>4572</v>
      </c>
      <c r="I129" t="s">
        <v>79</v>
      </c>
      <c r="J129" t="s">
        <v>74</v>
      </c>
      <c r="K129" t="s">
        <v>86</v>
      </c>
      <c r="L129">
        <v>175</v>
      </c>
      <c r="M129" t="s">
        <v>3886</v>
      </c>
      <c r="N129" t="s">
        <v>4573</v>
      </c>
      <c r="P129" s="154">
        <f>IF(ISERROR(VLOOKUP($H129,Validation!$L$2:$L$64,1,FALSE)),0,1)</f>
        <v>0</v>
      </c>
      <c r="Q129" s="154">
        <f>IF(ISERROR(VLOOKUP($H129,Validation!$M$2:$M$64,1,FALSE)),0,1)</f>
        <v>0</v>
      </c>
      <c r="R129" s="158">
        <f>IF(ISERROR(VLOOKUP($H129,Validation!$N$2:$N$64,1,FALSE)),0,1)</f>
        <v>0</v>
      </c>
      <c r="S129" s="154">
        <f>IF(ISERROR(VLOOKUP($H129,Validation!$O$2:$O$64,1,FALSE)),0,1)</f>
        <v>0</v>
      </c>
      <c r="T129" s="154">
        <f>IF(ISERROR(VLOOKUP($H129,Validation!$P$2:$P$64,1,FALSE)),0,1)</f>
        <v>0</v>
      </c>
      <c r="U129" s="154">
        <f>IF(ISERROR(VLOOKUP($H129,Validation!$Q$2:$Q$64,1,FALSE)),0,1)</f>
        <v>0</v>
      </c>
      <c r="V129" s="154">
        <f>IF(ISERROR(VLOOKUP($H129,Validation!$R$2:$R$64,1,FALSE)),0,1)</f>
        <v>0</v>
      </c>
      <c r="W129" s="154">
        <f>IF(ISERROR(VLOOKUP($H129,Validation!$S$2:$S$64,1,FALSE)),0,1)</f>
        <v>0</v>
      </c>
    </row>
    <row r="130" spans="1:23" ht="15.75" x14ac:dyDescent="0.25">
      <c r="A130" s="155">
        <v>2019</v>
      </c>
      <c r="B130">
        <v>5</v>
      </c>
      <c r="C130">
        <v>5</v>
      </c>
      <c r="D130">
        <v>129</v>
      </c>
      <c r="E130" t="s">
        <v>24</v>
      </c>
      <c r="F130" t="s">
        <v>4574</v>
      </c>
      <c r="G130" s="154">
        <f>SUM(P130:W130)</f>
        <v>0</v>
      </c>
      <c r="H130" s="20" t="s">
        <v>4575</v>
      </c>
      <c r="I130" t="s">
        <v>85</v>
      </c>
      <c r="J130" t="s">
        <v>81</v>
      </c>
      <c r="K130" t="s">
        <v>99</v>
      </c>
      <c r="L130">
        <v>169</v>
      </c>
      <c r="M130" t="s">
        <v>92</v>
      </c>
      <c r="N130" t="s">
        <v>4576</v>
      </c>
      <c r="P130" s="154">
        <f>IF(ISERROR(VLOOKUP($H130,Validation!$L$2:$L$64,1,FALSE)),0,1)</f>
        <v>0</v>
      </c>
      <c r="Q130" s="154">
        <f>IF(ISERROR(VLOOKUP($H130,Validation!$M$2:$M$64,1,FALSE)),0,1)</f>
        <v>0</v>
      </c>
      <c r="R130" s="158">
        <f>IF(ISERROR(VLOOKUP($H130,Validation!$N$2:$N$64,1,FALSE)),0,1)</f>
        <v>0</v>
      </c>
      <c r="S130" s="154">
        <f>IF(ISERROR(VLOOKUP($H130,Validation!$O$2:$O$64,1,FALSE)),0,1)</f>
        <v>0</v>
      </c>
      <c r="T130" s="154">
        <f>IF(ISERROR(VLOOKUP($H130,Validation!$P$2:$P$64,1,FALSE)),0,1)</f>
        <v>0</v>
      </c>
      <c r="U130" s="154">
        <f>IF(ISERROR(VLOOKUP($H130,Validation!$Q$2:$Q$64,1,FALSE)),0,1)</f>
        <v>0</v>
      </c>
      <c r="V130" s="154">
        <f>IF(ISERROR(VLOOKUP($H130,Validation!$R$2:$R$64,1,FALSE)),0,1)</f>
        <v>0</v>
      </c>
      <c r="W130" s="154">
        <f>IF(ISERROR(VLOOKUP($H130,Validation!$S$2:$S$64,1,FALSE)),0,1)</f>
        <v>0</v>
      </c>
    </row>
    <row r="131" spans="1:23" ht="15.75" x14ac:dyDescent="0.25">
      <c r="A131" s="155">
        <v>2019</v>
      </c>
      <c r="B131">
        <v>5</v>
      </c>
      <c r="C131">
        <v>6</v>
      </c>
      <c r="D131">
        <v>130</v>
      </c>
      <c r="E131" t="s">
        <v>26</v>
      </c>
      <c r="G131" s="154">
        <f>SUM(P131:W131)</f>
        <v>0</v>
      </c>
      <c r="H131" s="20" t="s">
        <v>4577</v>
      </c>
      <c r="I131" t="s">
        <v>85</v>
      </c>
      <c r="J131" t="s">
        <v>88</v>
      </c>
      <c r="K131" t="s">
        <v>3093</v>
      </c>
      <c r="L131">
        <v>177</v>
      </c>
      <c r="M131" t="s">
        <v>118</v>
      </c>
      <c r="N131" t="s">
        <v>4557</v>
      </c>
      <c r="P131" s="154">
        <f>IF(ISERROR(VLOOKUP($H131,Validation!$L$2:$L$64,1,FALSE)),0,1)</f>
        <v>0</v>
      </c>
      <c r="Q131" s="154">
        <f>IF(ISERROR(VLOOKUP($H131,Validation!$M$2:$M$64,1,FALSE)),0,1)</f>
        <v>0</v>
      </c>
      <c r="R131" s="158">
        <f>IF(ISERROR(VLOOKUP($H131,Validation!$N$2:$N$64,1,FALSE)),0,1)</f>
        <v>0</v>
      </c>
      <c r="S131" s="154">
        <f>IF(ISERROR(VLOOKUP($H131,Validation!$O$2:$O$64,1,FALSE)),0,1)</f>
        <v>0</v>
      </c>
      <c r="T131" s="154">
        <f>IF(ISERROR(VLOOKUP($H131,Validation!$P$2:$P$64,1,FALSE)),0,1)</f>
        <v>0</v>
      </c>
      <c r="U131" s="154">
        <f>IF(ISERROR(VLOOKUP($H131,Validation!$Q$2:$Q$64,1,FALSE)),0,1)</f>
        <v>0</v>
      </c>
      <c r="V131" s="154">
        <f>IF(ISERROR(VLOOKUP($H131,Validation!$R$2:$R$64,1,FALSE)),0,1)</f>
        <v>0</v>
      </c>
      <c r="W131" s="154">
        <f>IF(ISERROR(VLOOKUP($H131,Validation!$S$2:$S$64,1,FALSE)),0,1)</f>
        <v>0</v>
      </c>
    </row>
    <row r="132" spans="1:23" ht="15.75" x14ac:dyDescent="0.25">
      <c r="A132" s="155">
        <v>2019</v>
      </c>
      <c r="B132">
        <v>5</v>
      </c>
      <c r="C132">
        <v>7</v>
      </c>
      <c r="D132">
        <v>131</v>
      </c>
      <c r="E132" t="s">
        <v>22</v>
      </c>
      <c r="F132" t="s">
        <v>1201</v>
      </c>
      <c r="G132" s="154">
        <f>SUM(P132:W132)</f>
        <v>0</v>
      </c>
      <c r="H132" s="20" t="s">
        <v>4578</v>
      </c>
      <c r="I132" t="s">
        <v>90</v>
      </c>
      <c r="J132" t="s">
        <v>74</v>
      </c>
      <c r="K132" t="s">
        <v>3093</v>
      </c>
      <c r="L132">
        <v>160</v>
      </c>
      <c r="M132" t="s">
        <v>3108</v>
      </c>
      <c r="N132" t="s">
        <v>4579</v>
      </c>
      <c r="P132" s="154">
        <f>IF(ISERROR(VLOOKUP($H132,Validation!$L$2:$L$64,1,FALSE)),0,1)</f>
        <v>0</v>
      </c>
      <c r="Q132" s="154">
        <f>IF(ISERROR(VLOOKUP($H132,Validation!$M$2:$M$64,1,FALSE)),0,1)</f>
        <v>0</v>
      </c>
      <c r="R132" s="158">
        <f>IF(ISERROR(VLOOKUP($H132,Validation!$N$2:$N$64,1,FALSE)),0,1)</f>
        <v>0</v>
      </c>
      <c r="S132" s="154">
        <f>IF(ISERROR(VLOOKUP($H132,Validation!$O$2:$O$64,1,FALSE)),0,1)</f>
        <v>0</v>
      </c>
      <c r="T132" s="154">
        <f>IF(ISERROR(VLOOKUP($H132,Validation!$P$2:$P$64,1,FALSE)),0,1)</f>
        <v>0</v>
      </c>
      <c r="U132" s="154">
        <f>IF(ISERROR(VLOOKUP($H132,Validation!$Q$2:$Q$64,1,FALSE)),0,1)</f>
        <v>0</v>
      </c>
      <c r="V132" s="154">
        <f>IF(ISERROR(VLOOKUP($H132,Validation!$R$2:$R$64,1,FALSE)),0,1)</f>
        <v>0</v>
      </c>
      <c r="W132" s="154">
        <f>IF(ISERROR(VLOOKUP($H132,Validation!$S$2:$S$64,1,FALSE)),0,1)</f>
        <v>0</v>
      </c>
    </row>
    <row r="133" spans="1:23" ht="15.75" x14ac:dyDescent="0.25">
      <c r="A133" s="155">
        <v>2019</v>
      </c>
      <c r="B133">
        <v>5</v>
      </c>
      <c r="C133">
        <v>8</v>
      </c>
      <c r="D133">
        <v>132</v>
      </c>
      <c r="E133" t="s">
        <v>6</v>
      </c>
      <c r="G133" s="154">
        <f>SUM(P133:W133)</f>
        <v>0</v>
      </c>
      <c r="H133" s="20" t="s">
        <v>4580</v>
      </c>
      <c r="I133" t="s">
        <v>70</v>
      </c>
      <c r="J133" t="s">
        <v>74</v>
      </c>
      <c r="K133" t="s">
        <v>99</v>
      </c>
      <c r="L133">
        <v>190</v>
      </c>
      <c r="M133" t="s">
        <v>93</v>
      </c>
      <c r="N133" t="s">
        <v>4581</v>
      </c>
      <c r="P133" s="154">
        <f>IF(ISERROR(VLOOKUP($H133,Validation!$L$2:$L$64,1,FALSE)),0,1)</f>
        <v>0</v>
      </c>
      <c r="Q133" s="154">
        <f>IF(ISERROR(VLOOKUP($H133,Validation!$M$2:$M$64,1,FALSE)),0,1)</f>
        <v>0</v>
      </c>
      <c r="R133" s="158">
        <f>IF(ISERROR(VLOOKUP($H133,Validation!$N$2:$N$64,1,FALSE)),0,1)</f>
        <v>0</v>
      </c>
      <c r="S133" s="154">
        <f>IF(ISERROR(VLOOKUP($H133,Validation!$O$2:$O$64,1,FALSE)),0,1)</f>
        <v>0</v>
      </c>
      <c r="T133" s="154">
        <f>IF(ISERROR(VLOOKUP($H133,Validation!$P$2:$P$64,1,FALSE)),0,1)</f>
        <v>0</v>
      </c>
      <c r="U133" s="154">
        <f>IF(ISERROR(VLOOKUP($H133,Validation!$Q$2:$Q$64,1,FALSE)),0,1)</f>
        <v>0</v>
      </c>
      <c r="V133" s="154">
        <f>IF(ISERROR(VLOOKUP($H133,Validation!$R$2:$R$64,1,FALSE)),0,1)</f>
        <v>0</v>
      </c>
      <c r="W133" s="154">
        <f>IF(ISERROR(VLOOKUP($H133,Validation!$S$2:$S$64,1,FALSE)),0,1)</f>
        <v>0</v>
      </c>
    </row>
    <row r="134" spans="1:23" ht="15.75" x14ac:dyDescent="0.25">
      <c r="A134" s="155">
        <v>2019</v>
      </c>
      <c r="B134">
        <v>5</v>
      </c>
      <c r="C134">
        <v>9</v>
      </c>
      <c r="D134">
        <v>133</v>
      </c>
      <c r="E134" t="s">
        <v>34</v>
      </c>
      <c r="G134" s="154">
        <f>SUM(P134:W134)</f>
        <v>0</v>
      </c>
      <c r="H134" s="20" t="s">
        <v>4582</v>
      </c>
      <c r="I134" t="s">
        <v>70</v>
      </c>
      <c r="J134" t="s">
        <v>71</v>
      </c>
      <c r="K134" t="s">
        <v>72</v>
      </c>
      <c r="L134">
        <v>178</v>
      </c>
      <c r="M134" t="s">
        <v>82</v>
      </c>
      <c r="N134" t="s">
        <v>4567</v>
      </c>
      <c r="P134" s="154">
        <f>IF(ISERROR(VLOOKUP($H134,Validation!$L$2:$L$64,1,FALSE)),0,1)</f>
        <v>0</v>
      </c>
      <c r="Q134" s="154">
        <f>IF(ISERROR(VLOOKUP($H134,Validation!$M$2:$M$64,1,FALSE)),0,1)</f>
        <v>0</v>
      </c>
      <c r="R134" s="158">
        <f>IF(ISERROR(VLOOKUP($H134,Validation!$N$2:$N$64,1,FALSE)),0,1)</f>
        <v>0</v>
      </c>
      <c r="S134" s="154">
        <f>IF(ISERROR(VLOOKUP($H134,Validation!$O$2:$O$64,1,FALSE)),0,1)</f>
        <v>0</v>
      </c>
      <c r="T134" s="154">
        <f>IF(ISERROR(VLOOKUP($H134,Validation!$P$2:$P$64,1,FALSE)),0,1)</f>
        <v>0</v>
      </c>
      <c r="U134" s="154">
        <f>IF(ISERROR(VLOOKUP($H134,Validation!$Q$2:$Q$64,1,FALSE)),0,1)</f>
        <v>0</v>
      </c>
      <c r="V134" s="154">
        <f>IF(ISERROR(VLOOKUP($H134,Validation!$R$2:$R$64,1,FALSE)),0,1)</f>
        <v>0</v>
      </c>
      <c r="W134" s="154">
        <f>IF(ISERROR(VLOOKUP($H134,Validation!$S$2:$S$64,1,FALSE)),0,1)</f>
        <v>0</v>
      </c>
    </row>
    <row r="135" spans="1:23" ht="15.75" x14ac:dyDescent="0.25">
      <c r="A135" s="155">
        <v>2019</v>
      </c>
      <c r="B135">
        <v>5</v>
      </c>
      <c r="C135">
        <v>10</v>
      </c>
      <c r="D135">
        <v>134</v>
      </c>
      <c r="E135" t="s">
        <v>35</v>
      </c>
      <c r="F135" t="s">
        <v>3398</v>
      </c>
      <c r="G135" s="154">
        <f>SUM(P135:W135)</f>
        <v>0</v>
      </c>
      <c r="H135" s="20" t="s">
        <v>4583</v>
      </c>
      <c r="I135" t="s">
        <v>70</v>
      </c>
      <c r="J135" t="s">
        <v>3901</v>
      </c>
      <c r="K135" t="s">
        <v>78</v>
      </c>
      <c r="L135">
        <v>186</v>
      </c>
      <c r="M135" t="s">
        <v>1158</v>
      </c>
      <c r="N135" t="s">
        <v>4584</v>
      </c>
      <c r="P135" s="154">
        <f>IF(ISERROR(VLOOKUP($H135,Validation!$L$2:$L$64,1,FALSE)),0,1)</f>
        <v>0</v>
      </c>
      <c r="Q135" s="154">
        <f>IF(ISERROR(VLOOKUP($H135,Validation!$M$2:$M$64,1,FALSE)),0,1)</f>
        <v>0</v>
      </c>
      <c r="R135" s="158">
        <f>IF(ISERROR(VLOOKUP($H135,Validation!$N$2:$N$64,1,FALSE)),0,1)</f>
        <v>0</v>
      </c>
      <c r="S135" s="154">
        <f>IF(ISERROR(VLOOKUP($H135,Validation!$O$2:$O$64,1,FALSE)),0,1)</f>
        <v>0</v>
      </c>
      <c r="T135" s="154">
        <f>IF(ISERROR(VLOOKUP($H135,Validation!$P$2:$P$64,1,FALSE)),0,1)</f>
        <v>0</v>
      </c>
      <c r="U135" s="154">
        <f>IF(ISERROR(VLOOKUP($H135,Validation!$Q$2:$Q$64,1,FALSE)),0,1)</f>
        <v>0</v>
      </c>
      <c r="V135" s="154">
        <f>IF(ISERROR(VLOOKUP($H135,Validation!$R$2:$R$64,1,FALSE)),0,1)</f>
        <v>0</v>
      </c>
      <c r="W135" s="154">
        <f>IF(ISERROR(VLOOKUP($H135,Validation!$S$2:$S$64,1,FALSE)),0,1)</f>
        <v>0</v>
      </c>
    </row>
    <row r="136" spans="1:23" ht="15.75" x14ac:dyDescent="0.25">
      <c r="A136" s="155">
        <v>2019</v>
      </c>
      <c r="B136">
        <v>5</v>
      </c>
      <c r="C136">
        <v>11</v>
      </c>
      <c r="D136">
        <v>135</v>
      </c>
      <c r="E136" t="s">
        <v>128</v>
      </c>
      <c r="F136" t="s">
        <v>4585</v>
      </c>
      <c r="G136" s="154">
        <f>SUM(P136:W136)</f>
        <v>0</v>
      </c>
      <c r="H136" s="20" t="s">
        <v>4586</v>
      </c>
      <c r="I136" t="s">
        <v>121</v>
      </c>
      <c r="J136" t="s">
        <v>74</v>
      </c>
      <c r="K136" t="s">
        <v>86</v>
      </c>
      <c r="L136">
        <v>198</v>
      </c>
      <c r="M136" t="s">
        <v>93</v>
      </c>
      <c r="N136" t="s">
        <v>3087</v>
      </c>
      <c r="P136" s="154">
        <f>IF(ISERROR(VLOOKUP($H136,Validation!$L$2:$L$64,1,FALSE)),0,1)</f>
        <v>0</v>
      </c>
      <c r="Q136" s="154">
        <f>IF(ISERROR(VLOOKUP($H136,Validation!$M$2:$M$64,1,FALSE)),0,1)</f>
        <v>0</v>
      </c>
      <c r="R136" s="158">
        <f>IF(ISERROR(VLOOKUP($H136,Validation!$N$2:$N$64,1,FALSE)),0,1)</f>
        <v>0</v>
      </c>
      <c r="S136" s="154">
        <f>IF(ISERROR(VLOOKUP($H136,Validation!$O$2:$O$64,1,FALSE)),0,1)</f>
        <v>0</v>
      </c>
      <c r="T136" s="154">
        <f>IF(ISERROR(VLOOKUP($H136,Validation!$P$2:$P$64,1,FALSE)),0,1)</f>
        <v>0</v>
      </c>
      <c r="U136" s="154">
        <f>IF(ISERROR(VLOOKUP($H136,Validation!$Q$2:$Q$64,1,FALSE)),0,1)</f>
        <v>0</v>
      </c>
      <c r="V136" s="154">
        <f>IF(ISERROR(VLOOKUP($H136,Validation!$R$2:$R$64,1,FALSE)),0,1)</f>
        <v>0</v>
      </c>
      <c r="W136" s="154">
        <f>IF(ISERROR(VLOOKUP($H136,Validation!$S$2:$S$64,1,FALSE)),0,1)</f>
        <v>0</v>
      </c>
    </row>
    <row r="137" spans="1:23" ht="15.75" x14ac:dyDescent="0.25">
      <c r="A137" s="155">
        <v>2019</v>
      </c>
      <c r="B137">
        <v>5</v>
      </c>
      <c r="C137">
        <v>12</v>
      </c>
      <c r="D137">
        <v>136</v>
      </c>
      <c r="E137" t="s">
        <v>19</v>
      </c>
      <c r="F137" t="s">
        <v>4587</v>
      </c>
      <c r="G137" s="154">
        <f>SUM(P137:W137)</f>
        <v>0</v>
      </c>
      <c r="H137" s="20" t="s">
        <v>4588</v>
      </c>
      <c r="I137" t="s">
        <v>85</v>
      </c>
      <c r="J137" t="s">
        <v>71</v>
      </c>
      <c r="K137" t="s">
        <v>72</v>
      </c>
      <c r="L137">
        <v>176</v>
      </c>
      <c r="M137" t="s">
        <v>82</v>
      </c>
      <c r="N137" t="s">
        <v>3148</v>
      </c>
      <c r="P137" s="154">
        <f>IF(ISERROR(VLOOKUP($H137,Validation!$L$2:$L$64,1,FALSE)),0,1)</f>
        <v>0</v>
      </c>
      <c r="Q137" s="154">
        <f>IF(ISERROR(VLOOKUP($H137,Validation!$M$2:$M$64,1,FALSE)),0,1)</f>
        <v>0</v>
      </c>
      <c r="R137" s="158">
        <f>IF(ISERROR(VLOOKUP($H137,Validation!$N$2:$N$64,1,FALSE)),0,1)</f>
        <v>0</v>
      </c>
      <c r="S137" s="154">
        <f>IF(ISERROR(VLOOKUP($H137,Validation!$O$2:$O$64,1,FALSE)),0,1)</f>
        <v>0</v>
      </c>
      <c r="T137" s="154">
        <f>IF(ISERROR(VLOOKUP($H137,Validation!$P$2:$P$64,1,FALSE)),0,1)</f>
        <v>0</v>
      </c>
      <c r="U137" s="154">
        <f>IF(ISERROR(VLOOKUP($H137,Validation!$Q$2:$Q$64,1,FALSE)),0,1)</f>
        <v>0</v>
      </c>
      <c r="V137" s="154">
        <f>IF(ISERROR(VLOOKUP($H137,Validation!$R$2:$R$64,1,FALSE)),0,1)</f>
        <v>0</v>
      </c>
      <c r="W137" s="154">
        <f>IF(ISERROR(VLOOKUP($H137,Validation!$S$2:$S$64,1,FALSE)),0,1)</f>
        <v>0</v>
      </c>
    </row>
    <row r="138" spans="1:23" ht="15.75" x14ac:dyDescent="0.25">
      <c r="A138" s="155">
        <v>2019</v>
      </c>
      <c r="B138">
        <v>5</v>
      </c>
      <c r="C138">
        <v>13</v>
      </c>
      <c r="D138">
        <v>137</v>
      </c>
      <c r="E138" t="s">
        <v>19</v>
      </c>
      <c r="G138" s="154">
        <f>SUM(P138:W138)</f>
        <v>0</v>
      </c>
      <c r="H138" s="20" t="s">
        <v>4589</v>
      </c>
      <c r="I138" t="s">
        <v>70</v>
      </c>
      <c r="J138" t="s">
        <v>74</v>
      </c>
      <c r="K138" t="s">
        <v>72</v>
      </c>
      <c r="L138">
        <v>193</v>
      </c>
      <c r="M138" t="s">
        <v>142</v>
      </c>
      <c r="N138" t="s">
        <v>96</v>
      </c>
      <c r="P138" s="154">
        <f>IF(ISERROR(VLOOKUP($H138,Validation!$L$2:$L$64,1,FALSE)),0,1)</f>
        <v>0</v>
      </c>
      <c r="Q138" s="154">
        <f>IF(ISERROR(VLOOKUP($H138,Validation!$M$2:$M$64,1,FALSE)),0,1)</f>
        <v>0</v>
      </c>
      <c r="R138" s="158">
        <f>IF(ISERROR(VLOOKUP($H138,Validation!$N$2:$N$64,1,FALSE)),0,1)</f>
        <v>0</v>
      </c>
      <c r="S138" s="154">
        <f>IF(ISERROR(VLOOKUP($H138,Validation!$O$2:$O$64,1,FALSE)),0,1)</f>
        <v>0</v>
      </c>
      <c r="T138" s="154">
        <f>IF(ISERROR(VLOOKUP($H138,Validation!$P$2:$P$64,1,FALSE)),0,1)</f>
        <v>0</v>
      </c>
      <c r="U138" s="154">
        <f>IF(ISERROR(VLOOKUP($H138,Validation!$Q$2:$Q$64,1,FALSE)),0,1)</f>
        <v>0</v>
      </c>
      <c r="V138" s="154">
        <f>IF(ISERROR(VLOOKUP($H138,Validation!$R$2:$R$64,1,FALSE)),0,1)</f>
        <v>0</v>
      </c>
      <c r="W138" s="154">
        <f>IF(ISERROR(VLOOKUP($H138,Validation!$S$2:$S$64,1,FALSE)),0,1)</f>
        <v>0</v>
      </c>
    </row>
    <row r="139" spans="1:23" ht="15.75" x14ac:dyDescent="0.25">
      <c r="A139" s="155">
        <v>2019</v>
      </c>
      <c r="B139">
        <v>5</v>
      </c>
      <c r="C139">
        <v>14</v>
      </c>
      <c r="D139">
        <v>138</v>
      </c>
      <c r="E139" t="s">
        <v>22</v>
      </c>
      <c r="F139" t="s">
        <v>4590</v>
      </c>
      <c r="G139" s="154">
        <f>SUM(P139:W139)</f>
        <v>0</v>
      </c>
      <c r="H139" s="20" t="s">
        <v>4591</v>
      </c>
      <c r="I139" t="s">
        <v>121</v>
      </c>
      <c r="J139" t="s">
        <v>3102</v>
      </c>
      <c r="K139" t="s">
        <v>100</v>
      </c>
      <c r="L139">
        <v>191</v>
      </c>
      <c r="M139" t="s">
        <v>4592</v>
      </c>
      <c r="N139" t="s">
        <v>4593</v>
      </c>
      <c r="P139" s="154">
        <f>IF(ISERROR(VLOOKUP($H139,Validation!$L$2:$L$64,1,FALSE)),0,1)</f>
        <v>0</v>
      </c>
      <c r="Q139" s="154">
        <f>IF(ISERROR(VLOOKUP($H139,Validation!$M$2:$M$64,1,FALSE)),0,1)</f>
        <v>0</v>
      </c>
      <c r="R139" s="158">
        <f>IF(ISERROR(VLOOKUP($H139,Validation!$N$2:$N$64,1,FALSE)),0,1)</f>
        <v>0</v>
      </c>
      <c r="S139" s="154">
        <f>IF(ISERROR(VLOOKUP($H139,Validation!$O$2:$O$64,1,FALSE)),0,1)</f>
        <v>0</v>
      </c>
      <c r="T139" s="154">
        <f>IF(ISERROR(VLOOKUP($H139,Validation!$P$2:$P$64,1,FALSE)),0,1)</f>
        <v>0</v>
      </c>
      <c r="U139" s="154">
        <f>IF(ISERROR(VLOOKUP($H139,Validation!$Q$2:$Q$64,1,FALSE)),0,1)</f>
        <v>0</v>
      </c>
      <c r="V139" s="154">
        <f>IF(ISERROR(VLOOKUP($H139,Validation!$R$2:$R$64,1,FALSE)),0,1)</f>
        <v>0</v>
      </c>
      <c r="W139" s="154">
        <f>IF(ISERROR(VLOOKUP($H139,Validation!$S$2:$S$64,1,FALSE)),0,1)</f>
        <v>0</v>
      </c>
    </row>
    <row r="140" spans="1:23" ht="15.75" x14ac:dyDescent="0.25">
      <c r="A140" s="155">
        <v>2019</v>
      </c>
      <c r="B140">
        <v>5</v>
      </c>
      <c r="C140">
        <v>15</v>
      </c>
      <c r="D140">
        <v>139</v>
      </c>
      <c r="E140" t="s">
        <v>128</v>
      </c>
      <c r="F140" t="s">
        <v>4594</v>
      </c>
      <c r="G140" s="154">
        <f>SUM(P140:W140)</f>
        <v>0</v>
      </c>
      <c r="H140" s="20" t="s">
        <v>4595</v>
      </c>
      <c r="I140" t="s">
        <v>90</v>
      </c>
      <c r="J140" t="s">
        <v>88</v>
      </c>
      <c r="K140" t="s">
        <v>75</v>
      </c>
      <c r="L140">
        <v>195</v>
      </c>
      <c r="M140" t="s">
        <v>93</v>
      </c>
      <c r="N140" t="s">
        <v>3094</v>
      </c>
      <c r="P140" s="154">
        <f>IF(ISERROR(VLOOKUP($H140,Validation!$L$2:$L$64,1,FALSE)),0,1)</f>
        <v>0</v>
      </c>
      <c r="Q140" s="154">
        <f>IF(ISERROR(VLOOKUP($H140,Validation!$M$2:$M$64,1,FALSE)),0,1)</f>
        <v>0</v>
      </c>
      <c r="R140" s="158">
        <f>IF(ISERROR(VLOOKUP($H140,Validation!$N$2:$N$64,1,FALSE)),0,1)</f>
        <v>0</v>
      </c>
      <c r="S140" s="154">
        <f>IF(ISERROR(VLOOKUP($H140,Validation!$O$2:$O$64,1,FALSE)),0,1)</f>
        <v>0</v>
      </c>
      <c r="T140" s="154">
        <f>IF(ISERROR(VLOOKUP($H140,Validation!$P$2:$P$64,1,FALSE)),0,1)</f>
        <v>0</v>
      </c>
      <c r="U140" s="154">
        <f>IF(ISERROR(VLOOKUP($H140,Validation!$Q$2:$Q$64,1,FALSE)),0,1)</f>
        <v>0</v>
      </c>
      <c r="V140" s="154">
        <f>IF(ISERROR(VLOOKUP($H140,Validation!$R$2:$R$64,1,FALSE)),0,1)</f>
        <v>0</v>
      </c>
      <c r="W140" s="154">
        <f>IF(ISERROR(VLOOKUP($H140,Validation!$S$2:$S$64,1,FALSE)),0,1)</f>
        <v>0</v>
      </c>
    </row>
    <row r="141" spans="1:23" ht="15.75" x14ac:dyDescent="0.25">
      <c r="A141" s="155">
        <v>2019</v>
      </c>
      <c r="B141">
        <v>5</v>
      </c>
      <c r="C141">
        <v>16</v>
      </c>
      <c r="D141">
        <v>140</v>
      </c>
      <c r="E141" t="s">
        <v>15</v>
      </c>
      <c r="G141" s="154">
        <f>SUM(P141:W141)</f>
        <v>0</v>
      </c>
      <c r="H141" t="s">
        <v>4596</v>
      </c>
      <c r="I141" t="s">
        <v>85</v>
      </c>
      <c r="J141" t="s">
        <v>71</v>
      </c>
      <c r="K141" t="s">
        <v>72</v>
      </c>
      <c r="L141">
        <v>200</v>
      </c>
      <c r="M141" t="s">
        <v>82</v>
      </c>
      <c r="N141" t="s">
        <v>3087</v>
      </c>
      <c r="P141" s="154">
        <f>IF(ISERROR(VLOOKUP($H141,Validation!$L$2:$L$64,1,FALSE)),0,1)</f>
        <v>0</v>
      </c>
      <c r="Q141" s="154">
        <f>IF(ISERROR(VLOOKUP($H141,Validation!$M$2:$M$64,1,FALSE)),0,1)</f>
        <v>0</v>
      </c>
      <c r="R141" s="158">
        <f>IF(ISERROR(VLOOKUP($H141,Validation!$N$2:$N$64,1,FALSE)),0,1)</f>
        <v>0</v>
      </c>
      <c r="S141" s="154">
        <f>IF(ISERROR(VLOOKUP($H141,Validation!$O$2:$O$64,1,FALSE)),0,1)</f>
        <v>0</v>
      </c>
      <c r="T141" s="154">
        <f>IF(ISERROR(VLOOKUP($H141,Validation!$P$2:$P$64,1,FALSE)),0,1)</f>
        <v>0</v>
      </c>
      <c r="U141" s="154">
        <f>IF(ISERROR(VLOOKUP($H141,Validation!$Q$2:$Q$64,1,FALSE)),0,1)</f>
        <v>0</v>
      </c>
      <c r="V141" s="154">
        <f>IF(ISERROR(VLOOKUP($H141,Validation!$R$2:$R$64,1,FALSE)),0,1)</f>
        <v>0</v>
      </c>
      <c r="W141" s="154">
        <f>IF(ISERROR(VLOOKUP($H141,Validation!$S$2:$S$64,1,FALSE)),0,1)</f>
        <v>0</v>
      </c>
    </row>
    <row r="142" spans="1:23" ht="15.75" x14ac:dyDescent="0.25">
      <c r="A142" s="155">
        <v>2019</v>
      </c>
      <c r="B142">
        <v>5</v>
      </c>
      <c r="C142">
        <v>17</v>
      </c>
      <c r="D142">
        <v>141</v>
      </c>
      <c r="E142" t="s">
        <v>128</v>
      </c>
      <c r="G142" s="154">
        <f>SUM(P142:W142)</f>
        <v>0</v>
      </c>
      <c r="H142" t="s">
        <v>4597</v>
      </c>
      <c r="I142" t="s">
        <v>70</v>
      </c>
      <c r="J142" t="s">
        <v>71</v>
      </c>
      <c r="K142" t="s">
        <v>100</v>
      </c>
      <c r="L142">
        <v>205</v>
      </c>
      <c r="M142" t="s">
        <v>73</v>
      </c>
      <c r="N142" t="s">
        <v>4598</v>
      </c>
      <c r="P142" s="154">
        <f>IF(ISERROR(VLOOKUP($H142,Validation!$L$2:$L$64,1,FALSE)),0,1)</f>
        <v>0</v>
      </c>
      <c r="Q142" s="154">
        <f>IF(ISERROR(VLOOKUP($H142,Validation!$M$2:$M$64,1,FALSE)),0,1)</f>
        <v>0</v>
      </c>
      <c r="R142" s="158">
        <f>IF(ISERROR(VLOOKUP($H142,Validation!$N$2:$N$64,1,FALSE)),0,1)</f>
        <v>0</v>
      </c>
      <c r="S142" s="154">
        <f>IF(ISERROR(VLOOKUP($H142,Validation!$O$2:$O$64,1,FALSE)),0,1)</f>
        <v>0</v>
      </c>
      <c r="T142" s="154">
        <f>IF(ISERROR(VLOOKUP($H142,Validation!$P$2:$P$64,1,FALSE)),0,1)</f>
        <v>0</v>
      </c>
      <c r="U142" s="154">
        <f>IF(ISERROR(VLOOKUP($H142,Validation!$Q$2:$Q$64,1,FALSE)),0,1)</f>
        <v>0</v>
      </c>
      <c r="V142" s="154">
        <f>IF(ISERROR(VLOOKUP($H142,Validation!$R$2:$R$64,1,FALSE)),0,1)</f>
        <v>0</v>
      </c>
      <c r="W142" s="154">
        <f>IF(ISERROR(VLOOKUP($H142,Validation!$S$2:$S$64,1,FALSE)),0,1)</f>
        <v>0</v>
      </c>
    </row>
    <row r="143" spans="1:23" ht="15.75" x14ac:dyDescent="0.25">
      <c r="A143" s="155">
        <v>2019</v>
      </c>
      <c r="B143">
        <v>5</v>
      </c>
      <c r="C143">
        <v>18</v>
      </c>
      <c r="D143">
        <v>142</v>
      </c>
      <c r="E143" t="s">
        <v>16</v>
      </c>
      <c r="G143" s="154">
        <f>SUM(P143:W143)</f>
        <v>0</v>
      </c>
      <c r="H143" t="s">
        <v>4599</v>
      </c>
      <c r="I143" t="s">
        <v>90</v>
      </c>
      <c r="J143" t="s">
        <v>71</v>
      </c>
      <c r="K143" t="s">
        <v>78</v>
      </c>
      <c r="L143">
        <v>177</v>
      </c>
      <c r="M143" t="s">
        <v>73</v>
      </c>
      <c r="N143" t="s">
        <v>4521</v>
      </c>
      <c r="P143" s="154">
        <f>IF(ISERROR(VLOOKUP($H143,Validation!$L$2:$L$64,1,FALSE)),0,1)</f>
        <v>0</v>
      </c>
      <c r="Q143" s="154">
        <f>IF(ISERROR(VLOOKUP($H143,Validation!$M$2:$M$64,1,FALSE)),0,1)</f>
        <v>0</v>
      </c>
      <c r="R143" s="158">
        <f>IF(ISERROR(VLOOKUP($H143,Validation!$N$2:$N$64,1,FALSE)),0,1)</f>
        <v>0</v>
      </c>
      <c r="S143" s="154">
        <f>IF(ISERROR(VLOOKUP($H143,Validation!$O$2:$O$64,1,FALSE)),0,1)</f>
        <v>0</v>
      </c>
      <c r="T143" s="154">
        <f>IF(ISERROR(VLOOKUP($H143,Validation!$P$2:$P$64,1,FALSE)),0,1)</f>
        <v>0</v>
      </c>
      <c r="U143" s="154">
        <f>IF(ISERROR(VLOOKUP($H143,Validation!$Q$2:$Q$64,1,FALSE)),0,1)</f>
        <v>0</v>
      </c>
      <c r="V143" s="154">
        <f>IF(ISERROR(VLOOKUP($H143,Validation!$R$2:$R$64,1,FALSE)),0,1)</f>
        <v>0</v>
      </c>
      <c r="W143" s="154">
        <f>IF(ISERROR(VLOOKUP($H143,Validation!$S$2:$S$64,1,FALSE)),0,1)</f>
        <v>0</v>
      </c>
    </row>
    <row r="144" spans="1:23" ht="15.75" x14ac:dyDescent="0.25">
      <c r="A144" s="155">
        <v>2019</v>
      </c>
      <c r="B144">
        <v>5</v>
      </c>
      <c r="C144">
        <v>19</v>
      </c>
      <c r="D144">
        <v>143</v>
      </c>
      <c r="E144" t="s">
        <v>10</v>
      </c>
      <c r="F144" t="s">
        <v>4600</v>
      </c>
      <c r="G144" s="154">
        <f>SUM(P144:W144)</f>
        <v>0</v>
      </c>
      <c r="H144" t="s">
        <v>4601</v>
      </c>
      <c r="I144" t="s">
        <v>90</v>
      </c>
      <c r="J144" t="s">
        <v>94</v>
      </c>
      <c r="K144" t="s">
        <v>86</v>
      </c>
      <c r="L144">
        <v>187</v>
      </c>
      <c r="M144" t="s">
        <v>95</v>
      </c>
      <c r="N144" t="s">
        <v>4602</v>
      </c>
      <c r="P144" s="154">
        <f>IF(ISERROR(VLOOKUP($H144,Validation!$L$2:$L$64,1,FALSE)),0,1)</f>
        <v>0</v>
      </c>
      <c r="Q144" s="154">
        <f>IF(ISERROR(VLOOKUP($H144,Validation!$M$2:$M$64,1,FALSE)),0,1)</f>
        <v>0</v>
      </c>
      <c r="R144" s="158">
        <f>IF(ISERROR(VLOOKUP($H144,Validation!$N$2:$N$64,1,FALSE)),0,1)</f>
        <v>0</v>
      </c>
      <c r="S144" s="154">
        <f>IF(ISERROR(VLOOKUP($H144,Validation!$O$2:$O$64,1,FALSE)),0,1)</f>
        <v>0</v>
      </c>
      <c r="T144" s="154">
        <f>IF(ISERROR(VLOOKUP($H144,Validation!$P$2:$P$64,1,FALSE)),0,1)</f>
        <v>0</v>
      </c>
      <c r="U144" s="154">
        <f>IF(ISERROR(VLOOKUP($H144,Validation!$Q$2:$Q$64,1,FALSE)),0,1)</f>
        <v>0</v>
      </c>
      <c r="V144" s="154">
        <f>IF(ISERROR(VLOOKUP($H144,Validation!$R$2:$R$64,1,FALSE)),0,1)</f>
        <v>0</v>
      </c>
      <c r="W144" s="154">
        <f>IF(ISERROR(VLOOKUP($H144,Validation!$S$2:$S$64,1,FALSE)),0,1)</f>
        <v>0</v>
      </c>
    </row>
    <row r="145" spans="1:23" ht="15.75" x14ac:dyDescent="0.25">
      <c r="A145" s="155">
        <v>2019</v>
      </c>
      <c r="B145">
        <v>5</v>
      </c>
      <c r="C145">
        <v>20</v>
      </c>
      <c r="D145">
        <v>144</v>
      </c>
      <c r="E145" t="s">
        <v>35</v>
      </c>
      <c r="G145" s="154">
        <f>SUM(P145:W145)</f>
        <v>0</v>
      </c>
      <c r="H145" t="s">
        <v>4603</v>
      </c>
      <c r="I145" t="s">
        <v>121</v>
      </c>
      <c r="J145" t="s">
        <v>74</v>
      </c>
      <c r="K145" t="s">
        <v>77</v>
      </c>
      <c r="L145">
        <v>190</v>
      </c>
      <c r="M145" t="s">
        <v>1158</v>
      </c>
      <c r="N145" t="s">
        <v>3218</v>
      </c>
      <c r="P145" s="154">
        <f>IF(ISERROR(VLOOKUP($H145,Validation!$L$2:$L$64,1,FALSE)),0,1)</f>
        <v>0</v>
      </c>
      <c r="Q145" s="154">
        <f>IF(ISERROR(VLOOKUP($H145,Validation!$M$2:$M$64,1,FALSE)),0,1)</f>
        <v>0</v>
      </c>
      <c r="R145" s="158">
        <f>IF(ISERROR(VLOOKUP($H145,Validation!$N$2:$N$64,1,FALSE)),0,1)</f>
        <v>0</v>
      </c>
      <c r="S145" s="154">
        <f>IF(ISERROR(VLOOKUP($H145,Validation!$O$2:$O$64,1,FALSE)),0,1)</f>
        <v>0</v>
      </c>
      <c r="T145" s="154">
        <f>IF(ISERROR(VLOOKUP($H145,Validation!$P$2:$P$64,1,FALSE)),0,1)</f>
        <v>0</v>
      </c>
      <c r="U145" s="154">
        <f>IF(ISERROR(VLOOKUP($H145,Validation!$Q$2:$Q$64,1,FALSE)),0,1)</f>
        <v>0</v>
      </c>
      <c r="V145" s="154">
        <f>IF(ISERROR(VLOOKUP($H145,Validation!$R$2:$R$64,1,FALSE)),0,1)</f>
        <v>0</v>
      </c>
      <c r="W145" s="154">
        <f>IF(ISERROR(VLOOKUP($H145,Validation!$S$2:$S$64,1,FALSE)),0,1)</f>
        <v>0</v>
      </c>
    </row>
    <row r="146" spans="1:23" ht="15.75" x14ac:dyDescent="0.25">
      <c r="A146" s="155">
        <v>2019</v>
      </c>
      <c r="B146">
        <v>5</v>
      </c>
      <c r="C146">
        <v>21</v>
      </c>
      <c r="D146">
        <v>145</v>
      </c>
      <c r="E146" t="s">
        <v>29</v>
      </c>
      <c r="G146" s="154">
        <f>SUM(P146:W146)</f>
        <v>0</v>
      </c>
      <c r="H146" t="s">
        <v>4604</v>
      </c>
      <c r="I146" t="s">
        <v>85</v>
      </c>
      <c r="J146" t="s">
        <v>74</v>
      </c>
      <c r="K146" t="s">
        <v>77</v>
      </c>
      <c r="L146">
        <v>205</v>
      </c>
      <c r="M146" t="s">
        <v>142</v>
      </c>
      <c r="N146" t="s">
        <v>96</v>
      </c>
      <c r="P146" s="154">
        <f>IF(ISERROR(VLOOKUP($H146,Validation!$L$2:$L$64,1,FALSE)),0,1)</f>
        <v>0</v>
      </c>
      <c r="Q146" s="154">
        <f>IF(ISERROR(VLOOKUP($H146,Validation!$M$2:$M$64,1,FALSE)),0,1)</f>
        <v>0</v>
      </c>
      <c r="R146" s="158">
        <f>IF(ISERROR(VLOOKUP($H146,Validation!$N$2:$N$64,1,FALSE)),0,1)</f>
        <v>0</v>
      </c>
      <c r="S146" s="154">
        <f>IF(ISERROR(VLOOKUP($H146,Validation!$O$2:$O$64,1,FALSE)),0,1)</f>
        <v>0</v>
      </c>
      <c r="T146" s="154">
        <f>IF(ISERROR(VLOOKUP($H146,Validation!$P$2:$P$64,1,FALSE)),0,1)</f>
        <v>0</v>
      </c>
      <c r="U146" s="154">
        <f>IF(ISERROR(VLOOKUP($H146,Validation!$Q$2:$Q$64,1,FALSE)),0,1)</f>
        <v>0</v>
      </c>
      <c r="V146" s="154">
        <f>IF(ISERROR(VLOOKUP($H146,Validation!$R$2:$R$64,1,FALSE)),0,1)</f>
        <v>0</v>
      </c>
      <c r="W146" s="154">
        <f>IF(ISERROR(VLOOKUP($H146,Validation!$S$2:$S$64,1,FALSE)),0,1)</f>
        <v>0</v>
      </c>
    </row>
    <row r="147" spans="1:23" ht="15.75" x14ac:dyDescent="0.25">
      <c r="A147" s="155">
        <v>2019</v>
      </c>
      <c r="B147">
        <v>5</v>
      </c>
      <c r="C147">
        <v>22</v>
      </c>
      <c r="D147">
        <v>146</v>
      </c>
      <c r="E147" t="s">
        <v>33</v>
      </c>
      <c r="G147" s="154">
        <f>SUM(P147:W147)</f>
        <v>0</v>
      </c>
      <c r="H147" t="s">
        <v>4605</v>
      </c>
      <c r="I147" t="s">
        <v>79</v>
      </c>
      <c r="J147" t="s">
        <v>74</v>
      </c>
      <c r="K147" t="s">
        <v>3093</v>
      </c>
      <c r="L147">
        <v>172</v>
      </c>
      <c r="M147" t="s">
        <v>3108</v>
      </c>
      <c r="N147" t="s">
        <v>4579</v>
      </c>
      <c r="P147" s="154">
        <f>IF(ISERROR(VLOOKUP($H147,Validation!$L$2:$L$64,1,FALSE)),0,1)</f>
        <v>0</v>
      </c>
      <c r="Q147" s="154">
        <f>IF(ISERROR(VLOOKUP($H147,Validation!$M$2:$M$64,1,FALSE)),0,1)</f>
        <v>0</v>
      </c>
      <c r="R147" s="158">
        <f>IF(ISERROR(VLOOKUP($H147,Validation!$N$2:$N$64,1,FALSE)),0,1)</f>
        <v>0</v>
      </c>
      <c r="S147" s="154">
        <f>IF(ISERROR(VLOOKUP($H147,Validation!$O$2:$O$64,1,FALSE)),0,1)</f>
        <v>0</v>
      </c>
      <c r="T147" s="154">
        <f>IF(ISERROR(VLOOKUP($H147,Validation!$P$2:$P$64,1,FALSE)),0,1)</f>
        <v>0</v>
      </c>
      <c r="U147" s="154">
        <f>IF(ISERROR(VLOOKUP($H147,Validation!$Q$2:$Q$64,1,FALSE)),0,1)</f>
        <v>0</v>
      </c>
      <c r="V147" s="154">
        <f>IF(ISERROR(VLOOKUP($H147,Validation!$R$2:$R$64,1,FALSE)),0,1)</f>
        <v>0</v>
      </c>
      <c r="W147" s="154">
        <f>IF(ISERROR(VLOOKUP($H147,Validation!$S$2:$S$64,1,FALSE)),0,1)</f>
        <v>0</v>
      </c>
    </row>
    <row r="148" spans="1:23" ht="15.75" x14ac:dyDescent="0.25">
      <c r="A148" s="155">
        <v>2019</v>
      </c>
      <c r="B148">
        <v>5</v>
      </c>
      <c r="C148">
        <v>23</v>
      </c>
      <c r="D148">
        <v>147</v>
      </c>
      <c r="E148" t="s">
        <v>25</v>
      </c>
      <c r="G148" s="154">
        <f>SUM(P148:W148)</f>
        <v>0</v>
      </c>
      <c r="H148" t="s">
        <v>4606</v>
      </c>
      <c r="I148" t="s">
        <v>70</v>
      </c>
      <c r="J148" t="s">
        <v>71</v>
      </c>
      <c r="K148" t="s">
        <v>99</v>
      </c>
      <c r="L148">
        <v>172</v>
      </c>
      <c r="M148" t="s">
        <v>82</v>
      </c>
      <c r="N148" t="s">
        <v>3178</v>
      </c>
      <c r="P148" s="154">
        <f>IF(ISERROR(VLOOKUP($H148,Validation!$L$2:$L$64,1,FALSE)),0,1)</f>
        <v>0</v>
      </c>
      <c r="Q148" s="154">
        <f>IF(ISERROR(VLOOKUP($H148,Validation!$M$2:$M$64,1,FALSE)),0,1)</f>
        <v>0</v>
      </c>
      <c r="R148" s="158">
        <f>IF(ISERROR(VLOOKUP($H148,Validation!$N$2:$N$64,1,FALSE)),0,1)</f>
        <v>0</v>
      </c>
      <c r="S148" s="154">
        <f>IF(ISERROR(VLOOKUP($H148,Validation!$O$2:$O$64,1,FALSE)),0,1)</f>
        <v>0</v>
      </c>
      <c r="T148" s="154">
        <f>IF(ISERROR(VLOOKUP($H148,Validation!$P$2:$P$64,1,FALSE)),0,1)</f>
        <v>0</v>
      </c>
      <c r="U148" s="154">
        <f>IF(ISERROR(VLOOKUP($H148,Validation!$Q$2:$Q$64,1,FALSE)),0,1)</f>
        <v>0</v>
      </c>
      <c r="V148" s="154">
        <f>IF(ISERROR(VLOOKUP($H148,Validation!$R$2:$R$64,1,FALSE)),0,1)</f>
        <v>0</v>
      </c>
      <c r="W148" s="154">
        <f>IF(ISERROR(VLOOKUP($H148,Validation!$S$2:$S$64,1,FALSE)),0,1)</f>
        <v>0</v>
      </c>
    </row>
    <row r="149" spans="1:23" ht="15.75" x14ac:dyDescent="0.25">
      <c r="A149" s="155">
        <v>2019</v>
      </c>
      <c r="B149">
        <v>5</v>
      </c>
      <c r="C149">
        <v>24</v>
      </c>
      <c r="D149">
        <v>148</v>
      </c>
      <c r="E149" t="s">
        <v>3081</v>
      </c>
      <c r="G149" s="154">
        <f>SUM(P149:W149)</f>
        <v>0</v>
      </c>
      <c r="H149" t="s">
        <v>4607</v>
      </c>
      <c r="I149" t="s">
        <v>121</v>
      </c>
      <c r="J149" t="s">
        <v>74</v>
      </c>
      <c r="K149" t="s">
        <v>75</v>
      </c>
      <c r="L149">
        <v>200</v>
      </c>
      <c r="M149" t="s">
        <v>3476</v>
      </c>
      <c r="N149" t="s">
        <v>4608</v>
      </c>
      <c r="P149" s="154">
        <f>IF(ISERROR(VLOOKUP($H149,Validation!$L$2:$L$64,1,FALSE)),0,1)</f>
        <v>0</v>
      </c>
      <c r="Q149" s="154">
        <f>IF(ISERROR(VLOOKUP($H149,Validation!$M$2:$M$64,1,FALSE)),0,1)</f>
        <v>0</v>
      </c>
      <c r="R149" s="158">
        <f>IF(ISERROR(VLOOKUP($H149,Validation!$N$2:$N$64,1,FALSE)),0,1)</f>
        <v>0</v>
      </c>
      <c r="S149" s="154">
        <f>IF(ISERROR(VLOOKUP($H149,Validation!$O$2:$O$64,1,FALSE)),0,1)</f>
        <v>0</v>
      </c>
      <c r="T149" s="154">
        <f>IF(ISERROR(VLOOKUP($H149,Validation!$P$2:$P$64,1,FALSE)),0,1)</f>
        <v>0</v>
      </c>
      <c r="U149" s="154">
        <f>IF(ISERROR(VLOOKUP($H149,Validation!$Q$2:$Q$64,1,FALSE)),0,1)</f>
        <v>0</v>
      </c>
      <c r="V149" s="154">
        <f>IF(ISERROR(VLOOKUP($H149,Validation!$R$2:$R$64,1,FALSE)),0,1)</f>
        <v>0</v>
      </c>
      <c r="W149" s="154">
        <f>IF(ISERROR(VLOOKUP($H149,Validation!$S$2:$S$64,1,FALSE)),0,1)</f>
        <v>0</v>
      </c>
    </row>
    <row r="150" spans="1:23" ht="15.75" x14ac:dyDescent="0.25">
      <c r="A150" s="155">
        <v>2019</v>
      </c>
      <c r="B150">
        <v>5</v>
      </c>
      <c r="C150">
        <v>25</v>
      </c>
      <c r="D150">
        <v>149</v>
      </c>
      <c r="E150" t="s">
        <v>21</v>
      </c>
      <c r="F150" t="s">
        <v>4609</v>
      </c>
      <c r="G150" s="154">
        <f>SUM(P150:W150)</f>
        <v>0</v>
      </c>
      <c r="H150" t="s">
        <v>4610</v>
      </c>
      <c r="I150" t="s">
        <v>70</v>
      </c>
      <c r="J150" t="s">
        <v>81</v>
      </c>
      <c r="K150" t="s">
        <v>86</v>
      </c>
      <c r="L150">
        <v>182</v>
      </c>
      <c r="M150" t="s">
        <v>73</v>
      </c>
      <c r="N150" t="s">
        <v>3058</v>
      </c>
      <c r="P150" s="154">
        <f>IF(ISERROR(VLOOKUP($H150,Validation!$L$2:$L$64,1,FALSE)),0,1)</f>
        <v>0</v>
      </c>
      <c r="Q150" s="154">
        <f>IF(ISERROR(VLOOKUP($H150,Validation!$M$2:$M$64,1,FALSE)),0,1)</f>
        <v>0</v>
      </c>
      <c r="R150" s="158">
        <f>IF(ISERROR(VLOOKUP($H150,Validation!$N$2:$N$64,1,FALSE)),0,1)</f>
        <v>0</v>
      </c>
      <c r="S150" s="154">
        <f>IF(ISERROR(VLOOKUP($H150,Validation!$O$2:$O$64,1,FALSE)),0,1)</f>
        <v>0</v>
      </c>
      <c r="T150" s="154">
        <f>IF(ISERROR(VLOOKUP($H150,Validation!$P$2:$P$64,1,FALSE)),0,1)</f>
        <v>0</v>
      </c>
      <c r="U150" s="154">
        <f>IF(ISERROR(VLOOKUP($H150,Validation!$Q$2:$Q$64,1,FALSE)),0,1)</f>
        <v>0</v>
      </c>
      <c r="V150" s="154">
        <f>IF(ISERROR(VLOOKUP($H150,Validation!$R$2:$R$64,1,FALSE)),0,1)</f>
        <v>0</v>
      </c>
      <c r="W150" s="154">
        <f>IF(ISERROR(VLOOKUP($H150,Validation!$S$2:$S$64,1,FALSE)),0,1)</f>
        <v>0</v>
      </c>
    </row>
    <row r="151" spans="1:23" ht="15.75" x14ac:dyDescent="0.25">
      <c r="A151" s="155">
        <v>2019</v>
      </c>
      <c r="B151">
        <v>5</v>
      </c>
      <c r="C151">
        <v>26</v>
      </c>
      <c r="D151">
        <v>150</v>
      </c>
      <c r="E151" t="s">
        <v>12</v>
      </c>
      <c r="G151" s="154">
        <f>SUM(P151:W151)</f>
        <v>0</v>
      </c>
      <c r="H151" t="s">
        <v>4611</v>
      </c>
      <c r="I151" t="s">
        <v>70</v>
      </c>
      <c r="J151" t="s">
        <v>74</v>
      </c>
      <c r="K151" t="s">
        <v>78</v>
      </c>
      <c r="L151">
        <v>194</v>
      </c>
      <c r="M151" t="s">
        <v>93</v>
      </c>
      <c r="N151" t="s">
        <v>4612</v>
      </c>
      <c r="P151" s="154">
        <f>IF(ISERROR(VLOOKUP($H151,Validation!$L$2:$L$64,1,FALSE)),0,1)</f>
        <v>0</v>
      </c>
      <c r="Q151" s="154">
        <f>IF(ISERROR(VLOOKUP($H151,Validation!$M$2:$M$64,1,FALSE)),0,1)</f>
        <v>0</v>
      </c>
      <c r="R151" s="158">
        <f>IF(ISERROR(VLOOKUP($H151,Validation!$N$2:$N$64,1,FALSE)),0,1)</f>
        <v>0</v>
      </c>
      <c r="S151" s="154">
        <f>IF(ISERROR(VLOOKUP($H151,Validation!$O$2:$O$64,1,FALSE)),0,1)</f>
        <v>0</v>
      </c>
      <c r="T151" s="154">
        <f>IF(ISERROR(VLOOKUP($H151,Validation!$P$2:$P$64,1,FALSE)),0,1)</f>
        <v>0</v>
      </c>
      <c r="U151" s="154">
        <f>IF(ISERROR(VLOOKUP($H151,Validation!$Q$2:$Q$64,1,FALSE)),0,1)</f>
        <v>0</v>
      </c>
      <c r="V151" s="154">
        <f>IF(ISERROR(VLOOKUP($H151,Validation!$R$2:$R$64,1,FALSE)),0,1)</f>
        <v>0</v>
      </c>
      <c r="W151" s="154">
        <f>IF(ISERROR(VLOOKUP($H151,Validation!$S$2:$S$64,1,FALSE)),0,1)</f>
        <v>0</v>
      </c>
    </row>
    <row r="152" spans="1:23" ht="15.75" x14ac:dyDescent="0.25">
      <c r="A152" s="155">
        <v>2019</v>
      </c>
      <c r="B152">
        <v>5</v>
      </c>
      <c r="C152">
        <v>27</v>
      </c>
      <c r="D152">
        <v>151</v>
      </c>
      <c r="E152" t="s">
        <v>61</v>
      </c>
      <c r="F152" t="s">
        <v>4613</v>
      </c>
      <c r="G152" s="154">
        <f>SUM(P152:W152)</f>
        <v>0</v>
      </c>
      <c r="H152" t="s">
        <v>4614</v>
      </c>
      <c r="I152" t="s">
        <v>85</v>
      </c>
      <c r="J152" t="s">
        <v>88</v>
      </c>
      <c r="K152" t="s">
        <v>78</v>
      </c>
      <c r="L152">
        <v>170</v>
      </c>
      <c r="M152" t="s">
        <v>118</v>
      </c>
      <c r="N152" t="s">
        <v>4560</v>
      </c>
      <c r="P152" s="154">
        <f>IF(ISERROR(VLOOKUP($H152,Validation!$L$2:$L$64,1,FALSE)),0,1)</f>
        <v>0</v>
      </c>
      <c r="Q152" s="154">
        <f>IF(ISERROR(VLOOKUP($H152,Validation!$M$2:$M$64,1,FALSE)),0,1)</f>
        <v>0</v>
      </c>
      <c r="R152" s="158">
        <f>IF(ISERROR(VLOOKUP($H152,Validation!$N$2:$N$64,1,FALSE)),0,1)</f>
        <v>0</v>
      </c>
      <c r="S152" s="154">
        <f>IF(ISERROR(VLOOKUP($H152,Validation!$O$2:$O$64,1,FALSE)),0,1)</f>
        <v>0</v>
      </c>
      <c r="T152" s="154">
        <f>IF(ISERROR(VLOOKUP($H152,Validation!$P$2:$P$64,1,FALSE)),0,1)</f>
        <v>0</v>
      </c>
      <c r="U152" s="154">
        <f>IF(ISERROR(VLOOKUP($H152,Validation!$Q$2:$Q$64,1,FALSE)),0,1)</f>
        <v>0</v>
      </c>
      <c r="V152" s="154">
        <f>IF(ISERROR(VLOOKUP($H152,Validation!$R$2:$R$64,1,FALSE)),0,1)</f>
        <v>0</v>
      </c>
      <c r="W152" s="154">
        <f>IF(ISERROR(VLOOKUP($H152,Validation!$S$2:$S$64,1,FALSE)),0,1)</f>
        <v>0</v>
      </c>
    </row>
    <row r="153" spans="1:23" ht="15.75" x14ac:dyDescent="0.25">
      <c r="A153" s="155">
        <v>2019</v>
      </c>
      <c r="B153">
        <v>5</v>
      </c>
      <c r="C153">
        <v>28</v>
      </c>
      <c r="D153">
        <v>152</v>
      </c>
      <c r="E153" t="s">
        <v>11</v>
      </c>
      <c r="G153" s="154">
        <f>SUM(P153:W153)</f>
        <v>0</v>
      </c>
      <c r="H153" t="s">
        <v>4615</v>
      </c>
      <c r="I153" t="s">
        <v>85</v>
      </c>
      <c r="J153" t="s">
        <v>81</v>
      </c>
      <c r="K153" t="s">
        <v>99</v>
      </c>
      <c r="L153">
        <v>165</v>
      </c>
      <c r="M153" t="s">
        <v>92</v>
      </c>
      <c r="N153" t="s">
        <v>3181</v>
      </c>
      <c r="P153" s="154">
        <f>IF(ISERROR(VLOOKUP($H153,Validation!$L$2:$L$64,1,FALSE)),0,1)</f>
        <v>0</v>
      </c>
      <c r="Q153" s="154">
        <f>IF(ISERROR(VLOOKUP($H153,Validation!$M$2:$M$64,1,FALSE)),0,1)</f>
        <v>0</v>
      </c>
      <c r="R153" s="158">
        <f>IF(ISERROR(VLOOKUP($H153,Validation!$N$2:$N$64,1,FALSE)),0,1)</f>
        <v>0</v>
      </c>
      <c r="S153" s="154">
        <f>IF(ISERROR(VLOOKUP($H153,Validation!$O$2:$O$64,1,FALSE)),0,1)</f>
        <v>0</v>
      </c>
      <c r="T153" s="154">
        <f>IF(ISERROR(VLOOKUP($H153,Validation!$P$2:$P$64,1,FALSE)),0,1)</f>
        <v>0</v>
      </c>
      <c r="U153" s="154">
        <f>IF(ISERROR(VLOOKUP($H153,Validation!$Q$2:$Q$64,1,FALSE)),0,1)</f>
        <v>0</v>
      </c>
      <c r="V153" s="154">
        <f>IF(ISERROR(VLOOKUP($H153,Validation!$R$2:$R$64,1,FALSE)),0,1)</f>
        <v>0</v>
      </c>
      <c r="W153" s="154">
        <f>IF(ISERROR(VLOOKUP($H153,Validation!$S$2:$S$64,1,FALSE)),0,1)</f>
        <v>0</v>
      </c>
    </row>
    <row r="154" spans="1:23" ht="15.75" x14ac:dyDescent="0.25">
      <c r="A154" s="155">
        <v>2019</v>
      </c>
      <c r="B154">
        <v>5</v>
      </c>
      <c r="C154">
        <v>29</v>
      </c>
      <c r="D154">
        <v>153</v>
      </c>
      <c r="E154" t="s">
        <v>1119</v>
      </c>
      <c r="F154" t="s">
        <v>4616</v>
      </c>
      <c r="G154" s="154">
        <f>SUM(P154:W154)</f>
        <v>0</v>
      </c>
      <c r="H154" t="s">
        <v>4617</v>
      </c>
      <c r="I154" t="s">
        <v>79</v>
      </c>
      <c r="J154" t="s">
        <v>80</v>
      </c>
      <c r="K154" t="s">
        <v>91</v>
      </c>
      <c r="L154">
        <v>192</v>
      </c>
      <c r="M154" t="s">
        <v>118</v>
      </c>
      <c r="N154" t="s">
        <v>3187</v>
      </c>
      <c r="P154" s="154">
        <f>IF(ISERROR(VLOOKUP($H154,Validation!$L$2:$L$64,1,FALSE)),0,1)</f>
        <v>0</v>
      </c>
      <c r="Q154" s="154">
        <f>IF(ISERROR(VLOOKUP($H154,Validation!$M$2:$M$64,1,FALSE)),0,1)</f>
        <v>0</v>
      </c>
      <c r="R154" s="158">
        <f>IF(ISERROR(VLOOKUP($H154,Validation!$N$2:$N$64,1,FALSE)),0,1)</f>
        <v>0</v>
      </c>
      <c r="S154" s="154">
        <f>IF(ISERROR(VLOOKUP($H154,Validation!$O$2:$O$64,1,FALSE)),0,1)</f>
        <v>0</v>
      </c>
      <c r="T154" s="154">
        <f>IF(ISERROR(VLOOKUP($H154,Validation!$P$2:$P$64,1,FALSE)),0,1)</f>
        <v>0</v>
      </c>
      <c r="U154" s="154">
        <f>IF(ISERROR(VLOOKUP($H154,Validation!$Q$2:$Q$64,1,FALSE)),0,1)</f>
        <v>0</v>
      </c>
      <c r="V154" s="154">
        <f>IF(ISERROR(VLOOKUP($H154,Validation!$R$2:$R$64,1,FALSE)),0,1)</f>
        <v>0</v>
      </c>
      <c r="W154" s="154">
        <f>IF(ISERROR(VLOOKUP($H154,Validation!$S$2:$S$64,1,FALSE)),0,1)</f>
        <v>0</v>
      </c>
    </row>
    <row r="155" spans="1:23" ht="15.75" x14ac:dyDescent="0.25">
      <c r="A155" s="155">
        <v>2019</v>
      </c>
      <c r="B155">
        <v>5</v>
      </c>
      <c r="C155">
        <v>30</v>
      </c>
      <c r="D155">
        <v>154</v>
      </c>
      <c r="E155" t="s">
        <v>9</v>
      </c>
      <c r="G155" s="154">
        <f>SUM(P155:W155)</f>
        <v>0</v>
      </c>
      <c r="H155" t="s">
        <v>4618</v>
      </c>
      <c r="I155" t="s">
        <v>79</v>
      </c>
      <c r="J155" t="s">
        <v>81</v>
      </c>
      <c r="K155" t="s">
        <v>78</v>
      </c>
      <c r="L155">
        <v>170</v>
      </c>
      <c r="M155" t="s">
        <v>92</v>
      </c>
      <c r="N155" t="s">
        <v>3181</v>
      </c>
      <c r="P155" s="154">
        <f>IF(ISERROR(VLOOKUP($H155,Validation!$L$2:$L$64,1,FALSE)),0,1)</f>
        <v>0</v>
      </c>
      <c r="Q155" s="154">
        <f>IF(ISERROR(VLOOKUP($H155,Validation!$M$2:$M$64,1,FALSE)),0,1)</f>
        <v>0</v>
      </c>
      <c r="R155" s="158">
        <f>IF(ISERROR(VLOOKUP($H155,Validation!$N$2:$N$64,1,FALSE)),0,1)</f>
        <v>0</v>
      </c>
      <c r="S155" s="154">
        <f>IF(ISERROR(VLOOKUP($H155,Validation!$O$2:$O$64,1,FALSE)),0,1)</f>
        <v>0</v>
      </c>
      <c r="T155" s="154">
        <f>IF(ISERROR(VLOOKUP($H155,Validation!$P$2:$P$64,1,FALSE)),0,1)</f>
        <v>0</v>
      </c>
      <c r="U155" s="154">
        <f>IF(ISERROR(VLOOKUP($H155,Validation!$Q$2:$Q$64,1,FALSE)),0,1)</f>
        <v>0</v>
      </c>
      <c r="V155" s="154">
        <f>IF(ISERROR(VLOOKUP($H155,Validation!$R$2:$R$64,1,FALSE)),0,1)</f>
        <v>0</v>
      </c>
      <c r="W155" s="154">
        <f>IF(ISERROR(VLOOKUP($H155,Validation!$S$2:$S$64,1,FALSE)),0,1)</f>
        <v>0</v>
      </c>
    </row>
    <row r="156" spans="1:23" ht="15.75" x14ac:dyDescent="0.25">
      <c r="A156" s="155">
        <v>2019</v>
      </c>
      <c r="B156">
        <v>5</v>
      </c>
      <c r="C156">
        <v>31</v>
      </c>
      <c r="D156">
        <v>155</v>
      </c>
      <c r="E156" t="s">
        <v>31</v>
      </c>
      <c r="G156" s="154">
        <f>SUM(P156:W156)</f>
        <v>0</v>
      </c>
      <c r="H156" t="s">
        <v>4619</v>
      </c>
      <c r="I156" t="s">
        <v>70</v>
      </c>
      <c r="J156" t="s">
        <v>71</v>
      </c>
      <c r="K156" t="s">
        <v>99</v>
      </c>
      <c r="L156">
        <v>184</v>
      </c>
      <c r="M156" t="s">
        <v>73</v>
      </c>
      <c r="N156" t="s">
        <v>3047</v>
      </c>
      <c r="P156" s="154">
        <f>IF(ISERROR(VLOOKUP($H156,Validation!$L$2:$L$64,1,FALSE)),0,1)</f>
        <v>0</v>
      </c>
      <c r="Q156" s="154">
        <f>IF(ISERROR(VLOOKUP($H156,Validation!$M$2:$M$64,1,FALSE)),0,1)</f>
        <v>0</v>
      </c>
      <c r="R156" s="158">
        <f>IF(ISERROR(VLOOKUP($H156,Validation!$N$2:$N$64,1,FALSE)),0,1)</f>
        <v>0</v>
      </c>
      <c r="S156" s="154">
        <f>IF(ISERROR(VLOOKUP($H156,Validation!$O$2:$O$64,1,FALSE)),0,1)</f>
        <v>0</v>
      </c>
      <c r="T156" s="154">
        <f>IF(ISERROR(VLOOKUP($H156,Validation!$P$2:$P$64,1,FALSE)),0,1)</f>
        <v>0</v>
      </c>
      <c r="U156" s="154">
        <f>IF(ISERROR(VLOOKUP($H156,Validation!$Q$2:$Q$64,1,FALSE)),0,1)</f>
        <v>0</v>
      </c>
      <c r="V156" s="154">
        <f>IF(ISERROR(VLOOKUP($H156,Validation!$R$2:$R$64,1,FALSE)),0,1)</f>
        <v>0</v>
      </c>
      <c r="W156" s="154">
        <f>IF(ISERROR(VLOOKUP($H156,Validation!$S$2:$S$64,1,FALSE)),0,1)</f>
        <v>0</v>
      </c>
    </row>
    <row r="157" spans="1:23" ht="15.75" x14ac:dyDescent="0.25">
      <c r="A157" s="155">
        <v>2019</v>
      </c>
      <c r="B157">
        <v>6</v>
      </c>
      <c r="C157">
        <v>1</v>
      </c>
      <c r="D157">
        <v>156</v>
      </c>
      <c r="E157" t="s">
        <v>34</v>
      </c>
      <c r="F157" t="s">
        <v>4620</v>
      </c>
      <c r="G157" s="154">
        <f>SUM(P157:W157)</f>
        <v>0</v>
      </c>
      <c r="H157" t="s">
        <v>4621</v>
      </c>
      <c r="I157" t="s">
        <v>121</v>
      </c>
      <c r="J157" t="s">
        <v>3566</v>
      </c>
      <c r="K157" t="s">
        <v>91</v>
      </c>
      <c r="L157">
        <v>203</v>
      </c>
      <c r="M157" t="s">
        <v>92</v>
      </c>
      <c r="N157" t="s">
        <v>4622</v>
      </c>
      <c r="P157" s="154">
        <f>IF(ISERROR(VLOOKUP($H157,Validation!$L$2:$L$64,1,FALSE)),0,1)</f>
        <v>0</v>
      </c>
      <c r="Q157" s="154">
        <f>IF(ISERROR(VLOOKUP($H157,Validation!$M$2:$M$64,1,FALSE)),0,1)</f>
        <v>0</v>
      </c>
      <c r="R157" s="158">
        <f>IF(ISERROR(VLOOKUP($H157,Validation!$N$2:$N$64,1,FALSE)),0,1)</f>
        <v>0</v>
      </c>
      <c r="S157" s="154">
        <f>IF(ISERROR(VLOOKUP($H157,Validation!$O$2:$O$64,1,FALSE)),0,1)</f>
        <v>0</v>
      </c>
      <c r="T157" s="154">
        <f>IF(ISERROR(VLOOKUP($H157,Validation!$P$2:$P$64,1,FALSE)),0,1)</f>
        <v>0</v>
      </c>
      <c r="U157" s="154">
        <f>IF(ISERROR(VLOOKUP($H157,Validation!$Q$2:$Q$64,1,FALSE)),0,1)</f>
        <v>0</v>
      </c>
      <c r="V157" s="154">
        <f>IF(ISERROR(VLOOKUP($H157,Validation!$R$2:$R$64,1,FALSE)),0,1)</f>
        <v>0</v>
      </c>
      <c r="W157" s="154">
        <f>IF(ISERROR(VLOOKUP($H157,Validation!$S$2:$S$64,1,FALSE)),0,1)</f>
        <v>0</v>
      </c>
    </row>
    <row r="158" spans="1:23" ht="15.75" x14ac:dyDescent="0.25">
      <c r="A158" s="155">
        <v>2019</v>
      </c>
      <c r="B158">
        <v>6</v>
      </c>
      <c r="C158">
        <v>2</v>
      </c>
      <c r="D158">
        <v>157</v>
      </c>
      <c r="E158" t="s">
        <v>20</v>
      </c>
      <c r="G158" s="154">
        <f>SUM(P158:W158)</f>
        <v>0</v>
      </c>
      <c r="H158" t="s">
        <v>4623</v>
      </c>
      <c r="I158" t="s">
        <v>79</v>
      </c>
      <c r="J158" t="s">
        <v>74</v>
      </c>
      <c r="K158" t="s">
        <v>78</v>
      </c>
      <c r="L158">
        <v>162</v>
      </c>
      <c r="M158" t="s">
        <v>1095</v>
      </c>
      <c r="N158" t="s">
        <v>4624</v>
      </c>
      <c r="P158" s="154">
        <f>IF(ISERROR(VLOOKUP($H158,Validation!$L$2:$L$64,1,FALSE)),0,1)</f>
        <v>0</v>
      </c>
      <c r="Q158" s="154">
        <f>IF(ISERROR(VLOOKUP($H158,Validation!$M$2:$M$64,1,FALSE)),0,1)</f>
        <v>0</v>
      </c>
      <c r="R158" s="158">
        <f>IF(ISERROR(VLOOKUP($H158,Validation!$N$2:$N$64,1,FALSE)),0,1)</f>
        <v>0</v>
      </c>
      <c r="S158" s="154">
        <f>IF(ISERROR(VLOOKUP($H158,Validation!$O$2:$O$64,1,FALSE)),0,1)</f>
        <v>0</v>
      </c>
      <c r="T158" s="154">
        <f>IF(ISERROR(VLOOKUP($H158,Validation!$P$2:$P$64,1,FALSE)),0,1)</f>
        <v>0</v>
      </c>
      <c r="U158" s="154">
        <f>IF(ISERROR(VLOOKUP($H158,Validation!$Q$2:$Q$64,1,FALSE)),0,1)</f>
        <v>0</v>
      </c>
      <c r="V158" s="154">
        <f>IF(ISERROR(VLOOKUP($H158,Validation!$R$2:$R$64,1,FALSE)),0,1)</f>
        <v>0</v>
      </c>
      <c r="W158" s="154">
        <f>IF(ISERROR(VLOOKUP($H158,Validation!$S$2:$S$64,1,FALSE)),0,1)</f>
        <v>0</v>
      </c>
    </row>
    <row r="159" spans="1:23" ht="15.75" x14ac:dyDescent="0.25">
      <c r="A159" s="155">
        <v>2019</v>
      </c>
      <c r="B159">
        <v>6</v>
      </c>
      <c r="C159">
        <v>3</v>
      </c>
      <c r="D159">
        <v>158</v>
      </c>
      <c r="E159" t="s">
        <v>24</v>
      </c>
      <c r="G159" s="154">
        <f>SUM(P159:W159)</f>
        <v>0</v>
      </c>
      <c r="H159" t="s">
        <v>4625</v>
      </c>
      <c r="I159" t="s">
        <v>85</v>
      </c>
      <c r="J159" t="s">
        <v>74</v>
      </c>
      <c r="K159" t="s">
        <v>78</v>
      </c>
      <c r="L159">
        <v>183</v>
      </c>
      <c r="M159" t="s">
        <v>142</v>
      </c>
      <c r="N159" t="s">
        <v>96</v>
      </c>
      <c r="P159" s="154">
        <f>IF(ISERROR(VLOOKUP($H159,Validation!$L$2:$L$64,1,FALSE)),0,1)</f>
        <v>0</v>
      </c>
      <c r="Q159" s="154">
        <f>IF(ISERROR(VLOOKUP($H159,Validation!$M$2:$M$64,1,FALSE)),0,1)</f>
        <v>0</v>
      </c>
      <c r="R159" s="158">
        <f>IF(ISERROR(VLOOKUP($H159,Validation!$N$2:$N$64,1,FALSE)),0,1)</f>
        <v>0</v>
      </c>
      <c r="S159" s="154">
        <f>IF(ISERROR(VLOOKUP($H159,Validation!$O$2:$O$64,1,FALSE)),0,1)</f>
        <v>0</v>
      </c>
      <c r="T159" s="154">
        <f>IF(ISERROR(VLOOKUP($H159,Validation!$P$2:$P$64,1,FALSE)),0,1)</f>
        <v>0</v>
      </c>
      <c r="U159" s="154">
        <f>IF(ISERROR(VLOOKUP($H159,Validation!$Q$2:$Q$64,1,FALSE)),0,1)</f>
        <v>0</v>
      </c>
      <c r="V159" s="154">
        <f>IF(ISERROR(VLOOKUP($H159,Validation!$R$2:$R$64,1,FALSE)),0,1)</f>
        <v>0</v>
      </c>
      <c r="W159" s="154">
        <f>IF(ISERROR(VLOOKUP($H159,Validation!$S$2:$S$64,1,FALSE)),0,1)</f>
        <v>0</v>
      </c>
    </row>
    <row r="160" spans="1:23" ht="15.75" x14ac:dyDescent="0.25">
      <c r="A160" s="155">
        <v>2019</v>
      </c>
      <c r="B160">
        <v>6</v>
      </c>
      <c r="C160">
        <v>4</v>
      </c>
      <c r="D160">
        <v>159</v>
      </c>
      <c r="E160" t="s">
        <v>17</v>
      </c>
      <c r="G160" s="154">
        <f>SUM(P160:W160)</f>
        <v>0</v>
      </c>
      <c r="H160" t="s">
        <v>4626</v>
      </c>
      <c r="I160" t="s">
        <v>85</v>
      </c>
      <c r="J160" t="s">
        <v>94</v>
      </c>
      <c r="K160" t="s">
        <v>101</v>
      </c>
      <c r="L160">
        <v>219</v>
      </c>
      <c r="M160" t="s">
        <v>98</v>
      </c>
      <c r="N160" t="s">
        <v>3154</v>
      </c>
      <c r="P160" s="154">
        <f>IF(ISERROR(VLOOKUP($H160,Validation!$L$2:$L$64,1,FALSE)),0,1)</f>
        <v>0</v>
      </c>
      <c r="Q160" s="154">
        <f>IF(ISERROR(VLOOKUP($H160,Validation!$M$2:$M$64,1,FALSE)),0,1)</f>
        <v>0</v>
      </c>
      <c r="R160" s="158">
        <f>IF(ISERROR(VLOOKUP($H160,Validation!$N$2:$N$64,1,FALSE)),0,1)</f>
        <v>0</v>
      </c>
      <c r="S160" s="154">
        <f>IF(ISERROR(VLOOKUP($H160,Validation!$O$2:$O$64,1,FALSE)),0,1)</f>
        <v>0</v>
      </c>
      <c r="T160" s="154">
        <f>IF(ISERROR(VLOOKUP($H160,Validation!$P$2:$P$64,1,FALSE)),0,1)</f>
        <v>0</v>
      </c>
      <c r="U160" s="154">
        <f>IF(ISERROR(VLOOKUP($H160,Validation!$Q$2:$Q$64,1,FALSE)),0,1)</f>
        <v>0</v>
      </c>
      <c r="V160" s="154">
        <f>IF(ISERROR(VLOOKUP($H160,Validation!$R$2:$R$64,1,FALSE)),0,1)</f>
        <v>0</v>
      </c>
      <c r="W160" s="154">
        <f>IF(ISERROR(VLOOKUP($H160,Validation!$S$2:$S$64,1,FALSE)),0,1)</f>
        <v>0</v>
      </c>
    </row>
    <row r="161" spans="1:23" ht="15.75" x14ac:dyDescent="0.25">
      <c r="A161" s="155">
        <v>2019</v>
      </c>
      <c r="B161">
        <v>6</v>
      </c>
      <c r="C161">
        <v>5</v>
      </c>
      <c r="D161">
        <v>160</v>
      </c>
      <c r="E161" t="s">
        <v>10</v>
      </c>
      <c r="G161" s="154">
        <f>SUM(P161:W161)</f>
        <v>0</v>
      </c>
      <c r="H161" t="s">
        <v>4627</v>
      </c>
      <c r="I161" t="s">
        <v>85</v>
      </c>
      <c r="J161" t="s">
        <v>80</v>
      </c>
      <c r="K161" t="s">
        <v>78</v>
      </c>
      <c r="L161">
        <v>165</v>
      </c>
      <c r="M161" t="s">
        <v>122</v>
      </c>
      <c r="N161" t="s">
        <v>4628</v>
      </c>
      <c r="P161" s="154">
        <f>IF(ISERROR(VLOOKUP($H161,Validation!$L$2:$L$64,1,FALSE)),0,1)</f>
        <v>0</v>
      </c>
      <c r="Q161" s="154">
        <f>IF(ISERROR(VLOOKUP($H161,Validation!$M$2:$M$64,1,FALSE)),0,1)</f>
        <v>0</v>
      </c>
      <c r="R161" s="158">
        <f>IF(ISERROR(VLOOKUP($H161,Validation!$N$2:$N$64,1,FALSE)),0,1)</f>
        <v>0</v>
      </c>
      <c r="S161" s="154">
        <f>IF(ISERROR(VLOOKUP($H161,Validation!$O$2:$O$64,1,FALSE)),0,1)</f>
        <v>0</v>
      </c>
      <c r="T161" s="154">
        <f>IF(ISERROR(VLOOKUP($H161,Validation!$P$2:$P$64,1,FALSE)),0,1)</f>
        <v>0</v>
      </c>
      <c r="U161" s="154">
        <f>IF(ISERROR(VLOOKUP($H161,Validation!$Q$2:$Q$64,1,FALSE)),0,1)</f>
        <v>0</v>
      </c>
      <c r="V161" s="154">
        <f>IF(ISERROR(VLOOKUP($H161,Validation!$R$2:$R$64,1,FALSE)),0,1)</f>
        <v>0</v>
      </c>
      <c r="W161" s="154">
        <f>IF(ISERROR(VLOOKUP($H161,Validation!$S$2:$S$64,1,FALSE)),0,1)</f>
        <v>0</v>
      </c>
    </row>
    <row r="162" spans="1:23" ht="15.75" x14ac:dyDescent="0.25">
      <c r="A162" s="155">
        <v>2019</v>
      </c>
      <c r="B162">
        <v>6</v>
      </c>
      <c r="C162">
        <v>6</v>
      </c>
      <c r="D162">
        <v>161</v>
      </c>
      <c r="E162" t="s">
        <v>26</v>
      </c>
      <c r="G162" s="154">
        <f>SUM(P162:W162)</f>
        <v>0</v>
      </c>
      <c r="H162" t="s">
        <v>4629</v>
      </c>
      <c r="I162" t="s">
        <v>70</v>
      </c>
      <c r="J162" t="s">
        <v>94</v>
      </c>
      <c r="K162" t="s">
        <v>101</v>
      </c>
      <c r="L162">
        <v>209</v>
      </c>
      <c r="M162" t="s">
        <v>98</v>
      </c>
      <c r="N162" t="s">
        <v>4630</v>
      </c>
      <c r="P162" s="154">
        <f>IF(ISERROR(VLOOKUP($H162,Validation!$L$2:$L$64,1,FALSE)),0,1)</f>
        <v>0</v>
      </c>
      <c r="Q162" s="154">
        <f>IF(ISERROR(VLOOKUP($H162,Validation!$M$2:$M$64,1,FALSE)),0,1)</f>
        <v>0</v>
      </c>
      <c r="R162" s="158">
        <f>IF(ISERROR(VLOOKUP($H162,Validation!$N$2:$N$64,1,FALSE)),0,1)</f>
        <v>0</v>
      </c>
      <c r="S162" s="154">
        <f>IF(ISERROR(VLOOKUP($H162,Validation!$O$2:$O$64,1,FALSE)),0,1)</f>
        <v>0</v>
      </c>
      <c r="T162" s="154">
        <f>IF(ISERROR(VLOOKUP($H162,Validation!$P$2:$P$64,1,FALSE)),0,1)</f>
        <v>0</v>
      </c>
      <c r="U162" s="154">
        <f>IF(ISERROR(VLOOKUP($H162,Validation!$Q$2:$Q$64,1,FALSE)),0,1)</f>
        <v>0</v>
      </c>
      <c r="V162" s="154">
        <f>IF(ISERROR(VLOOKUP($H162,Validation!$R$2:$R$64,1,FALSE)),0,1)</f>
        <v>0</v>
      </c>
      <c r="W162" s="154">
        <f>IF(ISERROR(VLOOKUP($H162,Validation!$S$2:$S$64,1,FALSE)),0,1)</f>
        <v>0</v>
      </c>
    </row>
    <row r="163" spans="1:23" ht="15.75" x14ac:dyDescent="0.25">
      <c r="A163" s="155">
        <v>2019</v>
      </c>
      <c r="B163">
        <v>6</v>
      </c>
      <c r="C163">
        <v>7</v>
      </c>
      <c r="D163">
        <v>162</v>
      </c>
      <c r="E163" t="s">
        <v>18</v>
      </c>
      <c r="G163" s="154">
        <f>SUM(P163:W163)</f>
        <v>0</v>
      </c>
      <c r="H163" t="s">
        <v>4631</v>
      </c>
      <c r="I163" t="s">
        <v>70</v>
      </c>
      <c r="J163" t="s">
        <v>80</v>
      </c>
      <c r="K163" t="s">
        <v>75</v>
      </c>
      <c r="L163">
        <v>170</v>
      </c>
      <c r="M163" t="s">
        <v>164</v>
      </c>
      <c r="N163" t="s">
        <v>4632</v>
      </c>
      <c r="P163" s="154">
        <f>IF(ISERROR(VLOOKUP($H163,Validation!$L$2:$L$64,1,FALSE)),0,1)</f>
        <v>0</v>
      </c>
      <c r="Q163" s="154">
        <f>IF(ISERROR(VLOOKUP($H163,Validation!$M$2:$M$64,1,FALSE)),0,1)</f>
        <v>0</v>
      </c>
      <c r="R163" s="158">
        <f>IF(ISERROR(VLOOKUP($H163,Validation!$N$2:$N$64,1,FALSE)),0,1)</f>
        <v>0</v>
      </c>
      <c r="S163" s="154">
        <f>IF(ISERROR(VLOOKUP($H163,Validation!$O$2:$O$64,1,FALSE)),0,1)</f>
        <v>0</v>
      </c>
      <c r="T163" s="154">
        <f>IF(ISERROR(VLOOKUP($H163,Validation!$P$2:$P$64,1,FALSE)),0,1)</f>
        <v>0</v>
      </c>
      <c r="U163" s="154">
        <f>IF(ISERROR(VLOOKUP($H163,Validation!$Q$2:$Q$64,1,FALSE)),0,1)</f>
        <v>0</v>
      </c>
      <c r="V163" s="154">
        <f>IF(ISERROR(VLOOKUP($H163,Validation!$R$2:$R$64,1,FALSE)),0,1)</f>
        <v>0</v>
      </c>
      <c r="W163" s="154">
        <f>IF(ISERROR(VLOOKUP($H163,Validation!$S$2:$S$64,1,FALSE)),0,1)</f>
        <v>0</v>
      </c>
    </row>
    <row r="164" spans="1:23" ht="15.75" x14ac:dyDescent="0.25">
      <c r="A164" s="155">
        <v>2019</v>
      </c>
      <c r="B164">
        <v>6</v>
      </c>
      <c r="C164">
        <v>8</v>
      </c>
      <c r="D164">
        <v>163</v>
      </c>
      <c r="E164" t="s">
        <v>6</v>
      </c>
      <c r="G164" s="154">
        <f>SUM(P164:W164)</f>
        <v>0</v>
      </c>
      <c r="H164" t="s">
        <v>4633</v>
      </c>
      <c r="I164" t="s">
        <v>79</v>
      </c>
      <c r="J164" t="s">
        <v>74</v>
      </c>
      <c r="K164" t="s">
        <v>91</v>
      </c>
      <c r="L164">
        <v>207</v>
      </c>
      <c r="M164" t="s">
        <v>93</v>
      </c>
      <c r="N164" t="s">
        <v>4634</v>
      </c>
      <c r="P164" s="154">
        <f>IF(ISERROR(VLOOKUP($H164,Validation!$L$2:$L$64,1,FALSE)),0,1)</f>
        <v>0</v>
      </c>
      <c r="Q164" s="154">
        <f>IF(ISERROR(VLOOKUP($H164,Validation!$M$2:$M$64,1,FALSE)),0,1)</f>
        <v>0</v>
      </c>
      <c r="R164" s="158">
        <f>IF(ISERROR(VLOOKUP($H164,Validation!$N$2:$N$64,1,FALSE)),0,1)</f>
        <v>0</v>
      </c>
      <c r="S164" s="154">
        <f>IF(ISERROR(VLOOKUP($H164,Validation!$O$2:$O$64,1,FALSE)),0,1)</f>
        <v>0</v>
      </c>
      <c r="T164" s="154">
        <f>IF(ISERROR(VLOOKUP($H164,Validation!$P$2:$P$64,1,FALSE)),0,1)</f>
        <v>0</v>
      </c>
      <c r="U164" s="154">
        <f>IF(ISERROR(VLOOKUP($H164,Validation!$Q$2:$Q$64,1,FALSE)),0,1)</f>
        <v>0</v>
      </c>
      <c r="V164" s="154">
        <f>IF(ISERROR(VLOOKUP($H164,Validation!$R$2:$R$64,1,FALSE)),0,1)</f>
        <v>0</v>
      </c>
      <c r="W164" s="154">
        <f>IF(ISERROR(VLOOKUP($H164,Validation!$S$2:$S$64,1,FALSE)),0,1)</f>
        <v>0</v>
      </c>
    </row>
    <row r="165" spans="1:23" ht="15.75" x14ac:dyDescent="0.25">
      <c r="A165" s="155">
        <v>2019</v>
      </c>
      <c r="B165">
        <v>6</v>
      </c>
      <c r="C165">
        <v>9</v>
      </c>
      <c r="D165">
        <v>164</v>
      </c>
      <c r="E165" t="s">
        <v>30</v>
      </c>
      <c r="F165" t="s">
        <v>4635</v>
      </c>
      <c r="G165" s="154">
        <f>SUM(P165:W165)</f>
        <v>0</v>
      </c>
      <c r="H165" t="s">
        <v>4636</v>
      </c>
      <c r="I165" t="s">
        <v>90</v>
      </c>
      <c r="J165" t="s">
        <v>81</v>
      </c>
      <c r="K165" t="s">
        <v>86</v>
      </c>
      <c r="L165">
        <v>183</v>
      </c>
      <c r="M165" t="s">
        <v>92</v>
      </c>
      <c r="N165" t="s">
        <v>4637</v>
      </c>
      <c r="P165" s="154">
        <f>IF(ISERROR(VLOOKUP($H165,Validation!$L$2:$L$64,1,FALSE)),0,1)</f>
        <v>0</v>
      </c>
      <c r="Q165" s="154">
        <f>IF(ISERROR(VLOOKUP($H165,Validation!$M$2:$M$64,1,FALSE)),0,1)</f>
        <v>0</v>
      </c>
      <c r="R165" s="158">
        <f>IF(ISERROR(VLOOKUP($H165,Validation!$N$2:$N$64,1,FALSE)),0,1)</f>
        <v>0</v>
      </c>
      <c r="S165" s="154">
        <f>IF(ISERROR(VLOOKUP($H165,Validation!$O$2:$O$64,1,FALSE)),0,1)</f>
        <v>0</v>
      </c>
      <c r="T165" s="154">
        <f>IF(ISERROR(VLOOKUP($H165,Validation!$P$2:$P$64,1,FALSE)),0,1)</f>
        <v>0</v>
      </c>
      <c r="U165" s="154">
        <f>IF(ISERROR(VLOOKUP($H165,Validation!$Q$2:$Q$64,1,FALSE)),0,1)</f>
        <v>0</v>
      </c>
      <c r="V165" s="154">
        <f>IF(ISERROR(VLOOKUP($H165,Validation!$R$2:$R$64,1,FALSE)),0,1)</f>
        <v>0</v>
      </c>
      <c r="W165" s="154">
        <f>IF(ISERROR(VLOOKUP($H165,Validation!$S$2:$S$64,1,FALSE)),0,1)</f>
        <v>0</v>
      </c>
    </row>
    <row r="166" spans="1:23" ht="15.75" x14ac:dyDescent="0.25">
      <c r="A166" s="155">
        <v>2019</v>
      </c>
      <c r="B166">
        <v>6</v>
      </c>
      <c r="C166">
        <v>10</v>
      </c>
      <c r="D166">
        <v>165</v>
      </c>
      <c r="E166" t="s">
        <v>28</v>
      </c>
      <c r="G166" s="154">
        <f>SUM(P166:W166)</f>
        <v>0</v>
      </c>
      <c r="H166" t="s">
        <v>4638</v>
      </c>
      <c r="I166" t="s">
        <v>85</v>
      </c>
      <c r="J166" t="s">
        <v>81</v>
      </c>
      <c r="K166" t="s">
        <v>99</v>
      </c>
      <c r="L166">
        <v>158</v>
      </c>
      <c r="M166" t="s">
        <v>87</v>
      </c>
      <c r="N166" t="s">
        <v>4547</v>
      </c>
      <c r="P166" s="154">
        <f>IF(ISERROR(VLOOKUP($H166,Validation!$L$2:$L$64,1,FALSE)),0,1)</f>
        <v>0</v>
      </c>
      <c r="Q166" s="154">
        <f>IF(ISERROR(VLOOKUP($H166,Validation!$M$2:$M$64,1,FALSE)),0,1)</f>
        <v>0</v>
      </c>
      <c r="R166" s="158">
        <f>IF(ISERROR(VLOOKUP($H166,Validation!$N$2:$N$64,1,FALSE)),0,1)</f>
        <v>0</v>
      </c>
      <c r="S166" s="154">
        <f>IF(ISERROR(VLOOKUP($H166,Validation!$O$2:$O$64,1,FALSE)),0,1)</f>
        <v>0</v>
      </c>
      <c r="T166" s="154">
        <f>IF(ISERROR(VLOOKUP($H166,Validation!$P$2:$P$64,1,FALSE)),0,1)</f>
        <v>0</v>
      </c>
      <c r="U166" s="154">
        <f>IF(ISERROR(VLOOKUP($H166,Validation!$Q$2:$Q$64,1,FALSE)),0,1)</f>
        <v>0</v>
      </c>
      <c r="V166" s="154">
        <f>IF(ISERROR(VLOOKUP($H166,Validation!$R$2:$R$64,1,FALSE)),0,1)</f>
        <v>0</v>
      </c>
      <c r="W166" s="154">
        <f>IF(ISERROR(VLOOKUP($H166,Validation!$S$2:$S$64,1,FALSE)),0,1)</f>
        <v>0</v>
      </c>
    </row>
    <row r="167" spans="1:23" ht="15.75" x14ac:dyDescent="0.25">
      <c r="A167" s="155">
        <v>2019</v>
      </c>
      <c r="B167">
        <v>6</v>
      </c>
      <c r="C167">
        <v>11</v>
      </c>
      <c r="D167">
        <v>166</v>
      </c>
      <c r="E167" t="s">
        <v>21</v>
      </c>
      <c r="G167" s="154">
        <f>SUM(P167:W167)</f>
        <v>0</v>
      </c>
      <c r="H167" t="s">
        <v>4639</v>
      </c>
      <c r="I167" t="s">
        <v>79</v>
      </c>
      <c r="J167" t="s">
        <v>74</v>
      </c>
      <c r="K167" t="s">
        <v>78</v>
      </c>
      <c r="L167">
        <v>170</v>
      </c>
      <c r="M167" t="s">
        <v>142</v>
      </c>
      <c r="N167" t="s">
        <v>96</v>
      </c>
      <c r="P167" s="154">
        <f>IF(ISERROR(VLOOKUP($H167,Validation!$L$2:$L$64,1,FALSE)),0,1)</f>
        <v>0</v>
      </c>
      <c r="Q167" s="154">
        <f>IF(ISERROR(VLOOKUP($H167,Validation!$M$2:$M$64,1,FALSE)),0,1)</f>
        <v>0</v>
      </c>
      <c r="R167" s="158">
        <f>IF(ISERROR(VLOOKUP($H167,Validation!$N$2:$N$64,1,FALSE)),0,1)</f>
        <v>0</v>
      </c>
      <c r="S167" s="154">
        <f>IF(ISERROR(VLOOKUP($H167,Validation!$O$2:$O$64,1,FALSE)),0,1)</f>
        <v>0</v>
      </c>
      <c r="T167" s="154">
        <f>IF(ISERROR(VLOOKUP($H167,Validation!$P$2:$P$64,1,FALSE)),0,1)</f>
        <v>0</v>
      </c>
      <c r="U167" s="154">
        <f>IF(ISERROR(VLOOKUP($H167,Validation!$Q$2:$Q$64,1,FALSE)),0,1)</f>
        <v>0</v>
      </c>
      <c r="V167" s="154">
        <f>IF(ISERROR(VLOOKUP($H167,Validation!$R$2:$R$64,1,FALSE)),0,1)</f>
        <v>0</v>
      </c>
      <c r="W167" s="154">
        <f>IF(ISERROR(VLOOKUP($H167,Validation!$S$2:$S$64,1,FALSE)),0,1)</f>
        <v>0</v>
      </c>
    </row>
    <row r="168" spans="1:23" ht="15.75" x14ac:dyDescent="0.25">
      <c r="A168" s="155">
        <v>2019</v>
      </c>
      <c r="B168">
        <v>6</v>
      </c>
      <c r="C168">
        <v>12</v>
      </c>
      <c r="D168">
        <v>167</v>
      </c>
      <c r="E168" t="s">
        <v>13</v>
      </c>
      <c r="G168" s="154">
        <f>SUM(P168:W168)</f>
        <v>0</v>
      </c>
      <c r="H168" t="s">
        <v>4640</v>
      </c>
      <c r="I168" t="s">
        <v>121</v>
      </c>
      <c r="J168" t="s">
        <v>74</v>
      </c>
      <c r="K168" t="s">
        <v>100</v>
      </c>
      <c r="L168">
        <v>179</v>
      </c>
      <c r="M168" t="s">
        <v>3886</v>
      </c>
      <c r="N168" t="s">
        <v>4641</v>
      </c>
      <c r="P168" s="154">
        <f>IF(ISERROR(VLOOKUP($H168,Validation!$L$2:$L$64,1,FALSE)),0,1)</f>
        <v>0</v>
      </c>
      <c r="Q168" s="154">
        <f>IF(ISERROR(VLOOKUP($H168,Validation!$M$2:$M$64,1,FALSE)),0,1)</f>
        <v>0</v>
      </c>
      <c r="R168" s="158">
        <f>IF(ISERROR(VLOOKUP($H168,Validation!$N$2:$N$64,1,FALSE)),0,1)</f>
        <v>0</v>
      </c>
      <c r="S168" s="154">
        <f>IF(ISERROR(VLOOKUP($H168,Validation!$O$2:$O$64,1,FALSE)),0,1)</f>
        <v>0</v>
      </c>
      <c r="T168" s="154">
        <f>IF(ISERROR(VLOOKUP($H168,Validation!$P$2:$P$64,1,FALSE)),0,1)</f>
        <v>0</v>
      </c>
      <c r="U168" s="154">
        <f>IF(ISERROR(VLOOKUP($H168,Validation!$Q$2:$Q$64,1,FALSE)),0,1)</f>
        <v>0</v>
      </c>
      <c r="V168" s="154">
        <f>IF(ISERROR(VLOOKUP($H168,Validation!$R$2:$R$64,1,FALSE)),0,1)</f>
        <v>0</v>
      </c>
      <c r="W168" s="154">
        <f>IF(ISERROR(VLOOKUP($H168,Validation!$S$2:$S$64,1,FALSE)),0,1)</f>
        <v>0</v>
      </c>
    </row>
    <row r="169" spans="1:23" ht="15.75" x14ac:dyDescent="0.25">
      <c r="A169" s="155">
        <v>2019</v>
      </c>
      <c r="B169">
        <v>6</v>
      </c>
      <c r="C169">
        <v>13</v>
      </c>
      <c r="D169">
        <v>168</v>
      </c>
      <c r="E169" t="s">
        <v>19</v>
      </c>
      <c r="G169" s="154">
        <f>SUM(P169:W169)</f>
        <v>0</v>
      </c>
      <c r="H169" t="s">
        <v>4642</v>
      </c>
      <c r="I169" t="s">
        <v>70</v>
      </c>
      <c r="J169" t="s">
        <v>71</v>
      </c>
      <c r="K169" t="s">
        <v>97</v>
      </c>
      <c r="L169">
        <v>186</v>
      </c>
      <c r="M169" t="s">
        <v>73</v>
      </c>
      <c r="N169" t="s">
        <v>3208</v>
      </c>
      <c r="P169" s="154">
        <f>IF(ISERROR(VLOOKUP($H169,Validation!$L$2:$L$64,1,FALSE)),0,1)</f>
        <v>0</v>
      </c>
      <c r="Q169" s="154">
        <f>IF(ISERROR(VLOOKUP($H169,Validation!$M$2:$M$64,1,FALSE)),0,1)</f>
        <v>0</v>
      </c>
      <c r="R169" s="158">
        <f>IF(ISERROR(VLOOKUP($H169,Validation!$N$2:$N$64,1,FALSE)),0,1)</f>
        <v>0</v>
      </c>
      <c r="S169" s="154">
        <f>IF(ISERROR(VLOOKUP($H169,Validation!$O$2:$O$64,1,FALSE)),0,1)</f>
        <v>0</v>
      </c>
      <c r="T169" s="154">
        <f>IF(ISERROR(VLOOKUP($H169,Validation!$P$2:$P$64,1,FALSE)),0,1)</f>
        <v>0</v>
      </c>
      <c r="U169" s="154">
        <f>IF(ISERROR(VLOOKUP($H169,Validation!$Q$2:$Q$64,1,FALSE)),0,1)</f>
        <v>0</v>
      </c>
      <c r="V169" s="154">
        <f>IF(ISERROR(VLOOKUP($H169,Validation!$R$2:$R$64,1,FALSE)),0,1)</f>
        <v>0</v>
      </c>
      <c r="W169" s="154">
        <f>IF(ISERROR(VLOOKUP($H169,Validation!$S$2:$S$64,1,FALSE)),0,1)</f>
        <v>0</v>
      </c>
    </row>
    <row r="170" spans="1:23" ht="15.75" x14ac:dyDescent="0.25">
      <c r="A170" s="155">
        <v>2019</v>
      </c>
      <c r="B170">
        <v>6</v>
      </c>
      <c r="C170">
        <v>14</v>
      </c>
      <c r="D170">
        <v>169</v>
      </c>
      <c r="E170" t="s">
        <v>28</v>
      </c>
      <c r="F170" t="s">
        <v>3074</v>
      </c>
      <c r="G170" s="154">
        <f>SUM(P170:W170)</f>
        <v>0</v>
      </c>
      <c r="H170" t="s">
        <v>4643</v>
      </c>
      <c r="I170" t="s">
        <v>121</v>
      </c>
      <c r="J170" t="s">
        <v>71</v>
      </c>
      <c r="K170" t="s">
        <v>75</v>
      </c>
      <c r="L170">
        <v>180</v>
      </c>
      <c r="M170" t="s">
        <v>82</v>
      </c>
      <c r="N170" t="s">
        <v>3148</v>
      </c>
      <c r="P170" s="154">
        <f>IF(ISERROR(VLOOKUP($H170,Validation!$L$2:$L$64,1,FALSE)),0,1)</f>
        <v>0</v>
      </c>
      <c r="Q170" s="154">
        <f>IF(ISERROR(VLOOKUP($H170,Validation!$M$2:$M$64,1,FALSE)),0,1)</f>
        <v>0</v>
      </c>
      <c r="R170" s="158">
        <f>IF(ISERROR(VLOOKUP($H170,Validation!$N$2:$N$64,1,FALSE)),0,1)</f>
        <v>0</v>
      </c>
      <c r="S170" s="154">
        <f>IF(ISERROR(VLOOKUP($H170,Validation!$O$2:$O$64,1,FALSE)),0,1)</f>
        <v>0</v>
      </c>
      <c r="T170" s="154">
        <f>IF(ISERROR(VLOOKUP($H170,Validation!$P$2:$P$64,1,FALSE)),0,1)</f>
        <v>0</v>
      </c>
      <c r="U170" s="154">
        <f>IF(ISERROR(VLOOKUP($H170,Validation!$Q$2:$Q$64,1,FALSE)),0,1)</f>
        <v>0</v>
      </c>
      <c r="V170" s="154">
        <f>IF(ISERROR(VLOOKUP($H170,Validation!$R$2:$R$64,1,FALSE)),0,1)</f>
        <v>0</v>
      </c>
      <c r="W170" s="154">
        <f>IF(ISERROR(VLOOKUP($H170,Validation!$S$2:$S$64,1,FALSE)),0,1)</f>
        <v>0</v>
      </c>
    </row>
    <row r="171" spans="1:23" ht="15.75" x14ac:dyDescent="0.25">
      <c r="A171" s="155">
        <v>2019</v>
      </c>
      <c r="B171">
        <v>6</v>
      </c>
      <c r="C171">
        <v>15</v>
      </c>
      <c r="D171">
        <v>170</v>
      </c>
      <c r="E171" t="s">
        <v>22</v>
      </c>
      <c r="G171" s="154">
        <f>SUM(P171:W171)</f>
        <v>0</v>
      </c>
      <c r="H171" t="s">
        <v>4644</v>
      </c>
      <c r="I171" t="s">
        <v>70</v>
      </c>
      <c r="J171" t="s">
        <v>81</v>
      </c>
      <c r="K171" t="s">
        <v>77</v>
      </c>
      <c r="L171">
        <v>205</v>
      </c>
      <c r="M171" t="s">
        <v>92</v>
      </c>
      <c r="N171" t="s">
        <v>4645</v>
      </c>
      <c r="P171" s="154">
        <f>IF(ISERROR(VLOOKUP($H171,Validation!$L$2:$L$64,1,FALSE)),0,1)</f>
        <v>0</v>
      </c>
      <c r="Q171" s="154">
        <f>IF(ISERROR(VLOOKUP($H171,Validation!$M$2:$M$64,1,FALSE)),0,1)</f>
        <v>0</v>
      </c>
      <c r="R171" s="158">
        <f>IF(ISERROR(VLOOKUP($H171,Validation!$N$2:$N$64,1,FALSE)),0,1)</f>
        <v>0</v>
      </c>
      <c r="S171" s="154">
        <f>IF(ISERROR(VLOOKUP($H171,Validation!$O$2:$O$64,1,FALSE)),0,1)</f>
        <v>0</v>
      </c>
      <c r="T171" s="154">
        <f>IF(ISERROR(VLOOKUP($H171,Validation!$P$2:$P$64,1,FALSE)),0,1)</f>
        <v>0</v>
      </c>
      <c r="U171" s="154">
        <f>IF(ISERROR(VLOOKUP($H171,Validation!$Q$2:$Q$64,1,FALSE)),0,1)</f>
        <v>0</v>
      </c>
      <c r="V171" s="154">
        <f>IF(ISERROR(VLOOKUP($H171,Validation!$R$2:$R$64,1,FALSE)),0,1)</f>
        <v>0</v>
      </c>
      <c r="W171" s="154">
        <f>IF(ISERROR(VLOOKUP($H171,Validation!$S$2:$S$64,1,FALSE)),0,1)</f>
        <v>0</v>
      </c>
    </row>
    <row r="172" spans="1:23" ht="15.75" x14ac:dyDescent="0.25">
      <c r="A172" s="155">
        <v>2019</v>
      </c>
      <c r="B172">
        <v>6</v>
      </c>
      <c r="C172">
        <v>16</v>
      </c>
      <c r="D172">
        <v>171</v>
      </c>
      <c r="E172" t="s">
        <v>15</v>
      </c>
      <c r="G172" s="154">
        <f>SUM(P172:W172)</f>
        <v>0</v>
      </c>
      <c r="H172" t="s">
        <v>4646</v>
      </c>
      <c r="I172" t="s">
        <v>85</v>
      </c>
      <c r="J172" t="s">
        <v>71</v>
      </c>
      <c r="K172" t="s">
        <v>72</v>
      </c>
      <c r="L172">
        <v>184</v>
      </c>
      <c r="M172" t="s">
        <v>82</v>
      </c>
      <c r="N172" t="s">
        <v>4647</v>
      </c>
      <c r="P172" s="154">
        <f>IF(ISERROR(VLOOKUP($H172,Validation!$L$2:$L$64,1,FALSE)),0,1)</f>
        <v>0</v>
      </c>
      <c r="Q172" s="154">
        <f>IF(ISERROR(VLOOKUP($H172,Validation!$M$2:$M$64,1,FALSE)),0,1)</f>
        <v>0</v>
      </c>
      <c r="R172" s="158">
        <f>IF(ISERROR(VLOOKUP($H172,Validation!$N$2:$N$64,1,FALSE)),0,1)</f>
        <v>0</v>
      </c>
      <c r="S172" s="154">
        <f>IF(ISERROR(VLOOKUP($H172,Validation!$O$2:$O$64,1,FALSE)),0,1)</f>
        <v>0</v>
      </c>
      <c r="T172" s="154">
        <f>IF(ISERROR(VLOOKUP($H172,Validation!$P$2:$P$64,1,FALSE)),0,1)</f>
        <v>0</v>
      </c>
      <c r="U172" s="154">
        <f>IF(ISERROR(VLOOKUP($H172,Validation!$Q$2:$Q$64,1,FALSE)),0,1)</f>
        <v>0</v>
      </c>
      <c r="V172" s="154">
        <f>IF(ISERROR(VLOOKUP($H172,Validation!$R$2:$R$64,1,FALSE)),0,1)</f>
        <v>0</v>
      </c>
      <c r="W172" s="154">
        <f>IF(ISERROR(VLOOKUP($H172,Validation!$S$2:$S$64,1,FALSE)),0,1)</f>
        <v>0</v>
      </c>
    </row>
    <row r="173" spans="1:23" ht="15.75" x14ac:dyDescent="0.25">
      <c r="A173" s="155">
        <v>2019</v>
      </c>
      <c r="B173">
        <v>6</v>
      </c>
      <c r="C173">
        <v>17</v>
      </c>
      <c r="D173">
        <v>172</v>
      </c>
      <c r="E173" t="s">
        <v>21</v>
      </c>
      <c r="F173" t="s">
        <v>1250</v>
      </c>
      <c r="G173" s="154">
        <f>SUM(P173:W173)</f>
        <v>0</v>
      </c>
      <c r="H173" t="s">
        <v>4648</v>
      </c>
      <c r="I173" t="s">
        <v>70</v>
      </c>
      <c r="J173" t="s">
        <v>74</v>
      </c>
      <c r="K173" t="s">
        <v>72</v>
      </c>
      <c r="L173">
        <v>157</v>
      </c>
      <c r="M173" t="s">
        <v>4649</v>
      </c>
      <c r="N173" t="s">
        <v>4650</v>
      </c>
      <c r="P173" s="154">
        <f>IF(ISERROR(VLOOKUP($H173,Validation!$L$2:$L$64,1,FALSE)),0,1)</f>
        <v>0</v>
      </c>
      <c r="Q173" s="154">
        <f>IF(ISERROR(VLOOKUP($H173,Validation!$M$2:$M$64,1,FALSE)),0,1)</f>
        <v>0</v>
      </c>
      <c r="R173" s="158">
        <f>IF(ISERROR(VLOOKUP($H173,Validation!$N$2:$N$64,1,FALSE)),0,1)</f>
        <v>0</v>
      </c>
      <c r="S173" s="154">
        <f>IF(ISERROR(VLOOKUP($H173,Validation!$O$2:$O$64,1,FALSE)),0,1)</f>
        <v>0</v>
      </c>
      <c r="T173" s="154">
        <f>IF(ISERROR(VLOOKUP($H173,Validation!$P$2:$P$64,1,FALSE)),0,1)</f>
        <v>0</v>
      </c>
      <c r="U173" s="154">
        <f>IF(ISERROR(VLOOKUP($H173,Validation!$Q$2:$Q$64,1,FALSE)),0,1)</f>
        <v>0</v>
      </c>
      <c r="V173" s="154">
        <f>IF(ISERROR(VLOOKUP($H173,Validation!$R$2:$R$64,1,FALSE)),0,1)</f>
        <v>0</v>
      </c>
      <c r="W173" s="154">
        <f>IF(ISERROR(VLOOKUP($H173,Validation!$S$2:$S$64,1,FALSE)),0,1)</f>
        <v>0</v>
      </c>
    </row>
    <row r="174" spans="1:23" ht="15.75" x14ac:dyDescent="0.25">
      <c r="A174" s="155">
        <v>2019</v>
      </c>
      <c r="B174">
        <v>6</v>
      </c>
      <c r="C174">
        <v>18</v>
      </c>
      <c r="D174">
        <v>173</v>
      </c>
      <c r="E174" t="s">
        <v>16</v>
      </c>
      <c r="G174" s="154">
        <f>SUM(P174:W174)</f>
        <v>0</v>
      </c>
      <c r="H174" t="s">
        <v>4651</v>
      </c>
      <c r="I174" t="s">
        <v>79</v>
      </c>
      <c r="J174" t="s">
        <v>74</v>
      </c>
      <c r="K174" t="s">
        <v>72</v>
      </c>
      <c r="L174">
        <v>215</v>
      </c>
      <c r="M174" t="s">
        <v>84</v>
      </c>
      <c r="N174" t="s">
        <v>4652</v>
      </c>
      <c r="P174" s="154">
        <f>IF(ISERROR(VLOOKUP($H174,Validation!$L$2:$L$64,1,FALSE)),0,1)</f>
        <v>0</v>
      </c>
      <c r="Q174" s="154">
        <f>IF(ISERROR(VLOOKUP($H174,Validation!$M$2:$M$64,1,FALSE)),0,1)</f>
        <v>0</v>
      </c>
      <c r="R174" s="158">
        <f>IF(ISERROR(VLOOKUP($H174,Validation!$N$2:$N$64,1,FALSE)),0,1)</f>
        <v>0</v>
      </c>
      <c r="S174" s="154">
        <f>IF(ISERROR(VLOOKUP($H174,Validation!$O$2:$O$64,1,FALSE)),0,1)</f>
        <v>0</v>
      </c>
      <c r="T174" s="154">
        <f>IF(ISERROR(VLOOKUP($H174,Validation!$P$2:$P$64,1,FALSE)),0,1)</f>
        <v>0</v>
      </c>
      <c r="U174" s="154">
        <f>IF(ISERROR(VLOOKUP($H174,Validation!$Q$2:$Q$64,1,FALSE)),0,1)</f>
        <v>0</v>
      </c>
      <c r="V174" s="154">
        <f>IF(ISERROR(VLOOKUP($H174,Validation!$R$2:$R$64,1,FALSE)),0,1)</f>
        <v>0</v>
      </c>
      <c r="W174" s="154">
        <f>IF(ISERROR(VLOOKUP($H174,Validation!$S$2:$S$64,1,FALSE)),0,1)</f>
        <v>0</v>
      </c>
    </row>
    <row r="175" spans="1:23" ht="15.75" x14ac:dyDescent="0.25">
      <c r="A175" s="155">
        <v>2019</v>
      </c>
      <c r="B175">
        <v>6</v>
      </c>
      <c r="C175">
        <v>19</v>
      </c>
      <c r="D175">
        <v>174</v>
      </c>
      <c r="E175" t="s">
        <v>61</v>
      </c>
      <c r="F175" t="s">
        <v>4653</v>
      </c>
      <c r="G175" s="154">
        <f>SUM(P175:W175)</f>
        <v>0</v>
      </c>
      <c r="H175" t="s">
        <v>4654</v>
      </c>
      <c r="I175" t="s">
        <v>90</v>
      </c>
      <c r="J175" t="s">
        <v>81</v>
      </c>
      <c r="K175" t="s">
        <v>99</v>
      </c>
      <c r="L175">
        <v>147</v>
      </c>
      <c r="M175" t="s">
        <v>3071</v>
      </c>
      <c r="N175" t="s">
        <v>4655</v>
      </c>
      <c r="P175" s="154">
        <f>IF(ISERROR(VLOOKUP($H175,Validation!$L$2:$L$64,1,FALSE)),0,1)</f>
        <v>0</v>
      </c>
      <c r="Q175" s="154">
        <f>IF(ISERROR(VLOOKUP($H175,Validation!$M$2:$M$64,1,FALSE)),0,1)</f>
        <v>0</v>
      </c>
      <c r="R175" s="158">
        <f>IF(ISERROR(VLOOKUP($H175,Validation!$N$2:$N$64,1,FALSE)),0,1)</f>
        <v>0</v>
      </c>
      <c r="S175" s="154">
        <f>IF(ISERROR(VLOOKUP($H175,Validation!$O$2:$O$64,1,FALSE)),0,1)</f>
        <v>0</v>
      </c>
      <c r="T175" s="154">
        <f>IF(ISERROR(VLOOKUP($H175,Validation!$P$2:$P$64,1,FALSE)),0,1)</f>
        <v>0</v>
      </c>
      <c r="U175" s="154">
        <f>IF(ISERROR(VLOOKUP($H175,Validation!$Q$2:$Q$64,1,FALSE)),0,1)</f>
        <v>0</v>
      </c>
      <c r="V175" s="154">
        <f>IF(ISERROR(VLOOKUP($H175,Validation!$R$2:$R$64,1,FALSE)),0,1)</f>
        <v>0</v>
      </c>
      <c r="W175" s="154">
        <f>IF(ISERROR(VLOOKUP($H175,Validation!$S$2:$S$64,1,FALSE)),0,1)</f>
        <v>0</v>
      </c>
    </row>
    <row r="176" spans="1:23" ht="15.75" x14ac:dyDescent="0.25">
      <c r="A176" s="155">
        <v>2019</v>
      </c>
      <c r="B176">
        <v>6</v>
      </c>
      <c r="C176">
        <v>20</v>
      </c>
      <c r="D176">
        <v>175</v>
      </c>
      <c r="E176" t="s">
        <v>34</v>
      </c>
      <c r="F176" t="s">
        <v>4656</v>
      </c>
      <c r="G176" s="154">
        <f>SUM(P176:W176)</f>
        <v>0</v>
      </c>
      <c r="H176" t="s">
        <v>4657</v>
      </c>
      <c r="I176" t="s">
        <v>85</v>
      </c>
      <c r="J176" t="s">
        <v>80</v>
      </c>
      <c r="K176" t="s">
        <v>78</v>
      </c>
      <c r="L176">
        <v>154</v>
      </c>
      <c r="M176" t="s">
        <v>122</v>
      </c>
      <c r="N176" t="s">
        <v>4658</v>
      </c>
      <c r="P176" s="154">
        <f>IF(ISERROR(VLOOKUP($H176,Validation!$L$2:$L$64,1,FALSE)),0,1)</f>
        <v>0</v>
      </c>
      <c r="Q176" s="154">
        <f>IF(ISERROR(VLOOKUP($H176,Validation!$M$2:$M$64,1,FALSE)),0,1)</f>
        <v>0</v>
      </c>
      <c r="R176" s="158">
        <f>IF(ISERROR(VLOOKUP($H176,Validation!$N$2:$N$64,1,FALSE)),0,1)</f>
        <v>0</v>
      </c>
      <c r="S176" s="154">
        <f>IF(ISERROR(VLOOKUP($H176,Validation!$O$2:$O$64,1,FALSE)),0,1)</f>
        <v>0</v>
      </c>
      <c r="T176" s="154">
        <f>IF(ISERROR(VLOOKUP($H176,Validation!$P$2:$P$64,1,FALSE)),0,1)</f>
        <v>0</v>
      </c>
      <c r="U176" s="154">
        <f>IF(ISERROR(VLOOKUP($H176,Validation!$Q$2:$Q$64,1,FALSE)),0,1)</f>
        <v>0</v>
      </c>
      <c r="V176" s="154">
        <f>IF(ISERROR(VLOOKUP($H176,Validation!$R$2:$R$64,1,FALSE)),0,1)</f>
        <v>0</v>
      </c>
      <c r="W176" s="154">
        <f>IF(ISERROR(VLOOKUP($H176,Validation!$S$2:$S$64,1,FALSE)),0,1)</f>
        <v>0</v>
      </c>
    </row>
    <row r="177" spans="1:23" ht="15.75" x14ac:dyDescent="0.25">
      <c r="A177" s="155">
        <v>2019</v>
      </c>
      <c r="B177">
        <v>6</v>
      </c>
      <c r="C177">
        <v>21</v>
      </c>
      <c r="D177">
        <v>176</v>
      </c>
      <c r="E177" t="s">
        <v>61</v>
      </c>
      <c r="F177" t="s">
        <v>4659</v>
      </c>
      <c r="G177" s="154">
        <f>SUM(P177:W177)</f>
        <v>0</v>
      </c>
      <c r="H177" t="s">
        <v>4660</v>
      </c>
      <c r="I177" t="s">
        <v>70</v>
      </c>
      <c r="J177" t="s">
        <v>71</v>
      </c>
      <c r="K177" t="s">
        <v>99</v>
      </c>
      <c r="L177">
        <v>182</v>
      </c>
      <c r="M177" t="s">
        <v>93</v>
      </c>
      <c r="N177" t="s">
        <v>3085</v>
      </c>
      <c r="P177" s="154">
        <f>IF(ISERROR(VLOOKUP($H177,Validation!$L$2:$L$64,1,FALSE)),0,1)</f>
        <v>0</v>
      </c>
      <c r="Q177" s="154">
        <f>IF(ISERROR(VLOOKUP($H177,Validation!$M$2:$M$64,1,FALSE)),0,1)</f>
        <v>0</v>
      </c>
      <c r="R177" s="158">
        <f>IF(ISERROR(VLOOKUP($H177,Validation!$N$2:$N$64,1,FALSE)),0,1)</f>
        <v>0</v>
      </c>
      <c r="S177" s="154">
        <f>IF(ISERROR(VLOOKUP($H177,Validation!$O$2:$O$64,1,FALSE)),0,1)</f>
        <v>0</v>
      </c>
      <c r="T177" s="154">
        <f>IF(ISERROR(VLOOKUP($H177,Validation!$P$2:$P$64,1,FALSE)),0,1)</f>
        <v>0</v>
      </c>
      <c r="U177" s="154">
        <f>IF(ISERROR(VLOOKUP($H177,Validation!$Q$2:$Q$64,1,FALSE)),0,1)</f>
        <v>0</v>
      </c>
      <c r="V177" s="154">
        <f>IF(ISERROR(VLOOKUP($H177,Validation!$R$2:$R$64,1,FALSE)),0,1)</f>
        <v>0</v>
      </c>
      <c r="W177" s="154">
        <f>IF(ISERROR(VLOOKUP($H177,Validation!$S$2:$S$64,1,FALSE)),0,1)</f>
        <v>0</v>
      </c>
    </row>
    <row r="178" spans="1:23" ht="15.75" x14ac:dyDescent="0.25">
      <c r="A178" s="155">
        <v>2019</v>
      </c>
      <c r="B178">
        <v>6</v>
      </c>
      <c r="C178">
        <v>22</v>
      </c>
      <c r="D178">
        <v>177</v>
      </c>
      <c r="E178" t="s">
        <v>17</v>
      </c>
      <c r="F178" t="s">
        <v>4661</v>
      </c>
      <c r="G178" s="154">
        <f>SUM(P178:W178)</f>
        <v>0</v>
      </c>
      <c r="H178" t="s">
        <v>4662</v>
      </c>
      <c r="I178" t="s">
        <v>79</v>
      </c>
      <c r="J178" t="s">
        <v>94</v>
      </c>
      <c r="K178" t="s">
        <v>75</v>
      </c>
      <c r="L178">
        <v>194</v>
      </c>
      <c r="M178" t="s">
        <v>3839</v>
      </c>
      <c r="N178" t="s">
        <v>4663</v>
      </c>
      <c r="P178" s="154">
        <f>IF(ISERROR(VLOOKUP($H178,Validation!$L$2:$L$64,1,FALSE)),0,1)</f>
        <v>0</v>
      </c>
      <c r="Q178" s="154">
        <f>IF(ISERROR(VLOOKUP($H178,Validation!$M$2:$M$64,1,FALSE)),0,1)</f>
        <v>0</v>
      </c>
      <c r="R178" s="158">
        <f>IF(ISERROR(VLOOKUP($H178,Validation!$N$2:$N$64,1,FALSE)),0,1)</f>
        <v>0</v>
      </c>
      <c r="S178" s="154">
        <f>IF(ISERROR(VLOOKUP($H178,Validation!$O$2:$O$64,1,FALSE)),0,1)</f>
        <v>0</v>
      </c>
      <c r="T178" s="154">
        <f>IF(ISERROR(VLOOKUP($H178,Validation!$P$2:$P$64,1,FALSE)),0,1)</f>
        <v>0</v>
      </c>
      <c r="U178" s="154">
        <f>IF(ISERROR(VLOOKUP($H178,Validation!$Q$2:$Q$64,1,FALSE)),0,1)</f>
        <v>0</v>
      </c>
      <c r="V178" s="154">
        <f>IF(ISERROR(VLOOKUP($H178,Validation!$R$2:$R$64,1,FALSE)),0,1)</f>
        <v>0</v>
      </c>
      <c r="W178" s="154">
        <f>IF(ISERROR(VLOOKUP($H178,Validation!$S$2:$S$64,1,FALSE)),0,1)</f>
        <v>0</v>
      </c>
    </row>
    <row r="179" spans="1:23" ht="15.75" x14ac:dyDescent="0.25">
      <c r="A179" s="155">
        <v>2019</v>
      </c>
      <c r="B179">
        <v>6</v>
      </c>
      <c r="C179">
        <v>23</v>
      </c>
      <c r="D179">
        <v>178</v>
      </c>
      <c r="E179" t="s">
        <v>25</v>
      </c>
      <c r="G179" s="154">
        <f>SUM(P179:W179)</f>
        <v>0</v>
      </c>
      <c r="H179" t="s">
        <v>4664</v>
      </c>
      <c r="I179" t="s">
        <v>70</v>
      </c>
      <c r="J179" t="s">
        <v>71</v>
      </c>
      <c r="K179" t="s">
        <v>78</v>
      </c>
      <c r="L179">
        <v>186</v>
      </c>
      <c r="M179" t="s">
        <v>87</v>
      </c>
      <c r="N179" t="s">
        <v>3199</v>
      </c>
      <c r="P179" s="154">
        <f>IF(ISERROR(VLOOKUP($H179,Validation!$L$2:$L$64,1,FALSE)),0,1)</f>
        <v>0</v>
      </c>
      <c r="Q179" s="154">
        <f>IF(ISERROR(VLOOKUP($H179,Validation!$M$2:$M$64,1,FALSE)),0,1)</f>
        <v>0</v>
      </c>
      <c r="R179" s="158">
        <f>IF(ISERROR(VLOOKUP($H179,Validation!$N$2:$N$64,1,FALSE)),0,1)</f>
        <v>0</v>
      </c>
      <c r="S179" s="154">
        <f>IF(ISERROR(VLOOKUP($H179,Validation!$O$2:$O$64,1,FALSE)),0,1)</f>
        <v>0</v>
      </c>
      <c r="T179" s="154">
        <f>IF(ISERROR(VLOOKUP($H179,Validation!$P$2:$P$64,1,FALSE)),0,1)</f>
        <v>0</v>
      </c>
      <c r="U179" s="154">
        <f>IF(ISERROR(VLOOKUP($H179,Validation!$Q$2:$Q$64,1,FALSE)),0,1)</f>
        <v>0</v>
      </c>
      <c r="V179" s="154">
        <f>IF(ISERROR(VLOOKUP($H179,Validation!$R$2:$R$64,1,FALSE)),0,1)</f>
        <v>0</v>
      </c>
      <c r="W179" s="154">
        <f>IF(ISERROR(VLOOKUP($H179,Validation!$S$2:$S$64,1,FALSE)),0,1)</f>
        <v>0</v>
      </c>
    </row>
    <row r="180" spans="1:23" ht="15.75" x14ac:dyDescent="0.25">
      <c r="A180" s="155">
        <v>2019</v>
      </c>
      <c r="B180">
        <v>6</v>
      </c>
      <c r="C180">
        <v>24</v>
      </c>
      <c r="D180">
        <v>179</v>
      </c>
      <c r="E180" t="s">
        <v>3081</v>
      </c>
      <c r="G180" s="154">
        <f>SUM(P180:W180)</f>
        <v>0</v>
      </c>
      <c r="H180" t="s">
        <v>4665</v>
      </c>
      <c r="I180" t="s">
        <v>85</v>
      </c>
      <c r="J180" t="s">
        <v>94</v>
      </c>
      <c r="K180" t="s">
        <v>77</v>
      </c>
      <c r="L180">
        <v>170</v>
      </c>
      <c r="M180" t="s">
        <v>3839</v>
      </c>
      <c r="N180" t="s">
        <v>4666</v>
      </c>
      <c r="P180" s="154">
        <f>IF(ISERROR(VLOOKUP($H180,Validation!$L$2:$L$64,1,FALSE)),0,1)</f>
        <v>0</v>
      </c>
      <c r="Q180" s="154">
        <f>IF(ISERROR(VLOOKUP($H180,Validation!$M$2:$M$64,1,FALSE)),0,1)</f>
        <v>0</v>
      </c>
      <c r="R180" s="158">
        <f>IF(ISERROR(VLOOKUP($H180,Validation!$N$2:$N$64,1,FALSE)),0,1)</f>
        <v>0</v>
      </c>
      <c r="S180" s="154">
        <f>IF(ISERROR(VLOOKUP($H180,Validation!$O$2:$O$64,1,FALSE)),0,1)</f>
        <v>0</v>
      </c>
      <c r="T180" s="154">
        <f>IF(ISERROR(VLOOKUP($H180,Validation!$P$2:$P$64,1,FALSE)),0,1)</f>
        <v>0</v>
      </c>
      <c r="U180" s="154">
        <f>IF(ISERROR(VLOOKUP($H180,Validation!$Q$2:$Q$64,1,FALSE)),0,1)</f>
        <v>0</v>
      </c>
      <c r="V180" s="154">
        <f>IF(ISERROR(VLOOKUP($H180,Validation!$R$2:$R$64,1,FALSE)),0,1)</f>
        <v>0</v>
      </c>
      <c r="W180" s="154">
        <f>IF(ISERROR(VLOOKUP($H180,Validation!$S$2:$S$64,1,FALSE)),0,1)</f>
        <v>0</v>
      </c>
    </row>
    <row r="181" spans="1:23" ht="15.75" x14ac:dyDescent="0.25">
      <c r="A181" s="155">
        <v>2019</v>
      </c>
      <c r="B181">
        <v>6</v>
      </c>
      <c r="C181">
        <v>25</v>
      </c>
      <c r="D181">
        <v>180</v>
      </c>
      <c r="E181" t="s">
        <v>34</v>
      </c>
      <c r="F181" t="s">
        <v>3896</v>
      </c>
      <c r="G181" s="154">
        <f>SUM(P181:W181)</f>
        <v>0</v>
      </c>
      <c r="H181" t="s">
        <v>4667</v>
      </c>
      <c r="I181" t="s">
        <v>85</v>
      </c>
      <c r="J181" t="s">
        <v>74</v>
      </c>
      <c r="K181" t="s">
        <v>72</v>
      </c>
      <c r="L181">
        <v>191</v>
      </c>
      <c r="M181" t="s">
        <v>93</v>
      </c>
      <c r="N181" t="s">
        <v>4668</v>
      </c>
      <c r="P181" s="154">
        <f>IF(ISERROR(VLOOKUP($H181,Validation!$L$2:$L$64,1,FALSE)),0,1)</f>
        <v>0</v>
      </c>
      <c r="Q181" s="154">
        <f>IF(ISERROR(VLOOKUP($H181,Validation!$M$2:$M$64,1,FALSE)),0,1)</f>
        <v>0</v>
      </c>
      <c r="R181" s="158">
        <f>IF(ISERROR(VLOOKUP($H181,Validation!$N$2:$N$64,1,FALSE)),0,1)</f>
        <v>0</v>
      </c>
      <c r="S181" s="154">
        <f>IF(ISERROR(VLOOKUP($H181,Validation!$O$2:$O$64,1,FALSE)),0,1)</f>
        <v>0</v>
      </c>
      <c r="T181" s="154">
        <f>IF(ISERROR(VLOOKUP($H181,Validation!$P$2:$P$64,1,FALSE)),0,1)</f>
        <v>0</v>
      </c>
      <c r="U181" s="154">
        <f>IF(ISERROR(VLOOKUP($H181,Validation!$Q$2:$Q$64,1,FALSE)),0,1)</f>
        <v>0</v>
      </c>
      <c r="V181" s="154">
        <f>IF(ISERROR(VLOOKUP($H181,Validation!$R$2:$R$64,1,FALSE)),0,1)</f>
        <v>0</v>
      </c>
      <c r="W181" s="154">
        <f>IF(ISERROR(VLOOKUP($H181,Validation!$S$2:$S$64,1,FALSE)),0,1)</f>
        <v>0</v>
      </c>
    </row>
    <row r="182" spans="1:23" ht="15.75" x14ac:dyDescent="0.25">
      <c r="A182" s="155">
        <v>2019</v>
      </c>
      <c r="B182">
        <v>6</v>
      </c>
      <c r="C182">
        <v>26</v>
      </c>
      <c r="D182">
        <v>181</v>
      </c>
      <c r="E182" t="s">
        <v>11</v>
      </c>
      <c r="F182" t="s">
        <v>4669</v>
      </c>
      <c r="G182" s="154">
        <f>SUM(P182:W182)</f>
        <v>0</v>
      </c>
      <c r="H182" t="s">
        <v>4670</v>
      </c>
      <c r="I182" t="s">
        <v>85</v>
      </c>
      <c r="J182" t="s">
        <v>74</v>
      </c>
      <c r="K182" t="s">
        <v>72</v>
      </c>
      <c r="L182">
        <v>188</v>
      </c>
      <c r="M182" t="s">
        <v>1158</v>
      </c>
      <c r="N182" t="s">
        <v>4584</v>
      </c>
      <c r="P182" s="154">
        <f>IF(ISERROR(VLOOKUP($H182,Validation!$L$2:$L$64,1,FALSE)),0,1)</f>
        <v>0</v>
      </c>
      <c r="Q182" s="154">
        <f>IF(ISERROR(VLOOKUP($H182,Validation!$M$2:$M$64,1,FALSE)),0,1)</f>
        <v>0</v>
      </c>
      <c r="R182" s="158">
        <f>IF(ISERROR(VLOOKUP($H182,Validation!$N$2:$N$64,1,FALSE)),0,1)</f>
        <v>0</v>
      </c>
      <c r="S182" s="154">
        <f>IF(ISERROR(VLOOKUP($H182,Validation!$O$2:$O$64,1,FALSE)),0,1)</f>
        <v>0</v>
      </c>
      <c r="T182" s="154">
        <f>IF(ISERROR(VLOOKUP($H182,Validation!$P$2:$P$64,1,FALSE)),0,1)</f>
        <v>0</v>
      </c>
      <c r="U182" s="154">
        <f>IF(ISERROR(VLOOKUP($H182,Validation!$Q$2:$Q$64,1,FALSE)),0,1)</f>
        <v>0</v>
      </c>
      <c r="V182" s="154">
        <f>IF(ISERROR(VLOOKUP($H182,Validation!$R$2:$R$64,1,FALSE)),0,1)</f>
        <v>0</v>
      </c>
      <c r="W182" s="154">
        <f>IF(ISERROR(VLOOKUP($H182,Validation!$S$2:$S$64,1,FALSE)),0,1)</f>
        <v>0</v>
      </c>
    </row>
    <row r="183" spans="1:23" ht="15.75" x14ac:dyDescent="0.25">
      <c r="A183" s="155">
        <v>2019</v>
      </c>
      <c r="B183">
        <v>6</v>
      </c>
      <c r="C183">
        <v>27</v>
      </c>
      <c r="D183">
        <v>182</v>
      </c>
      <c r="E183" t="s">
        <v>32</v>
      </c>
      <c r="G183" s="154">
        <f>SUM(P183:W183)</f>
        <v>0</v>
      </c>
      <c r="H183" t="s">
        <v>4671</v>
      </c>
      <c r="I183" t="s">
        <v>79</v>
      </c>
      <c r="J183" t="s">
        <v>71</v>
      </c>
      <c r="K183" t="s">
        <v>86</v>
      </c>
      <c r="L183">
        <v>185</v>
      </c>
      <c r="M183" t="s">
        <v>82</v>
      </c>
      <c r="N183" t="s">
        <v>4672</v>
      </c>
      <c r="P183" s="154">
        <f>IF(ISERROR(VLOOKUP($H183,Validation!$L$2:$L$64,1,FALSE)),0,1)</f>
        <v>0</v>
      </c>
      <c r="Q183" s="154">
        <f>IF(ISERROR(VLOOKUP($H183,Validation!$M$2:$M$64,1,FALSE)),0,1)</f>
        <v>0</v>
      </c>
      <c r="R183" s="158">
        <f>IF(ISERROR(VLOOKUP($H183,Validation!$N$2:$N$64,1,FALSE)),0,1)</f>
        <v>0</v>
      </c>
      <c r="S183" s="154">
        <f>IF(ISERROR(VLOOKUP($H183,Validation!$O$2:$O$64,1,FALSE)),0,1)</f>
        <v>0</v>
      </c>
      <c r="T183" s="154">
        <f>IF(ISERROR(VLOOKUP($H183,Validation!$P$2:$P$64,1,FALSE)),0,1)</f>
        <v>0</v>
      </c>
      <c r="U183" s="154">
        <f>IF(ISERROR(VLOOKUP($H183,Validation!$Q$2:$Q$64,1,FALSE)),0,1)</f>
        <v>0</v>
      </c>
      <c r="V183" s="154">
        <f>IF(ISERROR(VLOOKUP($H183,Validation!$R$2:$R$64,1,FALSE)),0,1)</f>
        <v>0</v>
      </c>
      <c r="W183" s="154">
        <f>IF(ISERROR(VLOOKUP($H183,Validation!$S$2:$S$64,1,FALSE)),0,1)</f>
        <v>0</v>
      </c>
    </row>
    <row r="184" spans="1:23" ht="15.75" x14ac:dyDescent="0.25">
      <c r="A184" s="155">
        <v>2019</v>
      </c>
      <c r="B184">
        <v>6</v>
      </c>
      <c r="C184">
        <v>28</v>
      </c>
      <c r="D184">
        <v>183</v>
      </c>
      <c r="E184" t="s">
        <v>11</v>
      </c>
      <c r="G184" s="154">
        <f>SUM(P184:W184)</f>
        <v>0</v>
      </c>
      <c r="H184" t="s">
        <v>4673</v>
      </c>
      <c r="I184" t="s">
        <v>70</v>
      </c>
      <c r="J184" t="s">
        <v>71</v>
      </c>
      <c r="K184" t="s">
        <v>86</v>
      </c>
      <c r="L184">
        <v>187</v>
      </c>
      <c r="M184" t="s">
        <v>73</v>
      </c>
      <c r="N184" t="s">
        <v>4674</v>
      </c>
      <c r="P184" s="154">
        <f>IF(ISERROR(VLOOKUP($H184,Validation!$L$2:$L$64,1,FALSE)),0,1)</f>
        <v>0</v>
      </c>
      <c r="Q184" s="154">
        <f>IF(ISERROR(VLOOKUP($H184,Validation!$M$2:$M$64,1,FALSE)),0,1)</f>
        <v>0</v>
      </c>
      <c r="R184" s="158">
        <f>IF(ISERROR(VLOOKUP($H184,Validation!$N$2:$N$64,1,FALSE)),0,1)</f>
        <v>0</v>
      </c>
      <c r="S184" s="154">
        <f>IF(ISERROR(VLOOKUP($H184,Validation!$O$2:$O$64,1,FALSE)),0,1)</f>
        <v>0</v>
      </c>
      <c r="T184" s="154">
        <f>IF(ISERROR(VLOOKUP($H184,Validation!$P$2:$P$64,1,FALSE)),0,1)</f>
        <v>0</v>
      </c>
      <c r="U184" s="154">
        <f>IF(ISERROR(VLOOKUP($H184,Validation!$Q$2:$Q$64,1,FALSE)),0,1)</f>
        <v>0</v>
      </c>
      <c r="V184" s="154">
        <f>IF(ISERROR(VLOOKUP($H184,Validation!$R$2:$R$64,1,FALSE)),0,1)</f>
        <v>0</v>
      </c>
      <c r="W184" s="154">
        <f>IF(ISERROR(VLOOKUP($H184,Validation!$S$2:$S$64,1,FALSE)),0,1)</f>
        <v>0</v>
      </c>
    </row>
    <row r="185" spans="1:23" ht="15.75" x14ac:dyDescent="0.25">
      <c r="A185" s="155">
        <v>2019</v>
      </c>
      <c r="B185">
        <v>6</v>
      </c>
      <c r="C185">
        <v>29</v>
      </c>
      <c r="D185">
        <v>184</v>
      </c>
      <c r="E185" t="s">
        <v>30</v>
      </c>
      <c r="G185" s="154">
        <f>SUM(P185:W185)</f>
        <v>0</v>
      </c>
      <c r="H185" t="s">
        <v>4675</v>
      </c>
      <c r="I185" t="s">
        <v>79</v>
      </c>
      <c r="J185" t="s">
        <v>88</v>
      </c>
      <c r="K185" t="s">
        <v>72</v>
      </c>
      <c r="L185">
        <v>174</v>
      </c>
      <c r="M185" t="s">
        <v>118</v>
      </c>
      <c r="N185" t="s">
        <v>4676</v>
      </c>
      <c r="P185" s="154">
        <f>IF(ISERROR(VLOOKUP($H185,Validation!$L$2:$L$64,1,FALSE)),0,1)</f>
        <v>0</v>
      </c>
      <c r="Q185" s="154">
        <f>IF(ISERROR(VLOOKUP($H185,Validation!$M$2:$M$64,1,FALSE)),0,1)</f>
        <v>0</v>
      </c>
      <c r="R185" s="158">
        <f>IF(ISERROR(VLOOKUP($H185,Validation!$N$2:$N$64,1,FALSE)),0,1)</f>
        <v>0</v>
      </c>
      <c r="S185" s="154">
        <f>IF(ISERROR(VLOOKUP($H185,Validation!$O$2:$O$64,1,FALSE)),0,1)</f>
        <v>0</v>
      </c>
      <c r="T185" s="154">
        <f>IF(ISERROR(VLOOKUP($H185,Validation!$P$2:$P$64,1,FALSE)),0,1)</f>
        <v>0</v>
      </c>
      <c r="U185" s="154">
        <f>IF(ISERROR(VLOOKUP($H185,Validation!$Q$2:$Q$64,1,FALSE)),0,1)</f>
        <v>0</v>
      </c>
      <c r="V185" s="154">
        <f>IF(ISERROR(VLOOKUP($H185,Validation!$R$2:$R$64,1,FALSE)),0,1)</f>
        <v>0</v>
      </c>
      <c r="W185" s="154">
        <f>IF(ISERROR(VLOOKUP($H185,Validation!$S$2:$S$64,1,FALSE)),0,1)</f>
        <v>0</v>
      </c>
    </row>
    <row r="186" spans="1:23" ht="15.75" x14ac:dyDescent="0.25">
      <c r="A186" s="155">
        <v>2019</v>
      </c>
      <c r="B186">
        <v>6</v>
      </c>
      <c r="C186">
        <v>30</v>
      </c>
      <c r="D186">
        <v>185</v>
      </c>
      <c r="E186" t="s">
        <v>9</v>
      </c>
      <c r="G186" s="154">
        <f>SUM(P186:W186)</f>
        <v>0</v>
      </c>
      <c r="H186" t="s">
        <v>4677</v>
      </c>
      <c r="I186" t="s">
        <v>70</v>
      </c>
      <c r="J186" t="s">
        <v>88</v>
      </c>
      <c r="K186" t="s">
        <v>78</v>
      </c>
      <c r="L186">
        <v>161</v>
      </c>
      <c r="M186" t="s">
        <v>118</v>
      </c>
      <c r="N186" t="s">
        <v>4678</v>
      </c>
      <c r="P186" s="154">
        <f>IF(ISERROR(VLOOKUP($H186,Validation!$L$2:$L$64,1,FALSE)),0,1)</f>
        <v>0</v>
      </c>
      <c r="Q186" s="154">
        <f>IF(ISERROR(VLOOKUP($H186,Validation!$M$2:$M$64,1,FALSE)),0,1)</f>
        <v>0</v>
      </c>
      <c r="R186" s="158">
        <f>IF(ISERROR(VLOOKUP($H186,Validation!$N$2:$N$64,1,FALSE)),0,1)</f>
        <v>0</v>
      </c>
      <c r="S186" s="154">
        <f>IF(ISERROR(VLOOKUP($H186,Validation!$O$2:$O$64,1,FALSE)),0,1)</f>
        <v>0</v>
      </c>
      <c r="T186" s="154">
        <f>IF(ISERROR(VLOOKUP($H186,Validation!$P$2:$P$64,1,FALSE)),0,1)</f>
        <v>0</v>
      </c>
      <c r="U186" s="154">
        <f>IF(ISERROR(VLOOKUP($H186,Validation!$Q$2:$Q$64,1,FALSE)),0,1)</f>
        <v>0</v>
      </c>
      <c r="V186" s="154">
        <f>IF(ISERROR(VLOOKUP($H186,Validation!$R$2:$R$64,1,FALSE)),0,1)</f>
        <v>0</v>
      </c>
      <c r="W186" s="154">
        <f>IF(ISERROR(VLOOKUP($H186,Validation!$S$2:$S$64,1,FALSE)),0,1)</f>
        <v>0</v>
      </c>
    </row>
    <row r="187" spans="1:23" ht="15.75" x14ac:dyDescent="0.25">
      <c r="A187" s="155">
        <v>2019</v>
      </c>
      <c r="B187">
        <v>6</v>
      </c>
      <c r="C187">
        <v>31</v>
      </c>
      <c r="D187">
        <v>186</v>
      </c>
      <c r="E187" t="s">
        <v>6</v>
      </c>
      <c r="F187" t="s">
        <v>4679</v>
      </c>
      <c r="G187" s="154">
        <f>SUM(P187:W187)</f>
        <v>0</v>
      </c>
      <c r="H187" t="s">
        <v>4680</v>
      </c>
      <c r="I187" t="s">
        <v>79</v>
      </c>
      <c r="J187" t="s">
        <v>71</v>
      </c>
      <c r="K187" t="s">
        <v>91</v>
      </c>
      <c r="L187">
        <v>197</v>
      </c>
      <c r="M187" t="s">
        <v>73</v>
      </c>
      <c r="N187" t="s">
        <v>3064</v>
      </c>
      <c r="P187" s="154">
        <f>IF(ISERROR(VLOOKUP($H187,Validation!$L$2:$L$64,1,FALSE)),0,1)</f>
        <v>0</v>
      </c>
      <c r="Q187" s="154">
        <f>IF(ISERROR(VLOOKUP($H187,Validation!$M$2:$M$64,1,FALSE)),0,1)</f>
        <v>0</v>
      </c>
      <c r="R187" s="158">
        <f>IF(ISERROR(VLOOKUP($H187,Validation!$N$2:$N$64,1,FALSE)),0,1)</f>
        <v>0</v>
      </c>
      <c r="S187" s="154">
        <f>IF(ISERROR(VLOOKUP($H187,Validation!$O$2:$O$64,1,FALSE)),0,1)</f>
        <v>0</v>
      </c>
      <c r="T187" s="154">
        <f>IF(ISERROR(VLOOKUP($H187,Validation!$P$2:$P$64,1,FALSE)),0,1)</f>
        <v>0</v>
      </c>
      <c r="U187" s="154">
        <f>IF(ISERROR(VLOOKUP($H187,Validation!$Q$2:$Q$64,1,FALSE)),0,1)</f>
        <v>0</v>
      </c>
      <c r="V187" s="154">
        <f>IF(ISERROR(VLOOKUP($H187,Validation!$R$2:$R$64,1,FALSE)),0,1)</f>
        <v>0</v>
      </c>
      <c r="W187" s="154">
        <f>IF(ISERROR(VLOOKUP($H187,Validation!$S$2:$S$64,1,FALSE)),0,1)</f>
        <v>0</v>
      </c>
    </row>
    <row r="188" spans="1:23" ht="15.75" x14ac:dyDescent="0.25">
      <c r="A188" s="155">
        <v>2019</v>
      </c>
      <c r="B188">
        <v>7</v>
      </c>
      <c r="C188">
        <v>1</v>
      </c>
      <c r="D188">
        <v>187</v>
      </c>
      <c r="E188" t="s">
        <v>27</v>
      </c>
      <c r="G188" s="154">
        <f>SUM(P188:W188)</f>
        <v>0</v>
      </c>
      <c r="H188" t="s">
        <v>4681</v>
      </c>
      <c r="I188" t="s">
        <v>79</v>
      </c>
      <c r="J188" t="s">
        <v>71</v>
      </c>
      <c r="K188" t="s">
        <v>86</v>
      </c>
      <c r="L188">
        <v>181</v>
      </c>
      <c r="M188" t="s">
        <v>87</v>
      </c>
      <c r="N188" t="s">
        <v>4682</v>
      </c>
      <c r="P188" s="154">
        <f>IF(ISERROR(VLOOKUP($H188,Validation!$L$2:$L$64,1,FALSE)),0,1)</f>
        <v>0</v>
      </c>
      <c r="Q188" s="154">
        <f>IF(ISERROR(VLOOKUP($H188,Validation!$M$2:$M$64,1,FALSE)),0,1)</f>
        <v>0</v>
      </c>
      <c r="R188" s="158">
        <f>IF(ISERROR(VLOOKUP($H188,Validation!$N$2:$N$64,1,FALSE)),0,1)</f>
        <v>0</v>
      </c>
      <c r="S188" s="154">
        <f>IF(ISERROR(VLOOKUP($H188,Validation!$O$2:$O$64,1,FALSE)),0,1)</f>
        <v>0</v>
      </c>
      <c r="T188" s="154">
        <f>IF(ISERROR(VLOOKUP($H188,Validation!$P$2:$P$64,1,FALSE)),0,1)</f>
        <v>0</v>
      </c>
      <c r="U188" s="154">
        <f>IF(ISERROR(VLOOKUP($H188,Validation!$Q$2:$Q$64,1,FALSE)),0,1)</f>
        <v>0</v>
      </c>
      <c r="V188" s="154">
        <f>IF(ISERROR(VLOOKUP($H188,Validation!$R$2:$R$64,1,FALSE)),0,1)</f>
        <v>0</v>
      </c>
      <c r="W188" s="154">
        <f>IF(ISERROR(VLOOKUP($H188,Validation!$S$2:$S$64,1,FALSE)),0,1)</f>
        <v>0</v>
      </c>
    </row>
    <row r="189" spans="1:23" ht="15.75" x14ac:dyDescent="0.25">
      <c r="A189" s="155">
        <v>2019</v>
      </c>
      <c r="B189">
        <v>7</v>
      </c>
      <c r="C189">
        <v>2</v>
      </c>
      <c r="D189">
        <v>188</v>
      </c>
      <c r="E189" t="s">
        <v>20</v>
      </c>
      <c r="G189" s="154">
        <f>SUM(P189:W189)</f>
        <v>0</v>
      </c>
      <c r="H189" t="s">
        <v>4683</v>
      </c>
      <c r="I189" t="s">
        <v>90</v>
      </c>
      <c r="J189" t="s">
        <v>94</v>
      </c>
      <c r="K189" t="s">
        <v>91</v>
      </c>
      <c r="L189">
        <v>206</v>
      </c>
      <c r="M189" t="s">
        <v>93</v>
      </c>
      <c r="N189" t="s">
        <v>3085</v>
      </c>
      <c r="P189" s="154">
        <f>IF(ISERROR(VLOOKUP($H189,Validation!$L$2:$L$64,1,FALSE)),0,1)</f>
        <v>0</v>
      </c>
      <c r="Q189" s="154">
        <f>IF(ISERROR(VLOOKUP($H189,Validation!$M$2:$M$64,1,FALSE)),0,1)</f>
        <v>0</v>
      </c>
      <c r="R189" s="158">
        <f>IF(ISERROR(VLOOKUP($H189,Validation!$N$2:$N$64,1,FALSE)),0,1)</f>
        <v>0</v>
      </c>
      <c r="S189" s="154">
        <f>IF(ISERROR(VLOOKUP($H189,Validation!$O$2:$O$64,1,FALSE)),0,1)</f>
        <v>0</v>
      </c>
      <c r="T189" s="154">
        <f>IF(ISERROR(VLOOKUP($H189,Validation!$P$2:$P$64,1,FALSE)),0,1)</f>
        <v>0</v>
      </c>
      <c r="U189" s="154">
        <f>IF(ISERROR(VLOOKUP($H189,Validation!$Q$2:$Q$64,1,FALSE)),0,1)</f>
        <v>0</v>
      </c>
      <c r="V189" s="154">
        <f>IF(ISERROR(VLOOKUP($H189,Validation!$R$2:$R$64,1,FALSE)),0,1)</f>
        <v>0</v>
      </c>
      <c r="W189" s="154">
        <f>IF(ISERROR(VLOOKUP($H189,Validation!$S$2:$S$64,1,FALSE)),0,1)</f>
        <v>0</v>
      </c>
    </row>
    <row r="190" spans="1:23" ht="15.75" x14ac:dyDescent="0.25">
      <c r="A190" s="155">
        <v>2019</v>
      </c>
      <c r="B190">
        <v>7</v>
      </c>
      <c r="C190">
        <v>3</v>
      </c>
      <c r="D190">
        <v>189</v>
      </c>
      <c r="E190" t="s">
        <v>24</v>
      </c>
      <c r="G190" s="154">
        <f>SUM(P190:W190)</f>
        <v>0</v>
      </c>
      <c r="H190" t="s">
        <v>4684</v>
      </c>
      <c r="I190" t="s">
        <v>85</v>
      </c>
      <c r="J190" t="s">
        <v>94</v>
      </c>
      <c r="K190" t="s">
        <v>99</v>
      </c>
      <c r="L190">
        <v>187</v>
      </c>
      <c r="M190" t="s">
        <v>98</v>
      </c>
      <c r="N190" t="s">
        <v>3136</v>
      </c>
      <c r="P190" s="154">
        <f>IF(ISERROR(VLOOKUP($H190,Validation!$L$2:$L$64,1,FALSE)),0,1)</f>
        <v>0</v>
      </c>
      <c r="Q190" s="154">
        <f>IF(ISERROR(VLOOKUP($H190,Validation!$M$2:$M$64,1,FALSE)),0,1)</f>
        <v>0</v>
      </c>
      <c r="R190" s="158">
        <f>IF(ISERROR(VLOOKUP($H190,Validation!$N$2:$N$64,1,FALSE)),0,1)</f>
        <v>0</v>
      </c>
      <c r="S190" s="154">
        <f>IF(ISERROR(VLOOKUP($H190,Validation!$O$2:$O$64,1,FALSE)),0,1)</f>
        <v>0</v>
      </c>
      <c r="T190" s="154">
        <f>IF(ISERROR(VLOOKUP($H190,Validation!$P$2:$P$64,1,FALSE)),0,1)</f>
        <v>0</v>
      </c>
      <c r="U190" s="154">
        <f>IF(ISERROR(VLOOKUP($H190,Validation!$Q$2:$Q$64,1,FALSE)),0,1)</f>
        <v>0</v>
      </c>
      <c r="V190" s="154">
        <f>IF(ISERROR(VLOOKUP($H190,Validation!$R$2:$R$64,1,FALSE)),0,1)</f>
        <v>0</v>
      </c>
      <c r="W190" s="154">
        <f>IF(ISERROR(VLOOKUP($H190,Validation!$S$2:$S$64,1,FALSE)),0,1)</f>
        <v>0</v>
      </c>
    </row>
    <row r="191" spans="1:23" ht="15.75" x14ac:dyDescent="0.25">
      <c r="A191" s="155">
        <v>2019</v>
      </c>
      <c r="B191">
        <v>7</v>
      </c>
      <c r="C191">
        <v>4</v>
      </c>
      <c r="D191">
        <v>190</v>
      </c>
      <c r="E191" t="s">
        <v>17</v>
      </c>
      <c r="G191" s="154">
        <f>SUM(P191:W191)</f>
        <v>0</v>
      </c>
      <c r="H191" t="s">
        <v>4685</v>
      </c>
      <c r="I191" t="s">
        <v>90</v>
      </c>
      <c r="J191" t="s">
        <v>81</v>
      </c>
      <c r="K191" t="s">
        <v>97</v>
      </c>
      <c r="L191">
        <v>146</v>
      </c>
      <c r="M191" t="s">
        <v>92</v>
      </c>
      <c r="N191" t="s">
        <v>4686</v>
      </c>
      <c r="P191" s="154">
        <f>IF(ISERROR(VLOOKUP($H191,Validation!$L$2:$L$64,1,FALSE)),0,1)</f>
        <v>0</v>
      </c>
      <c r="Q191" s="154">
        <f>IF(ISERROR(VLOOKUP($H191,Validation!$M$2:$M$64,1,FALSE)),0,1)</f>
        <v>0</v>
      </c>
      <c r="R191" s="158">
        <f>IF(ISERROR(VLOOKUP($H191,Validation!$N$2:$N$64,1,FALSE)),0,1)</f>
        <v>0</v>
      </c>
      <c r="S191" s="154">
        <f>IF(ISERROR(VLOOKUP($H191,Validation!$O$2:$O$64,1,FALSE)),0,1)</f>
        <v>0</v>
      </c>
      <c r="T191" s="154">
        <f>IF(ISERROR(VLOOKUP($H191,Validation!$P$2:$P$64,1,FALSE)),0,1)</f>
        <v>0</v>
      </c>
      <c r="U191" s="154">
        <f>IF(ISERROR(VLOOKUP($H191,Validation!$Q$2:$Q$64,1,FALSE)),0,1)</f>
        <v>0</v>
      </c>
      <c r="V191" s="154">
        <f>IF(ISERROR(VLOOKUP($H191,Validation!$R$2:$R$64,1,FALSE)),0,1)</f>
        <v>0</v>
      </c>
      <c r="W191" s="154">
        <f>IF(ISERROR(VLOOKUP($H191,Validation!$S$2:$S$64,1,FALSE)),0,1)</f>
        <v>0</v>
      </c>
    </row>
    <row r="192" spans="1:23" ht="15.75" x14ac:dyDescent="0.25">
      <c r="A192" s="155">
        <v>2019</v>
      </c>
      <c r="B192">
        <v>7</v>
      </c>
      <c r="C192">
        <v>5</v>
      </c>
      <c r="D192">
        <v>191</v>
      </c>
      <c r="E192" t="s">
        <v>17</v>
      </c>
      <c r="F192" t="s">
        <v>4687</v>
      </c>
      <c r="G192" s="154">
        <f>SUM(P192:W192)</f>
        <v>0</v>
      </c>
      <c r="H192" t="s">
        <v>4688</v>
      </c>
      <c r="I192" t="s">
        <v>121</v>
      </c>
      <c r="J192" t="s">
        <v>71</v>
      </c>
      <c r="K192" t="s">
        <v>100</v>
      </c>
      <c r="L192">
        <v>171</v>
      </c>
      <c r="M192" t="s">
        <v>132</v>
      </c>
      <c r="N192" t="s">
        <v>4689</v>
      </c>
      <c r="P192" s="154">
        <f>IF(ISERROR(VLOOKUP($H192,Validation!$L$2:$L$64,1,FALSE)),0,1)</f>
        <v>0</v>
      </c>
      <c r="Q192" s="154">
        <f>IF(ISERROR(VLOOKUP($H192,Validation!$M$2:$M$64,1,FALSE)),0,1)</f>
        <v>0</v>
      </c>
      <c r="R192" s="158">
        <f>IF(ISERROR(VLOOKUP($H192,Validation!$N$2:$N$64,1,FALSE)),0,1)</f>
        <v>0</v>
      </c>
      <c r="S192" s="154">
        <f>IF(ISERROR(VLOOKUP($H192,Validation!$O$2:$O$64,1,FALSE)),0,1)</f>
        <v>0</v>
      </c>
      <c r="T192" s="154">
        <f>IF(ISERROR(VLOOKUP($H192,Validation!$P$2:$P$64,1,FALSE)),0,1)</f>
        <v>0</v>
      </c>
      <c r="U192" s="154">
        <f>IF(ISERROR(VLOOKUP($H192,Validation!$Q$2:$Q$64,1,FALSE)),0,1)</f>
        <v>0</v>
      </c>
      <c r="V192" s="154">
        <f>IF(ISERROR(VLOOKUP($H192,Validation!$R$2:$R$64,1,FALSE)),0,1)</f>
        <v>0</v>
      </c>
      <c r="W192" s="154">
        <f>IF(ISERROR(VLOOKUP($H192,Validation!$S$2:$S$64,1,FALSE)),0,1)</f>
        <v>0</v>
      </c>
    </row>
    <row r="193" spans="1:23" ht="15.75" x14ac:dyDescent="0.25">
      <c r="A193" s="155">
        <v>2019</v>
      </c>
      <c r="B193">
        <v>7</v>
      </c>
      <c r="C193">
        <v>6</v>
      </c>
      <c r="D193">
        <v>192</v>
      </c>
      <c r="E193" t="s">
        <v>9</v>
      </c>
      <c r="F193" t="s">
        <v>4690</v>
      </c>
      <c r="G193" s="154">
        <f>SUM(P193:W193)</f>
        <v>0</v>
      </c>
      <c r="H193" t="s">
        <v>4691</v>
      </c>
      <c r="I193" t="s">
        <v>90</v>
      </c>
      <c r="J193" t="s">
        <v>74</v>
      </c>
      <c r="K193" t="s">
        <v>72</v>
      </c>
      <c r="L193">
        <v>167</v>
      </c>
      <c r="M193" t="s">
        <v>93</v>
      </c>
      <c r="N193" t="s">
        <v>3145</v>
      </c>
      <c r="P193" s="154">
        <f>IF(ISERROR(VLOOKUP($H193,Validation!$L$2:$L$64,1,FALSE)),0,1)</f>
        <v>0</v>
      </c>
      <c r="Q193" s="154">
        <f>IF(ISERROR(VLOOKUP($H193,Validation!$M$2:$M$64,1,FALSE)),0,1)</f>
        <v>0</v>
      </c>
      <c r="R193" s="158">
        <f>IF(ISERROR(VLOOKUP($H193,Validation!$N$2:$N$64,1,FALSE)),0,1)</f>
        <v>0</v>
      </c>
      <c r="S193" s="154">
        <f>IF(ISERROR(VLOOKUP($H193,Validation!$O$2:$O$64,1,FALSE)),0,1)</f>
        <v>0</v>
      </c>
      <c r="T193" s="154">
        <f>IF(ISERROR(VLOOKUP($H193,Validation!$P$2:$P$64,1,FALSE)),0,1)</f>
        <v>0</v>
      </c>
      <c r="U193" s="154">
        <f>IF(ISERROR(VLOOKUP($H193,Validation!$Q$2:$Q$64,1,FALSE)),0,1)</f>
        <v>0</v>
      </c>
      <c r="V193" s="154">
        <f>IF(ISERROR(VLOOKUP($H193,Validation!$R$2:$R$64,1,FALSE)),0,1)</f>
        <v>0</v>
      </c>
      <c r="W193" s="154">
        <f>IF(ISERROR(VLOOKUP($H193,Validation!$S$2:$S$64,1,FALSE)),0,1)</f>
        <v>0</v>
      </c>
    </row>
    <row r="194" spans="1:23" ht="15.75" x14ac:dyDescent="0.25">
      <c r="A194" s="155">
        <v>2019</v>
      </c>
      <c r="B194">
        <v>7</v>
      </c>
      <c r="C194">
        <v>7</v>
      </c>
      <c r="D194">
        <v>193</v>
      </c>
      <c r="E194" t="s">
        <v>18</v>
      </c>
      <c r="G194" s="154">
        <f>SUM(P194:W194)</f>
        <v>0</v>
      </c>
      <c r="H194" t="s">
        <v>4692</v>
      </c>
      <c r="I194" t="s">
        <v>70</v>
      </c>
      <c r="J194" t="s">
        <v>81</v>
      </c>
      <c r="K194" t="s">
        <v>99</v>
      </c>
      <c r="L194">
        <v>165</v>
      </c>
      <c r="M194" t="s">
        <v>92</v>
      </c>
      <c r="N194" t="s">
        <v>3181</v>
      </c>
      <c r="P194" s="154">
        <f>IF(ISERROR(VLOOKUP($H194,Validation!$L$2:$L$64,1,FALSE)),0,1)</f>
        <v>0</v>
      </c>
      <c r="Q194" s="154">
        <f>IF(ISERROR(VLOOKUP($H194,Validation!$M$2:$M$64,1,FALSE)),0,1)</f>
        <v>0</v>
      </c>
      <c r="R194" s="158">
        <f>IF(ISERROR(VLOOKUP($H194,Validation!$N$2:$N$64,1,FALSE)),0,1)</f>
        <v>0</v>
      </c>
      <c r="S194" s="154">
        <f>IF(ISERROR(VLOOKUP($H194,Validation!$O$2:$O$64,1,FALSE)),0,1)</f>
        <v>0</v>
      </c>
      <c r="T194" s="154">
        <f>IF(ISERROR(VLOOKUP($H194,Validation!$P$2:$P$64,1,FALSE)),0,1)</f>
        <v>0</v>
      </c>
      <c r="U194" s="154">
        <f>IF(ISERROR(VLOOKUP($H194,Validation!$Q$2:$Q$64,1,FALSE)),0,1)</f>
        <v>0</v>
      </c>
      <c r="V194" s="154">
        <f>IF(ISERROR(VLOOKUP($H194,Validation!$R$2:$R$64,1,FALSE)),0,1)</f>
        <v>0</v>
      </c>
      <c r="W194" s="154">
        <f>IF(ISERROR(VLOOKUP($H194,Validation!$S$2:$S$64,1,FALSE)),0,1)</f>
        <v>0</v>
      </c>
    </row>
    <row r="195" spans="1:23" ht="15.75" x14ac:dyDescent="0.25">
      <c r="A195" s="155">
        <v>2019</v>
      </c>
      <c r="B195">
        <v>7</v>
      </c>
      <c r="C195">
        <v>8</v>
      </c>
      <c r="D195">
        <v>194</v>
      </c>
      <c r="E195" t="s">
        <v>13</v>
      </c>
      <c r="F195" t="s">
        <v>4134</v>
      </c>
      <c r="G195" s="154">
        <f>SUM(P195:W195)</f>
        <v>0</v>
      </c>
      <c r="H195" t="s">
        <v>4693</v>
      </c>
      <c r="I195" t="s">
        <v>79</v>
      </c>
      <c r="J195" t="s">
        <v>71</v>
      </c>
      <c r="K195" t="s">
        <v>75</v>
      </c>
      <c r="L195">
        <v>187</v>
      </c>
      <c r="M195" t="s">
        <v>82</v>
      </c>
      <c r="N195" t="s">
        <v>3218</v>
      </c>
      <c r="P195" s="154">
        <f>IF(ISERROR(VLOOKUP($H195,Validation!$L$2:$L$64,1,FALSE)),0,1)</f>
        <v>0</v>
      </c>
      <c r="Q195" s="154">
        <f>IF(ISERROR(VLOOKUP($H195,Validation!$M$2:$M$64,1,FALSE)),0,1)</f>
        <v>0</v>
      </c>
      <c r="R195" s="158">
        <f>IF(ISERROR(VLOOKUP($H195,Validation!$N$2:$N$64,1,FALSE)),0,1)</f>
        <v>0</v>
      </c>
      <c r="S195" s="154">
        <f>IF(ISERROR(VLOOKUP($H195,Validation!$O$2:$O$64,1,FALSE)),0,1)</f>
        <v>0</v>
      </c>
      <c r="T195" s="154">
        <f>IF(ISERROR(VLOOKUP($H195,Validation!$P$2:$P$64,1,FALSE)),0,1)</f>
        <v>0</v>
      </c>
      <c r="U195" s="154">
        <f>IF(ISERROR(VLOOKUP($H195,Validation!$Q$2:$Q$64,1,FALSE)),0,1)</f>
        <v>0</v>
      </c>
      <c r="V195" s="154">
        <f>IF(ISERROR(VLOOKUP($H195,Validation!$R$2:$R$64,1,FALSE)),0,1)</f>
        <v>0</v>
      </c>
      <c r="W195" s="154">
        <f>IF(ISERROR(VLOOKUP($H195,Validation!$S$2:$S$64,1,FALSE)),0,1)</f>
        <v>0</v>
      </c>
    </row>
    <row r="196" spans="1:23" ht="15.75" x14ac:dyDescent="0.25">
      <c r="A196" s="155">
        <v>2019</v>
      </c>
      <c r="B196">
        <v>7</v>
      </c>
      <c r="C196">
        <v>9</v>
      </c>
      <c r="D196">
        <v>195</v>
      </c>
      <c r="E196" t="s">
        <v>34</v>
      </c>
      <c r="G196" s="154">
        <f>SUM(P196:W196)</f>
        <v>0</v>
      </c>
      <c r="H196" t="s">
        <v>4694</v>
      </c>
      <c r="I196" t="s">
        <v>90</v>
      </c>
      <c r="J196" t="s">
        <v>74</v>
      </c>
      <c r="K196" t="s">
        <v>77</v>
      </c>
      <c r="L196">
        <v>190</v>
      </c>
      <c r="M196" t="s">
        <v>93</v>
      </c>
      <c r="N196" t="s">
        <v>4634</v>
      </c>
      <c r="P196" s="154">
        <f>IF(ISERROR(VLOOKUP($H196,Validation!$L$2:$L$64,1,FALSE)),0,1)</f>
        <v>0</v>
      </c>
      <c r="Q196" s="154">
        <f>IF(ISERROR(VLOOKUP($H196,Validation!$M$2:$M$64,1,FALSE)),0,1)</f>
        <v>0</v>
      </c>
      <c r="R196" s="158">
        <f>IF(ISERROR(VLOOKUP($H196,Validation!$N$2:$N$64,1,FALSE)),0,1)</f>
        <v>0</v>
      </c>
      <c r="S196" s="154">
        <f>IF(ISERROR(VLOOKUP($H196,Validation!$O$2:$O$64,1,FALSE)),0,1)</f>
        <v>0</v>
      </c>
      <c r="T196" s="154">
        <f>IF(ISERROR(VLOOKUP($H196,Validation!$P$2:$P$64,1,FALSE)),0,1)</f>
        <v>0</v>
      </c>
      <c r="U196" s="154">
        <f>IF(ISERROR(VLOOKUP($H196,Validation!$Q$2:$Q$64,1,FALSE)),0,1)</f>
        <v>0</v>
      </c>
      <c r="V196" s="154">
        <f>IF(ISERROR(VLOOKUP($H196,Validation!$R$2:$R$64,1,FALSE)),0,1)</f>
        <v>0</v>
      </c>
      <c r="W196" s="154">
        <f>IF(ISERROR(VLOOKUP($H196,Validation!$S$2:$S$64,1,FALSE)),0,1)</f>
        <v>0</v>
      </c>
    </row>
    <row r="197" spans="1:23" ht="15.75" x14ac:dyDescent="0.25">
      <c r="A197" s="155">
        <v>2019</v>
      </c>
      <c r="B197">
        <v>7</v>
      </c>
      <c r="C197">
        <v>10</v>
      </c>
      <c r="D197">
        <v>196</v>
      </c>
      <c r="E197" t="s">
        <v>28</v>
      </c>
      <c r="G197" s="154">
        <f>SUM(P197:W197)</f>
        <v>0</v>
      </c>
      <c r="H197" t="s">
        <v>4695</v>
      </c>
      <c r="I197" t="s">
        <v>85</v>
      </c>
      <c r="J197" t="s">
        <v>74</v>
      </c>
      <c r="K197" t="s">
        <v>78</v>
      </c>
      <c r="L197">
        <v>197</v>
      </c>
      <c r="M197" t="s">
        <v>3108</v>
      </c>
      <c r="N197" t="s">
        <v>4696</v>
      </c>
      <c r="P197" s="154">
        <f>IF(ISERROR(VLOOKUP($H197,Validation!$L$2:$L$64,1,FALSE)),0,1)</f>
        <v>0</v>
      </c>
      <c r="Q197" s="154">
        <f>IF(ISERROR(VLOOKUP($H197,Validation!$M$2:$M$64,1,FALSE)),0,1)</f>
        <v>0</v>
      </c>
      <c r="R197" s="158">
        <f>IF(ISERROR(VLOOKUP($H197,Validation!$N$2:$N$64,1,FALSE)),0,1)</f>
        <v>0</v>
      </c>
      <c r="S197" s="154">
        <f>IF(ISERROR(VLOOKUP($H197,Validation!$O$2:$O$64,1,FALSE)),0,1)</f>
        <v>0</v>
      </c>
      <c r="T197" s="154">
        <f>IF(ISERROR(VLOOKUP($H197,Validation!$P$2:$P$64,1,FALSE)),0,1)</f>
        <v>0</v>
      </c>
      <c r="U197" s="154">
        <f>IF(ISERROR(VLOOKUP($H197,Validation!$Q$2:$Q$64,1,FALSE)),0,1)</f>
        <v>0</v>
      </c>
      <c r="V197" s="154">
        <f>IF(ISERROR(VLOOKUP($H197,Validation!$R$2:$R$64,1,FALSE)),0,1)</f>
        <v>0</v>
      </c>
      <c r="W197" s="154">
        <f>IF(ISERROR(VLOOKUP($H197,Validation!$S$2:$S$64,1,FALSE)),0,1)</f>
        <v>0</v>
      </c>
    </row>
    <row r="198" spans="1:23" ht="15.75" x14ac:dyDescent="0.25">
      <c r="A198" s="155">
        <v>2019</v>
      </c>
      <c r="B198">
        <v>7</v>
      </c>
      <c r="C198">
        <v>11</v>
      </c>
      <c r="D198">
        <v>197</v>
      </c>
      <c r="E198" t="s">
        <v>21</v>
      </c>
      <c r="G198" s="154">
        <f>SUM(P198:W198)</f>
        <v>0</v>
      </c>
      <c r="H198" t="s">
        <v>4697</v>
      </c>
      <c r="I198" t="s">
        <v>121</v>
      </c>
      <c r="J198" t="s">
        <v>88</v>
      </c>
      <c r="K198" t="s">
        <v>72</v>
      </c>
      <c r="L198">
        <v>180</v>
      </c>
      <c r="M198" t="s">
        <v>76</v>
      </c>
      <c r="N198" t="s">
        <v>4533</v>
      </c>
      <c r="P198" s="154">
        <f>IF(ISERROR(VLOOKUP($H198,Validation!$L$2:$L$64,1,FALSE)),0,1)</f>
        <v>0</v>
      </c>
      <c r="Q198" s="154">
        <f>IF(ISERROR(VLOOKUP($H198,Validation!$M$2:$M$64,1,FALSE)),0,1)</f>
        <v>0</v>
      </c>
      <c r="R198" s="158">
        <f>IF(ISERROR(VLOOKUP($H198,Validation!$N$2:$N$64,1,FALSE)),0,1)</f>
        <v>0</v>
      </c>
      <c r="S198" s="154">
        <f>IF(ISERROR(VLOOKUP($H198,Validation!$O$2:$O$64,1,FALSE)),0,1)</f>
        <v>0</v>
      </c>
      <c r="T198" s="154">
        <f>IF(ISERROR(VLOOKUP($H198,Validation!$P$2:$P$64,1,FALSE)),0,1)</f>
        <v>0</v>
      </c>
      <c r="U198" s="154">
        <f>IF(ISERROR(VLOOKUP($H198,Validation!$Q$2:$Q$64,1,FALSE)),0,1)</f>
        <v>0</v>
      </c>
      <c r="V198" s="154">
        <f>IF(ISERROR(VLOOKUP($H198,Validation!$R$2:$R$64,1,FALSE)),0,1)</f>
        <v>0</v>
      </c>
      <c r="W198" s="154">
        <f>IF(ISERROR(VLOOKUP($H198,Validation!$S$2:$S$64,1,FALSE)),0,1)</f>
        <v>0</v>
      </c>
    </row>
    <row r="199" spans="1:23" ht="15.75" x14ac:dyDescent="0.25">
      <c r="A199" s="155">
        <v>2019</v>
      </c>
      <c r="B199">
        <v>7</v>
      </c>
      <c r="C199">
        <v>12</v>
      </c>
      <c r="D199">
        <v>198</v>
      </c>
      <c r="E199" t="s">
        <v>32</v>
      </c>
      <c r="F199" t="s">
        <v>4698</v>
      </c>
      <c r="G199" s="154">
        <f>SUM(P199:W199)</f>
        <v>0</v>
      </c>
      <c r="H199" t="s">
        <v>4699</v>
      </c>
      <c r="I199" t="s">
        <v>90</v>
      </c>
      <c r="J199" t="s">
        <v>81</v>
      </c>
      <c r="K199" t="s">
        <v>91</v>
      </c>
      <c r="L199">
        <v>185</v>
      </c>
      <c r="M199" t="s">
        <v>92</v>
      </c>
      <c r="N199" t="s">
        <v>4700</v>
      </c>
      <c r="P199" s="154">
        <f>IF(ISERROR(VLOOKUP($H199,Validation!$L$2:$L$64,1,FALSE)),0,1)</f>
        <v>0</v>
      </c>
      <c r="Q199" s="154">
        <f>IF(ISERROR(VLOOKUP($H199,Validation!$M$2:$M$64,1,FALSE)),0,1)</f>
        <v>0</v>
      </c>
      <c r="R199" s="158">
        <f>IF(ISERROR(VLOOKUP($H199,Validation!$N$2:$N$64,1,FALSE)),0,1)</f>
        <v>0</v>
      </c>
      <c r="S199" s="154">
        <f>IF(ISERROR(VLOOKUP($H199,Validation!$O$2:$O$64,1,FALSE)),0,1)</f>
        <v>0</v>
      </c>
      <c r="T199" s="154">
        <f>IF(ISERROR(VLOOKUP($H199,Validation!$P$2:$P$64,1,FALSE)),0,1)</f>
        <v>0</v>
      </c>
      <c r="U199" s="154">
        <f>IF(ISERROR(VLOOKUP($H199,Validation!$Q$2:$Q$64,1,FALSE)),0,1)</f>
        <v>0</v>
      </c>
      <c r="V199" s="154">
        <f>IF(ISERROR(VLOOKUP($H199,Validation!$R$2:$R$64,1,FALSE)),0,1)</f>
        <v>0</v>
      </c>
      <c r="W199" s="154">
        <f>IF(ISERROR(VLOOKUP($H199,Validation!$S$2:$S$64,1,FALSE)),0,1)</f>
        <v>0</v>
      </c>
    </row>
    <row r="200" spans="1:23" ht="15.75" x14ac:dyDescent="0.25">
      <c r="A200" s="155">
        <v>2019</v>
      </c>
      <c r="B200">
        <v>7</v>
      </c>
      <c r="C200">
        <v>13</v>
      </c>
      <c r="D200">
        <v>199</v>
      </c>
      <c r="E200" t="s">
        <v>19</v>
      </c>
      <c r="G200" s="154">
        <f>SUM(P200:W200)</f>
        <v>0</v>
      </c>
      <c r="H200" t="s">
        <v>4701</v>
      </c>
      <c r="I200" t="s">
        <v>70</v>
      </c>
      <c r="J200" t="s">
        <v>71</v>
      </c>
      <c r="K200" t="s">
        <v>75</v>
      </c>
      <c r="L200">
        <v>197</v>
      </c>
      <c r="M200" t="s">
        <v>82</v>
      </c>
      <c r="N200" t="s">
        <v>3148</v>
      </c>
      <c r="P200" s="154">
        <f>IF(ISERROR(VLOOKUP($H200,Validation!$L$2:$L$64,1,FALSE)),0,1)</f>
        <v>0</v>
      </c>
      <c r="Q200" s="154">
        <f>IF(ISERROR(VLOOKUP($H200,Validation!$M$2:$M$64,1,FALSE)),0,1)</f>
        <v>0</v>
      </c>
      <c r="R200" s="158">
        <f>IF(ISERROR(VLOOKUP($H200,Validation!$N$2:$N$64,1,FALSE)),0,1)</f>
        <v>0</v>
      </c>
      <c r="S200" s="154">
        <f>IF(ISERROR(VLOOKUP($H200,Validation!$O$2:$O$64,1,FALSE)),0,1)</f>
        <v>0</v>
      </c>
      <c r="T200" s="154">
        <f>IF(ISERROR(VLOOKUP($H200,Validation!$P$2:$P$64,1,FALSE)),0,1)</f>
        <v>0</v>
      </c>
      <c r="U200" s="154">
        <f>IF(ISERROR(VLOOKUP($H200,Validation!$Q$2:$Q$64,1,FALSE)),0,1)</f>
        <v>0</v>
      </c>
      <c r="V200" s="154">
        <f>IF(ISERROR(VLOOKUP($H200,Validation!$R$2:$R$64,1,FALSE)),0,1)</f>
        <v>0</v>
      </c>
      <c r="W200" s="154">
        <f>IF(ISERROR(VLOOKUP($H200,Validation!$S$2:$S$64,1,FALSE)),0,1)</f>
        <v>0</v>
      </c>
    </row>
    <row r="201" spans="1:23" ht="15.75" x14ac:dyDescent="0.25">
      <c r="A201" s="155">
        <v>2019</v>
      </c>
      <c r="B201">
        <v>7</v>
      </c>
      <c r="C201">
        <v>14</v>
      </c>
      <c r="D201">
        <v>200</v>
      </c>
      <c r="E201" t="s">
        <v>61</v>
      </c>
      <c r="G201" s="154">
        <f>SUM(P201:W201)</f>
        <v>0</v>
      </c>
      <c r="H201" t="s">
        <v>4702</v>
      </c>
      <c r="I201" t="s">
        <v>79</v>
      </c>
      <c r="J201" t="s">
        <v>94</v>
      </c>
      <c r="K201" t="s">
        <v>97</v>
      </c>
      <c r="L201">
        <v>200</v>
      </c>
      <c r="M201" t="s">
        <v>98</v>
      </c>
      <c r="N201" t="s">
        <v>4703</v>
      </c>
      <c r="P201" s="154">
        <f>IF(ISERROR(VLOOKUP($H201,Validation!$L$2:$L$64,1,FALSE)),0,1)</f>
        <v>0</v>
      </c>
      <c r="Q201" s="154">
        <f>IF(ISERROR(VLOOKUP($H201,Validation!$M$2:$M$64,1,FALSE)),0,1)</f>
        <v>0</v>
      </c>
      <c r="R201" s="158">
        <f>IF(ISERROR(VLOOKUP($H201,Validation!$N$2:$N$64,1,FALSE)),0,1)</f>
        <v>0</v>
      </c>
      <c r="S201" s="154">
        <f>IF(ISERROR(VLOOKUP($H201,Validation!$O$2:$O$64,1,FALSE)),0,1)</f>
        <v>0</v>
      </c>
      <c r="T201" s="154">
        <f>IF(ISERROR(VLOOKUP($H201,Validation!$P$2:$P$64,1,FALSE)),0,1)</f>
        <v>0</v>
      </c>
      <c r="U201" s="154">
        <f>IF(ISERROR(VLOOKUP($H201,Validation!$Q$2:$Q$64,1,FALSE)),0,1)</f>
        <v>0</v>
      </c>
      <c r="V201" s="154">
        <f>IF(ISERROR(VLOOKUP($H201,Validation!$R$2:$R$64,1,FALSE)),0,1)</f>
        <v>0</v>
      </c>
      <c r="W201" s="154">
        <f>IF(ISERROR(VLOOKUP($H201,Validation!$S$2:$S$64,1,FALSE)),0,1)</f>
        <v>0</v>
      </c>
    </row>
    <row r="202" spans="1:23" ht="15.75" x14ac:dyDescent="0.25">
      <c r="A202" s="155">
        <v>2019</v>
      </c>
      <c r="B202">
        <v>7</v>
      </c>
      <c r="C202">
        <v>15</v>
      </c>
      <c r="D202">
        <v>201</v>
      </c>
      <c r="E202" t="s">
        <v>22</v>
      </c>
      <c r="F202" t="s">
        <v>3904</v>
      </c>
      <c r="G202" s="154">
        <f>SUM(P202:W202)</f>
        <v>0</v>
      </c>
      <c r="H202" t="s">
        <v>4704</v>
      </c>
      <c r="I202" t="s">
        <v>90</v>
      </c>
      <c r="J202" t="s">
        <v>71</v>
      </c>
      <c r="K202" t="s">
        <v>3093</v>
      </c>
      <c r="L202">
        <v>166</v>
      </c>
      <c r="M202" t="s">
        <v>87</v>
      </c>
      <c r="N202" t="s">
        <v>3199</v>
      </c>
      <c r="P202" s="154">
        <f>IF(ISERROR(VLOOKUP($H202,Validation!$L$2:$L$64,1,FALSE)),0,1)</f>
        <v>0</v>
      </c>
      <c r="Q202" s="154">
        <f>IF(ISERROR(VLOOKUP($H202,Validation!$M$2:$M$64,1,FALSE)),0,1)</f>
        <v>0</v>
      </c>
      <c r="R202" s="158">
        <f>IF(ISERROR(VLOOKUP($H202,Validation!$N$2:$N$64,1,FALSE)),0,1)</f>
        <v>0</v>
      </c>
      <c r="S202" s="154">
        <f>IF(ISERROR(VLOOKUP($H202,Validation!$O$2:$O$64,1,FALSE)),0,1)</f>
        <v>0</v>
      </c>
      <c r="T202" s="154">
        <f>IF(ISERROR(VLOOKUP($H202,Validation!$P$2:$P$64,1,FALSE)),0,1)</f>
        <v>0</v>
      </c>
      <c r="U202" s="154">
        <f>IF(ISERROR(VLOOKUP($H202,Validation!$Q$2:$Q$64,1,FALSE)),0,1)</f>
        <v>0</v>
      </c>
      <c r="V202" s="154">
        <f>IF(ISERROR(VLOOKUP($H202,Validation!$R$2:$R$64,1,FALSE)),0,1)</f>
        <v>0</v>
      </c>
      <c r="W202" s="154">
        <f>IF(ISERROR(VLOOKUP($H202,Validation!$S$2:$S$64,1,FALSE)),0,1)</f>
        <v>0</v>
      </c>
    </row>
    <row r="203" spans="1:23" ht="15.75" x14ac:dyDescent="0.25">
      <c r="A203" s="155">
        <v>2019</v>
      </c>
      <c r="B203">
        <v>7</v>
      </c>
      <c r="C203">
        <v>16</v>
      </c>
      <c r="D203">
        <v>202</v>
      </c>
      <c r="E203" t="s">
        <v>15</v>
      </c>
      <c r="G203" s="154">
        <f>SUM(P203:W203)</f>
        <v>0</v>
      </c>
      <c r="H203" t="s">
        <v>4705</v>
      </c>
      <c r="I203" t="s">
        <v>121</v>
      </c>
      <c r="J203" t="s">
        <v>71</v>
      </c>
      <c r="K203" t="s">
        <v>86</v>
      </c>
      <c r="L203">
        <v>187</v>
      </c>
      <c r="M203" t="s">
        <v>82</v>
      </c>
      <c r="N203" t="s">
        <v>3028</v>
      </c>
      <c r="P203" s="154">
        <f>IF(ISERROR(VLOOKUP($H203,Validation!$L$2:$L$64,1,FALSE)),0,1)</f>
        <v>0</v>
      </c>
      <c r="Q203" s="154">
        <f>IF(ISERROR(VLOOKUP($H203,Validation!$M$2:$M$64,1,FALSE)),0,1)</f>
        <v>0</v>
      </c>
      <c r="R203" s="158">
        <f>IF(ISERROR(VLOOKUP($H203,Validation!$N$2:$N$64,1,FALSE)),0,1)</f>
        <v>0</v>
      </c>
      <c r="S203" s="154">
        <f>IF(ISERROR(VLOOKUP($H203,Validation!$O$2:$O$64,1,FALSE)),0,1)</f>
        <v>0</v>
      </c>
      <c r="T203" s="154">
        <f>IF(ISERROR(VLOOKUP($H203,Validation!$P$2:$P$64,1,FALSE)),0,1)</f>
        <v>0</v>
      </c>
      <c r="U203" s="154">
        <f>IF(ISERROR(VLOOKUP($H203,Validation!$Q$2:$Q$64,1,FALSE)),0,1)</f>
        <v>0</v>
      </c>
      <c r="V203" s="154">
        <f>IF(ISERROR(VLOOKUP($H203,Validation!$R$2:$R$64,1,FALSE)),0,1)</f>
        <v>0</v>
      </c>
      <c r="W203" s="154">
        <f>IF(ISERROR(VLOOKUP($H203,Validation!$S$2:$S$64,1,FALSE)),0,1)</f>
        <v>0</v>
      </c>
    </row>
    <row r="204" spans="1:23" ht="15.75" x14ac:dyDescent="0.25">
      <c r="A204" s="155">
        <v>2019</v>
      </c>
      <c r="B204">
        <v>7</v>
      </c>
      <c r="C204">
        <v>17</v>
      </c>
      <c r="D204">
        <v>203</v>
      </c>
      <c r="E204" t="s">
        <v>29</v>
      </c>
      <c r="F204" t="s">
        <v>4706</v>
      </c>
      <c r="G204" s="154">
        <f>SUM(P204:W204)</f>
        <v>0</v>
      </c>
      <c r="H204" t="s">
        <v>4707</v>
      </c>
      <c r="I204" t="s">
        <v>85</v>
      </c>
      <c r="J204" t="s">
        <v>88</v>
      </c>
      <c r="K204" t="s">
        <v>97</v>
      </c>
      <c r="L204">
        <v>183</v>
      </c>
      <c r="M204" t="s">
        <v>89</v>
      </c>
      <c r="N204" t="s">
        <v>3704</v>
      </c>
      <c r="P204" s="154">
        <f>IF(ISERROR(VLOOKUP($H204,Validation!$L$2:$L$64,1,FALSE)),0,1)</f>
        <v>0</v>
      </c>
      <c r="Q204" s="154">
        <f>IF(ISERROR(VLOOKUP($H204,Validation!$M$2:$M$64,1,FALSE)),0,1)</f>
        <v>0</v>
      </c>
      <c r="R204" s="158">
        <f>IF(ISERROR(VLOOKUP($H204,Validation!$N$2:$N$64,1,FALSE)),0,1)</f>
        <v>0</v>
      </c>
      <c r="S204" s="154">
        <f>IF(ISERROR(VLOOKUP($H204,Validation!$O$2:$O$64,1,FALSE)),0,1)</f>
        <v>0</v>
      </c>
      <c r="T204" s="154">
        <f>IF(ISERROR(VLOOKUP($H204,Validation!$P$2:$P$64,1,FALSE)),0,1)</f>
        <v>0</v>
      </c>
      <c r="U204" s="154">
        <f>IF(ISERROR(VLOOKUP($H204,Validation!$Q$2:$Q$64,1,FALSE)),0,1)</f>
        <v>0</v>
      </c>
      <c r="V204" s="154">
        <f>IF(ISERROR(VLOOKUP($H204,Validation!$R$2:$R$64,1,FALSE)),0,1)</f>
        <v>0</v>
      </c>
      <c r="W204" s="154">
        <f>IF(ISERROR(VLOOKUP($H204,Validation!$S$2:$S$64,1,FALSE)),0,1)</f>
        <v>0</v>
      </c>
    </row>
    <row r="205" spans="1:23" ht="15.75" x14ac:dyDescent="0.25">
      <c r="A205" s="155">
        <v>2019</v>
      </c>
      <c r="B205">
        <v>7</v>
      </c>
      <c r="C205">
        <v>18</v>
      </c>
      <c r="D205">
        <v>204</v>
      </c>
      <c r="E205" t="s">
        <v>33</v>
      </c>
      <c r="F205" t="s">
        <v>4708</v>
      </c>
      <c r="G205" s="154">
        <f>SUM(P205:W205)</f>
        <v>0</v>
      </c>
      <c r="H205" t="s">
        <v>4709</v>
      </c>
      <c r="I205" t="s">
        <v>79</v>
      </c>
      <c r="J205" t="s">
        <v>88</v>
      </c>
      <c r="K205" t="s">
        <v>97</v>
      </c>
      <c r="L205">
        <v>186</v>
      </c>
      <c r="M205" t="s">
        <v>1130</v>
      </c>
      <c r="N205" t="s">
        <v>4710</v>
      </c>
      <c r="P205" s="154">
        <f>IF(ISERROR(VLOOKUP($H205,Validation!$L$2:$L$64,1,FALSE)),0,1)</f>
        <v>0</v>
      </c>
      <c r="Q205" s="154">
        <f>IF(ISERROR(VLOOKUP($H205,Validation!$M$2:$M$64,1,FALSE)),0,1)</f>
        <v>0</v>
      </c>
      <c r="R205" s="158">
        <f>IF(ISERROR(VLOOKUP($H205,Validation!$N$2:$N$64,1,FALSE)),0,1)</f>
        <v>0</v>
      </c>
      <c r="S205" s="154">
        <f>IF(ISERROR(VLOOKUP($H205,Validation!$O$2:$O$64,1,FALSE)),0,1)</f>
        <v>0</v>
      </c>
      <c r="T205" s="154">
        <f>IF(ISERROR(VLOOKUP($H205,Validation!$P$2:$P$64,1,FALSE)),0,1)</f>
        <v>0</v>
      </c>
      <c r="U205" s="154">
        <f>IF(ISERROR(VLOOKUP($H205,Validation!$Q$2:$Q$64,1,FALSE)),0,1)</f>
        <v>0</v>
      </c>
      <c r="V205" s="154">
        <f>IF(ISERROR(VLOOKUP($H205,Validation!$R$2:$R$64,1,FALSE)),0,1)</f>
        <v>0</v>
      </c>
      <c r="W205" s="154">
        <f>IF(ISERROR(VLOOKUP($H205,Validation!$S$2:$S$64,1,FALSE)),0,1)</f>
        <v>0</v>
      </c>
    </row>
    <row r="206" spans="1:23" ht="15.75" x14ac:dyDescent="0.25">
      <c r="A206" s="155">
        <v>2019</v>
      </c>
      <c r="B206">
        <v>7</v>
      </c>
      <c r="C206">
        <v>19</v>
      </c>
      <c r="D206">
        <v>205</v>
      </c>
      <c r="E206" t="s">
        <v>26</v>
      </c>
      <c r="F206" t="s">
        <v>4538</v>
      </c>
      <c r="G206" s="154">
        <f>SUM(P206:W206)</f>
        <v>0</v>
      </c>
      <c r="H206" t="s">
        <v>4711</v>
      </c>
      <c r="I206" t="s">
        <v>85</v>
      </c>
      <c r="J206" t="s">
        <v>71</v>
      </c>
      <c r="K206" t="s">
        <v>99</v>
      </c>
      <c r="L206">
        <v>160</v>
      </c>
      <c r="M206" t="s">
        <v>1186</v>
      </c>
      <c r="N206" t="s">
        <v>4712</v>
      </c>
      <c r="P206" s="154">
        <f>IF(ISERROR(VLOOKUP($H206,Validation!$L$2:$L$64,1,FALSE)),0,1)</f>
        <v>0</v>
      </c>
      <c r="Q206" s="154">
        <f>IF(ISERROR(VLOOKUP($H206,Validation!$M$2:$M$64,1,FALSE)),0,1)</f>
        <v>0</v>
      </c>
      <c r="R206" s="158">
        <f>IF(ISERROR(VLOOKUP($H206,Validation!$N$2:$N$64,1,FALSE)),0,1)</f>
        <v>0</v>
      </c>
      <c r="S206" s="154">
        <f>IF(ISERROR(VLOOKUP($H206,Validation!$O$2:$O$64,1,FALSE)),0,1)</f>
        <v>0</v>
      </c>
      <c r="T206" s="154">
        <f>IF(ISERROR(VLOOKUP($H206,Validation!$P$2:$P$64,1,FALSE)),0,1)</f>
        <v>0</v>
      </c>
      <c r="U206" s="154">
        <f>IF(ISERROR(VLOOKUP($H206,Validation!$Q$2:$Q$64,1,FALSE)),0,1)</f>
        <v>0</v>
      </c>
      <c r="V206" s="154">
        <f>IF(ISERROR(VLOOKUP($H206,Validation!$R$2:$R$64,1,FALSE)),0,1)</f>
        <v>0</v>
      </c>
      <c r="W206" s="154">
        <f>IF(ISERROR(VLOOKUP($H206,Validation!$S$2:$S$64,1,FALSE)),0,1)</f>
        <v>0</v>
      </c>
    </row>
    <row r="207" spans="1:23" ht="15.75" x14ac:dyDescent="0.25">
      <c r="A207" s="155">
        <v>2019</v>
      </c>
      <c r="B207">
        <v>7</v>
      </c>
      <c r="C207">
        <v>20</v>
      </c>
      <c r="D207">
        <v>206</v>
      </c>
      <c r="E207" t="s">
        <v>22</v>
      </c>
      <c r="F207" t="s">
        <v>4251</v>
      </c>
      <c r="G207" s="154">
        <f>SUM(P207:W207)</f>
        <v>0</v>
      </c>
      <c r="H207" t="s">
        <v>4713</v>
      </c>
      <c r="I207" t="s">
        <v>79</v>
      </c>
      <c r="J207" t="s">
        <v>71</v>
      </c>
      <c r="K207" t="s">
        <v>101</v>
      </c>
      <c r="L207">
        <v>201</v>
      </c>
      <c r="M207" t="s">
        <v>4714</v>
      </c>
      <c r="N207" t="s">
        <v>4715</v>
      </c>
      <c r="P207" s="154">
        <f>IF(ISERROR(VLOOKUP($H207,Validation!$L$2:$L$64,1,FALSE)),0,1)</f>
        <v>0</v>
      </c>
      <c r="Q207" s="154">
        <f>IF(ISERROR(VLOOKUP($H207,Validation!$M$2:$M$64,1,FALSE)),0,1)</f>
        <v>0</v>
      </c>
      <c r="R207" s="158">
        <f>IF(ISERROR(VLOOKUP($H207,Validation!$N$2:$N$64,1,FALSE)),0,1)</f>
        <v>0</v>
      </c>
      <c r="S207" s="154">
        <f>IF(ISERROR(VLOOKUP($H207,Validation!$O$2:$O$64,1,FALSE)),0,1)</f>
        <v>0</v>
      </c>
      <c r="T207" s="154">
        <f>IF(ISERROR(VLOOKUP($H207,Validation!$P$2:$P$64,1,FALSE)),0,1)</f>
        <v>0</v>
      </c>
      <c r="U207" s="154">
        <f>IF(ISERROR(VLOOKUP($H207,Validation!$Q$2:$Q$64,1,FALSE)),0,1)</f>
        <v>0</v>
      </c>
      <c r="V207" s="154">
        <f>IF(ISERROR(VLOOKUP($H207,Validation!$R$2:$R$64,1,FALSE)),0,1)</f>
        <v>0</v>
      </c>
      <c r="W207" s="154">
        <f>IF(ISERROR(VLOOKUP($H207,Validation!$S$2:$S$64,1,FALSE)),0,1)</f>
        <v>0</v>
      </c>
    </row>
    <row r="208" spans="1:23" ht="15.75" x14ac:dyDescent="0.25">
      <c r="A208" s="155">
        <v>2019</v>
      </c>
      <c r="B208">
        <v>7</v>
      </c>
      <c r="C208">
        <v>21</v>
      </c>
      <c r="D208">
        <v>207</v>
      </c>
      <c r="E208" t="s">
        <v>61</v>
      </c>
      <c r="F208" t="s">
        <v>4659</v>
      </c>
      <c r="G208" s="154">
        <f>SUM(P208:W208)</f>
        <v>0</v>
      </c>
      <c r="H208" t="s">
        <v>4716</v>
      </c>
      <c r="I208" t="s">
        <v>70</v>
      </c>
      <c r="J208" t="s">
        <v>3233</v>
      </c>
      <c r="K208" t="s">
        <v>99</v>
      </c>
      <c r="L208">
        <v>165</v>
      </c>
      <c r="M208" t="s">
        <v>87</v>
      </c>
      <c r="N208" t="s">
        <v>4717</v>
      </c>
      <c r="P208" s="154">
        <f>IF(ISERROR(VLOOKUP($H208,Validation!$L$2:$L$64,1,FALSE)),0,1)</f>
        <v>0</v>
      </c>
      <c r="Q208" s="154">
        <f>IF(ISERROR(VLOOKUP($H208,Validation!$M$2:$M$64,1,FALSE)),0,1)</f>
        <v>0</v>
      </c>
      <c r="R208" s="158">
        <f>IF(ISERROR(VLOOKUP($H208,Validation!$N$2:$N$64,1,FALSE)),0,1)</f>
        <v>0</v>
      </c>
      <c r="S208" s="154">
        <f>IF(ISERROR(VLOOKUP($H208,Validation!$O$2:$O$64,1,FALSE)),0,1)</f>
        <v>0</v>
      </c>
      <c r="T208" s="154">
        <f>IF(ISERROR(VLOOKUP($H208,Validation!$P$2:$P$64,1,FALSE)),0,1)</f>
        <v>0</v>
      </c>
      <c r="U208" s="154">
        <f>IF(ISERROR(VLOOKUP($H208,Validation!$Q$2:$Q$64,1,FALSE)),0,1)</f>
        <v>0</v>
      </c>
      <c r="V208" s="154">
        <f>IF(ISERROR(VLOOKUP($H208,Validation!$R$2:$R$64,1,FALSE)),0,1)</f>
        <v>0</v>
      </c>
      <c r="W208" s="154">
        <f>IF(ISERROR(VLOOKUP($H208,Validation!$S$2:$S$64,1,FALSE)),0,1)</f>
        <v>0</v>
      </c>
    </row>
    <row r="209" spans="1:23" ht="15.75" x14ac:dyDescent="0.25">
      <c r="A209" s="155">
        <v>2019</v>
      </c>
      <c r="B209">
        <v>7</v>
      </c>
      <c r="C209">
        <v>22</v>
      </c>
      <c r="D209">
        <v>208</v>
      </c>
      <c r="E209" t="s">
        <v>31</v>
      </c>
      <c r="F209" t="s">
        <v>1105</v>
      </c>
      <c r="G209" s="154">
        <f>SUM(P209:W209)</f>
        <v>0</v>
      </c>
      <c r="H209" t="s">
        <v>4718</v>
      </c>
      <c r="I209" t="s">
        <v>121</v>
      </c>
      <c r="J209" t="s">
        <v>81</v>
      </c>
      <c r="K209" t="s">
        <v>86</v>
      </c>
      <c r="L209">
        <v>176</v>
      </c>
      <c r="M209" t="s">
        <v>92</v>
      </c>
      <c r="N209" t="s">
        <v>4719</v>
      </c>
      <c r="P209" s="154">
        <f>IF(ISERROR(VLOOKUP($H209,Validation!$L$2:$L$64,1,FALSE)),0,1)</f>
        <v>0</v>
      </c>
      <c r="Q209" s="154">
        <f>IF(ISERROR(VLOOKUP($H209,Validation!$M$2:$M$64,1,FALSE)),0,1)</f>
        <v>0</v>
      </c>
      <c r="R209" s="158">
        <f>IF(ISERROR(VLOOKUP($H209,Validation!$N$2:$N$64,1,FALSE)),0,1)</f>
        <v>0</v>
      </c>
      <c r="S209" s="154">
        <f>IF(ISERROR(VLOOKUP($H209,Validation!$O$2:$O$64,1,FALSE)),0,1)</f>
        <v>0</v>
      </c>
      <c r="T209" s="154">
        <f>IF(ISERROR(VLOOKUP($H209,Validation!$P$2:$P$64,1,FALSE)),0,1)</f>
        <v>0</v>
      </c>
      <c r="U209" s="154">
        <f>IF(ISERROR(VLOOKUP($H209,Validation!$Q$2:$Q$64,1,FALSE)),0,1)</f>
        <v>0</v>
      </c>
      <c r="V209" s="154">
        <f>IF(ISERROR(VLOOKUP($H209,Validation!$R$2:$R$64,1,FALSE)),0,1)</f>
        <v>0</v>
      </c>
      <c r="W209" s="154">
        <f>IF(ISERROR(VLOOKUP($H209,Validation!$S$2:$S$64,1,FALSE)),0,1)</f>
        <v>0</v>
      </c>
    </row>
    <row r="210" spans="1:23" ht="15.75" x14ac:dyDescent="0.25">
      <c r="A210" s="155">
        <v>2019</v>
      </c>
      <c r="B210">
        <v>7</v>
      </c>
      <c r="C210">
        <v>23</v>
      </c>
      <c r="D210">
        <v>209</v>
      </c>
      <c r="E210" t="s">
        <v>25</v>
      </c>
      <c r="G210" s="154">
        <f>SUM(P210:W210)</f>
        <v>0</v>
      </c>
      <c r="H210" t="s">
        <v>4720</v>
      </c>
      <c r="I210" t="s">
        <v>85</v>
      </c>
      <c r="J210" t="s">
        <v>74</v>
      </c>
      <c r="K210" t="s">
        <v>72</v>
      </c>
      <c r="L210">
        <v>198</v>
      </c>
      <c r="M210" t="s">
        <v>73</v>
      </c>
      <c r="N210" t="s">
        <v>4521</v>
      </c>
      <c r="P210" s="154">
        <f>IF(ISERROR(VLOOKUP($H210,Validation!$L$2:$L$64,1,FALSE)),0,1)</f>
        <v>0</v>
      </c>
      <c r="Q210" s="154">
        <f>IF(ISERROR(VLOOKUP($H210,Validation!$M$2:$M$64,1,FALSE)),0,1)</f>
        <v>0</v>
      </c>
      <c r="R210" s="158">
        <f>IF(ISERROR(VLOOKUP($H210,Validation!$N$2:$N$64,1,FALSE)),0,1)</f>
        <v>0</v>
      </c>
      <c r="S210" s="154">
        <f>IF(ISERROR(VLOOKUP($H210,Validation!$O$2:$O$64,1,FALSE)),0,1)</f>
        <v>0</v>
      </c>
      <c r="T210" s="154">
        <f>IF(ISERROR(VLOOKUP($H210,Validation!$P$2:$P$64,1,FALSE)),0,1)</f>
        <v>0</v>
      </c>
      <c r="U210" s="154">
        <f>IF(ISERROR(VLOOKUP($H210,Validation!$Q$2:$Q$64,1,FALSE)),0,1)</f>
        <v>0</v>
      </c>
      <c r="V210" s="154">
        <f>IF(ISERROR(VLOOKUP($H210,Validation!$R$2:$R$64,1,FALSE)),0,1)</f>
        <v>0</v>
      </c>
      <c r="W210" s="154">
        <f>IF(ISERROR(VLOOKUP($H210,Validation!$S$2:$S$64,1,FALSE)),0,1)</f>
        <v>0</v>
      </c>
    </row>
    <row r="211" spans="1:23" ht="15.75" x14ac:dyDescent="0.25">
      <c r="A211" s="155">
        <v>2019</v>
      </c>
      <c r="B211">
        <v>7</v>
      </c>
      <c r="C211">
        <v>24</v>
      </c>
      <c r="D211">
        <v>210</v>
      </c>
      <c r="E211" t="s">
        <v>3081</v>
      </c>
      <c r="G211" s="154">
        <f>SUM(P211:W211)</f>
        <v>0</v>
      </c>
      <c r="H211" t="s">
        <v>4721</v>
      </c>
      <c r="I211" t="s">
        <v>70</v>
      </c>
      <c r="J211" t="s">
        <v>88</v>
      </c>
      <c r="K211" t="s">
        <v>75</v>
      </c>
      <c r="L211">
        <v>203</v>
      </c>
      <c r="M211" t="s">
        <v>118</v>
      </c>
      <c r="N211" t="s">
        <v>4722</v>
      </c>
      <c r="P211" s="154">
        <f>IF(ISERROR(VLOOKUP($H211,Validation!$L$2:$L$64,1,FALSE)),0,1)</f>
        <v>0</v>
      </c>
      <c r="Q211" s="154">
        <f>IF(ISERROR(VLOOKUP($H211,Validation!$M$2:$M$64,1,FALSE)),0,1)</f>
        <v>0</v>
      </c>
      <c r="R211" s="158">
        <f>IF(ISERROR(VLOOKUP($H211,Validation!$N$2:$N$64,1,FALSE)),0,1)</f>
        <v>0</v>
      </c>
      <c r="S211" s="154">
        <f>IF(ISERROR(VLOOKUP($H211,Validation!$O$2:$O$64,1,FALSE)),0,1)</f>
        <v>0</v>
      </c>
      <c r="T211" s="154">
        <f>IF(ISERROR(VLOOKUP($H211,Validation!$P$2:$P$64,1,FALSE)),0,1)</f>
        <v>0</v>
      </c>
      <c r="U211" s="154">
        <f>IF(ISERROR(VLOOKUP($H211,Validation!$Q$2:$Q$64,1,FALSE)),0,1)</f>
        <v>0</v>
      </c>
      <c r="V211" s="154">
        <f>IF(ISERROR(VLOOKUP($H211,Validation!$R$2:$R$64,1,FALSE)),0,1)</f>
        <v>0</v>
      </c>
      <c r="W211" s="154">
        <f>IF(ISERROR(VLOOKUP($H211,Validation!$S$2:$S$64,1,FALSE)),0,1)</f>
        <v>0</v>
      </c>
    </row>
    <row r="212" spans="1:23" ht="15.75" x14ac:dyDescent="0.25">
      <c r="A212" s="155">
        <v>2019</v>
      </c>
      <c r="B212">
        <v>7</v>
      </c>
      <c r="C212">
        <v>25</v>
      </c>
      <c r="D212">
        <v>211</v>
      </c>
      <c r="E212" t="s">
        <v>29</v>
      </c>
      <c r="F212" t="s">
        <v>4723</v>
      </c>
      <c r="G212" s="154">
        <f>SUM(P212:W212)</f>
        <v>0</v>
      </c>
      <c r="H212" t="s">
        <v>4724</v>
      </c>
      <c r="I212" t="s">
        <v>79</v>
      </c>
      <c r="J212" t="s">
        <v>88</v>
      </c>
      <c r="K212" t="s">
        <v>78</v>
      </c>
      <c r="L212">
        <v>163</v>
      </c>
      <c r="M212" t="s">
        <v>118</v>
      </c>
      <c r="N212" t="s">
        <v>4678</v>
      </c>
      <c r="P212" s="154">
        <f>IF(ISERROR(VLOOKUP($H212,Validation!$L$2:$L$64,1,FALSE)),0,1)</f>
        <v>0</v>
      </c>
      <c r="Q212" s="154">
        <f>IF(ISERROR(VLOOKUP($H212,Validation!$M$2:$M$64,1,FALSE)),0,1)</f>
        <v>0</v>
      </c>
      <c r="R212" s="158">
        <f>IF(ISERROR(VLOOKUP($H212,Validation!$N$2:$N$64,1,FALSE)),0,1)</f>
        <v>0</v>
      </c>
      <c r="S212" s="154">
        <f>IF(ISERROR(VLOOKUP($H212,Validation!$O$2:$O$64,1,FALSE)),0,1)</f>
        <v>0</v>
      </c>
      <c r="T212" s="154">
        <f>IF(ISERROR(VLOOKUP($H212,Validation!$P$2:$P$64,1,FALSE)),0,1)</f>
        <v>0</v>
      </c>
      <c r="U212" s="154">
        <f>IF(ISERROR(VLOOKUP($H212,Validation!$Q$2:$Q$64,1,FALSE)),0,1)</f>
        <v>0</v>
      </c>
      <c r="V212" s="154">
        <f>IF(ISERROR(VLOOKUP($H212,Validation!$R$2:$R$64,1,FALSE)),0,1)</f>
        <v>0</v>
      </c>
      <c r="W212" s="154">
        <f>IF(ISERROR(VLOOKUP($H212,Validation!$S$2:$S$64,1,FALSE)),0,1)</f>
        <v>0</v>
      </c>
    </row>
    <row r="213" spans="1:23" ht="15.75" x14ac:dyDescent="0.25">
      <c r="A213" s="155">
        <v>2019</v>
      </c>
      <c r="B213">
        <v>7</v>
      </c>
      <c r="C213">
        <v>26</v>
      </c>
      <c r="D213">
        <v>212</v>
      </c>
      <c r="E213" t="s">
        <v>83</v>
      </c>
      <c r="F213" t="s">
        <v>4725</v>
      </c>
      <c r="G213" s="154">
        <f>SUM(P213:W213)</f>
        <v>0</v>
      </c>
      <c r="H213" t="s">
        <v>4726</v>
      </c>
      <c r="I213" t="s">
        <v>70</v>
      </c>
      <c r="J213" t="s">
        <v>71</v>
      </c>
      <c r="K213" t="s">
        <v>97</v>
      </c>
      <c r="L213">
        <v>167</v>
      </c>
      <c r="M213" t="s">
        <v>73</v>
      </c>
      <c r="N213" t="s">
        <v>4727</v>
      </c>
      <c r="P213" s="154">
        <f>IF(ISERROR(VLOOKUP($H213,Validation!$L$2:$L$64,1,FALSE)),0,1)</f>
        <v>0</v>
      </c>
      <c r="Q213" s="154">
        <f>IF(ISERROR(VLOOKUP($H213,Validation!$M$2:$M$64,1,FALSE)),0,1)</f>
        <v>0</v>
      </c>
      <c r="R213" s="158">
        <f>IF(ISERROR(VLOOKUP($H213,Validation!$N$2:$N$64,1,FALSE)),0,1)</f>
        <v>0</v>
      </c>
      <c r="S213" s="154">
        <f>IF(ISERROR(VLOOKUP($H213,Validation!$O$2:$O$64,1,FALSE)),0,1)</f>
        <v>0</v>
      </c>
      <c r="T213" s="154">
        <f>IF(ISERROR(VLOOKUP($H213,Validation!$P$2:$P$64,1,FALSE)),0,1)</f>
        <v>0</v>
      </c>
      <c r="U213" s="154">
        <f>IF(ISERROR(VLOOKUP($H213,Validation!$Q$2:$Q$64,1,FALSE)),0,1)</f>
        <v>0</v>
      </c>
      <c r="V213" s="154">
        <f>IF(ISERROR(VLOOKUP($H213,Validation!$R$2:$R$64,1,FALSE)),0,1)</f>
        <v>0</v>
      </c>
      <c r="W213" s="154">
        <f>IF(ISERROR(VLOOKUP($H213,Validation!$S$2:$S$64,1,FALSE)),0,1)</f>
        <v>0</v>
      </c>
    </row>
    <row r="214" spans="1:23" ht="15.75" x14ac:dyDescent="0.25">
      <c r="A214" s="155">
        <v>2019</v>
      </c>
      <c r="B214">
        <v>7</v>
      </c>
      <c r="C214">
        <v>27</v>
      </c>
      <c r="D214">
        <v>213</v>
      </c>
      <c r="E214" t="s">
        <v>32</v>
      </c>
      <c r="G214" s="154">
        <f>SUM(P214:W214)</f>
        <v>0</v>
      </c>
      <c r="H214" t="s">
        <v>4728</v>
      </c>
      <c r="I214" t="s">
        <v>90</v>
      </c>
      <c r="J214" t="s">
        <v>74</v>
      </c>
      <c r="K214" t="s">
        <v>99</v>
      </c>
      <c r="L214">
        <v>167</v>
      </c>
      <c r="M214" t="s">
        <v>93</v>
      </c>
      <c r="N214" t="s">
        <v>4729</v>
      </c>
      <c r="P214" s="154">
        <f>IF(ISERROR(VLOOKUP($H214,Validation!$L$2:$L$64,1,FALSE)),0,1)</f>
        <v>0</v>
      </c>
      <c r="Q214" s="154">
        <f>IF(ISERROR(VLOOKUP($H214,Validation!$M$2:$M$64,1,FALSE)),0,1)</f>
        <v>0</v>
      </c>
      <c r="R214" s="158">
        <f>IF(ISERROR(VLOOKUP($H214,Validation!$N$2:$N$64,1,FALSE)),0,1)</f>
        <v>0</v>
      </c>
      <c r="S214" s="154">
        <f>IF(ISERROR(VLOOKUP($H214,Validation!$O$2:$O$64,1,FALSE)),0,1)</f>
        <v>0</v>
      </c>
      <c r="T214" s="154">
        <f>IF(ISERROR(VLOOKUP($H214,Validation!$P$2:$P$64,1,FALSE)),0,1)</f>
        <v>0</v>
      </c>
      <c r="U214" s="154">
        <f>IF(ISERROR(VLOOKUP($H214,Validation!$Q$2:$Q$64,1,FALSE)),0,1)</f>
        <v>0</v>
      </c>
      <c r="V214" s="154">
        <f>IF(ISERROR(VLOOKUP($H214,Validation!$R$2:$R$64,1,FALSE)),0,1)</f>
        <v>0</v>
      </c>
      <c r="W214" s="154">
        <f>IF(ISERROR(VLOOKUP($H214,Validation!$S$2:$S$64,1,FALSE)),0,1)</f>
        <v>0</v>
      </c>
    </row>
    <row r="215" spans="1:23" ht="15.75" x14ac:dyDescent="0.25">
      <c r="A215" s="155">
        <v>2019</v>
      </c>
      <c r="B215">
        <v>7</v>
      </c>
      <c r="C215">
        <v>28</v>
      </c>
      <c r="D215">
        <v>214</v>
      </c>
      <c r="E215" t="s">
        <v>12</v>
      </c>
      <c r="F215" t="s">
        <v>4730</v>
      </c>
      <c r="G215" s="154">
        <f>SUM(P215:W215)</f>
        <v>0</v>
      </c>
      <c r="H215" t="s">
        <v>4731</v>
      </c>
      <c r="I215" t="s">
        <v>121</v>
      </c>
      <c r="J215" t="s">
        <v>74</v>
      </c>
      <c r="K215" t="s">
        <v>78</v>
      </c>
      <c r="L215">
        <v>156</v>
      </c>
      <c r="M215" t="s">
        <v>82</v>
      </c>
      <c r="N215" t="s">
        <v>3197</v>
      </c>
      <c r="P215" s="154">
        <f>IF(ISERROR(VLOOKUP($H215,Validation!$L$2:$L$64,1,FALSE)),0,1)</f>
        <v>0</v>
      </c>
      <c r="Q215" s="154">
        <f>IF(ISERROR(VLOOKUP($H215,Validation!$M$2:$M$64,1,FALSE)),0,1)</f>
        <v>0</v>
      </c>
      <c r="R215" s="158">
        <f>IF(ISERROR(VLOOKUP($H215,Validation!$N$2:$N$64,1,FALSE)),0,1)</f>
        <v>0</v>
      </c>
      <c r="S215" s="154">
        <f>IF(ISERROR(VLOOKUP($H215,Validation!$O$2:$O$64,1,FALSE)),0,1)</f>
        <v>0</v>
      </c>
      <c r="T215" s="154">
        <f>IF(ISERROR(VLOOKUP($H215,Validation!$P$2:$P$64,1,FALSE)),0,1)</f>
        <v>0</v>
      </c>
      <c r="U215" s="154">
        <f>IF(ISERROR(VLOOKUP($H215,Validation!$Q$2:$Q$64,1,FALSE)),0,1)</f>
        <v>0</v>
      </c>
      <c r="V215" s="154">
        <f>IF(ISERROR(VLOOKUP($H215,Validation!$R$2:$R$64,1,FALSE)),0,1)</f>
        <v>0</v>
      </c>
      <c r="W215" s="154">
        <f>IF(ISERROR(VLOOKUP($H215,Validation!$S$2:$S$64,1,FALSE)),0,1)</f>
        <v>0</v>
      </c>
    </row>
    <row r="216" spans="1:23" ht="15.75" x14ac:dyDescent="0.25">
      <c r="A216" s="155">
        <v>2019</v>
      </c>
      <c r="B216">
        <v>7</v>
      </c>
      <c r="C216">
        <v>29</v>
      </c>
      <c r="D216">
        <v>215</v>
      </c>
      <c r="E216" t="s">
        <v>34</v>
      </c>
      <c r="F216" t="s">
        <v>4732</v>
      </c>
      <c r="G216" s="154">
        <f>SUM(P216:W216)</f>
        <v>0</v>
      </c>
      <c r="H216" t="s">
        <v>4733</v>
      </c>
      <c r="I216" t="s">
        <v>70</v>
      </c>
      <c r="J216" t="s">
        <v>94</v>
      </c>
      <c r="K216" t="s">
        <v>99</v>
      </c>
      <c r="L216">
        <v>180</v>
      </c>
      <c r="M216" t="s">
        <v>98</v>
      </c>
      <c r="N216" t="s">
        <v>3136</v>
      </c>
      <c r="P216" s="154">
        <f>IF(ISERROR(VLOOKUP($H216,Validation!$L$2:$L$64,1,FALSE)),0,1)</f>
        <v>0</v>
      </c>
      <c r="Q216" s="154">
        <f>IF(ISERROR(VLOOKUP($H216,Validation!$M$2:$M$64,1,FALSE)),0,1)</f>
        <v>0</v>
      </c>
      <c r="R216" s="158">
        <f>IF(ISERROR(VLOOKUP($H216,Validation!$N$2:$N$64,1,FALSE)),0,1)</f>
        <v>0</v>
      </c>
      <c r="S216" s="154">
        <f>IF(ISERROR(VLOOKUP($H216,Validation!$O$2:$O$64,1,FALSE)),0,1)</f>
        <v>0</v>
      </c>
      <c r="T216" s="154">
        <f>IF(ISERROR(VLOOKUP($H216,Validation!$P$2:$P$64,1,FALSE)),0,1)</f>
        <v>0</v>
      </c>
      <c r="U216" s="154">
        <f>IF(ISERROR(VLOOKUP($H216,Validation!$Q$2:$Q$64,1,FALSE)),0,1)</f>
        <v>0</v>
      </c>
      <c r="V216" s="154">
        <f>IF(ISERROR(VLOOKUP($H216,Validation!$R$2:$R$64,1,FALSE)),0,1)</f>
        <v>0</v>
      </c>
      <c r="W216" s="154">
        <f>IF(ISERROR(VLOOKUP($H216,Validation!$S$2:$S$64,1,FALSE)),0,1)</f>
        <v>0</v>
      </c>
    </row>
    <row r="217" spans="1:23" ht="15.75" x14ac:dyDescent="0.25">
      <c r="A217" s="155">
        <v>2019</v>
      </c>
      <c r="B217">
        <v>7</v>
      </c>
      <c r="C217">
        <v>30</v>
      </c>
      <c r="D217">
        <v>216</v>
      </c>
      <c r="E217" t="s">
        <v>11</v>
      </c>
      <c r="F217" t="s">
        <v>4734</v>
      </c>
      <c r="G217" s="154">
        <f>SUM(P217:W217)</f>
        <v>0</v>
      </c>
      <c r="H217" t="s">
        <v>4735</v>
      </c>
      <c r="I217" t="s">
        <v>70</v>
      </c>
      <c r="J217" t="s">
        <v>71</v>
      </c>
      <c r="K217" t="s">
        <v>99</v>
      </c>
      <c r="L217">
        <v>175</v>
      </c>
      <c r="M217" t="s">
        <v>1158</v>
      </c>
      <c r="N217" t="s">
        <v>4736</v>
      </c>
      <c r="P217" s="154">
        <f>IF(ISERROR(VLOOKUP($H217,Validation!$L$2:$L$64,1,FALSE)),0,1)</f>
        <v>0</v>
      </c>
      <c r="Q217" s="154">
        <f>IF(ISERROR(VLOOKUP($H217,Validation!$M$2:$M$64,1,FALSE)),0,1)</f>
        <v>0</v>
      </c>
      <c r="R217" s="158">
        <f>IF(ISERROR(VLOOKUP($H217,Validation!$N$2:$N$64,1,FALSE)),0,1)</f>
        <v>0</v>
      </c>
      <c r="S217" s="154">
        <f>IF(ISERROR(VLOOKUP($H217,Validation!$O$2:$O$64,1,FALSE)),0,1)</f>
        <v>0</v>
      </c>
      <c r="T217" s="154">
        <f>IF(ISERROR(VLOOKUP($H217,Validation!$P$2:$P$64,1,FALSE)),0,1)</f>
        <v>0</v>
      </c>
      <c r="U217" s="154">
        <f>IF(ISERROR(VLOOKUP($H217,Validation!$Q$2:$Q$64,1,FALSE)),0,1)</f>
        <v>0</v>
      </c>
      <c r="V217" s="154">
        <f>IF(ISERROR(VLOOKUP($H217,Validation!$R$2:$R$64,1,FALSE)),0,1)</f>
        <v>0</v>
      </c>
      <c r="W217" s="154">
        <f>IF(ISERROR(VLOOKUP($H217,Validation!$S$2:$S$64,1,FALSE)),0,1)</f>
        <v>0</v>
      </c>
    </row>
    <row r="218" spans="1:23" ht="15.75" x14ac:dyDescent="0.25">
      <c r="A218" s="155">
        <v>2019</v>
      </c>
      <c r="B218">
        <v>7</v>
      </c>
      <c r="C218">
        <v>31</v>
      </c>
      <c r="D218">
        <v>217</v>
      </c>
      <c r="E218" t="s">
        <v>31</v>
      </c>
      <c r="G218" s="154">
        <f>SUM(P218:W218)</f>
        <v>0</v>
      </c>
      <c r="H218" t="s">
        <v>4737</v>
      </c>
      <c r="I218" t="s">
        <v>90</v>
      </c>
      <c r="J218" t="s">
        <v>71</v>
      </c>
      <c r="K218" t="s">
        <v>72</v>
      </c>
      <c r="L218">
        <v>165</v>
      </c>
      <c r="M218" t="s">
        <v>87</v>
      </c>
      <c r="N218" t="s">
        <v>4682</v>
      </c>
      <c r="P218" s="154">
        <f>IF(ISERROR(VLOOKUP($H218,Validation!$L$2:$L$64,1,FALSE)),0,1)</f>
        <v>0</v>
      </c>
      <c r="Q218" s="154">
        <f>IF(ISERROR(VLOOKUP($H218,Validation!$M$2:$M$64,1,FALSE)),0,1)</f>
        <v>0</v>
      </c>
      <c r="R218" s="158">
        <f>IF(ISERROR(VLOOKUP($H218,Validation!$N$2:$N$64,1,FALSE)),0,1)</f>
        <v>0</v>
      </c>
      <c r="S218" s="154">
        <f>IF(ISERROR(VLOOKUP($H218,Validation!$O$2:$O$64,1,FALSE)),0,1)</f>
        <v>0</v>
      </c>
      <c r="T218" s="154">
        <f>IF(ISERROR(VLOOKUP($H218,Validation!$P$2:$P$64,1,FALSE)),0,1)</f>
        <v>0</v>
      </c>
      <c r="U218" s="154">
        <f>IF(ISERROR(VLOOKUP($H218,Validation!$Q$2:$Q$64,1,FALSE)),0,1)</f>
        <v>0</v>
      </c>
      <c r="V218" s="154">
        <f>IF(ISERROR(VLOOKUP($H218,Validation!$R$2:$R$64,1,FALSE)),0,1)</f>
        <v>0</v>
      </c>
      <c r="W218" s="154">
        <f>IF(ISERROR(VLOOKUP($H218,Validation!$S$2:$S$64,1,FALSE)),0,1)</f>
        <v>0</v>
      </c>
    </row>
    <row r="219" spans="1:23" ht="15.75" x14ac:dyDescent="0.25">
      <c r="A219" s="155">
        <v>2018</v>
      </c>
      <c r="B219">
        <v>1</v>
      </c>
      <c r="C219">
        <v>1</v>
      </c>
      <c r="D219">
        <v>1</v>
      </c>
      <c r="E219" t="s">
        <v>10</v>
      </c>
      <c r="G219" s="154">
        <f>SUM(P219:W219)</f>
        <v>1</v>
      </c>
      <c r="H219" t="s">
        <v>666</v>
      </c>
      <c r="I219" t="s">
        <v>79</v>
      </c>
      <c r="J219" t="s">
        <v>94</v>
      </c>
      <c r="K219" t="s">
        <v>75</v>
      </c>
      <c r="L219">
        <v>185</v>
      </c>
      <c r="M219" t="s">
        <v>95</v>
      </c>
      <c r="N219" t="s">
        <v>1072</v>
      </c>
      <c r="P219" s="154">
        <f>IF(ISERROR(VLOOKUP($H219,Validation!$L$2:$L$64,1,FALSE)),0,1)</f>
        <v>0</v>
      </c>
      <c r="Q219" s="154">
        <f>IF(ISERROR(VLOOKUP($H219,Validation!$M$2:$M$64,1,FALSE)),0,1)</f>
        <v>0</v>
      </c>
      <c r="R219" s="158">
        <f>IF(ISERROR(VLOOKUP($H219,Validation!$N$2:$N$64,1,FALSE)),0,1)</f>
        <v>0</v>
      </c>
      <c r="S219" s="154">
        <f>IF(ISERROR(VLOOKUP($H219,Validation!$O$2:$O$64,1,FALSE)),0,1)</f>
        <v>1</v>
      </c>
      <c r="T219" s="154">
        <f>IF(ISERROR(VLOOKUP($H219,Validation!$P$2:$P$64,1,FALSE)),0,1)</f>
        <v>0</v>
      </c>
      <c r="U219" s="154">
        <f>IF(ISERROR(VLOOKUP($H219,Validation!$Q$2:$Q$64,1,FALSE)),0,1)</f>
        <v>0</v>
      </c>
      <c r="V219" s="154">
        <f>IF(ISERROR(VLOOKUP($H219,Validation!$R$2:$R$64,1,FALSE)),0,1)</f>
        <v>0</v>
      </c>
      <c r="W219" s="154">
        <f>IF(ISERROR(VLOOKUP($H219,Validation!$S$2:$S$64,1,FALSE)),0,1)</f>
        <v>0</v>
      </c>
    </row>
    <row r="220" spans="1:23" ht="15.75" x14ac:dyDescent="0.25">
      <c r="A220" s="155">
        <v>2018</v>
      </c>
      <c r="B220">
        <v>1</v>
      </c>
      <c r="C220">
        <v>2</v>
      </c>
      <c r="D220">
        <v>2</v>
      </c>
      <c r="E220" t="s">
        <v>11</v>
      </c>
      <c r="G220" s="154">
        <f>SUM(P220:W220)</f>
        <v>1</v>
      </c>
      <c r="H220" t="s">
        <v>898</v>
      </c>
      <c r="I220" t="s">
        <v>85</v>
      </c>
      <c r="J220" t="s">
        <v>81</v>
      </c>
      <c r="K220" t="s">
        <v>75</v>
      </c>
      <c r="L220">
        <v>192</v>
      </c>
      <c r="M220" t="s">
        <v>73</v>
      </c>
      <c r="N220" t="s">
        <v>1073</v>
      </c>
      <c r="P220" s="154">
        <f>IF(ISERROR(VLOOKUP($H220,Validation!$L$2:$L$64,1,FALSE)),0,1)</f>
        <v>0</v>
      </c>
      <c r="Q220" s="154">
        <f>IF(ISERROR(VLOOKUP($H220,Validation!$M$2:$M$64,1,FALSE)),0,1)</f>
        <v>0</v>
      </c>
      <c r="R220" s="158">
        <f>IF(ISERROR(VLOOKUP($H220,Validation!$N$2:$N$64,1,FALSE)),0,1)</f>
        <v>0</v>
      </c>
      <c r="S220" s="154">
        <f>IF(ISERROR(VLOOKUP($H220,Validation!$O$2:$O$64,1,FALSE)),0,1)</f>
        <v>0</v>
      </c>
      <c r="T220" s="154">
        <f>IF(ISERROR(VLOOKUP($H220,Validation!$P$2:$P$64,1,FALSE)),0,1)</f>
        <v>0</v>
      </c>
      <c r="U220" s="154">
        <f>IF(ISERROR(VLOOKUP($H220,Validation!$Q$2:$Q$64,1,FALSE)),0,1)</f>
        <v>0</v>
      </c>
      <c r="V220" s="154">
        <f>IF(ISERROR(VLOOKUP($H220,Validation!$R$2:$R$64,1,FALSE)),0,1)</f>
        <v>0</v>
      </c>
      <c r="W220" s="154">
        <f>IF(ISERROR(VLOOKUP($H220,Validation!$S$2:$S$64,1,FALSE)),0,1)</f>
        <v>1</v>
      </c>
    </row>
    <row r="221" spans="1:23" ht="15.75" x14ac:dyDescent="0.25">
      <c r="A221" s="155">
        <v>2018</v>
      </c>
      <c r="B221">
        <v>1</v>
      </c>
      <c r="C221">
        <v>3</v>
      </c>
      <c r="D221">
        <v>3</v>
      </c>
      <c r="E221" t="s">
        <v>22</v>
      </c>
      <c r="G221" s="154">
        <f>SUM(P221:W221)</f>
        <v>1</v>
      </c>
      <c r="H221" t="s">
        <v>717</v>
      </c>
      <c r="I221" t="s">
        <v>70</v>
      </c>
      <c r="J221" t="s">
        <v>88</v>
      </c>
      <c r="K221" t="s">
        <v>75</v>
      </c>
      <c r="L221">
        <v>181</v>
      </c>
      <c r="M221" t="s">
        <v>89</v>
      </c>
      <c r="N221" t="s">
        <v>1074</v>
      </c>
      <c r="P221" s="154">
        <f>IF(ISERROR(VLOOKUP($H221,Validation!$L$2:$L$64,1,FALSE)),0,1)</f>
        <v>0</v>
      </c>
      <c r="Q221" s="154">
        <f>IF(ISERROR(VLOOKUP($H221,Validation!$M$2:$M$64,1,FALSE)),0,1)</f>
        <v>0</v>
      </c>
      <c r="R221" s="158">
        <f>IF(ISERROR(VLOOKUP($H221,Validation!$N$2:$N$64,1,FALSE)),0,1)</f>
        <v>0</v>
      </c>
      <c r="S221" s="154">
        <f>IF(ISERROR(VLOOKUP($H221,Validation!$O$2:$O$64,1,FALSE)),0,1)</f>
        <v>0</v>
      </c>
      <c r="T221" s="154">
        <f>IF(ISERROR(VLOOKUP($H221,Validation!$P$2:$P$64,1,FALSE)),0,1)</f>
        <v>1</v>
      </c>
      <c r="U221" s="154">
        <f>IF(ISERROR(VLOOKUP($H221,Validation!$Q$2:$Q$64,1,FALSE)),0,1)</f>
        <v>0</v>
      </c>
      <c r="V221" s="154">
        <f>IF(ISERROR(VLOOKUP($H221,Validation!$R$2:$R$64,1,FALSE)),0,1)</f>
        <v>0</v>
      </c>
      <c r="W221" s="154">
        <f>IF(ISERROR(VLOOKUP($H221,Validation!$S$2:$S$64,1,FALSE)),0,1)</f>
        <v>0</v>
      </c>
    </row>
    <row r="222" spans="1:23" ht="15.75" x14ac:dyDescent="0.25">
      <c r="A222" s="155">
        <v>2018</v>
      </c>
      <c r="B222">
        <v>1</v>
      </c>
      <c r="C222">
        <v>4</v>
      </c>
      <c r="D222">
        <v>4</v>
      </c>
      <c r="E222" t="s">
        <v>27</v>
      </c>
      <c r="G222" s="154">
        <f>SUM(P222:W222)</f>
        <v>1</v>
      </c>
      <c r="H222" t="s">
        <v>619</v>
      </c>
      <c r="I222" t="s">
        <v>90</v>
      </c>
      <c r="J222" t="s">
        <v>74</v>
      </c>
      <c r="K222" t="s">
        <v>77</v>
      </c>
      <c r="L222">
        <v>192</v>
      </c>
      <c r="M222" t="s">
        <v>76</v>
      </c>
      <c r="N222" t="s">
        <v>1075</v>
      </c>
      <c r="P222" s="154">
        <f>IF(ISERROR(VLOOKUP($H222,Validation!$L$2:$L$64,1,FALSE)),0,1)</f>
        <v>0</v>
      </c>
      <c r="Q222" s="154">
        <f>IF(ISERROR(VLOOKUP($H222,Validation!$M$2:$M$64,1,FALSE)),0,1)</f>
        <v>1</v>
      </c>
      <c r="R222" s="158">
        <f>IF(ISERROR(VLOOKUP($H222,Validation!$N$2:$N$64,1,FALSE)),0,1)</f>
        <v>0</v>
      </c>
      <c r="S222" s="154">
        <f>IF(ISERROR(VLOOKUP($H222,Validation!$O$2:$O$64,1,FALSE)),0,1)</f>
        <v>0</v>
      </c>
      <c r="T222" s="154">
        <f>IF(ISERROR(VLOOKUP($H222,Validation!$P$2:$P$64,1,FALSE)),0,1)</f>
        <v>0</v>
      </c>
      <c r="U222" s="154">
        <f>IF(ISERROR(VLOOKUP($H222,Validation!$Q$2:$Q$64,1,FALSE)),0,1)</f>
        <v>0</v>
      </c>
      <c r="V222" s="154">
        <f>IF(ISERROR(VLOOKUP($H222,Validation!$R$2:$R$64,1,FALSE)),0,1)</f>
        <v>0</v>
      </c>
      <c r="W222" s="154">
        <f>IF(ISERROR(VLOOKUP($H222,Validation!$S$2:$S$64,1,FALSE)),0,1)</f>
        <v>0</v>
      </c>
    </row>
    <row r="223" spans="1:23" ht="15.75" x14ac:dyDescent="0.25">
      <c r="A223" s="155">
        <v>2018</v>
      </c>
      <c r="B223">
        <v>1</v>
      </c>
      <c r="C223">
        <v>5</v>
      </c>
      <c r="D223">
        <v>5</v>
      </c>
      <c r="E223" t="s">
        <v>61</v>
      </c>
      <c r="G223" s="154">
        <f>SUM(P223:W223)</f>
        <v>1</v>
      </c>
      <c r="H223" t="s">
        <v>773</v>
      </c>
      <c r="I223" t="s">
        <v>70</v>
      </c>
      <c r="J223" t="s">
        <v>71</v>
      </c>
      <c r="K223" t="s">
        <v>86</v>
      </c>
      <c r="L223">
        <v>190</v>
      </c>
      <c r="M223" t="s">
        <v>73</v>
      </c>
      <c r="N223" t="s">
        <v>1076</v>
      </c>
      <c r="P223" s="154">
        <f>IF(ISERROR(VLOOKUP($H223,Validation!$L$2:$L$64,1,FALSE)),0,1)</f>
        <v>0</v>
      </c>
      <c r="Q223" s="154">
        <f>IF(ISERROR(VLOOKUP($H223,Validation!$M$2:$M$64,1,FALSE)),0,1)</f>
        <v>0</v>
      </c>
      <c r="R223" s="158">
        <f>IF(ISERROR(VLOOKUP($H223,Validation!$N$2:$N$64,1,FALSE)),0,1)</f>
        <v>0</v>
      </c>
      <c r="S223" s="154">
        <f>IF(ISERROR(VLOOKUP($H223,Validation!$O$2:$O$64,1,FALSE)),0,1)</f>
        <v>1</v>
      </c>
      <c r="T223" s="154">
        <f>IF(ISERROR(VLOOKUP($H223,Validation!$P$2:$P$64,1,FALSE)),0,1)</f>
        <v>0</v>
      </c>
      <c r="U223" s="154">
        <f>IF(ISERROR(VLOOKUP($H223,Validation!$Q$2:$Q$64,1,FALSE)),0,1)</f>
        <v>0</v>
      </c>
      <c r="V223" s="154">
        <f>IF(ISERROR(VLOOKUP($H223,Validation!$R$2:$R$64,1,FALSE)),0,1)</f>
        <v>0</v>
      </c>
      <c r="W223" s="154">
        <f>IF(ISERROR(VLOOKUP($H223,Validation!$S$2:$S$64,1,FALSE)),0,1)</f>
        <v>0</v>
      </c>
    </row>
    <row r="224" spans="1:23" ht="15.75" x14ac:dyDescent="0.25">
      <c r="A224" s="155">
        <v>2018</v>
      </c>
      <c r="B224">
        <v>1</v>
      </c>
      <c r="C224">
        <v>6</v>
      </c>
      <c r="D224">
        <v>6</v>
      </c>
      <c r="E224" t="s">
        <v>17</v>
      </c>
      <c r="G224" s="154">
        <f>SUM(P224:W224)</f>
        <v>1</v>
      </c>
      <c r="H224" t="s">
        <v>332</v>
      </c>
      <c r="I224" t="s">
        <v>85</v>
      </c>
      <c r="J224" t="s">
        <v>80</v>
      </c>
      <c r="K224" t="s">
        <v>72</v>
      </c>
      <c r="L224">
        <v>197</v>
      </c>
      <c r="M224" t="s">
        <v>87</v>
      </c>
      <c r="N224" t="s">
        <v>1077</v>
      </c>
      <c r="P224" s="154">
        <f>IF(ISERROR(VLOOKUP($H224,Validation!$L$2:$L$64,1,FALSE)),0,1)</f>
        <v>0</v>
      </c>
      <c r="Q224" s="154">
        <f>IF(ISERROR(VLOOKUP($H224,Validation!$M$2:$M$64,1,FALSE)),0,1)</f>
        <v>0</v>
      </c>
      <c r="R224" s="158">
        <f>IF(ISERROR(VLOOKUP($H224,Validation!$N$2:$N$64,1,FALSE)),0,1)</f>
        <v>0</v>
      </c>
      <c r="S224" s="154">
        <f>IF(ISERROR(VLOOKUP($H224,Validation!$O$2:$O$64,1,FALSE)),0,1)</f>
        <v>0</v>
      </c>
      <c r="T224" s="154">
        <f>IF(ISERROR(VLOOKUP($H224,Validation!$P$2:$P$64,1,FALSE)),0,1)</f>
        <v>0</v>
      </c>
      <c r="U224" s="154">
        <f>IF(ISERROR(VLOOKUP($H224,Validation!$Q$2:$Q$64,1,FALSE)),0,1)</f>
        <v>1</v>
      </c>
      <c r="V224" s="154">
        <f>IF(ISERROR(VLOOKUP($H224,Validation!$R$2:$R$64,1,FALSE)),0,1)</f>
        <v>0</v>
      </c>
      <c r="W224" s="154">
        <f>IF(ISERROR(VLOOKUP($H224,Validation!$S$2:$S$64,1,FALSE)),0,1)</f>
        <v>0</v>
      </c>
    </row>
    <row r="225" spans="1:23" ht="15.75" x14ac:dyDescent="0.25">
      <c r="A225" s="155">
        <v>2018</v>
      </c>
      <c r="B225">
        <v>1</v>
      </c>
      <c r="C225">
        <v>7</v>
      </c>
      <c r="D225">
        <v>7</v>
      </c>
      <c r="E225" t="s">
        <v>34</v>
      </c>
      <c r="G225" s="154">
        <f>SUM(P225:W225)</f>
        <v>1</v>
      </c>
      <c r="H225" t="s">
        <v>4946</v>
      </c>
      <c r="I225" t="s">
        <v>79</v>
      </c>
      <c r="J225" t="s">
        <v>74</v>
      </c>
      <c r="K225" t="s">
        <v>97</v>
      </c>
      <c r="L225">
        <v>173</v>
      </c>
      <c r="M225" t="s">
        <v>84</v>
      </c>
      <c r="N225" t="s">
        <v>1078</v>
      </c>
      <c r="P225" s="154">
        <f>IF(ISERROR(VLOOKUP($H225,Validation!$L$2:$L$64,1,FALSE)),0,1)</f>
        <v>0</v>
      </c>
      <c r="Q225" s="154">
        <f>IF(ISERROR(VLOOKUP($H225,Validation!$M$2:$M$64,1,FALSE)),0,1)</f>
        <v>1</v>
      </c>
      <c r="R225" s="158">
        <f>IF(ISERROR(VLOOKUP($H225,Validation!$N$2:$N$64,1,FALSE)),0,1)</f>
        <v>0</v>
      </c>
      <c r="S225" s="154">
        <f>IF(ISERROR(VLOOKUP($H225,Validation!$O$2:$O$64,1,FALSE)),0,1)</f>
        <v>0</v>
      </c>
      <c r="T225" s="154">
        <f>IF(ISERROR(VLOOKUP($H225,Validation!$P$2:$P$64,1,FALSE)),0,1)</f>
        <v>0</v>
      </c>
      <c r="U225" s="154">
        <f>IF(ISERROR(VLOOKUP($H225,Validation!$Q$2:$Q$64,1,FALSE)),0,1)</f>
        <v>0</v>
      </c>
      <c r="V225" s="154">
        <f>IF(ISERROR(VLOOKUP($H225,Validation!$R$2:$R$64,1,FALSE)),0,1)</f>
        <v>0</v>
      </c>
      <c r="W225" s="154">
        <f>IF(ISERROR(VLOOKUP($H225,Validation!$S$2:$S$64,1,FALSE)),0,1)</f>
        <v>0</v>
      </c>
    </row>
    <row r="226" spans="1:23" ht="15.75" x14ac:dyDescent="0.25">
      <c r="A226" s="155">
        <v>2018</v>
      </c>
      <c r="B226">
        <v>1</v>
      </c>
      <c r="C226">
        <v>8</v>
      </c>
      <c r="D226">
        <v>8</v>
      </c>
      <c r="E226" t="s">
        <v>13</v>
      </c>
      <c r="G226" s="154">
        <f>SUM(P226:W226)</f>
        <v>1</v>
      </c>
      <c r="H226" t="s">
        <v>553</v>
      </c>
      <c r="I226" t="s">
        <v>79</v>
      </c>
      <c r="J226" t="s">
        <v>94</v>
      </c>
      <c r="K226" t="s">
        <v>78</v>
      </c>
      <c r="L226">
        <v>165</v>
      </c>
      <c r="M226" t="s">
        <v>98</v>
      </c>
      <c r="N226" t="s">
        <v>1079</v>
      </c>
      <c r="P226" s="154">
        <f>IF(ISERROR(VLOOKUP($H226,Validation!$L$2:$L$64,1,FALSE)),0,1)</f>
        <v>0</v>
      </c>
      <c r="Q226" s="154">
        <f>IF(ISERROR(VLOOKUP($H226,Validation!$M$2:$M$64,1,FALSE)),0,1)</f>
        <v>0</v>
      </c>
      <c r="R226" s="158">
        <f>IF(ISERROR(VLOOKUP($H226,Validation!$N$2:$N$64,1,FALSE)),0,1)</f>
        <v>1</v>
      </c>
      <c r="S226" s="154">
        <f>IF(ISERROR(VLOOKUP($H226,Validation!$O$2:$O$64,1,FALSE)),0,1)</f>
        <v>0</v>
      </c>
      <c r="T226" s="154">
        <f>IF(ISERROR(VLOOKUP($H226,Validation!$P$2:$P$64,1,FALSE)),0,1)</f>
        <v>0</v>
      </c>
      <c r="U226" s="154">
        <f>IF(ISERROR(VLOOKUP($H226,Validation!$Q$2:$Q$64,1,FALSE)),0,1)</f>
        <v>0</v>
      </c>
      <c r="V226" s="154">
        <f>IF(ISERROR(VLOOKUP($H226,Validation!$R$2:$R$64,1,FALSE)),0,1)</f>
        <v>0</v>
      </c>
      <c r="W226" s="154">
        <f>IF(ISERROR(VLOOKUP($H226,Validation!$S$2:$S$64,1,FALSE)),0,1)</f>
        <v>0</v>
      </c>
    </row>
    <row r="227" spans="1:23" ht="15.75" x14ac:dyDescent="0.25">
      <c r="A227" s="155">
        <v>2018</v>
      </c>
      <c r="B227">
        <v>1</v>
      </c>
      <c r="C227">
        <v>9</v>
      </c>
      <c r="D227">
        <v>9</v>
      </c>
      <c r="E227" t="s">
        <v>26</v>
      </c>
      <c r="G227" s="154">
        <f>SUM(P227:W227)</f>
        <v>1</v>
      </c>
      <c r="H227" t="s">
        <v>1080</v>
      </c>
      <c r="I227" t="s">
        <v>85</v>
      </c>
      <c r="J227" t="s">
        <v>81</v>
      </c>
      <c r="K227" t="s">
        <v>75</v>
      </c>
      <c r="L227">
        <v>184</v>
      </c>
      <c r="M227" t="s">
        <v>119</v>
      </c>
      <c r="N227" t="s">
        <v>1081</v>
      </c>
      <c r="P227" s="154">
        <f>IF(ISERROR(VLOOKUP($H227,Validation!$L$2:$L$64,1,FALSE)),0,1)</f>
        <v>0</v>
      </c>
      <c r="Q227" s="154">
        <f>IF(ISERROR(VLOOKUP($H227,Validation!$M$2:$M$64,1,FALSE)),0,1)</f>
        <v>0</v>
      </c>
      <c r="R227" s="158">
        <f>IF(ISERROR(VLOOKUP($H227,Validation!$N$2:$N$64,1,FALSE)),0,1)</f>
        <v>0</v>
      </c>
      <c r="S227" s="154">
        <f>IF(ISERROR(VLOOKUP($H227,Validation!$O$2:$O$64,1,FALSE)),0,1)</f>
        <v>0</v>
      </c>
      <c r="T227" s="154">
        <f>IF(ISERROR(VLOOKUP($H227,Validation!$P$2:$P$64,1,FALSE)),0,1)</f>
        <v>1</v>
      </c>
      <c r="U227" s="154">
        <f>IF(ISERROR(VLOOKUP($H227,Validation!$Q$2:$Q$64,1,FALSE)),0,1)</f>
        <v>0</v>
      </c>
      <c r="V227" s="154">
        <f>IF(ISERROR(VLOOKUP($H227,Validation!$R$2:$R$64,1,FALSE)),0,1)</f>
        <v>0</v>
      </c>
      <c r="W227" s="154">
        <f>IF(ISERROR(VLOOKUP($H227,Validation!$S$2:$S$64,1,FALSE)),0,1)</f>
        <v>0</v>
      </c>
    </row>
    <row r="228" spans="1:23" ht="15.75" x14ac:dyDescent="0.25">
      <c r="A228" s="155">
        <v>2018</v>
      </c>
      <c r="B228">
        <v>1</v>
      </c>
      <c r="C228">
        <v>10</v>
      </c>
      <c r="D228">
        <v>10</v>
      </c>
      <c r="E228" t="s">
        <v>18</v>
      </c>
      <c r="G228" s="154">
        <f>SUM(P228:W228)</f>
        <v>1</v>
      </c>
      <c r="H228" t="s">
        <v>499</v>
      </c>
      <c r="I228" t="s">
        <v>79</v>
      </c>
      <c r="J228" t="s">
        <v>71</v>
      </c>
      <c r="K228" t="s">
        <v>75</v>
      </c>
      <c r="L228">
        <v>196</v>
      </c>
      <c r="M228" t="s">
        <v>73</v>
      </c>
      <c r="N228" t="s">
        <v>1082</v>
      </c>
      <c r="P228" s="154">
        <f>IF(ISERROR(VLOOKUP($H228,Validation!$L$2:$L$64,1,FALSE)),0,1)</f>
        <v>1</v>
      </c>
      <c r="Q228" s="154">
        <f>IF(ISERROR(VLOOKUP($H228,Validation!$M$2:$M$64,1,FALSE)),0,1)</f>
        <v>0</v>
      </c>
      <c r="R228" s="158">
        <f>IF(ISERROR(VLOOKUP($H228,Validation!$N$2:$N$64,1,FALSE)),0,1)</f>
        <v>0</v>
      </c>
      <c r="S228" s="154">
        <f>IF(ISERROR(VLOOKUP($H228,Validation!$O$2:$O$64,1,FALSE)),0,1)</f>
        <v>0</v>
      </c>
      <c r="T228" s="154">
        <f>IF(ISERROR(VLOOKUP($H228,Validation!$P$2:$P$64,1,FALSE)),0,1)</f>
        <v>0</v>
      </c>
      <c r="U228" s="154">
        <f>IF(ISERROR(VLOOKUP($H228,Validation!$Q$2:$Q$64,1,FALSE)),0,1)</f>
        <v>0</v>
      </c>
      <c r="V228" s="154">
        <f>IF(ISERROR(VLOOKUP($H228,Validation!$R$2:$R$64,1,FALSE)),0,1)</f>
        <v>0</v>
      </c>
      <c r="W228" s="154">
        <f>IF(ISERROR(VLOOKUP($H228,Validation!$S$2:$S$64,1,FALSE)),0,1)</f>
        <v>0</v>
      </c>
    </row>
    <row r="229" spans="1:23" ht="15.75" x14ac:dyDescent="0.25">
      <c r="A229" s="155">
        <v>2018</v>
      </c>
      <c r="B229">
        <v>1</v>
      </c>
      <c r="C229">
        <v>11</v>
      </c>
      <c r="D229">
        <v>11</v>
      </c>
      <c r="E229" t="s">
        <v>25</v>
      </c>
      <c r="G229" s="154">
        <f>SUM(P229:W229)</f>
        <v>1</v>
      </c>
      <c r="H229" t="s">
        <v>1083</v>
      </c>
      <c r="I229" t="s">
        <v>85</v>
      </c>
      <c r="J229" t="s">
        <v>74</v>
      </c>
      <c r="K229" t="s">
        <v>86</v>
      </c>
      <c r="L229">
        <v>208</v>
      </c>
      <c r="M229" t="s">
        <v>142</v>
      </c>
      <c r="N229" t="s">
        <v>96</v>
      </c>
      <c r="P229" s="154">
        <f>IF(ISERROR(VLOOKUP($H229,Validation!$L$2:$L$64,1,FALSE)),0,1)</f>
        <v>0</v>
      </c>
      <c r="Q229" s="154">
        <f>IF(ISERROR(VLOOKUP($H229,Validation!$M$2:$M$64,1,FALSE)),0,1)</f>
        <v>0</v>
      </c>
      <c r="R229" s="158">
        <f>IF(ISERROR(VLOOKUP($H229,Validation!$N$2:$N$64,1,FALSE)),0,1)</f>
        <v>0</v>
      </c>
      <c r="S229" s="154">
        <f>IF(ISERROR(VLOOKUP($H229,Validation!$O$2:$O$64,1,FALSE)),0,1)</f>
        <v>0</v>
      </c>
      <c r="T229" s="154">
        <f>IF(ISERROR(VLOOKUP($H229,Validation!$P$2:$P$64,1,FALSE)),0,1)</f>
        <v>0</v>
      </c>
      <c r="U229" s="154">
        <f>IF(ISERROR(VLOOKUP($H229,Validation!$Q$2:$Q$64,1,FALSE)),0,1)</f>
        <v>0</v>
      </c>
      <c r="V229" s="154">
        <f>IF(ISERROR(VLOOKUP($H229,Validation!$R$2:$R$64,1,FALSE)),0,1)</f>
        <v>1</v>
      </c>
      <c r="W229" s="154">
        <f>IF(ISERROR(VLOOKUP($H229,Validation!$S$2:$S$64,1,FALSE)),0,1)</f>
        <v>0</v>
      </c>
    </row>
    <row r="230" spans="1:23" ht="15.75" x14ac:dyDescent="0.25">
      <c r="A230" s="155">
        <v>2018</v>
      </c>
      <c r="B230">
        <v>1</v>
      </c>
      <c r="C230">
        <v>12</v>
      </c>
      <c r="D230">
        <v>12</v>
      </c>
      <c r="E230" t="s">
        <v>25</v>
      </c>
      <c r="F230" t="s">
        <v>1084</v>
      </c>
      <c r="G230" s="154">
        <f>SUM(P230:W230)</f>
        <v>1</v>
      </c>
      <c r="H230" t="s">
        <v>829</v>
      </c>
      <c r="I230" t="s">
        <v>79</v>
      </c>
      <c r="J230" t="s">
        <v>71</v>
      </c>
      <c r="K230" t="s">
        <v>77</v>
      </c>
      <c r="L230">
        <v>177</v>
      </c>
      <c r="M230" t="s">
        <v>87</v>
      </c>
      <c r="N230" t="s">
        <v>1085</v>
      </c>
      <c r="P230" s="154">
        <f>IF(ISERROR(VLOOKUP($H230,Validation!$L$2:$L$64,1,FALSE)),0,1)</f>
        <v>0</v>
      </c>
      <c r="Q230" s="154">
        <f>IF(ISERROR(VLOOKUP($H230,Validation!$M$2:$M$64,1,FALSE)),0,1)</f>
        <v>0</v>
      </c>
      <c r="R230" s="158">
        <f>IF(ISERROR(VLOOKUP($H230,Validation!$N$2:$N$64,1,FALSE)),0,1)</f>
        <v>0</v>
      </c>
      <c r="S230" s="154">
        <f>IF(ISERROR(VLOOKUP($H230,Validation!$O$2:$O$64,1,FALSE)),0,1)</f>
        <v>0</v>
      </c>
      <c r="T230" s="154">
        <f>IF(ISERROR(VLOOKUP($H230,Validation!$P$2:$P$64,1,FALSE)),0,1)</f>
        <v>0</v>
      </c>
      <c r="U230" s="154">
        <f>IF(ISERROR(VLOOKUP($H230,Validation!$Q$2:$Q$64,1,FALSE)),0,1)</f>
        <v>0</v>
      </c>
      <c r="V230" s="154">
        <f>IF(ISERROR(VLOOKUP($H230,Validation!$R$2:$R$64,1,FALSE)),0,1)</f>
        <v>0</v>
      </c>
      <c r="W230" s="154">
        <f>IF(ISERROR(VLOOKUP($H230,Validation!$S$2:$S$64,1,FALSE)),0,1)</f>
        <v>1</v>
      </c>
    </row>
    <row r="231" spans="1:23" ht="15.75" x14ac:dyDescent="0.25">
      <c r="A231" s="155">
        <v>2018</v>
      </c>
      <c r="B231">
        <v>1</v>
      </c>
      <c r="C231">
        <v>13</v>
      </c>
      <c r="D231">
        <v>13</v>
      </c>
      <c r="E231" t="s">
        <v>16</v>
      </c>
      <c r="G231" s="154">
        <f>SUM(P231:W231)</f>
        <v>1</v>
      </c>
      <c r="H231" t="s">
        <v>1086</v>
      </c>
      <c r="I231" t="s">
        <v>70</v>
      </c>
      <c r="J231" t="s">
        <v>71</v>
      </c>
      <c r="K231" t="s">
        <v>72</v>
      </c>
      <c r="L231">
        <v>184</v>
      </c>
      <c r="M231" t="s">
        <v>73</v>
      </c>
      <c r="N231" t="s">
        <v>1087</v>
      </c>
      <c r="P231" s="154">
        <f>IF(ISERROR(VLOOKUP($H231,Validation!$L$2:$L$64,1,FALSE)),0,1)</f>
        <v>0</v>
      </c>
      <c r="Q231" s="154">
        <f>IF(ISERROR(VLOOKUP($H231,Validation!$M$2:$M$64,1,FALSE)),0,1)</f>
        <v>0</v>
      </c>
      <c r="R231" s="158">
        <f>IF(ISERROR(VLOOKUP($H231,Validation!$N$2:$N$64,1,FALSE)),0,1)</f>
        <v>1</v>
      </c>
      <c r="S231" s="154">
        <f>IF(ISERROR(VLOOKUP($H231,Validation!$O$2:$O$64,1,FALSE)),0,1)</f>
        <v>0</v>
      </c>
      <c r="T231" s="154">
        <f>IF(ISERROR(VLOOKUP($H231,Validation!$P$2:$P$64,1,FALSE)),0,1)</f>
        <v>0</v>
      </c>
      <c r="U231" s="154">
        <f>IF(ISERROR(VLOOKUP($H231,Validation!$Q$2:$Q$64,1,FALSE)),0,1)</f>
        <v>0</v>
      </c>
      <c r="V231" s="154">
        <f>IF(ISERROR(VLOOKUP($H231,Validation!$R$2:$R$64,1,FALSE)),0,1)</f>
        <v>0</v>
      </c>
      <c r="W231" s="154">
        <f>IF(ISERROR(VLOOKUP($H231,Validation!$S$2:$S$64,1,FALSE)),0,1)</f>
        <v>0</v>
      </c>
    </row>
    <row r="232" spans="1:23" ht="15.75" x14ac:dyDescent="0.25">
      <c r="A232" s="155">
        <v>2018</v>
      </c>
      <c r="B232">
        <v>1</v>
      </c>
      <c r="C232">
        <v>14</v>
      </c>
      <c r="D232">
        <v>14</v>
      </c>
      <c r="E232" t="s">
        <v>28</v>
      </c>
      <c r="F232" t="s">
        <v>1088</v>
      </c>
      <c r="G232" s="154">
        <f>SUM(P232:W232)</f>
        <v>1</v>
      </c>
      <c r="H232" t="s">
        <v>1089</v>
      </c>
      <c r="I232" t="s">
        <v>90</v>
      </c>
      <c r="J232" t="s">
        <v>74</v>
      </c>
      <c r="K232" t="s">
        <v>72</v>
      </c>
      <c r="L232">
        <v>162</v>
      </c>
      <c r="M232" t="s">
        <v>142</v>
      </c>
      <c r="N232" t="s">
        <v>96</v>
      </c>
      <c r="P232" s="154">
        <f>IF(ISERROR(VLOOKUP($H232,Validation!$L$2:$L$64,1,FALSE)),0,1)</f>
        <v>0</v>
      </c>
      <c r="Q232" s="154">
        <f>IF(ISERROR(VLOOKUP($H232,Validation!$M$2:$M$64,1,FALSE)),0,1)</f>
        <v>1</v>
      </c>
      <c r="R232" s="158">
        <f>IF(ISERROR(VLOOKUP($H232,Validation!$N$2:$N$64,1,FALSE)),0,1)</f>
        <v>0</v>
      </c>
      <c r="S232" s="154">
        <f>IF(ISERROR(VLOOKUP($H232,Validation!$O$2:$O$64,1,FALSE)),0,1)</f>
        <v>0</v>
      </c>
      <c r="T232" s="154">
        <f>IF(ISERROR(VLOOKUP($H232,Validation!$P$2:$P$64,1,FALSE)),0,1)</f>
        <v>0</v>
      </c>
      <c r="U232" s="154">
        <f>IF(ISERROR(VLOOKUP($H232,Validation!$Q$2:$Q$64,1,FALSE)),0,1)</f>
        <v>0</v>
      </c>
      <c r="V232" s="154">
        <f>IF(ISERROR(VLOOKUP($H232,Validation!$R$2:$R$64,1,FALSE)),0,1)</f>
        <v>0</v>
      </c>
      <c r="W232" s="154">
        <f>IF(ISERROR(VLOOKUP($H232,Validation!$S$2:$S$64,1,FALSE)),0,1)</f>
        <v>0</v>
      </c>
    </row>
    <row r="233" spans="1:23" ht="15.75" x14ac:dyDescent="0.25">
      <c r="A233" s="155">
        <v>2018</v>
      </c>
      <c r="B233">
        <v>1</v>
      </c>
      <c r="C233">
        <v>15</v>
      </c>
      <c r="D233">
        <v>15</v>
      </c>
      <c r="E233" t="s">
        <v>19</v>
      </c>
      <c r="G233" s="154">
        <f>SUM(P233:W233)</f>
        <v>1</v>
      </c>
      <c r="H233" t="s">
        <v>1090</v>
      </c>
      <c r="I233" t="s">
        <v>90</v>
      </c>
      <c r="J233" t="s">
        <v>81</v>
      </c>
      <c r="K233" t="s">
        <v>99</v>
      </c>
      <c r="L233">
        <v>172</v>
      </c>
      <c r="M233" t="s">
        <v>92</v>
      </c>
      <c r="N233" t="s">
        <v>1091</v>
      </c>
      <c r="P233" s="154">
        <f>IF(ISERROR(VLOOKUP($H233,Validation!$L$2:$L$64,1,FALSE)),0,1)</f>
        <v>0</v>
      </c>
      <c r="Q233" s="154">
        <f>IF(ISERROR(VLOOKUP($H233,Validation!$M$2:$M$64,1,FALSE)),0,1)</f>
        <v>0</v>
      </c>
      <c r="R233" s="158">
        <f>IF(ISERROR(VLOOKUP($H233,Validation!$N$2:$N$64,1,FALSE)),0,1)</f>
        <v>0</v>
      </c>
      <c r="S233" s="154">
        <f>IF(ISERROR(VLOOKUP($H233,Validation!$O$2:$O$64,1,FALSE)),0,1)</f>
        <v>0</v>
      </c>
      <c r="T233" s="154">
        <f>IF(ISERROR(VLOOKUP($H233,Validation!$P$2:$P$64,1,FALSE)),0,1)</f>
        <v>1</v>
      </c>
      <c r="U233" s="154">
        <f>IF(ISERROR(VLOOKUP($H233,Validation!$Q$2:$Q$64,1,FALSE)),0,1)</f>
        <v>0</v>
      </c>
      <c r="V233" s="154">
        <f>IF(ISERROR(VLOOKUP($H233,Validation!$R$2:$R$64,1,FALSE)),0,1)</f>
        <v>0</v>
      </c>
      <c r="W233" s="154">
        <f>IF(ISERROR(VLOOKUP($H233,Validation!$S$2:$S$64,1,FALSE)),0,1)</f>
        <v>0</v>
      </c>
    </row>
    <row r="234" spans="1:23" ht="15.75" x14ac:dyDescent="0.25">
      <c r="A234" s="155">
        <v>2018</v>
      </c>
      <c r="B234">
        <v>1</v>
      </c>
      <c r="C234">
        <v>16</v>
      </c>
      <c r="D234">
        <v>16</v>
      </c>
      <c r="E234" t="s">
        <v>15</v>
      </c>
      <c r="G234" s="154">
        <f>SUM(P234:W234)</f>
        <v>1</v>
      </c>
      <c r="H234" t="s">
        <v>845</v>
      </c>
      <c r="I234" t="s">
        <v>85</v>
      </c>
      <c r="J234" t="s">
        <v>80</v>
      </c>
      <c r="K234" t="s">
        <v>86</v>
      </c>
      <c r="L234">
        <v>176</v>
      </c>
      <c r="M234" t="s">
        <v>122</v>
      </c>
      <c r="N234" t="s">
        <v>1092</v>
      </c>
      <c r="P234" s="154">
        <f>IF(ISERROR(VLOOKUP($H234,Validation!$L$2:$L$64,1,FALSE)),0,1)</f>
        <v>1</v>
      </c>
      <c r="Q234" s="154">
        <f>IF(ISERROR(VLOOKUP($H234,Validation!$M$2:$M$64,1,FALSE)),0,1)</f>
        <v>0</v>
      </c>
      <c r="R234" s="158">
        <f>IF(ISERROR(VLOOKUP($H234,Validation!$N$2:$N$64,1,FALSE)),0,1)</f>
        <v>0</v>
      </c>
      <c r="S234" s="154">
        <f>IF(ISERROR(VLOOKUP($H234,Validation!$O$2:$O$64,1,FALSE)),0,1)</f>
        <v>0</v>
      </c>
      <c r="T234" s="154">
        <f>IF(ISERROR(VLOOKUP($H234,Validation!$P$2:$P$64,1,FALSE)),0,1)</f>
        <v>0</v>
      </c>
      <c r="U234" s="154">
        <f>IF(ISERROR(VLOOKUP($H234,Validation!$Q$2:$Q$64,1,FALSE)),0,1)</f>
        <v>0</v>
      </c>
      <c r="V234" s="154">
        <f>IF(ISERROR(VLOOKUP($H234,Validation!$R$2:$R$64,1,FALSE)),0,1)</f>
        <v>0</v>
      </c>
      <c r="W234" s="154">
        <f>IF(ISERROR(VLOOKUP($H234,Validation!$S$2:$S$64,1,FALSE)),0,1)</f>
        <v>0</v>
      </c>
    </row>
    <row r="235" spans="1:23" ht="15.75" x14ac:dyDescent="0.25">
      <c r="A235" s="155">
        <v>2018</v>
      </c>
      <c r="B235">
        <v>1</v>
      </c>
      <c r="C235">
        <v>17</v>
      </c>
      <c r="D235">
        <v>17</v>
      </c>
      <c r="E235" t="s">
        <v>24</v>
      </c>
      <c r="G235" s="154">
        <f>SUM(P235:W235)</f>
        <v>1</v>
      </c>
      <c r="H235" t="s">
        <v>882</v>
      </c>
      <c r="I235" t="s">
        <v>79</v>
      </c>
      <c r="J235" t="s">
        <v>71</v>
      </c>
      <c r="K235" t="s">
        <v>99</v>
      </c>
      <c r="L235">
        <v>176</v>
      </c>
      <c r="M235" t="s">
        <v>82</v>
      </c>
      <c r="N235" t="s">
        <v>1093</v>
      </c>
      <c r="P235" s="154">
        <f>IF(ISERROR(VLOOKUP($H235,Validation!$L$2:$L$64,1,FALSE)),0,1)</f>
        <v>1</v>
      </c>
      <c r="Q235" s="154">
        <f>IF(ISERROR(VLOOKUP($H235,Validation!$M$2:$M$64,1,FALSE)),0,1)</f>
        <v>0</v>
      </c>
      <c r="R235" s="158">
        <f>IF(ISERROR(VLOOKUP($H235,Validation!$N$2:$N$64,1,FALSE)),0,1)</f>
        <v>0</v>
      </c>
      <c r="S235" s="154">
        <f>IF(ISERROR(VLOOKUP($H235,Validation!$O$2:$O$64,1,FALSE)),0,1)</f>
        <v>0</v>
      </c>
      <c r="T235" s="154">
        <f>IF(ISERROR(VLOOKUP($H235,Validation!$P$2:$P$64,1,FALSE)),0,1)</f>
        <v>0</v>
      </c>
      <c r="U235" s="154">
        <f>IF(ISERROR(VLOOKUP($H235,Validation!$Q$2:$Q$64,1,FALSE)),0,1)</f>
        <v>0</v>
      </c>
      <c r="V235" s="154">
        <f>IF(ISERROR(VLOOKUP($H235,Validation!$R$2:$R$64,1,FALSE)),0,1)</f>
        <v>0</v>
      </c>
      <c r="W235" s="154">
        <f>IF(ISERROR(VLOOKUP($H235,Validation!$S$2:$S$64,1,FALSE)),0,1)</f>
        <v>0</v>
      </c>
    </row>
    <row r="236" spans="1:23" ht="15.75" x14ac:dyDescent="0.25">
      <c r="A236" s="155">
        <v>2018</v>
      </c>
      <c r="B236">
        <v>1</v>
      </c>
      <c r="C236">
        <v>18</v>
      </c>
      <c r="D236">
        <v>18</v>
      </c>
      <c r="E236" t="s">
        <v>83</v>
      </c>
      <c r="G236" s="154">
        <f>SUM(P236:W236)</f>
        <v>1</v>
      </c>
      <c r="H236" t="s">
        <v>577</v>
      </c>
      <c r="I236" t="s">
        <v>70</v>
      </c>
      <c r="J236" t="s">
        <v>71</v>
      </c>
      <c r="K236" t="s">
        <v>72</v>
      </c>
      <c r="L236">
        <v>174</v>
      </c>
      <c r="M236" t="s">
        <v>73</v>
      </c>
      <c r="N236" t="s">
        <v>1082</v>
      </c>
      <c r="P236" s="154">
        <f>IF(ISERROR(VLOOKUP($H236,Validation!$L$2:$L$64,1,FALSE)),0,1)</f>
        <v>0</v>
      </c>
      <c r="Q236" s="154">
        <f>IF(ISERROR(VLOOKUP($H236,Validation!$M$2:$M$64,1,FALSE)),0,1)</f>
        <v>0</v>
      </c>
      <c r="R236" s="158">
        <f>IF(ISERROR(VLOOKUP($H236,Validation!$N$2:$N$64,1,FALSE)),0,1)</f>
        <v>1</v>
      </c>
      <c r="S236" s="154">
        <f>IF(ISERROR(VLOOKUP($H236,Validation!$O$2:$O$64,1,FALSE)),0,1)</f>
        <v>0</v>
      </c>
      <c r="T236" s="154">
        <f>IF(ISERROR(VLOOKUP($H236,Validation!$P$2:$P$64,1,FALSE)),0,1)</f>
        <v>0</v>
      </c>
      <c r="U236" s="154">
        <f>IF(ISERROR(VLOOKUP($H236,Validation!$Q$2:$Q$64,1,FALSE)),0,1)</f>
        <v>0</v>
      </c>
      <c r="V236" s="154">
        <f>IF(ISERROR(VLOOKUP($H236,Validation!$R$2:$R$64,1,FALSE)),0,1)</f>
        <v>0</v>
      </c>
      <c r="W236" s="154">
        <f>IF(ISERROR(VLOOKUP($H236,Validation!$S$2:$S$64,1,FALSE)),0,1)</f>
        <v>0</v>
      </c>
    </row>
    <row r="237" spans="1:23" ht="15.75" x14ac:dyDescent="0.25">
      <c r="A237" s="155">
        <v>2018</v>
      </c>
      <c r="B237">
        <v>1</v>
      </c>
      <c r="C237">
        <v>19</v>
      </c>
      <c r="D237">
        <v>19</v>
      </c>
      <c r="E237" t="s">
        <v>28</v>
      </c>
      <c r="G237" s="154">
        <f>SUM(P237:W237)</f>
        <v>1</v>
      </c>
      <c r="H237" t="s">
        <v>1094</v>
      </c>
      <c r="I237" t="s">
        <v>70</v>
      </c>
      <c r="J237" t="s">
        <v>74</v>
      </c>
      <c r="K237" t="s">
        <v>99</v>
      </c>
      <c r="L237">
        <v>176</v>
      </c>
      <c r="M237" t="s">
        <v>1095</v>
      </c>
      <c r="N237" t="s">
        <v>1096</v>
      </c>
      <c r="P237" s="154">
        <f>IF(ISERROR(VLOOKUP($H237,Validation!$L$2:$L$64,1,FALSE)),0,1)</f>
        <v>0</v>
      </c>
      <c r="Q237" s="154">
        <f>IF(ISERROR(VLOOKUP($H237,Validation!$M$2:$M$64,1,FALSE)),0,1)</f>
        <v>0</v>
      </c>
      <c r="R237" s="158">
        <f>IF(ISERROR(VLOOKUP($H237,Validation!$N$2:$N$64,1,FALSE)),0,1)</f>
        <v>0</v>
      </c>
      <c r="S237" s="154">
        <f>IF(ISERROR(VLOOKUP($H237,Validation!$O$2:$O$64,1,FALSE)),0,1)</f>
        <v>0</v>
      </c>
      <c r="T237" s="154">
        <f>IF(ISERROR(VLOOKUP($H237,Validation!$P$2:$P$64,1,FALSE)),0,1)</f>
        <v>0</v>
      </c>
      <c r="U237" s="154">
        <f>IF(ISERROR(VLOOKUP($H237,Validation!$Q$2:$Q$64,1,FALSE)),0,1)</f>
        <v>1</v>
      </c>
      <c r="V237" s="154">
        <f>IF(ISERROR(VLOOKUP($H237,Validation!$R$2:$R$64,1,FALSE)),0,1)</f>
        <v>0</v>
      </c>
      <c r="W237" s="154">
        <f>IF(ISERROR(VLOOKUP($H237,Validation!$S$2:$S$64,1,FALSE)),0,1)</f>
        <v>0</v>
      </c>
    </row>
    <row r="238" spans="1:23" ht="15.75" x14ac:dyDescent="0.25">
      <c r="A238" s="155">
        <v>2018</v>
      </c>
      <c r="B238">
        <v>1</v>
      </c>
      <c r="C238">
        <v>20</v>
      </c>
      <c r="D238">
        <v>20</v>
      </c>
      <c r="E238" t="s">
        <v>20</v>
      </c>
      <c r="G238" s="154">
        <f>SUM(P238:W238)</f>
        <v>1</v>
      </c>
      <c r="H238" t="s">
        <v>442</v>
      </c>
      <c r="I238" t="s">
        <v>70</v>
      </c>
      <c r="J238" t="s">
        <v>88</v>
      </c>
      <c r="K238" t="s">
        <v>86</v>
      </c>
      <c r="L238">
        <v>189</v>
      </c>
      <c r="M238" t="s">
        <v>89</v>
      </c>
      <c r="N238" t="s">
        <v>1097</v>
      </c>
      <c r="P238" s="154">
        <f>IF(ISERROR(VLOOKUP($H238,Validation!$L$2:$L$64,1,FALSE)),0,1)</f>
        <v>1</v>
      </c>
      <c r="Q238" s="154">
        <f>IF(ISERROR(VLOOKUP($H238,Validation!$M$2:$M$64,1,FALSE)),0,1)</f>
        <v>0</v>
      </c>
      <c r="R238" s="158">
        <f>IF(ISERROR(VLOOKUP($H238,Validation!$N$2:$N$64,1,FALSE)),0,1)</f>
        <v>0</v>
      </c>
      <c r="S238" s="154">
        <f>IF(ISERROR(VLOOKUP($H238,Validation!$O$2:$O$64,1,FALSE)),0,1)</f>
        <v>0</v>
      </c>
      <c r="T238" s="154">
        <f>IF(ISERROR(VLOOKUP($H238,Validation!$P$2:$P$64,1,FALSE)),0,1)</f>
        <v>0</v>
      </c>
      <c r="U238" s="154">
        <f>IF(ISERROR(VLOOKUP($H238,Validation!$Q$2:$Q$64,1,FALSE)),0,1)</f>
        <v>0</v>
      </c>
      <c r="V238" s="154">
        <f>IF(ISERROR(VLOOKUP($H238,Validation!$R$2:$R$64,1,FALSE)),0,1)</f>
        <v>0</v>
      </c>
      <c r="W238" s="154">
        <f>IF(ISERROR(VLOOKUP($H238,Validation!$S$2:$S$64,1,FALSE)),0,1)</f>
        <v>0</v>
      </c>
    </row>
    <row r="239" spans="1:23" ht="15.75" x14ac:dyDescent="0.25">
      <c r="A239" s="155">
        <v>2018</v>
      </c>
      <c r="B239">
        <v>1</v>
      </c>
      <c r="C239">
        <v>21</v>
      </c>
      <c r="D239">
        <v>21</v>
      </c>
      <c r="E239" t="s">
        <v>30</v>
      </c>
      <c r="G239" s="154">
        <f>SUM(P239:W239)</f>
        <v>1</v>
      </c>
      <c r="H239" t="s">
        <v>519</v>
      </c>
      <c r="I239" t="s">
        <v>79</v>
      </c>
      <c r="J239" t="s">
        <v>71</v>
      </c>
      <c r="K239" t="s">
        <v>78</v>
      </c>
      <c r="L239">
        <v>168</v>
      </c>
      <c r="M239" t="s">
        <v>73</v>
      </c>
      <c r="N239" t="s">
        <v>1098</v>
      </c>
      <c r="P239" s="154">
        <f>IF(ISERROR(VLOOKUP($H239,Validation!$L$2:$L$64,1,FALSE)),0,1)</f>
        <v>0</v>
      </c>
      <c r="Q239" s="154">
        <f>IF(ISERROR(VLOOKUP($H239,Validation!$M$2:$M$64,1,FALSE)),0,1)</f>
        <v>0</v>
      </c>
      <c r="R239" s="158">
        <f>IF(ISERROR(VLOOKUP($H239,Validation!$N$2:$N$64,1,FALSE)),0,1)</f>
        <v>0</v>
      </c>
      <c r="S239" s="154">
        <f>IF(ISERROR(VLOOKUP($H239,Validation!$O$2:$O$64,1,FALSE)),0,1)</f>
        <v>0</v>
      </c>
      <c r="T239" s="154">
        <f>IF(ISERROR(VLOOKUP($H239,Validation!$P$2:$P$64,1,FALSE)),0,1)</f>
        <v>0</v>
      </c>
      <c r="U239" s="154">
        <f>IF(ISERROR(VLOOKUP($H239,Validation!$Q$2:$Q$64,1,FALSE)),0,1)</f>
        <v>1</v>
      </c>
      <c r="V239" s="154">
        <f>IF(ISERROR(VLOOKUP($H239,Validation!$R$2:$R$64,1,FALSE)),0,1)</f>
        <v>0</v>
      </c>
      <c r="W239" s="154">
        <f>IF(ISERROR(VLOOKUP($H239,Validation!$S$2:$S$64,1,FALSE)),0,1)</f>
        <v>0</v>
      </c>
    </row>
    <row r="240" spans="1:23" ht="15.75" x14ac:dyDescent="0.25">
      <c r="A240" s="155">
        <v>2018</v>
      </c>
      <c r="B240">
        <v>1</v>
      </c>
      <c r="C240">
        <v>22</v>
      </c>
      <c r="D240">
        <v>22</v>
      </c>
      <c r="E240" t="s">
        <v>26</v>
      </c>
      <c r="F240" t="s">
        <v>1099</v>
      </c>
      <c r="G240" s="154">
        <f>SUM(P240:W240)</f>
        <v>1</v>
      </c>
      <c r="H240" t="s">
        <v>1100</v>
      </c>
      <c r="I240" t="s">
        <v>79</v>
      </c>
      <c r="J240" t="s">
        <v>74</v>
      </c>
      <c r="K240" t="s">
        <v>77</v>
      </c>
      <c r="L240">
        <v>198</v>
      </c>
      <c r="M240" t="s">
        <v>142</v>
      </c>
      <c r="N240" t="s">
        <v>96</v>
      </c>
      <c r="P240" s="154">
        <f>IF(ISERROR(VLOOKUP($H240,Validation!$L$2:$L$64,1,FALSE)),0,1)</f>
        <v>0</v>
      </c>
      <c r="Q240" s="154">
        <f>IF(ISERROR(VLOOKUP($H240,Validation!$M$2:$M$64,1,FALSE)),0,1)</f>
        <v>1</v>
      </c>
      <c r="R240" s="158">
        <f>IF(ISERROR(VLOOKUP($H240,Validation!$N$2:$N$64,1,FALSE)),0,1)</f>
        <v>0</v>
      </c>
      <c r="S240" s="154">
        <f>IF(ISERROR(VLOOKUP($H240,Validation!$O$2:$O$64,1,FALSE)),0,1)</f>
        <v>0</v>
      </c>
      <c r="T240" s="154">
        <f>IF(ISERROR(VLOOKUP($H240,Validation!$P$2:$P$64,1,FALSE)),0,1)</f>
        <v>0</v>
      </c>
      <c r="U240" s="154">
        <f>IF(ISERROR(VLOOKUP($H240,Validation!$Q$2:$Q$64,1,FALSE)),0,1)</f>
        <v>0</v>
      </c>
      <c r="V240" s="154">
        <f>IF(ISERROR(VLOOKUP($H240,Validation!$R$2:$R$64,1,FALSE)),0,1)</f>
        <v>0</v>
      </c>
      <c r="W240" s="154">
        <f>IF(ISERROR(VLOOKUP($H240,Validation!$S$2:$S$64,1,FALSE)),0,1)</f>
        <v>0</v>
      </c>
    </row>
    <row r="241" spans="1:23" ht="15.75" x14ac:dyDescent="0.25">
      <c r="A241" s="155">
        <v>2018</v>
      </c>
      <c r="B241">
        <v>1</v>
      </c>
      <c r="C241">
        <v>23</v>
      </c>
      <c r="D241">
        <v>23</v>
      </c>
      <c r="E241" t="s">
        <v>6</v>
      </c>
      <c r="G241" s="154">
        <f>SUM(P241:W241)</f>
        <v>0</v>
      </c>
      <c r="H241" t="s">
        <v>1101</v>
      </c>
      <c r="I241" t="s">
        <v>70</v>
      </c>
      <c r="J241" t="s">
        <v>94</v>
      </c>
      <c r="K241" t="s">
        <v>72</v>
      </c>
      <c r="L241">
        <v>183</v>
      </c>
      <c r="M241" t="s">
        <v>95</v>
      </c>
      <c r="N241" t="s">
        <v>1102</v>
      </c>
      <c r="P241" s="154">
        <f>IF(ISERROR(VLOOKUP($H241,Validation!$L$2:$L$64,1,FALSE)),0,1)</f>
        <v>0</v>
      </c>
      <c r="Q241" s="154">
        <f>IF(ISERROR(VLOOKUP($H241,Validation!$M$2:$M$64,1,FALSE)),0,1)</f>
        <v>0</v>
      </c>
      <c r="R241" s="158">
        <f>IF(ISERROR(VLOOKUP($H241,Validation!$N$2:$N$64,1,FALSE)),0,1)</f>
        <v>0</v>
      </c>
      <c r="S241" s="154">
        <f>IF(ISERROR(VLOOKUP($H241,Validation!$O$2:$O$64,1,FALSE)),0,1)</f>
        <v>0</v>
      </c>
      <c r="T241" s="154">
        <f>IF(ISERROR(VLOOKUP($H241,Validation!$P$2:$P$64,1,FALSE)),0,1)</f>
        <v>0</v>
      </c>
      <c r="U241" s="154">
        <f>IF(ISERROR(VLOOKUP($H241,Validation!$Q$2:$Q$64,1,FALSE)),0,1)</f>
        <v>0</v>
      </c>
      <c r="V241" s="154">
        <f>IF(ISERROR(VLOOKUP($H241,Validation!$R$2:$R$64,1,FALSE)),0,1)</f>
        <v>0</v>
      </c>
      <c r="W241" s="154">
        <f>IF(ISERROR(VLOOKUP($H241,Validation!$S$2:$S$64,1,FALSE)),0,1)</f>
        <v>0</v>
      </c>
    </row>
    <row r="242" spans="1:23" ht="15.75" x14ac:dyDescent="0.25">
      <c r="A242" s="155">
        <v>2018</v>
      </c>
      <c r="B242">
        <v>1</v>
      </c>
      <c r="C242">
        <v>24</v>
      </c>
      <c r="D242">
        <v>24</v>
      </c>
      <c r="E242" t="s">
        <v>21</v>
      </c>
      <c r="G242" s="154">
        <f>SUM(P242:W242)</f>
        <v>0</v>
      </c>
      <c r="H242" t="s">
        <v>1103</v>
      </c>
      <c r="I242" t="s">
        <v>79</v>
      </c>
      <c r="J242" t="s">
        <v>94</v>
      </c>
      <c r="K242" t="s">
        <v>72</v>
      </c>
      <c r="L242">
        <v>176</v>
      </c>
      <c r="M242" t="s">
        <v>98</v>
      </c>
      <c r="N242" t="s">
        <v>1104</v>
      </c>
      <c r="P242" s="154">
        <f>IF(ISERROR(VLOOKUP($H242,Validation!$L$2:$L$64,1,FALSE)),0,1)</f>
        <v>0</v>
      </c>
      <c r="Q242" s="154">
        <f>IF(ISERROR(VLOOKUP($H242,Validation!$M$2:$M$64,1,FALSE)),0,1)</f>
        <v>0</v>
      </c>
      <c r="R242" s="158">
        <f>IF(ISERROR(VLOOKUP($H242,Validation!$N$2:$N$64,1,FALSE)),0,1)</f>
        <v>0</v>
      </c>
      <c r="S242" s="154">
        <f>IF(ISERROR(VLOOKUP($H242,Validation!$O$2:$O$64,1,FALSE)),0,1)</f>
        <v>0</v>
      </c>
      <c r="T242" s="154">
        <f>IF(ISERROR(VLOOKUP($H242,Validation!$P$2:$P$64,1,FALSE)),0,1)</f>
        <v>0</v>
      </c>
      <c r="U242" s="154">
        <f>IF(ISERROR(VLOOKUP($H242,Validation!$Q$2:$Q$64,1,FALSE)),0,1)</f>
        <v>0</v>
      </c>
      <c r="V242" s="154">
        <f>IF(ISERROR(VLOOKUP($H242,Validation!$R$2:$R$64,1,FALSE)),0,1)</f>
        <v>0</v>
      </c>
      <c r="W242" s="154">
        <f>IF(ISERROR(VLOOKUP($H242,Validation!$S$2:$S$64,1,FALSE)),0,1)</f>
        <v>0</v>
      </c>
    </row>
    <row r="243" spans="1:23" ht="15.75" x14ac:dyDescent="0.25">
      <c r="A243" s="155">
        <v>2018</v>
      </c>
      <c r="B243">
        <v>1</v>
      </c>
      <c r="C243">
        <v>25</v>
      </c>
      <c r="D243">
        <v>25</v>
      </c>
      <c r="E243" t="s">
        <v>31</v>
      </c>
      <c r="F243" t="s">
        <v>1105</v>
      </c>
      <c r="G243" s="154">
        <f>SUM(P243:W243)</f>
        <v>1</v>
      </c>
      <c r="H243" t="s">
        <v>354</v>
      </c>
      <c r="I243" t="s">
        <v>85</v>
      </c>
      <c r="J243" t="s">
        <v>1106</v>
      </c>
      <c r="K243" t="s">
        <v>86</v>
      </c>
      <c r="L243">
        <v>176</v>
      </c>
      <c r="M243" t="s">
        <v>98</v>
      </c>
      <c r="N243" t="s">
        <v>1107</v>
      </c>
      <c r="P243" s="154">
        <f>IF(ISERROR(VLOOKUP($H243,Validation!$L$2:$L$64,1,FALSE)),0,1)</f>
        <v>0</v>
      </c>
      <c r="Q243" s="154">
        <f>IF(ISERROR(VLOOKUP($H243,Validation!$M$2:$M$64,1,FALSE)),0,1)</f>
        <v>0</v>
      </c>
      <c r="R243" s="158">
        <f>IF(ISERROR(VLOOKUP($H243,Validation!$N$2:$N$64,1,FALSE)),0,1)</f>
        <v>0</v>
      </c>
      <c r="S243" s="154">
        <f>IF(ISERROR(VLOOKUP($H243,Validation!$O$2:$O$64,1,FALSE)),0,1)</f>
        <v>0</v>
      </c>
      <c r="T243" s="154">
        <f>IF(ISERROR(VLOOKUP($H243,Validation!$P$2:$P$64,1,FALSE)),0,1)</f>
        <v>1</v>
      </c>
      <c r="U243" s="154">
        <f>IF(ISERROR(VLOOKUP($H243,Validation!$Q$2:$Q$64,1,FALSE)),0,1)</f>
        <v>0</v>
      </c>
      <c r="V243" s="154">
        <f>IF(ISERROR(VLOOKUP($H243,Validation!$R$2:$R$64,1,FALSE)),0,1)</f>
        <v>0</v>
      </c>
      <c r="W243" s="154">
        <f>IF(ISERROR(VLOOKUP($H243,Validation!$S$2:$S$64,1,FALSE)),0,1)</f>
        <v>0</v>
      </c>
    </row>
    <row r="244" spans="1:23" ht="15.75" x14ac:dyDescent="0.25">
      <c r="A244" s="155">
        <v>2018</v>
      </c>
      <c r="B244">
        <v>1</v>
      </c>
      <c r="C244">
        <v>26</v>
      </c>
      <c r="D244">
        <v>26</v>
      </c>
      <c r="E244" t="s">
        <v>27</v>
      </c>
      <c r="F244" t="s">
        <v>1108</v>
      </c>
      <c r="G244" s="154">
        <f>SUM(P244:W244)</f>
        <v>0</v>
      </c>
      <c r="H244" t="s">
        <v>1109</v>
      </c>
      <c r="I244" t="s">
        <v>79</v>
      </c>
      <c r="J244" t="s">
        <v>71</v>
      </c>
      <c r="K244" t="s">
        <v>72</v>
      </c>
      <c r="L244">
        <v>187</v>
      </c>
      <c r="M244" t="s">
        <v>132</v>
      </c>
      <c r="N244" t="s">
        <v>1110</v>
      </c>
      <c r="P244" s="154">
        <f>IF(ISERROR(VLOOKUP($H244,Validation!$L$2:$L$64,1,FALSE)),0,1)</f>
        <v>0</v>
      </c>
      <c r="Q244" s="154">
        <f>IF(ISERROR(VLOOKUP($H244,Validation!$M$2:$M$64,1,FALSE)),0,1)</f>
        <v>0</v>
      </c>
      <c r="R244" s="158">
        <f>IF(ISERROR(VLOOKUP($H244,Validation!$N$2:$N$64,1,FALSE)),0,1)</f>
        <v>0</v>
      </c>
      <c r="S244" s="154">
        <f>IF(ISERROR(VLOOKUP($H244,Validation!$O$2:$O$64,1,FALSE)),0,1)</f>
        <v>0</v>
      </c>
      <c r="T244" s="154">
        <f>IF(ISERROR(VLOOKUP($H244,Validation!$P$2:$P$64,1,FALSE)),0,1)</f>
        <v>0</v>
      </c>
      <c r="U244" s="154">
        <f>IF(ISERROR(VLOOKUP($H244,Validation!$Q$2:$Q$64,1,FALSE)),0,1)</f>
        <v>0</v>
      </c>
      <c r="V244" s="154">
        <f>IF(ISERROR(VLOOKUP($H244,Validation!$R$2:$R$64,1,FALSE)),0,1)</f>
        <v>0</v>
      </c>
      <c r="W244" s="154">
        <f>IF(ISERROR(VLOOKUP($H244,Validation!$S$2:$S$64,1,FALSE)),0,1)</f>
        <v>0</v>
      </c>
    </row>
    <row r="245" spans="1:23" ht="15.75" x14ac:dyDescent="0.25">
      <c r="A245" s="155">
        <v>2018</v>
      </c>
      <c r="B245">
        <v>1</v>
      </c>
      <c r="C245">
        <v>27</v>
      </c>
      <c r="D245">
        <v>27</v>
      </c>
      <c r="E245" t="s">
        <v>13</v>
      </c>
      <c r="F245" t="s">
        <v>1111</v>
      </c>
      <c r="G245" s="154">
        <f>SUM(P245:W245)</f>
        <v>0</v>
      </c>
      <c r="H245" t="s">
        <v>1112</v>
      </c>
      <c r="I245" t="s">
        <v>79</v>
      </c>
      <c r="J245" t="s">
        <v>71</v>
      </c>
      <c r="K245" t="s">
        <v>99</v>
      </c>
      <c r="L245">
        <v>172</v>
      </c>
      <c r="M245" t="s">
        <v>87</v>
      </c>
      <c r="N245" t="s">
        <v>1113</v>
      </c>
      <c r="P245" s="154">
        <f>IF(ISERROR(VLOOKUP($H245,Validation!$L$2:$L$64,1,FALSE)),0,1)</f>
        <v>0</v>
      </c>
      <c r="Q245" s="154">
        <f>IF(ISERROR(VLOOKUP($H245,Validation!$M$2:$M$64,1,FALSE)),0,1)</f>
        <v>0</v>
      </c>
      <c r="R245" s="158">
        <f>IF(ISERROR(VLOOKUP($H245,Validation!$N$2:$N$64,1,FALSE)),0,1)</f>
        <v>0</v>
      </c>
      <c r="S245" s="154">
        <f>IF(ISERROR(VLOOKUP($H245,Validation!$O$2:$O$64,1,FALSE)),0,1)</f>
        <v>0</v>
      </c>
      <c r="T245" s="154">
        <f>IF(ISERROR(VLOOKUP($H245,Validation!$P$2:$P$64,1,FALSE)),0,1)</f>
        <v>0</v>
      </c>
      <c r="U245" s="154">
        <f>IF(ISERROR(VLOOKUP($H245,Validation!$Q$2:$Q$64,1,FALSE)),0,1)</f>
        <v>0</v>
      </c>
      <c r="V245" s="154">
        <f>IF(ISERROR(VLOOKUP($H245,Validation!$R$2:$R$64,1,FALSE)),0,1)</f>
        <v>0</v>
      </c>
      <c r="W245" s="154">
        <f>IF(ISERROR(VLOOKUP($H245,Validation!$S$2:$S$64,1,FALSE)),0,1)</f>
        <v>0</v>
      </c>
    </row>
    <row r="246" spans="1:23" ht="15.75" x14ac:dyDescent="0.25">
      <c r="A246" s="155">
        <v>2018</v>
      </c>
      <c r="B246">
        <v>1</v>
      </c>
      <c r="C246">
        <v>28</v>
      </c>
      <c r="D246">
        <v>28</v>
      </c>
      <c r="E246" t="s">
        <v>26</v>
      </c>
      <c r="F246" t="s">
        <v>1114</v>
      </c>
      <c r="G246" s="154">
        <f>SUM(P246:W246)</f>
        <v>1</v>
      </c>
      <c r="H246" t="s">
        <v>1115</v>
      </c>
      <c r="I246" t="s">
        <v>79</v>
      </c>
      <c r="J246" t="s">
        <v>94</v>
      </c>
      <c r="K246" t="s">
        <v>78</v>
      </c>
      <c r="L246">
        <v>172</v>
      </c>
      <c r="M246" t="s">
        <v>95</v>
      </c>
      <c r="N246" t="s">
        <v>1102</v>
      </c>
      <c r="P246" s="154">
        <f>IF(ISERROR(VLOOKUP($H246,Validation!$L$2:$L$64,1,FALSE)),0,1)</f>
        <v>0</v>
      </c>
      <c r="Q246" s="154">
        <f>IF(ISERROR(VLOOKUP($H246,Validation!$M$2:$M$64,1,FALSE)),0,1)</f>
        <v>0</v>
      </c>
      <c r="R246" s="158">
        <f>IF(ISERROR(VLOOKUP($H246,Validation!$N$2:$N$64,1,FALSE)),0,1)</f>
        <v>0</v>
      </c>
      <c r="S246" s="154">
        <f>IF(ISERROR(VLOOKUP($H246,Validation!$O$2:$O$64,1,FALSE)),0,1)</f>
        <v>0</v>
      </c>
      <c r="T246" s="154">
        <f>IF(ISERROR(VLOOKUP($H246,Validation!$P$2:$P$64,1,FALSE)),0,1)</f>
        <v>1</v>
      </c>
      <c r="U246" s="154">
        <f>IF(ISERROR(VLOOKUP($H246,Validation!$Q$2:$Q$64,1,FALSE)),0,1)</f>
        <v>0</v>
      </c>
      <c r="V246" s="154">
        <f>IF(ISERROR(VLOOKUP($H246,Validation!$R$2:$R$64,1,FALSE)),0,1)</f>
        <v>0</v>
      </c>
      <c r="W246" s="154">
        <f>IF(ISERROR(VLOOKUP($H246,Validation!$S$2:$S$64,1,FALSE)),0,1)</f>
        <v>0</v>
      </c>
    </row>
    <row r="247" spans="1:23" ht="15.75" x14ac:dyDescent="0.25">
      <c r="A247" s="155">
        <v>2018</v>
      </c>
      <c r="B247">
        <v>1</v>
      </c>
      <c r="C247">
        <v>29</v>
      </c>
      <c r="D247">
        <v>29</v>
      </c>
      <c r="E247" t="s">
        <v>33</v>
      </c>
      <c r="F247" t="s">
        <v>1116</v>
      </c>
      <c r="G247" s="154">
        <f>SUM(P247:W247)</f>
        <v>1</v>
      </c>
      <c r="H247" t="s">
        <v>865</v>
      </c>
      <c r="I247" t="s">
        <v>79</v>
      </c>
      <c r="J247" t="s">
        <v>94</v>
      </c>
      <c r="K247" t="s">
        <v>78</v>
      </c>
      <c r="L247">
        <v>186</v>
      </c>
      <c r="M247" t="s">
        <v>73</v>
      </c>
      <c r="N247" t="s">
        <v>1076</v>
      </c>
      <c r="P247" s="154">
        <f>IF(ISERROR(VLOOKUP($H247,Validation!$L$2:$L$64,1,FALSE)),0,1)</f>
        <v>0</v>
      </c>
      <c r="Q247" s="154">
        <f>IF(ISERROR(VLOOKUP($H247,Validation!$M$2:$M$64,1,FALSE)),0,1)</f>
        <v>0</v>
      </c>
      <c r="R247" s="158">
        <f>IF(ISERROR(VLOOKUP($H247,Validation!$N$2:$N$64,1,FALSE)),0,1)</f>
        <v>0</v>
      </c>
      <c r="S247" s="154">
        <f>IF(ISERROR(VLOOKUP($H247,Validation!$O$2:$O$64,1,FALSE)),0,1)</f>
        <v>0</v>
      </c>
      <c r="T247" s="154">
        <f>IF(ISERROR(VLOOKUP($H247,Validation!$P$2:$P$64,1,FALSE)),0,1)</f>
        <v>1</v>
      </c>
      <c r="U247" s="154">
        <f>IF(ISERROR(VLOOKUP($H247,Validation!$Q$2:$Q$64,1,FALSE)),0,1)</f>
        <v>0</v>
      </c>
      <c r="V247" s="154">
        <f>IF(ISERROR(VLOOKUP($H247,Validation!$R$2:$R$64,1,FALSE)),0,1)</f>
        <v>0</v>
      </c>
      <c r="W247" s="154">
        <f>IF(ISERROR(VLOOKUP($H247,Validation!$S$2:$S$64,1,FALSE)),0,1)</f>
        <v>0</v>
      </c>
    </row>
    <row r="248" spans="1:23" ht="15.75" x14ac:dyDescent="0.25">
      <c r="A248" s="155">
        <v>2018</v>
      </c>
      <c r="B248">
        <v>1</v>
      </c>
      <c r="C248">
        <v>30</v>
      </c>
      <c r="D248">
        <v>30</v>
      </c>
      <c r="E248" t="s">
        <v>17</v>
      </c>
      <c r="F248" t="s">
        <v>1117</v>
      </c>
      <c r="G248" s="154">
        <f>SUM(P248:W248)</f>
        <v>1</v>
      </c>
      <c r="H248" t="s">
        <v>1118</v>
      </c>
      <c r="I248" t="s">
        <v>70</v>
      </c>
      <c r="J248" t="s">
        <v>71</v>
      </c>
      <c r="K248" t="s">
        <v>86</v>
      </c>
      <c r="L248">
        <v>191</v>
      </c>
      <c r="M248" t="s">
        <v>87</v>
      </c>
      <c r="N248" t="s">
        <v>1113</v>
      </c>
      <c r="P248" s="154">
        <f>IF(ISERROR(VLOOKUP($H248,Validation!$L$2:$L$64,1,FALSE)),0,1)</f>
        <v>0</v>
      </c>
      <c r="Q248" s="154">
        <f>IF(ISERROR(VLOOKUP($H248,Validation!$M$2:$M$64,1,FALSE)),0,1)</f>
        <v>0</v>
      </c>
      <c r="R248" s="158">
        <f>IF(ISERROR(VLOOKUP($H248,Validation!$N$2:$N$64,1,FALSE)),0,1)</f>
        <v>0</v>
      </c>
      <c r="S248" s="154">
        <f>IF(ISERROR(VLOOKUP($H248,Validation!$O$2:$O$64,1,FALSE)),0,1)</f>
        <v>0</v>
      </c>
      <c r="T248" s="154">
        <f>IF(ISERROR(VLOOKUP($H248,Validation!$P$2:$P$64,1,FALSE)),0,1)</f>
        <v>0</v>
      </c>
      <c r="U248" s="154">
        <f>IF(ISERROR(VLOOKUP($H248,Validation!$Q$2:$Q$64,1,FALSE)),0,1)</f>
        <v>1</v>
      </c>
      <c r="V248" s="154">
        <f>IF(ISERROR(VLOOKUP($H248,Validation!$R$2:$R$64,1,FALSE)),0,1)</f>
        <v>0</v>
      </c>
      <c r="W248" s="154">
        <f>IF(ISERROR(VLOOKUP($H248,Validation!$S$2:$S$64,1,FALSE)),0,1)</f>
        <v>0</v>
      </c>
    </row>
    <row r="249" spans="1:23" ht="15.75" x14ac:dyDescent="0.25">
      <c r="A249" s="155">
        <v>2018</v>
      </c>
      <c r="B249">
        <v>1</v>
      </c>
      <c r="C249">
        <v>31</v>
      </c>
      <c r="D249">
        <v>31</v>
      </c>
      <c r="E249" t="s">
        <v>1119</v>
      </c>
      <c r="G249" s="154">
        <f>SUM(P249:W249)</f>
        <v>1</v>
      </c>
      <c r="H249" t="s">
        <v>1120</v>
      </c>
      <c r="I249" t="s">
        <v>79</v>
      </c>
      <c r="J249" t="s">
        <v>81</v>
      </c>
      <c r="K249" t="s">
        <v>77</v>
      </c>
      <c r="L249">
        <v>196</v>
      </c>
      <c r="M249" t="s">
        <v>82</v>
      </c>
      <c r="N249" t="s">
        <v>1121</v>
      </c>
      <c r="P249" s="154">
        <f>IF(ISERROR(VLOOKUP($H249,Validation!$L$2:$L$64,1,FALSE)),0,1)</f>
        <v>0</v>
      </c>
      <c r="Q249" s="154">
        <f>IF(ISERROR(VLOOKUP($H249,Validation!$M$2:$M$64,1,FALSE)),0,1)</f>
        <v>0</v>
      </c>
      <c r="R249" s="158">
        <f>IF(ISERROR(VLOOKUP($H249,Validation!$N$2:$N$64,1,FALSE)),0,1)</f>
        <v>0</v>
      </c>
      <c r="S249" s="154">
        <f>IF(ISERROR(VLOOKUP($H249,Validation!$O$2:$O$64,1,FALSE)),0,1)</f>
        <v>0</v>
      </c>
      <c r="T249" s="154">
        <f>IF(ISERROR(VLOOKUP($H249,Validation!$P$2:$P$64,1,FALSE)),0,1)</f>
        <v>0</v>
      </c>
      <c r="U249" s="154">
        <f>IF(ISERROR(VLOOKUP($H249,Validation!$Q$2:$Q$64,1,FALSE)),0,1)</f>
        <v>0</v>
      </c>
      <c r="V249" s="154">
        <f>IF(ISERROR(VLOOKUP($H249,Validation!$R$2:$R$64,1,FALSE)),0,1)</f>
        <v>0</v>
      </c>
      <c r="W249" s="154">
        <f>IF(ISERROR(VLOOKUP($H249,Validation!$S$2:$S$64,1,FALSE)),0,1)</f>
        <v>1</v>
      </c>
    </row>
    <row r="250" spans="1:23" ht="15.75" x14ac:dyDescent="0.25">
      <c r="A250" s="155">
        <v>2018</v>
      </c>
      <c r="B250">
        <v>2</v>
      </c>
      <c r="C250">
        <v>1</v>
      </c>
      <c r="D250">
        <v>32</v>
      </c>
      <c r="E250" t="s">
        <v>10</v>
      </c>
      <c r="G250" s="154">
        <f>SUM(P250:W250)</f>
        <v>0</v>
      </c>
      <c r="H250" t="s">
        <v>1123</v>
      </c>
      <c r="I250" t="s">
        <v>79</v>
      </c>
      <c r="J250" t="s">
        <v>74</v>
      </c>
      <c r="K250" t="s">
        <v>91</v>
      </c>
      <c r="L250">
        <v>218</v>
      </c>
      <c r="M250" t="s">
        <v>142</v>
      </c>
      <c r="N250" t="s">
        <v>96</v>
      </c>
      <c r="P250" s="154">
        <f>IF(ISERROR(VLOOKUP($H250,Validation!$L$2:$L$64,1,FALSE)),0,1)</f>
        <v>0</v>
      </c>
      <c r="Q250" s="154">
        <f>IF(ISERROR(VLOOKUP($H250,Validation!$M$2:$M$64,1,FALSE)),0,1)</f>
        <v>0</v>
      </c>
      <c r="R250" s="158">
        <f>IF(ISERROR(VLOOKUP($H250,Validation!$N$2:$N$64,1,FALSE)),0,1)</f>
        <v>0</v>
      </c>
      <c r="S250" s="154">
        <f>IF(ISERROR(VLOOKUP($H250,Validation!$O$2:$O$64,1,FALSE)),0,1)</f>
        <v>0</v>
      </c>
      <c r="T250" s="154">
        <f>IF(ISERROR(VLOOKUP($H250,Validation!$P$2:$P$64,1,FALSE)),0,1)</f>
        <v>0</v>
      </c>
      <c r="U250" s="154">
        <f>IF(ISERROR(VLOOKUP($H250,Validation!$Q$2:$Q$64,1,FALSE)),0,1)</f>
        <v>0</v>
      </c>
      <c r="V250" s="154">
        <f>IF(ISERROR(VLOOKUP($H250,Validation!$R$2:$R$64,1,FALSE)),0,1)</f>
        <v>0</v>
      </c>
      <c r="W250" s="154">
        <f>IF(ISERROR(VLOOKUP($H250,Validation!$S$2:$S$64,1,FALSE)),0,1)</f>
        <v>0</v>
      </c>
    </row>
    <row r="251" spans="1:23" ht="15.75" x14ac:dyDescent="0.25">
      <c r="A251" s="155">
        <v>2018</v>
      </c>
      <c r="B251">
        <v>2</v>
      </c>
      <c r="C251">
        <v>2</v>
      </c>
      <c r="D251">
        <v>33</v>
      </c>
      <c r="E251" t="s">
        <v>17</v>
      </c>
      <c r="F251" t="s">
        <v>1124</v>
      </c>
      <c r="G251" s="154">
        <f>SUM(P251:W251)</f>
        <v>1</v>
      </c>
      <c r="H251" t="s">
        <v>1125</v>
      </c>
      <c r="I251" t="s">
        <v>85</v>
      </c>
      <c r="J251" t="s">
        <v>94</v>
      </c>
      <c r="K251" t="s">
        <v>99</v>
      </c>
      <c r="L251">
        <v>181</v>
      </c>
      <c r="M251" t="s">
        <v>98</v>
      </c>
      <c r="N251" t="s">
        <v>1126</v>
      </c>
      <c r="P251" s="154">
        <f>IF(ISERROR(VLOOKUP($H251,Validation!$L$2:$L$64,1,FALSE)),0,1)</f>
        <v>1</v>
      </c>
      <c r="Q251" s="154">
        <f>IF(ISERROR(VLOOKUP($H251,Validation!$M$2:$M$64,1,FALSE)),0,1)</f>
        <v>0</v>
      </c>
      <c r="R251" s="158">
        <f>IF(ISERROR(VLOOKUP($H251,Validation!$N$2:$N$64,1,FALSE)),0,1)</f>
        <v>0</v>
      </c>
      <c r="S251" s="154">
        <f>IF(ISERROR(VLOOKUP($H251,Validation!$O$2:$O$64,1,FALSE)),0,1)</f>
        <v>0</v>
      </c>
      <c r="T251" s="154">
        <f>IF(ISERROR(VLOOKUP($H251,Validation!$P$2:$P$64,1,FALSE)),0,1)</f>
        <v>0</v>
      </c>
      <c r="U251" s="154">
        <f>IF(ISERROR(VLOOKUP($H251,Validation!$Q$2:$Q$64,1,FALSE)),0,1)</f>
        <v>0</v>
      </c>
      <c r="V251" s="154">
        <f>IF(ISERROR(VLOOKUP($H251,Validation!$R$2:$R$64,1,FALSE)),0,1)</f>
        <v>0</v>
      </c>
      <c r="W251" s="154">
        <f>IF(ISERROR(VLOOKUP($H251,Validation!$S$2:$S$64,1,FALSE)),0,1)</f>
        <v>0</v>
      </c>
    </row>
    <row r="252" spans="1:23" ht="15.75" x14ac:dyDescent="0.25">
      <c r="A252" s="155">
        <v>2018</v>
      </c>
      <c r="B252">
        <v>2</v>
      </c>
      <c r="C252">
        <v>3</v>
      </c>
      <c r="D252">
        <v>34</v>
      </c>
      <c r="E252" t="s">
        <v>19</v>
      </c>
      <c r="F252" t="s">
        <v>161</v>
      </c>
      <c r="G252" s="154">
        <f>SUM(P252:W252)</f>
        <v>0</v>
      </c>
      <c r="H252" t="s">
        <v>1127</v>
      </c>
      <c r="I252" t="s">
        <v>85</v>
      </c>
      <c r="J252" t="s">
        <v>71</v>
      </c>
      <c r="K252" t="s">
        <v>100</v>
      </c>
      <c r="L252">
        <v>204</v>
      </c>
      <c r="M252" t="s">
        <v>73</v>
      </c>
      <c r="N252" t="s">
        <v>1128</v>
      </c>
      <c r="P252" s="154">
        <f>IF(ISERROR(VLOOKUP($H252,Validation!$L$2:$L$64,1,FALSE)),0,1)</f>
        <v>0</v>
      </c>
      <c r="Q252" s="154">
        <f>IF(ISERROR(VLOOKUP($H252,Validation!$M$2:$M$64,1,FALSE)),0,1)</f>
        <v>0</v>
      </c>
      <c r="R252" s="158">
        <f>IF(ISERROR(VLOOKUP($H252,Validation!$N$2:$N$64,1,FALSE)),0,1)</f>
        <v>0</v>
      </c>
      <c r="S252" s="154">
        <f>IF(ISERROR(VLOOKUP($H252,Validation!$O$2:$O$64,1,FALSE)),0,1)</f>
        <v>0</v>
      </c>
      <c r="T252" s="154">
        <f>IF(ISERROR(VLOOKUP($H252,Validation!$P$2:$P$64,1,FALSE)),0,1)</f>
        <v>0</v>
      </c>
      <c r="U252" s="154">
        <f>IF(ISERROR(VLOOKUP($H252,Validation!$Q$2:$Q$64,1,FALSE)),0,1)</f>
        <v>0</v>
      </c>
      <c r="V252" s="154">
        <f>IF(ISERROR(VLOOKUP($H252,Validation!$R$2:$R$64,1,FALSE)),0,1)</f>
        <v>0</v>
      </c>
      <c r="W252" s="154">
        <f>IF(ISERROR(VLOOKUP($H252,Validation!$S$2:$S$64,1,FALSE)),0,1)</f>
        <v>0</v>
      </c>
    </row>
    <row r="253" spans="1:23" ht="15.75" x14ac:dyDescent="0.25">
      <c r="A253" s="155">
        <v>2018</v>
      </c>
      <c r="B253">
        <v>2</v>
      </c>
      <c r="C253">
        <v>4</v>
      </c>
      <c r="D253">
        <v>35</v>
      </c>
      <c r="E253" t="s">
        <v>22</v>
      </c>
      <c r="G253" s="154">
        <f>SUM(P253:W253)</f>
        <v>0</v>
      </c>
      <c r="H253" t="s">
        <v>1129</v>
      </c>
      <c r="I253" t="s">
        <v>85</v>
      </c>
      <c r="J253" t="s">
        <v>74</v>
      </c>
      <c r="K253" t="s">
        <v>72</v>
      </c>
      <c r="L253">
        <v>167</v>
      </c>
      <c r="M253" t="s">
        <v>1130</v>
      </c>
      <c r="N253" t="s">
        <v>1131</v>
      </c>
      <c r="P253" s="154">
        <f>IF(ISERROR(VLOOKUP($H253,Validation!$L$2:$L$64,1,FALSE)),0,1)</f>
        <v>0</v>
      </c>
      <c r="Q253" s="154">
        <f>IF(ISERROR(VLOOKUP($H253,Validation!$M$2:$M$64,1,FALSE)),0,1)</f>
        <v>0</v>
      </c>
      <c r="R253" s="158">
        <f>IF(ISERROR(VLOOKUP($H253,Validation!$N$2:$N$64,1,FALSE)),0,1)</f>
        <v>0</v>
      </c>
      <c r="S253" s="154">
        <f>IF(ISERROR(VLOOKUP($H253,Validation!$O$2:$O$64,1,FALSE)),0,1)</f>
        <v>0</v>
      </c>
      <c r="T253" s="154">
        <f>IF(ISERROR(VLOOKUP($H253,Validation!$P$2:$P$64,1,FALSE)),0,1)</f>
        <v>0</v>
      </c>
      <c r="U253" s="154">
        <f>IF(ISERROR(VLOOKUP($H253,Validation!$Q$2:$Q$64,1,FALSE)),0,1)</f>
        <v>0</v>
      </c>
      <c r="V253" s="154">
        <f>IF(ISERROR(VLOOKUP($H253,Validation!$R$2:$R$64,1,FALSE)),0,1)</f>
        <v>0</v>
      </c>
      <c r="W253" s="154">
        <f>IF(ISERROR(VLOOKUP($H253,Validation!$S$2:$S$64,1,FALSE)),0,1)</f>
        <v>0</v>
      </c>
    </row>
    <row r="254" spans="1:23" ht="15.75" x14ac:dyDescent="0.25">
      <c r="A254" s="155">
        <v>2018</v>
      </c>
      <c r="B254">
        <v>2</v>
      </c>
      <c r="C254">
        <v>5</v>
      </c>
      <c r="D254">
        <v>36</v>
      </c>
      <c r="E254" t="s">
        <v>17</v>
      </c>
      <c r="G254" s="154">
        <f>SUM(P254:W254)</f>
        <v>0</v>
      </c>
      <c r="H254" t="s">
        <v>1132</v>
      </c>
      <c r="I254" t="s">
        <v>79</v>
      </c>
      <c r="J254" t="s">
        <v>71</v>
      </c>
      <c r="K254" t="s">
        <v>86</v>
      </c>
      <c r="L254">
        <v>189</v>
      </c>
      <c r="M254" t="s">
        <v>87</v>
      </c>
      <c r="N254" t="s">
        <v>1077</v>
      </c>
      <c r="P254" s="154">
        <f>IF(ISERROR(VLOOKUP($H254,Validation!$L$2:$L$64,1,FALSE)),0,1)</f>
        <v>0</v>
      </c>
      <c r="Q254" s="154">
        <f>IF(ISERROR(VLOOKUP($H254,Validation!$M$2:$M$64,1,FALSE)),0,1)</f>
        <v>0</v>
      </c>
      <c r="R254" s="158">
        <f>IF(ISERROR(VLOOKUP($H254,Validation!$N$2:$N$64,1,FALSE)),0,1)</f>
        <v>0</v>
      </c>
      <c r="S254" s="154">
        <f>IF(ISERROR(VLOOKUP($H254,Validation!$O$2:$O$64,1,FALSE)),0,1)</f>
        <v>0</v>
      </c>
      <c r="T254" s="154">
        <f>IF(ISERROR(VLOOKUP($H254,Validation!$P$2:$P$64,1,FALSE)),0,1)</f>
        <v>0</v>
      </c>
      <c r="U254" s="154">
        <f>IF(ISERROR(VLOOKUP($H254,Validation!$Q$2:$Q$64,1,FALSE)),0,1)</f>
        <v>0</v>
      </c>
      <c r="V254" s="154">
        <f>IF(ISERROR(VLOOKUP($H254,Validation!$R$2:$R$64,1,FALSE)),0,1)</f>
        <v>0</v>
      </c>
      <c r="W254" s="154">
        <f>IF(ISERROR(VLOOKUP($H254,Validation!$S$2:$S$64,1,FALSE)),0,1)</f>
        <v>0</v>
      </c>
    </row>
    <row r="255" spans="1:23" ht="15.75" x14ac:dyDescent="0.25">
      <c r="A255" s="155">
        <v>2018</v>
      </c>
      <c r="B255">
        <v>2</v>
      </c>
      <c r="C255">
        <v>6</v>
      </c>
      <c r="D255">
        <v>37</v>
      </c>
      <c r="E255" t="s">
        <v>34</v>
      </c>
      <c r="G255" s="154">
        <f>SUM(P255:W255)</f>
        <v>0</v>
      </c>
      <c r="H255" t="s">
        <v>1133</v>
      </c>
      <c r="I255" t="s">
        <v>79</v>
      </c>
      <c r="J255" t="s">
        <v>71</v>
      </c>
      <c r="K255" t="s">
        <v>72</v>
      </c>
      <c r="L255">
        <v>200</v>
      </c>
      <c r="M255" t="s">
        <v>82</v>
      </c>
      <c r="N255" t="s">
        <v>1134</v>
      </c>
      <c r="P255" s="154">
        <f>IF(ISERROR(VLOOKUP($H255,Validation!$L$2:$L$64,1,FALSE)),0,1)</f>
        <v>0</v>
      </c>
      <c r="Q255" s="154">
        <f>IF(ISERROR(VLOOKUP($H255,Validation!$M$2:$M$64,1,FALSE)),0,1)</f>
        <v>0</v>
      </c>
      <c r="R255" s="158">
        <f>IF(ISERROR(VLOOKUP($H255,Validation!$N$2:$N$64,1,FALSE)),0,1)</f>
        <v>0</v>
      </c>
      <c r="S255" s="154">
        <f>IF(ISERROR(VLOOKUP($H255,Validation!$O$2:$O$64,1,FALSE)),0,1)</f>
        <v>0</v>
      </c>
      <c r="T255" s="154">
        <f>IF(ISERROR(VLOOKUP($H255,Validation!$P$2:$P$64,1,FALSE)),0,1)</f>
        <v>0</v>
      </c>
      <c r="U255" s="154">
        <f>IF(ISERROR(VLOOKUP($H255,Validation!$Q$2:$Q$64,1,FALSE)),0,1)</f>
        <v>0</v>
      </c>
      <c r="V255" s="154">
        <f>IF(ISERROR(VLOOKUP($H255,Validation!$R$2:$R$64,1,FALSE)),0,1)</f>
        <v>0</v>
      </c>
      <c r="W255" s="154">
        <f>IF(ISERROR(VLOOKUP($H255,Validation!$S$2:$S$64,1,FALSE)),0,1)</f>
        <v>0</v>
      </c>
    </row>
    <row r="256" spans="1:23" ht="15.75" x14ac:dyDescent="0.25">
      <c r="A256" s="155">
        <v>2018</v>
      </c>
      <c r="B256">
        <v>2</v>
      </c>
      <c r="C256">
        <v>7</v>
      </c>
      <c r="D256">
        <v>38</v>
      </c>
      <c r="E256" t="s">
        <v>22</v>
      </c>
      <c r="F256" t="s">
        <v>1135</v>
      </c>
      <c r="G256" s="154">
        <f>SUM(P256:W256)</f>
        <v>0</v>
      </c>
      <c r="H256" t="s">
        <v>1136</v>
      </c>
      <c r="I256" t="s">
        <v>79</v>
      </c>
      <c r="J256" t="s">
        <v>81</v>
      </c>
      <c r="K256" t="s">
        <v>78</v>
      </c>
      <c r="L256">
        <v>185</v>
      </c>
      <c r="M256" t="s">
        <v>92</v>
      </c>
      <c r="N256" t="s">
        <v>1137</v>
      </c>
      <c r="P256" s="154">
        <f>IF(ISERROR(VLOOKUP($H256,Validation!$L$2:$L$64,1,FALSE)),0,1)</f>
        <v>0</v>
      </c>
      <c r="Q256" s="154">
        <f>IF(ISERROR(VLOOKUP($H256,Validation!$M$2:$M$64,1,FALSE)),0,1)</f>
        <v>0</v>
      </c>
      <c r="R256" s="158">
        <f>IF(ISERROR(VLOOKUP($H256,Validation!$N$2:$N$64,1,FALSE)),0,1)</f>
        <v>0</v>
      </c>
      <c r="S256" s="154">
        <f>IF(ISERROR(VLOOKUP($H256,Validation!$O$2:$O$64,1,FALSE)),0,1)</f>
        <v>0</v>
      </c>
      <c r="T256" s="154">
        <f>IF(ISERROR(VLOOKUP($H256,Validation!$P$2:$P$64,1,FALSE)),0,1)</f>
        <v>0</v>
      </c>
      <c r="U256" s="154">
        <f>IF(ISERROR(VLOOKUP($H256,Validation!$Q$2:$Q$64,1,FALSE)),0,1)</f>
        <v>0</v>
      </c>
      <c r="V256" s="154">
        <f>IF(ISERROR(VLOOKUP($H256,Validation!$R$2:$R$64,1,FALSE)),0,1)</f>
        <v>0</v>
      </c>
      <c r="W256" s="154">
        <f>IF(ISERROR(VLOOKUP($H256,Validation!$S$2:$S$64,1,FALSE)),0,1)</f>
        <v>0</v>
      </c>
    </row>
    <row r="257" spans="1:23" ht="15.75" x14ac:dyDescent="0.25">
      <c r="A257" s="155">
        <v>2018</v>
      </c>
      <c r="B257">
        <v>2</v>
      </c>
      <c r="C257">
        <v>8</v>
      </c>
      <c r="D257">
        <v>39</v>
      </c>
      <c r="E257" t="s">
        <v>26</v>
      </c>
      <c r="G257" s="154">
        <f>SUM(P257:W257)</f>
        <v>1</v>
      </c>
      <c r="H257" t="s">
        <v>1138</v>
      </c>
      <c r="I257" t="s">
        <v>121</v>
      </c>
      <c r="J257" t="s">
        <v>94</v>
      </c>
      <c r="K257" t="s">
        <v>72</v>
      </c>
      <c r="L257">
        <v>173</v>
      </c>
      <c r="M257" t="s">
        <v>98</v>
      </c>
      <c r="N257" t="s">
        <v>1139</v>
      </c>
      <c r="P257" s="154">
        <f>IF(ISERROR(VLOOKUP($H257,Validation!$L$2:$L$64,1,FALSE)),0,1)</f>
        <v>0</v>
      </c>
      <c r="Q257" s="154">
        <f>IF(ISERROR(VLOOKUP($H257,Validation!$M$2:$M$64,1,FALSE)),0,1)</f>
        <v>0</v>
      </c>
      <c r="R257" s="158">
        <f>IF(ISERROR(VLOOKUP($H257,Validation!$N$2:$N$64,1,FALSE)),0,1)</f>
        <v>0</v>
      </c>
      <c r="S257" s="154">
        <f>IF(ISERROR(VLOOKUP($H257,Validation!$O$2:$O$64,1,FALSE)),0,1)</f>
        <v>1</v>
      </c>
      <c r="T257" s="154">
        <f>IF(ISERROR(VLOOKUP($H257,Validation!$P$2:$P$64,1,FALSE)),0,1)</f>
        <v>0</v>
      </c>
      <c r="U257" s="154">
        <f>IF(ISERROR(VLOOKUP($H257,Validation!$Q$2:$Q$64,1,FALSE)),0,1)</f>
        <v>0</v>
      </c>
      <c r="V257" s="154">
        <f>IF(ISERROR(VLOOKUP($H257,Validation!$R$2:$R$64,1,FALSE)),0,1)</f>
        <v>0</v>
      </c>
      <c r="W257" s="154">
        <f>IF(ISERROR(VLOOKUP($H257,Validation!$S$2:$S$64,1,FALSE)),0,1)</f>
        <v>0</v>
      </c>
    </row>
    <row r="258" spans="1:23" ht="15.75" x14ac:dyDescent="0.25">
      <c r="A258" s="155">
        <v>2018</v>
      </c>
      <c r="B258">
        <v>2</v>
      </c>
      <c r="C258">
        <v>9</v>
      </c>
      <c r="D258">
        <v>40</v>
      </c>
      <c r="E258" t="s">
        <v>18</v>
      </c>
      <c r="G258" s="154">
        <f>SUM(P258:W258)</f>
        <v>0</v>
      </c>
      <c r="H258" t="s">
        <v>1140</v>
      </c>
      <c r="I258" t="s">
        <v>70</v>
      </c>
      <c r="J258" t="s">
        <v>71</v>
      </c>
      <c r="K258" t="s">
        <v>75</v>
      </c>
      <c r="L258">
        <v>206</v>
      </c>
      <c r="M258" t="s">
        <v>73</v>
      </c>
      <c r="N258" t="s">
        <v>1141</v>
      </c>
      <c r="P258" s="154">
        <f>IF(ISERROR(VLOOKUP($H258,Validation!$L$2:$L$64,1,FALSE)),0,1)</f>
        <v>0</v>
      </c>
      <c r="Q258" s="154">
        <f>IF(ISERROR(VLOOKUP($H258,Validation!$M$2:$M$64,1,FALSE)),0,1)</f>
        <v>0</v>
      </c>
      <c r="R258" s="158">
        <f>IF(ISERROR(VLOOKUP($H258,Validation!$N$2:$N$64,1,FALSE)),0,1)</f>
        <v>0</v>
      </c>
      <c r="S258" s="154">
        <f>IF(ISERROR(VLOOKUP($H258,Validation!$O$2:$O$64,1,FALSE)),0,1)</f>
        <v>0</v>
      </c>
      <c r="T258" s="154">
        <f>IF(ISERROR(VLOOKUP($H258,Validation!$P$2:$P$64,1,FALSE)),0,1)</f>
        <v>0</v>
      </c>
      <c r="U258" s="154">
        <f>IF(ISERROR(VLOOKUP($H258,Validation!$Q$2:$Q$64,1,FALSE)),0,1)</f>
        <v>0</v>
      </c>
      <c r="V258" s="154">
        <f>IF(ISERROR(VLOOKUP($H258,Validation!$R$2:$R$64,1,FALSE)),0,1)</f>
        <v>0</v>
      </c>
      <c r="W258" s="154">
        <f>IF(ISERROR(VLOOKUP($H258,Validation!$S$2:$S$64,1,FALSE)),0,1)</f>
        <v>0</v>
      </c>
    </row>
    <row r="259" spans="1:23" ht="15.75" x14ac:dyDescent="0.25">
      <c r="A259" s="155">
        <v>2018</v>
      </c>
      <c r="B259">
        <v>2</v>
      </c>
      <c r="C259">
        <v>10</v>
      </c>
      <c r="D259">
        <v>41</v>
      </c>
      <c r="E259" t="s">
        <v>25</v>
      </c>
      <c r="G259" s="154">
        <f>SUM(P259:W259)</f>
        <v>1</v>
      </c>
      <c r="H259" t="s">
        <v>1142</v>
      </c>
      <c r="I259" t="s">
        <v>79</v>
      </c>
      <c r="J259" t="s">
        <v>71</v>
      </c>
      <c r="K259" t="s">
        <v>75</v>
      </c>
      <c r="L259">
        <v>198</v>
      </c>
      <c r="M259" t="s">
        <v>142</v>
      </c>
      <c r="N259" t="s">
        <v>96</v>
      </c>
      <c r="P259" s="154">
        <f>IF(ISERROR(VLOOKUP($H259,Validation!$L$2:$L$64,1,FALSE)),0,1)</f>
        <v>0</v>
      </c>
      <c r="Q259" s="154">
        <f>IF(ISERROR(VLOOKUP($H259,Validation!$M$2:$M$64,1,FALSE)),0,1)</f>
        <v>1</v>
      </c>
      <c r="R259" s="158">
        <f>IF(ISERROR(VLOOKUP($H259,Validation!$N$2:$N$64,1,FALSE)),0,1)</f>
        <v>0</v>
      </c>
      <c r="S259" s="154">
        <f>IF(ISERROR(VLOOKUP($H259,Validation!$O$2:$O$64,1,FALSE)),0,1)</f>
        <v>0</v>
      </c>
      <c r="T259" s="154">
        <f>IF(ISERROR(VLOOKUP($H259,Validation!$P$2:$P$64,1,FALSE)),0,1)</f>
        <v>0</v>
      </c>
      <c r="U259" s="154">
        <f>IF(ISERROR(VLOOKUP($H259,Validation!$Q$2:$Q$64,1,FALSE)),0,1)</f>
        <v>0</v>
      </c>
      <c r="V259" s="154">
        <f>IF(ISERROR(VLOOKUP($H259,Validation!$R$2:$R$64,1,FALSE)),0,1)</f>
        <v>0</v>
      </c>
      <c r="W259" s="154">
        <f>IF(ISERROR(VLOOKUP($H259,Validation!$S$2:$S$64,1,FALSE)),0,1)</f>
        <v>0</v>
      </c>
    </row>
    <row r="260" spans="1:23" ht="15.75" x14ac:dyDescent="0.25">
      <c r="A260" s="155">
        <v>2018</v>
      </c>
      <c r="B260">
        <v>2</v>
      </c>
      <c r="C260">
        <v>11</v>
      </c>
      <c r="D260">
        <v>42</v>
      </c>
      <c r="E260" t="s">
        <v>11</v>
      </c>
      <c r="G260" s="154">
        <f>SUM(P260:W260)</f>
        <v>0</v>
      </c>
      <c r="H260" t="s">
        <v>1143</v>
      </c>
      <c r="I260" t="s">
        <v>70</v>
      </c>
      <c r="J260" t="s">
        <v>74</v>
      </c>
      <c r="K260" t="s">
        <v>78</v>
      </c>
      <c r="L260">
        <v>174</v>
      </c>
      <c r="M260" t="s">
        <v>93</v>
      </c>
      <c r="N260" t="s">
        <v>1144</v>
      </c>
      <c r="P260" s="154">
        <f>IF(ISERROR(VLOOKUP($H260,Validation!$L$2:$L$64,1,FALSE)),0,1)</f>
        <v>0</v>
      </c>
      <c r="Q260" s="154">
        <f>IF(ISERROR(VLOOKUP($H260,Validation!$M$2:$M$64,1,FALSE)),0,1)</f>
        <v>0</v>
      </c>
      <c r="R260" s="158">
        <f>IF(ISERROR(VLOOKUP($H260,Validation!$N$2:$N$64,1,FALSE)),0,1)</f>
        <v>0</v>
      </c>
      <c r="S260" s="154">
        <f>IF(ISERROR(VLOOKUP($H260,Validation!$O$2:$O$64,1,FALSE)),0,1)</f>
        <v>0</v>
      </c>
      <c r="T260" s="154">
        <f>IF(ISERROR(VLOOKUP($H260,Validation!$P$2:$P$64,1,FALSE)),0,1)</f>
        <v>0</v>
      </c>
      <c r="U260" s="154">
        <f>IF(ISERROR(VLOOKUP($H260,Validation!$Q$2:$Q$64,1,FALSE)),0,1)</f>
        <v>0</v>
      </c>
      <c r="V260" s="154">
        <f>IF(ISERROR(VLOOKUP($H260,Validation!$R$2:$R$64,1,FALSE)),0,1)</f>
        <v>0</v>
      </c>
      <c r="W260" s="154">
        <f>IF(ISERROR(VLOOKUP($H260,Validation!$S$2:$S$64,1,FALSE)),0,1)</f>
        <v>0</v>
      </c>
    </row>
    <row r="261" spans="1:23" ht="15.75" x14ac:dyDescent="0.25">
      <c r="A261" s="155">
        <v>2018</v>
      </c>
      <c r="B261">
        <v>2</v>
      </c>
      <c r="C261">
        <v>12</v>
      </c>
      <c r="D261">
        <v>43</v>
      </c>
      <c r="E261" t="s">
        <v>25</v>
      </c>
      <c r="F261" t="s">
        <v>1084</v>
      </c>
      <c r="G261" s="154">
        <f>SUM(P261:W261)</f>
        <v>0</v>
      </c>
      <c r="H261" t="s">
        <v>1145</v>
      </c>
      <c r="I261" t="s">
        <v>70</v>
      </c>
      <c r="J261" t="s">
        <v>81</v>
      </c>
      <c r="K261" t="s">
        <v>120</v>
      </c>
      <c r="L261">
        <v>152</v>
      </c>
      <c r="M261" t="s">
        <v>92</v>
      </c>
      <c r="N261" t="s">
        <v>1137</v>
      </c>
      <c r="P261" s="154">
        <f>IF(ISERROR(VLOOKUP($H261,Validation!$L$2:$L$64,1,FALSE)),0,1)</f>
        <v>0</v>
      </c>
      <c r="Q261" s="154">
        <f>IF(ISERROR(VLOOKUP($H261,Validation!$M$2:$M$64,1,FALSE)),0,1)</f>
        <v>0</v>
      </c>
      <c r="R261" s="158">
        <f>IF(ISERROR(VLOOKUP($H261,Validation!$N$2:$N$64,1,FALSE)),0,1)</f>
        <v>0</v>
      </c>
      <c r="S261" s="154">
        <f>IF(ISERROR(VLOOKUP($H261,Validation!$O$2:$O$64,1,FALSE)),0,1)</f>
        <v>0</v>
      </c>
      <c r="T261" s="154">
        <f>IF(ISERROR(VLOOKUP($H261,Validation!$P$2:$P$64,1,FALSE)),0,1)</f>
        <v>0</v>
      </c>
      <c r="U261" s="154">
        <f>IF(ISERROR(VLOOKUP($H261,Validation!$Q$2:$Q$64,1,FALSE)),0,1)</f>
        <v>0</v>
      </c>
      <c r="V261" s="154">
        <f>IF(ISERROR(VLOOKUP($H261,Validation!$R$2:$R$64,1,FALSE)),0,1)</f>
        <v>0</v>
      </c>
      <c r="W261" s="154">
        <f>IF(ISERROR(VLOOKUP($H261,Validation!$S$2:$S$64,1,FALSE)),0,1)</f>
        <v>0</v>
      </c>
    </row>
    <row r="262" spans="1:23" ht="15.75" x14ac:dyDescent="0.25">
      <c r="A262" s="155">
        <v>2018</v>
      </c>
      <c r="B262">
        <v>2</v>
      </c>
      <c r="C262">
        <v>13</v>
      </c>
      <c r="D262">
        <v>44</v>
      </c>
      <c r="E262" t="s">
        <v>16</v>
      </c>
      <c r="G262" s="154">
        <f>SUM(P262:W262)</f>
        <v>0</v>
      </c>
      <c r="H262" t="s">
        <v>1146</v>
      </c>
      <c r="I262" t="s">
        <v>85</v>
      </c>
      <c r="J262" t="s">
        <v>94</v>
      </c>
      <c r="K262" t="s">
        <v>91</v>
      </c>
      <c r="L262">
        <v>207</v>
      </c>
      <c r="M262" t="s">
        <v>98</v>
      </c>
      <c r="N262" t="s">
        <v>1126</v>
      </c>
      <c r="P262" s="154">
        <f>IF(ISERROR(VLOOKUP($H262,Validation!$L$2:$L$64,1,FALSE)),0,1)</f>
        <v>0</v>
      </c>
      <c r="Q262" s="154">
        <f>IF(ISERROR(VLOOKUP($H262,Validation!$M$2:$M$64,1,FALSE)),0,1)</f>
        <v>0</v>
      </c>
      <c r="R262" s="158">
        <f>IF(ISERROR(VLOOKUP($H262,Validation!$N$2:$N$64,1,FALSE)),0,1)</f>
        <v>0</v>
      </c>
      <c r="S262" s="154">
        <f>IF(ISERROR(VLOOKUP($H262,Validation!$O$2:$O$64,1,FALSE)),0,1)</f>
        <v>0</v>
      </c>
      <c r="T262" s="154">
        <f>IF(ISERROR(VLOOKUP($H262,Validation!$P$2:$P$64,1,FALSE)),0,1)</f>
        <v>0</v>
      </c>
      <c r="U262" s="154">
        <f>IF(ISERROR(VLOOKUP($H262,Validation!$Q$2:$Q$64,1,FALSE)),0,1)</f>
        <v>0</v>
      </c>
      <c r="V262" s="154">
        <f>IF(ISERROR(VLOOKUP($H262,Validation!$R$2:$R$64,1,FALSE)),0,1)</f>
        <v>0</v>
      </c>
      <c r="W262" s="154">
        <f>IF(ISERROR(VLOOKUP($H262,Validation!$S$2:$S$64,1,FALSE)),0,1)</f>
        <v>0</v>
      </c>
    </row>
    <row r="263" spans="1:23" ht="15.75" x14ac:dyDescent="0.25">
      <c r="A263" s="155">
        <v>2018</v>
      </c>
      <c r="B263">
        <v>2</v>
      </c>
      <c r="C263">
        <v>14</v>
      </c>
      <c r="D263">
        <v>45</v>
      </c>
      <c r="E263" t="s">
        <v>31</v>
      </c>
      <c r="G263" s="154">
        <f>SUM(P263:W263)</f>
        <v>0</v>
      </c>
      <c r="H263" t="s">
        <v>1147</v>
      </c>
      <c r="I263" t="s">
        <v>79</v>
      </c>
      <c r="J263" t="s">
        <v>74</v>
      </c>
      <c r="K263" t="s">
        <v>97</v>
      </c>
      <c r="L263">
        <v>172</v>
      </c>
      <c r="M263" t="s">
        <v>123</v>
      </c>
      <c r="N263" t="s">
        <v>1148</v>
      </c>
      <c r="P263" s="154">
        <f>IF(ISERROR(VLOOKUP($H263,Validation!$L$2:$L$64,1,FALSE)),0,1)</f>
        <v>0</v>
      </c>
      <c r="Q263" s="154">
        <f>IF(ISERROR(VLOOKUP($H263,Validation!$M$2:$M$64,1,FALSE)),0,1)</f>
        <v>0</v>
      </c>
      <c r="R263" s="158">
        <f>IF(ISERROR(VLOOKUP($H263,Validation!$N$2:$N$64,1,FALSE)),0,1)</f>
        <v>0</v>
      </c>
      <c r="S263" s="154">
        <f>IF(ISERROR(VLOOKUP($H263,Validation!$O$2:$O$64,1,FALSE)),0,1)</f>
        <v>0</v>
      </c>
      <c r="T263" s="154">
        <f>IF(ISERROR(VLOOKUP($H263,Validation!$P$2:$P$64,1,FALSE)),0,1)</f>
        <v>0</v>
      </c>
      <c r="U263" s="154">
        <f>IF(ISERROR(VLOOKUP($H263,Validation!$Q$2:$Q$64,1,FALSE)),0,1)</f>
        <v>0</v>
      </c>
      <c r="V263" s="154">
        <f>IF(ISERROR(VLOOKUP($H263,Validation!$R$2:$R$64,1,FALSE)),0,1)</f>
        <v>0</v>
      </c>
      <c r="W263" s="154">
        <f>IF(ISERROR(VLOOKUP($H263,Validation!$S$2:$S$64,1,FALSE)),0,1)</f>
        <v>0</v>
      </c>
    </row>
    <row r="264" spans="1:23" ht="15.75" x14ac:dyDescent="0.25">
      <c r="A264" s="155">
        <v>2018</v>
      </c>
      <c r="B264">
        <v>2</v>
      </c>
      <c r="C264">
        <v>15</v>
      </c>
      <c r="D264">
        <v>46</v>
      </c>
      <c r="E264" t="s">
        <v>1119</v>
      </c>
      <c r="F264" t="s">
        <v>1149</v>
      </c>
      <c r="G264" s="154">
        <f>SUM(P264:W264)</f>
        <v>0</v>
      </c>
      <c r="H264" t="s">
        <v>1150</v>
      </c>
      <c r="I264" t="s">
        <v>79</v>
      </c>
      <c r="J264" t="s">
        <v>1151</v>
      </c>
      <c r="K264" t="s">
        <v>86</v>
      </c>
      <c r="L264">
        <v>194</v>
      </c>
      <c r="M264" t="s">
        <v>102</v>
      </c>
      <c r="N264" t="s">
        <v>1152</v>
      </c>
      <c r="P264" s="154">
        <f>IF(ISERROR(VLOOKUP($H264,Validation!$L$2:$L$64,1,FALSE)),0,1)</f>
        <v>0</v>
      </c>
      <c r="Q264" s="154">
        <f>IF(ISERROR(VLOOKUP($H264,Validation!$M$2:$M$64,1,FALSE)),0,1)</f>
        <v>0</v>
      </c>
      <c r="R264" s="158">
        <f>IF(ISERROR(VLOOKUP($H264,Validation!$N$2:$N$64,1,FALSE)),0,1)</f>
        <v>0</v>
      </c>
      <c r="S264" s="154">
        <f>IF(ISERROR(VLOOKUP($H264,Validation!$O$2:$O$64,1,FALSE)),0,1)</f>
        <v>0</v>
      </c>
      <c r="T264" s="154">
        <f>IF(ISERROR(VLOOKUP($H264,Validation!$P$2:$P$64,1,FALSE)),0,1)</f>
        <v>0</v>
      </c>
      <c r="U264" s="154">
        <f>IF(ISERROR(VLOOKUP($H264,Validation!$Q$2:$Q$64,1,FALSE)),0,1)</f>
        <v>0</v>
      </c>
      <c r="V264" s="154">
        <f>IF(ISERROR(VLOOKUP($H264,Validation!$R$2:$R$64,1,FALSE)),0,1)</f>
        <v>0</v>
      </c>
      <c r="W264" s="154">
        <f>IF(ISERROR(VLOOKUP($H264,Validation!$S$2:$S$64,1,FALSE)),0,1)</f>
        <v>0</v>
      </c>
    </row>
    <row r="265" spans="1:23" ht="15.75" x14ac:dyDescent="0.25">
      <c r="A265" s="155">
        <v>2018</v>
      </c>
      <c r="B265">
        <v>2</v>
      </c>
      <c r="C265">
        <v>16</v>
      </c>
      <c r="D265">
        <v>47</v>
      </c>
      <c r="E265" t="s">
        <v>1119</v>
      </c>
      <c r="F265" t="s">
        <v>1153</v>
      </c>
      <c r="G265" s="154">
        <f>SUM(P265:W265)</f>
        <v>0</v>
      </c>
      <c r="H265" t="s">
        <v>1154</v>
      </c>
      <c r="I265" t="s">
        <v>85</v>
      </c>
      <c r="J265" t="s">
        <v>74</v>
      </c>
      <c r="K265" t="s">
        <v>86</v>
      </c>
      <c r="L265">
        <v>179</v>
      </c>
      <c r="M265" t="s">
        <v>73</v>
      </c>
      <c r="N265" t="s">
        <v>1155</v>
      </c>
      <c r="P265" s="154">
        <f>IF(ISERROR(VLOOKUP($H265,Validation!$L$2:$L$64,1,FALSE)),0,1)</f>
        <v>0</v>
      </c>
      <c r="Q265" s="154">
        <f>IF(ISERROR(VLOOKUP($H265,Validation!$M$2:$M$64,1,FALSE)),0,1)</f>
        <v>0</v>
      </c>
      <c r="R265" s="158">
        <f>IF(ISERROR(VLOOKUP($H265,Validation!$N$2:$N$64,1,FALSE)),0,1)</f>
        <v>0</v>
      </c>
      <c r="S265" s="154">
        <f>IF(ISERROR(VLOOKUP($H265,Validation!$O$2:$O$64,1,FALSE)),0,1)</f>
        <v>0</v>
      </c>
      <c r="T265" s="154">
        <f>IF(ISERROR(VLOOKUP($H265,Validation!$P$2:$P$64,1,FALSE)),0,1)</f>
        <v>0</v>
      </c>
      <c r="U265" s="154">
        <f>IF(ISERROR(VLOOKUP($H265,Validation!$Q$2:$Q$64,1,FALSE)),0,1)</f>
        <v>0</v>
      </c>
      <c r="V265" s="154">
        <f>IF(ISERROR(VLOOKUP($H265,Validation!$R$2:$R$64,1,FALSE)),0,1)</f>
        <v>0</v>
      </c>
      <c r="W265" s="154">
        <f>IF(ISERROR(VLOOKUP($H265,Validation!$S$2:$S$64,1,FALSE)),0,1)</f>
        <v>0</v>
      </c>
    </row>
    <row r="266" spans="1:23" ht="15.75" x14ac:dyDescent="0.25">
      <c r="A266" s="155">
        <v>2018</v>
      </c>
      <c r="B266">
        <v>2</v>
      </c>
      <c r="C266">
        <v>17</v>
      </c>
      <c r="D266">
        <v>48</v>
      </c>
      <c r="E266" t="s">
        <v>27</v>
      </c>
      <c r="F266" t="s">
        <v>1156</v>
      </c>
      <c r="G266" s="154">
        <f>SUM(P266:W266)</f>
        <v>0</v>
      </c>
      <c r="H266" t="s">
        <v>1157</v>
      </c>
      <c r="I266" t="s">
        <v>79</v>
      </c>
      <c r="J266" t="s">
        <v>71</v>
      </c>
      <c r="K266" t="s">
        <v>78</v>
      </c>
      <c r="L266">
        <v>177</v>
      </c>
      <c r="M266" t="s">
        <v>1158</v>
      </c>
      <c r="N266" t="s">
        <v>1159</v>
      </c>
      <c r="P266" s="154">
        <f>IF(ISERROR(VLOOKUP($H266,Validation!$L$2:$L$64,1,FALSE)),0,1)</f>
        <v>0</v>
      </c>
      <c r="Q266" s="154">
        <f>IF(ISERROR(VLOOKUP($H266,Validation!$M$2:$M$64,1,FALSE)),0,1)</f>
        <v>0</v>
      </c>
      <c r="R266" s="158">
        <f>IF(ISERROR(VLOOKUP($H266,Validation!$N$2:$N$64,1,FALSE)),0,1)</f>
        <v>0</v>
      </c>
      <c r="S266" s="154">
        <f>IF(ISERROR(VLOOKUP($H266,Validation!$O$2:$O$64,1,FALSE)),0,1)</f>
        <v>0</v>
      </c>
      <c r="T266" s="154">
        <f>IF(ISERROR(VLOOKUP($H266,Validation!$P$2:$P$64,1,FALSE)),0,1)</f>
        <v>0</v>
      </c>
      <c r="U266" s="154">
        <f>IF(ISERROR(VLOOKUP($H266,Validation!$Q$2:$Q$64,1,FALSE)),0,1)</f>
        <v>0</v>
      </c>
      <c r="V266" s="154">
        <f>IF(ISERROR(VLOOKUP($H266,Validation!$R$2:$R$64,1,FALSE)),0,1)</f>
        <v>0</v>
      </c>
      <c r="W266" s="154">
        <f>IF(ISERROR(VLOOKUP($H266,Validation!$S$2:$S$64,1,FALSE)),0,1)</f>
        <v>0</v>
      </c>
    </row>
    <row r="267" spans="1:23" ht="15.75" x14ac:dyDescent="0.25">
      <c r="A267" s="155">
        <v>2018</v>
      </c>
      <c r="B267">
        <v>2</v>
      </c>
      <c r="C267">
        <v>18</v>
      </c>
      <c r="D267">
        <v>49</v>
      </c>
      <c r="E267" t="s">
        <v>83</v>
      </c>
      <c r="G267" s="154">
        <f>SUM(P267:W267)</f>
        <v>0</v>
      </c>
      <c r="H267" t="s">
        <v>1160</v>
      </c>
      <c r="I267" t="s">
        <v>85</v>
      </c>
      <c r="J267" t="s">
        <v>81</v>
      </c>
      <c r="K267" t="s">
        <v>77</v>
      </c>
      <c r="L267">
        <v>187</v>
      </c>
      <c r="M267" t="s">
        <v>92</v>
      </c>
      <c r="N267" t="s">
        <v>1161</v>
      </c>
      <c r="P267" s="154">
        <f>IF(ISERROR(VLOOKUP($H267,Validation!$L$2:$L$64,1,FALSE)),0,1)</f>
        <v>0</v>
      </c>
      <c r="Q267" s="154">
        <f>IF(ISERROR(VLOOKUP($H267,Validation!$M$2:$M$64,1,FALSE)),0,1)</f>
        <v>0</v>
      </c>
      <c r="R267" s="158">
        <f>IF(ISERROR(VLOOKUP($H267,Validation!$N$2:$N$64,1,FALSE)),0,1)</f>
        <v>0</v>
      </c>
      <c r="S267" s="154">
        <f>IF(ISERROR(VLOOKUP($H267,Validation!$O$2:$O$64,1,FALSE)),0,1)</f>
        <v>0</v>
      </c>
      <c r="T267" s="154">
        <f>IF(ISERROR(VLOOKUP($H267,Validation!$P$2:$P$64,1,FALSE)),0,1)</f>
        <v>0</v>
      </c>
      <c r="U267" s="154">
        <f>IF(ISERROR(VLOOKUP($H267,Validation!$Q$2:$Q$64,1,FALSE)),0,1)</f>
        <v>0</v>
      </c>
      <c r="V267" s="154">
        <f>IF(ISERROR(VLOOKUP($H267,Validation!$R$2:$R$64,1,FALSE)),0,1)</f>
        <v>0</v>
      </c>
      <c r="W267" s="154">
        <f>IF(ISERROR(VLOOKUP($H267,Validation!$S$2:$S$64,1,FALSE)),0,1)</f>
        <v>0</v>
      </c>
    </row>
    <row r="268" spans="1:23" ht="15.75" x14ac:dyDescent="0.25">
      <c r="A268" s="155">
        <v>2018</v>
      </c>
      <c r="B268">
        <v>2</v>
      </c>
      <c r="C268">
        <v>19</v>
      </c>
      <c r="D268">
        <v>50</v>
      </c>
      <c r="E268" t="s">
        <v>28</v>
      </c>
      <c r="G268" s="154">
        <f>SUM(P268:W268)</f>
        <v>0</v>
      </c>
      <c r="H268" t="s">
        <v>1162</v>
      </c>
      <c r="I268" t="s">
        <v>79</v>
      </c>
      <c r="J268" t="s">
        <v>94</v>
      </c>
      <c r="K268" t="s">
        <v>91</v>
      </c>
      <c r="L268">
        <v>206</v>
      </c>
      <c r="M268" t="s">
        <v>95</v>
      </c>
      <c r="N268" t="s">
        <v>1163</v>
      </c>
      <c r="P268" s="154">
        <f>IF(ISERROR(VLOOKUP($H268,Validation!$L$2:$L$64,1,FALSE)),0,1)</f>
        <v>0</v>
      </c>
      <c r="Q268" s="154">
        <f>IF(ISERROR(VLOOKUP($H268,Validation!$M$2:$M$64,1,FALSE)),0,1)</f>
        <v>0</v>
      </c>
      <c r="R268" s="158">
        <f>IF(ISERROR(VLOOKUP($H268,Validation!$N$2:$N$64,1,FALSE)),0,1)</f>
        <v>0</v>
      </c>
      <c r="S268" s="154">
        <f>IF(ISERROR(VLOOKUP($H268,Validation!$O$2:$O$64,1,FALSE)),0,1)</f>
        <v>0</v>
      </c>
      <c r="T268" s="154">
        <f>IF(ISERROR(VLOOKUP($H268,Validation!$P$2:$P$64,1,FALSE)),0,1)</f>
        <v>0</v>
      </c>
      <c r="U268" s="154">
        <f>IF(ISERROR(VLOOKUP($H268,Validation!$Q$2:$Q$64,1,FALSE)),0,1)</f>
        <v>0</v>
      </c>
      <c r="V268" s="154">
        <f>IF(ISERROR(VLOOKUP($H268,Validation!$R$2:$R$64,1,FALSE)),0,1)</f>
        <v>0</v>
      </c>
      <c r="W268" s="154">
        <f>IF(ISERROR(VLOOKUP($H268,Validation!$S$2:$S$64,1,FALSE)),0,1)</f>
        <v>0</v>
      </c>
    </row>
    <row r="269" spans="1:23" ht="15.75" x14ac:dyDescent="0.25">
      <c r="A269" s="155">
        <v>2018</v>
      </c>
      <c r="B269">
        <v>2</v>
      </c>
      <c r="C269">
        <v>20</v>
      </c>
      <c r="D269">
        <v>51</v>
      </c>
      <c r="E269" t="s">
        <v>20</v>
      </c>
      <c r="G269" s="154">
        <f>SUM(P269:W269)</f>
        <v>1</v>
      </c>
      <c r="H269" t="s">
        <v>1164</v>
      </c>
      <c r="I269" t="s">
        <v>70</v>
      </c>
      <c r="J269" t="s">
        <v>71</v>
      </c>
      <c r="K269" t="s">
        <v>78</v>
      </c>
      <c r="L269">
        <v>177</v>
      </c>
      <c r="M269" t="s">
        <v>73</v>
      </c>
      <c r="N269" t="s">
        <v>1165</v>
      </c>
      <c r="P269" s="154">
        <f>IF(ISERROR(VLOOKUP($H269,Validation!$L$2:$L$64,1,FALSE)),0,1)</f>
        <v>0</v>
      </c>
      <c r="Q269" s="154">
        <f>IF(ISERROR(VLOOKUP($H269,Validation!$M$2:$M$64,1,FALSE)),0,1)</f>
        <v>0</v>
      </c>
      <c r="R269" s="158">
        <f>IF(ISERROR(VLOOKUP($H269,Validation!$N$2:$N$64,1,FALSE)),0,1)</f>
        <v>0</v>
      </c>
      <c r="S269" s="154">
        <f>IF(ISERROR(VLOOKUP($H269,Validation!$O$2:$O$64,1,FALSE)),0,1)</f>
        <v>0</v>
      </c>
      <c r="T269" s="154">
        <f>IF(ISERROR(VLOOKUP($H269,Validation!$P$2:$P$64,1,FALSE)),0,1)</f>
        <v>0</v>
      </c>
      <c r="U269" s="154">
        <f>IF(ISERROR(VLOOKUP($H269,Validation!$Q$2:$Q$64,1,FALSE)),0,1)</f>
        <v>0</v>
      </c>
      <c r="V269" s="154">
        <f>IF(ISERROR(VLOOKUP($H269,Validation!$R$2:$R$64,1,FALSE)),0,1)</f>
        <v>1</v>
      </c>
      <c r="W269" s="154">
        <f>IF(ISERROR(VLOOKUP($H269,Validation!$S$2:$S$64,1,FALSE)),0,1)</f>
        <v>0</v>
      </c>
    </row>
    <row r="270" spans="1:23" ht="15.75" x14ac:dyDescent="0.25">
      <c r="A270" s="155">
        <v>2018</v>
      </c>
      <c r="B270">
        <v>2</v>
      </c>
      <c r="C270">
        <v>21</v>
      </c>
      <c r="D270">
        <v>52</v>
      </c>
      <c r="E270" t="s">
        <v>33</v>
      </c>
      <c r="F270" t="s">
        <v>1166</v>
      </c>
      <c r="G270" s="154">
        <f>SUM(P270:W270)</f>
        <v>0</v>
      </c>
      <c r="H270" t="s">
        <v>1167</v>
      </c>
      <c r="I270" t="s">
        <v>79</v>
      </c>
      <c r="J270" t="s">
        <v>71</v>
      </c>
      <c r="K270" t="s">
        <v>72</v>
      </c>
      <c r="L270">
        <v>188</v>
      </c>
      <c r="M270" t="s">
        <v>73</v>
      </c>
      <c r="N270" t="s">
        <v>1168</v>
      </c>
      <c r="P270" s="154">
        <f>IF(ISERROR(VLOOKUP($H270,Validation!$L$2:$L$64,1,FALSE)),0,1)</f>
        <v>0</v>
      </c>
      <c r="Q270" s="154">
        <f>IF(ISERROR(VLOOKUP($H270,Validation!$M$2:$M$64,1,FALSE)),0,1)</f>
        <v>0</v>
      </c>
      <c r="R270" s="158">
        <f>IF(ISERROR(VLOOKUP($H270,Validation!$N$2:$N$64,1,FALSE)),0,1)</f>
        <v>0</v>
      </c>
      <c r="S270" s="154">
        <f>IF(ISERROR(VLOOKUP($H270,Validation!$O$2:$O$64,1,FALSE)),0,1)</f>
        <v>0</v>
      </c>
      <c r="T270" s="154">
        <f>IF(ISERROR(VLOOKUP($H270,Validation!$P$2:$P$64,1,FALSE)),0,1)</f>
        <v>0</v>
      </c>
      <c r="U270" s="154">
        <f>IF(ISERROR(VLOOKUP($H270,Validation!$Q$2:$Q$64,1,FALSE)),0,1)</f>
        <v>0</v>
      </c>
      <c r="V270" s="154">
        <f>IF(ISERROR(VLOOKUP($H270,Validation!$R$2:$R$64,1,FALSE)),0,1)</f>
        <v>0</v>
      </c>
      <c r="W270" s="154">
        <f>IF(ISERROR(VLOOKUP($H270,Validation!$S$2:$S$64,1,FALSE)),0,1)</f>
        <v>0</v>
      </c>
    </row>
    <row r="271" spans="1:23" ht="15.75" x14ac:dyDescent="0.25">
      <c r="A271" s="155">
        <v>2018</v>
      </c>
      <c r="B271">
        <v>2</v>
      </c>
      <c r="C271">
        <v>22</v>
      </c>
      <c r="D271">
        <v>53</v>
      </c>
      <c r="E271" t="s">
        <v>29</v>
      </c>
      <c r="G271" s="154">
        <f>SUM(P271:W271)</f>
        <v>0</v>
      </c>
      <c r="H271" t="s">
        <v>1169</v>
      </c>
      <c r="I271" t="s">
        <v>79</v>
      </c>
      <c r="J271" t="s">
        <v>71</v>
      </c>
      <c r="K271" t="s">
        <v>99</v>
      </c>
      <c r="L271">
        <v>178</v>
      </c>
      <c r="M271" t="s">
        <v>82</v>
      </c>
      <c r="N271" t="s">
        <v>1170</v>
      </c>
      <c r="P271" s="154">
        <f>IF(ISERROR(VLOOKUP($H271,Validation!$L$2:$L$64,1,FALSE)),0,1)</f>
        <v>0</v>
      </c>
      <c r="Q271" s="154">
        <f>IF(ISERROR(VLOOKUP($H271,Validation!$M$2:$M$64,1,FALSE)),0,1)</f>
        <v>0</v>
      </c>
      <c r="R271" s="158">
        <f>IF(ISERROR(VLOOKUP($H271,Validation!$N$2:$N$64,1,FALSE)),0,1)</f>
        <v>0</v>
      </c>
      <c r="S271" s="154">
        <f>IF(ISERROR(VLOOKUP($H271,Validation!$O$2:$O$64,1,FALSE)),0,1)</f>
        <v>0</v>
      </c>
      <c r="T271" s="154">
        <f>IF(ISERROR(VLOOKUP($H271,Validation!$P$2:$P$64,1,FALSE)),0,1)</f>
        <v>0</v>
      </c>
      <c r="U271" s="154">
        <f>IF(ISERROR(VLOOKUP($H271,Validation!$Q$2:$Q$64,1,FALSE)),0,1)</f>
        <v>0</v>
      </c>
      <c r="V271" s="154">
        <f>IF(ISERROR(VLOOKUP($H271,Validation!$R$2:$R$64,1,FALSE)),0,1)</f>
        <v>0</v>
      </c>
      <c r="W271" s="154">
        <f>IF(ISERROR(VLOOKUP($H271,Validation!$S$2:$S$64,1,FALSE)),0,1)</f>
        <v>0</v>
      </c>
    </row>
    <row r="272" spans="1:23" ht="15.75" x14ac:dyDescent="0.25">
      <c r="A272" s="155">
        <v>2018</v>
      </c>
      <c r="B272">
        <v>2</v>
      </c>
      <c r="C272">
        <v>23</v>
      </c>
      <c r="D272">
        <v>54</v>
      </c>
      <c r="E272" t="s">
        <v>6</v>
      </c>
      <c r="G272" s="154">
        <f>SUM(P272:W272)</f>
        <v>0</v>
      </c>
      <c r="H272" t="s">
        <v>1171</v>
      </c>
      <c r="I272" t="s">
        <v>70</v>
      </c>
      <c r="J272" t="s">
        <v>71</v>
      </c>
      <c r="K272" t="s">
        <v>86</v>
      </c>
      <c r="L272">
        <v>193</v>
      </c>
      <c r="M272" t="s">
        <v>87</v>
      </c>
      <c r="N272" t="s">
        <v>1077</v>
      </c>
      <c r="P272" s="154">
        <f>IF(ISERROR(VLOOKUP($H272,Validation!$L$2:$L$64,1,FALSE)),0,1)</f>
        <v>0</v>
      </c>
      <c r="Q272" s="154">
        <f>IF(ISERROR(VLOOKUP($H272,Validation!$M$2:$M$64,1,FALSE)),0,1)</f>
        <v>0</v>
      </c>
      <c r="R272" s="158">
        <f>IF(ISERROR(VLOOKUP($H272,Validation!$N$2:$N$64,1,FALSE)),0,1)</f>
        <v>0</v>
      </c>
      <c r="S272" s="154">
        <f>IF(ISERROR(VLOOKUP($H272,Validation!$O$2:$O$64,1,FALSE)),0,1)</f>
        <v>0</v>
      </c>
      <c r="T272" s="154">
        <f>IF(ISERROR(VLOOKUP($H272,Validation!$P$2:$P$64,1,FALSE)),0,1)</f>
        <v>0</v>
      </c>
      <c r="U272" s="154">
        <f>IF(ISERROR(VLOOKUP($H272,Validation!$Q$2:$Q$64,1,FALSE)),0,1)</f>
        <v>0</v>
      </c>
      <c r="V272" s="154">
        <f>IF(ISERROR(VLOOKUP($H272,Validation!$R$2:$R$64,1,FALSE)),0,1)</f>
        <v>0</v>
      </c>
      <c r="W272" s="154">
        <f>IF(ISERROR(VLOOKUP($H272,Validation!$S$2:$S$64,1,FALSE)),0,1)</f>
        <v>0</v>
      </c>
    </row>
    <row r="273" spans="1:23" ht="15.75" x14ac:dyDescent="0.25">
      <c r="A273" s="155">
        <v>2018</v>
      </c>
      <c r="B273">
        <v>2</v>
      </c>
      <c r="C273">
        <v>24</v>
      </c>
      <c r="D273">
        <v>55</v>
      </c>
      <c r="E273" t="s">
        <v>61</v>
      </c>
      <c r="F273" t="s">
        <v>146</v>
      </c>
      <c r="G273" s="154">
        <f>SUM(P273:W273)</f>
        <v>0</v>
      </c>
      <c r="H273" t="s">
        <v>1172</v>
      </c>
      <c r="I273" t="s">
        <v>79</v>
      </c>
      <c r="J273" t="s">
        <v>71</v>
      </c>
      <c r="K273" t="s">
        <v>101</v>
      </c>
      <c r="L273">
        <v>216</v>
      </c>
      <c r="M273" t="s">
        <v>73</v>
      </c>
      <c r="N273" t="s">
        <v>1155</v>
      </c>
      <c r="P273" s="154">
        <f>IF(ISERROR(VLOOKUP($H273,Validation!$L$2:$L$64,1,FALSE)),0,1)</f>
        <v>0</v>
      </c>
      <c r="Q273" s="154">
        <f>IF(ISERROR(VLOOKUP($H273,Validation!$M$2:$M$64,1,FALSE)),0,1)</f>
        <v>0</v>
      </c>
      <c r="R273" s="158">
        <f>IF(ISERROR(VLOOKUP($H273,Validation!$N$2:$N$64,1,FALSE)),0,1)</f>
        <v>0</v>
      </c>
      <c r="S273" s="154">
        <f>IF(ISERROR(VLOOKUP($H273,Validation!$O$2:$O$64,1,FALSE)),0,1)</f>
        <v>0</v>
      </c>
      <c r="T273" s="154">
        <f>IF(ISERROR(VLOOKUP($H273,Validation!$P$2:$P$64,1,FALSE)),0,1)</f>
        <v>0</v>
      </c>
      <c r="U273" s="154">
        <f>IF(ISERROR(VLOOKUP($H273,Validation!$Q$2:$Q$64,1,FALSE)),0,1)</f>
        <v>0</v>
      </c>
      <c r="V273" s="154">
        <f>IF(ISERROR(VLOOKUP($H273,Validation!$R$2:$R$64,1,FALSE)),0,1)</f>
        <v>0</v>
      </c>
      <c r="W273" s="154">
        <f>IF(ISERROR(VLOOKUP($H273,Validation!$S$2:$S$64,1,FALSE)),0,1)</f>
        <v>0</v>
      </c>
    </row>
    <row r="274" spans="1:23" ht="15.75" x14ac:dyDescent="0.25">
      <c r="A274" s="155">
        <v>2018</v>
      </c>
      <c r="B274">
        <v>2</v>
      </c>
      <c r="C274">
        <v>25</v>
      </c>
      <c r="D274">
        <v>56</v>
      </c>
      <c r="E274" t="s">
        <v>22</v>
      </c>
      <c r="F274" t="s">
        <v>1173</v>
      </c>
      <c r="G274" s="154">
        <f>SUM(P274:W274)</f>
        <v>0</v>
      </c>
      <c r="H274" t="s">
        <v>1174</v>
      </c>
      <c r="I274" t="s">
        <v>70</v>
      </c>
      <c r="J274" t="s">
        <v>94</v>
      </c>
      <c r="K274" t="s">
        <v>75</v>
      </c>
      <c r="L274">
        <v>189</v>
      </c>
      <c r="M274" t="s">
        <v>102</v>
      </c>
      <c r="N274" t="s">
        <v>1175</v>
      </c>
      <c r="P274" s="154">
        <f>IF(ISERROR(VLOOKUP($H274,Validation!$L$2:$L$64,1,FALSE)),0,1)</f>
        <v>0</v>
      </c>
      <c r="Q274" s="154">
        <f>IF(ISERROR(VLOOKUP($H274,Validation!$M$2:$M$64,1,FALSE)),0,1)</f>
        <v>0</v>
      </c>
      <c r="R274" s="158">
        <f>IF(ISERROR(VLOOKUP($H274,Validation!$N$2:$N$64,1,FALSE)),0,1)</f>
        <v>0</v>
      </c>
      <c r="S274" s="154">
        <f>IF(ISERROR(VLOOKUP($H274,Validation!$O$2:$O$64,1,FALSE)),0,1)</f>
        <v>0</v>
      </c>
      <c r="T274" s="154">
        <f>IF(ISERROR(VLOOKUP($H274,Validation!$P$2:$P$64,1,FALSE)),0,1)</f>
        <v>0</v>
      </c>
      <c r="U274" s="154">
        <f>IF(ISERROR(VLOOKUP($H274,Validation!$Q$2:$Q$64,1,FALSE)),0,1)</f>
        <v>0</v>
      </c>
      <c r="V274" s="154">
        <f>IF(ISERROR(VLOOKUP($H274,Validation!$R$2:$R$64,1,FALSE)),0,1)</f>
        <v>0</v>
      </c>
      <c r="W274" s="154">
        <f>IF(ISERROR(VLOOKUP($H274,Validation!$S$2:$S$64,1,FALSE)),0,1)</f>
        <v>0</v>
      </c>
    </row>
    <row r="275" spans="1:23" ht="15.75" x14ac:dyDescent="0.25">
      <c r="A275" s="155">
        <v>2018</v>
      </c>
      <c r="B275">
        <v>2</v>
      </c>
      <c r="C275">
        <v>26</v>
      </c>
      <c r="D275">
        <v>57</v>
      </c>
      <c r="E275" t="s">
        <v>9</v>
      </c>
      <c r="G275" s="154">
        <f>SUM(P275:W275)</f>
        <v>0</v>
      </c>
      <c r="H275" t="s">
        <v>487</v>
      </c>
      <c r="I275" t="s">
        <v>79</v>
      </c>
      <c r="J275" t="s">
        <v>94</v>
      </c>
      <c r="K275" t="s">
        <v>78</v>
      </c>
      <c r="L275">
        <v>178</v>
      </c>
      <c r="M275" t="s">
        <v>98</v>
      </c>
      <c r="N275" t="s">
        <v>1139</v>
      </c>
      <c r="P275" s="154">
        <f>IF(ISERROR(VLOOKUP($H275,Validation!$L$2:$L$64,1,FALSE)),0,1)</f>
        <v>0</v>
      </c>
      <c r="Q275" s="154">
        <f>IF(ISERROR(VLOOKUP($H275,Validation!$M$2:$M$64,1,FALSE)),0,1)</f>
        <v>0</v>
      </c>
      <c r="R275" s="158">
        <f>IF(ISERROR(VLOOKUP($H275,Validation!$N$2:$N$64,1,FALSE)),0,1)</f>
        <v>0</v>
      </c>
      <c r="S275" s="154">
        <f>IF(ISERROR(VLOOKUP($H275,Validation!$O$2:$O$64,1,FALSE)),0,1)</f>
        <v>0</v>
      </c>
      <c r="T275" s="154">
        <f>IF(ISERROR(VLOOKUP($H275,Validation!$P$2:$P$64,1,FALSE)),0,1)</f>
        <v>0</v>
      </c>
      <c r="U275" s="154">
        <f>IF(ISERROR(VLOOKUP($H275,Validation!$Q$2:$Q$64,1,FALSE)),0,1)</f>
        <v>0</v>
      </c>
      <c r="V275" s="154">
        <f>IF(ISERROR(VLOOKUP($H275,Validation!$R$2:$R$64,1,FALSE)),0,1)</f>
        <v>0</v>
      </c>
      <c r="W275" s="154">
        <f>IF(ISERROR(VLOOKUP($H275,Validation!$S$2:$S$64,1,FALSE)),0,1)</f>
        <v>0</v>
      </c>
    </row>
    <row r="276" spans="1:23" ht="15.75" x14ac:dyDescent="0.25">
      <c r="A276" s="155">
        <v>2018</v>
      </c>
      <c r="B276">
        <v>2</v>
      </c>
      <c r="C276">
        <v>27</v>
      </c>
      <c r="D276">
        <v>58</v>
      </c>
      <c r="E276" t="s">
        <v>29</v>
      </c>
      <c r="F276" t="s">
        <v>1176</v>
      </c>
      <c r="G276" s="154">
        <f>SUM(P276:W276)</f>
        <v>0</v>
      </c>
      <c r="H276" t="s">
        <v>1177</v>
      </c>
      <c r="I276" t="s">
        <v>70</v>
      </c>
      <c r="J276" t="s">
        <v>94</v>
      </c>
      <c r="K276" t="s">
        <v>86</v>
      </c>
      <c r="L276">
        <v>188</v>
      </c>
      <c r="M276" t="s">
        <v>102</v>
      </c>
      <c r="N276" t="s">
        <v>1175</v>
      </c>
      <c r="P276" s="154">
        <f>IF(ISERROR(VLOOKUP($H276,Validation!$L$2:$L$64,1,FALSE)),0,1)</f>
        <v>0</v>
      </c>
      <c r="Q276" s="154">
        <f>IF(ISERROR(VLOOKUP($H276,Validation!$M$2:$M$64,1,FALSE)),0,1)</f>
        <v>0</v>
      </c>
      <c r="R276" s="158">
        <f>IF(ISERROR(VLOOKUP($H276,Validation!$N$2:$N$64,1,FALSE)),0,1)</f>
        <v>0</v>
      </c>
      <c r="S276" s="154">
        <f>IF(ISERROR(VLOOKUP($H276,Validation!$O$2:$O$64,1,FALSE)),0,1)</f>
        <v>0</v>
      </c>
      <c r="T276" s="154">
        <f>IF(ISERROR(VLOOKUP($H276,Validation!$P$2:$P$64,1,FALSE)),0,1)</f>
        <v>0</v>
      </c>
      <c r="U276" s="154">
        <f>IF(ISERROR(VLOOKUP($H276,Validation!$Q$2:$Q$64,1,FALSE)),0,1)</f>
        <v>0</v>
      </c>
      <c r="V276" s="154">
        <f>IF(ISERROR(VLOOKUP($H276,Validation!$R$2:$R$64,1,FALSE)),0,1)</f>
        <v>0</v>
      </c>
      <c r="W276" s="154">
        <f>IF(ISERROR(VLOOKUP($H276,Validation!$S$2:$S$64,1,FALSE)),0,1)</f>
        <v>0</v>
      </c>
    </row>
    <row r="277" spans="1:23" ht="15.75" x14ac:dyDescent="0.25">
      <c r="A277" s="155">
        <v>2018</v>
      </c>
      <c r="B277">
        <v>2</v>
      </c>
      <c r="C277">
        <v>28</v>
      </c>
      <c r="D277">
        <v>59</v>
      </c>
      <c r="E277" t="s">
        <v>32</v>
      </c>
      <c r="G277" s="154">
        <f>SUM(P277:W277)</f>
        <v>0</v>
      </c>
      <c r="H277" t="s">
        <v>1178</v>
      </c>
      <c r="I277" t="s">
        <v>90</v>
      </c>
      <c r="J277" t="s">
        <v>71</v>
      </c>
      <c r="K277" t="s">
        <v>99</v>
      </c>
      <c r="L277">
        <v>170</v>
      </c>
      <c r="M277" t="s">
        <v>87</v>
      </c>
      <c r="N277" t="s">
        <v>1179</v>
      </c>
      <c r="P277" s="154">
        <f>IF(ISERROR(VLOOKUP($H277,Validation!$L$2:$L$64,1,FALSE)),0,1)</f>
        <v>0</v>
      </c>
      <c r="Q277" s="154">
        <f>IF(ISERROR(VLOOKUP($H277,Validation!$M$2:$M$64,1,FALSE)),0,1)</f>
        <v>0</v>
      </c>
      <c r="R277" s="158">
        <f>IF(ISERROR(VLOOKUP($H277,Validation!$N$2:$N$64,1,FALSE)),0,1)</f>
        <v>0</v>
      </c>
      <c r="S277" s="154">
        <f>IF(ISERROR(VLOOKUP($H277,Validation!$O$2:$O$64,1,FALSE)),0,1)</f>
        <v>0</v>
      </c>
      <c r="T277" s="154">
        <f>IF(ISERROR(VLOOKUP($H277,Validation!$P$2:$P$64,1,FALSE)),0,1)</f>
        <v>0</v>
      </c>
      <c r="U277" s="154">
        <f>IF(ISERROR(VLOOKUP($H277,Validation!$Q$2:$Q$64,1,FALSE)),0,1)</f>
        <v>0</v>
      </c>
      <c r="V277" s="154">
        <f>IF(ISERROR(VLOOKUP($H277,Validation!$R$2:$R$64,1,FALSE)),0,1)</f>
        <v>0</v>
      </c>
      <c r="W277" s="154">
        <f>IF(ISERROR(VLOOKUP($H277,Validation!$S$2:$S$64,1,FALSE)),0,1)</f>
        <v>0</v>
      </c>
    </row>
    <row r="278" spans="1:23" ht="15.75" x14ac:dyDescent="0.25">
      <c r="A278" s="155">
        <v>2018</v>
      </c>
      <c r="B278">
        <v>2</v>
      </c>
      <c r="C278">
        <v>29</v>
      </c>
      <c r="D278">
        <v>60</v>
      </c>
      <c r="E278" t="s">
        <v>35</v>
      </c>
      <c r="G278" s="154">
        <f>SUM(P278:W278)</f>
        <v>0</v>
      </c>
      <c r="H278" t="s">
        <v>1180</v>
      </c>
      <c r="I278" t="s">
        <v>70</v>
      </c>
      <c r="J278" t="s">
        <v>94</v>
      </c>
      <c r="K278" t="s">
        <v>86</v>
      </c>
      <c r="L278">
        <v>196</v>
      </c>
      <c r="M278" t="s">
        <v>95</v>
      </c>
      <c r="N278" t="s">
        <v>135</v>
      </c>
      <c r="P278" s="154">
        <f>IF(ISERROR(VLOOKUP($H278,Validation!$L$2:$L$64,1,FALSE)),0,1)</f>
        <v>0</v>
      </c>
      <c r="Q278" s="154">
        <f>IF(ISERROR(VLOOKUP($H278,Validation!$M$2:$M$64,1,FALSE)),0,1)</f>
        <v>0</v>
      </c>
      <c r="R278" s="158">
        <f>IF(ISERROR(VLOOKUP($H278,Validation!$N$2:$N$64,1,FALSE)),0,1)</f>
        <v>0</v>
      </c>
      <c r="S278" s="154">
        <f>IF(ISERROR(VLOOKUP($H278,Validation!$O$2:$O$64,1,FALSE)),0,1)</f>
        <v>0</v>
      </c>
      <c r="T278" s="154">
        <f>IF(ISERROR(VLOOKUP($H278,Validation!$P$2:$P$64,1,FALSE)),0,1)</f>
        <v>0</v>
      </c>
      <c r="U278" s="154">
        <f>IF(ISERROR(VLOOKUP($H278,Validation!$Q$2:$Q$64,1,FALSE)),0,1)</f>
        <v>0</v>
      </c>
      <c r="V278" s="154">
        <f>IF(ISERROR(VLOOKUP($H278,Validation!$R$2:$R$64,1,FALSE)),0,1)</f>
        <v>0</v>
      </c>
      <c r="W278" s="154">
        <f>IF(ISERROR(VLOOKUP($H278,Validation!$S$2:$S$64,1,FALSE)),0,1)</f>
        <v>0</v>
      </c>
    </row>
    <row r="279" spans="1:23" ht="15.75" x14ac:dyDescent="0.25">
      <c r="A279" s="155">
        <v>2018</v>
      </c>
      <c r="B279">
        <v>2</v>
      </c>
      <c r="C279">
        <v>30</v>
      </c>
      <c r="D279">
        <v>61</v>
      </c>
      <c r="E279" t="s">
        <v>128</v>
      </c>
      <c r="G279" s="154">
        <f>SUM(P279:W279)</f>
        <v>0</v>
      </c>
      <c r="H279" t="s">
        <v>1181</v>
      </c>
      <c r="I279" t="s">
        <v>70</v>
      </c>
      <c r="J279" t="s">
        <v>81</v>
      </c>
      <c r="K279" t="s">
        <v>86</v>
      </c>
      <c r="L279">
        <v>178</v>
      </c>
      <c r="M279" t="s">
        <v>92</v>
      </c>
      <c r="N279" t="s">
        <v>1161</v>
      </c>
      <c r="P279" s="154">
        <f>IF(ISERROR(VLOOKUP($H279,Validation!$L$2:$L$64,1,FALSE)),0,1)</f>
        <v>0</v>
      </c>
      <c r="Q279" s="154">
        <f>IF(ISERROR(VLOOKUP($H279,Validation!$M$2:$M$64,1,FALSE)),0,1)</f>
        <v>0</v>
      </c>
      <c r="R279" s="158">
        <f>IF(ISERROR(VLOOKUP($H279,Validation!$N$2:$N$64,1,FALSE)),0,1)</f>
        <v>0</v>
      </c>
      <c r="S279" s="154">
        <f>IF(ISERROR(VLOOKUP($H279,Validation!$O$2:$O$64,1,FALSE)),0,1)</f>
        <v>0</v>
      </c>
      <c r="T279" s="154">
        <f>IF(ISERROR(VLOOKUP($H279,Validation!$P$2:$P$64,1,FALSE)),0,1)</f>
        <v>0</v>
      </c>
      <c r="U279" s="154">
        <f>IF(ISERROR(VLOOKUP($H279,Validation!$Q$2:$Q$64,1,FALSE)),0,1)</f>
        <v>0</v>
      </c>
      <c r="V279" s="154">
        <f>IF(ISERROR(VLOOKUP($H279,Validation!$R$2:$R$64,1,FALSE)),0,1)</f>
        <v>0</v>
      </c>
      <c r="W279" s="154">
        <f>IF(ISERROR(VLOOKUP($H279,Validation!$S$2:$S$64,1,FALSE)),0,1)</f>
        <v>0</v>
      </c>
    </row>
    <row r="280" spans="1:23" ht="15.75" x14ac:dyDescent="0.25">
      <c r="A280" s="155">
        <v>2018</v>
      </c>
      <c r="B280">
        <v>2</v>
      </c>
      <c r="C280">
        <v>31</v>
      </c>
      <c r="D280">
        <v>62</v>
      </c>
      <c r="E280" t="s">
        <v>18</v>
      </c>
      <c r="F280" t="s">
        <v>1182</v>
      </c>
      <c r="G280" s="154">
        <f>SUM(P280:W280)</f>
        <v>0</v>
      </c>
      <c r="H280" t="s">
        <v>1183</v>
      </c>
      <c r="I280" t="s">
        <v>121</v>
      </c>
      <c r="J280" t="s">
        <v>71</v>
      </c>
      <c r="K280" t="s">
        <v>86</v>
      </c>
      <c r="L280">
        <v>156</v>
      </c>
      <c r="M280" t="s">
        <v>87</v>
      </c>
      <c r="N280" t="s">
        <v>1113</v>
      </c>
      <c r="P280" s="154">
        <f>IF(ISERROR(VLOOKUP($H280,Validation!$L$2:$L$64,1,FALSE)),0,1)</f>
        <v>0</v>
      </c>
      <c r="Q280" s="154">
        <f>IF(ISERROR(VLOOKUP($H280,Validation!$M$2:$M$64,1,FALSE)),0,1)</f>
        <v>0</v>
      </c>
      <c r="R280" s="158">
        <f>IF(ISERROR(VLOOKUP($H280,Validation!$N$2:$N$64,1,FALSE)),0,1)</f>
        <v>0</v>
      </c>
      <c r="S280" s="154">
        <f>IF(ISERROR(VLOOKUP($H280,Validation!$O$2:$O$64,1,FALSE)),0,1)</f>
        <v>0</v>
      </c>
      <c r="T280" s="154">
        <f>IF(ISERROR(VLOOKUP($H280,Validation!$P$2:$P$64,1,FALSE)),0,1)</f>
        <v>0</v>
      </c>
      <c r="U280" s="154">
        <f>IF(ISERROR(VLOOKUP($H280,Validation!$Q$2:$Q$64,1,FALSE)),0,1)</f>
        <v>0</v>
      </c>
      <c r="V280" s="154">
        <f>IF(ISERROR(VLOOKUP($H280,Validation!$R$2:$R$64,1,FALSE)),0,1)</f>
        <v>0</v>
      </c>
      <c r="W280" s="154">
        <f>IF(ISERROR(VLOOKUP($H280,Validation!$S$2:$S$64,1,FALSE)),0,1)</f>
        <v>0</v>
      </c>
    </row>
    <row r="281" spans="1:23" ht="15.75" x14ac:dyDescent="0.25">
      <c r="A281" s="155">
        <v>2018</v>
      </c>
      <c r="B281">
        <v>3</v>
      </c>
      <c r="C281">
        <v>1</v>
      </c>
      <c r="D281">
        <v>63</v>
      </c>
      <c r="E281" t="s">
        <v>21</v>
      </c>
      <c r="F281" t="s">
        <v>1184</v>
      </c>
      <c r="G281" s="154">
        <f>SUM(P281:W281)</f>
        <v>0</v>
      </c>
      <c r="H281" t="s">
        <v>1185</v>
      </c>
      <c r="I281" t="s">
        <v>70</v>
      </c>
      <c r="J281" t="s">
        <v>71</v>
      </c>
      <c r="K281" t="s">
        <v>77</v>
      </c>
      <c r="L281">
        <v>201</v>
      </c>
      <c r="M281" t="s">
        <v>1186</v>
      </c>
      <c r="N281" t="s">
        <v>1187</v>
      </c>
      <c r="P281" s="154">
        <f>IF(ISERROR(VLOOKUP($H281,Validation!$L$2:$L$64,1,FALSE)),0,1)</f>
        <v>0</v>
      </c>
      <c r="Q281" s="154">
        <f>IF(ISERROR(VLOOKUP($H281,Validation!$M$2:$M$64,1,FALSE)),0,1)</f>
        <v>0</v>
      </c>
      <c r="R281" s="158">
        <f>IF(ISERROR(VLOOKUP($H281,Validation!$N$2:$N$64,1,FALSE)),0,1)</f>
        <v>0</v>
      </c>
      <c r="S281" s="154">
        <f>IF(ISERROR(VLOOKUP($H281,Validation!$O$2:$O$64,1,FALSE)),0,1)</f>
        <v>0</v>
      </c>
      <c r="T281" s="154">
        <f>IF(ISERROR(VLOOKUP($H281,Validation!$P$2:$P$64,1,FALSE)),0,1)</f>
        <v>0</v>
      </c>
      <c r="U281" s="154">
        <f>IF(ISERROR(VLOOKUP($H281,Validation!$Q$2:$Q$64,1,FALSE)),0,1)</f>
        <v>0</v>
      </c>
      <c r="V281" s="154">
        <f>IF(ISERROR(VLOOKUP($H281,Validation!$R$2:$R$64,1,FALSE)),0,1)</f>
        <v>0</v>
      </c>
      <c r="W281" s="154">
        <f>IF(ISERROR(VLOOKUP($H281,Validation!$S$2:$S$64,1,FALSE)),0,1)</f>
        <v>0</v>
      </c>
    </row>
    <row r="282" spans="1:23" ht="15.75" x14ac:dyDescent="0.25">
      <c r="A282" s="155">
        <v>2018</v>
      </c>
      <c r="B282">
        <v>3</v>
      </c>
      <c r="C282">
        <v>2</v>
      </c>
      <c r="D282">
        <v>64</v>
      </c>
      <c r="E282" t="s">
        <v>15</v>
      </c>
      <c r="F282" t="s">
        <v>1188</v>
      </c>
      <c r="G282" s="154">
        <f>SUM(P282:W282)</f>
        <v>0</v>
      </c>
      <c r="H282" t="s">
        <v>1189</v>
      </c>
      <c r="I282" t="s">
        <v>121</v>
      </c>
      <c r="J282" t="s">
        <v>88</v>
      </c>
      <c r="K282" t="s">
        <v>91</v>
      </c>
      <c r="L282">
        <v>217</v>
      </c>
      <c r="M282" t="s">
        <v>118</v>
      </c>
      <c r="N282" t="s">
        <v>1190</v>
      </c>
      <c r="P282" s="154">
        <f>IF(ISERROR(VLOOKUP($H282,Validation!$L$2:$L$64,1,FALSE)),0,1)</f>
        <v>0</v>
      </c>
      <c r="Q282" s="154">
        <f>IF(ISERROR(VLOOKUP($H282,Validation!$M$2:$M$64,1,FALSE)),0,1)</f>
        <v>0</v>
      </c>
      <c r="R282" s="158">
        <f>IF(ISERROR(VLOOKUP($H282,Validation!$N$2:$N$64,1,FALSE)),0,1)</f>
        <v>0</v>
      </c>
      <c r="S282" s="154">
        <f>IF(ISERROR(VLOOKUP($H282,Validation!$O$2:$O$64,1,FALSE)),0,1)</f>
        <v>0</v>
      </c>
      <c r="T282" s="154">
        <f>IF(ISERROR(VLOOKUP($H282,Validation!$P$2:$P$64,1,FALSE)),0,1)</f>
        <v>0</v>
      </c>
      <c r="U282" s="154">
        <f>IF(ISERROR(VLOOKUP($H282,Validation!$Q$2:$Q$64,1,FALSE)),0,1)</f>
        <v>0</v>
      </c>
      <c r="V282" s="154">
        <f>IF(ISERROR(VLOOKUP($H282,Validation!$R$2:$R$64,1,FALSE)),0,1)</f>
        <v>0</v>
      </c>
      <c r="W282" s="154">
        <f>IF(ISERROR(VLOOKUP($H282,Validation!$S$2:$S$64,1,FALSE)),0,1)</f>
        <v>0</v>
      </c>
    </row>
    <row r="283" spans="1:23" ht="15.75" x14ac:dyDescent="0.25">
      <c r="A283" s="155">
        <v>2018</v>
      </c>
      <c r="B283">
        <v>3</v>
      </c>
      <c r="C283">
        <v>3</v>
      </c>
      <c r="D283">
        <v>65</v>
      </c>
      <c r="E283" t="s">
        <v>61</v>
      </c>
      <c r="G283" s="154">
        <f>SUM(P283:W283)</f>
        <v>0</v>
      </c>
      <c r="H283" t="s">
        <v>1191</v>
      </c>
      <c r="I283" t="s">
        <v>85</v>
      </c>
      <c r="J283" t="s">
        <v>80</v>
      </c>
      <c r="K283" t="s">
        <v>86</v>
      </c>
      <c r="L283">
        <v>171</v>
      </c>
      <c r="M283" t="s">
        <v>1192</v>
      </c>
      <c r="N283" t="s">
        <v>1193</v>
      </c>
      <c r="P283" s="154">
        <f>IF(ISERROR(VLOOKUP($H283,Validation!$L$2:$L$64,1,FALSE)),0,1)</f>
        <v>0</v>
      </c>
      <c r="Q283" s="154">
        <f>IF(ISERROR(VLOOKUP($H283,Validation!$M$2:$M$64,1,FALSE)),0,1)</f>
        <v>0</v>
      </c>
      <c r="R283" s="158">
        <f>IF(ISERROR(VLOOKUP($H283,Validation!$N$2:$N$64,1,FALSE)),0,1)</f>
        <v>0</v>
      </c>
      <c r="S283" s="154">
        <f>IF(ISERROR(VLOOKUP($H283,Validation!$O$2:$O$64,1,FALSE)),0,1)</f>
        <v>0</v>
      </c>
      <c r="T283" s="154">
        <f>IF(ISERROR(VLOOKUP($H283,Validation!$P$2:$P$64,1,FALSE)),0,1)</f>
        <v>0</v>
      </c>
      <c r="U283" s="154">
        <f>IF(ISERROR(VLOOKUP($H283,Validation!$Q$2:$Q$64,1,FALSE)),0,1)</f>
        <v>0</v>
      </c>
      <c r="V283" s="154">
        <f>IF(ISERROR(VLOOKUP($H283,Validation!$R$2:$R$64,1,FALSE)),0,1)</f>
        <v>0</v>
      </c>
      <c r="W283" s="154">
        <f>IF(ISERROR(VLOOKUP($H283,Validation!$S$2:$S$64,1,FALSE)),0,1)</f>
        <v>0</v>
      </c>
    </row>
    <row r="284" spans="1:23" ht="15.75" x14ac:dyDescent="0.25">
      <c r="A284" s="155">
        <v>2018</v>
      </c>
      <c r="B284">
        <v>3</v>
      </c>
      <c r="C284">
        <v>4</v>
      </c>
      <c r="D284">
        <v>66</v>
      </c>
      <c r="E284" t="s">
        <v>22</v>
      </c>
      <c r="G284" s="154">
        <f>SUM(P284:W284)</f>
        <v>0</v>
      </c>
      <c r="H284" t="s">
        <v>1194</v>
      </c>
      <c r="I284" t="s">
        <v>70</v>
      </c>
      <c r="J284" t="s">
        <v>71</v>
      </c>
      <c r="K284" t="s">
        <v>97</v>
      </c>
      <c r="L284">
        <v>168</v>
      </c>
      <c r="M284" t="s">
        <v>73</v>
      </c>
      <c r="N284" t="s">
        <v>1098</v>
      </c>
      <c r="P284" s="154">
        <f>IF(ISERROR(VLOOKUP($H284,Validation!$L$2:$L$64,1,FALSE)),0,1)</f>
        <v>0</v>
      </c>
      <c r="Q284" s="154">
        <f>IF(ISERROR(VLOOKUP($H284,Validation!$M$2:$M$64,1,FALSE)),0,1)</f>
        <v>0</v>
      </c>
      <c r="R284" s="158">
        <f>IF(ISERROR(VLOOKUP($H284,Validation!$N$2:$N$64,1,FALSE)),0,1)</f>
        <v>0</v>
      </c>
      <c r="S284" s="154">
        <f>IF(ISERROR(VLOOKUP($H284,Validation!$O$2:$O$64,1,FALSE)),0,1)</f>
        <v>0</v>
      </c>
      <c r="T284" s="154">
        <f>IF(ISERROR(VLOOKUP($H284,Validation!$P$2:$P$64,1,FALSE)),0,1)</f>
        <v>0</v>
      </c>
      <c r="U284" s="154">
        <f>IF(ISERROR(VLOOKUP($H284,Validation!$Q$2:$Q$64,1,FALSE)),0,1)</f>
        <v>0</v>
      </c>
      <c r="V284" s="154">
        <f>IF(ISERROR(VLOOKUP($H284,Validation!$R$2:$R$64,1,FALSE)),0,1)</f>
        <v>0</v>
      </c>
      <c r="W284" s="154">
        <f>IF(ISERROR(VLOOKUP($H284,Validation!$S$2:$S$64,1,FALSE)),0,1)</f>
        <v>0</v>
      </c>
    </row>
    <row r="285" spans="1:23" ht="15.75" x14ac:dyDescent="0.25">
      <c r="A285" s="155">
        <v>2018</v>
      </c>
      <c r="B285">
        <v>3</v>
      </c>
      <c r="C285">
        <v>5</v>
      </c>
      <c r="D285">
        <v>67</v>
      </c>
      <c r="E285" t="s">
        <v>17</v>
      </c>
      <c r="G285" s="154">
        <f>SUM(P285:W285)</f>
        <v>0</v>
      </c>
      <c r="H285" t="s">
        <v>1195</v>
      </c>
      <c r="I285" t="s">
        <v>79</v>
      </c>
      <c r="J285" t="s">
        <v>74</v>
      </c>
      <c r="K285" t="s">
        <v>77</v>
      </c>
      <c r="L285">
        <v>203</v>
      </c>
      <c r="M285" t="s">
        <v>73</v>
      </c>
      <c r="N285" t="s">
        <v>1082</v>
      </c>
      <c r="P285" s="154">
        <f>IF(ISERROR(VLOOKUP($H285,Validation!$L$2:$L$64,1,FALSE)),0,1)</f>
        <v>0</v>
      </c>
      <c r="Q285" s="154">
        <f>IF(ISERROR(VLOOKUP($H285,Validation!$M$2:$M$64,1,FALSE)),0,1)</f>
        <v>0</v>
      </c>
      <c r="R285" s="158">
        <f>IF(ISERROR(VLOOKUP($H285,Validation!$N$2:$N$64,1,FALSE)),0,1)</f>
        <v>0</v>
      </c>
      <c r="S285" s="154">
        <f>IF(ISERROR(VLOOKUP($H285,Validation!$O$2:$O$64,1,FALSE)),0,1)</f>
        <v>0</v>
      </c>
      <c r="T285" s="154">
        <f>IF(ISERROR(VLOOKUP($H285,Validation!$P$2:$P$64,1,FALSE)),0,1)</f>
        <v>0</v>
      </c>
      <c r="U285" s="154">
        <f>IF(ISERROR(VLOOKUP($H285,Validation!$Q$2:$Q$64,1,FALSE)),0,1)</f>
        <v>0</v>
      </c>
      <c r="V285" s="154">
        <f>IF(ISERROR(VLOOKUP($H285,Validation!$R$2:$R$64,1,FALSE)),0,1)</f>
        <v>0</v>
      </c>
      <c r="W285" s="154">
        <f>IF(ISERROR(VLOOKUP($H285,Validation!$S$2:$S$64,1,FALSE)),0,1)</f>
        <v>0</v>
      </c>
    </row>
    <row r="286" spans="1:23" ht="15.75" x14ac:dyDescent="0.25">
      <c r="A286" s="155">
        <v>2018</v>
      </c>
      <c r="B286">
        <v>3</v>
      </c>
      <c r="C286">
        <v>6</v>
      </c>
      <c r="D286">
        <v>68</v>
      </c>
      <c r="E286" t="s">
        <v>34</v>
      </c>
      <c r="G286" s="154">
        <f>SUM(P286:W286)</f>
        <v>0</v>
      </c>
      <c r="H286" t="s">
        <v>1196</v>
      </c>
      <c r="I286" t="s">
        <v>70</v>
      </c>
      <c r="J286" t="s">
        <v>74</v>
      </c>
      <c r="K286" t="s">
        <v>99</v>
      </c>
      <c r="L286">
        <v>150</v>
      </c>
      <c r="M286" t="s">
        <v>93</v>
      </c>
      <c r="N286" t="s">
        <v>1197</v>
      </c>
      <c r="P286" s="154">
        <f>IF(ISERROR(VLOOKUP($H286,Validation!$L$2:$L$64,1,FALSE)),0,1)</f>
        <v>0</v>
      </c>
      <c r="Q286" s="154">
        <f>IF(ISERROR(VLOOKUP($H286,Validation!$M$2:$M$64,1,FALSE)),0,1)</f>
        <v>0</v>
      </c>
      <c r="R286" s="158">
        <f>IF(ISERROR(VLOOKUP($H286,Validation!$N$2:$N$64,1,FALSE)),0,1)</f>
        <v>0</v>
      </c>
      <c r="S286" s="154">
        <f>IF(ISERROR(VLOOKUP($H286,Validation!$O$2:$O$64,1,FALSE)),0,1)</f>
        <v>0</v>
      </c>
      <c r="T286" s="154">
        <f>IF(ISERROR(VLOOKUP($H286,Validation!$P$2:$P$64,1,FALSE)),0,1)</f>
        <v>0</v>
      </c>
      <c r="U286" s="154">
        <f>IF(ISERROR(VLOOKUP($H286,Validation!$Q$2:$Q$64,1,FALSE)),0,1)</f>
        <v>0</v>
      </c>
      <c r="V286" s="154">
        <f>IF(ISERROR(VLOOKUP($H286,Validation!$R$2:$R$64,1,FALSE)),0,1)</f>
        <v>0</v>
      </c>
      <c r="W286" s="154">
        <f>IF(ISERROR(VLOOKUP($H286,Validation!$S$2:$S$64,1,FALSE)),0,1)</f>
        <v>0</v>
      </c>
    </row>
    <row r="287" spans="1:23" ht="15.75" x14ac:dyDescent="0.25">
      <c r="A287" s="155">
        <v>2018</v>
      </c>
      <c r="B287">
        <v>3</v>
      </c>
      <c r="C287">
        <v>7</v>
      </c>
      <c r="D287">
        <v>69</v>
      </c>
      <c r="E287" t="s">
        <v>13</v>
      </c>
      <c r="G287" s="154">
        <f>SUM(P287:W287)</f>
        <v>0</v>
      </c>
      <c r="H287" t="s">
        <v>1198</v>
      </c>
      <c r="I287" t="s">
        <v>70</v>
      </c>
      <c r="J287" t="s">
        <v>74</v>
      </c>
      <c r="K287" t="s">
        <v>99</v>
      </c>
      <c r="L287">
        <v>195</v>
      </c>
      <c r="M287" t="s">
        <v>142</v>
      </c>
      <c r="N287" t="s">
        <v>96</v>
      </c>
      <c r="P287" s="154">
        <f>IF(ISERROR(VLOOKUP($H287,Validation!$L$2:$L$64,1,FALSE)),0,1)</f>
        <v>0</v>
      </c>
      <c r="Q287" s="154">
        <f>IF(ISERROR(VLOOKUP($H287,Validation!$M$2:$M$64,1,FALSE)),0,1)</f>
        <v>0</v>
      </c>
      <c r="R287" s="158">
        <f>IF(ISERROR(VLOOKUP($H287,Validation!$N$2:$N$64,1,FALSE)),0,1)</f>
        <v>0</v>
      </c>
      <c r="S287" s="154">
        <f>IF(ISERROR(VLOOKUP($H287,Validation!$O$2:$O$64,1,FALSE)),0,1)</f>
        <v>0</v>
      </c>
      <c r="T287" s="154">
        <f>IF(ISERROR(VLOOKUP($H287,Validation!$P$2:$P$64,1,FALSE)),0,1)</f>
        <v>0</v>
      </c>
      <c r="U287" s="154">
        <f>IF(ISERROR(VLOOKUP($H287,Validation!$Q$2:$Q$64,1,FALSE)),0,1)</f>
        <v>0</v>
      </c>
      <c r="V287" s="154">
        <f>IF(ISERROR(VLOOKUP($H287,Validation!$R$2:$R$64,1,FALSE)),0,1)</f>
        <v>0</v>
      </c>
      <c r="W287" s="154">
        <f>IF(ISERROR(VLOOKUP($H287,Validation!$S$2:$S$64,1,FALSE)),0,1)</f>
        <v>0</v>
      </c>
    </row>
    <row r="288" spans="1:23" ht="15.75" x14ac:dyDescent="0.25">
      <c r="A288" s="155">
        <v>2018</v>
      </c>
      <c r="B288">
        <v>3</v>
      </c>
      <c r="C288">
        <v>8</v>
      </c>
      <c r="D288">
        <v>70</v>
      </c>
      <c r="E288" t="s">
        <v>26</v>
      </c>
      <c r="G288" s="154">
        <f>SUM(P288:W288)</f>
        <v>0</v>
      </c>
      <c r="H288" t="s">
        <v>1199</v>
      </c>
      <c r="I288" t="s">
        <v>79</v>
      </c>
      <c r="J288" t="s">
        <v>74</v>
      </c>
      <c r="K288" t="s">
        <v>72</v>
      </c>
      <c r="L288">
        <v>176</v>
      </c>
      <c r="M288" t="s">
        <v>102</v>
      </c>
      <c r="N288" t="s">
        <v>1200</v>
      </c>
      <c r="P288" s="154">
        <f>IF(ISERROR(VLOOKUP($H288,Validation!$L$2:$L$64,1,FALSE)),0,1)</f>
        <v>0</v>
      </c>
      <c r="Q288" s="154">
        <f>IF(ISERROR(VLOOKUP($H288,Validation!$M$2:$M$64,1,FALSE)),0,1)</f>
        <v>0</v>
      </c>
      <c r="R288" s="158">
        <f>IF(ISERROR(VLOOKUP($H288,Validation!$N$2:$N$64,1,FALSE)),0,1)</f>
        <v>0</v>
      </c>
      <c r="S288" s="154">
        <f>IF(ISERROR(VLOOKUP($H288,Validation!$O$2:$O$64,1,FALSE)),0,1)</f>
        <v>0</v>
      </c>
      <c r="T288" s="154">
        <f>IF(ISERROR(VLOOKUP($H288,Validation!$P$2:$P$64,1,FALSE)),0,1)</f>
        <v>0</v>
      </c>
      <c r="U288" s="154">
        <f>IF(ISERROR(VLOOKUP($H288,Validation!$Q$2:$Q$64,1,FALSE)),0,1)</f>
        <v>0</v>
      </c>
      <c r="V288" s="154">
        <f>IF(ISERROR(VLOOKUP($H288,Validation!$R$2:$R$64,1,FALSE)),0,1)</f>
        <v>0</v>
      </c>
      <c r="W288" s="154">
        <f>IF(ISERROR(VLOOKUP($H288,Validation!$S$2:$S$64,1,FALSE)),0,1)</f>
        <v>0</v>
      </c>
    </row>
    <row r="289" spans="1:23" ht="15.75" x14ac:dyDescent="0.25">
      <c r="A289" s="155">
        <v>2018</v>
      </c>
      <c r="B289">
        <v>3</v>
      </c>
      <c r="C289">
        <v>9</v>
      </c>
      <c r="D289">
        <v>71</v>
      </c>
      <c r="E289" t="s">
        <v>22</v>
      </c>
      <c r="F289" t="s">
        <v>1201</v>
      </c>
      <c r="G289" s="154">
        <f>SUM(P289:W289)</f>
        <v>0</v>
      </c>
      <c r="H289" t="s">
        <v>1202</v>
      </c>
      <c r="I289" t="s">
        <v>79</v>
      </c>
      <c r="J289" t="s">
        <v>74</v>
      </c>
      <c r="K289" t="s">
        <v>99</v>
      </c>
      <c r="L289">
        <v>179</v>
      </c>
      <c r="M289" t="s">
        <v>164</v>
      </c>
      <c r="N289" t="s">
        <v>1203</v>
      </c>
      <c r="P289" s="154">
        <f>IF(ISERROR(VLOOKUP($H289,Validation!$L$2:$L$64,1,FALSE)),0,1)</f>
        <v>0</v>
      </c>
      <c r="Q289" s="154">
        <f>IF(ISERROR(VLOOKUP($H289,Validation!$M$2:$M$64,1,FALSE)),0,1)</f>
        <v>0</v>
      </c>
      <c r="R289" s="158">
        <f>IF(ISERROR(VLOOKUP($H289,Validation!$N$2:$N$64,1,FALSE)),0,1)</f>
        <v>0</v>
      </c>
      <c r="S289" s="154">
        <f>IF(ISERROR(VLOOKUP($H289,Validation!$O$2:$O$64,1,FALSE)),0,1)</f>
        <v>0</v>
      </c>
      <c r="T289" s="154">
        <f>IF(ISERROR(VLOOKUP($H289,Validation!$P$2:$P$64,1,FALSE)),0,1)</f>
        <v>0</v>
      </c>
      <c r="U289" s="154">
        <f>IF(ISERROR(VLOOKUP($H289,Validation!$Q$2:$Q$64,1,FALSE)),0,1)</f>
        <v>0</v>
      </c>
      <c r="V289" s="154">
        <f>IF(ISERROR(VLOOKUP($H289,Validation!$R$2:$R$64,1,FALSE)),0,1)</f>
        <v>0</v>
      </c>
      <c r="W289" s="154">
        <f>IF(ISERROR(VLOOKUP($H289,Validation!$S$2:$S$64,1,FALSE)),0,1)</f>
        <v>0</v>
      </c>
    </row>
    <row r="290" spans="1:23" ht="15.75" x14ac:dyDescent="0.25">
      <c r="A290" s="155">
        <v>2018</v>
      </c>
      <c r="B290">
        <v>3</v>
      </c>
      <c r="C290">
        <v>10</v>
      </c>
      <c r="D290">
        <v>72</v>
      </c>
      <c r="E290" t="s">
        <v>25</v>
      </c>
      <c r="G290" s="154">
        <f>SUM(P290:W290)</f>
        <v>0</v>
      </c>
      <c r="H290" t="s">
        <v>832</v>
      </c>
      <c r="I290" t="s">
        <v>121</v>
      </c>
      <c r="J290" t="s">
        <v>80</v>
      </c>
      <c r="K290" t="s">
        <v>77</v>
      </c>
      <c r="L290">
        <v>192</v>
      </c>
      <c r="M290" t="s">
        <v>122</v>
      </c>
      <c r="N290" t="s">
        <v>1204</v>
      </c>
      <c r="P290" s="154">
        <f>IF(ISERROR(VLOOKUP($H290,Validation!$L$2:$L$64,1,FALSE)),0,1)</f>
        <v>0</v>
      </c>
      <c r="Q290" s="154">
        <f>IF(ISERROR(VLOOKUP($H290,Validation!$M$2:$M$64,1,FALSE)),0,1)</f>
        <v>0</v>
      </c>
      <c r="R290" s="158">
        <f>IF(ISERROR(VLOOKUP($H290,Validation!$N$2:$N$64,1,FALSE)),0,1)</f>
        <v>0</v>
      </c>
      <c r="S290" s="154">
        <f>IF(ISERROR(VLOOKUP($H290,Validation!$O$2:$O$64,1,FALSE)),0,1)</f>
        <v>0</v>
      </c>
      <c r="T290" s="154">
        <f>IF(ISERROR(VLOOKUP($H290,Validation!$P$2:$P$64,1,FALSE)),0,1)</f>
        <v>0</v>
      </c>
      <c r="U290" s="154">
        <f>IF(ISERROR(VLOOKUP($H290,Validation!$Q$2:$Q$64,1,FALSE)),0,1)</f>
        <v>0</v>
      </c>
      <c r="V290" s="154">
        <f>IF(ISERROR(VLOOKUP($H290,Validation!$R$2:$R$64,1,FALSE)),0,1)</f>
        <v>0</v>
      </c>
      <c r="W290" s="154">
        <f>IF(ISERROR(VLOOKUP($H290,Validation!$S$2:$S$64,1,FALSE)),0,1)</f>
        <v>0</v>
      </c>
    </row>
    <row r="291" spans="1:23" ht="15.75" x14ac:dyDescent="0.25">
      <c r="A291" s="155">
        <v>2018</v>
      </c>
      <c r="B291">
        <v>3</v>
      </c>
      <c r="C291">
        <v>11</v>
      </c>
      <c r="D291">
        <v>73</v>
      </c>
      <c r="E291" t="s">
        <v>61</v>
      </c>
      <c r="F291" t="s">
        <v>1205</v>
      </c>
      <c r="G291" s="154">
        <f>SUM(P291:W291)</f>
        <v>0</v>
      </c>
      <c r="H291" t="s">
        <v>1206</v>
      </c>
      <c r="I291" t="s">
        <v>79</v>
      </c>
      <c r="J291" t="s">
        <v>74</v>
      </c>
      <c r="K291" t="s">
        <v>72</v>
      </c>
      <c r="L291">
        <v>200</v>
      </c>
      <c r="M291" t="s">
        <v>142</v>
      </c>
      <c r="N291" t="s">
        <v>96</v>
      </c>
      <c r="P291" s="154">
        <f>IF(ISERROR(VLOOKUP($H291,Validation!$L$2:$L$64,1,FALSE)),0,1)</f>
        <v>0</v>
      </c>
      <c r="Q291" s="154">
        <f>IF(ISERROR(VLOOKUP($H291,Validation!$M$2:$M$64,1,FALSE)),0,1)</f>
        <v>0</v>
      </c>
      <c r="R291" s="158">
        <f>IF(ISERROR(VLOOKUP($H291,Validation!$N$2:$N$64,1,FALSE)),0,1)</f>
        <v>0</v>
      </c>
      <c r="S291" s="154">
        <f>IF(ISERROR(VLOOKUP($H291,Validation!$O$2:$O$64,1,FALSE)),0,1)</f>
        <v>0</v>
      </c>
      <c r="T291" s="154">
        <f>IF(ISERROR(VLOOKUP($H291,Validation!$P$2:$P$64,1,FALSE)),0,1)</f>
        <v>0</v>
      </c>
      <c r="U291" s="154">
        <f>IF(ISERROR(VLOOKUP($H291,Validation!$Q$2:$Q$64,1,FALSE)),0,1)</f>
        <v>0</v>
      </c>
      <c r="V291" s="154">
        <f>IF(ISERROR(VLOOKUP($H291,Validation!$R$2:$R$64,1,FALSE)),0,1)</f>
        <v>0</v>
      </c>
      <c r="W291" s="154">
        <f>IF(ISERROR(VLOOKUP($H291,Validation!$S$2:$S$64,1,FALSE)),0,1)</f>
        <v>0</v>
      </c>
    </row>
    <row r="292" spans="1:23" ht="15.75" x14ac:dyDescent="0.25">
      <c r="A292" s="155">
        <v>2018</v>
      </c>
      <c r="B292">
        <v>3</v>
      </c>
      <c r="C292">
        <v>12</v>
      </c>
      <c r="D292">
        <v>74</v>
      </c>
      <c r="E292" t="s">
        <v>13</v>
      </c>
      <c r="F292" t="s">
        <v>1207</v>
      </c>
      <c r="G292" s="154">
        <f>SUM(P292:W292)</f>
        <v>0</v>
      </c>
      <c r="H292" t="s">
        <v>1208</v>
      </c>
      <c r="I292" t="s">
        <v>85</v>
      </c>
      <c r="J292" t="s">
        <v>88</v>
      </c>
      <c r="K292" t="s">
        <v>97</v>
      </c>
      <c r="L292">
        <v>169</v>
      </c>
      <c r="M292" t="s">
        <v>118</v>
      </c>
      <c r="N292" t="s">
        <v>1209</v>
      </c>
      <c r="P292" s="154">
        <f>IF(ISERROR(VLOOKUP($H292,Validation!$L$2:$L$64,1,FALSE)),0,1)</f>
        <v>0</v>
      </c>
      <c r="Q292" s="154">
        <f>IF(ISERROR(VLOOKUP($H292,Validation!$M$2:$M$64,1,FALSE)),0,1)</f>
        <v>0</v>
      </c>
      <c r="R292" s="158">
        <f>IF(ISERROR(VLOOKUP($H292,Validation!$N$2:$N$64,1,FALSE)),0,1)</f>
        <v>0</v>
      </c>
      <c r="S292" s="154">
        <f>IF(ISERROR(VLOOKUP($H292,Validation!$O$2:$O$64,1,FALSE)),0,1)</f>
        <v>0</v>
      </c>
      <c r="T292" s="154">
        <f>IF(ISERROR(VLOOKUP($H292,Validation!$P$2:$P$64,1,FALSE)),0,1)</f>
        <v>0</v>
      </c>
      <c r="U292" s="154">
        <f>IF(ISERROR(VLOOKUP($H292,Validation!$Q$2:$Q$64,1,FALSE)),0,1)</f>
        <v>0</v>
      </c>
      <c r="V292" s="154">
        <f>IF(ISERROR(VLOOKUP($H292,Validation!$R$2:$R$64,1,FALSE)),0,1)</f>
        <v>0</v>
      </c>
      <c r="W292" s="154">
        <f>IF(ISERROR(VLOOKUP($H292,Validation!$S$2:$S$64,1,FALSE)),0,1)</f>
        <v>0</v>
      </c>
    </row>
    <row r="293" spans="1:23" ht="15.75" x14ac:dyDescent="0.25">
      <c r="A293" s="155">
        <v>2018</v>
      </c>
      <c r="B293">
        <v>3</v>
      </c>
      <c r="C293">
        <v>13</v>
      </c>
      <c r="D293">
        <v>75</v>
      </c>
      <c r="E293" t="s">
        <v>16</v>
      </c>
      <c r="G293" s="154">
        <f>SUM(P293:W293)</f>
        <v>0</v>
      </c>
      <c r="H293" t="s">
        <v>1210</v>
      </c>
      <c r="I293" t="s">
        <v>70</v>
      </c>
      <c r="J293" t="s">
        <v>94</v>
      </c>
      <c r="K293" t="s">
        <v>77</v>
      </c>
      <c r="L293">
        <v>204</v>
      </c>
      <c r="M293" t="s">
        <v>98</v>
      </c>
      <c r="N293" t="s">
        <v>1211</v>
      </c>
      <c r="P293" s="154">
        <f>IF(ISERROR(VLOOKUP($H293,Validation!$L$2:$L$64,1,FALSE)),0,1)</f>
        <v>0</v>
      </c>
      <c r="Q293" s="154">
        <f>IF(ISERROR(VLOOKUP($H293,Validation!$M$2:$M$64,1,FALSE)),0,1)</f>
        <v>0</v>
      </c>
      <c r="R293" s="158">
        <f>IF(ISERROR(VLOOKUP($H293,Validation!$N$2:$N$64,1,FALSE)),0,1)</f>
        <v>0</v>
      </c>
      <c r="S293" s="154">
        <f>IF(ISERROR(VLOOKUP($H293,Validation!$O$2:$O$64,1,FALSE)),0,1)</f>
        <v>0</v>
      </c>
      <c r="T293" s="154">
        <f>IF(ISERROR(VLOOKUP($H293,Validation!$P$2:$P$64,1,FALSE)),0,1)</f>
        <v>0</v>
      </c>
      <c r="U293" s="154">
        <f>IF(ISERROR(VLOOKUP($H293,Validation!$Q$2:$Q$64,1,FALSE)),0,1)</f>
        <v>0</v>
      </c>
      <c r="V293" s="154">
        <f>IF(ISERROR(VLOOKUP($H293,Validation!$R$2:$R$64,1,FALSE)),0,1)</f>
        <v>0</v>
      </c>
      <c r="W293" s="154">
        <f>IF(ISERROR(VLOOKUP($H293,Validation!$S$2:$S$64,1,FALSE)),0,1)</f>
        <v>0</v>
      </c>
    </row>
    <row r="294" spans="1:23" ht="15.75" x14ac:dyDescent="0.25">
      <c r="A294" s="155">
        <v>2018</v>
      </c>
      <c r="B294">
        <v>3</v>
      </c>
      <c r="C294">
        <v>14</v>
      </c>
      <c r="D294">
        <v>76</v>
      </c>
      <c r="E294" t="s">
        <v>33</v>
      </c>
      <c r="F294" t="s">
        <v>1212</v>
      </c>
      <c r="G294" s="154">
        <f>SUM(P294:W294)</f>
        <v>0</v>
      </c>
      <c r="H294" t="s">
        <v>1213</v>
      </c>
      <c r="I294" t="s">
        <v>70</v>
      </c>
      <c r="J294" t="s">
        <v>81</v>
      </c>
      <c r="K294" t="s">
        <v>97</v>
      </c>
      <c r="L294">
        <v>159</v>
      </c>
      <c r="M294" t="s">
        <v>73</v>
      </c>
      <c r="N294" t="s">
        <v>1214</v>
      </c>
      <c r="P294" s="154">
        <f>IF(ISERROR(VLOOKUP($H294,Validation!$L$2:$L$64,1,FALSE)),0,1)</f>
        <v>0</v>
      </c>
      <c r="Q294" s="154">
        <f>IF(ISERROR(VLOOKUP($H294,Validation!$M$2:$M$64,1,FALSE)),0,1)</f>
        <v>0</v>
      </c>
      <c r="R294" s="158">
        <f>IF(ISERROR(VLOOKUP($H294,Validation!$N$2:$N$64,1,FALSE)),0,1)</f>
        <v>0</v>
      </c>
      <c r="S294" s="154">
        <f>IF(ISERROR(VLOOKUP($H294,Validation!$O$2:$O$64,1,FALSE)),0,1)</f>
        <v>0</v>
      </c>
      <c r="T294" s="154">
        <f>IF(ISERROR(VLOOKUP($H294,Validation!$P$2:$P$64,1,FALSE)),0,1)</f>
        <v>0</v>
      </c>
      <c r="U294" s="154">
        <f>IF(ISERROR(VLOOKUP($H294,Validation!$Q$2:$Q$64,1,FALSE)),0,1)</f>
        <v>0</v>
      </c>
      <c r="V294" s="154">
        <f>IF(ISERROR(VLOOKUP($H294,Validation!$R$2:$R$64,1,FALSE)),0,1)</f>
        <v>0</v>
      </c>
      <c r="W294" s="154">
        <f>IF(ISERROR(VLOOKUP($H294,Validation!$S$2:$S$64,1,FALSE)),0,1)</f>
        <v>0</v>
      </c>
    </row>
    <row r="295" spans="1:23" ht="15.75" x14ac:dyDescent="0.25">
      <c r="A295" s="155">
        <v>2018</v>
      </c>
      <c r="B295">
        <v>3</v>
      </c>
      <c r="C295">
        <v>15</v>
      </c>
      <c r="D295">
        <v>77</v>
      </c>
      <c r="E295" t="s">
        <v>9</v>
      </c>
      <c r="F295" t="s">
        <v>1215</v>
      </c>
      <c r="G295" s="154">
        <f>SUM(P295:W295)</f>
        <v>0</v>
      </c>
      <c r="H295" t="s">
        <v>1216</v>
      </c>
      <c r="I295" t="s">
        <v>70</v>
      </c>
      <c r="J295" t="s">
        <v>80</v>
      </c>
      <c r="K295" t="s">
        <v>72</v>
      </c>
      <c r="L295">
        <v>179</v>
      </c>
      <c r="M295" t="s">
        <v>122</v>
      </c>
      <c r="N295" t="s">
        <v>1217</v>
      </c>
      <c r="P295" s="154">
        <f>IF(ISERROR(VLOOKUP($H295,Validation!$L$2:$L$64,1,FALSE)),0,1)</f>
        <v>0</v>
      </c>
      <c r="Q295" s="154">
        <f>IF(ISERROR(VLOOKUP($H295,Validation!$M$2:$M$64,1,FALSE)),0,1)</f>
        <v>0</v>
      </c>
      <c r="R295" s="158">
        <f>IF(ISERROR(VLOOKUP($H295,Validation!$N$2:$N$64,1,FALSE)),0,1)</f>
        <v>0</v>
      </c>
      <c r="S295" s="154">
        <f>IF(ISERROR(VLOOKUP($H295,Validation!$O$2:$O$64,1,FALSE)),0,1)</f>
        <v>0</v>
      </c>
      <c r="T295" s="154">
        <f>IF(ISERROR(VLOOKUP($H295,Validation!$P$2:$P$64,1,FALSE)),0,1)</f>
        <v>0</v>
      </c>
      <c r="U295" s="154">
        <f>IF(ISERROR(VLOOKUP($H295,Validation!$Q$2:$Q$64,1,FALSE)),0,1)</f>
        <v>0</v>
      </c>
      <c r="V295" s="154">
        <f>IF(ISERROR(VLOOKUP($H295,Validation!$R$2:$R$64,1,FALSE)),0,1)</f>
        <v>0</v>
      </c>
      <c r="W295" s="154">
        <f>IF(ISERROR(VLOOKUP($H295,Validation!$S$2:$S$64,1,FALSE)),0,1)</f>
        <v>0</v>
      </c>
    </row>
    <row r="296" spans="1:23" ht="15.75" x14ac:dyDescent="0.25">
      <c r="A296" s="155">
        <v>2018</v>
      </c>
      <c r="B296">
        <v>3</v>
      </c>
      <c r="C296">
        <v>16</v>
      </c>
      <c r="D296">
        <v>78</v>
      </c>
      <c r="E296" t="s">
        <v>15</v>
      </c>
      <c r="G296" s="154">
        <f>SUM(P296:W296)</f>
        <v>0</v>
      </c>
      <c r="H296" t="s">
        <v>1218</v>
      </c>
      <c r="I296" t="s">
        <v>90</v>
      </c>
      <c r="J296" t="s">
        <v>88</v>
      </c>
      <c r="K296" t="s">
        <v>86</v>
      </c>
      <c r="L296">
        <v>199</v>
      </c>
      <c r="M296" t="s">
        <v>93</v>
      </c>
      <c r="N296" t="s">
        <v>1219</v>
      </c>
      <c r="P296" s="154">
        <f>IF(ISERROR(VLOOKUP($H296,Validation!$L$2:$L$64,1,FALSE)),0,1)</f>
        <v>0</v>
      </c>
      <c r="Q296" s="154">
        <f>IF(ISERROR(VLOOKUP($H296,Validation!$M$2:$M$64,1,FALSE)),0,1)</f>
        <v>0</v>
      </c>
      <c r="R296" s="158">
        <f>IF(ISERROR(VLOOKUP($H296,Validation!$N$2:$N$64,1,FALSE)),0,1)</f>
        <v>0</v>
      </c>
      <c r="S296" s="154">
        <f>IF(ISERROR(VLOOKUP($H296,Validation!$O$2:$O$64,1,FALSE)),0,1)</f>
        <v>0</v>
      </c>
      <c r="T296" s="154">
        <f>IF(ISERROR(VLOOKUP($H296,Validation!$P$2:$P$64,1,FALSE)),0,1)</f>
        <v>0</v>
      </c>
      <c r="U296" s="154">
        <f>IF(ISERROR(VLOOKUP($H296,Validation!$Q$2:$Q$64,1,FALSE)),0,1)</f>
        <v>0</v>
      </c>
      <c r="V296" s="154">
        <f>IF(ISERROR(VLOOKUP($H296,Validation!$R$2:$R$64,1,FALSE)),0,1)</f>
        <v>0</v>
      </c>
      <c r="W296" s="154">
        <f>IF(ISERROR(VLOOKUP($H296,Validation!$S$2:$S$64,1,FALSE)),0,1)</f>
        <v>0</v>
      </c>
    </row>
    <row r="297" spans="1:23" ht="15.75" x14ac:dyDescent="0.25">
      <c r="A297" s="155">
        <v>2018</v>
      </c>
      <c r="B297">
        <v>3</v>
      </c>
      <c r="C297">
        <v>17</v>
      </c>
      <c r="D297">
        <v>79</v>
      </c>
      <c r="E297" t="s">
        <v>6</v>
      </c>
      <c r="F297" t="s">
        <v>1220</v>
      </c>
      <c r="G297" s="154">
        <f>SUM(P297:W297)</f>
        <v>0</v>
      </c>
      <c r="H297" t="s">
        <v>1221</v>
      </c>
      <c r="I297" t="s">
        <v>90</v>
      </c>
      <c r="J297" t="s">
        <v>74</v>
      </c>
      <c r="K297" t="s">
        <v>72</v>
      </c>
      <c r="L297">
        <v>157</v>
      </c>
      <c r="M297" t="s">
        <v>93</v>
      </c>
      <c r="N297" t="s">
        <v>1222</v>
      </c>
      <c r="P297" s="154">
        <f>IF(ISERROR(VLOOKUP($H297,Validation!$L$2:$L$64,1,FALSE)),0,1)</f>
        <v>0</v>
      </c>
      <c r="Q297" s="154">
        <f>IF(ISERROR(VLOOKUP($H297,Validation!$M$2:$M$64,1,FALSE)),0,1)</f>
        <v>0</v>
      </c>
      <c r="R297" s="158">
        <f>IF(ISERROR(VLOOKUP($H297,Validation!$N$2:$N$64,1,FALSE)),0,1)</f>
        <v>0</v>
      </c>
      <c r="S297" s="154">
        <f>IF(ISERROR(VLOOKUP($H297,Validation!$O$2:$O$64,1,FALSE)),0,1)</f>
        <v>0</v>
      </c>
      <c r="T297" s="154">
        <f>IF(ISERROR(VLOOKUP($H297,Validation!$P$2:$P$64,1,FALSE)),0,1)</f>
        <v>0</v>
      </c>
      <c r="U297" s="154">
        <f>IF(ISERROR(VLOOKUP($H297,Validation!$Q$2:$Q$64,1,FALSE)),0,1)</f>
        <v>0</v>
      </c>
      <c r="V297" s="154">
        <f>IF(ISERROR(VLOOKUP($H297,Validation!$R$2:$R$64,1,FALSE)),0,1)</f>
        <v>0</v>
      </c>
      <c r="W297" s="154">
        <f>IF(ISERROR(VLOOKUP($H297,Validation!$S$2:$S$64,1,FALSE)),0,1)</f>
        <v>0</v>
      </c>
    </row>
    <row r="298" spans="1:23" ht="15.75" x14ac:dyDescent="0.25">
      <c r="A298" s="155">
        <v>2018</v>
      </c>
      <c r="B298">
        <v>3</v>
      </c>
      <c r="C298">
        <v>18</v>
      </c>
      <c r="D298">
        <v>80</v>
      </c>
      <c r="E298" t="s">
        <v>83</v>
      </c>
      <c r="G298" s="154">
        <f>SUM(P298:W298)</f>
        <v>0</v>
      </c>
      <c r="H298" t="s">
        <v>1223</v>
      </c>
      <c r="I298" t="s">
        <v>90</v>
      </c>
      <c r="J298" t="s">
        <v>94</v>
      </c>
      <c r="K298" t="s">
        <v>120</v>
      </c>
      <c r="L298">
        <v>165</v>
      </c>
      <c r="M298" t="s">
        <v>98</v>
      </c>
      <c r="N298" t="s">
        <v>1104</v>
      </c>
      <c r="P298" s="154">
        <f>IF(ISERROR(VLOOKUP($H298,Validation!$L$2:$L$64,1,FALSE)),0,1)</f>
        <v>0</v>
      </c>
      <c r="Q298" s="154">
        <f>IF(ISERROR(VLOOKUP($H298,Validation!$M$2:$M$64,1,FALSE)),0,1)</f>
        <v>0</v>
      </c>
      <c r="R298" s="158">
        <f>IF(ISERROR(VLOOKUP($H298,Validation!$N$2:$N$64,1,FALSE)),0,1)</f>
        <v>0</v>
      </c>
      <c r="S298" s="154">
        <f>IF(ISERROR(VLOOKUP($H298,Validation!$O$2:$O$64,1,FALSE)),0,1)</f>
        <v>0</v>
      </c>
      <c r="T298" s="154">
        <f>IF(ISERROR(VLOOKUP($H298,Validation!$P$2:$P$64,1,FALSE)),0,1)</f>
        <v>0</v>
      </c>
      <c r="U298" s="154">
        <f>IF(ISERROR(VLOOKUP($H298,Validation!$Q$2:$Q$64,1,FALSE)),0,1)</f>
        <v>0</v>
      </c>
      <c r="V298" s="154">
        <f>IF(ISERROR(VLOOKUP($H298,Validation!$R$2:$R$64,1,FALSE)),0,1)</f>
        <v>0</v>
      </c>
      <c r="W298" s="154">
        <f>IF(ISERROR(VLOOKUP($H298,Validation!$S$2:$S$64,1,FALSE)),0,1)</f>
        <v>0</v>
      </c>
    </row>
    <row r="299" spans="1:23" ht="15.75" x14ac:dyDescent="0.25">
      <c r="A299" s="155">
        <v>2018</v>
      </c>
      <c r="B299">
        <v>3</v>
      </c>
      <c r="C299">
        <v>19</v>
      </c>
      <c r="D299">
        <v>81</v>
      </c>
      <c r="E299" t="s">
        <v>17</v>
      </c>
      <c r="F299" t="s">
        <v>1224</v>
      </c>
      <c r="G299" s="154">
        <f>SUM(P299:W299)</f>
        <v>0</v>
      </c>
      <c r="H299" t="s">
        <v>1225</v>
      </c>
      <c r="I299" t="s">
        <v>79</v>
      </c>
      <c r="J299" t="s">
        <v>71</v>
      </c>
      <c r="K299" t="s">
        <v>75</v>
      </c>
      <c r="L299">
        <v>174</v>
      </c>
      <c r="M299" t="s">
        <v>1158</v>
      </c>
      <c r="N299" t="s">
        <v>1226</v>
      </c>
      <c r="P299" s="154">
        <f>IF(ISERROR(VLOOKUP($H299,Validation!$L$2:$L$64,1,FALSE)),0,1)</f>
        <v>0</v>
      </c>
      <c r="Q299" s="154">
        <f>IF(ISERROR(VLOOKUP($H299,Validation!$M$2:$M$64,1,FALSE)),0,1)</f>
        <v>0</v>
      </c>
      <c r="R299" s="158">
        <f>IF(ISERROR(VLOOKUP($H299,Validation!$N$2:$N$64,1,FALSE)),0,1)</f>
        <v>0</v>
      </c>
      <c r="S299" s="154">
        <f>IF(ISERROR(VLOOKUP($H299,Validation!$O$2:$O$64,1,FALSE)),0,1)</f>
        <v>0</v>
      </c>
      <c r="T299" s="154">
        <f>IF(ISERROR(VLOOKUP($H299,Validation!$P$2:$P$64,1,FALSE)),0,1)</f>
        <v>0</v>
      </c>
      <c r="U299" s="154">
        <f>IF(ISERROR(VLOOKUP($H299,Validation!$Q$2:$Q$64,1,FALSE)),0,1)</f>
        <v>0</v>
      </c>
      <c r="V299" s="154">
        <f>IF(ISERROR(VLOOKUP($H299,Validation!$R$2:$R$64,1,FALSE)),0,1)</f>
        <v>0</v>
      </c>
      <c r="W299" s="154">
        <f>IF(ISERROR(VLOOKUP($H299,Validation!$S$2:$S$64,1,FALSE)),0,1)</f>
        <v>0</v>
      </c>
    </row>
    <row r="300" spans="1:23" ht="15.75" x14ac:dyDescent="0.25">
      <c r="A300" s="155">
        <v>2018</v>
      </c>
      <c r="B300">
        <v>3</v>
      </c>
      <c r="C300">
        <v>20</v>
      </c>
      <c r="D300">
        <v>82</v>
      </c>
      <c r="E300" t="s">
        <v>20</v>
      </c>
      <c r="G300" s="154">
        <f>SUM(P300:W300)</f>
        <v>0</v>
      </c>
      <c r="H300" t="s">
        <v>1227</v>
      </c>
      <c r="I300" t="s">
        <v>90</v>
      </c>
      <c r="J300" t="s">
        <v>81</v>
      </c>
      <c r="K300" t="s">
        <v>86</v>
      </c>
      <c r="L300">
        <v>165</v>
      </c>
      <c r="M300" t="s">
        <v>92</v>
      </c>
      <c r="N300" t="s">
        <v>1228</v>
      </c>
      <c r="P300" s="154">
        <f>IF(ISERROR(VLOOKUP($H300,Validation!$L$2:$L$64,1,FALSE)),0,1)</f>
        <v>0</v>
      </c>
      <c r="Q300" s="154">
        <f>IF(ISERROR(VLOOKUP($H300,Validation!$M$2:$M$64,1,FALSE)),0,1)</f>
        <v>0</v>
      </c>
      <c r="R300" s="158">
        <f>IF(ISERROR(VLOOKUP($H300,Validation!$N$2:$N$64,1,FALSE)),0,1)</f>
        <v>0</v>
      </c>
      <c r="S300" s="154">
        <f>IF(ISERROR(VLOOKUP($H300,Validation!$O$2:$O$64,1,FALSE)),0,1)</f>
        <v>0</v>
      </c>
      <c r="T300" s="154">
        <f>IF(ISERROR(VLOOKUP($H300,Validation!$P$2:$P$64,1,FALSE)),0,1)</f>
        <v>0</v>
      </c>
      <c r="U300" s="154">
        <f>IF(ISERROR(VLOOKUP($H300,Validation!$Q$2:$Q$64,1,FALSE)),0,1)</f>
        <v>0</v>
      </c>
      <c r="V300" s="154">
        <f>IF(ISERROR(VLOOKUP($H300,Validation!$R$2:$R$64,1,FALSE)),0,1)</f>
        <v>0</v>
      </c>
      <c r="W300" s="154">
        <f>IF(ISERROR(VLOOKUP($H300,Validation!$S$2:$S$64,1,FALSE)),0,1)</f>
        <v>0</v>
      </c>
    </row>
    <row r="301" spans="1:23" ht="15.75" x14ac:dyDescent="0.25">
      <c r="A301" s="155">
        <v>2018</v>
      </c>
      <c r="B301">
        <v>3</v>
      </c>
      <c r="C301">
        <v>21</v>
      </c>
      <c r="D301">
        <v>83</v>
      </c>
      <c r="E301" t="s">
        <v>33</v>
      </c>
      <c r="F301" t="s">
        <v>1166</v>
      </c>
      <c r="G301" s="154">
        <f>SUM(P301:W301)</f>
        <v>0</v>
      </c>
      <c r="H301" t="s">
        <v>1229</v>
      </c>
      <c r="I301" t="s">
        <v>70</v>
      </c>
      <c r="J301" t="s">
        <v>71</v>
      </c>
      <c r="K301" t="s">
        <v>72</v>
      </c>
      <c r="L301">
        <v>172</v>
      </c>
      <c r="M301" t="s">
        <v>82</v>
      </c>
      <c r="N301" t="s">
        <v>1230</v>
      </c>
      <c r="P301" s="154">
        <f>IF(ISERROR(VLOOKUP($H301,Validation!$L$2:$L$64,1,FALSE)),0,1)</f>
        <v>0</v>
      </c>
      <c r="Q301" s="154">
        <f>IF(ISERROR(VLOOKUP($H301,Validation!$M$2:$M$64,1,FALSE)),0,1)</f>
        <v>0</v>
      </c>
      <c r="R301" s="158">
        <f>IF(ISERROR(VLOOKUP($H301,Validation!$N$2:$N$64,1,FALSE)),0,1)</f>
        <v>0</v>
      </c>
      <c r="S301" s="154">
        <f>IF(ISERROR(VLOOKUP($H301,Validation!$O$2:$O$64,1,FALSE)),0,1)</f>
        <v>0</v>
      </c>
      <c r="T301" s="154">
        <f>IF(ISERROR(VLOOKUP($H301,Validation!$P$2:$P$64,1,FALSE)),0,1)</f>
        <v>0</v>
      </c>
      <c r="U301" s="154">
        <f>IF(ISERROR(VLOOKUP($H301,Validation!$Q$2:$Q$64,1,FALSE)),0,1)</f>
        <v>0</v>
      </c>
      <c r="V301" s="154">
        <f>IF(ISERROR(VLOOKUP($H301,Validation!$R$2:$R$64,1,FALSE)),0,1)</f>
        <v>0</v>
      </c>
      <c r="W301" s="154">
        <f>IF(ISERROR(VLOOKUP($H301,Validation!$S$2:$S$64,1,FALSE)),0,1)</f>
        <v>0</v>
      </c>
    </row>
    <row r="302" spans="1:23" ht="15.75" x14ac:dyDescent="0.25">
      <c r="A302" s="155">
        <v>2018</v>
      </c>
      <c r="B302">
        <v>3</v>
      </c>
      <c r="C302">
        <v>22</v>
      </c>
      <c r="D302">
        <v>84</v>
      </c>
      <c r="E302" t="s">
        <v>17</v>
      </c>
      <c r="F302" t="s">
        <v>1231</v>
      </c>
      <c r="G302" s="154">
        <f>SUM(P302:W302)</f>
        <v>0</v>
      </c>
      <c r="H302" t="s">
        <v>1232</v>
      </c>
      <c r="I302" t="s">
        <v>121</v>
      </c>
      <c r="J302" t="s">
        <v>94</v>
      </c>
      <c r="K302" t="s">
        <v>77</v>
      </c>
      <c r="L302">
        <v>209</v>
      </c>
      <c r="M302" t="s">
        <v>1233</v>
      </c>
      <c r="N302" t="s">
        <v>1234</v>
      </c>
      <c r="P302" s="154">
        <f>IF(ISERROR(VLOOKUP($H302,Validation!$L$2:$L$64,1,FALSE)),0,1)</f>
        <v>0</v>
      </c>
      <c r="Q302" s="154">
        <f>IF(ISERROR(VLOOKUP($H302,Validation!$M$2:$M$64,1,FALSE)),0,1)</f>
        <v>0</v>
      </c>
      <c r="R302" s="158">
        <f>IF(ISERROR(VLOOKUP($H302,Validation!$N$2:$N$64,1,FALSE)),0,1)</f>
        <v>0</v>
      </c>
      <c r="S302" s="154">
        <f>IF(ISERROR(VLOOKUP($H302,Validation!$O$2:$O$64,1,FALSE)),0,1)</f>
        <v>0</v>
      </c>
      <c r="T302" s="154">
        <f>IF(ISERROR(VLOOKUP($H302,Validation!$P$2:$P$64,1,FALSE)),0,1)</f>
        <v>0</v>
      </c>
      <c r="U302" s="154">
        <f>IF(ISERROR(VLOOKUP($H302,Validation!$Q$2:$Q$64,1,FALSE)),0,1)</f>
        <v>0</v>
      </c>
      <c r="V302" s="154">
        <f>IF(ISERROR(VLOOKUP($H302,Validation!$R$2:$R$64,1,FALSE)),0,1)</f>
        <v>0</v>
      </c>
      <c r="W302" s="154">
        <f>IF(ISERROR(VLOOKUP($H302,Validation!$S$2:$S$64,1,FALSE)),0,1)</f>
        <v>0</v>
      </c>
    </row>
    <row r="303" spans="1:23" ht="15.75" x14ac:dyDescent="0.25">
      <c r="A303" s="155">
        <v>2018</v>
      </c>
      <c r="B303">
        <v>3</v>
      </c>
      <c r="C303">
        <v>23</v>
      </c>
      <c r="D303">
        <v>85</v>
      </c>
      <c r="E303" t="s">
        <v>6</v>
      </c>
      <c r="G303" s="154">
        <f>SUM(P303:W303)</f>
        <v>0</v>
      </c>
      <c r="H303" t="s">
        <v>1235</v>
      </c>
      <c r="I303" t="s">
        <v>121</v>
      </c>
      <c r="J303" t="s">
        <v>80</v>
      </c>
      <c r="K303" t="s">
        <v>86</v>
      </c>
      <c r="L303">
        <v>166</v>
      </c>
      <c r="M303" t="s">
        <v>1192</v>
      </c>
      <c r="N303" t="s">
        <v>1236</v>
      </c>
      <c r="P303" s="154">
        <f>IF(ISERROR(VLOOKUP($H303,Validation!$L$2:$L$64,1,FALSE)),0,1)</f>
        <v>0</v>
      </c>
      <c r="Q303" s="154">
        <f>IF(ISERROR(VLOOKUP($H303,Validation!$M$2:$M$64,1,FALSE)),0,1)</f>
        <v>0</v>
      </c>
      <c r="R303" s="158">
        <f>IF(ISERROR(VLOOKUP($H303,Validation!$N$2:$N$64,1,FALSE)),0,1)</f>
        <v>0</v>
      </c>
      <c r="S303" s="154">
        <f>IF(ISERROR(VLOOKUP($H303,Validation!$O$2:$O$64,1,FALSE)),0,1)</f>
        <v>0</v>
      </c>
      <c r="T303" s="154">
        <f>IF(ISERROR(VLOOKUP($H303,Validation!$P$2:$P$64,1,FALSE)),0,1)</f>
        <v>0</v>
      </c>
      <c r="U303" s="154">
        <f>IF(ISERROR(VLOOKUP($H303,Validation!$Q$2:$Q$64,1,FALSE)),0,1)</f>
        <v>0</v>
      </c>
      <c r="V303" s="154">
        <f>IF(ISERROR(VLOOKUP($H303,Validation!$R$2:$R$64,1,FALSE)),0,1)</f>
        <v>0</v>
      </c>
      <c r="W303" s="154">
        <f>IF(ISERROR(VLOOKUP($H303,Validation!$S$2:$S$64,1,FALSE)),0,1)</f>
        <v>0</v>
      </c>
    </row>
    <row r="304" spans="1:23" ht="15.75" x14ac:dyDescent="0.25">
      <c r="A304" s="155">
        <v>2018</v>
      </c>
      <c r="B304">
        <v>3</v>
      </c>
      <c r="C304">
        <v>24</v>
      </c>
      <c r="D304">
        <v>86</v>
      </c>
      <c r="E304" t="s">
        <v>21</v>
      </c>
      <c r="G304" s="154">
        <f>SUM(P304:W304)</f>
        <v>0</v>
      </c>
      <c r="H304" t="s">
        <v>1237</v>
      </c>
      <c r="I304" t="s">
        <v>70</v>
      </c>
      <c r="J304" t="s">
        <v>81</v>
      </c>
      <c r="K304" t="s">
        <v>99</v>
      </c>
      <c r="L304">
        <v>198</v>
      </c>
      <c r="M304" t="s">
        <v>87</v>
      </c>
      <c r="N304" t="s">
        <v>1238</v>
      </c>
      <c r="P304" s="154">
        <f>IF(ISERROR(VLOOKUP($H304,Validation!$L$2:$L$64,1,FALSE)),0,1)</f>
        <v>0</v>
      </c>
      <c r="Q304" s="154">
        <f>IF(ISERROR(VLOOKUP($H304,Validation!$M$2:$M$64,1,FALSE)),0,1)</f>
        <v>0</v>
      </c>
      <c r="R304" s="158">
        <f>IF(ISERROR(VLOOKUP($H304,Validation!$N$2:$N$64,1,FALSE)),0,1)</f>
        <v>0</v>
      </c>
      <c r="S304" s="154">
        <f>IF(ISERROR(VLOOKUP($H304,Validation!$O$2:$O$64,1,FALSE)),0,1)</f>
        <v>0</v>
      </c>
      <c r="T304" s="154">
        <f>IF(ISERROR(VLOOKUP($H304,Validation!$P$2:$P$64,1,FALSE)),0,1)</f>
        <v>0</v>
      </c>
      <c r="U304" s="154">
        <f>IF(ISERROR(VLOOKUP($H304,Validation!$Q$2:$Q$64,1,FALSE)),0,1)</f>
        <v>0</v>
      </c>
      <c r="V304" s="154">
        <f>IF(ISERROR(VLOOKUP($H304,Validation!$R$2:$R$64,1,FALSE)),0,1)</f>
        <v>0</v>
      </c>
      <c r="W304" s="154">
        <f>IF(ISERROR(VLOOKUP($H304,Validation!$S$2:$S$64,1,FALSE)),0,1)</f>
        <v>0</v>
      </c>
    </row>
    <row r="305" spans="1:23" ht="15.75" x14ac:dyDescent="0.25">
      <c r="A305" s="155">
        <v>2018</v>
      </c>
      <c r="B305">
        <v>3</v>
      </c>
      <c r="C305">
        <v>25</v>
      </c>
      <c r="D305">
        <v>87</v>
      </c>
      <c r="E305" t="s">
        <v>30</v>
      </c>
      <c r="F305" t="s">
        <v>3750</v>
      </c>
      <c r="G305" s="154">
        <f>SUM(P305:W305)</f>
        <v>0</v>
      </c>
      <c r="H305" t="s">
        <v>1239</v>
      </c>
      <c r="I305" t="s">
        <v>70</v>
      </c>
      <c r="J305" t="s">
        <v>94</v>
      </c>
      <c r="K305" t="s">
        <v>86</v>
      </c>
      <c r="L305">
        <v>178</v>
      </c>
      <c r="M305" t="s">
        <v>98</v>
      </c>
      <c r="N305" t="s">
        <v>1240</v>
      </c>
      <c r="P305" s="154">
        <f>IF(ISERROR(VLOOKUP($H305,Validation!$L$2:$L$64,1,FALSE)),0,1)</f>
        <v>0</v>
      </c>
      <c r="Q305" s="154">
        <f>IF(ISERROR(VLOOKUP($H305,Validation!$M$2:$M$64,1,FALSE)),0,1)</f>
        <v>0</v>
      </c>
      <c r="R305" s="158">
        <f>IF(ISERROR(VLOOKUP($H305,Validation!$N$2:$N$64,1,FALSE)),0,1)</f>
        <v>0</v>
      </c>
      <c r="S305" s="154">
        <f>IF(ISERROR(VLOOKUP($H305,Validation!$O$2:$O$64,1,FALSE)),0,1)</f>
        <v>0</v>
      </c>
      <c r="T305" s="154">
        <f>IF(ISERROR(VLOOKUP($H305,Validation!$P$2:$P$64,1,FALSE)),0,1)</f>
        <v>0</v>
      </c>
      <c r="U305" s="154">
        <f>IF(ISERROR(VLOOKUP($H305,Validation!$Q$2:$Q$64,1,FALSE)),0,1)</f>
        <v>0</v>
      </c>
      <c r="V305" s="154">
        <f>IF(ISERROR(VLOOKUP($H305,Validation!$R$2:$R$64,1,FALSE)),0,1)</f>
        <v>0</v>
      </c>
      <c r="W305" s="154">
        <f>IF(ISERROR(VLOOKUP($H305,Validation!$S$2:$S$64,1,FALSE)),0,1)</f>
        <v>0</v>
      </c>
    </row>
    <row r="306" spans="1:23" ht="15.75" x14ac:dyDescent="0.25">
      <c r="A306" s="155">
        <v>2018</v>
      </c>
      <c r="B306">
        <v>3</v>
      </c>
      <c r="C306">
        <v>26</v>
      </c>
      <c r="D306">
        <v>88</v>
      </c>
      <c r="E306" t="s">
        <v>26</v>
      </c>
      <c r="F306" t="s">
        <v>1241</v>
      </c>
      <c r="G306" s="154">
        <f>SUM(P306:W306)</f>
        <v>0</v>
      </c>
      <c r="H306" t="s">
        <v>1242</v>
      </c>
      <c r="I306" t="s">
        <v>79</v>
      </c>
      <c r="J306" t="s">
        <v>74</v>
      </c>
      <c r="K306" t="s">
        <v>72</v>
      </c>
      <c r="L306">
        <v>180</v>
      </c>
      <c r="M306" t="s">
        <v>73</v>
      </c>
      <c r="N306" t="s">
        <v>1073</v>
      </c>
      <c r="P306" s="154">
        <f>IF(ISERROR(VLOOKUP($H306,Validation!$L$2:$L$64,1,FALSE)),0,1)</f>
        <v>0</v>
      </c>
      <c r="Q306" s="154">
        <f>IF(ISERROR(VLOOKUP($H306,Validation!$M$2:$M$64,1,FALSE)),0,1)</f>
        <v>0</v>
      </c>
      <c r="R306" s="158">
        <f>IF(ISERROR(VLOOKUP($H306,Validation!$N$2:$N$64,1,FALSE)),0,1)</f>
        <v>0</v>
      </c>
      <c r="S306" s="154">
        <f>IF(ISERROR(VLOOKUP($H306,Validation!$O$2:$O$64,1,FALSE)),0,1)</f>
        <v>0</v>
      </c>
      <c r="T306" s="154">
        <f>IF(ISERROR(VLOOKUP($H306,Validation!$P$2:$P$64,1,FALSE)),0,1)</f>
        <v>0</v>
      </c>
      <c r="U306" s="154">
        <f>IF(ISERROR(VLOOKUP($H306,Validation!$Q$2:$Q$64,1,FALSE)),0,1)</f>
        <v>0</v>
      </c>
      <c r="V306" s="154">
        <f>IF(ISERROR(VLOOKUP($H306,Validation!$R$2:$R$64,1,FALSE)),0,1)</f>
        <v>0</v>
      </c>
      <c r="W306" s="154">
        <f>IF(ISERROR(VLOOKUP($H306,Validation!$S$2:$S$64,1,FALSE)),0,1)</f>
        <v>0</v>
      </c>
    </row>
    <row r="307" spans="1:23" ht="15.75" x14ac:dyDescent="0.25">
      <c r="A307" s="155">
        <v>2018</v>
      </c>
      <c r="B307">
        <v>3</v>
      </c>
      <c r="C307">
        <v>27</v>
      </c>
      <c r="D307">
        <v>89</v>
      </c>
      <c r="E307" t="s">
        <v>19</v>
      </c>
      <c r="F307" t="s">
        <v>1243</v>
      </c>
      <c r="G307" s="154">
        <f>SUM(P307:W307)</f>
        <v>0</v>
      </c>
      <c r="H307" t="s">
        <v>1244</v>
      </c>
      <c r="I307" t="s">
        <v>85</v>
      </c>
      <c r="J307" t="s">
        <v>74</v>
      </c>
      <c r="K307" t="s">
        <v>97</v>
      </c>
      <c r="L307">
        <v>172</v>
      </c>
      <c r="M307" t="s">
        <v>76</v>
      </c>
      <c r="N307" t="s">
        <v>1245</v>
      </c>
      <c r="P307" s="154">
        <f>IF(ISERROR(VLOOKUP($H307,Validation!$L$2:$L$64,1,FALSE)),0,1)</f>
        <v>0</v>
      </c>
      <c r="Q307" s="154">
        <f>IF(ISERROR(VLOOKUP($H307,Validation!$M$2:$M$64,1,FALSE)),0,1)</f>
        <v>0</v>
      </c>
      <c r="R307" s="158">
        <f>IF(ISERROR(VLOOKUP($H307,Validation!$N$2:$N$64,1,FALSE)),0,1)</f>
        <v>0</v>
      </c>
      <c r="S307" s="154">
        <f>IF(ISERROR(VLOOKUP($H307,Validation!$O$2:$O$64,1,FALSE)),0,1)</f>
        <v>0</v>
      </c>
      <c r="T307" s="154">
        <f>IF(ISERROR(VLOOKUP($H307,Validation!$P$2:$P$64,1,FALSE)),0,1)</f>
        <v>0</v>
      </c>
      <c r="U307" s="154">
        <f>IF(ISERROR(VLOOKUP($H307,Validation!$Q$2:$Q$64,1,FALSE)),0,1)</f>
        <v>0</v>
      </c>
      <c r="V307" s="154">
        <f>IF(ISERROR(VLOOKUP($H307,Validation!$R$2:$R$64,1,FALSE)),0,1)</f>
        <v>0</v>
      </c>
      <c r="W307" s="154">
        <f>IF(ISERROR(VLOOKUP($H307,Validation!$S$2:$S$64,1,FALSE)),0,1)</f>
        <v>0</v>
      </c>
    </row>
    <row r="308" spans="1:23" ht="15.75" x14ac:dyDescent="0.25">
      <c r="A308" s="155">
        <v>2018</v>
      </c>
      <c r="B308">
        <v>3</v>
      </c>
      <c r="C308">
        <v>28</v>
      </c>
      <c r="D308">
        <v>90</v>
      </c>
      <c r="E308" t="s">
        <v>32</v>
      </c>
      <c r="G308" s="154">
        <f>SUM(P308:W308)</f>
        <v>0</v>
      </c>
      <c r="H308" t="s">
        <v>1246</v>
      </c>
      <c r="I308" t="s">
        <v>79</v>
      </c>
      <c r="J308" t="s">
        <v>81</v>
      </c>
      <c r="K308" t="s">
        <v>77</v>
      </c>
      <c r="L308">
        <v>201</v>
      </c>
      <c r="M308" t="s">
        <v>92</v>
      </c>
      <c r="N308" t="s">
        <v>1247</v>
      </c>
      <c r="P308" s="154">
        <f>IF(ISERROR(VLOOKUP($H308,Validation!$L$2:$L$64,1,FALSE)),0,1)</f>
        <v>0</v>
      </c>
      <c r="Q308" s="154">
        <f>IF(ISERROR(VLOOKUP($H308,Validation!$M$2:$M$64,1,FALSE)),0,1)</f>
        <v>0</v>
      </c>
      <c r="R308" s="158">
        <f>IF(ISERROR(VLOOKUP($H308,Validation!$N$2:$N$64,1,FALSE)),0,1)</f>
        <v>0</v>
      </c>
      <c r="S308" s="154">
        <f>IF(ISERROR(VLOOKUP($H308,Validation!$O$2:$O$64,1,FALSE)),0,1)</f>
        <v>0</v>
      </c>
      <c r="T308" s="154">
        <f>IF(ISERROR(VLOOKUP($H308,Validation!$P$2:$P$64,1,FALSE)),0,1)</f>
        <v>0</v>
      </c>
      <c r="U308" s="154">
        <f>IF(ISERROR(VLOOKUP($H308,Validation!$Q$2:$Q$64,1,FALSE)),0,1)</f>
        <v>0</v>
      </c>
      <c r="V308" s="154">
        <f>IF(ISERROR(VLOOKUP($H308,Validation!$R$2:$R$64,1,FALSE)),0,1)</f>
        <v>0</v>
      </c>
      <c r="W308" s="154">
        <f>IF(ISERROR(VLOOKUP($H308,Validation!$S$2:$S$64,1,FALSE)),0,1)</f>
        <v>0</v>
      </c>
    </row>
    <row r="309" spans="1:23" ht="15.75" x14ac:dyDescent="0.25">
      <c r="A309" s="155">
        <v>2018</v>
      </c>
      <c r="B309">
        <v>3</v>
      </c>
      <c r="C309">
        <v>29</v>
      </c>
      <c r="D309">
        <v>91</v>
      </c>
      <c r="E309" t="s">
        <v>35</v>
      </c>
      <c r="G309" s="154">
        <f>SUM(P309:W309)</f>
        <v>0</v>
      </c>
      <c r="H309" t="s">
        <v>1248</v>
      </c>
      <c r="I309" t="s">
        <v>70</v>
      </c>
      <c r="J309" t="s">
        <v>74</v>
      </c>
      <c r="K309" t="s">
        <v>78</v>
      </c>
      <c r="L309">
        <v>177</v>
      </c>
      <c r="M309" t="s">
        <v>93</v>
      </c>
      <c r="N309" t="s">
        <v>1249</v>
      </c>
      <c r="P309" s="154">
        <f>IF(ISERROR(VLOOKUP($H309,Validation!$L$2:$L$64,1,FALSE)),0,1)</f>
        <v>0</v>
      </c>
      <c r="Q309" s="154">
        <f>IF(ISERROR(VLOOKUP($H309,Validation!$M$2:$M$64,1,FALSE)),0,1)</f>
        <v>0</v>
      </c>
      <c r="R309" s="158">
        <f>IF(ISERROR(VLOOKUP($H309,Validation!$N$2:$N$64,1,FALSE)),0,1)</f>
        <v>0</v>
      </c>
      <c r="S309" s="154">
        <f>IF(ISERROR(VLOOKUP($H309,Validation!$O$2:$O$64,1,FALSE)),0,1)</f>
        <v>0</v>
      </c>
      <c r="T309" s="154">
        <f>IF(ISERROR(VLOOKUP($H309,Validation!$P$2:$P$64,1,FALSE)),0,1)</f>
        <v>0</v>
      </c>
      <c r="U309" s="154">
        <f>IF(ISERROR(VLOOKUP($H309,Validation!$Q$2:$Q$64,1,FALSE)),0,1)</f>
        <v>0</v>
      </c>
      <c r="V309" s="154">
        <f>IF(ISERROR(VLOOKUP($H309,Validation!$R$2:$R$64,1,FALSE)),0,1)</f>
        <v>0</v>
      </c>
      <c r="W309" s="154">
        <f>IF(ISERROR(VLOOKUP($H309,Validation!$S$2:$S$64,1,FALSE)),0,1)</f>
        <v>0</v>
      </c>
    </row>
    <row r="310" spans="1:23" ht="15.75" x14ac:dyDescent="0.25">
      <c r="A310" s="155">
        <v>2018</v>
      </c>
      <c r="B310">
        <v>3</v>
      </c>
      <c r="C310">
        <v>30</v>
      </c>
      <c r="D310">
        <v>92</v>
      </c>
      <c r="E310" t="s">
        <v>21</v>
      </c>
      <c r="F310" t="s">
        <v>1250</v>
      </c>
      <c r="G310" s="154">
        <f>SUM(P310:W310)</f>
        <v>0</v>
      </c>
      <c r="H310" t="s">
        <v>1251</v>
      </c>
      <c r="I310" t="s">
        <v>70</v>
      </c>
      <c r="J310" t="s">
        <v>71</v>
      </c>
      <c r="K310" t="s">
        <v>99</v>
      </c>
      <c r="L310">
        <v>177</v>
      </c>
      <c r="M310" t="s">
        <v>82</v>
      </c>
      <c r="N310" t="s">
        <v>1252</v>
      </c>
      <c r="P310" s="154">
        <f>IF(ISERROR(VLOOKUP($H310,Validation!$L$2:$L$64,1,FALSE)),0,1)</f>
        <v>0</v>
      </c>
      <c r="Q310" s="154">
        <f>IF(ISERROR(VLOOKUP($H310,Validation!$M$2:$M$64,1,FALSE)),0,1)</f>
        <v>0</v>
      </c>
      <c r="R310" s="158">
        <f>IF(ISERROR(VLOOKUP($H310,Validation!$N$2:$N$64,1,FALSE)),0,1)</f>
        <v>0</v>
      </c>
      <c r="S310" s="154">
        <f>IF(ISERROR(VLOOKUP($H310,Validation!$O$2:$O$64,1,FALSE)),0,1)</f>
        <v>0</v>
      </c>
      <c r="T310" s="154">
        <f>IF(ISERROR(VLOOKUP($H310,Validation!$P$2:$P$64,1,FALSE)),0,1)</f>
        <v>0</v>
      </c>
      <c r="U310" s="154">
        <f>IF(ISERROR(VLOOKUP($H310,Validation!$Q$2:$Q$64,1,FALSE)),0,1)</f>
        <v>0</v>
      </c>
      <c r="V310" s="154">
        <f>IF(ISERROR(VLOOKUP($H310,Validation!$R$2:$R$64,1,FALSE)),0,1)</f>
        <v>0</v>
      </c>
      <c r="W310" s="154">
        <f>IF(ISERROR(VLOOKUP($H310,Validation!$S$2:$S$64,1,FALSE)),0,1)</f>
        <v>0</v>
      </c>
    </row>
    <row r="311" spans="1:23" ht="15.75" x14ac:dyDescent="0.25">
      <c r="A311" s="155">
        <v>2018</v>
      </c>
      <c r="B311">
        <v>3</v>
      </c>
      <c r="C311">
        <v>31</v>
      </c>
      <c r="D311">
        <v>93</v>
      </c>
      <c r="E311" t="s">
        <v>1119</v>
      </c>
      <c r="G311" s="154">
        <f>SUM(P311:W311)</f>
        <v>0</v>
      </c>
      <c r="H311" t="s">
        <v>1253</v>
      </c>
      <c r="I311" t="s">
        <v>85</v>
      </c>
      <c r="J311" t="s">
        <v>71</v>
      </c>
      <c r="K311" t="s">
        <v>77</v>
      </c>
      <c r="L311">
        <v>203</v>
      </c>
      <c r="M311" t="s">
        <v>82</v>
      </c>
      <c r="N311" t="s">
        <v>1252</v>
      </c>
      <c r="P311" s="154">
        <f>IF(ISERROR(VLOOKUP($H311,Validation!$L$2:$L$64,1,FALSE)),0,1)</f>
        <v>0</v>
      </c>
      <c r="Q311" s="154">
        <f>IF(ISERROR(VLOOKUP($H311,Validation!$M$2:$M$64,1,FALSE)),0,1)</f>
        <v>0</v>
      </c>
      <c r="R311" s="158">
        <f>IF(ISERROR(VLOOKUP($H311,Validation!$N$2:$N$64,1,FALSE)),0,1)</f>
        <v>0</v>
      </c>
      <c r="S311" s="154">
        <f>IF(ISERROR(VLOOKUP($H311,Validation!$O$2:$O$64,1,FALSE)),0,1)</f>
        <v>0</v>
      </c>
      <c r="T311" s="154">
        <f>IF(ISERROR(VLOOKUP($H311,Validation!$P$2:$P$64,1,FALSE)),0,1)</f>
        <v>0</v>
      </c>
      <c r="U311" s="154">
        <f>IF(ISERROR(VLOOKUP($H311,Validation!$Q$2:$Q$64,1,FALSE)),0,1)</f>
        <v>0</v>
      </c>
      <c r="V311" s="154">
        <f>IF(ISERROR(VLOOKUP($H311,Validation!$R$2:$R$64,1,FALSE)),0,1)</f>
        <v>0</v>
      </c>
      <c r="W311" s="154">
        <f>IF(ISERROR(VLOOKUP($H311,Validation!$S$2:$S$64,1,FALSE)),0,1)</f>
        <v>0</v>
      </c>
    </row>
    <row r="312" spans="1:23" ht="15.75" x14ac:dyDescent="0.25">
      <c r="A312" s="155">
        <v>2018</v>
      </c>
      <c r="B312">
        <v>4</v>
      </c>
      <c r="C312">
        <v>1</v>
      </c>
      <c r="D312">
        <v>94</v>
      </c>
      <c r="E312" t="s">
        <v>10</v>
      </c>
      <c r="G312" s="154">
        <f>SUM(P312:W312)</f>
        <v>0</v>
      </c>
      <c r="H312" t="s">
        <v>3751</v>
      </c>
      <c r="I312" t="s">
        <v>70</v>
      </c>
      <c r="J312" t="s">
        <v>80</v>
      </c>
      <c r="K312" t="s">
        <v>72</v>
      </c>
      <c r="L312">
        <v>170</v>
      </c>
      <c r="M312" t="s">
        <v>93</v>
      </c>
      <c r="N312" t="s">
        <v>3376</v>
      </c>
      <c r="P312" s="154">
        <f>IF(ISERROR(VLOOKUP($H312,Validation!$L$2:$L$64,1,FALSE)),0,1)</f>
        <v>0</v>
      </c>
      <c r="Q312" s="154">
        <f>IF(ISERROR(VLOOKUP($H312,Validation!$M$2:$M$64,1,FALSE)),0,1)</f>
        <v>0</v>
      </c>
      <c r="R312" s="158">
        <f>IF(ISERROR(VLOOKUP($H312,Validation!$N$2:$N$64,1,FALSE)),0,1)</f>
        <v>0</v>
      </c>
      <c r="S312" s="154">
        <f>IF(ISERROR(VLOOKUP($H312,Validation!$O$2:$O$64,1,FALSE)),0,1)</f>
        <v>0</v>
      </c>
      <c r="T312" s="154">
        <f>IF(ISERROR(VLOOKUP($H312,Validation!$P$2:$P$64,1,FALSE)),0,1)</f>
        <v>0</v>
      </c>
      <c r="U312" s="154">
        <f>IF(ISERROR(VLOOKUP($H312,Validation!$Q$2:$Q$64,1,FALSE)),0,1)</f>
        <v>0</v>
      </c>
      <c r="V312" s="154">
        <f>IF(ISERROR(VLOOKUP($H312,Validation!$R$2:$R$64,1,FALSE)),0,1)</f>
        <v>0</v>
      </c>
      <c r="W312" s="154">
        <f>IF(ISERROR(VLOOKUP($H312,Validation!$S$2:$S$64,1,FALSE)),0,1)</f>
        <v>0</v>
      </c>
    </row>
    <row r="313" spans="1:23" ht="15.75" x14ac:dyDescent="0.25">
      <c r="A313" s="155">
        <v>2018</v>
      </c>
      <c r="B313">
        <v>4</v>
      </c>
      <c r="C313">
        <v>2</v>
      </c>
      <c r="D313">
        <v>95</v>
      </c>
      <c r="E313" t="s">
        <v>27</v>
      </c>
      <c r="G313" s="154">
        <f>SUM(P313:W313)</f>
        <v>0</v>
      </c>
      <c r="H313" t="s">
        <v>3752</v>
      </c>
      <c r="I313" t="s">
        <v>70</v>
      </c>
      <c r="J313" t="s">
        <v>74</v>
      </c>
      <c r="K313" t="s">
        <v>72</v>
      </c>
      <c r="L313">
        <v>169</v>
      </c>
      <c r="P313" s="154">
        <f>IF(ISERROR(VLOOKUP($H313,Validation!$L$2:$L$64,1,FALSE)),0,1)</f>
        <v>0</v>
      </c>
      <c r="Q313" s="154">
        <f>IF(ISERROR(VLOOKUP($H313,Validation!$M$2:$M$64,1,FALSE)),0,1)</f>
        <v>0</v>
      </c>
      <c r="R313" s="158">
        <f>IF(ISERROR(VLOOKUP($H313,Validation!$N$2:$N$64,1,FALSE)),0,1)</f>
        <v>0</v>
      </c>
      <c r="S313" s="154">
        <f>IF(ISERROR(VLOOKUP($H313,Validation!$O$2:$O$64,1,FALSE)),0,1)</f>
        <v>0</v>
      </c>
      <c r="T313" s="154">
        <f>IF(ISERROR(VLOOKUP($H313,Validation!$P$2:$P$64,1,FALSE)),0,1)</f>
        <v>0</v>
      </c>
      <c r="U313" s="154">
        <f>IF(ISERROR(VLOOKUP($H313,Validation!$Q$2:$Q$64,1,FALSE)),0,1)</f>
        <v>0</v>
      </c>
      <c r="V313" s="154">
        <f>IF(ISERROR(VLOOKUP($H313,Validation!$R$2:$R$64,1,FALSE)),0,1)</f>
        <v>0</v>
      </c>
      <c r="W313" s="154">
        <f>IF(ISERROR(VLOOKUP($H313,Validation!$S$2:$S$64,1,FALSE)),0,1)</f>
        <v>0</v>
      </c>
    </row>
    <row r="314" spans="1:23" ht="15.75" x14ac:dyDescent="0.25">
      <c r="A314" s="155">
        <v>2018</v>
      </c>
      <c r="B314">
        <v>4</v>
      </c>
      <c r="C314">
        <v>3</v>
      </c>
      <c r="D314">
        <v>96</v>
      </c>
      <c r="E314" t="s">
        <v>11</v>
      </c>
      <c r="F314" t="s">
        <v>3753</v>
      </c>
      <c r="G314" s="154">
        <f>SUM(P314:W314)</f>
        <v>0</v>
      </c>
      <c r="H314" t="s">
        <v>3754</v>
      </c>
      <c r="I314" t="s">
        <v>70</v>
      </c>
      <c r="J314" t="s">
        <v>71</v>
      </c>
      <c r="K314" t="s">
        <v>78</v>
      </c>
      <c r="L314">
        <v>150</v>
      </c>
      <c r="M314" t="s">
        <v>87</v>
      </c>
      <c r="N314" t="s">
        <v>3577</v>
      </c>
      <c r="P314" s="154">
        <f>IF(ISERROR(VLOOKUP($H314,Validation!$L$2:$L$64,1,FALSE)),0,1)</f>
        <v>0</v>
      </c>
      <c r="Q314" s="154">
        <f>IF(ISERROR(VLOOKUP($H314,Validation!$M$2:$M$64,1,FALSE)),0,1)</f>
        <v>0</v>
      </c>
      <c r="R314" s="158">
        <f>IF(ISERROR(VLOOKUP($H314,Validation!$N$2:$N$64,1,FALSE)),0,1)</f>
        <v>0</v>
      </c>
      <c r="S314" s="154">
        <f>IF(ISERROR(VLOOKUP($H314,Validation!$O$2:$O$64,1,FALSE)),0,1)</f>
        <v>0</v>
      </c>
      <c r="T314" s="154">
        <f>IF(ISERROR(VLOOKUP($H314,Validation!$P$2:$P$64,1,FALSE)),0,1)</f>
        <v>0</v>
      </c>
      <c r="U314" s="154">
        <f>IF(ISERROR(VLOOKUP($H314,Validation!$Q$2:$Q$64,1,FALSE)),0,1)</f>
        <v>0</v>
      </c>
      <c r="V314" s="154">
        <f>IF(ISERROR(VLOOKUP($H314,Validation!$R$2:$R$64,1,FALSE)),0,1)</f>
        <v>0</v>
      </c>
      <c r="W314" s="154">
        <f>IF(ISERROR(VLOOKUP($H314,Validation!$S$2:$S$64,1,FALSE)),0,1)</f>
        <v>0</v>
      </c>
    </row>
    <row r="315" spans="1:23" ht="15.75" x14ac:dyDescent="0.25">
      <c r="A315" s="155">
        <v>2018</v>
      </c>
      <c r="B315">
        <v>4</v>
      </c>
      <c r="C315">
        <v>4</v>
      </c>
      <c r="D315">
        <v>97</v>
      </c>
      <c r="E315" t="s">
        <v>22</v>
      </c>
      <c r="F315" t="s">
        <v>3755</v>
      </c>
      <c r="G315" s="154">
        <f>SUM(P315:W315)</f>
        <v>0</v>
      </c>
      <c r="H315" t="s">
        <v>3756</v>
      </c>
      <c r="I315" t="s">
        <v>70</v>
      </c>
      <c r="J315" t="s">
        <v>71</v>
      </c>
      <c r="K315" t="s">
        <v>99</v>
      </c>
      <c r="L315">
        <v>185</v>
      </c>
      <c r="M315" t="s">
        <v>73</v>
      </c>
      <c r="N315" t="s">
        <v>1128</v>
      </c>
      <c r="P315" s="154">
        <f>IF(ISERROR(VLOOKUP($H315,Validation!$L$2:$L$64,1,FALSE)),0,1)</f>
        <v>0</v>
      </c>
      <c r="Q315" s="154">
        <f>IF(ISERROR(VLOOKUP($H315,Validation!$M$2:$M$64,1,FALSE)),0,1)</f>
        <v>0</v>
      </c>
      <c r="R315" s="158">
        <f>IF(ISERROR(VLOOKUP($H315,Validation!$N$2:$N$64,1,FALSE)),0,1)</f>
        <v>0</v>
      </c>
      <c r="S315" s="154">
        <f>IF(ISERROR(VLOOKUP($H315,Validation!$O$2:$O$64,1,FALSE)),0,1)</f>
        <v>0</v>
      </c>
      <c r="T315" s="154">
        <f>IF(ISERROR(VLOOKUP($H315,Validation!$P$2:$P$64,1,FALSE)),0,1)</f>
        <v>0</v>
      </c>
      <c r="U315" s="154">
        <f>IF(ISERROR(VLOOKUP($H315,Validation!$Q$2:$Q$64,1,FALSE)),0,1)</f>
        <v>0</v>
      </c>
      <c r="V315" s="154">
        <f>IF(ISERROR(VLOOKUP($H315,Validation!$R$2:$R$64,1,FALSE)),0,1)</f>
        <v>0</v>
      </c>
      <c r="W315" s="154">
        <f>IF(ISERROR(VLOOKUP($H315,Validation!$S$2:$S$64,1,FALSE)),0,1)</f>
        <v>0</v>
      </c>
    </row>
    <row r="316" spans="1:23" ht="15.75" x14ac:dyDescent="0.25">
      <c r="A316" s="155">
        <v>2018</v>
      </c>
      <c r="B316">
        <v>4</v>
      </c>
      <c r="C316">
        <v>5</v>
      </c>
      <c r="D316">
        <v>98</v>
      </c>
      <c r="E316" t="s">
        <v>17</v>
      </c>
      <c r="G316" s="154">
        <f>SUM(P316:W316)</f>
        <v>0</v>
      </c>
      <c r="H316" t="s">
        <v>345</v>
      </c>
      <c r="I316" t="s">
        <v>85</v>
      </c>
      <c r="J316" t="s">
        <v>74</v>
      </c>
      <c r="K316" t="s">
        <v>86</v>
      </c>
      <c r="L316">
        <v>201</v>
      </c>
      <c r="M316" t="s">
        <v>93</v>
      </c>
      <c r="N316" t="s">
        <v>3702</v>
      </c>
      <c r="P316" s="154">
        <f>IF(ISERROR(VLOOKUP($H316,Validation!$L$2:$L$64,1,FALSE)),0,1)</f>
        <v>0</v>
      </c>
      <c r="Q316" s="154">
        <f>IF(ISERROR(VLOOKUP($H316,Validation!$M$2:$M$64,1,FALSE)),0,1)</f>
        <v>0</v>
      </c>
      <c r="R316" s="158">
        <f>IF(ISERROR(VLOOKUP($H316,Validation!$N$2:$N$64,1,FALSE)),0,1)</f>
        <v>0</v>
      </c>
      <c r="S316" s="154">
        <f>IF(ISERROR(VLOOKUP($H316,Validation!$O$2:$O$64,1,FALSE)),0,1)</f>
        <v>0</v>
      </c>
      <c r="T316" s="154">
        <f>IF(ISERROR(VLOOKUP($H316,Validation!$P$2:$P$64,1,FALSE)),0,1)</f>
        <v>0</v>
      </c>
      <c r="U316" s="154">
        <f>IF(ISERROR(VLOOKUP($H316,Validation!$Q$2:$Q$64,1,FALSE)),0,1)</f>
        <v>0</v>
      </c>
      <c r="V316" s="154">
        <f>IF(ISERROR(VLOOKUP($H316,Validation!$R$2:$R$64,1,FALSE)),0,1)</f>
        <v>0</v>
      </c>
      <c r="W316" s="154">
        <f>IF(ISERROR(VLOOKUP($H316,Validation!$S$2:$S$64,1,FALSE)),0,1)</f>
        <v>0</v>
      </c>
    </row>
    <row r="317" spans="1:23" ht="15.75" x14ac:dyDescent="0.25">
      <c r="A317" s="155">
        <v>2018</v>
      </c>
      <c r="B317">
        <v>4</v>
      </c>
      <c r="C317">
        <v>6</v>
      </c>
      <c r="D317">
        <v>99</v>
      </c>
      <c r="E317" t="s">
        <v>128</v>
      </c>
      <c r="F317" t="s">
        <v>3757</v>
      </c>
      <c r="G317" s="154">
        <f>SUM(P317:W317)</f>
        <v>0</v>
      </c>
      <c r="H317" t="s">
        <v>3758</v>
      </c>
      <c r="I317" t="s">
        <v>79</v>
      </c>
      <c r="J317" t="s">
        <v>74</v>
      </c>
      <c r="K317" t="s">
        <v>86</v>
      </c>
      <c r="L317">
        <v>190</v>
      </c>
      <c r="M317" t="s">
        <v>1158</v>
      </c>
      <c r="N317" t="s">
        <v>3759</v>
      </c>
      <c r="P317" s="154">
        <f>IF(ISERROR(VLOOKUP($H317,Validation!$L$2:$L$64,1,FALSE)),0,1)</f>
        <v>0</v>
      </c>
      <c r="Q317" s="154">
        <f>IF(ISERROR(VLOOKUP($H317,Validation!$M$2:$M$64,1,FALSE)),0,1)</f>
        <v>0</v>
      </c>
      <c r="R317" s="158">
        <f>IF(ISERROR(VLOOKUP($H317,Validation!$N$2:$N$64,1,FALSE)),0,1)</f>
        <v>0</v>
      </c>
      <c r="S317" s="154">
        <f>IF(ISERROR(VLOOKUP($H317,Validation!$O$2:$O$64,1,FALSE)),0,1)</f>
        <v>0</v>
      </c>
      <c r="T317" s="154">
        <f>IF(ISERROR(VLOOKUP($H317,Validation!$P$2:$P$64,1,FALSE)),0,1)</f>
        <v>0</v>
      </c>
      <c r="U317" s="154">
        <f>IF(ISERROR(VLOOKUP($H317,Validation!$Q$2:$Q$64,1,FALSE)),0,1)</f>
        <v>0</v>
      </c>
      <c r="V317" s="154">
        <f>IF(ISERROR(VLOOKUP($H317,Validation!$R$2:$R$64,1,FALSE)),0,1)</f>
        <v>0</v>
      </c>
      <c r="W317" s="154">
        <f>IF(ISERROR(VLOOKUP($H317,Validation!$S$2:$S$64,1,FALSE)),0,1)</f>
        <v>0</v>
      </c>
    </row>
    <row r="318" spans="1:23" ht="15.75" x14ac:dyDescent="0.25">
      <c r="A318" s="155">
        <v>2018</v>
      </c>
      <c r="B318">
        <v>4</v>
      </c>
      <c r="C318">
        <v>7</v>
      </c>
      <c r="D318">
        <v>100</v>
      </c>
      <c r="E318" t="s">
        <v>16</v>
      </c>
      <c r="F318" t="s">
        <v>3263</v>
      </c>
      <c r="G318" s="154">
        <f>SUM(P318:W318)</f>
        <v>1</v>
      </c>
      <c r="H318" t="s">
        <v>540</v>
      </c>
      <c r="I318" t="s">
        <v>90</v>
      </c>
      <c r="J318" t="s">
        <v>71</v>
      </c>
      <c r="K318" t="s">
        <v>97</v>
      </c>
      <c r="L318">
        <v>197</v>
      </c>
      <c r="M318" t="s">
        <v>73</v>
      </c>
      <c r="N318" t="s">
        <v>3428</v>
      </c>
      <c r="P318" s="154">
        <f>IF(ISERROR(VLOOKUP($H318,Validation!$L$2:$L$64,1,FALSE)),0,1)</f>
        <v>0</v>
      </c>
      <c r="Q318" s="154">
        <f>IF(ISERROR(VLOOKUP($H318,Validation!$M$2:$M$64,1,FALSE)),0,1)</f>
        <v>0</v>
      </c>
      <c r="R318" s="158">
        <f>IF(ISERROR(VLOOKUP($H318,Validation!$N$2:$N$64,1,FALSE)),0,1)</f>
        <v>0</v>
      </c>
      <c r="S318" s="154">
        <f>IF(ISERROR(VLOOKUP($H318,Validation!$O$2:$O$64,1,FALSE)),0,1)</f>
        <v>0</v>
      </c>
      <c r="T318" s="154">
        <f>IF(ISERROR(VLOOKUP($H318,Validation!$P$2:$P$64,1,FALSE)),0,1)</f>
        <v>0</v>
      </c>
      <c r="U318" s="154">
        <f>IF(ISERROR(VLOOKUP($H318,Validation!$Q$2:$Q$64,1,FALSE)),0,1)</f>
        <v>0</v>
      </c>
      <c r="V318" s="154">
        <f>IF(ISERROR(VLOOKUP($H318,Validation!$R$2:$R$64,1,FALSE)),0,1)</f>
        <v>0</v>
      </c>
      <c r="W318" s="154">
        <f>IF(ISERROR(VLOOKUP($H318,Validation!$S$2:$S$64,1,FALSE)),0,1)</f>
        <v>1</v>
      </c>
    </row>
    <row r="319" spans="1:23" ht="15.75" x14ac:dyDescent="0.25">
      <c r="A319" s="155">
        <v>2018</v>
      </c>
      <c r="B319">
        <v>4</v>
      </c>
      <c r="C319">
        <v>8</v>
      </c>
      <c r="D319">
        <v>101</v>
      </c>
      <c r="E319" t="s">
        <v>26</v>
      </c>
      <c r="G319" s="154">
        <f>SUM(P319:W319)</f>
        <v>0</v>
      </c>
      <c r="H319" t="s">
        <v>3760</v>
      </c>
      <c r="I319" t="s">
        <v>79</v>
      </c>
      <c r="J319" t="s">
        <v>3233</v>
      </c>
      <c r="K319" t="s">
        <v>72</v>
      </c>
      <c r="L319">
        <v>185</v>
      </c>
      <c r="M319" t="s">
        <v>73</v>
      </c>
      <c r="N319" t="s">
        <v>1128</v>
      </c>
      <c r="P319" s="154">
        <f>IF(ISERROR(VLOOKUP($H319,Validation!$L$2:$L$64,1,FALSE)),0,1)</f>
        <v>0</v>
      </c>
      <c r="Q319" s="154">
        <f>IF(ISERROR(VLOOKUP($H319,Validation!$M$2:$M$64,1,FALSE)),0,1)</f>
        <v>0</v>
      </c>
      <c r="R319" s="158">
        <f>IF(ISERROR(VLOOKUP($H319,Validation!$N$2:$N$64,1,FALSE)),0,1)</f>
        <v>0</v>
      </c>
      <c r="S319" s="154">
        <f>IF(ISERROR(VLOOKUP($H319,Validation!$O$2:$O$64,1,FALSE)),0,1)</f>
        <v>0</v>
      </c>
      <c r="T319" s="154">
        <f>IF(ISERROR(VLOOKUP($H319,Validation!$P$2:$P$64,1,FALSE)),0,1)</f>
        <v>0</v>
      </c>
      <c r="U319" s="154">
        <f>IF(ISERROR(VLOOKUP($H319,Validation!$Q$2:$Q$64,1,FALSE)),0,1)</f>
        <v>0</v>
      </c>
      <c r="V319" s="154">
        <f>IF(ISERROR(VLOOKUP($H319,Validation!$R$2:$R$64,1,FALSE)),0,1)</f>
        <v>0</v>
      </c>
      <c r="W319" s="154">
        <f>IF(ISERROR(VLOOKUP($H319,Validation!$S$2:$S$64,1,FALSE)),0,1)</f>
        <v>0</v>
      </c>
    </row>
    <row r="320" spans="1:23" ht="15.75" x14ac:dyDescent="0.25">
      <c r="A320" s="155">
        <v>2018</v>
      </c>
      <c r="B320">
        <v>4</v>
      </c>
      <c r="C320">
        <v>9</v>
      </c>
      <c r="D320">
        <v>102</v>
      </c>
      <c r="E320" t="s">
        <v>30</v>
      </c>
      <c r="F320" t="s">
        <v>3761</v>
      </c>
      <c r="G320" s="154">
        <f>SUM(P320:W320)</f>
        <v>0</v>
      </c>
      <c r="H320" t="s">
        <v>3762</v>
      </c>
      <c r="I320" t="s">
        <v>70</v>
      </c>
      <c r="J320" t="s">
        <v>74</v>
      </c>
      <c r="K320" t="s">
        <v>77</v>
      </c>
      <c r="L320">
        <v>202</v>
      </c>
      <c r="M320" t="s">
        <v>1158</v>
      </c>
      <c r="N320" t="s">
        <v>3759</v>
      </c>
      <c r="P320" s="154">
        <f>IF(ISERROR(VLOOKUP($H320,Validation!$L$2:$L$64,1,FALSE)),0,1)</f>
        <v>0</v>
      </c>
      <c r="Q320" s="154">
        <f>IF(ISERROR(VLOOKUP($H320,Validation!$M$2:$M$64,1,FALSE)),0,1)</f>
        <v>0</v>
      </c>
      <c r="R320" s="158">
        <f>IF(ISERROR(VLOOKUP($H320,Validation!$N$2:$N$64,1,FALSE)),0,1)</f>
        <v>0</v>
      </c>
      <c r="S320" s="154">
        <f>IF(ISERROR(VLOOKUP($H320,Validation!$O$2:$O$64,1,FALSE)),0,1)</f>
        <v>0</v>
      </c>
      <c r="T320" s="154">
        <f>IF(ISERROR(VLOOKUP($H320,Validation!$P$2:$P$64,1,FALSE)),0,1)</f>
        <v>0</v>
      </c>
      <c r="U320" s="154">
        <f>IF(ISERROR(VLOOKUP($H320,Validation!$Q$2:$Q$64,1,FALSE)),0,1)</f>
        <v>0</v>
      </c>
      <c r="V320" s="154">
        <f>IF(ISERROR(VLOOKUP($H320,Validation!$R$2:$R$64,1,FALSE)),0,1)</f>
        <v>0</v>
      </c>
      <c r="W320" s="154">
        <f>IF(ISERROR(VLOOKUP($H320,Validation!$S$2:$S$64,1,FALSE)),0,1)</f>
        <v>0</v>
      </c>
    </row>
    <row r="321" spans="1:23" ht="15.75" x14ac:dyDescent="0.25">
      <c r="A321" s="155">
        <v>2018</v>
      </c>
      <c r="B321">
        <v>4</v>
      </c>
      <c r="C321">
        <v>10</v>
      </c>
      <c r="D321">
        <v>103</v>
      </c>
      <c r="E321" t="s">
        <v>25</v>
      </c>
      <c r="G321" s="154">
        <f>SUM(P321:W321)</f>
        <v>0</v>
      </c>
      <c r="H321" t="s">
        <v>3763</v>
      </c>
      <c r="I321" t="s">
        <v>70</v>
      </c>
      <c r="J321" t="s">
        <v>74</v>
      </c>
      <c r="K321" t="s">
        <v>78</v>
      </c>
      <c r="L321">
        <v>201</v>
      </c>
      <c r="M321" t="s">
        <v>142</v>
      </c>
      <c r="N321" t="s">
        <v>96</v>
      </c>
      <c r="P321" s="154">
        <f>IF(ISERROR(VLOOKUP($H321,Validation!$L$2:$L$64,1,FALSE)),0,1)</f>
        <v>0</v>
      </c>
      <c r="Q321" s="154">
        <f>IF(ISERROR(VLOOKUP($H321,Validation!$M$2:$M$64,1,FALSE)),0,1)</f>
        <v>0</v>
      </c>
      <c r="R321" s="158">
        <f>IF(ISERROR(VLOOKUP($H321,Validation!$N$2:$N$64,1,FALSE)),0,1)</f>
        <v>0</v>
      </c>
      <c r="S321" s="154">
        <f>IF(ISERROR(VLOOKUP($H321,Validation!$O$2:$O$64,1,FALSE)),0,1)</f>
        <v>0</v>
      </c>
      <c r="T321" s="154">
        <f>IF(ISERROR(VLOOKUP($H321,Validation!$P$2:$P$64,1,FALSE)),0,1)</f>
        <v>0</v>
      </c>
      <c r="U321" s="154">
        <f>IF(ISERROR(VLOOKUP($H321,Validation!$Q$2:$Q$64,1,FALSE)),0,1)</f>
        <v>0</v>
      </c>
      <c r="V321" s="154">
        <f>IF(ISERROR(VLOOKUP($H321,Validation!$R$2:$R$64,1,FALSE)),0,1)</f>
        <v>0</v>
      </c>
      <c r="W321" s="154">
        <f>IF(ISERROR(VLOOKUP($H321,Validation!$S$2:$S$64,1,FALSE)),0,1)</f>
        <v>0</v>
      </c>
    </row>
    <row r="322" spans="1:23" ht="15.75" x14ac:dyDescent="0.25">
      <c r="A322" s="155">
        <v>2018</v>
      </c>
      <c r="B322">
        <v>4</v>
      </c>
      <c r="C322">
        <v>11</v>
      </c>
      <c r="D322">
        <v>104</v>
      </c>
      <c r="E322" t="s">
        <v>11</v>
      </c>
      <c r="G322" s="154">
        <f>SUM(P322:W322)</f>
        <v>0</v>
      </c>
      <c r="H322" t="s">
        <v>3764</v>
      </c>
      <c r="I322" t="s">
        <v>85</v>
      </c>
      <c r="J322" t="s">
        <v>88</v>
      </c>
      <c r="K322" t="s">
        <v>86</v>
      </c>
      <c r="L322">
        <v>180</v>
      </c>
      <c r="M322" t="s">
        <v>118</v>
      </c>
      <c r="N322" t="s">
        <v>3457</v>
      </c>
      <c r="P322" s="154">
        <f>IF(ISERROR(VLOOKUP($H322,Validation!$L$2:$L$64,1,FALSE)),0,1)</f>
        <v>0</v>
      </c>
      <c r="Q322" s="154">
        <f>IF(ISERROR(VLOOKUP($H322,Validation!$M$2:$M$64,1,FALSE)),0,1)</f>
        <v>0</v>
      </c>
      <c r="R322" s="158">
        <f>IF(ISERROR(VLOOKUP($H322,Validation!$N$2:$N$64,1,FALSE)),0,1)</f>
        <v>0</v>
      </c>
      <c r="S322" s="154">
        <f>IF(ISERROR(VLOOKUP($H322,Validation!$O$2:$O$64,1,FALSE)),0,1)</f>
        <v>0</v>
      </c>
      <c r="T322" s="154">
        <f>IF(ISERROR(VLOOKUP($H322,Validation!$P$2:$P$64,1,FALSE)),0,1)</f>
        <v>0</v>
      </c>
      <c r="U322" s="154">
        <f>IF(ISERROR(VLOOKUP($H322,Validation!$Q$2:$Q$64,1,FALSE)),0,1)</f>
        <v>0</v>
      </c>
      <c r="V322" s="154">
        <f>IF(ISERROR(VLOOKUP($H322,Validation!$R$2:$R$64,1,FALSE)),0,1)</f>
        <v>0</v>
      </c>
      <c r="W322" s="154">
        <f>IF(ISERROR(VLOOKUP($H322,Validation!$S$2:$S$64,1,FALSE)),0,1)</f>
        <v>0</v>
      </c>
    </row>
    <row r="323" spans="1:23" ht="15.75" x14ac:dyDescent="0.25">
      <c r="A323" s="155">
        <v>2018</v>
      </c>
      <c r="B323">
        <v>4</v>
      </c>
      <c r="C323">
        <v>12</v>
      </c>
      <c r="D323">
        <v>105</v>
      </c>
      <c r="E323" t="s">
        <v>12</v>
      </c>
      <c r="G323" s="154">
        <f>SUM(P323:W323)</f>
        <v>0</v>
      </c>
      <c r="H323" t="s">
        <v>3765</v>
      </c>
      <c r="I323" t="s">
        <v>70</v>
      </c>
      <c r="J323" t="s">
        <v>1151</v>
      </c>
      <c r="K323" t="s">
        <v>86</v>
      </c>
      <c r="L323">
        <v>173</v>
      </c>
      <c r="M323" t="s">
        <v>93</v>
      </c>
      <c r="N323" t="s">
        <v>1219</v>
      </c>
      <c r="P323" s="154">
        <f>IF(ISERROR(VLOOKUP($H323,Validation!$L$2:$L$64,1,FALSE)),0,1)</f>
        <v>0</v>
      </c>
      <c r="Q323" s="154">
        <f>IF(ISERROR(VLOOKUP($H323,Validation!$M$2:$M$64,1,FALSE)),0,1)</f>
        <v>0</v>
      </c>
      <c r="R323" s="158">
        <f>IF(ISERROR(VLOOKUP($H323,Validation!$N$2:$N$64,1,FALSE)),0,1)</f>
        <v>0</v>
      </c>
      <c r="S323" s="154">
        <f>IF(ISERROR(VLOOKUP($H323,Validation!$O$2:$O$64,1,FALSE)),0,1)</f>
        <v>0</v>
      </c>
      <c r="T323" s="154">
        <f>IF(ISERROR(VLOOKUP($H323,Validation!$P$2:$P$64,1,FALSE)),0,1)</f>
        <v>0</v>
      </c>
      <c r="U323" s="154">
        <f>IF(ISERROR(VLOOKUP($H323,Validation!$Q$2:$Q$64,1,FALSE)),0,1)</f>
        <v>0</v>
      </c>
      <c r="V323" s="154">
        <f>IF(ISERROR(VLOOKUP($H323,Validation!$R$2:$R$64,1,FALSE)),0,1)</f>
        <v>0</v>
      </c>
      <c r="W323" s="154">
        <f>IF(ISERROR(VLOOKUP($H323,Validation!$S$2:$S$64,1,FALSE)),0,1)</f>
        <v>0</v>
      </c>
    </row>
    <row r="324" spans="1:23" ht="15.75" x14ac:dyDescent="0.25">
      <c r="A324" s="155">
        <v>2018</v>
      </c>
      <c r="B324">
        <v>4</v>
      </c>
      <c r="C324">
        <v>13</v>
      </c>
      <c r="D324">
        <v>106</v>
      </c>
      <c r="E324" t="s">
        <v>16</v>
      </c>
      <c r="G324" s="154">
        <f>SUM(P324:W324)</f>
        <v>0</v>
      </c>
      <c r="H324" t="s">
        <v>3766</v>
      </c>
      <c r="I324" t="s">
        <v>70</v>
      </c>
      <c r="J324" t="s">
        <v>71</v>
      </c>
      <c r="K324" t="s">
        <v>3767</v>
      </c>
      <c r="L324">
        <v>248</v>
      </c>
      <c r="M324" t="s">
        <v>73</v>
      </c>
      <c r="N324" t="s">
        <v>3244</v>
      </c>
      <c r="P324" s="154">
        <f>IF(ISERROR(VLOOKUP($H324,Validation!$L$2:$L$64,1,FALSE)),0,1)</f>
        <v>0</v>
      </c>
      <c r="Q324" s="154">
        <f>IF(ISERROR(VLOOKUP($H324,Validation!$M$2:$M$64,1,FALSE)),0,1)</f>
        <v>0</v>
      </c>
      <c r="R324" s="158">
        <f>IF(ISERROR(VLOOKUP($H324,Validation!$N$2:$N$64,1,FALSE)),0,1)</f>
        <v>0</v>
      </c>
      <c r="S324" s="154">
        <f>IF(ISERROR(VLOOKUP($H324,Validation!$O$2:$O$64,1,FALSE)),0,1)</f>
        <v>0</v>
      </c>
      <c r="T324" s="154">
        <f>IF(ISERROR(VLOOKUP($H324,Validation!$P$2:$P$64,1,FALSE)),0,1)</f>
        <v>0</v>
      </c>
      <c r="U324" s="154">
        <f>IF(ISERROR(VLOOKUP($H324,Validation!$Q$2:$Q$64,1,FALSE)),0,1)</f>
        <v>0</v>
      </c>
      <c r="V324" s="154">
        <f>IF(ISERROR(VLOOKUP($H324,Validation!$R$2:$R$64,1,FALSE)),0,1)</f>
        <v>0</v>
      </c>
      <c r="W324" s="154">
        <f>IF(ISERROR(VLOOKUP($H324,Validation!$S$2:$S$64,1,FALSE)),0,1)</f>
        <v>0</v>
      </c>
    </row>
    <row r="325" spans="1:23" ht="15.75" x14ac:dyDescent="0.25">
      <c r="A325" s="155">
        <v>2018</v>
      </c>
      <c r="B325">
        <v>4</v>
      </c>
      <c r="C325">
        <v>14</v>
      </c>
      <c r="D325">
        <v>107</v>
      </c>
      <c r="E325" t="s">
        <v>31</v>
      </c>
      <c r="G325" s="154">
        <f>SUM(P325:W325)</f>
        <v>0</v>
      </c>
      <c r="H325" t="s">
        <v>3768</v>
      </c>
      <c r="I325" t="s">
        <v>121</v>
      </c>
      <c r="J325" t="s">
        <v>71</v>
      </c>
      <c r="K325" t="s">
        <v>77</v>
      </c>
      <c r="L325">
        <v>160</v>
      </c>
      <c r="M325" t="s">
        <v>82</v>
      </c>
      <c r="N325" t="s">
        <v>3282</v>
      </c>
      <c r="P325" s="154">
        <f>IF(ISERROR(VLOOKUP($H325,Validation!$L$2:$L$64,1,FALSE)),0,1)</f>
        <v>0</v>
      </c>
      <c r="Q325" s="154">
        <f>IF(ISERROR(VLOOKUP($H325,Validation!$M$2:$M$64,1,FALSE)),0,1)</f>
        <v>0</v>
      </c>
      <c r="R325" s="158">
        <f>IF(ISERROR(VLOOKUP($H325,Validation!$N$2:$N$64,1,FALSE)),0,1)</f>
        <v>0</v>
      </c>
      <c r="S325" s="154">
        <f>IF(ISERROR(VLOOKUP($H325,Validation!$O$2:$O$64,1,FALSE)),0,1)</f>
        <v>0</v>
      </c>
      <c r="T325" s="154">
        <f>IF(ISERROR(VLOOKUP($H325,Validation!$P$2:$P$64,1,FALSE)),0,1)</f>
        <v>0</v>
      </c>
      <c r="U325" s="154">
        <f>IF(ISERROR(VLOOKUP($H325,Validation!$Q$2:$Q$64,1,FALSE)),0,1)</f>
        <v>0</v>
      </c>
      <c r="V325" s="154">
        <f>IF(ISERROR(VLOOKUP($H325,Validation!$R$2:$R$64,1,FALSE)),0,1)</f>
        <v>0</v>
      </c>
      <c r="W325" s="154">
        <f>IF(ISERROR(VLOOKUP($H325,Validation!$S$2:$S$64,1,FALSE)),0,1)</f>
        <v>0</v>
      </c>
    </row>
    <row r="326" spans="1:23" ht="15.75" x14ac:dyDescent="0.25">
      <c r="A326" s="155">
        <v>2018</v>
      </c>
      <c r="B326">
        <v>4</v>
      </c>
      <c r="C326">
        <v>15</v>
      </c>
      <c r="D326">
        <v>108</v>
      </c>
      <c r="E326" t="s">
        <v>12</v>
      </c>
      <c r="F326" t="s">
        <v>3445</v>
      </c>
      <c r="G326" s="154">
        <f>SUM(P326:W326)</f>
        <v>0</v>
      </c>
      <c r="H326" t="s">
        <v>3769</v>
      </c>
      <c r="I326" t="s">
        <v>90</v>
      </c>
      <c r="J326" t="s">
        <v>74</v>
      </c>
      <c r="K326" t="s">
        <v>97</v>
      </c>
      <c r="L326">
        <v>183</v>
      </c>
      <c r="M326" t="s">
        <v>3108</v>
      </c>
      <c r="N326" t="s">
        <v>3770</v>
      </c>
      <c r="P326" s="154">
        <f>IF(ISERROR(VLOOKUP($H326,Validation!$L$2:$L$64,1,FALSE)),0,1)</f>
        <v>0</v>
      </c>
      <c r="Q326" s="154">
        <f>IF(ISERROR(VLOOKUP($H326,Validation!$M$2:$M$64,1,FALSE)),0,1)</f>
        <v>0</v>
      </c>
      <c r="R326" s="158">
        <f>IF(ISERROR(VLOOKUP($H326,Validation!$N$2:$N$64,1,FALSE)),0,1)</f>
        <v>0</v>
      </c>
      <c r="S326" s="154">
        <f>IF(ISERROR(VLOOKUP($H326,Validation!$O$2:$O$64,1,FALSE)),0,1)</f>
        <v>0</v>
      </c>
      <c r="T326" s="154">
        <f>IF(ISERROR(VLOOKUP($H326,Validation!$P$2:$P$64,1,FALSE)),0,1)</f>
        <v>0</v>
      </c>
      <c r="U326" s="154">
        <f>IF(ISERROR(VLOOKUP($H326,Validation!$Q$2:$Q$64,1,FALSE)),0,1)</f>
        <v>0</v>
      </c>
      <c r="V326" s="154">
        <f>IF(ISERROR(VLOOKUP($H326,Validation!$R$2:$R$64,1,FALSE)),0,1)</f>
        <v>0</v>
      </c>
      <c r="W326" s="154">
        <f>IF(ISERROR(VLOOKUP($H326,Validation!$S$2:$S$64,1,FALSE)),0,1)</f>
        <v>0</v>
      </c>
    </row>
    <row r="327" spans="1:23" ht="15.75" x14ac:dyDescent="0.25">
      <c r="A327" s="155">
        <v>2018</v>
      </c>
      <c r="B327">
        <v>4</v>
      </c>
      <c r="C327">
        <v>16</v>
      </c>
      <c r="D327">
        <v>109</v>
      </c>
      <c r="E327" t="s">
        <v>15</v>
      </c>
      <c r="G327" s="154">
        <f>SUM(P327:W327)</f>
        <v>0</v>
      </c>
      <c r="H327" t="s">
        <v>3771</v>
      </c>
      <c r="I327" t="s">
        <v>90</v>
      </c>
      <c r="J327" t="s">
        <v>74</v>
      </c>
      <c r="K327" t="s">
        <v>99</v>
      </c>
      <c r="L327">
        <v>151</v>
      </c>
      <c r="M327" t="s">
        <v>142</v>
      </c>
      <c r="N327" t="s">
        <v>96</v>
      </c>
      <c r="P327" s="154">
        <f>IF(ISERROR(VLOOKUP($H327,Validation!$L$2:$L$64,1,FALSE)),0,1)</f>
        <v>0</v>
      </c>
      <c r="Q327" s="154">
        <f>IF(ISERROR(VLOOKUP($H327,Validation!$M$2:$M$64,1,FALSE)),0,1)</f>
        <v>0</v>
      </c>
      <c r="R327" s="158">
        <f>IF(ISERROR(VLOOKUP($H327,Validation!$N$2:$N$64,1,FALSE)),0,1)</f>
        <v>0</v>
      </c>
      <c r="S327" s="154">
        <f>IF(ISERROR(VLOOKUP($H327,Validation!$O$2:$O$64,1,FALSE)),0,1)</f>
        <v>0</v>
      </c>
      <c r="T327" s="154">
        <f>IF(ISERROR(VLOOKUP($H327,Validation!$P$2:$P$64,1,FALSE)),0,1)</f>
        <v>0</v>
      </c>
      <c r="U327" s="154">
        <f>IF(ISERROR(VLOOKUP($H327,Validation!$Q$2:$Q$64,1,FALSE)),0,1)</f>
        <v>0</v>
      </c>
      <c r="V327" s="154">
        <f>IF(ISERROR(VLOOKUP($H327,Validation!$R$2:$R$64,1,FALSE)),0,1)</f>
        <v>0</v>
      </c>
      <c r="W327" s="154">
        <f>IF(ISERROR(VLOOKUP($H327,Validation!$S$2:$S$64,1,FALSE)),0,1)</f>
        <v>0</v>
      </c>
    </row>
    <row r="328" spans="1:23" ht="15.75" x14ac:dyDescent="0.25">
      <c r="A328" s="155">
        <v>2018</v>
      </c>
      <c r="B328">
        <v>4</v>
      </c>
      <c r="C328">
        <v>17</v>
      </c>
      <c r="D328">
        <v>110</v>
      </c>
      <c r="E328" t="s">
        <v>24</v>
      </c>
      <c r="G328" s="154">
        <f>SUM(P328:W328)</f>
        <v>0</v>
      </c>
      <c r="H328" t="s">
        <v>3772</v>
      </c>
      <c r="I328" t="s">
        <v>79</v>
      </c>
      <c r="J328" t="s">
        <v>71</v>
      </c>
      <c r="K328" t="s">
        <v>75</v>
      </c>
      <c r="L328">
        <v>202</v>
      </c>
      <c r="M328" t="s">
        <v>87</v>
      </c>
      <c r="N328" t="s">
        <v>1113</v>
      </c>
      <c r="P328" s="154">
        <f>IF(ISERROR(VLOOKUP($H328,Validation!$L$2:$L$64,1,FALSE)),0,1)</f>
        <v>0</v>
      </c>
      <c r="Q328" s="154">
        <f>IF(ISERROR(VLOOKUP($H328,Validation!$M$2:$M$64,1,FALSE)),0,1)</f>
        <v>0</v>
      </c>
      <c r="R328" s="158">
        <f>IF(ISERROR(VLOOKUP($H328,Validation!$N$2:$N$64,1,FALSE)),0,1)</f>
        <v>0</v>
      </c>
      <c r="S328" s="154">
        <f>IF(ISERROR(VLOOKUP($H328,Validation!$O$2:$O$64,1,FALSE)),0,1)</f>
        <v>0</v>
      </c>
      <c r="T328" s="154">
        <f>IF(ISERROR(VLOOKUP($H328,Validation!$P$2:$P$64,1,FALSE)),0,1)</f>
        <v>0</v>
      </c>
      <c r="U328" s="154">
        <f>IF(ISERROR(VLOOKUP($H328,Validation!$Q$2:$Q$64,1,FALSE)),0,1)</f>
        <v>0</v>
      </c>
      <c r="V328" s="154">
        <f>IF(ISERROR(VLOOKUP($H328,Validation!$R$2:$R$64,1,FALSE)),0,1)</f>
        <v>0</v>
      </c>
      <c r="W328" s="154">
        <f>IF(ISERROR(VLOOKUP($H328,Validation!$S$2:$S$64,1,FALSE)),0,1)</f>
        <v>0</v>
      </c>
    </row>
    <row r="329" spans="1:23" ht="15.75" x14ac:dyDescent="0.25">
      <c r="A329" s="155">
        <v>2018</v>
      </c>
      <c r="B329">
        <v>4</v>
      </c>
      <c r="C329">
        <v>18</v>
      </c>
      <c r="D329">
        <v>111</v>
      </c>
      <c r="E329" t="s">
        <v>3081</v>
      </c>
      <c r="F329" t="s">
        <v>3773</v>
      </c>
      <c r="G329" s="154">
        <f>SUM(P329:W329)</f>
        <v>0</v>
      </c>
      <c r="H329" t="s">
        <v>3774</v>
      </c>
      <c r="I329" t="s">
        <v>70</v>
      </c>
      <c r="J329" t="s">
        <v>1106</v>
      </c>
      <c r="K329" t="s">
        <v>101</v>
      </c>
      <c r="L329">
        <v>226</v>
      </c>
      <c r="M329" t="s">
        <v>93</v>
      </c>
      <c r="N329" t="s">
        <v>3376</v>
      </c>
      <c r="P329" s="154">
        <f>IF(ISERROR(VLOOKUP($H329,Validation!$L$2:$L$64,1,FALSE)),0,1)</f>
        <v>0</v>
      </c>
      <c r="Q329" s="154">
        <f>IF(ISERROR(VLOOKUP($H329,Validation!$M$2:$M$64,1,FALSE)),0,1)</f>
        <v>0</v>
      </c>
      <c r="R329" s="158">
        <f>IF(ISERROR(VLOOKUP($H329,Validation!$N$2:$N$64,1,FALSE)),0,1)</f>
        <v>0</v>
      </c>
      <c r="S329" s="154">
        <f>IF(ISERROR(VLOOKUP($H329,Validation!$O$2:$O$64,1,FALSE)),0,1)</f>
        <v>0</v>
      </c>
      <c r="T329" s="154">
        <f>IF(ISERROR(VLOOKUP($H329,Validation!$P$2:$P$64,1,FALSE)),0,1)</f>
        <v>0</v>
      </c>
      <c r="U329" s="154">
        <f>IF(ISERROR(VLOOKUP($H329,Validation!$Q$2:$Q$64,1,FALSE)),0,1)</f>
        <v>0</v>
      </c>
      <c r="V329" s="154">
        <f>IF(ISERROR(VLOOKUP($H329,Validation!$R$2:$R$64,1,FALSE)),0,1)</f>
        <v>0</v>
      </c>
      <c r="W329" s="154">
        <f>IF(ISERROR(VLOOKUP($H329,Validation!$S$2:$S$64,1,FALSE)),0,1)</f>
        <v>0</v>
      </c>
    </row>
    <row r="330" spans="1:23" ht="15.75" x14ac:dyDescent="0.25">
      <c r="A330" s="155">
        <v>2018</v>
      </c>
      <c r="B330">
        <v>4</v>
      </c>
      <c r="C330">
        <v>19</v>
      </c>
      <c r="D330">
        <v>112</v>
      </c>
      <c r="E330" t="s">
        <v>28</v>
      </c>
      <c r="G330" s="154">
        <f>SUM(P330:W330)</f>
        <v>0</v>
      </c>
      <c r="H330" t="s">
        <v>3775</v>
      </c>
      <c r="I330" t="s">
        <v>79</v>
      </c>
      <c r="J330" t="s">
        <v>74</v>
      </c>
      <c r="K330" t="s">
        <v>75</v>
      </c>
      <c r="L330">
        <v>198</v>
      </c>
      <c r="M330" t="s">
        <v>93</v>
      </c>
      <c r="N330" t="s">
        <v>3345</v>
      </c>
      <c r="P330" s="154">
        <f>IF(ISERROR(VLOOKUP($H330,Validation!$L$2:$L$64,1,FALSE)),0,1)</f>
        <v>0</v>
      </c>
      <c r="Q330" s="154">
        <f>IF(ISERROR(VLOOKUP($H330,Validation!$M$2:$M$64,1,FALSE)),0,1)</f>
        <v>0</v>
      </c>
      <c r="R330" s="158">
        <f>IF(ISERROR(VLOOKUP($H330,Validation!$N$2:$N$64,1,FALSE)),0,1)</f>
        <v>0</v>
      </c>
      <c r="S330" s="154">
        <f>IF(ISERROR(VLOOKUP($H330,Validation!$O$2:$O$64,1,FALSE)),0,1)</f>
        <v>0</v>
      </c>
      <c r="T330" s="154">
        <f>IF(ISERROR(VLOOKUP($H330,Validation!$P$2:$P$64,1,FALSE)),0,1)</f>
        <v>0</v>
      </c>
      <c r="U330" s="154">
        <f>IF(ISERROR(VLOOKUP($H330,Validation!$Q$2:$Q$64,1,FALSE)),0,1)</f>
        <v>0</v>
      </c>
      <c r="V330" s="154">
        <f>IF(ISERROR(VLOOKUP($H330,Validation!$R$2:$R$64,1,FALSE)),0,1)</f>
        <v>0</v>
      </c>
      <c r="W330" s="154">
        <f>IF(ISERROR(VLOOKUP($H330,Validation!$S$2:$S$64,1,FALSE)),0,1)</f>
        <v>0</v>
      </c>
    </row>
    <row r="331" spans="1:23" ht="15.75" x14ac:dyDescent="0.25">
      <c r="A331" s="155">
        <v>2018</v>
      </c>
      <c r="B331">
        <v>4</v>
      </c>
      <c r="C331">
        <v>20</v>
      </c>
      <c r="D331">
        <v>113</v>
      </c>
      <c r="E331" t="s">
        <v>20</v>
      </c>
      <c r="G331" s="154">
        <f>SUM(P331:W331)</f>
        <v>0</v>
      </c>
      <c r="H331" t="s">
        <v>3776</v>
      </c>
      <c r="I331" t="s">
        <v>70</v>
      </c>
      <c r="J331" t="s">
        <v>71</v>
      </c>
      <c r="K331" t="s">
        <v>120</v>
      </c>
      <c r="L331">
        <v>164</v>
      </c>
      <c r="M331" t="s">
        <v>73</v>
      </c>
      <c r="N331" t="s">
        <v>1168</v>
      </c>
      <c r="P331" s="154">
        <f>IF(ISERROR(VLOOKUP($H331,Validation!$L$2:$L$64,1,FALSE)),0,1)</f>
        <v>0</v>
      </c>
      <c r="Q331" s="154">
        <f>IF(ISERROR(VLOOKUP($H331,Validation!$M$2:$M$64,1,FALSE)),0,1)</f>
        <v>0</v>
      </c>
      <c r="R331" s="158">
        <f>IF(ISERROR(VLOOKUP($H331,Validation!$N$2:$N$64,1,FALSE)),0,1)</f>
        <v>0</v>
      </c>
      <c r="S331" s="154">
        <f>IF(ISERROR(VLOOKUP($H331,Validation!$O$2:$O$64,1,FALSE)),0,1)</f>
        <v>0</v>
      </c>
      <c r="T331" s="154">
        <f>IF(ISERROR(VLOOKUP($H331,Validation!$P$2:$P$64,1,FALSE)),0,1)</f>
        <v>0</v>
      </c>
      <c r="U331" s="154">
        <f>IF(ISERROR(VLOOKUP($H331,Validation!$Q$2:$Q$64,1,FALSE)),0,1)</f>
        <v>0</v>
      </c>
      <c r="V331" s="154">
        <f>IF(ISERROR(VLOOKUP($H331,Validation!$R$2:$R$64,1,FALSE)),0,1)</f>
        <v>0</v>
      </c>
      <c r="W331" s="154">
        <f>IF(ISERROR(VLOOKUP($H331,Validation!$S$2:$S$64,1,FALSE)),0,1)</f>
        <v>0</v>
      </c>
    </row>
    <row r="332" spans="1:23" ht="15.75" x14ac:dyDescent="0.25">
      <c r="A332" s="155">
        <v>2018</v>
      </c>
      <c r="B332">
        <v>4</v>
      </c>
      <c r="C332">
        <v>21</v>
      </c>
      <c r="D332">
        <v>114</v>
      </c>
      <c r="E332" t="s">
        <v>61</v>
      </c>
      <c r="F332" t="s">
        <v>3777</v>
      </c>
      <c r="G332" s="154">
        <f>SUM(P332:W332)</f>
        <v>0</v>
      </c>
      <c r="H332" t="s">
        <v>3778</v>
      </c>
      <c r="I332" t="s">
        <v>121</v>
      </c>
      <c r="J332" t="s">
        <v>81</v>
      </c>
      <c r="K332" t="s">
        <v>91</v>
      </c>
      <c r="L332">
        <v>175</v>
      </c>
      <c r="M332" t="s">
        <v>93</v>
      </c>
      <c r="N332" t="s">
        <v>3432</v>
      </c>
      <c r="P332" s="154">
        <f>IF(ISERROR(VLOOKUP($H332,Validation!$L$2:$L$64,1,FALSE)),0,1)</f>
        <v>0</v>
      </c>
      <c r="Q332" s="154">
        <f>IF(ISERROR(VLOOKUP($H332,Validation!$M$2:$M$64,1,FALSE)),0,1)</f>
        <v>0</v>
      </c>
      <c r="R332" s="158">
        <f>IF(ISERROR(VLOOKUP($H332,Validation!$N$2:$N$64,1,FALSE)),0,1)</f>
        <v>0</v>
      </c>
      <c r="S332" s="154">
        <f>IF(ISERROR(VLOOKUP($H332,Validation!$O$2:$O$64,1,FALSE)),0,1)</f>
        <v>0</v>
      </c>
      <c r="T332" s="154">
        <f>IF(ISERROR(VLOOKUP($H332,Validation!$P$2:$P$64,1,FALSE)),0,1)</f>
        <v>0</v>
      </c>
      <c r="U332" s="154">
        <f>IF(ISERROR(VLOOKUP($H332,Validation!$Q$2:$Q$64,1,FALSE)),0,1)</f>
        <v>0</v>
      </c>
      <c r="V332" s="154">
        <f>IF(ISERROR(VLOOKUP($H332,Validation!$R$2:$R$64,1,FALSE)),0,1)</f>
        <v>0</v>
      </c>
      <c r="W332" s="154">
        <f>IF(ISERROR(VLOOKUP($H332,Validation!$S$2:$S$64,1,FALSE)),0,1)</f>
        <v>0</v>
      </c>
    </row>
    <row r="333" spans="1:23" ht="15.75" x14ac:dyDescent="0.25">
      <c r="A333" s="155">
        <v>2018</v>
      </c>
      <c r="B333">
        <v>4</v>
      </c>
      <c r="C333">
        <v>22</v>
      </c>
      <c r="D333">
        <v>115</v>
      </c>
      <c r="E333" t="s">
        <v>128</v>
      </c>
      <c r="F333" t="s">
        <v>3779</v>
      </c>
      <c r="G333" s="154">
        <f>SUM(P333:W333)</f>
        <v>0</v>
      </c>
      <c r="H333" t="s">
        <v>3780</v>
      </c>
      <c r="I333" t="s">
        <v>70</v>
      </c>
      <c r="J333" t="s">
        <v>74</v>
      </c>
      <c r="K333" t="s">
        <v>72</v>
      </c>
      <c r="L333">
        <v>191</v>
      </c>
      <c r="M333" t="s">
        <v>93</v>
      </c>
      <c r="N333" t="s">
        <v>3781</v>
      </c>
      <c r="P333" s="154">
        <f>IF(ISERROR(VLOOKUP($H333,Validation!$L$2:$L$64,1,FALSE)),0,1)</f>
        <v>0</v>
      </c>
      <c r="Q333" s="154">
        <f>IF(ISERROR(VLOOKUP($H333,Validation!$M$2:$M$64,1,FALSE)),0,1)</f>
        <v>0</v>
      </c>
      <c r="R333" s="158">
        <f>IF(ISERROR(VLOOKUP($H333,Validation!$N$2:$N$64,1,FALSE)),0,1)</f>
        <v>0</v>
      </c>
      <c r="S333" s="154">
        <f>IF(ISERROR(VLOOKUP($H333,Validation!$O$2:$O$64,1,FALSE)),0,1)</f>
        <v>0</v>
      </c>
      <c r="T333" s="154">
        <f>IF(ISERROR(VLOOKUP($H333,Validation!$P$2:$P$64,1,FALSE)),0,1)</f>
        <v>0</v>
      </c>
      <c r="U333" s="154">
        <f>IF(ISERROR(VLOOKUP($H333,Validation!$Q$2:$Q$64,1,FALSE)),0,1)</f>
        <v>0</v>
      </c>
      <c r="V333" s="154">
        <f>IF(ISERROR(VLOOKUP($H333,Validation!$R$2:$R$64,1,FALSE)),0,1)</f>
        <v>0</v>
      </c>
      <c r="W333" s="154">
        <f>IF(ISERROR(VLOOKUP($H333,Validation!$S$2:$S$64,1,FALSE)),0,1)</f>
        <v>0</v>
      </c>
    </row>
    <row r="334" spans="1:23" ht="15.75" x14ac:dyDescent="0.25">
      <c r="A334" s="155">
        <v>2018</v>
      </c>
      <c r="B334">
        <v>4</v>
      </c>
      <c r="C334">
        <v>23</v>
      </c>
      <c r="D334">
        <v>116</v>
      </c>
      <c r="E334" t="s">
        <v>6</v>
      </c>
      <c r="G334" s="154">
        <f>SUM(P334:W334)</f>
        <v>0</v>
      </c>
      <c r="H334" t="s">
        <v>3782</v>
      </c>
      <c r="I334" t="s">
        <v>85</v>
      </c>
      <c r="J334" t="s">
        <v>74</v>
      </c>
      <c r="K334" t="s">
        <v>86</v>
      </c>
      <c r="L334">
        <v>176</v>
      </c>
      <c r="M334" t="s">
        <v>3108</v>
      </c>
      <c r="N334" t="s">
        <v>3783</v>
      </c>
      <c r="P334" s="154">
        <f>IF(ISERROR(VLOOKUP($H334,Validation!$L$2:$L$64,1,FALSE)),0,1)</f>
        <v>0</v>
      </c>
      <c r="Q334" s="154">
        <f>IF(ISERROR(VLOOKUP($H334,Validation!$M$2:$M$64,1,FALSE)),0,1)</f>
        <v>0</v>
      </c>
      <c r="R334" s="158">
        <f>IF(ISERROR(VLOOKUP($H334,Validation!$N$2:$N$64,1,FALSE)),0,1)</f>
        <v>0</v>
      </c>
      <c r="S334" s="154">
        <f>IF(ISERROR(VLOOKUP($H334,Validation!$O$2:$O$64,1,FALSE)),0,1)</f>
        <v>0</v>
      </c>
      <c r="T334" s="154">
        <f>IF(ISERROR(VLOOKUP($H334,Validation!$P$2:$P$64,1,FALSE)),0,1)</f>
        <v>0</v>
      </c>
      <c r="U334" s="154">
        <f>IF(ISERROR(VLOOKUP($H334,Validation!$Q$2:$Q$64,1,FALSE)),0,1)</f>
        <v>0</v>
      </c>
      <c r="V334" s="154">
        <f>IF(ISERROR(VLOOKUP($H334,Validation!$R$2:$R$64,1,FALSE)),0,1)</f>
        <v>0</v>
      </c>
      <c r="W334" s="154">
        <f>IF(ISERROR(VLOOKUP($H334,Validation!$S$2:$S$64,1,FALSE)),0,1)</f>
        <v>0</v>
      </c>
    </row>
    <row r="335" spans="1:23" ht="15.75" x14ac:dyDescent="0.25">
      <c r="A335" s="155">
        <v>2018</v>
      </c>
      <c r="B335">
        <v>4</v>
      </c>
      <c r="C335">
        <v>24</v>
      </c>
      <c r="D335">
        <v>117</v>
      </c>
      <c r="E335" t="s">
        <v>10</v>
      </c>
      <c r="F335" t="s">
        <v>3310</v>
      </c>
      <c r="G335" s="154">
        <f>SUM(P335:W335)</f>
        <v>0</v>
      </c>
      <c r="H335" t="s">
        <v>3784</v>
      </c>
      <c r="I335" t="s">
        <v>79</v>
      </c>
      <c r="J335" t="s">
        <v>94</v>
      </c>
      <c r="K335" t="s">
        <v>86</v>
      </c>
      <c r="L335">
        <v>172</v>
      </c>
      <c r="M335" t="s">
        <v>98</v>
      </c>
      <c r="N335" t="s">
        <v>3785</v>
      </c>
      <c r="P335" s="154">
        <f>IF(ISERROR(VLOOKUP($H335,Validation!$L$2:$L$64,1,FALSE)),0,1)</f>
        <v>0</v>
      </c>
      <c r="Q335" s="154">
        <f>IF(ISERROR(VLOOKUP($H335,Validation!$M$2:$M$64,1,FALSE)),0,1)</f>
        <v>0</v>
      </c>
      <c r="R335" s="158">
        <f>IF(ISERROR(VLOOKUP($H335,Validation!$N$2:$N$64,1,FALSE)),0,1)</f>
        <v>0</v>
      </c>
      <c r="S335" s="154">
        <f>IF(ISERROR(VLOOKUP($H335,Validation!$O$2:$O$64,1,FALSE)),0,1)</f>
        <v>0</v>
      </c>
      <c r="T335" s="154">
        <f>IF(ISERROR(VLOOKUP($H335,Validation!$P$2:$P$64,1,FALSE)),0,1)</f>
        <v>0</v>
      </c>
      <c r="U335" s="154">
        <f>IF(ISERROR(VLOOKUP($H335,Validation!$Q$2:$Q$64,1,FALSE)),0,1)</f>
        <v>0</v>
      </c>
      <c r="V335" s="154">
        <f>IF(ISERROR(VLOOKUP($H335,Validation!$R$2:$R$64,1,FALSE)),0,1)</f>
        <v>0</v>
      </c>
      <c r="W335" s="154">
        <f>IF(ISERROR(VLOOKUP($H335,Validation!$S$2:$S$64,1,FALSE)),0,1)</f>
        <v>0</v>
      </c>
    </row>
    <row r="336" spans="1:23" ht="15.75" x14ac:dyDescent="0.25">
      <c r="A336" s="155">
        <v>2018</v>
      </c>
      <c r="B336">
        <v>4</v>
      </c>
      <c r="C336">
        <v>25</v>
      </c>
      <c r="D336">
        <v>118</v>
      </c>
      <c r="E336" t="s">
        <v>33</v>
      </c>
      <c r="G336" s="154">
        <f>SUM(P336:W336)</f>
        <v>0</v>
      </c>
      <c r="H336" t="s">
        <v>3786</v>
      </c>
      <c r="I336" t="s">
        <v>79</v>
      </c>
      <c r="J336" t="s">
        <v>71</v>
      </c>
      <c r="K336" t="s">
        <v>97</v>
      </c>
      <c r="L336">
        <v>170</v>
      </c>
      <c r="M336" t="s">
        <v>73</v>
      </c>
      <c r="N336" t="s">
        <v>1076</v>
      </c>
      <c r="P336" s="154">
        <f>IF(ISERROR(VLOOKUP($H336,Validation!$L$2:$L$64,1,FALSE)),0,1)</f>
        <v>0</v>
      </c>
      <c r="Q336" s="154">
        <f>IF(ISERROR(VLOOKUP($H336,Validation!$M$2:$M$64,1,FALSE)),0,1)</f>
        <v>0</v>
      </c>
      <c r="R336" s="158">
        <f>IF(ISERROR(VLOOKUP($H336,Validation!$N$2:$N$64,1,FALSE)),0,1)</f>
        <v>0</v>
      </c>
      <c r="S336" s="154">
        <f>IF(ISERROR(VLOOKUP($H336,Validation!$O$2:$O$64,1,FALSE)),0,1)</f>
        <v>0</v>
      </c>
      <c r="T336" s="154">
        <f>IF(ISERROR(VLOOKUP($H336,Validation!$P$2:$P$64,1,FALSE)),0,1)</f>
        <v>0</v>
      </c>
      <c r="U336" s="154">
        <f>IF(ISERROR(VLOOKUP($H336,Validation!$Q$2:$Q$64,1,FALSE)),0,1)</f>
        <v>0</v>
      </c>
      <c r="V336" s="154">
        <f>IF(ISERROR(VLOOKUP($H336,Validation!$R$2:$R$64,1,FALSE)),0,1)</f>
        <v>0</v>
      </c>
      <c r="W336" s="154">
        <f>IF(ISERROR(VLOOKUP($H336,Validation!$S$2:$S$64,1,FALSE)),0,1)</f>
        <v>0</v>
      </c>
    </row>
    <row r="337" spans="1:23" ht="15.75" x14ac:dyDescent="0.25">
      <c r="A337" s="155">
        <v>2018</v>
      </c>
      <c r="B337">
        <v>4</v>
      </c>
      <c r="C337">
        <v>26</v>
      </c>
      <c r="D337">
        <v>119</v>
      </c>
      <c r="E337" t="s">
        <v>9</v>
      </c>
      <c r="G337" s="154">
        <f>SUM(P337:W337)</f>
        <v>0</v>
      </c>
      <c r="H337" t="s">
        <v>3787</v>
      </c>
      <c r="I337" t="s">
        <v>70</v>
      </c>
      <c r="J337" t="s">
        <v>74</v>
      </c>
      <c r="K337" t="s">
        <v>75</v>
      </c>
      <c r="L337">
        <v>200</v>
      </c>
      <c r="M337" t="s">
        <v>93</v>
      </c>
      <c r="N337" t="s">
        <v>3432</v>
      </c>
      <c r="P337" s="154">
        <f>IF(ISERROR(VLOOKUP($H337,Validation!$L$2:$L$64,1,FALSE)),0,1)</f>
        <v>0</v>
      </c>
      <c r="Q337" s="154">
        <f>IF(ISERROR(VLOOKUP($H337,Validation!$M$2:$M$64,1,FALSE)),0,1)</f>
        <v>0</v>
      </c>
      <c r="R337" s="158">
        <f>IF(ISERROR(VLOOKUP($H337,Validation!$N$2:$N$64,1,FALSE)),0,1)</f>
        <v>0</v>
      </c>
      <c r="S337" s="154">
        <f>IF(ISERROR(VLOOKUP($H337,Validation!$O$2:$O$64,1,FALSE)),0,1)</f>
        <v>0</v>
      </c>
      <c r="T337" s="154">
        <f>IF(ISERROR(VLOOKUP($H337,Validation!$P$2:$P$64,1,FALSE)),0,1)</f>
        <v>0</v>
      </c>
      <c r="U337" s="154">
        <f>IF(ISERROR(VLOOKUP($H337,Validation!$Q$2:$Q$64,1,FALSE)),0,1)</f>
        <v>0</v>
      </c>
      <c r="V337" s="154">
        <f>IF(ISERROR(VLOOKUP($H337,Validation!$R$2:$R$64,1,FALSE)),0,1)</f>
        <v>0</v>
      </c>
      <c r="W337" s="154">
        <f>IF(ISERROR(VLOOKUP($H337,Validation!$S$2:$S$64,1,FALSE)),0,1)</f>
        <v>0</v>
      </c>
    </row>
    <row r="338" spans="1:23" ht="15.75" x14ac:dyDescent="0.25">
      <c r="A338" s="155">
        <v>2018</v>
      </c>
      <c r="B338">
        <v>4</v>
      </c>
      <c r="C338">
        <v>27</v>
      </c>
      <c r="D338">
        <v>120</v>
      </c>
      <c r="E338" t="s">
        <v>13</v>
      </c>
      <c r="F338" t="s">
        <v>1111</v>
      </c>
      <c r="G338" s="154">
        <f>SUM(P338:W338)</f>
        <v>0</v>
      </c>
      <c r="H338" t="s">
        <v>3788</v>
      </c>
      <c r="I338" t="s">
        <v>70</v>
      </c>
      <c r="J338" t="s">
        <v>3233</v>
      </c>
      <c r="K338" t="s">
        <v>78</v>
      </c>
      <c r="L338">
        <v>190</v>
      </c>
      <c r="M338" t="s">
        <v>87</v>
      </c>
      <c r="N338" t="s">
        <v>3598</v>
      </c>
      <c r="P338" s="154">
        <f>IF(ISERROR(VLOOKUP($H338,Validation!$L$2:$L$64,1,FALSE)),0,1)</f>
        <v>0</v>
      </c>
      <c r="Q338" s="154">
        <f>IF(ISERROR(VLOOKUP($H338,Validation!$M$2:$M$64,1,FALSE)),0,1)</f>
        <v>0</v>
      </c>
      <c r="R338" s="158">
        <f>IF(ISERROR(VLOOKUP($H338,Validation!$N$2:$N$64,1,FALSE)),0,1)</f>
        <v>0</v>
      </c>
      <c r="S338" s="154">
        <f>IF(ISERROR(VLOOKUP($H338,Validation!$O$2:$O$64,1,FALSE)),0,1)</f>
        <v>0</v>
      </c>
      <c r="T338" s="154">
        <f>IF(ISERROR(VLOOKUP($H338,Validation!$P$2:$P$64,1,FALSE)),0,1)</f>
        <v>0</v>
      </c>
      <c r="U338" s="154">
        <f>IF(ISERROR(VLOOKUP($H338,Validation!$Q$2:$Q$64,1,FALSE)),0,1)</f>
        <v>0</v>
      </c>
      <c r="V338" s="154">
        <f>IF(ISERROR(VLOOKUP($H338,Validation!$R$2:$R$64,1,FALSE)),0,1)</f>
        <v>0</v>
      </c>
      <c r="W338" s="154">
        <f>IF(ISERROR(VLOOKUP($H338,Validation!$S$2:$S$64,1,FALSE)),0,1)</f>
        <v>0</v>
      </c>
    </row>
    <row r="339" spans="1:23" ht="15.75" x14ac:dyDescent="0.25">
      <c r="A339" s="155">
        <v>2018</v>
      </c>
      <c r="B339">
        <v>4</v>
      </c>
      <c r="C339">
        <v>28</v>
      </c>
      <c r="D339">
        <v>121</v>
      </c>
      <c r="E339" t="s">
        <v>32</v>
      </c>
      <c r="G339" s="154">
        <f>SUM(P339:W339)</f>
        <v>0</v>
      </c>
      <c r="H339" t="s">
        <v>3789</v>
      </c>
      <c r="I339" t="s">
        <v>79</v>
      </c>
      <c r="J339" t="s">
        <v>74</v>
      </c>
      <c r="K339" t="s">
        <v>86</v>
      </c>
      <c r="L339">
        <v>177</v>
      </c>
      <c r="M339" t="s">
        <v>3696</v>
      </c>
      <c r="N339" t="s">
        <v>3790</v>
      </c>
      <c r="P339" s="154">
        <f>IF(ISERROR(VLOOKUP($H339,Validation!$L$2:$L$64,1,FALSE)),0,1)</f>
        <v>0</v>
      </c>
      <c r="Q339" s="154">
        <f>IF(ISERROR(VLOOKUP($H339,Validation!$M$2:$M$64,1,FALSE)),0,1)</f>
        <v>0</v>
      </c>
      <c r="R339" s="158">
        <f>IF(ISERROR(VLOOKUP($H339,Validation!$N$2:$N$64,1,FALSE)),0,1)</f>
        <v>0</v>
      </c>
      <c r="S339" s="154">
        <f>IF(ISERROR(VLOOKUP($H339,Validation!$O$2:$O$64,1,FALSE)),0,1)</f>
        <v>0</v>
      </c>
      <c r="T339" s="154">
        <f>IF(ISERROR(VLOOKUP($H339,Validation!$P$2:$P$64,1,FALSE)),0,1)</f>
        <v>0</v>
      </c>
      <c r="U339" s="154">
        <f>IF(ISERROR(VLOOKUP($H339,Validation!$Q$2:$Q$64,1,FALSE)),0,1)</f>
        <v>0</v>
      </c>
      <c r="V339" s="154">
        <f>IF(ISERROR(VLOOKUP($H339,Validation!$R$2:$R$64,1,FALSE)),0,1)</f>
        <v>0</v>
      </c>
      <c r="W339" s="154">
        <f>IF(ISERROR(VLOOKUP($H339,Validation!$S$2:$S$64,1,FALSE)),0,1)</f>
        <v>0</v>
      </c>
    </row>
    <row r="340" spans="1:23" ht="15.75" x14ac:dyDescent="0.25">
      <c r="A340" s="155">
        <v>2018</v>
      </c>
      <c r="B340">
        <v>4</v>
      </c>
      <c r="C340">
        <v>29</v>
      </c>
      <c r="D340">
        <v>122</v>
      </c>
      <c r="E340" t="s">
        <v>12</v>
      </c>
      <c r="F340" t="s">
        <v>3791</v>
      </c>
      <c r="G340" s="154">
        <f>SUM(P340:W340)</f>
        <v>0</v>
      </c>
      <c r="H340" t="s">
        <v>3792</v>
      </c>
      <c r="I340" t="s">
        <v>70</v>
      </c>
      <c r="J340" t="s">
        <v>1151</v>
      </c>
      <c r="K340" t="s">
        <v>78</v>
      </c>
      <c r="L340">
        <v>196</v>
      </c>
      <c r="M340" t="s">
        <v>82</v>
      </c>
      <c r="N340" t="s">
        <v>3417</v>
      </c>
      <c r="P340" s="154">
        <f>IF(ISERROR(VLOOKUP($H340,Validation!$L$2:$L$64,1,FALSE)),0,1)</f>
        <v>0</v>
      </c>
      <c r="Q340" s="154">
        <f>IF(ISERROR(VLOOKUP($H340,Validation!$M$2:$M$64,1,FALSE)),0,1)</f>
        <v>0</v>
      </c>
      <c r="R340" s="158">
        <f>IF(ISERROR(VLOOKUP($H340,Validation!$N$2:$N$64,1,FALSE)),0,1)</f>
        <v>0</v>
      </c>
      <c r="S340" s="154">
        <f>IF(ISERROR(VLOOKUP($H340,Validation!$O$2:$O$64,1,FALSE)),0,1)</f>
        <v>0</v>
      </c>
      <c r="T340" s="154">
        <f>IF(ISERROR(VLOOKUP($H340,Validation!$P$2:$P$64,1,FALSE)),0,1)</f>
        <v>0</v>
      </c>
      <c r="U340" s="154">
        <f>IF(ISERROR(VLOOKUP($H340,Validation!$Q$2:$Q$64,1,FALSE)),0,1)</f>
        <v>0</v>
      </c>
      <c r="V340" s="154">
        <f>IF(ISERROR(VLOOKUP($H340,Validation!$R$2:$R$64,1,FALSE)),0,1)</f>
        <v>0</v>
      </c>
      <c r="W340" s="154">
        <f>IF(ISERROR(VLOOKUP($H340,Validation!$S$2:$S$64,1,FALSE)),0,1)</f>
        <v>0</v>
      </c>
    </row>
    <row r="341" spans="1:23" ht="15.75" x14ac:dyDescent="0.25">
      <c r="A341" s="155">
        <v>2018</v>
      </c>
      <c r="B341">
        <v>4</v>
      </c>
      <c r="C341">
        <v>30</v>
      </c>
      <c r="D341">
        <v>123</v>
      </c>
      <c r="E341" t="s">
        <v>22</v>
      </c>
      <c r="F341" t="s">
        <v>3793</v>
      </c>
      <c r="G341" s="154">
        <f>SUM(P341:W341)</f>
        <v>0</v>
      </c>
      <c r="H341" t="s">
        <v>3794</v>
      </c>
      <c r="I341" t="s">
        <v>90</v>
      </c>
      <c r="J341" t="s">
        <v>74</v>
      </c>
      <c r="K341" t="s">
        <v>99</v>
      </c>
      <c r="L341">
        <v>181</v>
      </c>
      <c r="M341" t="s">
        <v>3675</v>
      </c>
      <c r="N341" t="s">
        <v>3795</v>
      </c>
      <c r="P341" s="154">
        <f>IF(ISERROR(VLOOKUP($H341,Validation!$L$2:$L$64,1,FALSE)),0,1)</f>
        <v>0</v>
      </c>
      <c r="Q341" s="154">
        <f>IF(ISERROR(VLOOKUP($H341,Validation!$M$2:$M$64,1,FALSE)),0,1)</f>
        <v>0</v>
      </c>
      <c r="R341" s="158">
        <f>IF(ISERROR(VLOOKUP($H341,Validation!$N$2:$N$64,1,FALSE)),0,1)</f>
        <v>0</v>
      </c>
      <c r="S341" s="154">
        <f>IF(ISERROR(VLOOKUP($H341,Validation!$O$2:$O$64,1,FALSE)),0,1)</f>
        <v>0</v>
      </c>
      <c r="T341" s="154">
        <f>IF(ISERROR(VLOOKUP($H341,Validation!$P$2:$P$64,1,FALSE)),0,1)</f>
        <v>0</v>
      </c>
      <c r="U341" s="154">
        <f>IF(ISERROR(VLOOKUP($H341,Validation!$Q$2:$Q$64,1,FALSE)),0,1)</f>
        <v>0</v>
      </c>
      <c r="V341" s="154">
        <f>IF(ISERROR(VLOOKUP($H341,Validation!$R$2:$R$64,1,FALSE)),0,1)</f>
        <v>0</v>
      </c>
      <c r="W341" s="154">
        <f>IF(ISERROR(VLOOKUP($H341,Validation!$S$2:$S$64,1,FALSE)),0,1)</f>
        <v>0</v>
      </c>
    </row>
    <row r="342" spans="1:23" ht="15.75" x14ac:dyDescent="0.25">
      <c r="A342" s="155">
        <v>2018</v>
      </c>
      <c r="B342">
        <v>4</v>
      </c>
      <c r="C342">
        <v>31</v>
      </c>
      <c r="D342">
        <v>124</v>
      </c>
      <c r="E342" t="s">
        <v>1119</v>
      </c>
      <c r="G342" s="154">
        <f>SUM(P342:W342)</f>
        <v>1</v>
      </c>
      <c r="H342" t="s">
        <v>3796</v>
      </c>
      <c r="I342" t="s">
        <v>121</v>
      </c>
      <c r="J342" t="s">
        <v>74</v>
      </c>
      <c r="K342" t="s">
        <v>72</v>
      </c>
      <c r="L342">
        <v>188</v>
      </c>
      <c r="M342" t="s">
        <v>3476</v>
      </c>
      <c r="N342" t="s">
        <v>3721</v>
      </c>
      <c r="P342" s="154">
        <f>IF(ISERROR(VLOOKUP($H342,Validation!$L$2:$L$64,1,FALSE)),0,1)</f>
        <v>0</v>
      </c>
      <c r="Q342" s="154">
        <f>IF(ISERROR(VLOOKUP($H342,Validation!$M$2:$M$64,1,FALSE)),0,1)</f>
        <v>0</v>
      </c>
      <c r="R342" s="158">
        <f>IF(ISERROR(VLOOKUP($H342,Validation!$N$2:$N$64,1,FALSE)),0,1)</f>
        <v>0</v>
      </c>
      <c r="S342" s="154">
        <f>IF(ISERROR(VLOOKUP($H342,Validation!$O$2:$O$64,1,FALSE)),0,1)</f>
        <v>0</v>
      </c>
      <c r="T342" s="154">
        <f>IF(ISERROR(VLOOKUP($H342,Validation!$P$2:$P$64,1,FALSE)),0,1)</f>
        <v>0</v>
      </c>
      <c r="U342" s="154">
        <f>IF(ISERROR(VLOOKUP($H342,Validation!$Q$2:$Q$64,1,FALSE)),0,1)</f>
        <v>0</v>
      </c>
      <c r="V342" s="154">
        <f>IF(ISERROR(VLOOKUP($H342,Validation!$R$2:$R$64,1,FALSE)),0,1)</f>
        <v>1</v>
      </c>
      <c r="W342" s="154">
        <f>IF(ISERROR(VLOOKUP($H342,Validation!$S$2:$S$64,1,FALSE)),0,1)</f>
        <v>0</v>
      </c>
    </row>
    <row r="343" spans="1:23" ht="15.75" x14ac:dyDescent="0.25">
      <c r="A343" s="155">
        <v>2018</v>
      </c>
      <c r="B343">
        <v>5</v>
      </c>
      <c r="C343">
        <v>1</v>
      </c>
      <c r="D343">
        <v>125</v>
      </c>
      <c r="E343" t="s">
        <v>10</v>
      </c>
      <c r="G343" s="154">
        <f>SUM(P343:W343)</f>
        <v>0</v>
      </c>
      <c r="H343" t="s">
        <v>3797</v>
      </c>
      <c r="I343" t="s">
        <v>79</v>
      </c>
      <c r="J343" t="s">
        <v>88</v>
      </c>
      <c r="K343" t="s">
        <v>72</v>
      </c>
      <c r="L343">
        <v>198</v>
      </c>
      <c r="M343" t="s">
        <v>118</v>
      </c>
      <c r="N343" t="s">
        <v>3379</v>
      </c>
      <c r="P343" s="154">
        <f>IF(ISERROR(VLOOKUP($H343,Validation!$L$2:$L$64,1,FALSE)),0,1)</f>
        <v>0</v>
      </c>
      <c r="Q343" s="154">
        <f>IF(ISERROR(VLOOKUP($H343,Validation!$M$2:$M$64,1,FALSE)),0,1)</f>
        <v>0</v>
      </c>
      <c r="R343" s="158">
        <f>IF(ISERROR(VLOOKUP($H343,Validation!$N$2:$N$64,1,FALSE)),0,1)</f>
        <v>0</v>
      </c>
      <c r="S343" s="154">
        <f>IF(ISERROR(VLOOKUP($H343,Validation!$O$2:$O$64,1,FALSE)),0,1)</f>
        <v>0</v>
      </c>
      <c r="T343" s="154">
        <f>IF(ISERROR(VLOOKUP($H343,Validation!$P$2:$P$64,1,FALSE)),0,1)</f>
        <v>0</v>
      </c>
      <c r="U343" s="154">
        <f>IF(ISERROR(VLOOKUP($H343,Validation!$Q$2:$Q$64,1,FALSE)),0,1)</f>
        <v>0</v>
      </c>
      <c r="V343" s="154">
        <f>IF(ISERROR(VLOOKUP($H343,Validation!$R$2:$R$64,1,FALSE)),0,1)</f>
        <v>0</v>
      </c>
      <c r="W343" s="154">
        <f>IF(ISERROR(VLOOKUP($H343,Validation!$S$2:$S$64,1,FALSE)),0,1)</f>
        <v>0</v>
      </c>
    </row>
    <row r="344" spans="1:23" ht="15.75" x14ac:dyDescent="0.25">
      <c r="A344" s="155">
        <v>2018</v>
      </c>
      <c r="B344">
        <v>5</v>
      </c>
      <c r="C344">
        <v>2</v>
      </c>
      <c r="D344">
        <v>126</v>
      </c>
      <c r="E344" t="s">
        <v>27</v>
      </c>
      <c r="G344" s="154">
        <f>SUM(P344:W344)</f>
        <v>0</v>
      </c>
      <c r="H344" t="s">
        <v>3798</v>
      </c>
      <c r="I344" t="s">
        <v>90</v>
      </c>
      <c r="J344" t="s">
        <v>71</v>
      </c>
      <c r="K344" t="s">
        <v>99</v>
      </c>
      <c r="L344">
        <v>181</v>
      </c>
      <c r="M344" t="s">
        <v>1158</v>
      </c>
      <c r="N344" t="s">
        <v>3715</v>
      </c>
      <c r="P344" s="154">
        <f>IF(ISERROR(VLOOKUP($H344,Validation!$L$2:$L$64,1,FALSE)),0,1)</f>
        <v>0</v>
      </c>
      <c r="Q344" s="154">
        <f>IF(ISERROR(VLOOKUP($H344,Validation!$M$2:$M$64,1,FALSE)),0,1)</f>
        <v>0</v>
      </c>
      <c r="R344" s="158">
        <f>IF(ISERROR(VLOOKUP($H344,Validation!$N$2:$N$64,1,FALSE)),0,1)</f>
        <v>0</v>
      </c>
      <c r="S344" s="154">
        <f>IF(ISERROR(VLOOKUP($H344,Validation!$O$2:$O$64,1,FALSE)),0,1)</f>
        <v>0</v>
      </c>
      <c r="T344" s="154">
        <f>IF(ISERROR(VLOOKUP($H344,Validation!$P$2:$P$64,1,FALSE)),0,1)</f>
        <v>0</v>
      </c>
      <c r="U344" s="154">
        <f>IF(ISERROR(VLOOKUP($H344,Validation!$Q$2:$Q$64,1,FALSE)),0,1)</f>
        <v>0</v>
      </c>
      <c r="V344" s="154">
        <f>IF(ISERROR(VLOOKUP($H344,Validation!$R$2:$R$64,1,FALSE)),0,1)</f>
        <v>0</v>
      </c>
      <c r="W344" s="154">
        <f>IF(ISERROR(VLOOKUP($H344,Validation!$S$2:$S$64,1,FALSE)),0,1)</f>
        <v>0</v>
      </c>
    </row>
    <row r="345" spans="1:23" ht="15.75" x14ac:dyDescent="0.25">
      <c r="A345" s="155">
        <v>2018</v>
      </c>
      <c r="B345">
        <v>5</v>
      </c>
      <c r="C345">
        <v>3</v>
      </c>
      <c r="D345">
        <v>127</v>
      </c>
      <c r="E345" t="s">
        <v>28</v>
      </c>
      <c r="F345" t="s">
        <v>3074</v>
      </c>
      <c r="G345" s="154">
        <f>SUM(P345:W345)</f>
        <v>0</v>
      </c>
      <c r="H345" t="s">
        <v>3799</v>
      </c>
      <c r="I345" t="s">
        <v>79</v>
      </c>
      <c r="J345" t="s">
        <v>74</v>
      </c>
      <c r="K345" t="s">
        <v>72</v>
      </c>
      <c r="L345">
        <v>190</v>
      </c>
      <c r="M345" t="s">
        <v>82</v>
      </c>
      <c r="N345" t="s">
        <v>1252</v>
      </c>
      <c r="P345" s="154">
        <f>IF(ISERROR(VLOOKUP($H345,Validation!$L$2:$L$64,1,FALSE)),0,1)</f>
        <v>0</v>
      </c>
      <c r="Q345" s="154">
        <f>IF(ISERROR(VLOOKUP($H345,Validation!$M$2:$M$64,1,FALSE)),0,1)</f>
        <v>0</v>
      </c>
      <c r="R345" s="158">
        <f>IF(ISERROR(VLOOKUP($H345,Validation!$N$2:$N$64,1,FALSE)),0,1)</f>
        <v>0</v>
      </c>
      <c r="S345" s="154">
        <f>IF(ISERROR(VLOOKUP($H345,Validation!$O$2:$O$64,1,FALSE)),0,1)</f>
        <v>0</v>
      </c>
      <c r="T345" s="154">
        <f>IF(ISERROR(VLOOKUP($H345,Validation!$P$2:$P$64,1,FALSE)),0,1)</f>
        <v>0</v>
      </c>
      <c r="U345" s="154">
        <f>IF(ISERROR(VLOOKUP($H345,Validation!$Q$2:$Q$64,1,FALSE)),0,1)</f>
        <v>0</v>
      </c>
      <c r="V345" s="154">
        <f>IF(ISERROR(VLOOKUP($H345,Validation!$R$2:$R$64,1,FALSE)),0,1)</f>
        <v>0</v>
      </c>
      <c r="W345" s="154">
        <f>IF(ISERROR(VLOOKUP($H345,Validation!$S$2:$S$64,1,FALSE)),0,1)</f>
        <v>0</v>
      </c>
    </row>
    <row r="346" spans="1:23" ht="15.75" x14ac:dyDescent="0.25">
      <c r="A346" s="155">
        <v>2018</v>
      </c>
      <c r="B346">
        <v>5</v>
      </c>
      <c r="C346">
        <v>4</v>
      </c>
      <c r="D346">
        <v>128</v>
      </c>
      <c r="E346" t="s">
        <v>22</v>
      </c>
      <c r="G346" s="154">
        <f>SUM(P346:W346)</f>
        <v>0</v>
      </c>
      <c r="H346" t="s">
        <v>3800</v>
      </c>
      <c r="I346" t="s">
        <v>70</v>
      </c>
      <c r="J346" t="s">
        <v>71</v>
      </c>
      <c r="K346" t="s">
        <v>99</v>
      </c>
      <c r="L346">
        <v>159</v>
      </c>
      <c r="M346" t="s">
        <v>82</v>
      </c>
      <c r="N346" t="s">
        <v>3549</v>
      </c>
      <c r="P346" s="154">
        <f>IF(ISERROR(VLOOKUP($H346,Validation!$L$2:$L$64,1,FALSE)),0,1)</f>
        <v>0</v>
      </c>
      <c r="Q346" s="154">
        <f>IF(ISERROR(VLOOKUP($H346,Validation!$M$2:$M$64,1,FALSE)),0,1)</f>
        <v>0</v>
      </c>
      <c r="R346" s="158">
        <f>IF(ISERROR(VLOOKUP($H346,Validation!$N$2:$N$64,1,FALSE)),0,1)</f>
        <v>0</v>
      </c>
      <c r="S346" s="154">
        <f>IF(ISERROR(VLOOKUP($H346,Validation!$O$2:$O$64,1,FALSE)),0,1)</f>
        <v>0</v>
      </c>
      <c r="T346" s="154">
        <f>IF(ISERROR(VLOOKUP($H346,Validation!$P$2:$P$64,1,FALSE)),0,1)</f>
        <v>0</v>
      </c>
      <c r="U346" s="154">
        <f>IF(ISERROR(VLOOKUP($H346,Validation!$Q$2:$Q$64,1,FALSE)),0,1)</f>
        <v>0</v>
      </c>
      <c r="V346" s="154">
        <f>IF(ISERROR(VLOOKUP($H346,Validation!$R$2:$R$64,1,FALSE)),0,1)</f>
        <v>0</v>
      </c>
      <c r="W346" s="154">
        <f>IF(ISERROR(VLOOKUP($H346,Validation!$S$2:$S$64,1,FALSE)),0,1)</f>
        <v>0</v>
      </c>
    </row>
    <row r="347" spans="1:23" ht="15.75" x14ac:dyDescent="0.25">
      <c r="A347" s="155">
        <v>2018</v>
      </c>
      <c r="B347">
        <v>5</v>
      </c>
      <c r="C347">
        <v>5</v>
      </c>
      <c r="D347">
        <v>129</v>
      </c>
      <c r="E347" t="s">
        <v>29</v>
      </c>
      <c r="F347" t="s">
        <v>3801</v>
      </c>
      <c r="G347" s="154">
        <f>SUM(P347:W347)</f>
        <v>0</v>
      </c>
      <c r="H347" t="s">
        <v>3802</v>
      </c>
      <c r="I347" t="s">
        <v>70</v>
      </c>
      <c r="J347" t="s">
        <v>71</v>
      </c>
      <c r="K347" t="s">
        <v>97</v>
      </c>
      <c r="L347">
        <v>158</v>
      </c>
      <c r="M347" t="s">
        <v>82</v>
      </c>
      <c r="N347" t="s">
        <v>1134</v>
      </c>
      <c r="P347" s="154">
        <f>IF(ISERROR(VLOOKUP($H347,Validation!$L$2:$L$64,1,FALSE)),0,1)</f>
        <v>0</v>
      </c>
      <c r="Q347" s="154">
        <f>IF(ISERROR(VLOOKUP($H347,Validation!$M$2:$M$64,1,FALSE)),0,1)</f>
        <v>0</v>
      </c>
      <c r="R347" s="158">
        <f>IF(ISERROR(VLOOKUP($H347,Validation!$N$2:$N$64,1,FALSE)),0,1)</f>
        <v>0</v>
      </c>
      <c r="S347" s="154">
        <f>IF(ISERROR(VLOOKUP($H347,Validation!$O$2:$O$64,1,FALSE)),0,1)</f>
        <v>0</v>
      </c>
      <c r="T347" s="154">
        <f>IF(ISERROR(VLOOKUP($H347,Validation!$P$2:$P$64,1,FALSE)),0,1)</f>
        <v>0</v>
      </c>
      <c r="U347" s="154">
        <f>IF(ISERROR(VLOOKUP($H347,Validation!$Q$2:$Q$64,1,FALSE)),0,1)</f>
        <v>0</v>
      </c>
      <c r="V347" s="154">
        <f>IF(ISERROR(VLOOKUP($H347,Validation!$R$2:$R$64,1,FALSE)),0,1)</f>
        <v>0</v>
      </c>
      <c r="W347" s="154">
        <f>IF(ISERROR(VLOOKUP($H347,Validation!$S$2:$S$64,1,FALSE)),0,1)</f>
        <v>0</v>
      </c>
    </row>
    <row r="348" spans="1:23" ht="15.75" x14ac:dyDescent="0.25">
      <c r="A348" s="155">
        <v>2018</v>
      </c>
      <c r="B348">
        <v>5</v>
      </c>
      <c r="C348">
        <v>6</v>
      </c>
      <c r="D348">
        <v>130</v>
      </c>
      <c r="E348" t="s">
        <v>34</v>
      </c>
      <c r="G348" s="154">
        <f>SUM(P348:W348)</f>
        <v>0</v>
      </c>
      <c r="H348" t="s">
        <v>3803</v>
      </c>
      <c r="I348" t="s">
        <v>79</v>
      </c>
      <c r="J348" t="s">
        <v>88</v>
      </c>
      <c r="K348" t="s">
        <v>99</v>
      </c>
      <c r="L348">
        <v>169</v>
      </c>
      <c r="M348" t="s">
        <v>1130</v>
      </c>
      <c r="N348" t="s">
        <v>3804</v>
      </c>
      <c r="P348" s="154">
        <f>IF(ISERROR(VLOOKUP($H348,Validation!$L$2:$L$64,1,FALSE)),0,1)</f>
        <v>0</v>
      </c>
      <c r="Q348" s="154">
        <f>IF(ISERROR(VLOOKUP($H348,Validation!$M$2:$M$64,1,FALSE)),0,1)</f>
        <v>0</v>
      </c>
      <c r="R348" s="158">
        <f>IF(ISERROR(VLOOKUP($H348,Validation!$N$2:$N$64,1,FALSE)),0,1)</f>
        <v>0</v>
      </c>
      <c r="S348" s="154">
        <f>IF(ISERROR(VLOOKUP($H348,Validation!$O$2:$O$64,1,FALSE)),0,1)</f>
        <v>0</v>
      </c>
      <c r="T348" s="154">
        <f>IF(ISERROR(VLOOKUP($H348,Validation!$P$2:$P$64,1,FALSE)),0,1)</f>
        <v>0</v>
      </c>
      <c r="U348" s="154">
        <f>IF(ISERROR(VLOOKUP($H348,Validation!$Q$2:$Q$64,1,FALSE)),0,1)</f>
        <v>0</v>
      </c>
      <c r="V348" s="154">
        <f>IF(ISERROR(VLOOKUP($H348,Validation!$R$2:$R$64,1,FALSE)),0,1)</f>
        <v>0</v>
      </c>
      <c r="W348" s="154">
        <f>IF(ISERROR(VLOOKUP($H348,Validation!$S$2:$S$64,1,FALSE)),0,1)</f>
        <v>0</v>
      </c>
    </row>
    <row r="349" spans="1:23" ht="15.75" x14ac:dyDescent="0.25">
      <c r="A349" s="155">
        <v>2018</v>
      </c>
      <c r="B349">
        <v>5</v>
      </c>
      <c r="C349">
        <v>7</v>
      </c>
      <c r="D349">
        <v>131</v>
      </c>
      <c r="E349" t="s">
        <v>3081</v>
      </c>
      <c r="F349" t="s">
        <v>3805</v>
      </c>
      <c r="G349" s="154">
        <f>SUM(P349:W349)</f>
        <v>0</v>
      </c>
      <c r="H349" t="s">
        <v>3806</v>
      </c>
      <c r="I349" t="s">
        <v>79</v>
      </c>
      <c r="J349" t="s">
        <v>74</v>
      </c>
      <c r="K349" t="s">
        <v>99</v>
      </c>
      <c r="L349">
        <v>180</v>
      </c>
      <c r="M349" t="s">
        <v>142</v>
      </c>
      <c r="N349" t="s">
        <v>96</v>
      </c>
      <c r="P349" s="154">
        <f>IF(ISERROR(VLOOKUP($H349,Validation!$L$2:$L$64,1,FALSE)),0,1)</f>
        <v>0</v>
      </c>
      <c r="Q349" s="154">
        <f>IF(ISERROR(VLOOKUP($H349,Validation!$M$2:$M$64,1,FALSE)),0,1)</f>
        <v>0</v>
      </c>
      <c r="R349" s="158">
        <f>IF(ISERROR(VLOOKUP($H349,Validation!$N$2:$N$64,1,FALSE)),0,1)</f>
        <v>0</v>
      </c>
      <c r="S349" s="154">
        <f>IF(ISERROR(VLOOKUP($H349,Validation!$O$2:$O$64,1,FALSE)),0,1)</f>
        <v>0</v>
      </c>
      <c r="T349" s="154">
        <f>IF(ISERROR(VLOOKUP($H349,Validation!$P$2:$P$64,1,FALSE)),0,1)</f>
        <v>0</v>
      </c>
      <c r="U349" s="154">
        <f>IF(ISERROR(VLOOKUP($H349,Validation!$Q$2:$Q$64,1,FALSE)),0,1)</f>
        <v>0</v>
      </c>
      <c r="V349" s="154">
        <f>IF(ISERROR(VLOOKUP($H349,Validation!$R$2:$R$64,1,FALSE)),0,1)</f>
        <v>0</v>
      </c>
      <c r="W349" s="154">
        <f>IF(ISERROR(VLOOKUP($H349,Validation!$S$2:$S$64,1,FALSE)),0,1)</f>
        <v>0</v>
      </c>
    </row>
    <row r="350" spans="1:23" ht="15.75" x14ac:dyDescent="0.25">
      <c r="A350" s="155">
        <v>2018</v>
      </c>
      <c r="B350">
        <v>5</v>
      </c>
      <c r="C350">
        <v>8</v>
      </c>
      <c r="D350">
        <v>132</v>
      </c>
      <c r="E350" t="s">
        <v>26</v>
      </c>
      <c r="G350" s="154">
        <f>SUM(P350:W350)</f>
        <v>0</v>
      </c>
      <c r="H350" t="s">
        <v>3807</v>
      </c>
      <c r="I350" t="s">
        <v>85</v>
      </c>
      <c r="J350" t="s">
        <v>88</v>
      </c>
      <c r="K350" t="s">
        <v>99</v>
      </c>
      <c r="L350">
        <v>183</v>
      </c>
      <c r="M350" t="s">
        <v>89</v>
      </c>
      <c r="N350" t="s">
        <v>3024</v>
      </c>
      <c r="P350" s="154">
        <f>IF(ISERROR(VLOOKUP($H350,Validation!$L$2:$L$64,1,FALSE)),0,1)</f>
        <v>0</v>
      </c>
      <c r="Q350" s="154">
        <f>IF(ISERROR(VLOOKUP($H350,Validation!$M$2:$M$64,1,FALSE)),0,1)</f>
        <v>0</v>
      </c>
      <c r="R350" s="158">
        <f>IF(ISERROR(VLOOKUP($H350,Validation!$N$2:$N$64,1,FALSE)),0,1)</f>
        <v>0</v>
      </c>
      <c r="S350" s="154">
        <f>IF(ISERROR(VLOOKUP($H350,Validation!$O$2:$O$64,1,FALSE)),0,1)</f>
        <v>0</v>
      </c>
      <c r="T350" s="154">
        <f>IF(ISERROR(VLOOKUP($H350,Validation!$P$2:$P$64,1,FALSE)),0,1)</f>
        <v>0</v>
      </c>
      <c r="U350" s="154">
        <f>IF(ISERROR(VLOOKUP($H350,Validation!$Q$2:$Q$64,1,FALSE)),0,1)</f>
        <v>0</v>
      </c>
      <c r="V350" s="154">
        <f>IF(ISERROR(VLOOKUP($H350,Validation!$R$2:$R$64,1,FALSE)),0,1)</f>
        <v>0</v>
      </c>
      <c r="W350" s="154">
        <f>IF(ISERROR(VLOOKUP($H350,Validation!$S$2:$S$64,1,FALSE)),0,1)</f>
        <v>0</v>
      </c>
    </row>
    <row r="351" spans="1:23" ht="15.75" x14ac:dyDescent="0.25">
      <c r="A351" s="155">
        <v>2018</v>
      </c>
      <c r="B351">
        <v>5</v>
      </c>
      <c r="C351">
        <v>9</v>
      </c>
      <c r="D351">
        <v>133</v>
      </c>
      <c r="E351" t="s">
        <v>22</v>
      </c>
      <c r="F351" t="s">
        <v>1201</v>
      </c>
      <c r="G351" s="154">
        <f>SUM(P351:W351)</f>
        <v>0</v>
      </c>
      <c r="H351" t="s">
        <v>3808</v>
      </c>
      <c r="I351" t="s">
        <v>70</v>
      </c>
      <c r="J351" t="s">
        <v>71</v>
      </c>
      <c r="K351" t="s">
        <v>78</v>
      </c>
      <c r="L351">
        <v>160</v>
      </c>
      <c r="M351" t="s">
        <v>87</v>
      </c>
      <c r="N351" t="s">
        <v>3482</v>
      </c>
      <c r="P351" s="154">
        <f>IF(ISERROR(VLOOKUP($H351,Validation!$L$2:$L$64,1,FALSE)),0,1)</f>
        <v>0</v>
      </c>
      <c r="Q351" s="154">
        <f>IF(ISERROR(VLOOKUP($H351,Validation!$M$2:$M$64,1,FALSE)),0,1)</f>
        <v>0</v>
      </c>
      <c r="R351" s="158">
        <f>IF(ISERROR(VLOOKUP($H351,Validation!$N$2:$N$64,1,FALSE)),0,1)</f>
        <v>0</v>
      </c>
      <c r="S351" s="154">
        <f>IF(ISERROR(VLOOKUP($H351,Validation!$O$2:$O$64,1,FALSE)),0,1)</f>
        <v>0</v>
      </c>
      <c r="T351" s="154">
        <f>IF(ISERROR(VLOOKUP($H351,Validation!$P$2:$P$64,1,FALSE)),0,1)</f>
        <v>0</v>
      </c>
      <c r="U351" s="154">
        <f>IF(ISERROR(VLOOKUP($H351,Validation!$Q$2:$Q$64,1,FALSE)),0,1)</f>
        <v>0</v>
      </c>
      <c r="V351" s="154">
        <f>IF(ISERROR(VLOOKUP($H351,Validation!$R$2:$R$64,1,FALSE)),0,1)</f>
        <v>0</v>
      </c>
      <c r="W351" s="154">
        <f>IF(ISERROR(VLOOKUP($H351,Validation!$S$2:$S$64,1,FALSE)),0,1)</f>
        <v>0</v>
      </c>
    </row>
    <row r="352" spans="1:23" ht="15.75" x14ac:dyDescent="0.25">
      <c r="A352" s="155">
        <v>2018</v>
      </c>
      <c r="B352">
        <v>5</v>
      </c>
      <c r="C352">
        <v>10</v>
      </c>
      <c r="D352">
        <v>134</v>
      </c>
      <c r="E352" t="s">
        <v>25</v>
      </c>
      <c r="G352" s="154">
        <f>SUM(P352:W352)</f>
        <v>0</v>
      </c>
      <c r="H352" t="s">
        <v>3809</v>
      </c>
      <c r="I352" t="s">
        <v>90</v>
      </c>
      <c r="J352" t="s">
        <v>74</v>
      </c>
      <c r="K352" t="s">
        <v>86</v>
      </c>
      <c r="L352">
        <v>201</v>
      </c>
      <c r="M352" t="s">
        <v>73</v>
      </c>
      <c r="N352" t="s">
        <v>3460</v>
      </c>
      <c r="P352" s="154">
        <f>IF(ISERROR(VLOOKUP($H352,Validation!$L$2:$L$64,1,FALSE)),0,1)</f>
        <v>0</v>
      </c>
      <c r="Q352" s="154">
        <f>IF(ISERROR(VLOOKUP($H352,Validation!$M$2:$M$64,1,FALSE)),0,1)</f>
        <v>0</v>
      </c>
      <c r="R352" s="158">
        <f>IF(ISERROR(VLOOKUP($H352,Validation!$N$2:$N$64,1,FALSE)),0,1)</f>
        <v>0</v>
      </c>
      <c r="S352" s="154">
        <f>IF(ISERROR(VLOOKUP($H352,Validation!$O$2:$O$64,1,FALSE)),0,1)</f>
        <v>0</v>
      </c>
      <c r="T352" s="154">
        <f>IF(ISERROR(VLOOKUP($H352,Validation!$P$2:$P$64,1,FALSE)),0,1)</f>
        <v>0</v>
      </c>
      <c r="U352" s="154">
        <f>IF(ISERROR(VLOOKUP($H352,Validation!$Q$2:$Q$64,1,FALSE)),0,1)</f>
        <v>0</v>
      </c>
      <c r="V352" s="154">
        <f>IF(ISERROR(VLOOKUP($H352,Validation!$R$2:$R$64,1,FALSE)),0,1)</f>
        <v>0</v>
      </c>
      <c r="W352" s="154">
        <f>IF(ISERROR(VLOOKUP($H352,Validation!$S$2:$S$64,1,FALSE)),0,1)</f>
        <v>0</v>
      </c>
    </row>
    <row r="353" spans="1:23" ht="15.75" x14ac:dyDescent="0.25">
      <c r="A353" s="155">
        <v>2018</v>
      </c>
      <c r="B353">
        <v>5</v>
      </c>
      <c r="C353">
        <v>11</v>
      </c>
      <c r="D353">
        <v>135</v>
      </c>
      <c r="E353" t="s">
        <v>128</v>
      </c>
      <c r="F353" t="s">
        <v>3810</v>
      </c>
      <c r="G353" s="154">
        <f>SUM(P353:W353)</f>
        <v>0</v>
      </c>
      <c r="H353" t="s">
        <v>3811</v>
      </c>
      <c r="I353" t="s">
        <v>90</v>
      </c>
      <c r="J353" t="s">
        <v>74</v>
      </c>
      <c r="K353" t="s">
        <v>97</v>
      </c>
      <c r="L353">
        <v>142</v>
      </c>
      <c r="M353" t="s">
        <v>3722</v>
      </c>
      <c r="N353" t="s">
        <v>3812</v>
      </c>
      <c r="P353" s="154">
        <f>IF(ISERROR(VLOOKUP($H353,Validation!$L$2:$L$64,1,FALSE)),0,1)</f>
        <v>0</v>
      </c>
      <c r="Q353" s="154">
        <f>IF(ISERROR(VLOOKUP($H353,Validation!$M$2:$M$64,1,FALSE)),0,1)</f>
        <v>0</v>
      </c>
      <c r="R353" s="158">
        <f>IF(ISERROR(VLOOKUP($H353,Validation!$N$2:$N$64,1,FALSE)),0,1)</f>
        <v>0</v>
      </c>
      <c r="S353" s="154">
        <f>IF(ISERROR(VLOOKUP($H353,Validation!$O$2:$O$64,1,FALSE)),0,1)</f>
        <v>0</v>
      </c>
      <c r="T353" s="154">
        <f>IF(ISERROR(VLOOKUP($H353,Validation!$P$2:$P$64,1,FALSE)),0,1)</f>
        <v>0</v>
      </c>
      <c r="U353" s="154">
        <f>IF(ISERROR(VLOOKUP($H353,Validation!$Q$2:$Q$64,1,FALSE)),0,1)</f>
        <v>0</v>
      </c>
      <c r="V353" s="154">
        <f>IF(ISERROR(VLOOKUP($H353,Validation!$R$2:$R$64,1,FALSE)),0,1)</f>
        <v>0</v>
      </c>
      <c r="W353" s="154">
        <f>IF(ISERROR(VLOOKUP($H353,Validation!$S$2:$S$64,1,FALSE)),0,1)</f>
        <v>0</v>
      </c>
    </row>
    <row r="354" spans="1:23" ht="15.75" x14ac:dyDescent="0.25">
      <c r="A354" s="155">
        <v>2018</v>
      </c>
      <c r="B354">
        <v>5</v>
      </c>
      <c r="C354">
        <v>12</v>
      </c>
      <c r="D354">
        <v>136</v>
      </c>
      <c r="E354" t="s">
        <v>24</v>
      </c>
      <c r="F354" t="s">
        <v>3813</v>
      </c>
      <c r="G354" s="154">
        <f>SUM(P354:W354)</f>
        <v>0</v>
      </c>
      <c r="H354" t="s">
        <v>3814</v>
      </c>
      <c r="I354" t="s">
        <v>121</v>
      </c>
      <c r="J354" t="s">
        <v>3233</v>
      </c>
      <c r="K354" t="s">
        <v>91</v>
      </c>
      <c r="L354">
        <v>165</v>
      </c>
      <c r="M354" t="s">
        <v>3815</v>
      </c>
      <c r="N354" t="s">
        <v>3816</v>
      </c>
      <c r="P354" s="154">
        <f>IF(ISERROR(VLOOKUP($H354,Validation!$L$2:$L$64,1,FALSE)),0,1)</f>
        <v>0</v>
      </c>
      <c r="Q354" s="154">
        <f>IF(ISERROR(VLOOKUP($H354,Validation!$M$2:$M$64,1,FALSE)),0,1)</f>
        <v>0</v>
      </c>
      <c r="R354" s="158">
        <f>IF(ISERROR(VLOOKUP($H354,Validation!$N$2:$N$64,1,FALSE)),0,1)</f>
        <v>0</v>
      </c>
      <c r="S354" s="154">
        <f>IF(ISERROR(VLOOKUP($H354,Validation!$O$2:$O$64,1,FALSE)),0,1)</f>
        <v>0</v>
      </c>
      <c r="T354" s="154">
        <f>IF(ISERROR(VLOOKUP($H354,Validation!$P$2:$P$64,1,FALSE)),0,1)</f>
        <v>0</v>
      </c>
      <c r="U354" s="154">
        <f>IF(ISERROR(VLOOKUP($H354,Validation!$Q$2:$Q$64,1,FALSE)),0,1)</f>
        <v>0</v>
      </c>
      <c r="V354" s="154">
        <f>IF(ISERROR(VLOOKUP($H354,Validation!$R$2:$R$64,1,FALSE)),0,1)</f>
        <v>0</v>
      </c>
      <c r="W354" s="154">
        <f>IF(ISERROR(VLOOKUP($H354,Validation!$S$2:$S$64,1,FALSE)),0,1)</f>
        <v>0</v>
      </c>
    </row>
    <row r="355" spans="1:23" ht="15.75" x14ac:dyDescent="0.25">
      <c r="A355" s="155">
        <v>2018</v>
      </c>
      <c r="B355">
        <v>5</v>
      </c>
      <c r="C355">
        <v>13</v>
      </c>
      <c r="D355">
        <v>137</v>
      </c>
      <c r="E355" t="s">
        <v>16</v>
      </c>
      <c r="G355" s="154">
        <f>SUM(P355:W355)</f>
        <v>0</v>
      </c>
      <c r="H355" t="s">
        <v>3817</v>
      </c>
      <c r="I355" t="s">
        <v>70</v>
      </c>
      <c r="J355" t="s">
        <v>71</v>
      </c>
      <c r="K355" t="s">
        <v>97</v>
      </c>
      <c r="L355">
        <v>164</v>
      </c>
      <c r="M355" t="s">
        <v>73</v>
      </c>
      <c r="N355" t="s">
        <v>3428</v>
      </c>
      <c r="P355" s="154">
        <f>IF(ISERROR(VLOOKUP($H355,Validation!$L$2:$L$64,1,FALSE)),0,1)</f>
        <v>0</v>
      </c>
      <c r="Q355" s="154">
        <f>IF(ISERROR(VLOOKUP($H355,Validation!$M$2:$M$64,1,FALSE)),0,1)</f>
        <v>0</v>
      </c>
      <c r="R355" s="158">
        <f>IF(ISERROR(VLOOKUP($H355,Validation!$N$2:$N$64,1,FALSE)),0,1)</f>
        <v>0</v>
      </c>
      <c r="S355" s="154">
        <f>IF(ISERROR(VLOOKUP($H355,Validation!$O$2:$O$64,1,FALSE)),0,1)</f>
        <v>0</v>
      </c>
      <c r="T355" s="154">
        <f>IF(ISERROR(VLOOKUP($H355,Validation!$P$2:$P$64,1,FALSE)),0,1)</f>
        <v>0</v>
      </c>
      <c r="U355" s="154">
        <f>IF(ISERROR(VLOOKUP($H355,Validation!$Q$2:$Q$64,1,FALSE)),0,1)</f>
        <v>0</v>
      </c>
      <c r="V355" s="154">
        <f>IF(ISERROR(VLOOKUP($H355,Validation!$R$2:$R$64,1,FALSE)),0,1)</f>
        <v>0</v>
      </c>
      <c r="W355" s="154">
        <f>IF(ISERROR(VLOOKUP($H355,Validation!$S$2:$S$64,1,FALSE)),0,1)</f>
        <v>0</v>
      </c>
    </row>
    <row r="356" spans="1:23" ht="15.75" x14ac:dyDescent="0.25">
      <c r="A356" s="155">
        <v>2018</v>
      </c>
      <c r="B356">
        <v>5</v>
      </c>
      <c r="C356">
        <v>14</v>
      </c>
      <c r="D356">
        <v>138</v>
      </c>
      <c r="E356" t="s">
        <v>31</v>
      </c>
      <c r="G356" s="154">
        <f>SUM(P356:W356)</f>
        <v>0</v>
      </c>
      <c r="H356" t="s">
        <v>3818</v>
      </c>
      <c r="I356" t="s">
        <v>90</v>
      </c>
      <c r="J356" t="s">
        <v>74</v>
      </c>
      <c r="K356" t="s">
        <v>3093</v>
      </c>
      <c r="L356">
        <v>167</v>
      </c>
      <c r="M356" t="s">
        <v>123</v>
      </c>
      <c r="N356" t="s">
        <v>3683</v>
      </c>
      <c r="P356" s="154">
        <f>IF(ISERROR(VLOOKUP($H356,Validation!$L$2:$L$64,1,FALSE)),0,1)</f>
        <v>0</v>
      </c>
      <c r="Q356" s="154">
        <f>IF(ISERROR(VLOOKUP($H356,Validation!$M$2:$M$64,1,FALSE)),0,1)</f>
        <v>0</v>
      </c>
      <c r="R356" s="158">
        <f>IF(ISERROR(VLOOKUP($H356,Validation!$N$2:$N$64,1,FALSE)),0,1)</f>
        <v>0</v>
      </c>
      <c r="S356" s="154">
        <f>IF(ISERROR(VLOOKUP($H356,Validation!$O$2:$O$64,1,FALSE)),0,1)</f>
        <v>0</v>
      </c>
      <c r="T356" s="154">
        <f>IF(ISERROR(VLOOKUP($H356,Validation!$P$2:$P$64,1,FALSE)),0,1)</f>
        <v>0</v>
      </c>
      <c r="U356" s="154">
        <f>IF(ISERROR(VLOOKUP($H356,Validation!$Q$2:$Q$64,1,FALSE)),0,1)</f>
        <v>0</v>
      </c>
      <c r="V356" s="154">
        <f>IF(ISERROR(VLOOKUP($H356,Validation!$R$2:$R$64,1,FALSE)),0,1)</f>
        <v>0</v>
      </c>
      <c r="W356" s="154">
        <f>IF(ISERROR(VLOOKUP($H356,Validation!$S$2:$S$64,1,FALSE)),0,1)</f>
        <v>0</v>
      </c>
    </row>
    <row r="357" spans="1:23" ht="15.75" x14ac:dyDescent="0.25">
      <c r="A357" s="155">
        <v>2018</v>
      </c>
      <c r="B357">
        <v>5</v>
      </c>
      <c r="C357">
        <v>15</v>
      </c>
      <c r="D357">
        <v>139</v>
      </c>
      <c r="E357" t="s">
        <v>13</v>
      </c>
      <c r="F357" t="s">
        <v>3819</v>
      </c>
      <c r="G357" s="154">
        <f>SUM(P357:W357)</f>
        <v>0</v>
      </c>
      <c r="H357" t="s">
        <v>3820</v>
      </c>
      <c r="I357" t="s">
        <v>70</v>
      </c>
      <c r="J357" t="s">
        <v>88</v>
      </c>
      <c r="K357" t="s">
        <v>72</v>
      </c>
      <c r="L357">
        <v>193</v>
      </c>
      <c r="M357" t="s">
        <v>93</v>
      </c>
      <c r="N357" t="s">
        <v>3376</v>
      </c>
      <c r="P357" s="154">
        <f>IF(ISERROR(VLOOKUP($H357,Validation!$L$2:$L$64,1,FALSE)),0,1)</f>
        <v>0</v>
      </c>
      <c r="Q357" s="154">
        <f>IF(ISERROR(VLOOKUP($H357,Validation!$M$2:$M$64,1,FALSE)),0,1)</f>
        <v>0</v>
      </c>
      <c r="R357" s="158">
        <f>IF(ISERROR(VLOOKUP($H357,Validation!$N$2:$N$64,1,FALSE)),0,1)</f>
        <v>0</v>
      </c>
      <c r="S357" s="154">
        <f>IF(ISERROR(VLOOKUP($H357,Validation!$O$2:$O$64,1,FALSE)),0,1)</f>
        <v>0</v>
      </c>
      <c r="T357" s="154">
        <f>IF(ISERROR(VLOOKUP($H357,Validation!$P$2:$P$64,1,FALSE)),0,1)</f>
        <v>0</v>
      </c>
      <c r="U357" s="154">
        <f>IF(ISERROR(VLOOKUP($H357,Validation!$Q$2:$Q$64,1,FALSE)),0,1)</f>
        <v>0</v>
      </c>
      <c r="V357" s="154">
        <f>IF(ISERROR(VLOOKUP($H357,Validation!$R$2:$R$64,1,FALSE)),0,1)</f>
        <v>0</v>
      </c>
      <c r="W357" s="154">
        <f>IF(ISERROR(VLOOKUP($H357,Validation!$S$2:$S$64,1,FALSE)),0,1)</f>
        <v>0</v>
      </c>
    </row>
    <row r="358" spans="1:23" ht="15.75" x14ac:dyDescent="0.25">
      <c r="A358" s="155">
        <v>2018</v>
      </c>
      <c r="B358">
        <v>5</v>
      </c>
      <c r="C358">
        <v>16</v>
      </c>
      <c r="D358">
        <v>140</v>
      </c>
      <c r="E358" t="s">
        <v>15</v>
      </c>
      <c r="G358" s="154">
        <f>SUM(P358:W358)</f>
        <v>0</v>
      </c>
      <c r="H358" t="s">
        <v>3821</v>
      </c>
      <c r="I358" t="s">
        <v>70</v>
      </c>
      <c r="J358" t="s">
        <v>71</v>
      </c>
      <c r="K358" t="s">
        <v>86</v>
      </c>
      <c r="L358">
        <v>194</v>
      </c>
      <c r="M358" t="s">
        <v>73</v>
      </c>
      <c r="N358" t="s">
        <v>3339</v>
      </c>
      <c r="P358" s="154">
        <f>IF(ISERROR(VLOOKUP($H358,Validation!$L$2:$L$64,1,FALSE)),0,1)</f>
        <v>0</v>
      </c>
      <c r="Q358" s="154">
        <f>IF(ISERROR(VLOOKUP($H358,Validation!$M$2:$M$64,1,FALSE)),0,1)</f>
        <v>0</v>
      </c>
      <c r="R358" s="158">
        <f>IF(ISERROR(VLOOKUP($H358,Validation!$N$2:$N$64,1,FALSE)),0,1)</f>
        <v>0</v>
      </c>
      <c r="S358" s="154">
        <f>IF(ISERROR(VLOOKUP($H358,Validation!$O$2:$O$64,1,FALSE)),0,1)</f>
        <v>0</v>
      </c>
      <c r="T358" s="154">
        <f>IF(ISERROR(VLOOKUP($H358,Validation!$P$2:$P$64,1,FALSE)),0,1)</f>
        <v>0</v>
      </c>
      <c r="U358" s="154">
        <f>IF(ISERROR(VLOOKUP($H358,Validation!$Q$2:$Q$64,1,FALSE)),0,1)</f>
        <v>0</v>
      </c>
      <c r="V358" s="154">
        <f>IF(ISERROR(VLOOKUP($H358,Validation!$R$2:$R$64,1,FALSE)),0,1)</f>
        <v>0</v>
      </c>
      <c r="W358" s="154">
        <f>IF(ISERROR(VLOOKUP($H358,Validation!$S$2:$S$64,1,FALSE)),0,1)</f>
        <v>0</v>
      </c>
    </row>
    <row r="359" spans="1:23" ht="15.75" x14ac:dyDescent="0.25">
      <c r="A359" s="155">
        <v>2018</v>
      </c>
      <c r="B359">
        <v>5</v>
      </c>
      <c r="C359">
        <v>17</v>
      </c>
      <c r="D359">
        <v>141</v>
      </c>
      <c r="E359" t="s">
        <v>24</v>
      </c>
      <c r="G359" s="154">
        <f>SUM(P359:W359)</f>
        <v>0</v>
      </c>
      <c r="H359" t="s">
        <v>3822</v>
      </c>
      <c r="I359" t="s">
        <v>70</v>
      </c>
      <c r="J359" t="s">
        <v>3139</v>
      </c>
      <c r="K359" t="s">
        <v>75</v>
      </c>
      <c r="L359">
        <v>196</v>
      </c>
      <c r="M359" t="s">
        <v>119</v>
      </c>
      <c r="N359" t="s">
        <v>3823</v>
      </c>
      <c r="P359" s="154">
        <f>IF(ISERROR(VLOOKUP($H359,Validation!$L$2:$L$64,1,FALSE)),0,1)</f>
        <v>0</v>
      </c>
      <c r="Q359" s="154">
        <f>IF(ISERROR(VLOOKUP($H359,Validation!$M$2:$M$64,1,FALSE)),0,1)</f>
        <v>0</v>
      </c>
      <c r="R359" s="158">
        <f>IF(ISERROR(VLOOKUP($H359,Validation!$N$2:$N$64,1,FALSE)),0,1)</f>
        <v>0</v>
      </c>
      <c r="S359" s="154">
        <f>IF(ISERROR(VLOOKUP($H359,Validation!$O$2:$O$64,1,FALSE)),0,1)</f>
        <v>0</v>
      </c>
      <c r="T359" s="154">
        <f>IF(ISERROR(VLOOKUP($H359,Validation!$P$2:$P$64,1,FALSE)),0,1)</f>
        <v>0</v>
      </c>
      <c r="U359" s="154">
        <f>IF(ISERROR(VLOOKUP($H359,Validation!$Q$2:$Q$64,1,FALSE)),0,1)</f>
        <v>0</v>
      </c>
      <c r="V359" s="154">
        <f>IF(ISERROR(VLOOKUP($H359,Validation!$R$2:$R$64,1,FALSE)),0,1)</f>
        <v>0</v>
      </c>
      <c r="W359" s="154">
        <f>IF(ISERROR(VLOOKUP($H359,Validation!$S$2:$S$64,1,FALSE)),0,1)</f>
        <v>0</v>
      </c>
    </row>
    <row r="360" spans="1:23" ht="15.75" x14ac:dyDescent="0.25">
      <c r="A360" s="155">
        <v>2018</v>
      </c>
      <c r="B360">
        <v>5</v>
      </c>
      <c r="C360">
        <v>18</v>
      </c>
      <c r="D360">
        <v>142</v>
      </c>
      <c r="E360" t="s">
        <v>61</v>
      </c>
      <c r="F360" t="s">
        <v>3824</v>
      </c>
      <c r="G360" s="154">
        <f>SUM(P360:W360)</f>
        <v>0</v>
      </c>
      <c r="H360" t="s">
        <v>3825</v>
      </c>
      <c r="I360" t="s">
        <v>79</v>
      </c>
      <c r="J360" t="s">
        <v>74</v>
      </c>
      <c r="K360" t="s">
        <v>86</v>
      </c>
      <c r="L360">
        <v>191</v>
      </c>
      <c r="M360" t="s">
        <v>93</v>
      </c>
      <c r="N360" t="s">
        <v>3432</v>
      </c>
      <c r="P360" s="154">
        <f>IF(ISERROR(VLOOKUP($H360,Validation!$L$2:$L$64,1,FALSE)),0,1)</f>
        <v>0</v>
      </c>
      <c r="Q360" s="154">
        <f>IF(ISERROR(VLOOKUP($H360,Validation!$M$2:$M$64,1,FALSE)),0,1)</f>
        <v>0</v>
      </c>
      <c r="R360" s="158">
        <f>IF(ISERROR(VLOOKUP($H360,Validation!$N$2:$N$64,1,FALSE)),0,1)</f>
        <v>0</v>
      </c>
      <c r="S360" s="154">
        <f>IF(ISERROR(VLOOKUP($H360,Validation!$O$2:$O$64,1,FALSE)),0,1)</f>
        <v>0</v>
      </c>
      <c r="T360" s="154">
        <f>IF(ISERROR(VLOOKUP($H360,Validation!$P$2:$P$64,1,FALSE)),0,1)</f>
        <v>0</v>
      </c>
      <c r="U360" s="154">
        <f>IF(ISERROR(VLOOKUP($H360,Validation!$Q$2:$Q$64,1,FALSE)),0,1)</f>
        <v>0</v>
      </c>
      <c r="V360" s="154">
        <f>IF(ISERROR(VLOOKUP($H360,Validation!$R$2:$R$64,1,FALSE)),0,1)</f>
        <v>0</v>
      </c>
      <c r="W360" s="154">
        <f>IF(ISERROR(VLOOKUP($H360,Validation!$S$2:$S$64,1,FALSE)),0,1)</f>
        <v>0</v>
      </c>
    </row>
    <row r="361" spans="1:23" ht="15.75" x14ac:dyDescent="0.25">
      <c r="A361" s="155">
        <v>2018</v>
      </c>
      <c r="B361">
        <v>5</v>
      </c>
      <c r="C361">
        <v>19</v>
      </c>
      <c r="D361">
        <v>143</v>
      </c>
      <c r="E361" t="s">
        <v>28</v>
      </c>
      <c r="G361" s="154">
        <f>SUM(P361:W361)</f>
        <v>0</v>
      </c>
      <c r="H361" t="s">
        <v>3826</v>
      </c>
      <c r="I361" t="s">
        <v>121</v>
      </c>
      <c r="J361" t="s">
        <v>94</v>
      </c>
      <c r="K361" t="s">
        <v>75</v>
      </c>
      <c r="L361">
        <v>176</v>
      </c>
      <c r="M361" t="s">
        <v>98</v>
      </c>
      <c r="N361" t="s">
        <v>1079</v>
      </c>
      <c r="P361" s="154">
        <f>IF(ISERROR(VLOOKUP($H361,Validation!$L$2:$L$64,1,FALSE)),0,1)</f>
        <v>0</v>
      </c>
      <c r="Q361" s="154">
        <f>IF(ISERROR(VLOOKUP($H361,Validation!$M$2:$M$64,1,FALSE)),0,1)</f>
        <v>0</v>
      </c>
      <c r="R361" s="158">
        <f>IF(ISERROR(VLOOKUP($H361,Validation!$N$2:$N$64,1,FALSE)),0,1)</f>
        <v>0</v>
      </c>
      <c r="S361" s="154">
        <f>IF(ISERROR(VLOOKUP($H361,Validation!$O$2:$O$64,1,FALSE)),0,1)</f>
        <v>0</v>
      </c>
      <c r="T361" s="154">
        <f>IF(ISERROR(VLOOKUP($H361,Validation!$P$2:$P$64,1,FALSE)),0,1)</f>
        <v>0</v>
      </c>
      <c r="U361" s="154">
        <f>IF(ISERROR(VLOOKUP($H361,Validation!$Q$2:$Q$64,1,FALSE)),0,1)</f>
        <v>0</v>
      </c>
      <c r="V361" s="154">
        <f>IF(ISERROR(VLOOKUP($H361,Validation!$R$2:$R$64,1,FALSE)),0,1)</f>
        <v>0</v>
      </c>
      <c r="W361" s="154">
        <f>IF(ISERROR(VLOOKUP($H361,Validation!$S$2:$S$64,1,FALSE)),0,1)</f>
        <v>0</v>
      </c>
    </row>
    <row r="362" spans="1:23" ht="15.75" x14ac:dyDescent="0.25">
      <c r="A362" s="155">
        <v>2018</v>
      </c>
      <c r="B362">
        <v>5</v>
      </c>
      <c r="C362">
        <v>20</v>
      </c>
      <c r="D362">
        <v>144</v>
      </c>
      <c r="E362" t="s">
        <v>20</v>
      </c>
      <c r="G362" s="154">
        <f>SUM(P362:W362)</f>
        <v>0</v>
      </c>
      <c r="H362" t="s">
        <v>3827</v>
      </c>
      <c r="I362" t="s">
        <v>121</v>
      </c>
      <c r="J362" t="s">
        <v>1151</v>
      </c>
      <c r="K362" t="s">
        <v>75</v>
      </c>
      <c r="L362">
        <v>192</v>
      </c>
      <c r="M362" t="s">
        <v>123</v>
      </c>
      <c r="N362" t="s">
        <v>3262</v>
      </c>
      <c r="P362" s="154">
        <f>IF(ISERROR(VLOOKUP($H362,Validation!$L$2:$L$64,1,FALSE)),0,1)</f>
        <v>0</v>
      </c>
      <c r="Q362" s="154">
        <f>IF(ISERROR(VLOOKUP($H362,Validation!$M$2:$M$64,1,FALSE)),0,1)</f>
        <v>0</v>
      </c>
      <c r="R362" s="158">
        <f>IF(ISERROR(VLOOKUP($H362,Validation!$N$2:$N$64,1,FALSE)),0,1)</f>
        <v>0</v>
      </c>
      <c r="S362" s="154">
        <f>IF(ISERROR(VLOOKUP($H362,Validation!$O$2:$O$64,1,FALSE)),0,1)</f>
        <v>0</v>
      </c>
      <c r="T362" s="154">
        <f>IF(ISERROR(VLOOKUP($H362,Validation!$P$2:$P$64,1,FALSE)),0,1)</f>
        <v>0</v>
      </c>
      <c r="U362" s="154">
        <f>IF(ISERROR(VLOOKUP($H362,Validation!$Q$2:$Q$64,1,FALSE)),0,1)</f>
        <v>0</v>
      </c>
      <c r="V362" s="154">
        <f>IF(ISERROR(VLOOKUP($H362,Validation!$R$2:$R$64,1,FALSE)),0,1)</f>
        <v>0</v>
      </c>
      <c r="W362" s="154">
        <f>IF(ISERROR(VLOOKUP($H362,Validation!$S$2:$S$64,1,FALSE)),0,1)</f>
        <v>0</v>
      </c>
    </row>
    <row r="363" spans="1:23" ht="15.75" x14ac:dyDescent="0.25">
      <c r="A363" s="155">
        <v>2018</v>
      </c>
      <c r="B363">
        <v>5</v>
      </c>
      <c r="C363">
        <v>21</v>
      </c>
      <c r="D363">
        <v>145</v>
      </c>
      <c r="E363" t="s">
        <v>61</v>
      </c>
      <c r="F363" t="s">
        <v>3777</v>
      </c>
      <c r="G363" s="154">
        <f>SUM(P363:W363)</f>
        <v>0</v>
      </c>
      <c r="H363" t="s">
        <v>3828</v>
      </c>
      <c r="I363" t="s">
        <v>79</v>
      </c>
      <c r="J363" t="s">
        <v>71</v>
      </c>
      <c r="K363" t="s">
        <v>99</v>
      </c>
      <c r="L363">
        <v>188</v>
      </c>
      <c r="M363" t="s">
        <v>73</v>
      </c>
      <c r="N363" t="s">
        <v>1087</v>
      </c>
      <c r="P363" s="154">
        <f>IF(ISERROR(VLOOKUP($H363,Validation!$L$2:$L$64,1,FALSE)),0,1)</f>
        <v>0</v>
      </c>
      <c r="Q363" s="154">
        <f>IF(ISERROR(VLOOKUP($H363,Validation!$M$2:$M$64,1,FALSE)),0,1)</f>
        <v>0</v>
      </c>
      <c r="R363" s="158">
        <f>IF(ISERROR(VLOOKUP($H363,Validation!$N$2:$N$64,1,FALSE)),0,1)</f>
        <v>0</v>
      </c>
      <c r="S363" s="154">
        <f>IF(ISERROR(VLOOKUP($H363,Validation!$O$2:$O$64,1,FALSE)),0,1)</f>
        <v>0</v>
      </c>
      <c r="T363" s="154">
        <f>IF(ISERROR(VLOOKUP($H363,Validation!$P$2:$P$64,1,FALSE)),0,1)</f>
        <v>0</v>
      </c>
      <c r="U363" s="154">
        <f>IF(ISERROR(VLOOKUP($H363,Validation!$Q$2:$Q$64,1,FALSE)),0,1)</f>
        <v>0</v>
      </c>
      <c r="V363" s="154">
        <f>IF(ISERROR(VLOOKUP($H363,Validation!$R$2:$R$64,1,FALSE)),0,1)</f>
        <v>0</v>
      </c>
      <c r="W363" s="154">
        <f>IF(ISERROR(VLOOKUP($H363,Validation!$S$2:$S$64,1,FALSE)),0,1)</f>
        <v>0</v>
      </c>
    </row>
    <row r="364" spans="1:23" ht="15.75" x14ac:dyDescent="0.25">
      <c r="A364" s="155">
        <v>2018</v>
      </c>
      <c r="B364">
        <v>5</v>
      </c>
      <c r="C364">
        <v>22</v>
      </c>
      <c r="D364">
        <v>146</v>
      </c>
      <c r="E364" t="s">
        <v>15</v>
      </c>
      <c r="F364" t="s">
        <v>3829</v>
      </c>
      <c r="G364" s="154">
        <f>SUM(P364:W364)</f>
        <v>0</v>
      </c>
      <c r="H364" t="s">
        <v>3830</v>
      </c>
      <c r="I364" t="s">
        <v>79</v>
      </c>
      <c r="J364" t="s">
        <v>81</v>
      </c>
      <c r="K364" t="s">
        <v>72</v>
      </c>
      <c r="L364">
        <v>163</v>
      </c>
      <c r="M364" t="s">
        <v>92</v>
      </c>
      <c r="N364" t="s">
        <v>3831</v>
      </c>
      <c r="P364" s="154">
        <f>IF(ISERROR(VLOOKUP($H364,Validation!$L$2:$L$64,1,FALSE)),0,1)</f>
        <v>0</v>
      </c>
      <c r="Q364" s="154">
        <f>IF(ISERROR(VLOOKUP($H364,Validation!$M$2:$M$64,1,FALSE)),0,1)</f>
        <v>0</v>
      </c>
      <c r="R364" s="158">
        <f>IF(ISERROR(VLOOKUP($H364,Validation!$N$2:$N$64,1,FALSE)),0,1)</f>
        <v>0</v>
      </c>
      <c r="S364" s="154">
        <f>IF(ISERROR(VLOOKUP($H364,Validation!$O$2:$O$64,1,FALSE)),0,1)</f>
        <v>0</v>
      </c>
      <c r="T364" s="154">
        <f>IF(ISERROR(VLOOKUP($H364,Validation!$P$2:$P$64,1,FALSE)),0,1)</f>
        <v>0</v>
      </c>
      <c r="U364" s="154">
        <f>IF(ISERROR(VLOOKUP($H364,Validation!$Q$2:$Q$64,1,FALSE)),0,1)</f>
        <v>0</v>
      </c>
      <c r="V364" s="154">
        <f>IF(ISERROR(VLOOKUP($H364,Validation!$R$2:$R$64,1,FALSE)),0,1)</f>
        <v>0</v>
      </c>
      <c r="W364" s="154">
        <f>IF(ISERROR(VLOOKUP($H364,Validation!$S$2:$S$64,1,FALSE)),0,1)</f>
        <v>0</v>
      </c>
    </row>
    <row r="365" spans="1:23" ht="15.75" x14ac:dyDescent="0.25">
      <c r="A365" s="155">
        <v>2018</v>
      </c>
      <c r="B365">
        <v>5</v>
      </c>
      <c r="C365">
        <v>23</v>
      </c>
      <c r="D365">
        <v>147</v>
      </c>
      <c r="E365" t="s">
        <v>6</v>
      </c>
      <c r="G365" s="154">
        <f>SUM(P365:W365)</f>
        <v>0</v>
      </c>
      <c r="H365" t="s">
        <v>3832</v>
      </c>
      <c r="I365" t="s">
        <v>121</v>
      </c>
      <c r="J365" t="s">
        <v>1151</v>
      </c>
      <c r="K365" t="s">
        <v>75</v>
      </c>
      <c r="L365">
        <v>201</v>
      </c>
      <c r="M365" t="s">
        <v>93</v>
      </c>
      <c r="N365" t="s">
        <v>3300</v>
      </c>
      <c r="P365" s="154">
        <f>IF(ISERROR(VLOOKUP($H365,Validation!$L$2:$L$64,1,FALSE)),0,1)</f>
        <v>0</v>
      </c>
      <c r="Q365" s="154">
        <f>IF(ISERROR(VLOOKUP($H365,Validation!$M$2:$M$64,1,FALSE)),0,1)</f>
        <v>0</v>
      </c>
      <c r="R365" s="158">
        <f>IF(ISERROR(VLOOKUP($H365,Validation!$N$2:$N$64,1,FALSE)),0,1)</f>
        <v>0</v>
      </c>
      <c r="S365" s="154">
        <f>IF(ISERROR(VLOOKUP($H365,Validation!$O$2:$O$64,1,FALSE)),0,1)</f>
        <v>0</v>
      </c>
      <c r="T365" s="154">
        <f>IF(ISERROR(VLOOKUP($H365,Validation!$P$2:$P$64,1,FALSE)),0,1)</f>
        <v>0</v>
      </c>
      <c r="U365" s="154">
        <f>IF(ISERROR(VLOOKUP($H365,Validation!$Q$2:$Q$64,1,FALSE)),0,1)</f>
        <v>0</v>
      </c>
      <c r="V365" s="154">
        <f>IF(ISERROR(VLOOKUP($H365,Validation!$R$2:$R$64,1,FALSE)),0,1)</f>
        <v>0</v>
      </c>
      <c r="W365" s="154">
        <f>IF(ISERROR(VLOOKUP($H365,Validation!$S$2:$S$64,1,FALSE)),0,1)</f>
        <v>0</v>
      </c>
    </row>
    <row r="366" spans="1:23" ht="15.75" x14ac:dyDescent="0.25">
      <c r="A366" s="155">
        <v>2018</v>
      </c>
      <c r="B366">
        <v>5</v>
      </c>
      <c r="C366">
        <v>24</v>
      </c>
      <c r="D366">
        <v>148</v>
      </c>
      <c r="E366" t="s">
        <v>21</v>
      </c>
      <c r="G366" s="154">
        <f>SUM(P366:W366)</f>
        <v>0</v>
      </c>
      <c r="H366" t="s">
        <v>3833</v>
      </c>
      <c r="I366" t="s">
        <v>79</v>
      </c>
      <c r="J366" t="s">
        <v>94</v>
      </c>
      <c r="K366" t="s">
        <v>75</v>
      </c>
      <c r="L366">
        <v>170</v>
      </c>
      <c r="M366" t="s">
        <v>98</v>
      </c>
      <c r="N366" t="s">
        <v>1139</v>
      </c>
      <c r="P366" s="154">
        <f>IF(ISERROR(VLOOKUP($H366,Validation!$L$2:$L$64,1,FALSE)),0,1)</f>
        <v>0</v>
      </c>
      <c r="Q366" s="154">
        <f>IF(ISERROR(VLOOKUP($H366,Validation!$M$2:$M$64,1,FALSE)),0,1)</f>
        <v>0</v>
      </c>
      <c r="R366" s="158">
        <f>IF(ISERROR(VLOOKUP($H366,Validation!$N$2:$N$64,1,FALSE)),0,1)</f>
        <v>0</v>
      </c>
      <c r="S366" s="154">
        <f>IF(ISERROR(VLOOKUP($H366,Validation!$O$2:$O$64,1,FALSE)),0,1)</f>
        <v>0</v>
      </c>
      <c r="T366" s="154">
        <f>IF(ISERROR(VLOOKUP($H366,Validation!$P$2:$P$64,1,FALSE)),0,1)</f>
        <v>0</v>
      </c>
      <c r="U366" s="154">
        <f>IF(ISERROR(VLOOKUP($H366,Validation!$Q$2:$Q$64,1,FALSE)),0,1)</f>
        <v>0</v>
      </c>
      <c r="V366" s="154">
        <f>IF(ISERROR(VLOOKUP($H366,Validation!$R$2:$R$64,1,FALSE)),0,1)</f>
        <v>0</v>
      </c>
      <c r="W366" s="154">
        <f>IF(ISERROR(VLOOKUP($H366,Validation!$S$2:$S$64,1,FALSE)),0,1)</f>
        <v>0</v>
      </c>
    </row>
    <row r="367" spans="1:23" ht="15.75" x14ac:dyDescent="0.25">
      <c r="A367" s="155">
        <v>2018</v>
      </c>
      <c r="B367">
        <v>5</v>
      </c>
      <c r="C367">
        <v>25</v>
      </c>
      <c r="D367">
        <v>149</v>
      </c>
      <c r="E367" t="s">
        <v>33</v>
      </c>
      <c r="G367" s="154">
        <f>SUM(P367:W367)</f>
        <v>0</v>
      </c>
      <c r="H367" t="s">
        <v>3834</v>
      </c>
      <c r="I367" t="s">
        <v>79</v>
      </c>
      <c r="J367" t="s">
        <v>80</v>
      </c>
      <c r="K367" t="s">
        <v>86</v>
      </c>
      <c r="L367">
        <v>171</v>
      </c>
      <c r="M367" t="s">
        <v>82</v>
      </c>
      <c r="N367" t="s">
        <v>1093</v>
      </c>
      <c r="P367" s="154">
        <f>IF(ISERROR(VLOOKUP($H367,Validation!$L$2:$L$64,1,FALSE)),0,1)</f>
        <v>0</v>
      </c>
      <c r="Q367" s="154">
        <f>IF(ISERROR(VLOOKUP($H367,Validation!$M$2:$M$64,1,FALSE)),0,1)</f>
        <v>0</v>
      </c>
      <c r="R367" s="158">
        <f>IF(ISERROR(VLOOKUP($H367,Validation!$N$2:$N$64,1,FALSE)),0,1)</f>
        <v>0</v>
      </c>
      <c r="S367" s="154">
        <f>IF(ISERROR(VLOOKUP($H367,Validation!$O$2:$O$64,1,FALSE)),0,1)</f>
        <v>0</v>
      </c>
      <c r="T367" s="154">
        <f>IF(ISERROR(VLOOKUP($H367,Validation!$P$2:$P$64,1,FALSE)),0,1)</f>
        <v>0</v>
      </c>
      <c r="U367" s="154">
        <f>IF(ISERROR(VLOOKUP($H367,Validation!$Q$2:$Q$64,1,FALSE)),0,1)</f>
        <v>0</v>
      </c>
      <c r="V367" s="154">
        <f>IF(ISERROR(VLOOKUP($H367,Validation!$R$2:$R$64,1,FALSE)),0,1)</f>
        <v>0</v>
      </c>
      <c r="W367" s="154">
        <f>IF(ISERROR(VLOOKUP($H367,Validation!$S$2:$S$64,1,FALSE)),0,1)</f>
        <v>0</v>
      </c>
    </row>
    <row r="368" spans="1:23" ht="15.75" x14ac:dyDescent="0.25">
      <c r="A368" s="155">
        <v>2018</v>
      </c>
      <c r="B368">
        <v>5</v>
      </c>
      <c r="C368">
        <v>26</v>
      </c>
      <c r="D368">
        <v>150</v>
      </c>
      <c r="E368" t="s">
        <v>35</v>
      </c>
      <c r="F368" t="s">
        <v>3835</v>
      </c>
      <c r="G368" s="154">
        <f>SUM(P368:W368)</f>
        <v>0</v>
      </c>
      <c r="H368" t="s">
        <v>3836</v>
      </c>
      <c r="I368" t="s">
        <v>79</v>
      </c>
      <c r="J368" t="s">
        <v>71</v>
      </c>
      <c r="K368" t="s">
        <v>72</v>
      </c>
      <c r="L368">
        <v>185</v>
      </c>
      <c r="M368" t="s">
        <v>73</v>
      </c>
      <c r="N368" t="s">
        <v>1214</v>
      </c>
      <c r="P368" s="154">
        <f>IF(ISERROR(VLOOKUP($H368,Validation!$L$2:$L$64,1,FALSE)),0,1)</f>
        <v>0</v>
      </c>
      <c r="Q368" s="154">
        <f>IF(ISERROR(VLOOKUP($H368,Validation!$M$2:$M$64,1,FALSE)),0,1)</f>
        <v>0</v>
      </c>
      <c r="R368" s="158">
        <f>IF(ISERROR(VLOOKUP($H368,Validation!$N$2:$N$64,1,FALSE)),0,1)</f>
        <v>0</v>
      </c>
      <c r="S368" s="154">
        <f>IF(ISERROR(VLOOKUP($H368,Validation!$O$2:$O$64,1,FALSE)),0,1)</f>
        <v>0</v>
      </c>
      <c r="T368" s="154">
        <f>IF(ISERROR(VLOOKUP($H368,Validation!$P$2:$P$64,1,FALSE)),0,1)</f>
        <v>0</v>
      </c>
      <c r="U368" s="154">
        <f>IF(ISERROR(VLOOKUP($H368,Validation!$Q$2:$Q$64,1,FALSE)),0,1)</f>
        <v>0</v>
      </c>
      <c r="V368" s="154">
        <f>IF(ISERROR(VLOOKUP($H368,Validation!$R$2:$R$64,1,FALSE)),0,1)</f>
        <v>0</v>
      </c>
      <c r="W368" s="154">
        <f>IF(ISERROR(VLOOKUP($H368,Validation!$S$2:$S$64,1,FALSE)),0,1)</f>
        <v>0</v>
      </c>
    </row>
    <row r="369" spans="1:23" ht="15.75" x14ac:dyDescent="0.25">
      <c r="A369" s="155">
        <v>2018</v>
      </c>
      <c r="B369">
        <v>5</v>
      </c>
      <c r="C369">
        <v>27</v>
      </c>
      <c r="D369">
        <v>151</v>
      </c>
      <c r="E369" t="s">
        <v>3081</v>
      </c>
      <c r="G369" s="154">
        <f>SUM(P369:W369)</f>
        <v>0</v>
      </c>
      <c r="H369" t="s">
        <v>3837</v>
      </c>
      <c r="I369" t="s">
        <v>79</v>
      </c>
      <c r="J369" t="s">
        <v>3139</v>
      </c>
      <c r="K369" t="s">
        <v>78</v>
      </c>
      <c r="L369">
        <v>185</v>
      </c>
      <c r="M369" t="s">
        <v>82</v>
      </c>
      <c r="N369" t="s">
        <v>1230</v>
      </c>
      <c r="P369" s="154">
        <f>IF(ISERROR(VLOOKUP($H369,Validation!$L$2:$L$64,1,FALSE)),0,1)</f>
        <v>0</v>
      </c>
      <c r="Q369" s="154">
        <f>IF(ISERROR(VLOOKUP($H369,Validation!$M$2:$M$64,1,FALSE)),0,1)</f>
        <v>0</v>
      </c>
      <c r="R369" s="158">
        <f>IF(ISERROR(VLOOKUP($H369,Validation!$N$2:$N$64,1,FALSE)),0,1)</f>
        <v>0</v>
      </c>
      <c r="S369" s="154">
        <f>IF(ISERROR(VLOOKUP($H369,Validation!$O$2:$O$64,1,FALSE)),0,1)</f>
        <v>0</v>
      </c>
      <c r="T369" s="154">
        <f>IF(ISERROR(VLOOKUP($H369,Validation!$P$2:$P$64,1,FALSE)),0,1)</f>
        <v>0</v>
      </c>
      <c r="U369" s="154">
        <f>IF(ISERROR(VLOOKUP($H369,Validation!$Q$2:$Q$64,1,FALSE)),0,1)</f>
        <v>0</v>
      </c>
      <c r="V369" s="154">
        <f>IF(ISERROR(VLOOKUP($H369,Validation!$R$2:$R$64,1,FALSE)),0,1)</f>
        <v>0</v>
      </c>
      <c r="W369" s="154">
        <f>IF(ISERROR(VLOOKUP($H369,Validation!$S$2:$S$64,1,FALSE)),0,1)</f>
        <v>0</v>
      </c>
    </row>
    <row r="370" spans="1:23" ht="15.75" x14ac:dyDescent="0.25">
      <c r="A370" s="155">
        <v>2018</v>
      </c>
      <c r="B370">
        <v>5</v>
      </c>
      <c r="C370">
        <v>28</v>
      </c>
      <c r="D370">
        <v>152</v>
      </c>
      <c r="E370" t="s">
        <v>32</v>
      </c>
      <c r="G370" s="154">
        <f>SUM(P370:W370)</f>
        <v>0</v>
      </c>
      <c r="H370" t="s">
        <v>3838</v>
      </c>
      <c r="I370" t="s">
        <v>121</v>
      </c>
      <c r="J370" t="s">
        <v>94</v>
      </c>
      <c r="K370" t="s">
        <v>91</v>
      </c>
      <c r="L370">
        <v>194</v>
      </c>
      <c r="M370" t="s">
        <v>3839</v>
      </c>
      <c r="N370" t="s">
        <v>3840</v>
      </c>
      <c r="P370" s="154">
        <f>IF(ISERROR(VLOOKUP($H370,Validation!$L$2:$L$64,1,FALSE)),0,1)</f>
        <v>0</v>
      </c>
      <c r="Q370" s="154">
        <f>IF(ISERROR(VLOOKUP($H370,Validation!$M$2:$M$64,1,FALSE)),0,1)</f>
        <v>0</v>
      </c>
      <c r="R370" s="158">
        <f>IF(ISERROR(VLOOKUP($H370,Validation!$N$2:$N$64,1,FALSE)),0,1)</f>
        <v>0</v>
      </c>
      <c r="S370" s="154">
        <f>IF(ISERROR(VLOOKUP($H370,Validation!$O$2:$O$64,1,FALSE)),0,1)</f>
        <v>0</v>
      </c>
      <c r="T370" s="154">
        <f>IF(ISERROR(VLOOKUP($H370,Validation!$P$2:$P$64,1,FALSE)),0,1)</f>
        <v>0</v>
      </c>
      <c r="U370" s="154">
        <f>IF(ISERROR(VLOOKUP($H370,Validation!$Q$2:$Q$64,1,FALSE)),0,1)</f>
        <v>0</v>
      </c>
      <c r="V370" s="154">
        <f>IF(ISERROR(VLOOKUP($H370,Validation!$R$2:$R$64,1,FALSE)),0,1)</f>
        <v>0</v>
      </c>
      <c r="W370" s="154">
        <f>IF(ISERROR(VLOOKUP($H370,Validation!$S$2:$S$64,1,FALSE)),0,1)</f>
        <v>0</v>
      </c>
    </row>
    <row r="371" spans="1:23" ht="15.75" x14ac:dyDescent="0.25">
      <c r="A371" s="155">
        <v>2018</v>
      </c>
      <c r="B371">
        <v>5</v>
      </c>
      <c r="C371">
        <v>29</v>
      </c>
      <c r="D371">
        <v>153</v>
      </c>
      <c r="E371" t="s">
        <v>35</v>
      </c>
      <c r="G371" s="154">
        <f>SUM(P371:W371)</f>
        <v>0</v>
      </c>
      <c r="H371" t="s">
        <v>3841</v>
      </c>
      <c r="I371" t="s">
        <v>79</v>
      </c>
      <c r="J371" t="s">
        <v>71</v>
      </c>
      <c r="K371" t="s">
        <v>86</v>
      </c>
      <c r="L371">
        <v>184</v>
      </c>
      <c r="M371" t="s">
        <v>73</v>
      </c>
      <c r="N371" t="s">
        <v>3428</v>
      </c>
      <c r="P371" s="154">
        <f>IF(ISERROR(VLOOKUP($H371,Validation!$L$2:$L$64,1,FALSE)),0,1)</f>
        <v>0</v>
      </c>
      <c r="Q371" s="154">
        <f>IF(ISERROR(VLOOKUP($H371,Validation!$M$2:$M$64,1,FALSE)),0,1)</f>
        <v>0</v>
      </c>
      <c r="R371" s="158">
        <f>IF(ISERROR(VLOOKUP($H371,Validation!$N$2:$N$64,1,FALSE)),0,1)</f>
        <v>0</v>
      </c>
      <c r="S371" s="154">
        <f>IF(ISERROR(VLOOKUP($H371,Validation!$O$2:$O$64,1,FALSE)),0,1)</f>
        <v>0</v>
      </c>
      <c r="T371" s="154">
        <f>IF(ISERROR(VLOOKUP($H371,Validation!$P$2:$P$64,1,FALSE)),0,1)</f>
        <v>0</v>
      </c>
      <c r="U371" s="154">
        <f>IF(ISERROR(VLOOKUP($H371,Validation!$Q$2:$Q$64,1,FALSE)),0,1)</f>
        <v>0</v>
      </c>
      <c r="V371" s="154">
        <f>IF(ISERROR(VLOOKUP($H371,Validation!$R$2:$R$64,1,FALSE)),0,1)</f>
        <v>0</v>
      </c>
      <c r="W371" s="154">
        <f>IF(ISERROR(VLOOKUP($H371,Validation!$S$2:$S$64,1,FALSE)),0,1)</f>
        <v>0</v>
      </c>
    </row>
    <row r="372" spans="1:23" ht="15.75" x14ac:dyDescent="0.25">
      <c r="A372" s="155">
        <v>2018</v>
      </c>
      <c r="B372">
        <v>5</v>
      </c>
      <c r="C372">
        <v>30</v>
      </c>
      <c r="D372">
        <v>154</v>
      </c>
      <c r="E372" t="s">
        <v>128</v>
      </c>
      <c r="G372" s="154">
        <f>SUM(P372:W372)</f>
        <v>0</v>
      </c>
      <c r="H372" t="s">
        <v>3842</v>
      </c>
      <c r="I372" t="s">
        <v>79</v>
      </c>
      <c r="J372" t="s">
        <v>71</v>
      </c>
      <c r="K372" t="s">
        <v>86</v>
      </c>
      <c r="L372">
        <v>185</v>
      </c>
      <c r="M372" t="s">
        <v>73</v>
      </c>
      <c r="N372" t="s">
        <v>3244</v>
      </c>
      <c r="P372" s="154">
        <f>IF(ISERROR(VLOOKUP($H372,Validation!$L$2:$L$64,1,FALSE)),0,1)</f>
        <v>0</v>
      </c>
      <c r="Q372" s="154">
        <f>IF(ISERROR(VLOOKUP($H372,Validation!$M$2:$M$64,1,FALSE)),0,1)</f>
        <v>0</v>
      </c>
      <c r="R372" s="158">
        <f>IF(ISERROR(VLOOKUP($H372,Validation!$N$2:$N$64,1,FALSE)),0,1)</f>
        <v>0</v>
      </c>
      <c r="S372" s="154">
        <f>IF(ISERROR(VLOOKUP($H372,Validation!$O$2:$O$64,1,FALSE)),0,1)</f>
        <v>0</v>
      </c>
      <c r="T372" s="154">
        <f>IF(ISERROR(VLOOKUP($H372,Validation!$P$2:$P$64,1,FALSE)),0,1)</f>
        <v>0</v>
      </c>
      <c r="U372" s="154">
        <f>IF(ISERROR(VLOOKUP($H372,Validation!$Q$2:$Q$64,1,FALSE)),0,1)</f>
        <v>0</v>
      </c>
      <c r="V372" s="154">
        <f>IF(ISERROR(VLOOKUP($H372,Validation!$R$2:$R$64,1,FALSE)),0,1)</f>
        <v>0</v>
      </c>
      <c r="W372" s="154">
        <f>IF(ISERROR(VLOOKUP($H372,Validation!$S$2:$S$64,1,FALSE)),0,1)</f>
        <v>0</v>
      </c>
    </row>
    <row r="373" spans="1:23" ht="15.75" x14ac:dyDescent="0.25">
      <c r="A373" s="155">
        <v>2018</v>
      </c>
      <c r="B373">
        <v>5</v>
      </c>
      <c r="C373">
        <v>31</v>
      </c>
      <c r="D373">
        <v>155</v>
      </c>
      <c r="E373" t="s">
        <v>21</v>
      </c>
      <c r="F373" t="s">
        <v>3843</v>
      </c>
      <c r="G373" s="154">
        <f>SUM(P373:W373)</f>
        <v>0</v>
      </c>
      <c r="H373" t="s">
        <v>3844</v>
      </c>
      <c r="I373" t="s">
        <v>70</v>
      </c>
      <c r="J373" t="s">
        <v>71</v>
      </c>
      <c r="K373" t="s">
        <v>3093</v>
      </c>
      <c r="L373">
        <v>177</v>
      </c>
      <c r="M373" t="s">
        <v>73</v>
      </c>
      <c r="N373" t="s">
        <v>3460</v>
      </c>
      <c r="P373" s="154">
        <f>IF(ISERROR(VLOOKUP($H373,Validation!$L$2:$L$64,1,FALSE)),0,1)</f>
        <v>0</v>
      </c>
      <c r="Q373" s="154">
        <f>IF(ISERROR(VLOOKUP($H373,Validation!$M$2:$M$64,1,FALSE)),0,1)</f>
        <v>0</v>
      </c>
      <c r="R373" s="158">
        <f>IF(ISERROR(VLOOKUP($H373,Validation!$N$2:$N$64,1,FALSE)),0,1)</f>
        <v>0</v>
      </c>
      <c r="S373" s="154">
        <f>IF(ISERROR(VLOOKUP($H373,Validation!$O$2:$O$64,1,FALSE)),0,1)</f>
        <v>0</v>
      </c>
      <c r="T373" s="154">
        <f>IF(ISERROR(VLOOKUP($H373,Validation!$P$2:$P$64,1,FALSE)),0,1)</f>
        <v>0</v>
      </c>
      <c r="U373" s="154">
        <f>IF(ISERROR(VLOOKUP($H373,Validation!$Q$2:$Q$64,1,FALSE)),0,1)</f>
        <v>0</v>
      </c>
      <c r="V373" s="154">
        <f>IF(ISERROR(VLOOKUP($H373,Validation!$R$2:$R$64,1,FALSE)),0,1)</f>
        <v>0</v>
      </c>
      <c r="W373" s="154">
        <f>IF(ISERROR(VLOOKUP($H373,Validation!$S$2:$S$64,1,FALSE)),0,1)</f>
        <v>0</v>
      </c>
    </row>
    <row r="374" spans="1:23" ht="15.75" x14ac:dyDescent="0.25">
      <c r="A374" s="155">
        <v>2018</v>
      </c>
      <c r="B374">
        <v>6</v>
      </c>
      <c r="C374">
        <v>1</v>
      </c>
      <c r="D374">
        <v>156</v>
      </c>
      <c r="E374" t="s">
        <v>33</v>
      </c>
      <c r="F374" t="s">
        <v>3845</v>
      </c>
      <c r="G374" s="154">
        <f>SUM(P374:W374)</f>
        <v>0</v>
      </c>
      <c r="H374" t="s">
        <v>3846</v>
      </c>
      <c r="I374" t="s">
        <v>85</v>
      </c>
      <c r="J374" t="s">
        <v>94</v>
      </c>
      <c r="K374" t="s">
        <v>99</v>
      </c>
      <c r="L374">
        <v>174</v>
      </c>
      <c r="M374" t="s">
        <v>3847</v>
      </c>
      <c r="N374" t="s">
        <v>3848</v>
      </c>
      <c r="P374" s="154">
        <f>IF(ISERROR(VLOOKUP($H374,Validation!$L$2:$L$64,1,FALSE)),0,1)</f>
        <v>0</v>
      </c>
      <c r="Q374" s="154">
        <f>IF(ISERROR(VLOOKUP($H374,Validation!$M$2:$M$64,1,FALSE)),0,1)</f>
        <v>0</v>
      </c>
      <c r="R374" s="158">
        <f>IF(ISERROR(VLOOKUP($H374,Validation!$N$2:$N$64,1,FALSE)),0,1)</f>
        <v>0</v>
      </c>
      <c r="S374" s="154">
        <f>IF(ISERROR(VLOOKUP($H374,Validation!$O$2:$O$64,1,FALSE)),0,1)</f>
        <v>0</v>
      </c>
      <c r="T374" s="154">
        <f>IF(ISERROR(VLOOKUP($H374,Validation!$P$2:$P$64,1,FALSE)),0,1)</f>
        <v>0</v>
      </c>
      <c r="U374" s="154">
        <f>IF(ISERROR(VLOOKUP($H374,Validation!$Q$2:$Q$64,1,FALSE)),0,1)</f>
        <v>0</v>
      </c>
      <c r="V374" s="154">
        <f>IF(ISERROR(VLOOKUP($H374,Validation!$R$2:$R$64,1,FALSE)),0,1)</f>
        <v>0</v>
      </c>
      <c r="W374" s="154">
        <f>IF(ISERROR(VLOOKUP($H374,Validation!$S$2:$S$64,1,FALSE)),0,1)</f>
        <v>0</v>
      </c>
    </row>
    <row r="375" spans="1:23" ht="15.75" x14ac:dyDescent="0.25">
      <c r="A375" s="155">
        <v>2018</v>
      </c>
      <c r="B375">
        <v>6</v>
      </c>
      <c r="C375">
        <v>2</v>
      </c>
      <c r="D375">
        <v>157</v>
      </c>
      <c r="E375" t="s">
        <v>27</v>
      </c>
      <c r="G375" s="154">
        <f>SUM(P375:W375)</f>
        <v>0</v>
      </c>
      <c r="H375" t="s">
        <v>3849</v>
      </c>
      <c r="I375" t="s">
        <v>121</v>
      </c>
      <c r="J375" t="s">
        <v>71</v>
      </c>
      <c r="K375" t="s">
        <v>91</v>
      </c>
      <c r="L375">
        <v>177</v>
      </c>
      <c r="M375" t="s">
        <v>87</v>
      </c>
      <c r="N375" t="s">
        <v>3389</v>
      </c>
      <c r="P375" s="154">
        <f>IF(ISERROR(VLOOKUP($H375,Validation!$L$2:$L$64,1,FALSE)),0,1)</f>
        <v>0</v>
      </c>
      <c r="Q375" s="154">
        <f>IF(ISERROR(VLOOKUP($H375,Validation!$M$2:$M$64,1,FALSE)),0,1)</f>
        <v>0</v>
      </c>
      <c r="R375" s="158">
        <f>IF(ISERROR(VLOOKUP($H375,Validation!$N$2:$N$64,1,FALSE)),0,1)</f>
        <v>0</v>
      </c>
      <c r="S375" s="154">
        <f>IF(ISERROR(VLOOKUP($H375,Validation!$O$2:$O$64,1,FALSE)),0,1)</f>
        <v>0</v>
      </c>
      <c r="T375" s="154">
        <f>IF(ISERROR(VLOOKUP($H375,Validation!$P$2:$P$64,1,FALSE)),0,1)</f>
        <v>0</v>
      </c>
      <c r="U375" s="154">
        <f>IF(ISERROR(VLOOKUP($H375,Validation!$Q$2:$Q$64,1,FALSE)),0,1)</f>
        <v>0</v>
      </c>
      <c r="V375" s="154">
        <f>IF(ISERROR(VLOOKUP($H375,Validation!$R$2:$R$64,1,FALSE)),0,1)</f>
        <v>0</v>
      </c>
      <c r="W375" s="154">
        <f>IF(ISERROR(VLOOKUP($H375,Validation!$S$2:$S$64,1,FALSE)),0,1)</f>
        <v>0</v>
      </c>
    </row>
    <row r="376" spans="1:23" ht="15.75" x14ac:dyDescent="0.25">
      <c r="A376" s="155">
        <v>2018</v>
      </c>
      <c r="B376">
        <v>6</v>
      </c>
      <c r="C376">
        <v>3</v>
      </c>
      <c r="D376">
        <v>158</v>
      </c>
      <c r="E376" t="s">
        <v>61</v>
      </c>
      <c r="G376" s="154">
        <f>SUM(P376:W376)</f>
        <v>0</v>
      </c>
      <c r="H376" t="s">
        <v>3850</v>
      </c>
      <c r="I376" t="s">
        <v>121</v>
      </c>
      <c r="J376" t="s">
        <v>71</v>
      </c>
      <c r="K376" t="s">
        <v>86</v>
      </c>
      <c r="L376">
        <v>173</v>
      </c>
      <c r="M376" t="s">
        <v>82</v>
      </c>
      <c r="N376" t="s">
        <v>3417</v>
      </c>
      <c r="P376" s="154">
        <f>IF(ISERROR(VLOOKUP($H376,Validation!$L$2:$L$64,1,FALSE)),0,1)</f>
        <v>0</v>
      </c>
      <c r="Q376" s="154">
        <f>IF(ISERROR(VLOOKUP($H376,Validation!$M$2:$M$64,1,FALSE)),0,1)</f>
        <v>0</v>
      </c>
      <c r="R376" s="158">
        <f>IF(ISERROR(VLOOKUP($H376,Validation!$N$2:$N$64,1,FALSE)),0,1)</f>
        <v>0</v>
      </c>
      <c r="S376" s="154">
        <f>IF(ISERROR(VLOOKUP($H376,Validation!$O$2:$O$64,1,FALSE)),0,1)</f>
        <v>0</v>
      </c>
      <c r="T376" s="154">
        <f>IF(ISERROR(VLOOKUP($H376,Validation!$P$2:$P$64,1,FALSE)),0,1)</f>
        <v>0</v>
      </c>
      <c r="U376" s="154">
        <f>IF(ISERROR(VLOOKUP($H376,Validation!$Q$2:$Q$64,1,FALSE)),0,1)</f>
        <v>0</v>
      </c>
      <c r="V376" s="154">
        <f>IF(ISERROR(VLOOKUP($H376,Validation!$R$2:$R$64,1,FALSE)),0,1)</f>
        <v>0</v>
      </c>
      <c r="W376" s="154">
        <f>IF(ISERROR(VLOOKUP($H376,Validation!$S$2:$S$64,1,FALSE)),0,1)</f>
        <v>0</v>
      </c>
    </row>
    <row r="377" spans="1:23" ht="15.75" x14ac:dyDescent="0.25">
      <c r="A377" s="155">
        <v>2018</v>
      </c>
      <c r="B377">
        <v>6</v>
      </c>
      <c r="C377">
        <v>4</v>
      </c>
      <c r="D377">
        <v>159</v>
      </c>
      <c r="E377" t="s">
        <v>83</v>
      </c>
      <c r="F377" t="s">
        <v>3851</v>
      </c>
      <c r="G377" s="154">
        <f>SUM(P377:W377)</f>
        <v>0</v>
      </c>
      <c r="H377" t="s">
        <v>3852</v>
      </c>
      <c r="I377" t="s">
        <v>79</v>
      </c>
      <c r="J377" t="s">
        <v>3233</v>
      </c>
      <c r="K377" t="s">
        <v>78</v>
      </c>
      <c r="L377">
        <v>174</v>
      </c>
      <c r="M377" t="s">
        <v>3853</v>
      </c>
      <c r="N377" t="s">
        <v>3854</v>
      </c>
      <c r="P377" s="154">
        <f>IF(ISERROR(VLOOKUP($H377,Validation!$L$2:$L$64,1,FALSE)),0,1)</f>
        <v>0</v>
      </c>
      <c r="Q377" s="154">
        <f>IF(ISERROR(VLOOKUP($H377,Validation!$M$2:$M$64,1,FALSE)),0,1)</f>
        <v>0</v>
      </c>
      <c r="R377" s="158">
        <f>IF(ISERROR(VLOOKUP($H377,Validation!$N$2:$N$64,1,FALSE)),0,1)</f>
        <v>0</v>
      </c>
      <c r="S377" s="154">
        <f>IF(ISERROR(VLOOKUP($H377,Validation!$O$2:$O$64,1,FALSE)),0,1)</f>
        <v>0</v>
      </c>
      <c r="T377" s="154">
        <f>IF(ISERROR(VLOOKUP($H377,Validation!$P$2:$P$64,1,FALSE)),0,1)</f>
        <v>0</v>
      </c>
      <c r="U377" s="154">
        <f>IF(ISERROR(VLOOKUP($H377,Validation!$Q$2:$Q$64,1,FALSE)),0,1)</f>
        <v>0</v>
      </c>
      <c r="V377" s="154">
        <f>IF(ISERROR(VLOOKUP($H377,Validation!$R$2:$R$64,1,FALSE)),0,1)</f>
        <v>0</v>
      </c>
      <c r="W377" s="154">
        <f>IF(ISERROR(VLOOKUP($H377,Validation!$S$2:$S$64,1,FALSE)),0,1)</f>
        <v>0</v>
      </c>
    </row>
    <row r="378" spans="1:23" ht="15.75" x14ac:dyDescent="0.25">
      <c r="A378" s="155">
        <v>2018</v>
      </c>
      <c r="B378">
        <v>6</v>
      </c>
      <c r="C378">
        <v>5</v>
      </c>
      <c r="D378">
        <v>160</v>
      </c>
      <c r="E378" t="s">
        <v>17</v>
      </c>
      <c r="G378" s="154">
        <f>SUM(P378:W378)</f>
        <v>0</v>
      </c>
      <c r="H378" t="s">
        <v>3855</v>
      </c>
      <c r="I378" t="s">
        <v>121</v>
      </c>
      <c r="J378" t="s">
        <v>94</v>
      </c>
      <c r="K378" t="s">
        <v>100</v>
      </c>
      <c r="L378">
        <v>200</v>
      </c>
      <c r="M378" t="s">
        <v>98</v>
      </c>
      <c r="N378" t="s">
        <v>3856</v>
      </c>
      <c r="P378" s="154">
        <f>IF(ISERROR(VLOOKUP($H378,Validation!$L$2:$L$64,1,FALSE)),0,1)</f>
        <v>0</v>
      </c>
      <c r="Q378" s="154">
        <f>IF(ISERROR(VLOOKUP($H378,Validation!$M$2:$M$64,1,FALSE)),0,1)</f>
        <v>0</v>
      </c>
      <c r="R378" s="158">
        <f>IF(ISERROR(VLOOKUP($H378,Validation!$N$2:$N$64,1,FALSE)),0,1)</f>
        <v>0</v>
      </c>
      <c r="S378" s="154">
        <f>IF(ISERROR(VLOOKUP($H378,Validation!$O$2:$O$64,1,FALSE)),0,1)</f>
        <v>0</v>
      </c>
      <c r="T378" s="154">
        <f>IF(ISERROR(VLOOKUP($H378,Validation!$P$2:$P$64,1,FALSE)),0,1)</f>
        <v>0</v>
      </c>
      <c r="U378" s="154">
        <f>IF(ISERROR(VLOOKUP($H378,Validation!$Q$2:$Q$64,1,FALSE)),0,1)</f>
        <v>0</v>
      </c>
      <c r="V378" s="154">
        <f>IF(ISERROR(VLOOKUP($H378,Validation!$R$2:$R$64,1,FALSE)),0,1)</f>
        <v>0</v>
      </c>
      <c r="W378" s="154">
        <f>IF(ISERROR(VLOOKUP($H378,Validation!$S$2:$S$64,1,FALSE)),0,1)</f>
        <v>0</v>
      </c>
    </row>
    <row r="379" spans="1:23" ht="15.75" x14ac:dyDescent="0.25">
      <c r="A379" s="155">
        <v>2018</v>
      </c>
      <c r="B379">
        <v>6</v>
      </c>
      <c r="C379">
        <v>6</v>
      </c>
      <c r="D379">
        <v>161</v>
      </c>
      <c r="E379" t="s">
        <v>1119</v>
      </c>
      <c r="F379" t="s">
        <v>3857</v>
      </c>
      <c r="G379" s="154">
        <f>SUM(P379:W379)</f>
        <v>0</v>
      </c>
      <c r="H379" t="s">
        <v>3858</v>
      </c>
      <c r="I379" t="s">
        <v>79</v>
      </c>
      <c r="J379" t="s">
        <v>3859</v>
      </c>
      <c r="K379" t="s">
        <v>78</v>
      </c>
      <c r="L379">
        <v>193</v>
      </c>
      <c r="M379" t="s">
        <v>82</v>
      </c>
      <c r="N379" t="s">
        <v>3417</v>
      </c>
      <c r="P379" s="154">
        <f>IF(ISERROR(VLOOKUP($H379,Validation!$L$2:$L$64,1,FALSE)),0,1)</f>
        <v>0</v>
      </c>
      <c r="Q379" s="154">
        <f>IF(ISERROR(VLOOKUP($H379,Validation!$M$2:$M$64,1,FALSE)),0,1)</f>
        <v>0</v>
      </c>
      <c r="R379" s="158">
        <f>IF(ISERROR(VLOOKUP($H379,Validation!$N$2:$N$64,1,FALSE)),0,1)</f>
        <v>0</v>
      </c>
      <c r="S379" s="154">
        <f>IF(ISERROR(VLOOKUP($H379,Validation!$O$2:$O$64,1,FALSE)),0,1)</f>
        <v>0</v>
      </c>
      <c r="T379" s="154">
        <f>IF(ISERROR(VLOOKUP($H379,Validation!$P$2:$P$64,1,FALSE)),0,1)</f>
        <v>0</v>
      </c>
      <c r="U379" s="154">
        <f>IF(ISERROR(VLOOKUP($H379,Validation!$Q$2:$Q$64,1,FALSE)),0,1)</f>
        <v>0</v>
      </c>
      <c r="V379" s="154">
        <f>IF(ISERROR(VLOOKUP($H379,Validation!$R$2:$R$64,1,FALSE)),0,1)</f>
        <v>0</v>
      </c>
      <c r="W379" s="154">
        <f>IF(ISERROR(VLOOKUP($H379,Validation!$S$2:$S$64,1,FALSE)),0,1)</f>
        <v>0</v>
      </c>
    </row>
    <row r="380" spans="1:23" ht="15.75" x14ac:dyDescent="0.25">
      <c r="A380" s="155">
        <v>2018</v>
      </c>
      <c r="B380">
        <v>6</v>
      </c>
      <c r="C380">
        <v>7</v>
      </c>
      <c r="D380">
        <v>162</v>
      </c>
      <c r="E380" t="s">
        <v>13</v>
      </c>
      <c r="G380" s="154">
        <f>SUM(P380:W380)</f>
        <v>0</v>
      </c>
      <c r="H380" t="s">
        <v>3860</v>
      </c>
      <c r="I380" t="s">
        <v>121</v>
      </c>
      <c r="J380" t="s">
        <v>1106</v>
      </c>
      <c r="K380" t="s">
        <v>75</v>
      </c>
      <c r="L380">
        <v>222</v>
      </c>
      <c r="M380" t="s">
        <v>87</v>
      </c>
      <c r="N380" t="s">
        <v>1077</v>
      </c>
      <c r="P380" s="154">
        <f>IF(ISERROR(VLOOKUP($H380,Validation!$L$2:$L$64,1,FALSE)),0,1)</f>
        <v>0</v>
      </c>
      <c r="Q380" s="154">
        <f>IF(ISERROR(VLOOKUP($H380,Validation!$M$2:$M$64,1,FALSE)),0,1)</f>
        <v>0</v>
      </c>
      <c r="R380" s="158">
        <f>IF(ISERROR(VLOOKUP($H380,Validation!$N$2:$N$64,1,FALSE)),0,1)</f>
        <v>0</v>
      </c>
      <c r="S380" s="154">
        <f>IF(ISERROR(VLOOKUP($H380,Validation!$O$2:$O$64,1,FALSE)),0,1)</f>
        <v>0</v>
      </c>
      <c r="T380" s="154">
        <f>IF(ISERROR(VLOOKUP($H380,Validation!$P$2:$P$64,1,FALSE)),0,1)</f>
        <v>0</v>
      </c>
      <c r="U380" s="154">
        <f>IF(ISERROR(VLOOKUP($H380,Validation!$Q$2:$Q$64,1,FALSE)),0,1)</f>
        <v>0</v>
      </c>
      <c r="V380" s="154">
        <f>IF(ISERROR(VLOOKUP($H380,Validation!$R$2:$R$64,1,FALSE)),0,1)</f>
        <v>0</v>
      </c>
      <c r="W380" s="154">
        <f>IF(ISERROR(VLOOKUP($H380,Validation!$S$2:$S$64,1,FALSE)),0,1)</f>
        <v>0</v>
      </c>
    </row>
    <row r="381" spans="1:23" ht="15.75" x14ac:dyDescent="0.25">
      <c r="A381" s="155">
        <v>2018</v>
      </c>
      <c r="B381">
        <v>6</v>
      </c>
      <c r="C381">
        <v>8</v>
      </c>
      <c r="D381">
        <v>163</v>
      </c>
      <c r="E381" t="s">
        <v>26</v>
      </c>
      <c r="G381" s="154">
        <f>SUM(P381:W381)</f>
        <v>0</v>
      </c>
      <c r="H381" t="s">
        <v>3861</v>
      </c>
      <c r="I381" t="s">
        <v>79</v>
      </c>
      <c r="J381" t="s">
        <v>74</v>
      </c>
      <c r="K381" t="s">
        <v>77</v>
      </c>
      <c r="L381">
        <v>190</v>
      </c>
      <c r="M381" t="s">
        <v>98</v>
      </c>
      <c r="N381" t="s">
        <v>3717</v>
      </c>
      <c r="P381" s="154">
        <f>IF(ISERROR(VLOOKUP($H381,Validation!$L$2:$L$64,1,FALSE)),0,1)</f>
        <v>0</v>
      </c>
      <c r="Q381" s="154">
        <f>IF(ISERROR(VLOOKUP($H381,Validation!$M$2:$M$64,1,FALSE)),0,1)</f>
        <v>0</v>
      </c>
      <c r="R381" s="158">
        <f>IF(ISERROR(VLOOKUP($H381,Validation!$N$2:$N$64,1,FALSE)),0,1)</f>
        <v>0</v>
      </c>
      <c r="S381" s="154">
        <f>IF(ISERROR(VLOOKUP($H381,Validation!$O$2:$O$64,1,FALSE)),0,1)</f>
        <v>0</v>
      </c>
      <c r="T381" s="154">
        <f>IF(ISERROR(VLOOKUP($H381,Validation!$P$2:$P$64,1,FALSE)),0,1)</f>
        <v>0</v>
      </c>
      <c r="U381" s="154">
        <f>IF(ISERROR(VLOOKUP($H381,Validation!$Q$2:$Q$64,1,FALSE)),0,1)</f>
        <v>0</v>
      </c>
      <c r="V381" s="154">
        <f>IF(ISERROR(VLOOKUP($H381,Validation!$R$2:$R$64,1,FALSE)),0,1)</f>
        <v>0</v>
      </c>
      <c r="W381" s="154">
        <f>IF(ISERROR(VLOOKUP($H381,Validation!$S$2:$S$64,1,FALSE)),0,1)</f>
        <v>0</v>
      </c>
    </row>
    <row r="382" spans="1:23" ht="15.75" x14ac:dyDescent="0.25">
      <c r="A382" s="155">
        <v>2018</v>
      </c>
      <c r="B382">
        <v>6</v>
      </c>
      <c r="C382">
        <v>9</v>
      </c>
      <c r="D382">
        <v>164</v>
      </c>
      <c r="E382" t="s">
        <v>18</v>
      </c>
      <c r="G382" s="154">
        <f>SUM(P382:W382)</f>
        <v>0</v>
      </c>
      <c r="H382" t="s">
        <v>3862</v>
      </c>
      <c r="I382" t="s">
        <v>79</v>
      </c>
      <c r="J382" t="s">
        <v>74</v>
      </c>
      <c r="K382" t="s">
        <v>91</v>
      </c>
      <c r="L382">
        <v>191</v>
      </c>
      <c r="M382" t="s">
        <v>164</v>
      </c>
      <c r="N382" t="s">
        <v>3863</v>
      </c>
      <c r="P382" s="154">
        <f>IF(ISERROR(VLOOKUP($H382,Validation!$L$2:$L$64,1,FALSE)),0,1)</f>
        <v>0</v>
      </c>
      <c r="Q382" s="154">
        <f>IF(ISERROR(VLOOKUP($H382,Validation!$M$2:$M$64,1,FALSE)),0,1)</f>
        <v>0</v>
      </c>
      <c r="R382" s="158">
        <f>IF(ISERROR(VLOOKUP($H382,Validation!$N$2:$N$64,1,FALSE)),0,1)</f>
        <v>0</v>
      </c>
      <c r="S382" s="154">
        <f>IF(ISERROR(VLOOKUP($H382,Validation!$O$2:$O$64,1,FALSE)),0,1)</f>
        <v>0</v>
      </c>
      <c r="T382" s="154">
        <f>IF(ISERROR(VLOOKUP($H382,Validation!$P$2:$P$64,1,FALSE)),0,1)</f>
        <v>0</v>
      </c>
      <c r="U382" s="154">
        <f>IF(ISERROR(VLOOKUP($H382,Validation!$Q$2:$Q$64,1,FALSE)),0,1)</f>
        <v>0</v>
      </c>
      <c r="V382" s="154">
        <f>IF(ISERROR(VLOOKUP($H382,Validation!$R$2:$R$64,1,FALSE)),0,1)</f>
        <v>0</v>
      </c>
      <c r="W382" s="154">
        <f>IF(ISERROR(VLOOKUP($H382,Validation!$S$2:$S$64,1,FALSE)),0,1)</f>
        <v>0</v>
      </c>
    </row>
    <row r="383" spans="1:23" ht="15.75" x14ac:dyDescent="0.25">
      <c r="A383" s="155">
        <v>2018</v>
      </c>
      <c r="B383">
        <v>6</v>
      </c>
      <c r="C383">
        <v>10</v>
      </c>
      <c r="D383">
        <v>165</v>
      </c>
      <c r="E383" t="s">
        <v>20</v>
      </c>
      <c r="F383" t="s">
        <v>3864</v>
      </c>
      <c r="G383" s="154">
        <f>SUM(P383:W383)</f>
        <v>0</v>
      </c>
      <c r="H383" t="s">
        <v>3865</v>
      </c>
      <c r="I383" t="s">
        <v>85</v>
      </c>
      <c r="J383" t="s">
        <v>94</v>
      </c>
      <c r="K383" t="s">
        <v>75</v>
      </c>
      <c r="L383">
        <v>205</v>
      </c>
      <c r="M383" t="s">
        <v>98</v>
      </c>
      <c r="N383" t="s">
        <v>3527</v>
      </c>
      <c r="P383" s="154">
        <f>IF(ISERROR(VLOOKUP($H383,Validation!$L$2:$L$64,1,FALSE)),0,1)</f>
        <v>0</v>
      </c>
      <c r="Q383" s="154">
        <f>IF(ISERROR(VLOOKUP($H383,Validation!$M$2:$M$64,1,FALSE)),0,1)</f>
        <v>0</v>
      </c>
      <c r="R383" s="158">
        <f>IF(ISERROR(VLOOKUP($H383,Validation!$N$2:$N$64,1,FALSE)),0,1)</f>
        <v>0</v>
      </c>
      <c r="S383" s="154">
        <f>IF(ISERROR(VLOOKUP($H383,Validation!$O$2:$O$64,1,FALSE)),0,1)</f>
        <v>0</v>
      </c>
      <c r="T383" s="154">
        <f>IF(ISERROR(VLOOKUP($H383,Validation!$P$2:$P$64,1,FALSE)),0,1)</f>
        <v>0</v>
      </c>
      <c r="U383" s="154">
        <f>IF(ISERROR(VLOOKUP($H383,Validation!$Q$2:$Q$64,1,FALSE)),0,1)</f>
        <v>0</v>
      </c>
      <c r="V383" s="154">
        <f>IF(ISERROR(VLOOKUP($H383,Validation!$R$2:$R$64,1,FALSE)),0,1)</f>
        <v>0</v>
      </c>
      <c r="W383" s="154">
        <f>IF(ISERROR(VLOOKUP($H383,Validation!$S$2:$S$64,1,FALSE)),0,1)</f>
        <v>0</v>
      </c>
    </row>
    <row r="384" spans="1:23" ht="15.75" x14ac:dyDescent="0.25">
      <c r="A384" s="155">
        <v>2018</v>
      </c>
      <c r="B384">
        <v>6</v>
      </c>
      <c r="C384">
        <v>11</v>
      </c>
      <c r="D384">
        <v>166</v>
      </c>
      <c r="E384" t="s">
        <v>11</v>
      </c>
      <c r="G384" s="154">
        <f>SUM(P384:W384)</f>
        <v>0</v>
      </c>
      <c r="H384" t="s">
        <v>3866</v>
      </c>
      <c r="I384" t="s">
        <v>79</v>
      </c>
      <c r="J384" t="s">
        <v>94</v>
      </c>
      <c r="K384" t="s">
        <v>78</v>
      </c>
      <c r="L384">
        <v>169</v>
      </c>
      <c r="M384" t="s">
        <v>102</v>
      </c>
      <c r="N384" t="s">
        <v>3451</v>
      </c>
      <c r="P384" s="154">
        <f>IF(ISERROR(VLOOKUP($H384,Validation!$L$2:$L$64,1,FALSE)),0,1)</f>
        <v>0</v>
      </c>
      <c r="Q384" s="154">
        <f>IF(ISERROR(VLOOKUP($H384,Validation!$M$2:$M$64,1,FALSE)),0,1)</f>
        <v>0</v>
      </c>
      <c r="R384" s="158">
        <f>IF(ISERROR(VLOOKUP($H384,Validation!$N$2:$N$64,1,FALSE)),0,1)</f>
        <v>0</v>
      </c>
      <c r="S384" s="154">
        <f>IF(ISERROR(VLOOKUP($H384,Validation!$O$2:$O$64,1,FALSE)),0,1)</f>
        <v>0</v>
      </c>
      <c r="T384" s="154">
        <f>IF(ISERROR(VLOOKUP($H384,Validation!$P$2:$P$64,1,FALSE)),0,1)</f>
        <v>0</v>
      </c>
      <c r="U384" s="154">
        <f>IF(ISERROR(VLOOKUP($H384,Validation!$Q$2:$Q$64,1,FALSE)),0,1)</f>
        <v>0</v>
      </c>
      <c r="V384" s="154">
        <f>IF(ISERROR(VLOOKUP($H384,Validation!$R$2:$R$64,1,FALSE)),0,1)</f>
        <v>0</v>
      </c>
      <c r="W384" s="154">
        <f>IF(ISERROR(VLOOKUP($H384,Validation!$S$2:$S$64,1,FALSE)),0,1)</f>
        <v>0</v>
      </c>
    </row>
    <row r="385" spans="1:23" ht="15.75" x14ac:dyDescent="0.25">
      <c r="A385" s="155">
        <v>2018</v>
      </c>
      <c r="B385">
        <v>6</v>
      </c>
      <c r="C385">
        <v>12</v>
      </c>
      <c r="D385">
        <v>167</v>
      </c>
      <c r="E385" t="s">
        <v>12</v>
      </c>
      <c r="G385" s="154">
        <f>SUM(P385:W385)</f>
        <v>0</v>
      </c>
      <c r="H385" t="s">
        <v>3867</v>
      </c>
      <c r="I385" t="s">
        <v>70</v>
      </c>
      <c r="J385" t="s">
        <v>3868</v>
      </c>
      <c r="K385" t="s">
        <v>97</v>
      </c>
      <c r="L385">
        <v>170</v>
      </c>
      <c r="M385" t="s">
        <v>93</v>
      </c>
      <c r="N385" t="s">
        <v>3376</v>
      </c>
      <c r="P385" s="154">
        <f>IF(ISERROR(VLOOKUP($H385,Validation!$L$2:$L$64,1,FALSE)),0,1)</f>
        <v>0</v>
      </c>
      <c r="Q385" s="154">
        <f>IF(ISERROR(VLOOKUP($H385,Validation!$M$2:$M$64,1,FALSE)),0,1)</f>
        <v>0</v>
      </c>
      <c r="R385" s="158">
        <f>IF(ISERROR(VLOOKUP($H385,Validation!$N$2:$N$64,1,FALSE)),0,1)</f>
        <v>0</v>
      </c>
      <c r="S385" s="154">
        <f>IF(ISERROR(VLOOKUP($H385,Validation!$O$2:$O$64,1,FALSE)),0,1)</f>
        <v>0</v>
      </c>
      <c r="T385" s="154">
        <f>IF(ISERROR(VLOOKUP($H385,Validation!$P$2:$P$64,1,FALSE)),0,1)</f>
        <v>0</v>
      </c>
      <c r="U385" s="154">
        <f>IF(ISERROR(VLOOKUP($H385,Validation!$Q$2:$Q$64,1,FALSE)),0,1)</f>
        <v>0</v>
      </c>
      <c r="V385" s="154">
        <f>IF(ISERROR(VLOOKUP($H385,Validation!$R$2:$R$64,1,FALSE)),0,1)</f>
        <v>0</v>
      </c>
      <c r="W385" s="154">
        <f>IF(ISERROR(VLOOKUP($H385,Validation!$S$2:$S$64,1,FALSE)),0,1)</f>
        <v>0</v>
      </c>
    </row>
    <row r="386" spans="1:23" ht="15.75" x14ac:dyDescent="0.25">
      <c r="A386" s="155">
        <v>2018</v>
      </c>
      <c r="B386">
        <v>6</v>
      </c>
      <c r="C386">
        <v>13</v>
      </c>
      <c r="D386">
        <v>168</v>
      </c>
      <c r="E386" t="s">
        <v>16</v>
      </c>
      <c r="G386" s="154">
        <f>SUM(P386:W386)</f>
        <v>0</v>
      </c>
      <c r="H386" t="s">
        <v>3869</v>
      </c>
      <c r="I386" t="s">
        <v>79</v>
      </c>
      <c r="J386" t="s">
        <v>71</v>
      </c>
      <c r="K386" t="s">
        <v>72</v>
      </c>
      <c r="L386">
        <v>180</v>
      </c>
      <c r="M386" t="s">
        <v>82</v>
      </c>
      <c r="N386" t="s">
        <v>1121</v>
      </c>
      <c r="P386" s="154">
        <f>IF(ISERROR(VLOOKUP($H386,Validation!$L$2:$L$64,1,FALSE)),0,1)</f>
        <v>0</v>
      </c>
      <c r="Q386" s="154">
        <f>IF(ISERROR(VLOOKUP($H386,Validation!$M$2:$M$64,1,FALSE)),0,1)</f>
        <v>0</v>
      </c>
      <c r="R386" s="158">
        <f>IF(ISERROR(VLOOKUP($H386,Validation!$N$2:$N$64,1,FALSE)),0,1)</f>
        <v>0</v>
      </c>
      <c r="S386" s="154">
        <f>IF(ISERROR(VLOOKUP($H386,Validation!$O$2:$O$64,1,FALSE)),0,1)</f>
        <v>0</v>
      </c>
      <c r="T386" s="154">
        <f>IF(ISERROR(VLOOKUP($H386,Validation!$P$2:$P$64,1,FALSE)),0,1)</f>
        <v>0</v>
      </c>
      <c r="U386" s="154">
        <f>IF(ISERROR(VLOOKUP($H386,Validation!$Q$2:$Q$64,1,FALSE)),0,1)</f>
        <v>0</v>
      </c>
      <c r="V386" s="154">
        <f>IF(ISERROR(VLOOKUP($H386,Validation!$R$2:$R$64,1,FALSE)),0,1)</f>
        <v>0</v>
      </c>
      <c r="W386" s="154">
        <f>IF(ISERROR(VLOOKUP($H386,Validation!$S$2:$S$64,1,FALSE)),0,1)</f>
        <v>0</v>
      </c>
    </row>
    <row r="387" spans="1:23" ht="15.75" x14ac:dyDescent="0.25">
      <c r="A387" s="155">
        <v>2018</v>
      </c>
      <c r="B387">
        <v>6</v>
      </c>
      <c r="C387">
        <v>14</v>
      </c>
      <c r="D387">
        <v>169</v>
      </c>
      <c r="E387" t="s">
        <v>31</v>
      </c>
      <c r="G387" s="154">
        <f>SUM(P387:W387)</f>
        <v>0</v>
      </c>
      <c r="H387" t="s">
        <v>3870</v>
      </c>
      <c r="I387" t="s">
        <v>85</v>
      </c>
      <c r="J387" t="s">
        <v>71</v>
      </c>
      <c r="K387" t="s">
        <v>86</v>
      </c>
      <c r="L387">
        <v>175</v>
      </c>
      <c r="M387" t="s">
        <v>87</v>
      </c>
      <c r="N387" t="s">
        <v>3389</v>
      </c>
      <c r="P387" s="154">
        <f>IF(ISERROR(VLOOKUP($H387,Validation!$L$2:$L$64,1,FALSE)),0,1)</f>
        <v>0</v>
      </c>
      <c r="Q387" s="154">
        <f>IF(ISERROR(VLOOKUP($H387,Validation!$M$2:$M$64,1,FALSE)),0,1)</f>
        <v>0</v>
      </c>
      <c r="R387" s="158">
        <f>IF(ISERROR(VLOOKUP($H387,Validation!$N$2:$N$64,1,FALSE)),0,1)</f>
        <v>0</v>
      </c>
      <c r="S387" s="154">
        <f>IF(ISERROR(VLOOKUP($H387,Validation!$O$2:$O$64,1,FALSE)),0,1)</f>
        <v>0</v>
      </c>
      <c r="T387" s="154">
        <f>IF(ISERROR(VLOOKUP($H387,Validation!$P$2:$P$64,1,FALSE)),0,1)</f>
        <v>0</v>
      </c>
      <c r="U387" s="154">
        <f>IF(ISERROR(VLOOKUP($H387,Validation!$Q$2:$Q$64,1,FALSE)),0,1)</f>
        <v>0</v>
      </c>
      <c r="V387" s="154">
        <f>IF(ISERROR(VLOOKUP($H387,Validation!$R$2:$R$64,1,FALSE)),0,1)</f>
        <v>0</v>
      </c>
      <c r="W387" s="154">
        <f>IF(ISERROR(VLOOKUP($H387,Validation!$S$2:$S$64,1,FALSE)),0,1)</f>
        <v>0</v>
      </c>
    </row>
    <row r="388" spans="1:23" ht="15.75" x14ac:dyDescent="0.25">
      <c r="A388" s="155">
        <v>2018</v>
      </c>
      <c r="B388">
        <v>6</v>
      </c>
      <c r="C388">
        <v>15</v>
      </c>
      <c r="D388">
        <v>170</v>
      </c>
      <c r="E388" t="s">
        <v>19</v>
      </c>
      <c r="G388" s="154">
        <f>SUM(P388:W388)</f>
        <v>0</v>
      </c>
      <c r="H388" t="s">
        <v>3871</v>
      </c>
      <c r="I388" t="s">
        <v>90</v>
      </c>
      <c r="J388" t="s">
        <v>1106</v>
      </c>
      <c r="K388" t="s">
        <v>78</v>
      </c>
      <c r="L388">
        <v>176</v>
      </c>
      <c r="M388" t="s">
        <v>3872</v>
      </c>
      <c r="N388" t="s">
        <v>3873</v>
      </c>
      <c r="P388" s="154">
        <f>IF(ISERROR(VLOOKUP($H388,Validation!$L$2:$L$64,1,FALSE)),0,1)</f>
        <v>0</v>
      </c>
      <c r="Q388" s="154">
        <f>IF(ISERROR(VLOOKUP($H388,Validation!$M$2:$M$64,1,FALSE)),0,1)</f>
        <v>0</v>
      </c>
      <c r="R388" s="158">
        <f>IF(ISERROR(VLOOKUP($H388,Validation!$N$2:$N$64,1,FALSE)),0,1)</f>
        <v>0</v>
      </c>
      <c r="S388" s="154">
        <f>IF(ISERROR(VLOOKUP($H388,Validation!$O$2:$O$64,1,FALSE)),0,1)</f>
        <v>0</v>
      </c>
      <c r="T388" s="154">
        <f>IF(ISERROR(VLOOKUP($H388,Validation!$P$2:$P$64,1,FALSE)),0,1)</f>
        <v>0</v>
      </c>
      <c r="U388" s="154">
        <f>IF(ISERROR(VLOOKUP($H388,Validation!$Q$2:$Q$64,1,FALSE)),0,1)</f>
        <v>0</v>
      </c>
      <c r="V388" s="154">
        <f>IF(ISERROR(VLOOKUP($H388,Validation!$R$2:$R$64,1,FALSE)),0,1)</f>
        <v>0</v>
      </c>
      <c r="W388" s="154">
        <f>IF(ISERROR(VLOOKUP($H388,Validation!$S$2:$S$64,1,FALSE)),0,1)</f>
        <v>0</v>
      </c>
    </row>
    <row r="389" spans="1:23" ht="15.75" x14ac:dyDescent="0.25">
      <c r="A389" s="155">
        <v>2018</v>
      </c>
      <c r="B389">
        <v>6</v>
      </c>
      <c r="C389">
        <v>16</v>
      </c>
      <c r="D389">
        <v>171</v>
      </c>
      <c r="E389" t="s">
        <v>15</v>
      </c>
      <c r="G389" s="154">
        <f>SUM(P389:W389)</f>
        <v>0</v>
      </c>
      <c r="H389" t="s">
        <v>3874</v>
      </c>
      <c r="I389" t="s">
        <v>85</v>
      </c>
      <c r="J389" t="s">
        <v>74</v>
      </c>
      <c r="K389" t="s">
        <v>99</v>
      </c>
      <c r="L389">
        <v>174</v>
      </c>
      <c r="M389" t="s">
        <v>92</v>
      </c>
      <c r="N389" t="s">
        <v>1091</v>
      </c>
      <c r="P389" s="154">
        <f>IF(ISERROR(VLOOKUP($H389,Validation!$L$2:$L$64,1,FALSE)),0,1)</f>
        <v>0</v>
      </c>
      <c r="Q389" s="154">
        <f>IF(ISERROR(VLOOKUP($H389,Validation!$M$2:$M$64,1,FALSE)),0,1)</f>
        <v>0</v>
      </c>
      <c r="R389" s="158">
        <f>IF(ISERROR(VLOOKUP($H389,Validation!$N$2:$N$64,1,FALSE)),0,1)</f>
        <v>0</v>
      </c>
      <c r="S389" s="154">
        <f>IF(ISERROR(VLOOKUP($H389,Validation!$O$2:$O$64,1,FALSE)),0,1)</f>
        <v>0</v>
      </c>
      <c r="T389" s="154">
        <f>IF(ISERROR(VLOOKUP($H389,Validation!$P$2:$P$64,1,FALSE)),0,1)</f>
        <v>0</v>
      </c>
      <c r="U389" s="154">
        <f>IF(ISERROR(VLOOKUP($H389,Validation!$Q$2:$Q$64,1,FALSE)),0,1)</f>
        <v>0</v>
      </c>
      <c r="V389" s="154">
        <f>IF(ISERROR(VLOOKUP($H389,Validation!$R$2:$R$64,1,FALSE)),0,1)</f>
        <v>0</v>
      </c>
      <c r="W389" s="154">
        <f>IF(ISERROR(VLOOKUP($H389,Validation!$S$2:$S$64,1,FALSE)),0,1)</f>
        <v>0</v>
      </c>
    </row>
    <row r="390" spans="1:23" ht="15.75" x14ac:dyDescent="0.25">
      <c r="A390" s="155">
        <v>2018</v>
      </c>
      <c r="B390">
        <v>6</v>
      </c>
      <c r="C390">
        <v>17</v>
      </c>
      <c r="D390">
        <v>172</v>
      </c>
      <c r="E390" t="s">
        <v>24</v>
      </c>
      <c r="G390" s="154">
        <f>SUM(P390:W390)</f>
        <v>0</v>
      </c>
      <c r="H390" t="s">
        <v>3875</v>
      </c>
      <c r="I390" t="s">
        <v>70</v>
      </c>
      <c r="J390" t="s">
        <v>71</v>
      </c>
      <c r="K390" t="s">
        <v>78</v>
      </c>
      <c r="L390">
        <v>166</v>
      </c>
      <c r="M390" t="s">
        <v>73</v>
      </c>
      <c r="N390" t="s">
        <v>1155</v>
      </c>
      <c r="P390" s="154">
        <f>IF(ISERROR(VLOOKUP($H390,Validation!$L$2:$L$64,1,FALSE)),0,1)</f>
        <v>0</v>
      </c>
      <c r="Q390" s="154">
        <f>IF(ISERROR(VLOOKUP($H390,Validation!$M$2:$M$64,1,FALSE)),0,1)</f>
        <v>0</v>
      </c>
      <c r="R390" s="158">
        <f>IF(ISERROR(VLOOKUP($H390,Validation!$N$2:$N$64,1,FALSE)),0,1)</f>
        <v>0</v>
      </c>
      <c r="S390" s="154">
        <f>IF(ISERROR(VLOOKUP($H390,Validation!$O$2:$O$64,1,FALSE)),0,1)</f>
        <v>0</v>
      </c>
      <c r="T390" s="154">
        <f>IF(ISERROR(VLOOKUP($H390,Validation!$P$2:$P$64,1,FALSE)),0,1)</f>
        <v>0</v>
      </c>
      <c r="U390" s="154">
        <f>IF(ISERROR(VLOOKUP($H390,Validation!$Q$2:$Q$64,1,FALSE)),0,1)</f>
        <v>0</v>
      </c>
      <c r="V390" s="154">
        <f>IF(ISERROR(VLOOKUP($H390,Validation!$R$2:$R$64,1,FALSE)),0,1)</f>
        <v>0</v>
      </c>
      <c r="W390" s="154">
        <f>IF(ISERROR(VLOOKUP($H390,Validation!$S$2:$S$64,1,FALSE)),0,1)</f>
        <v>0</v>
      </c>
    </row>
    <row r="391" spans="1:23" ht="15.75" x14ac:dyDescent="0.25">
      <c r="A391" s="155">
        <v>2018</v>
      </c>
      <c r="B391">
        <v>6</v>
      </c>
      <c r="C391">
        <v>18</v>
      </c>
      <c r="D391">
        <v>173</v>
      </c>
      <c r="E391" t="s">
        <v>83</v>
      </c>
      <c r="G391" s="154">
        <f>SUM(P391:W391)</f>
        <v>0</v>
      </c>
      <c r="H391" t="s">
        <v>3876</v>
      </c>
      <c r="I391" t="s">
        <v>121</v>
      </c>
      <c r="J391" t="s">
        <v>88</v>
      </c>
      <c r="K391" t="s">
        <v>86</v>
      </c>
      <c r="L391">
        <v>183</v>
      </c>
      <c r="M391" t="s">
        <v>89</v>
      </c>
      <c r="N391" t="s">
        <v>1097</v>
      </c>
      <c r="P391" s="154">
        <f>IF(ISERROR(VLOOKUP($H391,Validation!$L$2:$L$64,1,FALSE)),0,1)</f>
        <v>0</v>
      </c>
      <c r="Q391" s="154">
        <f>IF(ISERROR(VLOOKUP($H391,Validation!$M$2:$M$64,1,FALSE)),0,1)</f>
        <v>0</v>
      </c>
      <c r="R391" s="158">
        <f>IF(ISERROR(VLOOKUP($H391,Validation!$N$2:$N$64,1,FALSE)),0,1)</f>
        <v>0</v>
      </c>
      <c r="S391" s="154">
        <f>IF(ISERROR(VLOOKUP($H391,Validation!$O$2:$O$64,1,FALSE)),0,1)</f>
        <v>0</v>
      </c>
      <c r="T391" s="154">
        <f>IF(ISERROR(VLOOKUP($H391,Validation!$P$2:$P$64,1,FALSE)),0,1)</f>
        <v>0</v>
      </c>
      <c r="U391" s="154">
        <f>IF(ISERROR(VLOOKUP($H391,Validation!$Q$2:$Q$64,1,FALSE)),0,1)</f>
        <v>0</v>
      </c>
      <c r="V391" s="154">
        <f>IF(ISERROR(VLOOKUP($H391,Validation!$R$2:$R$64,1,FALSE)),0,1)</f>
        <v>0</v>
      </c>
      <c r="W391" s="154">
        <f>IF(ISERROR(VLOOKUP($H391,Validation!$S$2:$S$64,1,FALSE)),0,1)</f>
        <v>0</v>
      </c>
    </row>
    <row r="392" spans="1:23" ht="15.75" x14ac:dyDescent="0.25">
      <c r="A392" s="155">
        <v>2018</v>
      </c>
      <c r="B392">
        <v>6</v>
      </c>
      <c r="C392">
        <v>19</v>
      </c>
      <c r="D392">
        <v>174</v>
      </c>
      <c r="E392" t="s">
        <v>28</v>
      </c>
      <c r="G392" s="154">
        <f>SUM(P392:W392)</f>
        <v>0</v>
      </c>
      <c r="H392" t="s">
        <v>3877</v>
      </c>
      <c r="I392" t="s">
        <v>70</v>
      </c>
      <c r="J392" t="s">
        <v>74</v>
      </c>
      <c r="K392" t="s">
        <v>78</v>
      </c>
      <c r="L392">
        <v>194</v>
      </c>
      <c r="M392" t="s">
        <v>142</v>
      </c>
      <c r="N392" t="s">
        <v>96</v>
      </c>
      <c r="P392" s="154">
        <f>IF(ISERROR(VLOOKUP($H392,Validation!$L$2:$L$64,1,FALSE)),0,1)</f>
        <v>0</v>
      </c>
      <c r="Q392" s="154">
        <f>IF(ISERROR(VLOOKUP($H392,Validation!$M$2:$M$64,1,FALSE)),0,1)</f>
        <v>0</v>
      </c>
      <c r="R392" s="158">
        <f>IF(ISERROR(VLOOKUP($H392,Validation!$N$2:$N$64,1,FALSE)),0,1)</f>
        <v>0</v>
      </c>
      <c r="S392" s="154">
        <f>IF(ISERROR(VLOOKUP($H392,Validation!$O$2:$O$64,1,FALSE)),0,1)</f>
        <v>0</v>
      </c>
      <c r="T392" s="154">
        <f>IF(ISERROR(VLOOKUP($H392,Validation!$P$2:$P$64,1,FALSE)),0,1)</f>
        <v>0</v>
      </c>
      <c r="U392" s="154">
        <f>IF(ISERROR(VLOOKUP($H392,Validation!$Q$2:$Q$64,1,FALSE)),0,1)</f>
        <v>0</v>
      </c>
      <c r="V392" s="154">
        <f>IF(ISERROR(VLOOKUP($H392,Validation!$R$2:$R$64,1,FALSE)),0,1)</f>
        <v>0</v>
      </c>
      <c r="W392" s="154">
        <f>IF(ISERROR(VLOOKUP($H392,Validation!$S$2:$S$64,1,FALSE)),0,1)</f>
        <v>0</v>
      </c>
    </row>
    <row r="393" spans="1:23" ht="15.75" x14ac:dyDescent="0.25">
      <c r="A393" s="155">
        <v>2018</v>
      </c>
      <c r="B393">
        <v>6</v>
      </c>
      <c r="C393">
        <v>20</v>
      </c>
      <c r="D393">
        <v>175</v>
      </c>
      <c r="E393" t="s">
        <v>20</v>
      </c>
      <c r="G393" s="154">
        <f>SUM(P393:W393)</f>
        <v>0</v>
      </c>
      <c r="H393" t="s">
        <v>3878</v>
      </c>
      <c r="I393" t="s">
        <v>121</v>
      </c>
      <c r="J393" t="s">
        <v>71</v>
      </c>
      <c r="K393" t="s">
        <v>77</v>
      </c>
      <c r="L393">
        <v>191</v>
      </c>
      <c r="M393" t="s">
        <v>73</v>
      </c>
      <c r="N393" t="s">
        <v>1141</v>
      </c>
      <c r="P393" s="154">
        <f>IF(ISERROR(VLOOKUP($H393,Validation!$L$2:$L$64,1,FALSE)),0,1)</f>
        <v>0</v>
      </c>
      <c r="Q393" s="154">
        <f>IF(ISERROR(VLOOKUP($H393,Validation!$M$2:$M$64,1,FALSE)),0,1)</f>
        <v>0</v>
      </c>
      <c r="R393" s="158">
        <f>IF(ISERROR(VLOOKUP($H393,Validation!$N$2:$N$64,1,FALSE)),0,1)</f>
        <v>0</v>
      </c>
      <c r="S393" s="154">
        <f>IF(ISERROR(VLOOKUP($H393,Validation!$O$2:$O$64,1,FALSE)),0,1)</f>
        <v>0</v>
      </c>
      <c r="T393" s="154">
        <f>IF(ISERROR(VLOOKUP($H393,Validation!$P$2:$P$64,1,FALSE)),0,1)</f>
        <v>0</v>
      </c>
      <c r="U393" s="154">
        <f>IF(ISERROR(VLOOKUP($H393,Validation!$Q$2:$Q$64,1,FALSE)),0,1)</f>
        <v>0</v>
      </c>
      <c r="V393" s="154">
        <f>IF(ISERROR(VLOOKUP($H393,Validation!$R$2:$R$64,1,FALSE)),0,1)</f>
        <v>0</v>
      </c>
      <c r="W393" s="154">
        <f>IF(ISERROR(VLOOKUP($H393,Validation!$S$2:$S$64,1,FALSE)),0,1)</f>
        <v>0</v>
      </c>
    </row>
    <row r="394" spans="1:23" ht="15.75" x14ac:dyDescent="0.25">
      <c r="A394" s="155">
        <v>2018</v>
      </c>
      <c r="B394">
        <v>6</v>
      </c>
      <c r="C394">
        <v>21</v>
      </c>
      <c r="D394">
        <v>176</v>
      </c>
      <c r="E394" t="s">
        <v>30</v>
      </c>
      <c r="G394" s="154">
        <f>SUM(P394:W394)</f>
        <v>0</v>
      </c>
      <c r="H394" t="s">
        <v>3879</v>
      </c>
      <c r="I394" t="s">
        <v>121</v>
      </c>
      <c r="J394" t="s">
        <v>71</v>
      </c>
      <c r="K394" t="s">
        <v>77</v>
      </c>
      <c r="L394">
        <v>165</v>
      </c>
      <c r="M394" t="s">
        <v>87</v>
      </c>
      <c r="N394" t="s">
        <v>3306</v>
      </c>
      <c r="P394" s="154">
        <f>IF(ISERROR(VLOOKUP($H394,Validation!$L$2:$L$64,1,FALSE)),0,1)</f>
        <v>0</v>
      </c>
      <c r="Q394" s="154">
        <f>IF(ISERROR(VLOOKUP($H394,Validation!$M$2:$M$64,1,FALSE)),0,1)</f>
        <v>0</v>
      </c>
      <c r="R394" s="158">
        <f>IF(ISERROR(VLOOKUP($H394,Validation!$N$2:$N$64,1,FALSE)),0,1)</f>
        <v>0</v>
      </c>
      <c r="S394" s="154">
        <f>IF(ISERROR(VLOOKUP($H394,Validation!$O$2:$O$64,1,FALSE)),0,1)</f>
        <v>0</v>
      </c>
      <c r="T394" s="154">
        <f>IF(ISERROR(VLOOKUP($H394,Validation!$P$2:$P$64,1,FALSE)),0,1)</f>
        <v>0</v>
      </c>
      <c r="U394" s="154">
        <f>IF(ISERROR(VLOOKUP($H394,Validation!$Q$2:$Q$64,1,FALSE)),0,1)</f>
        <v>0</v>
      </c>
      <c r="V394" s="154">
        <f>IF(ISERROR(VLOOKUP($H394,Validation!$R$2:$R$64,1,FALSE)),0,1)</f>
        <v>0</v>
      </c>
      <c r="W394" s="154">
        <f>IF(ISERROR(VLOOKUP($H394,Validation!$S$2:$S$64,1,FALSE)),0,1)</f>
        <v>0</v>
      </c>
    </row>
    <row r="395" spans="1:23" ht="15.75" x14ac:dyDescent="0.25">
      <c r="A395" s="155">
        <v>2018</v>
      </c>
      <c r="B395">
        <v>6</v>
      </c>
      <c r="C395">
        <v>22</v>
      </c>
      <c r="D395">
        <v>177</v>
      </c>
      <c r="E395" t="s">
        <v>29</v>
      </c>
      <c r="G395" s="154">
        <f>SUM(P395:W395)</f>
        <v>0</v>
      </c>
      <c r="H395" t="s">
        <v>3880</v>
      </c>
      <c r="I395" t="s">
        <v>70</v>
      </c>
      <c r="J395" t="s">
        <v>74</v>
      </c>
      <c r="K395" t="s">
        <v>75</v>
      </c>
      <c r="L395">
        <v>188</v>
      </c>
      <c r="M395" t="s">
        <v>1095</v>
      </c>
      <c r="N395" t="s">
        <v>3881</v>
      </c>
      <c r="P395" s="154">
        <f>IF(ISERROR(VLOOKUP($H395,Validation!$L$2:$L$64,1,FALSE)),0,1)</f>
        <v>0</v>
      </c>
      <c r="Q395" s="154">
        <f>IF(ISERROR(VLOOKUP($H395,Validation!$M$2:$M$64,1,FALSE)),0,1)</f>
        <v>0</v>
      </c>
      <c r="R395" s="158">
        <f>IF(ISERROR(VLOOKUP($H395,Validation!$N$2:$N$64,1,FALSE)),0,1)</f>
        <v>0</v>
      </c>
      <c r="S395" s="154">
        <f>IF(ISERROR(VLOOKUP($H395,Validation!$O$2:$O$64,1,FALSE)),0,1)</f>
        <v>0</v>
      </c>
      <c r="T395" s="154">
        <f>IF(ISERROR(VLOOKUP($H395,Validation!$P$2:$P$64,1,FALSE)),0,1)</f>
        <v>0</v>
      </c>
      <c r="U395" s="154">
        <f>IF(ISERROR(VLOOKUP($H395,Validation!$Q$2:$Q$64,1,FALSE)),0,1)</f>
        <v>0</v>
      </c>
      <c r="V395" s="154">
        <f>IF(ISERROR(VLOOKUP($H395,Validation!$R$2:$R$64,1,FALSE)),0,1)</f>
        <v>0</v>
      </c>
      <c r="W395" s="154">
        <f>IF(ISERROR(VLOOKUP($H395,Validation!$S$2:$S$64,1,FALSE)),0,1)</f>
        <v>0</v>
      </c>
    </row>
    <row r="396" spans="1:23" ht="15.75" x14ac:dyDescent="0.25">
      <c r="A396" s="155">
        <v>2018</v>
      </c>
      <c r="B396">
        <v>6</v>
      </c>
      <c r="C396">
        <v>23</v>
      </c>
      <c r="D396">
        <v>178</v>
      </c>
      <c r="E396" t="s">
        <v>6</v>
      </c>
      <c r="G396" s="154">
        <f>SUM(P396:W396)</f>
        <v>0</v>
      </c>
      <c r="H396" t="s">
        <v>3882</v>
      </c>
      <c r="I396" t="s">
        <v>79</v>
      </c>
      <c r="J396" t="s">
        <v>71</v>
      </c>
      <c r="K396" t="s">
        <v>86</v>
      </c>
      <c r="L396">
        <v>187</v>
      </c>
      <c r="M396" t="s">
        <v>87</v>
      </c>
      <c r="N396" t="s">
        <v>3257</v>
      </c>
      <c r="P396" s="154">
        <f>IF(ISERROR(VLOOKUP($H396,Validation!$L$2:$L$64,1,FALSE)),0,1)</f>
        <v>0</v>
      </c>
      <c r="Q396" s="154">
        <f>IF(ISERROR(VLOOKUP($H396,Validation!$M$2:$M$64,1,FALSE)),0,1)</f>
        <v>0</v>
      </c>
      <c r="R396" s="158">
        <f>IF(ISERROR(VLOOKUP($H396,Validation!$N$2:$N$64,1,FALSE)),0,1)</f>
        <v>0</v>
      </c>
      <c r="S396" s="154">
        <f>IF(ISERROR(VLOOKUP($H396,Validation!$O$2:$O$64,1,FALSE)),0,1)</f>
        <v>0</v>
      </c>
      <c r="T396" s="154">
        <f>IF(ISERROR(VLOOKUP($H396,Validation!$P$2:$P$64,1,FALSE)),0,1)</f>
        <v>0</v>
      </c>
      <c r="U396" s="154">
        <f>IF(ISERROR(VLOOKUP($H396,Validation!$Q$2:$Q$64,1,FALSE)),0,1)</f>
        <v>0</v>
      </c>
      <c r="V396" s="154">
        <f>IF(ISERROR(VLOOKUP($H396,Validation!$R$2:$R$64,1,FALSE)),0,1)</f>
        <v>0</v>
      </c>
      <c r="W396" s="154">
        <f>IF(ISERROR(VLOOKUP($H396,Validation!$S$2:$S$64,1,FALSE)),0,1)</f>
        <v>0</v>
      </c>
    </row>
    <row r="397" spans="1:23" ht="15.75" x14ac:dyDescent="0.25">
      <c r="A397" s="155">
        <v>2018</v>
      </c>
      <c r="B397">
        <v>6</v>
      </c>
      <c r="C397">
        <v>24</v>
      </c>
      <c r="D397">
        <v>179</v>
      </c>
      <c r="E397" t="s">
        <v>21</v>
      </c>
      <c r="G397" s="154">
        <f>SUM(P397:W397)</f>
        <v>0</v>
      </c>
      <c r="H397" t="s">
        <v>3883</v>
      </c>
      <c r="I397" t="s">
        <v>85</v>
      </c>
      <c r="J397" t="s">
        <v>71</v>
      </c>
      <c r="K397" t="s">
        <v>77</v>
      </c>
      <c r="L397">
        <v>197</v>
      </c>
      <c r="M397" t="s">
        <v>87</v>
      </c>
      <c r="N397" t="s">
        <v>3463</v>
      </c>
      <c r="P397" s="154">
        <f>IF(ISERROR(VLOOKUP($H397,Validation!$L$2:$L$64,1,FALSE)),0,1)</f>
        <v>0</v>
      </c>
      <c r="Q397" s="154">
        <f>IF(ISERROR(VLOOKUP($H397,Validation!$M$2:$M$64,1,FALSE)),0,1)</f>
        <v>0</v>
      </c>
      <c r="R397" s="158">
        <f>IF(ISERROR(VLOOKUP($H397,Validation!$N$2:$N$64,1,FALSE)),0,1)</f>
        <v>0</v>
      </c>
      <c r="S397" s="154">
        <f>IF(ISERROR(VLOOKUP($H397,Validation!$O$2:$O$64,1,FALSE)),0,1)</f>
        <v>0</v>
      </c>
      <c r="T397" s="154">
        <f>IF(ISERROR(VLOOKUP($H397,Validation!$P$2:$P$64,1,FALSE)),0,1)</f>
        <v>0</v>
      </c>
      <c r="U397" s="154">
        <f>IF(ISERROR(VLOOKUP($H397,Validation!$Q$2:$Q$64,1,FALSE)),0,1)</f>
        <v>0</v>
      </c>
      <c r="V397" s="154">
        <f>IF(ISERROR(VLOOKUP($H397,Validation!$R$2:$R$64,1,FALSE)),0,1)</f>
        <v>0</v>
      </c>
      <c r="W397" s="154">
        <f>IF(ISERROR(VLOOKUP($H397,Validation!$S$2:$S$64,1,FALSE)),0,1)</f>
        <v>0</v>
      </c>
    </row>
    <row r="398" spans="1:23" ht="15.75" x14ac:dyDescent="0.25">
      <c r="A398" s="155">
        <v>2018</v>
      </c>
      <c r="B398">
        <v>6</v>
      </c>
      <c r="C398">
        <v>25</v>
      </c>
      <c r="D398">
        <v>180</v>
      </c>
      <c r="E398" t="s">
        <v>128</v>
      </c>
      <c r="F398" t="s">
        <v>3884</v>
      </c>
      <c r="G398" s="154">
        <f>SUM(P398:W398)</f>
        <v>0</v>
      </c>
      <c r="H398" t="s">
        <v>3885</v>
      </c>
      <c r="I398" t="s">
        <v>79</v>
      </c>
      <c r="J398" t="s">
        <v>71</v>
      </c>
      <c r="K398" t="s">
        <v>78</v>
      </c>
      <c r="L398">
        <v>160</v>
      </c>
      <c r="M398" t="s">
        <v>3886</v>
      </c>
      <c r="N398" t="s">
        <v>3887</v>
      </c>
      <c r="P398" s="154">
        <f>IF(ISERROR(VLOOKUP($H398,Validation!$L$2:$L$64,1,FALSE)),0,1)</f>
        <v>0</v>
      </c>
      <c r="Q398" s="154">
        <f>IF(ISERROR(VLOOKUP($H398,Validation!$M$2:$M$64,1,FALSE)),0,1)</f>
        <v>0</v>
      </c>
      <c r="R398" s="158">
        <f>IF(ISERROR(VLOOKUP($H398,Validation!$N$2:$N$64,1,FALSE)),0,1)</f>
        <v>0</v>
      </c>
      <c r="S398" s="154">
        <f>IF(ISERROR(VLOOKUP($H398,Validation!$O$2:$O$64,1,FALSE)),0,1)</f>
        <v>0</v>
      </c>
      <c r="T398" s="154">
        <f>IF(ISERROR(VLOOKUP($H398,Validation!$P$2:$P$64,1,FALSE)),0,1)</f>
        <v>0</v>
      </c>
      <c r="U398" s="154">
        <f>IF(ISERROR(VLOOKUP($H398,Validation!$Q$2:$Q$64,1,FALSE)),0,1)</f>
        <v>0</v>
      </c>
      <c r="V398" s="154">
        <f>IF(ISERROR(VLOOKUP($H398,Validation!$R$2:$R$64,1,FALSE)),0,1)</f>
        <v>0</v>
      </c>
      <c r="W398" s="154">
        <f>IF(ISERROR(VLOOKUP($H398,Validation!$S$2:$S$64,1,FALSE)),0,1)</f>
        <v>0</v>
      </c>
    </row>
    <row r="399" spans="1:23" ht="15.75" x14ac:dyDescent="0.25">
      <c r="A399" s="155">
        <v>2018</v>
      </c>
      <c r="B399">
        <v>6</v>
      </c>
      <c r="C399">
        <v>26</v>
      </c>
      <c r="D399">
        <v>181</v>
      </c>
      <c r="E399" t="s">
        <v>9</v>
      </c>
      <c r="G399" s="154">
        <f>SUM(P399:W399)</f>
        <v>0</v>
      </c>
      <c r="H399" t="s">
        <v>3888</v>
      </c>
      <c r="I399" t="s">
        <v>79</v>
      </c>
      <c r="J399" t="s">
        <v>71</v>
      </c>
      <c r="K399" t="s">
        <v>75</v>
      </c>
      <c r="L399">
        <v>185</v>
      </c>
      <c r="M399" t="s">
        <v>1186</v>
      </c>
      <c r="N399" t="s">
        <v>3889</v>
      </c>
      <c r="P399" s="154">
        <f>IF(ISERROR(VLOOKUP($H399,Validation!$L$2:$L$64,1,FALSE)),0,1)</f>
        <v>0</v>
      </c>
      <c r="Q399" s="154">
        <f>IF(ISERROR(VLOOKUP($H399,Validation!$M$2:$M$64,1,FALSE)),0,1)</f>
        <v>0</v>
      </c>
      <c r="R399" s="158">
        <f>IF(ISERROR(VLOOKUP($H399,Validation!$N$2:$N$64,1,FALSE)),0,1)</f>
        <v>0</v>
      </c>
      <c r="S399" s="154">
        <f>IF(ISERROR(VLOOKUP($H399,Validation!$O$2:$O$64,1,FALSE)),0,1)</f>
        <v>0</v>
      </c>
      <c r="T399" s="154">
        <f>IF(ISERROR(VLOOKUP($H399,Validation!$P$2:$P$64,1,FALSE)),0,1)</f>
        <v>0</v>
      </c>
      <c r="U399" s="154">
        <f>IF(ISERROR(VLOOKUP($H399,Validation!$Q$2:$Q$64,1,FALSE)),0,1)</f>
        <v>0</v>
      </c>
      <c r="V399" s="154">
        <f>IF(ISERROR(VLOOKUP($H399,Validation!$R$2:$R$64,1,FALSE)),0,1)</f>
        <v>0</v>
      </c>
      <c r="W399" s="154">
        <f>IF(ISERROR(VLOOKUP($H399,Validation!$S$2:$S$64,1,FALSE)),0,1)</f>
        <v>0</v>
      </c>
    </row>
    <row r="400" spans="1:23" ht="15.75" x14ac:dyDescent="0.25">
      <c r="A400" s="155">
        <v>2018</v>
      </c>
      <c r="B400">
        <v>6</v>
      </c>
      <c r="C400">
        <v>27</v>
      </c>
      <c r="D400">
        <v>182</v>
      </c>
      <c r="E400" t="s">
        <v>30</v>
      </c>
      <c r="F400" t="s">
        <v>3890</v>
      </c>
      <c r="G400" s="154">
        <f>SUM(P400:W400)</f>
        <v>0</v>
      </c>
      <c r="H400" t="s">
        <v>3891</v>
      </c>
      <c r="I400" t="s">
        <v>90</v>
      </c>
      <c r="J400" t="s">
        <v>74</v>
      </c>
      <c r="K400" t="s">
        <v>78</v>
      </c>
      <c r="L400">
        <v>183</v>
      </c>
      <c r="M400" t="s">
        <v>76</v>
      </c>
      <c r="N400" t="s">
        <v>3892</v>
      </c>
      <c r="P400" s="154">
        <f>IF(ISERROR(VLOOKUP($H400,Validation!$L$2:$L$64,1,FALSE)),0,1)</f>
        <v>0</v>
      </c>
      <c r="Q400" s="154">
        <f>IF(ISERROR(VLOOKUP($H400,Validation!$M$2:$M$64,1,FALSE)),0,1)</f>
        <v>0</v>
      </c>
      <c r="R400" s="158">
        <f>IF(ISERROR(VLOOKUP($H400,Validation!$N$2:$N$64,1,FALSE)),0,1)</f>
        <v>0</v>
      </c>
      <c r="S400" s="154">
        <f>IF(ISERROR(VLOOKUP($H400,Validation!$O$2:$O$64,1,FALSE)),0,1)</f>
        <v>0</v>
      </c>
      <c r="T400" s="154">
        <f>IF(ISERROR(VLOOKUP($H400,Validation!$P$2:$P$64,1,FALSE)),0,1)</f>
        <v>0</v>
      </c>
      <c r="U400" s="154">
        <f>IF(ISERROR(VLOOKUP($H400,Validation!$Q$2:$Q$64,1,FALSE)),0,1)</f>
        <v>0</v>
      </c>
      <c r="V400" s="154">
        <f>IF(ISERROR(VLOOKUP($H400,Validation!$R$2:$R$64,1,FALSE)),0,1)</f>
        <v>0</v>
      </c>
      <c r="W400" s="154">
        <f>IF(ISERROR(VLOOKUP($H400,Validation!$S$2:$S$64,1,FALSE)),0,1)</f>
        <v>0</v>
      </c>
    </row>
    <row r="401" spans="1:23" ht="15.75" x14ac:dyDescent="0.25">
      <c r="A401" s="155">
        <v>2018</v>
      </c>
      <c r="B401">
        <v>6</v>
      </c>
      <c r="C401">
        <v>28</v>
      </c>
      <c r="D401">
        <v>183</v>
      </c>
      <c r="E401" t="s">
        <v>32</v>
      </c>
      <c r="G401" s="154">
        <f>SUM(P401:W401)</f>
        <v>0</v>
      </c>
      <c r="H401" t="s">
        <v>3893</v>
      </c>
      <c r="I401" t="s">
        <v>90</v>
      </c>
      <c r="J401" t="s">
        <v>74</v>
      </c>
      <c r="K401" t="s">
        <v>86</v>
      </c>
      <c r="L401">
        <v>196</v>
      </c>
      <c r="M401" t="s">
        <v>93</v>
      </c>
      <c r="N401" t="s">
        <v>1219</v>
      </c>
      <c r="P401" s="154">
        <f>IF(ISERROR(VLOOKUP($H401,Validation!$L$2:$L$64,1,FALSE)),0,1)</f>
        <v>0</v>
      </c>
      <c r="Q401" s="154">
        <f>IF(ISERROR(VLOOKUP($H401,Validation!$M$2:$M$64,1,FALSE)),0,1)</f>
        <v>0</v>
      </c>
      <c r="R401" s="158">
        <f>IF(ISERROR(VLOOKUP($H401,Validation!$N$2:$N$64,1,FALSE)),0,1)</f>
        <v>0</v>
      </c>
      <c r="S401" s="154">
        <f>IF(ISERROR(VLOOKUP($H401,Validation!$O$2:$O$64,1,FALSE)),0,1)</f>
        <v>0</v>
      </c>
      <c r="T401" s="154">
        <f>IF(ISERROR(VLOOKUP($H401,Validation!$P$2:$P$64,1,FALSE)),0,1)</f>
        <v>0</v>
      </c>
      <c r="U401" s="154">
        <f>IF(ISERROR(VLOOKUP($H401,Validation!$Q$2:$Q$64,1,FALSE)),0,1)</f>
        <v>0</v>
      </c>
      <c r="V401" s="154">
        <f>IF(ISERROR(VLOOKUP($H401,Validation!$R$2:$R$64,1,FALSE)),0,1)</f>
        <v>0</v>
      </c>
      <c r="W401" s="154">
        <f>IF(ISERROR(VLOOKUP($H401,Validation!$S$2:$S$64,1,FALSE)),0,1)</f>
        <v>0</v>
      </c>
    </row>
    <row r="402" spans="1:23" ht="15.75" x14ac:dyDescent="0.25">
      <c r="A402" s="155">
        <v>2018</v>
      </c>
      <c r="B402">
        <v>6</v>
      </c>
      <c r="C402">
        <v>29</v>
      </c>
      <c r="D402">
        <v>184</v>
      </c>
      <c r="E402" t="s">
        <v>35</v>
      </c>
      <c r="G402" s="154">
        <f>SUM(P402:W402)</f>
        <v>0</v>
      </c>
      <c r="H402" t="s">
        <v>3894</v>
      </c>
      <c r="I402" t="s">
        <v>121</v>
      </c>
      <c r="J402" t="s">
        <v>74</v>
      </c>
      <c r="K402" t="s">
        <v>77</v>
      </c>
      <c r="L402">
        <v>205</v>
      </c>
      <c r="M402" t="s">
        <v>93</v>
      </c>
      <c r="N402" t="s">
        <v>1144</v>
      </c>
      <c r="P402" s="154">
        <f>IF(ISERROR(VLOOKUP($H402,Validation!$L$2:$L$64,1,FALSE)),0,1)</f>
        <v>0</v>
      </c>
      <c r="Q402" s="154">
        <f>IF(ISERROR(VLOOKUP($H402,Validation!$M$2:$M$64,1,FALSE)),0,1)</f>
        <v>0</v>
      </c>
      <c r="R402" s="158">
        <f>IF(ISERROR(VLOOKUP($H402,Validation!$N$2:$N$64,1,FALSE)),0,1)</f>
        <v>0</v>
      </c>
      <c r="S402" s="154">
        <f>IF(ISERROR(VLOOKUP($H402,Validation!$O$2:$O$64,1,FALSE)),0,1)</f>
        <v>0</v>
      </c>
      <c r="T402" s="154">
        <f>IF(ISERROR(VLOOKUP($H402,Validation!$P$2:$P$64,1,FALSE)),0,1)</f>
        <v>0</v>
      </c>
      <c r="U402" s="154">
        <f>IF(ISERROR(VLOOKUP($H402,Validation!$Q$2:$Q$64,1,FALSE)),0,1)</f>
        <v>0</v>
      </c>
      <c r="V402" s="154">
        <f>IF(ISERROR(VLOOKUP($H402,Validation!$R$2:$R$64,1,FALSE)),0,1)</f>
        <v>0</v>
      </c>
      <c r="W402" s="154">
        <f>IF(ISERROR(VLOOKUP($H402,Validation!$S$2:$S$64,1,FALSE)),0,1)</f>
        <v>0</v>
      </c>
    </row>
    <row r="403" spans="1:23" ht="15.75" x14ac:dyDescent="0.25">
      <c r="A403" s="155">
        <v>2018</v>
      </c>
      <c r="B403">
        <v>6</v>
      </c>
      <c r="C403">
        <v>30</v>
      </c>
      <c r="D403">
        <v>185</v>
      </c>
      <c r="E403" t="s">
        <v>128</v>
      </c>
      <c r="G403" s="154">
        <f>SUM(P403:W403)</f>
        <v>0</v>
      </c>
      <c r="H403" t="s">
        <v>3895</v>
      </c>
      <c r="I403" t="s">
        <v>79</v>
      </c>
      <c r="J403" t="s">
        <v>71</v>
      </c>
      <c r="K403" t="s">
        <v>77</v>
      </c>
      <c r="L403">
        <v>190</v>
      </c>
      <c r="M403" t="s">
        <v>87</v>
      </c>
      <c r="N403" t="s">
        <v>1179</v>
      </c>
      <c r="P403" s="154">
        <f>IF(ISERROR(VLOOKUP($H403,Validation!$L$2:$L$64,1,FALSE)),0,1)</f>
        <v>0</v>
      </c>
      <c r="Q403" s="154">
        <f>IF(ISERROR(VLOOKUP($H403,Validation!$M$2:$M$64,1,FALSE)),0,1)</f>
        <v>0</v>
      </c>
      <c r="R403" s="158">
        <f>IF(ISERROR(VLOOKUP($H403,Validation!$N$2:$N$64,1,FALSE)),0,1)</f>
        <v>0</v>
      </c>
      <c r="S403" s="154">
        <f>IF(ISERROR(VLOOKUP($H403,Validation!$O$2:$O$64,1,FALSE)),0,1)</f>
        <v>0</v>
      </c>
      <c r="T403" s="154">
        <f>IF(ISERROR(VLOOKUP($H403,Validation!$P$2:$P$64,1,FALSE)),0,1)</f>
        <v>0</v>
      </c>
      <c r="U403" s="154">
        <f>IF(ISERROR(VLOOKUP($H403,Validation!$Q$2:$Q$64,1,FALSE)),0,1)</f>
        <v>0</v>
      </c>
      <c r="V403" s="154">
        <f>IF(ISERROR(VLOOKUP($H403,Validation!$R$2:$R$64,1,FALSE)),0,1)</f>
        <v>0</v>
      </c>
      <c r="W403" s="154">
        <f>IF(ISERROR(VLOOKUP($H403,Validation!$S$2:$S$64,1,FALSE)),0,1)</f>
        <v>0</v>
      </c>
    </row>
    <row r="404" spans="1:23" ht="15.75" x14ac:dyDescent="0.25">
      <c r="A404" s="155">
        <v>2018</v>
      </c>
      <c r="B404">
        <v>6</v>
      </c>
      <c r="C404">
        <v>31</v>
      </c>
      <c r="D404">
        <v>186</v>
      </c>
      <c r="E404" t="s">
        <v>34</v>
      </c>
      <c r="F404" t="s">
        <v>3896</v>
      </c>
      <c r="G404" s="154">
        <f>SUM(P404:W404)</f>
        <v>0</v>
      </c>
      <c r="H404" t="s">
        <v>3897</v>
      </c>
      <c r="I404" t="s">
        <v>85</v>
      </c>
      <c r="J404" t="s">
        <v>81</v>
      </c>
      <c r="K404" t="s">
        <v>120</v>
      </c>
      <c r="L404">
        <v>139</v>
      </c>
      <c r="M404" t="s">
        <v>92</v>
      </c>
      <c r="N404" t="s">
        <v>3619</v>
      </c>
      <c r="P404" s="154">
        <f>IF(ISERROR(VLOOKUP($H404,Validation!$L$2:$L$64,1,FALSE)),0,1)</f>
        <v>0</v>
      </c>
      <c r="Q404" s="154">
        <f>IF(ISERROR(VLOOKUP($H404,Validation!$M$2:$M$64,1,FALSE)),0,1)</f>
        <v>0</v>
      </c>
      <c r="R404" s="158">
        <f>IF(ISERROR(VLOOKUP($H404,Validation!$N$2:$N$64,1,FALSE)),0,1)</f>
        <v>0</v>
      </c>
      <c r="S404" s="154">
        <f>IF(ISERROR(VLOOKUP($H404,Validation!$O$2:$O$64,1,FALSE)),0,1)</f>
        <v>0</v>
      </c>
      <c r="T404" s="154">
        <f>IF(ISERROR(VLOOKUP($H404,Validation!$P$2:$P$64,1,FALSE)),0,1)</f>
        <v>0</v>
      </c>
      <c r="U404" s="154">
        <f>IF(ISERROR(VLOOKUP($H404,Validation!$Q$2:$Q$64,1,FALSE)),0,1)</f>
        <v>0</v>
      </c>
      <c r="V404" s="154">
        <f>IF(ISERROR(VLOOKUP($H404,Validation!$R$2:$R$64,1,FALSE)),0,1)</f>
        <v>0</v>
      </c>
      <c r="W404" s="154">
        <f>IF(ISERROR(VLOOKUP($H404,Validation!$S$2:$S$64,1,FALSE)),0,1)</f>
        <v>0</v>
      </c>
    </row>
    <row r="405" spans="1:23" ht="15.75" x14ac:dyDescent="0.25">
      <c r="A405" s="155">
        <v>2018</v>
      </c>
      <c r="B405">
        <v>7</v>
      </c>
      <c r="C405">
        <v>1</v>
      </c>
      <c r="D405">
        <v>187</v>
      </c>
      <c r="E405" t="s">
        <v>10</v>
      </c>
      <c r="G405" s="154">
        <f>SUM(P405:W405)</f>
        <v>0</v>
      </c>
      <c r="H405" t="s">
        <v>3898</v>
      </c>
      <c r="I405" t="s">
        <v>79</v>
      </c>
      <c r="J405" t="s">
        <v>94</v>
      </c>
      <c r="K405" t="s">
        <v>101</v>
      </c>
      <c r="L405">
        <v>172</v>
      </c>
      <c r="M405" t="s">
        <v>98</v>
      </c>
      <c r="N405" t="s">
        <v>3527</v>
      </c>
      <c r="P405" s="154">
        <f>IF(ISERROR(VLOOKUP($H405,Validation!$L$2:$L$64,1,FALSE)),0,1)</f>
        <v>0</v>
      </c>
      <c r="Q405" s="154">
        <f>IF(ISERROR(VLOOKUP($H405,Validation!$M$2:$M$64,1,FALSE)),0,1)</f>
        <v>0</v>
      </c>
      <c r="R405" s="158">
        <f>IF(ISERROR(VLOOKUP($H405,Validation!$N$2:$N$64,1,FALSE)),0,1)</f>
        <v>0</v>
      </c>
      <c r="S405" s="154">
        <f>IF(ISERROR(VLOOKUP($H405,Validation!$O$2:$O$64,1,FALSE)),0,1)</f>
        <v>0</v>
      </c>
      <c r="T405" s="154">
        <f>IF(ISERROR(VLOOKUP($H405,Validation!$P$2:$P$64,1,FALSE)),0,1)</f>
        <v>0</v>
      </c>
      <c r="U405" s="154">
        <f>IF(ISERROR(VLOOKUP($H405,Validation!$Q$2:$Q$64,1,FALSE)),0,1)</f>
        <v>0</v>
      </c>
      <c r="V405" s="154">
        <f>IF(ISERROR(VLOOKUP($H405,Validation!$R$2:$R$64,1,FALSE)),0,1)</f>
        <v>0</v>
      </c>
      <c r="W405" s="154">
        <f>IF(ISERROR(VLOOKUP($H405,Validation!$S$2:$S$64,1,FALSE)),0,1)</f>
        <v>0</v>
      </c>
    </row>
    <row r="406" spans="1:23" ht="15.75" x14ac:dyDescent="0.25">
      <c r="A406" s="155">
        <v>2018</v>
      </c>
      <c r="B406">
        <v>7</v>
      </c>
      <c r="C406">
        <v>2</v>
      </c>
      <c r="D406">
        <v>188</v>
      </c>
      <c r="E406" t="s">
        <v>27</v>
      </c>
      <c r="G406" s="154">
        <f>SUM(P406:W406)</f>
        <v>0</v>
      </c>
      <c r="H406" t="s">
        <v>3899</v>
      </c>
      <c r="I406" t="s">
        <v>90</v>
      </c>
      <c r="J406" t="s">
        <v>71</v>
      </c>
      <c r="K406" t="s">
        <v>75</v>
      </c>
      <c r="L406">
        <v>202</v>
      </c>
      <c r="M406" t="s">
        <v>3476</v>
      </c>
      <c r="N406" t="s">
        <v>3477</v>
      </c>
      <c r="P406" s="154">
        <f>IF(ISERROR(VLOOKUP($H406,Validation!$L$2:$L$64,1,FALSE)),0,1)</f>
        <v>0</v>
      </c>
      <c r="Q406" s="154">
        <f>IF(ISERROR(VLOOKUP($H406,Validation!$M$2:$M$64,1,FALSE)),0,1)</f>
        <v>0</v>
      </c>
      <c r="R406" s="158">
        <f>IF(ISERROR(VLOOKUP($H406,Validation!$N$2:$N$64,1,FALSE)),0,1)</f>
        <v>0</v>
      </c>
      <c r="S406" s="154">
        <f>IF(ISERROR(VLOOKUP($H406,Validation!$O$2:$O$64,1,FALSE)),0,1)</f>
        <v>0</v>
      </c>
      <c r="T406" s="154">
        <f>IF(ISERROR(VLOOKUP($H406,Validation!$P$2:$P$64,1,FALSE)),0,1)</f>
        <v>0</v>
      </c>
      <c r="U406" s="154">
        <f>IF(ISERROR(VLOOKUP($H406,Validation!$Q$2:$Q$64,1,FALSE)),0,1)</f>
        <v>0</v>
      </c>
      <c r="V406" s="154">
        <f>IF(ISERROR(VLOOKUP($H406,Validation!$R$2:$R$64,1,FALSE)),0,1)</f>
        <v>0</v>
      </c>
      <c r="W406" s="154">
        <f>IF(ISERROR(VLOOKUP($H406,Validation!$S$2:$S$64,1,FALSE)),0,1)</f>
        <v>0</v>
      </c>
    </row>
    <row r="407" spans="1:23" ht="15.75" x14ac:dyDescent="0.25">
      <c r="A407" s="155">
        <v>2018</v>
      </c>
      <c r="B407">
        <v>7</v>
      </c>
      <c r="C407">
        <v>3</v>
      </c>
      <c r="D407">
        <v>189</v>
      </c>
      <c r="E407" t="s">
        <v>61</v>
      </c>
      <c r="G407" s="154">
        <f>SUM(P407:W407)</f>
        <v>0</v>
      </c>
      <c r="H407" t="s">
        <v>3900</v>
      </c>
      <c r="I407" t="s">
        <v>90</v>
      </c>
      <c r="J407" t="s">
        <v>3901</v>
      </c>
      <c r="K407" t="s">
        <v>72</v>
      </c>
      <c r="L407">
        <v>161</v>
      </c>
      <c r="M407" t="s">
        <v>3902</v>
      </c>
      <c r="N407" t="s">
        <v>3903</v>
      </c>
      <c r="P407" s="154">
        <f>IF(ISERROR(VLOOKUP($H407,Validation!$L$2:$L$64,1,FALSE)),0,1)</f>
        <v>0</v>
      </c>
      <c r="Q407" s="154">
        <f>IF(ISERROR(VLOOKUP($H407,Validation!$M$2:$M$64,1,FALSE)),0,1)</f>
        <v>0</v>
      </c>
      <c r="R407" s="158">
        <f>IF(ISERROR(VLOOKUP($H407,Validation!$N$2:$N$64,1,FALSE)),0,1)</f>
        <v>0</v>
      </c>
      <c r="S407" s="154">
        <f>IF(ISERROR(VLOOKUP($H407,Validation!$O$2:$O$64,1,FALSE)),0,1)</f>
        <v>0</v>
      </c>
      <c r="T407" s="154">
        <f>IF(ISERROR(VLOOKUP($H407,Validation!$P$2:$P$64,1,FALSE)),0,1)</f>
        <v>0</v>
      </c>
      <c r="U407" s="154">
        <f>IF(ISERROR(VLOOKUP($H407,Validation!$Q$2:$Q$64,1,FALSE)),0,1)</f>
        <v>0</v>
      </c>
      <c r="V407" s="154">
        <f>IF(ISERROR(VLOOKUP($H407,Validation!$R$2:$R$64,1,FALSE)),0,1)</f>
        <v>0</v>
      </c>
      <c r="W407" s="154">
        <f>IF(ISERROR(VLOOKUP($H407,Validation!$S$2:$S$64,1,FALSE)),0,1)</f>
        <v>0</v>
      </c>
    </row>
    <row r="408" spans="1:23" ht="15.75" x14ac:dyDescent="0.25">
      <c r="A408" s="155">
        <v>2018</v>
      </c>
      <c r="B408">
        <v>7</v>
      </c>
      <c r="C408">
        <v>4</v>
      </c>
      <c r="D408">
        <v>190</v>
      </c>
      <c r="E408" t="s">
        <v>22</v>
      </c>
      <c r="F408" t="s">
        <v>3904</v>
      </c>
      <c r="G408" s="154">
        <f>SUM(P408:W408)</f>
        <v>0</v>
      </c>
      <c r="H408" t="s">
        <v>3905</v>
      </c>
      <c r="I408" t="s">
        <v>70</v>
      </c>
      <c r="J408" t="s">
        <v>71</v>
      </c>
      <c r="K408" t="s">
        <v>97</v>
      </c>
      <c r="L408">
        <v>173</v>
      </c>
      <c r="M408" t="s">
        <v>1158</v>
      </c>
      <c r="N408" t="s">
        <v>3906</v>
      </c>
      <c r="P408" s="154">
        <f>IF(ISERROR(VLOOKUP($H408,Validation!$L$2:$L$64,1,FALSE)),0,1)</f>
        <v>0</v>
      </c>
      <c r="Q408" s="154">
        <f>IF(ISERROR(VLOOKUP($H408,Validation!$M$2:$M$64,1,FALSE)),0,1)</f>
        <v>0</v>
      </c>
      <c r="R408" s="158">
        <f>IF(ISERROR(VLOOKUP($H408,Validation!$N$2:$N$64,1,FALSE)),0,1)</f>
        <v>0</v>
      </c>
      <c r="S408" s="154">
        <f>IF(ISERROR(VLOOKUP($H408,Validation!$O$2:$O$64,1,FALSE)),0,1)</f>
        <v>0</v>
      </c>
      <c r="T408" s="154">
        <f>IF(ISERROR(VLOOKUP($H408,Validation!$P$2:$P$64,1,FALSE)),0,1)</f>
        <v>0</v>
      </c>
      <c r="U408" s="154">
        <f>IF(ISERROR(VLOOKUP($H408,Validation!$Q$2:$Q$64,1,FALSE)),0,1)</f>
        <v>0</v>
      </c>
      <c r="V408" s="154">
        <f>IF(ISERROR(VLOOKUP($H408,Validation!$R$2:$R$64,1,FALSE)),0,1)</f>
        <v>0</v>
      </c>
      <c r="W408" s="154">
        <f>IF(ISERROR(VLOOKUP($H408,Validation!$S$2:$S$64,1,FALSE)),0,1)</f>
        <v>0</v>
      </c>
    </row>
    <row r="409" spans="1:23" ht="15.75" x14ac:dyDescent="0.25">
      <c r="A409" s="155">
        <v>2018</v>
      </c>
      <c r="B409">
        <v>7</v>
      </c>
      <c r="C409">
        <v>5</v>
      </c>
      <c r="D409">
        <v>191</v>
      </c>
      <c r="E409" t="s">
        <v>17</v>
      </c>
      <c r="G409" s="154">
        <f>SUM(P409:W409)</f>
        <v>0</v>
      </c>
      <c r="H409" t="s">
        <v>3907</v>
      </c>
      <c r="I409" t="s">
        <v>70</v>
      </c>
      <c r="J409" t="s">
        <v>88</v>
      </c>
      <c r="K409" t="s">
        <v>3093</v>
      </c>
      <c r="L409">
        <v>137</v>
      </c>
      <c r="M409" t="s">
        <v>118</v>
      </c>
      <c r="N409" t="s">
        <v>3908</v>
      </c>
      <c r="P409" s="154">
        <f>IF(ISERROR(VLOOKUP($H409,Validation!$L$2:$L$64,1,FALSE)),0,1)</f>
        <v>0</v>
      </c>
      <c r="Q409" s="154">
        <f>IF(ISERROR(VLOOKUP($H409,Validation!$M$2:$M$64,1,FALSE)),0,1)</f>
        <v>0</v>
      </c>
      <c r="R409" s="158">
        <f>IF(ISERROR(VLOOKUP($H409,Validation!$N$2:$N$64,1,FALSE)),0,1)</f>
        <v>0</v>
      </c>
      <c r="S409" s="154">
        <f>IF(ISERROR(VLOOKUP($H409,Validation!$O$2:$O$64,1,FALSE)),0,1)</f>
        <v>0</v>
      </c>
      <c r="T409" s="154">
        <f>IF(ISERROR(VLOOKUP($H409,Validation!$P$2:$P$64,1,FALSE)),0,1)</f>
        <v>0</v>
      </c>
      <c r="U409" s="154">
        <f>IF(ISERROR(VLOOKUP($H409,Validation!$Q$2:$Q$64,1,FALSE)),0,1)</f>
        <v>0</v>
      </c>
      <c r="V409" s="154">
        <f>IF(ISERROR(VLOOKUP($H409,Validation!$R$2:$R$64,1,FALSE)),0,1)</f>
        <v>0</v>
      </c>
      <c r="W409" s="154">
        <f>IF(ISERROR(VLOOKUP($H409,Validation!$S$2:$S$64,1,FALSE)),0,1)</f>
        <v>0</v>
      </c>
    </row>
    <row r="410" spans="1:23" ht="15.75" x14ac:dyDescent="0.25">
      <c r="A410" s="155">
        <v>2018</v>
      </c>
      <c r="B410">
        <v>7</v>
      </c>
      <c r="C410">
        <v>6</v>
      </c>
      <c r="D410">
        <v>192</v>
      </c>
      <c r="E410" t="s">
        <v>34</v>
      </c>
      <c r="G410" s="154">
        <f>SUM(P410:W410)</f>
        <v>0</v>
      </c>
      <c r="H410" t="s">
        <v>3909</v>
      </c>
      <c r="I410" t="s">
        <v>121</v>
      </c>
      <c r="J410" t="s">
        <v>71</v>
      </c>
      <c r="K410" t="s">
        <v>75</v>
      </c>
      <c r="L410">
        <v>192</v>
      </c>
      <c r="M410" t="s">
        <v>3910</v>
      </c>
      <c r="N410" t="s">
        <v>3911</v>
      </c>
      <c r="P410" s="154">
        <f>IF(ISERROR(VLOOKUP($H410,Validation!$L$2:$L$64,1,FALSE)),0,1)</f>
        <v>0</v>
      </c>
      <c r="Q410" s="154">
        <f>IF(ISERROR(VLOOKUP($H410,Validation!$M$2:$M$64,1,FALSE)),0,1)</f>
        <v>0</v>
      </c>
      <c r="R410" s="158">
        <f>IF(ISERROR(VLOOKUP($H410,Validation!$N$2:$N$64,1,FALSE)),0,1)</f>
        <v>0</v>
      </c>
      <c r="S410" s="154">
        <f>IF(ISERROR(VLOOKUP($H410,Validation!$O$2:$O$64,1,FALSE)),0,1)</f>
        <v>0</v>
      </c>
      <c r="T410" s="154">
        <f>IF(ISERROR(VLOOKUP($H410,Validation!$P$2:$P$64,1,FALSE)),0,1)</f>
        <v>0</v>
      </c>
      <c r="U410" s="154">
        <f>IF(ISERROR(VLOOKUP($H410,Validation!$Q$2:$Q$64,1,FALSE)),0,1)</f>
        <v>0</v>
      </c>
      <c r="V410" s="154">
        <f>IF(ISERROR(VLOOKUP($H410,Validation!$R$2:$R$64,1,FALSE)),0,1)</f>
        <v>0</v>
      </c>
      <c r="W410" s="154">
        <f>IF(ISERROR(VLOOKUP($H410,Validation!$S$2:$S$64,1,FALSE)),0,1)</f>
        <v>0</v>
      </c>
    </row>
    <row r="411" spans="1:23" ht="15.75" x14ac:dyDescent="0.25">
      <c r="A411" s="155">
        <v>2018</v>
      </c>
      <c r="B411">
        <v>7</v>
      </c>
      <c r="C411">
        <v>7</v>
      </c>
      <c r="D411">
        <v>193</v>
      </c>
      <c r="E411" t="s">
        <v>13</v>
      </c>
      <c r="G411" s="154">
        <f>SUM(P411:W411)</f>
        <v>0</v>
      </c>
      <c r="H411" t="s">
        <v>3912</v>
      </c>
      <c r="I411" t="s">
        <v>90</v>
      </c>
      <c r="J411" t="s">
        <v>74</v>
      </c>
      <c r="K411" t="s">
        <v>77</v>
      </c>
      <c r="L411">
        <v>189</v>
      </c>
      <c r="M411" t="s">
        <v>93</v>
      </c>
      <c r="N411" t="s">
        <v>3781</v>
      </c>
      <c r="P411" s="154">
        <f>IF(ISERROR(VLOOKUP($H411,Validation!$L$2:$L$64,1,FALSE)),0,1)</f>
        <v>0</v>
      </c>
      <c r="Q411" s="154">
        <f>IF(ISERROR(VLOOKUP($H411,Validation!$M$2:$M$64,1,FALSE)),0,1)</f>
        <v>0</v>
      </c>
      <c r="R411" s="158">
        <f>IF(ISERROR(VLOOKUP($H411,Validation!$N$2:$N$64,1,FALSE)),0,1)</f>
        <v>0</v>
      </c>
      <c r="S411" s="154">
        <f>IF(ISERROR(VLOOKUP($H411,Validation!$O$2:$O$64,1,FALSE)),0,1)</f>
        <v>0</v>
      </c>
      <c r="T411" s="154">
        <f>IF(ISERROR(VLOOKUP($H411,Validation!$P$2:$P$64,1,FALSE)),0,1)</f>
        <v>0</v>
      </c>
      <c r="U411" s="154">
        <f>IF(ISERROR(VLOOKUP($H411,Validation!$Q$2:$Q$64,1,FALSE)),0,1)</f>
        <v>0</v>
      </c>
      <c r="V411" s="154">
        <f>IF(ISERROR(VLOOKUP($H411,Validation!$R$2:$R$64,1,FALSE)),0,1)</f>
        <v>0</v>
      </c>
      <c r="W411" s="154">
        <f>IF(ISERROR(VLOOKUP($H411,Validation!$S$2:$S$64,1,FALSE)),0,1)</f>
        <v>0</v>
      </c>
    </row>
    <row r="412" spans="1:23" ht="15.75" x14ac:dyDescent="0.25">
      <c r="A412" s="155">
        <v>2018</v>
      </c>
      <c r="B412">
        <v>7</v>
      </c>
      <c r="C412">
        <v>8</v>
      </c>
      <c r="D412">
        <v>194</v>
      </c>
      <c r="E412" t="s">
        <v>27</v>
      </c>
      <c r="F412" t="s">
        <v>3913</v>
      </c>
      <c r="G412" s="154">
        <f>SUM(P412:W412)</f>
        <v>0</v>
      </c>
      <c r="H412" t="s">
        <v>3914</v>
      </c>
      <c r="I412" t="s">
        <v>85</v>
      </c>
      <c r="J412" t="s">
        <v>74</v>
      </c>
      <c r="K412" t="s">
        <v>72</v>
      </c>
      <c r="L412">
        <v>183</v>
      </c>
      <c r="M412" t="s">
        <v>3108</v>
      </c>
      <c r="N412" t="s">
        <v>3915</v>
      </c>
      <c r="P412" s="154">
        <f>IF(ISERROR(VLOOKUP($H412,Validation!$L$2:$L$64,1,FALSE)),0,1)</f>
        <v>0</v>
      </c>
      <c r="Q412" s="154">
        <f>IF(ISERROR(VLOOKUP($H412,Validation!$M$2:$M$64,1,FALSE)),0,1)</f>
        <v>0</v>
      </c>
      <c r="R412" s="158">
        <f>IF(ISERROR(VLOOKUP($H412,Validation!$N$2:$N$64,1,FALSE)),0,1)</f>
        <v>0</v>
      </c>
      <c r="S412" s="154">
        <f>IF(ISERROR(VLOOKUP($H412,Validation!$O$2:$O$64,1,FALSE)),0,1)</f>
        <v>0</v>
      </c>
      <c r="T412" s="154">
        <f>IF(ISERROR(VLOOKUP($H412,Validation!$P$2:$P$64,1,FALSE)),0,1)</f>
        <v>0</v>
      </c>
      <c r="U412" s="154">
        <f>IF(ISERROR(VLOOKUP($H412,Validation!$Q$2:$Q$64,1,FALSE)),0,1)</f>
        <v>0</v>
      </c>
      <c r="V412" s="154">
        <f>IF(ISERROR(VLOOKUP($H412,Validation!$R$2:$R$64,1,FALSE)),0,1)</f>
        <v>0</v>
      </c>
      <c r="W412" s="154">
        <f>IF(ISERROR(VLOOKUP($H412,Validation!$S$2:$S$64,1,FALSE)),0,1)</f>
        <v>0</v>
      </c>
    </row>
    <row r="413" spans="1:23" ht="15.75" x14ac:dyDescent="0.25">
      <c r="A413" s="155">
        <v>2018</v>
      </c>
      <c r="B413">
        <v>7</v>
      </c>
      <c r="C413">
        <v>9</v>
      </c>
      <c r="D413">
        <v>195</v>
      </c>
      <c r="E413" t="s">
        <v>18</v>
      </c>
      <c r="G413" s="154">
        <f>SUM(P413:W413)</f>
        <v>0</v>
      </c>
      <c r="H413" t="s">
        <v>3916</v>
      </c>
      <c r="I413" t="s">
        <v>70</v>
      </c>
      <c r="J413" t="s">
        <v>88</v>
      </c>
      <c r="K413" t="s">
        <v>86</v>
      </c>
      <c r="L413">
        <v>198</v>
      </c>
      <c r="M413" t="s">
        <v>118</v>
      </c>
      <c r="N413" t="s">
        <v>3457</v>
      </c>
      <c r="P413" s="154">
        <f>IF(ISERROR(VLOOKUP($H413,Validation!$L$2:$L$64,1,FALSE)),0,1)</f>
        <v>0</v>
      </c>
      <c r="Q413" s="154">
        <f>IF(ISERROR(VLOOKUP($H413,Validation!$M$2:$M$64,1,FALSE)),0,1)</f>
        <v>0</v>
      </c>
      <c r="R413" s="158">
        <f>IF(ISERROR(VLOOKUP($H413,Validation!$N$2:$N$64,1,FALSE)),0,1)</f>
        <v>0</v>
      </c>
      <c r="S413" s="154">
        <f>IF(ISERROR(VLOOKUP($H413,Validation!$O$2:$O$64,1,FALSE)),0,1)</f>
        <v>0</v>
      </c>
      <c r="T413" s="154">
        <f>IF(ISERROR(VLOOKUP($H413,Validation!$P$2:$P$64,1,FALSE)),0,1)</f>
        <v>0</v>
      </c>
      <c r="U413" s="154">
        <f>IF(ISERROR(VLOOKUP($H413,Validation!$Q$2:$Q$64,1,FALSE)),0,1)</f>
        <v>0</v>
      </c>
      <c r="V413" s="154">
        <f>IF(ISERROR(VLOOKUP($H413,Validation!$R$2:$R$64,1,FALSE)),0,1)</f>
        <v>0</v>
      </c>
      <c r="W413" s="154">
        <f>IF(ISERROR(VLOOKUP($H413,Validation!$S$2:$S$64,1,FALSE)),0,1)</f>
        <v>0</v>
      </c>
    </row>
    <row r="414" spans="1:23" ht="15.75" x14ac:dyDescent="0.25">
      <c r="A414" s="155">
        <v>2018</v>
      </c>
      <c r="B414">
        <v>7</v>
      </c>
      <c r="C414">
        <v>10</v>
      </c>
      <c r="D414">
        <v>196</v>
      </c>
      <c r="E414" t="s">
        <v>25</v>
      </c>
      <c r="G414" s="154">
        <f>SUM(P414:W414)</f>
        <v>0</v>
      </c>
      <c r="H414" t="s">
        <v>3917</v>
      </c>
      <c r="I414" t="s">
        <v>79</v>
      </c>
      <c r="J414" t="s">
        <v>74</v>
      </c>
      <c r="K414" t="s">
        <v>75</v>
      </c>
      <c r="L414">
        <v>192</v>
      </c>
      <c r="M414" t="s">
        <v>93</v>
      </c>
      <c r="N414" t="s">
        <v>3781</v>
      </c>
      <c r="P414" s="154">
        <f>IF(ISERROR(VLOOKUP($H414,Validation!$L$2:$L$64,1,FALSE)),0,1)</f>
        <v>0</v>
      </c>
      <c r="Q414" s="154">
        <f>IF(ISERROR(VLOOKUP($H414,Validation!$M$2:$M$64,1,FALSE)),0,1)</f>
        <v>0</v>
      </c>
      <c r="R414" s="158">
        <f>IF(ISERROR(VLOOKUP($H414,Validation!$N$2:$N$64,1,FALSE)),0,1)</f>
        <v>0</v>
      </c>
      <c r="S414" s="154">
        <f>IF(ISERROR(VLOOKUP($H414,Validation!$O$2:$O$64,1,FALSE)),0,1)</f>
        <v>0</v>
      </c>
      <c r="T414" s="154">
        <f>IF(ISERROR(VLOOKUP($H414,Validation!$P$2:$P$64,1,FALSE)),0,1)</f>
        <v>0</v>
      </c>
      <c r="U414" s="154">
        <f>IF(ISERROR(VLOOKUP($H414,Validation!$Q$2:$Q$64,1,FALSE)),0,1)</f>
        <v>0</v>
      </c>
      <c r="V414" s="154">
        <f>IF(ISERROR(VLOOKUP($H414,Validation!$R$2:$R$64,1,FALSE)),0,1)</f>
        <v>0</v>
      </c>
      <c r="W414" s="154">
        <f>IF(ISERROR(VLOOKUP($H414,Validation!$S$2:$S$64,1,FALSE)),0,1)</f>
        <v>0</v>
      </c>
    </row>
    <row r="415" spans="1:23" ht="15.75" x14ac:dyDescent="0.25">
      <c r="A415" s="155">
        <v>2018</v>
      </c>
      <c r="B415">
        <v>7</v>
      </c>
      <c r="C415">
        <v>11</v>
      </c>
      <c r="D415">
        <v>197</v>
      </c>
      <c r="E415" t="s">
        <v>11</v>
      </c>
      <c r="G415" s="154">
        <f>SUM(P415:W415)</f>
        <v>0</v>
      </c>
      <c r="H415" t="s">
        <v>3918</v>
      </c>
      <c r="I415" t="s">
        <v>121</v>
      </c>
      <c r="J415" t="s">
        <v>74</v>
      </c>
      <c r="K415" t="s">
        <v>77</v>
      </c>
      <c r="L415">
        <v>215</v>
      </c>
      <c r="M415" t="s">
        <v>93</v>
      </c>
      <c r="N415" t="s">
        <v>3300</v>
      </c>
      <c r="P415" s="154">
        <f>IF(ISERROR(VLOOKUP($H415,Validation!$L$2:$L$64,1,FALSE)),0,1)</f>
        <v>0</v>
      </c>
      <c r="Q415" s="154">
        <f>IF(ISERROR(VLOOKUP($H415,Validation!$M$2:$M$64,1,FALSE)),0,1)</f>
        <v>0</v>
      </c>
      <c r="R415" s="158">
        <f>IF(ISERROR(VLOOKUP($H415,Validation!$N$2:$N$64,1,FALSE)),0,1)</f>
        <v>0</v>
      </c>
      <c r="S415" s="154">
        <f>IF(ISERROR(VLOOKUP($H415,Validation!$O$2:$O$64,1,FALSE)),0,1)</f>
        <v>0</v>
      </c>
      <c r="T415" s="154">
        <f>IF(ISERROR(VLOOKUP($H415,Validation!$P$2:$P$64,1,FALSE)),0,1)</f>
        <v>0</v>
      </c>
      <c r="U415" s="154">
        <f>IF(ISERROR(VLOOKUP($H415,Validation!$Q$2:$Q$64,1,FALSE)),0,1)</f>
        <v>0</v>
      </c>
      <c r="V415" s="154">
        <f>IF(ISERROR(VLOOKUP($H415,Validation!$R$2:$R$64,1,FALSE)),0,1)</f>
        <v>0</v>
      </c>
      <c r="W415" s="154">
        <f>IF(ISERROR(VLOOKUP($H415,Validation!$S$2:$S$64,1,FALSE)),0,1)</f>
        <v>0</v>
      </c>
    </row>
    <row r="416" spans="1:23" ht="15.75" x14ac:dyDescent="0.25">
      <c r="A416" s="155">
        <v>2018</v>
      </c>
      <c r="B416">
        <v>7</v>
      </c>
      <c r="C416">
        <v>12</v>
      </c>
      <c r="D416">
        <v>198</v>
      </c>
      <c r="E416" t="s">
        <v>12</v>
      </c>
      <c r="G416" s="154">
        <f>SUM(P416:W416)</f>
        <v>0</v>
      </c>
      <c r="H416" t="s">
        <v>3919</v>
      </c>
      <c r="I416" t="s">
        <v>90</v>
      </c>
      <c r="J416" t="s">
        <v>81</v>
      </c>
      <c r="K416" t="s">
        <v>97</v>
      </c>
      <c r="L416">
        <v>173</v>
      </c>
      <c r="M416" t="s">
        <v>87</v>
      </c>
      <c r="N416" t="s">
        <v>3699</v>
      </c>
      <c r="P416" s="154">
        <f>IF(ISERROR(VLOOKUP($H416,Validation!$L$2:$L$64,1,FALSE)),0,1)</f>
        <v>0</v>
      </c>
      <c r="Q416" s="154">
        <f>IF(ISERROR(VLOOKUP($H416,Validation!$M$2:$M$64,1,FALSE)),0,1)</f>
        <v>0</v>
      </c>
      <c r="R416" s="158">
        <f>IF(ISERROR(VLOOKUP($H416,Validation!$N$2:$N$64,1,FALSE)),0,1)</f>
        <v>0</v>
      </c>
      <c r="S416" s="154">
        <f>IF(ISERROR(VLOOKUP($H416,Validation!$O$2:$O$64,1,FALSE)),0,1)</f>
        <v>0</v>
      </c>
      <c r="T416" s="154">
        <f>IF(ISERROR(VLOOKUP($H416,Validation!$P$2:$P$64,1,FALSE)),0,1)</f>
        <v>0</v>
      </c>
      <c r="U416" s="154">
        <f>IF(ISERROR(VLOOKUP($H416,Validation!$Q$2:$Q$64,1,FALSE)),0,1)</f>
        <v>0</v>
      </c>
      <c r="V416" s="154">
        <f>IF(ISERROR(VLOOKUP($H416,Validation!$R$2:$R$64,1,FALSE)),0,1)</f>
        <v>0</v>
      </c>
      <c r="W416" s="154">
        <f>IF(ISERROR(VLOOKUP($H416,Validation!$S$2:$S$64,1,FALSE)),0,1)</f>
        <v>0</v>
      </c>
    </row>
    <row r="417" spans="1:23" ht="15.75" x14ac:dyDescent="0.25">
      <c r="A417" s="155">
        <v>2018</v>
      </c>
      <c r="B417">
        <v>7</v>
      </c>
      <c r="C417">
        <v>13</v>
      </c>
      <c r="D417">
        <v>199</v>
      </c>
      <c r="E417" t="s">
        <v>16</v>
      </c>
      <c r="G417" s="154">
        <f>SUM(P417:W417)</f>
        <v>0</v>
      </c>
      <c r="H417" t="s">
        <v>3920</v>
      </c>
      <c r="I417" t="s">
        <v>90</v>
      </c>
      <c r="J417" t="s">
        <v>3921</v>
      </c>
      <c r="K417" t="s">
        <v>91</v>
      </c>
      <c r="L417">
        <v>216</v>
      </c>
      <c r="M417" t="s">
        <v>82</v>
      </c>
      <c r="N417" t="s">
        <v>3497</v>
      </c>
      <c r="P417" s="154">
        <f>IF(ISERROR(VLOOKUP($H417,Validation!$L$2:$L$64,1,FALSE)),0,1)</f>
        <v>0</v>
      </c>
      <c r="Q417" s="154">
        <f>IF(ISERROR(VLOOKUP($H417,Validation!$M$2:$M$64,1,FALSE)),0,1)</f>
        <v>0</v>
      </c>
      <c r="R417" s="158">
        <f>IF(ISERROR(VLOOKUP($H417,Validation!$N$2:$N$64,1,FALSE)),0,1)</f>
        <v>0</v>
      </c>
      <c r="S417" s="154">
        <f>IF(ISERROR(VLOOKUP($H417,Validation!$O$2:$O$64,1,FALSE)),0,1)</f>
        <v>0</v>
      </c>
      <c r="T417" s="154">
        <f>IF(ISERROR(VLOOKUP($H417,Validation!$P$2:$P$64,1,FALSE)),0,1)</f>
        <v>0</v>
      </c>
      <c r="U417" s="154">
        <f>IF(ISERROR(VLOOKUP($H417,Validation!$Q$2:$Q$64,1,FALSE)),0,1)</f>
        <v>0</v>
      </c>
      <c r="V417" s="154">
        <f>IF(ISERROR(VLOOKUP($H417,Validation!$R$2:$R$64,1,FALSE)),0,1)</f>
        <v>0</v>
      </c>
      <c r="W417" s="154">
        <f>IF(ISERROR(VLOOKUP($H417,Validation!$S$2:$S$64,1,FALSE)),0,1)</f>
        <v>0</v>
      </c>
    </row>
    <row r="418" spans="1:23" ht="15.75" x14ac:dyDescent="0.25">
      <c r="A418" s="155">
        <v>2018</v>
      </c>
      <c r="B418">
        <v>7</v>
      </c>
      <c r="C418">
        <v>14</v>
      </c>
      <c r="D418">
        <v>200</v>
      </c>
      <c r="E418" t="s">
        <v>31</v>
      </c>
      <c r="G418" s="154">
        <f>SUM(P418:W418)</f>
        <v>0</v>
      </c>
      <c r="H418" t="s">
        <v>3922</v>
      </c>
      <c r="I418" t="s">
        <v>79</v>
      </c>
      <c r="J418" t="s">
        <v>71</v>
      </c>
      <c r="K418" t="s">
        <v>86</v>
      </c>
      <c r="L418">
        <v>203</v>
      </c>
      <c r="M418" t="s">
        <v>73</v>
      </c>
      <c r="N418" t="s">
        <v>1073</v>
      </c>
      <c r="P418" s="154">
        <f>IF(ISERROR(VLOOKUP($H418,Validation!$L$2:$L$64,1,FALSE)),0,1)</f>
        <v>0</v>
      </c>
      <c r="Q418" s="154">
        <f>IF(ISERROR(VLOOKUP($H418,Validation!$M$2:$M$64,1,FALSE)),0,1)</f>
        <v>0</v>
      </c>
      <c r="R418" s="158">
        <f>IF(ISERROR(VLOOKUP($H418,Validation!$N$2:$N$64,1,FALSE)),0,1)</f>
        <v>0</v>
      </c>
      <c r="S418" s="154">
        <f>IF(ISERROR(VLOOKUP($H418,Validation!$O$2:$O$64,1,FALSE)),0,1)</f>
        <v>0</v>
      </c>
      <c r="T418" s="154">
        <f>IF(ISERROR(VLOOKUP($H418,Validation!$P$2:$P$64,1,FALSE)),0,1)</f>
        <v>0</v>
      </c>
      <c r="U418" s="154">
        <f>IF(ISERROR(VLOOKUP($H418,Validation!$Q$2:$Q$64,1,FALSE)),0,1)</f>
        <v>0</v>
      </c>
      <c r="V418" s="154">
        <f>IF(ISERROR(VLOOKUP($H418,Validation!$R$2:$R$64,1,FALSE)),0,1)</f>
        <v>0</v>
      </c>
      <c r="W418" s="154">
        <f>IF(ISERROR(VLOOKUP($H418,Validation!$S$2:$S$64,1,FALSE)),0,1)</f>
        <v>0</v>
      </c>
    </row>
    <row r="419" spans="1:23" ht="15.75" x14ac:dyDescent="0.25">
      <c r="A419" s="155">
        <v>2018</v>
      </c>
      <c r="B419">
        <v>7</v>
      </c>
      <c r="C419">
        <v>15</v>
      </c>
      <c r="D419">
        <v>201</v>
      </c>
      <c r="E419" t="s">
        <v>19</v>
      </c>
      <c r="G419" s="154">
        <f>SUM(P419:W419)</f>
        <v>0</v>
      </c>
      <c r="H419" t="s">
        <v>3923</v>
      </c>
      <c r="I419" t="s">
        <v>79</v>
      </c>
      <c r="J419" t="s">
        <v>74</v>
      </c>
      <c r="K419" t="s">
        <v>75</v>
      </c>
      <c r="L419">
        <v>192</v>
      </c>
      <c r="M419" t="s">
        <v>93</v>
      </c>
      <c r="N419" t="s">
        <v>3781</v>
      </c>
      <c r="P419" s="154">
        <f>IF(ISERROR(VLOOKUP($H419,Validation!$L$2:$L$64,1,FALSE)),0,1)</f>
        <v>0</v>
      </c>
      <c r="Q419" s="154">
        <f>IF(ISERROR(VLOOKUP($H419,Validation!$M$2:$M$64,1,FALSE)),0,1)</f>
        <v>0</v>
      </c>
      <c r="R419" s="158">
        <f>IF(ISERROR(VLOOKUP($H419,Validation!$N$2:$N$64,1,FALSE)),0,1)</f>
        <v>0</v>
      </c>
      <c r="S419" s="154">
        <f>IF(ISERROR(VLOOKUP($H419,Validation!$O$2:$O$64,1,FALSE)),0,1)</f>
        <v>0</v>
      </c>
      <c r="T419" s="154">
        <f>IF(ISERROR(VLOOKUP($H419,Validation!$P$2:$P$64,1,FALSE)),0,1)</f>
        <v>0</v>
      </c>
      <c r="U419" s="154">
        <f>IF(ISERROR(VLOOKUP($H419,Validation!$Q$2:$Q$64,1,FALSE)),0,1)</f>
        <v>0</v>
      </c>
      <c r="V419" s="154">
        <f>IF(ISERROR(VLOOKUP($H419,Validation!$R$2:$R$64,1,FALSE)),0,1)</f>
        <v>0</v>
      </c>
      <c r="W419" s="154">
        <f>IF(ISERROR(VLOOKUP($H419,Validation!$S$2:$S$64,1,FALSE)),0,1)</f>
        <v>0</v>
      </c>
    </row>
    <row r="420" spans="1:23" ht="15.75" x14ac:dyDescent="0.25">
      <c r="A420" s="155">
        <v>2018</v>
      </c>
      <c r="B420">
        <v>7</v>
      </c>
      <c r="C420">
        <v>16</v>
      </c>
      <c r="D420">
        <v>202</v>
      </c>
      <c r="E420" t="s">
        <v>15</v>
      </c>
      <c r="G420" s="154">
        <f>SUM(P420:W420)</f>
        <v>0</v>
      </c>
      <c r="H420" t="s">
        <v>3924</v>
      </c>
      <c r="I420" t="s">
        <v>121</v>
      </c>
      <c r="J420" t="s">
        <v>81</v>
      </c>
      <c r="K420" t="s">
        <v>101</v>
      </c>
      <c r="L420">
        <v>194</v>
      </c>
      <c r="M420" t="s">
        <v>92</v>
      </c>
      <c r="N420" t="s">
        <v>3925</v>
      </c>
      <c r="P420" s="154">
        <f>IF(ISERROR(VLOOKUP($H420,Validation!$L$2:$L$64,1,FALSE)),0,1)</f>
        <v>0</v>
      </c>
      <c r="Q420" s="154">
        <f>IF(ISERROR(VLOOKUP($H420,Validation!$M$2:$M$64,1,FALSE)),0,1)</f>
        <v>0</v>
      </c>
      <c r="R420" s="158">
        <f>IF(ISERROR(VLOOKUP($H420,Validation!$N$2:$N$64,1,FALSE)),0,1)</f>
        <v>0</v>
      </c>
      <c r="S420" s="154">
        <f>IF(ISERROR(VLOOKUP($H420,Validation!$O$2:$O$64,1,FALSE)),0,1)</f>
        <v>0</v>
      </c>
      <c r="T420" s="154">
        <f>IF(ISERROR(VLOOKUP($H420,Validation!$P$2:$P$64,1,FALSE)),0,1)</f>
        <v>0</v>
      </c>
      <c r="U420" s="154">
        <f>IF(ISERROR(VLOOKUP($H420,Validation!$Q$2:$Q$64,1,FALSE)),0,1)</f>
        <v>0</v>
      </c>
      <c r="V420" s="154">
        <f>IF(ISERROR(VLOOKUP($H420,Validation!$R$2:$R$64,1,FALSE)),0,1)</f>
        <v>0</v>
      </c>
      <c r="W420" s="154">
        <f>IF(ISERROR(VLOOKUP($H420,Validation!$S$2:$S$64,1,FALSE)),0,1)</f>
        <v>0</v>
      </c>
    </row>
    <row r="421" spans="1:23" ht="15.75" x14ac:dyDescent="0.25">
      <c r="A421" s="155">
        <v>2018</v>
      </c>
      <c r="B421">
        <v>7</v>
      </c>
      <c r="C421">
        <v>17</v>
      </c>
      <c r="D421">
        <v>203</v>
      </c>
      <c r="E421" t="s">
        <v>24</v>
      </c>
      <c r="G421" s="154">
        <f>SUM(P421:W421)</f>
        <v>0</v>
      </c>
      <c r="H421" t="s">
        <v>3926</v>
      </c>
      <c r="I421" t="s">
        <v>90</v>
      </c>
      <c r="J421" t="s">
        <v>88</v>
      </c>
      <c r="K421" t="s">
        <v>72</v>
      </c>
      <c r="L421">
        <v>167</v>
      </c>
      <c r="M421" t="s">
        <v>118</v>
      </c>
      <c r="N421" t="s">
        <v>1190</v>
      </c>
      <c r="P421" s="154">
        <f>IF(ISERROR(VLOOKUP($H421,Validation!$L$2:$L$64,1,FALSE)),0,1)</f>
        <v>0</v>
      </c>
      <c r="Q421" s="154">
        <f>IF(ISERROR(VLOOKUP($H421,Validation!$M$2:$M$64,1,FALSE)),0,1)</f>
        <v>0</v>
      </c>
      <c r="R421" s="158">
        <f>IF(ISERROR(VLOOKUP($H421,Validation!$N$2:$N$64,1,FALSE)),0,1)</f>
        <v>0</v>
      </c>
      <c r="S421" s="154">
        <f>IF(ISERROR(VLOOKUP($H421,Validation!$O$2:$O$64,1,FALSE)),0,1)</f>
        <v>0</v>
      </c>
      <c r="T421" s="154">
        <f>IF(ISERROR(VLOOKUP($H421,Validation!$P$2:$P$64,1,FALSE)),0,1)</f>
        <v>0</v>
      </c>
      <c r="U421" s="154">
        <f>IF(ISERROR(VLOOKUP($H421,Validation!$Q$2:$Q$64,1,FALSE)),0,1)</f>
        <v>0</v>
      </c>
      <c r="V421" s="154">
        <f>IF(ISERROR(VLOOKUP($H421,Validation!$R$2:$R$64,1,FALSE)),0,1)</f>
        <v>0</v>
      </c>
      <c r="W421" s="154">
        <f>IF(ISERROR(VLOOKUP($H421,Validation!$S$2:$S$64,1,FALSE)),0,1)</f>
        <v>0</v>
      </c>
    </row>
    <row r="422" spans="1:23" ht="15.75" x14ac:dyDescent="0.25">
      <c r="A422" s="155">
        <v>2018</v>
      </c>
      <c r="B422">
        <v>7</v>
      </c>
      <c r="C422">
        <v>18</v>
      </c>
      <c r="D422">
        <v>204</v>
      </c>
      <c r="E422" t="s">
        <v>83</v>
      </c>
      <c r="G422" s="154">
        <f>SUM(P422:W422)</f>
        <v>0</v>
      </c>
      <c r="H422" t="s">
        <v>3927</v>
      </c>
      <c r="I422" t="s">
        <v>85</v>
      </c>
      <c r="J422" t="s">
        <v>71</v>
      </c>
      <c r="K422" t="s">
        <v>3928</v>
      </c>
      <c r="L422">
        <v>194</v>
      </c>
      <c r="M422" t="s">
        <v>82</v>
      </c>
      <c r="N422" t="s">
        <v>3929</v>
      </c>
      <c r="P422" s="154">
        <f>IF(ISERROR(VLOOKUP($H422,Validation!$L$2:$L$64,1,FALSE)),0,1)</f>
        <v>0</v>
      </c>
      <c r="Q422" s="154">
        <f>IF(ISERROR(VLOOKUP($H422,Validation!$M$2:$M$64,1,FALSE)),0,1)</f>
        <v>0</v>
      </c>
      <c r="R422" s="158">
        <f>IF(ISERROR(VLOOKUP($H422,Validation!$N$2:$N$64,1,FALSE)),0,1)</f>
        <v>0</v>
      </c>
      <c r="S422" s="154">
        <f>IF(ISERROR(VLOOKUP($H422,Validation!$O$2:$O$64,1,FALSE)),0,1)</f>
        <v>0</v>
      </c>
      <c r="T422" s="154">
        <f>IF(ISERROR(VLOOKUP($H422,Validation!$P$2:$P$64,1,FALSE)),0,1)</f>
        <v>0</v>
      </c>
      <c r="U422" s="154">
        <f>IF(ISERROR(VLOOKUP($H422,Validation!$Q$2:$Q$64,1,FALSE)),0,1)</f>
        <v>0</v>
      </c>
      <c r="V422" s="154">
        <f>IF(ISERROR(VLOOKUP($H422,Validation!$R$2:$R$64,1,FALSE)),0,1)</f>
        <v>0</v>
      </c>
      <c r="W422" s="154">
        <f>IF(ISERROR(VLOOKUP($H422,Validation!$S$2:$S$64,1,FALSE)),0,1)</f>
        <v>0</v>
      </c>
    </row>
    <row r="423" spans="1:23" ht="15.75" x14ac:dyDescent="0.25">
      <c r="A423" s="155">
        <v>2018</v>
      </c>
      <c r="B423">
        <v>7</v>
      </c>
      <c r="C423">
        <v>19</v>
      </c>
      <c r="D423">
        <v>205</v>
      </c>
      <c r="E423" t="s">
        <v>28</v>
      </c>
      <c r="G423" s="154">
        <f>SUM(P423:W423)</f>
        <v>0</v>
      </c>
      <c r="H423" t="s">
        <v>3930</v>
      </c>
      <c r="I423" t="s">
        <v>70</v>
      </c>
      <c r="J423" t="s">
        <v>94</v>
      </c>
      <c r="K423" t="s">
        <v>77</v>
      </c>
      <c r="L423">
        <v>203</v>
      </c>
      <c r="M423" t="s">
        <v>95</v>
      </c>
      <c r="N423" t="s">
        <v>3275</v>
      </c>
      <c r="P423" s="154">
        <f>IF(ISERROR(VLOOKUP($H423,Validation!$L$2:$L$64,1,FALSE)),0,1)</f>
        <v>0</v>
      </c>
      <c r="Q423" s="154">
        <f>IF(ISERROR(VLOOKUP($H423,Validation!$M$2:$M$64,1,FALSE)),0,1)</f>
        <v>0</v>
      </c>
      <c r="R423" s="158">
        <f>IF(ISERROR(VLOOKUP($H423,Validation!$N$2:$N$64,1,FALSE)),0,1)</f>
        <v>0</v>
      </c>
      <c r="S423" s="154">
        <f>IF(ISERROR(VLOOKUP($H423,Validation!$O$2:$O$64,1,FALSE)),0,1)</f>
        <v>0</v>
      </c>
      <c r="T423" s="154">
        <f>IF(ISERROR(VLOOKUP($H423,Validation!$P$2:$P$64,1,FALSE)),0,1)</f>
        <v>0</v>
      </c>
      <c r="U423" s="154">
        <f>IF(ISERROR(VLOOKUP($H423,Validation!$Q$2:$Q$64,1,FALSE)),0,1)</f>
        <v>0</v>
      </c>
      <c r="V423" s="154">
        <f>IF(ISERROR(VLOOKUP($H423,Validation!$R$2:$R$64,1,FALSE)),0,1)</f>
        <v>0</v>
      </c>
      <c r="W423" s="154">
        <f>IF(ISERROR(VLOOKUP($H423,Validation!$S$2:$S$64,1,FALSE)),0,1)</f>
        <v>0</v>
      </c>
    </row>
    <row r="424" spans="1:23" ht="15.75" x14ac:dyDescent="0.25">
      <c r="A424" s="155">
        <v>2018</v>
      </c>
      <c r="B424">
        <v>7</v>
      </c>
      <c r="C424">
        <v>20</v>
      </c>
      <c r="D424">
        <v>206</v>
      </c>
      <c r="E424" t="s">
        <v>32</v>
      </c>
      <c r="F424" t="s">
        <v>3931</v>
      </c>
      <c r="G424" s="154">
        <f>SUM(P424:W424)</f>
        <v>0</v>
      </c>
      <c r="H424" t="s">
        <v>3932</v>
      </c>
      <c r="I424" t="s">
        <v>79</v>
      </c>
      <c r="J424" t="s">
        <v>80</v>
      </c>
      <c r="K424" t="s">
        <v>72</v>
      </c>
      <c r="L424">
        <v>185</v>
      </c>
      <c r="M424" t="s">
        <v>87</v>
      </c>
      <c r="N424" t="s">
        <v>3483</v>
      </c>
      <c r="P424" s="154">
        <f>IF(ISERROR(VLOOKUP($H424,Validation!$L$2:$L$64,1,FALSE)),0,1)</f>
        <v>0</v>
      </c>
      <c r="Q424" s="154">
        <f>IF(ISERROR(VLOOKUP($H424,Validation!$M$2:$M$64,1,FALSE)),0,1)</f>
        <v>0</v>
      </c>
      <c r="R424" s="158">
        <f>IF(ISERROR(VLOOKUP($H424,Validation!$N$2:$N$64,1,FALSE)),0,1)</f>
        <v>0</v>
      </c>
      <c r="S424" s="154">
        <f>IF(ISERROR(VLOOKUP($H424,Validation!$O$2:$O$64,1,FALSE)),0,1)</f>
        <v>0</v>
      </c>
      <c r="T424" s="154">
        <f>IF(ISERROR(VLOOKUP($H424,Validation!$P$2:$P$64,1,FALSE)),0,1)</f>
        <v>0</v>
      </c>
      <c r="U424" s="154">
        <f>IF(ISERROR(VLOOKUP($H424,Validation!$Q$2:$Q$64,1,FALSE)),0,1)</f>
        <v>0</v>
      </c>
      <c r="V424" s="154">
        <f>IF(ISERROR(VLOOKUP($H424,Validation!$R$2:$R$64,1,FALSE)),0,1)</f>
        <v>0</v>
      </c>
      <c r="W424" s="154">
        <f>IF(ISERROR(VLOOKUP($H424,Validation!$S$2:$S$64,1,FALSE)),0,1)</f>
        <v>0</v>
      </c>
    </row>
    <row r="425" spans="1:23" ht="15.75" x14ac:dyDescent="0.25">
      <c r="A425" s="155">
        <v>2018</v>
      </c>
      <c r="B425">
        <v>7</v>
      </c>
      <c r="C425">
        <v>21</v>
      </c>
      <c r="D425">
        <v>207</v>
      </c>
      <c r="E425" t="s">
        <v>19</v>
      </c>
      <c r="F425" t="s">
        <v>3933</v>
      </c>
      <c r="G425" s="154">
        <f>SUM(P425:W425)</f>
        <v>0</v>
      </c>
      <c r="H425" t="s">
        <v>3934</v>
      </c>
      <c r="I425" t="s">
        <v>79</v>
      </c>
      <c r="J425" t="s">
        <v>88</v>
      </c>
      <c r="K425" t="s">
        <v>75</v>
      </c>
      <c r="L425">
        <v>154</v>
      </c>
      <c r="M425" t="s">
        <v>118</v>
      </c>
      <c r="N425" t="s">
        <v>3935</v>
      </c>
      <c r="P425" s="154">
        <f>IF(ISERROR(VLOOKUP($H425,Validation!$L$2:$L$64,1,FALSE)),0,1)</f>
        <v>0</v>
      </c>
      <c r="Q425" s="154">
        <f>IF(ISERROR(VLOOKUP($H425,Validation!$M$2:$M$64,1,FALSE)),0,1)</f>
        <v>0</v>
      </c>
      <c r="R425" s="158">
        <f>IF(ISERROR(VLOOKUP($H425,Validation!$N$2:$N$64,1,FALSE)),0,1)</f>
        <v>0</v>
      </c>
      <c r="S425" s="154">
        <f>IF(ISERROR(VLOOKUP($H425,Validation!$O$2:$O$64,1,FALSE)),0,1)</f>
        <v>0</v>
      </c>
      <c r="T425" s="154">
        <f>IF(ISERROR(VLOOKUP($H425,Validation!$P$2:$P$64,1,FALSE)),0,1)</f>
        <v>0</v>
      </c>
      <c r="U425" s="154">
        <f>IF(ISERROR(VLOOKUP($H425,Validation!$Q$2:$Q$64,1,FALSE)),0,1)</f>
        <v>0</v>
      </c>
      <c r="V425" s="154">
        <f>IF(ISERROR(VLOOKUP($H425,Validation!$R$2:$R$64,1,FALSE)),0,1)</f>
        <v>0</v>
      </c>
      <c r="W425" s="154">
        <f>IF(ISERROR(VLOOKUP($H425,Validation!$S$2:$S$64,1,FALSE)),0,1)</f>
        <v>0</v>
      </c>
    </row>
    <row r="426" spans="1:23" ht="15.75" x14ac:dyDescent="0.25">
      <c r="A426" s="155">
        <v>2018</v>
      </c>
      <c r="B426">
        <v>7</v>
      </c>
      <c r="C426">
        <v>22</v>
      </c>
      <c r="D426">
        <v>208</v>
      </c>
      <c r="E426" t="s">
        <v>128</v>
      </c>
      <c r="F426" t="s">
        <v>3936</v>
      </c>
      <c r="G426" s="154">
        <f>SUM(P426:W426)</f>
        <v>0</v>
      </c>
      <c r="H426" t="s">
        <v>3937</v>
      </c>
      <c r="I426" t="s">
        <v>121</v>
      </c>
      <c r="J426" t="s">
        <v>71</v>
      </c>
      <c r="K426" t="s">
        <v>86</v>
      </c>
      <c r="L426">
        <v>184</v>
      </c>
      <c r="M426" t="s">
        <v>73</v>
      </c>
      <c r="N426" t="s">
        <v>1082</v>
      </c>
      <c r="P426" s="154">
        <f>IF(ISERROR(VLOOKUP($H426,Validation!$L$2:$L$64,1,FALSE)),0,1)</f>
        <v>0</v>
      </c>
      <c r="Q426" s="154">
        <f>IF(ISERROR(VLOOKUP($H426,Validation!$M$2:$M$64,1,FALSE)),0,1)</f>
        <v>0</v>
      </c>
      <c r="R426" s="158">
        <f>IF(ISERROR(VLOOKUP($H426,Validation!$N$2:$N$64,1,FALSE)),0,1)</f>
        <v>0</v>
      </c>
      <c r="S426" s="154">
        <f>IF(ISERROR(VLOOKUP($H426,Validation!$O$2:$O$64,1,FALSE)),0,1)</f>
        <v>0</v>
      </c>
      <c r="T426" s="154">
        <f>IF(ISERROR(VLOOKUP($H426,Validation!$P$2:$P$64,1,FALSE)),0,1)</f>
        <v>0</v>
      </c>
      <c r="U426" s="154">
        <f>IF(ISERROR(VLOOKUP($H426,Validation!$Q$2:$Q$64,1,FALSE)),0,1)</f>
        <v>0</v>
      </c>
      <c r="V426" s="154">
        <f>IF(ISERROR(VLOOKUP($H426,Validation!$R$2:$R$64,1,FALSE)),0,1)</f>
        <v>0</v>
      </c>
      <c r="W426" s="154">
        <f>IF(ISERROR(VLOOKUP($H426,Validation!$S$2:$S$64,1,FALSE)),0,1)</f>
        <v>0</v>
      </c>
    </row>
    <row r="427" spans="1:23" ht="15.75" x14ac:dyDescent="0.25">
      <c r="A427" s="155">
        <v>2018</v>
      </c>
      <c r="B427">
        <v>7</v>
      </c>
      <c r="C427">
        <v>23</v>
      </c>
      <c r="D427">
        <v>209</v>
      </c>
      <c r="E427" t="s">
        <v>33</v>
      </c>
      <c r="F427" t="s">
        <v>3938</v>
      </c>
      <c r="G427" s="154">
        <f>SUM(P427:W427)</f>
        <v>0</v>
      </c>
      <c r="H427" t="s">
        <v>3939</v>
      </c>
      <c r="I427" t="s">
        <v>121</v>
      </c>
      <c r="J427" t="s">
        <v>71</v>
      </c>
      <c r="K427" t="s">
        <v>75</v>
      </c>
      <c r="L427">
        <v>185</v>
      </c>
      <c r="M427" t="s">
        <v>87</v>
      </c>
      <c r="N427" t="s">
        <v>3482</v>
      </c>
      <c r="P427" s="154">
        <f>IF(ISERROR(VLOOKUP($H427,Validation!$L$2:$L$64,1,FALSE)),0,1)</f>
        <v>0</v>
      </c>
      <c r="Q427" s="154">
        <f>IF(ISERROR(VLOOKUP($H427,Validation!$M$2:$M$64,1,FALSE)),0,1)</f>
        <v>0</v>
      </c>
      <c r="R427" s="158">
        <f>IF(ISERROR(VLOOKUP($H427,Validation!$N$2:$N$64,1,FALSE)),0,1)</f>
        <v>0</v>
      </c>
      <c r="S427" s="154">
        <f>IF(ISERROR(VLOOKUP($H427,Validation!$O$2:$O$64,1,FALSE)),0,1)</f>
        <v>0</v>
      </c>
      <c r="T427" s="154">
        <f>IF(ISERROR(VLOOKUP($H427,Validation!$P$2:$P$64,1,FALSE)),0,1)</f>
        <v>0</v>
      </c>
      <c r="U427" s="154">
        <f>IF(ISERROR(VLOOKUP($H427,Validation!$Q$2:$Q$64,1,FALSE)),0,1)</f>
        <v>0</v>
      </c>
      <c r="V427" s="154">
        <f>IF(ISERROR(VLOOKUP($H427,Validation!$R$2:$R$64,1,FALSE)),0,1)</f>
        <v>0</v>
      </c>
      <c r="W427" s="154">
        <f>IF(ISERROR(VLOOKUP($H427,Validation!$S$2:$S$64,1,FALSE)),0,1)</f>
        <v>0</v>
      </c>
    </row>
    <row r="428" spans="1:23" ht="15.75" x14ac:dyDescent="0.25">
      <c r="A428" s="155">
        <v>2018</v>
      </c>
      <c r="B428">
        <v>7</v>
      </c>
      <c r="C428">
        <v>24</v>
      </c>
      <c r="D428">
        <v>210</v>
      </c>
      <c r="E428" t="s">
        <v>21</v>
      </c>
      <c r="G428" s="154">
        <f>SUM(P428:W428)</f>
        <v>0</v>
      </c>
      <c r="H428" t="s">
        <v>3940</v>
      </c>
      <c r="I428" t="s">
        <v>70</v>
      </c>
      <c r="J428" t="s">
        <v>74</v>
      </c>
      <c r="K428" t="s">
        <v>78</v>
      </c>
      <c r="L428">
        <v>175</v>
      </c>
      <c r="M428" t="s">
        <v>93</v>
      </c>
      <c r="N428" t="s">
        <v>3300</v>
      </c>
      <c r="P428" s="154">
        <f>IF(ISERROR(VLOOKUP($H428,Validation!$L$2:$L$64,1,FALSE)),0,1)</f>
        <v>0</v>
      </c>
      <c r="Q428" s="154">
        <f>IF(ISERROR(VLOOKUP($H428,Validation!$M$2:$M$64,1,FALSE)),0,1)</f>
        <v>0</v>
      </c>
      <c r="R428" s="158">
        <f>IF(ISERROR(VLOOKUP($H428,Validation!$N$2:$N$64,1,FALSE)),0,1)</f>
        <v>0</v>
      </c>
      <c r="S428" s="154">
        <f>IF(ISERROR(VLOOKUP($H428,Validation!$O$2:$O$64,1,FALSE)),0,1)</f>
        <v>0</v>
      </c>
      <c r="T428" s="154">
        <f>IF(ISERROR(VLOOKUP($H428,Validation!$P$2:$P$64,1,FALSE)),0,1)</f>
        <v>0</v>
      </c>
      <c r="U428" s="154">
        <f>IF(ISERROR(VLOOKUP($H428,Validation!$Q$2:$Q$64,1,FALSE)),0,1)</f>
        <v>0</v>
      </c>
      <c r="V428" s="154">
        <f>IF(ISERROR(VLOOKUP($H428,Validation!$R$2:$R$64,1,FALSE)),0,1)</f>
        <v>0</v>
      </c>
      <c r="W428" s="154">
        <f>IF(ISERROR(VLOOKUP($H428,Validation!$S$2:$S$64,1,FALSE)),0,1)</f>
        <v>0</v>
      </c>
    </row>
    <row r="429" spans="1:23" ht="15.75" x14ac:dyDescent="0.25">
      <c r="A429" s="155">
        <v>2018</v>
      </c>
      <c r="B429">
        <v>7</v>
      </c>
      <c r="C429">
        <v>25</v>
      </c>
      <c r="D429">
        <v>211</v>
      </c>
      <c r="E429" t="s">
        <v>33</v>
      </c>
      <c r="G429" s="154">
        <f>SUM(P429:W429)</f>
        <v>0</v>
      </c>
      <c r="H429" t="s">
        <v>3941</v>
      </c>
      <c r="I429" t="s">
        <v>85</v>
      </c>
      <c r="J429" t="s">
        <v>81</v>
      </c>
      <c r="K429" t="s">
        <v>72</v>
      </c>
      <c r="L429">
        <v>176</v>
      </c>
      <c r="M429" t="s">
        <v>92</v>
      </c>
      <c r="N429" t="s">
        <v>3512</v>
      </c>
      <c r="P429" s="154">
        <f>IF(ISERROR(VLOOKUP($H429,Validation!$L$2:$L$64,1,FALSE)),0,1)</f>
        <v>0</v>
      </c>
      <c r="Q429" s="154">
        <f>IF(ISERROR(VLOOKUP($H429,Validation!$M$2:$M$64,1,FALSE)),0,1)</f>
        <v>0</v>
      </c>
      <c r="R429" s="158">
        <f>IF(ISERROR(VLOOKUP($H429,Validation!$N$2:$N$64,1,FALSE)),0,1)</f>
        <v>0</v>
      </c>
      <c r="S429" s="154">
        <f>IF(ISERROR(VLOOKUP($H429,Validation!$O$2:$O$64,1,FALSE)),0,1)</f>
        <v>0</v>
      </c>
      <c r="T429" s="154">
        <f>IF(ISERROR(VLOOKUP($H429,Validation!$P$2:$P$64,1,FALSE)),0,1)</f>
        <v>0</v>
      </c>
      <c r="U429" s="154">
        <f>IF(ISERROR(VLOOKUP($H429,Validation!$Q$2:$Q$64,1,FALSE)),0,1)</f>
        <v>0</v>
      </c>
      <c r="V429" s="154">
        <f>IF(ISERROR(VLOOKUP($H429,Validation!$R$2:$R$64,1,FALSE)),0,1)</f>
        <v>0</v>
      </c>
      <c r="W429" s="154">
        <f>IF(ISERROR(VLOOKUP($H429,Validation!$S$2:$S$64,1,FALSE)),0,1)</f>
        <v>0</v>
      </c>
    </row>
    <row r="430" spans="1:23" ht="15.75" x14ac:dyDescent="0.25">
      <c r="A430" s="155">
        <v>2018</v>
      </c>
      <c r="B430">
        <v>7</v>
      </c>
      <c r="C430">
        <v>26</v>
      </c>
      <c r="D430">
        <v>212</v>
      </c>
      <c r="E430" t="s">
        <v>9</v>
      </c>
      <c r="G430" s="154">
        <f>SUM(P430:W430)</f>
        <v>0</v>
      </c>
      <c r="H430" t="s">
        <v>3942</v>
      </c>
      <c r="I430" t="s">
        <v>70</v>
      </c>
      <c r="J430" t="s">
        <v>81</v>
      </c>
      <c r="K430" t="s">
        <v>86</v>
      </c>
      <c r="L430">
        <v>183</v>
      </c>
      <c r="M430" t="s">
        <v>92</v>
      </c>
      <c r="N430" t="s">
        <v>1161</v>
      </c>
      <c r="P430" s="154">
        <f>IF(ISERROR(VLOOKUP($H430,Validation!$L$2:$L$64,1,FALSE)),0,1)</f>
        <v>0</v>
      </c>
      <c r="Q430" s="154">
        <f>IF(ISERROR(VLOOKUP($H430,Validation!$M$2:$M$64,1,FALSE)),0,1)</f>
        <v>0</v>
      </c>
      <c r="R430" s="158">
        <f>IF(ISERROR(VLOOKUP($H430,Validation!$N$2:$N$64,1,FALSE)),0,1)</f>
        <v>0</v>
      </c>
      <c r="S430" s="154">
        <f>IF(ISERROR(VLOOKUP($H430,Validation!$O$2:$O$64,1,FALSE)),0,1)</f>
        <v>0</v>
      </c>
      <c r="T430" s="154">
        <f>IF(ISERROR(VLOOKUP($H430,Validation!$P$2:$P$64,1,FALSE)),0,1)</f>
        <v>0</v>
      </c>
      <c r="U430" s="154">
        <f>IF(ISERROR(VLOOKUP($H430,Validation!$Q$2:$Q$64,1,FALSE)),0,1)</f>
        <v>0</v>
      </c>
      <c r="V430" s="154">
        <f>IF(ISERROR(VLOOKUP($H430,Validation!$R$2:$R$64,1,FALSE)),0,1)</f>
        <v>0</v>
      </c>
      <c r="W430" s="154">
        <f>IF(ISERROR(VLOOKUP($H430,Validation!$S$2:$S$64,1,FALSE)),0,1)</f>
        <v>0</v>
      </c>
    </row>
    <row r="431" spans="1:23" ht="15.75" x14ac:dyDescent="0.25">
      <c r="A431" s="155">
        <v>2018</v>
      </c>
      <c r="B431">
        <v>7</v>
      </c>
      <c r="C431">
        <v>27</v>
      </c>
      <c r="D431">
        <v>213</v>
      </c>
      <c r="E431" t="s">
        <v>3081</v>
      </c>
      <c r="G431" s="154">
        <f>SUM(P431:W431)</f>
        <v>0</v>
      </c>
      <c r="H431" t="s">
        <v>3943</v>
      </c>
      <c r="I431" t="s">
        <v>121</v>
      </c>
      <c r="J431" t="s">
        <v>80</v>
      </c>
      <c r="K431" t="s">
        <v>77</v>
      </c>
      <c r="L431">
        <v>196</v>
      </c>
      <c r="M431" t="s">
        <v>122</v>
      </c>
      <c r="N431" t="s">
        <v>1092</v>
      </c>
      <c r="P431" s="154">
        <f>IF(ISERROR(VLOOKUP($H431,Validation!$L$2:$L$64,1,FALSE)),0,1)</f>
        <v>0</v>
      </c>
      <c r="Q431" s="154">
        <f>IF(ISERROR(VLOOKUP($H431,Validation!$M$2:$M$64,1,FALSE)),0,1)</f>
        <v>0</v>
      </c>
      <c r="R431" s="158">
        <f>IF(ISERROR(VLOOKUP($H431,Validation!$N$2:$N$64,1,FALSE)),0,1)</f>
        <v>0</v>
      </c>
      <c r="S431" s="154">
        <f>IF(ISERROR(VLOOKUP($H431,Validation!$O$2:$O$64,1,FALSE)),0,1)</f>
        <v>0</v>
      </c>
      <c r="T431" s="154">
        <f>IF(ISERROR(VLOOKUP($H431,Validation!$P$2:$P$64,1,FALSE)),0,1)</f>
        <v>0</v>
      </c>
      <c r="U431" s="154">
        <f>IF(ISERROR(VLOOKUP($H431,Validation!$Q$2:$Q$64,1,FALSE)),0,1)</f>
        <v>0</v>
      </c>
      <c r="V431" s="154">
        <f>IF(ISERROR(VLOOKUP($H431,Validation!$R$2:$R$64,1,FALSE)),0,1)</f>
        <v>0</v>
      </c>
      <c r="W431" s="154">
        <f>IF(ISERROR(VLOOKUP($H431,Validation!$S$2:$S$64,1,FALSE)),0,1)</f>
        <v>0</v>
      </c>
    </row>
    <row r="432" spans="1:23" ht="15.75" x14ac:dyDescent="0.25">
      <c r="A432" s="155">
        <v>2018</v>
      </c>
      <c r="B432">
        <v>7</v>
      </c>
      <c r="C432">
        <v>28</v>
      </c>
      <c r="D432">
        <v>214</v>
      </c>
      <c r="E432" t="s">
        <v>32</v>
      </c>
      <c r="G432" s="154">
        <f>SUM(P432:W432)</f>
        <v>0</v>
      </c>
      <c r="H432" t="s">
        <v>3944</v>
      </c>
      <c r="I432" t="s">
        <v>121</v>
      </c>
      <c r="J432" t="s">
        <v>71</v>
      </c>
      <c r="K432" t="s">
        <v>77</v>
      </c>
      <c r="L432">
        <v>196</v>
      </c>
      <c r="M432" t="s">
        <v>1158</v>
      </c>
      <c r="N432" t="s">
        <v>3906</v>
      </c>
      <c r="P432" s="154">
        <f>IF(ISERROR(VLOOKUP($H432,Validation!$L$2:$L$64,1,FALSE)),0,1)</f>
        <v>0</v>
      </c>
      <c r="Q432" s="154">
        <f>IF(ISERROR(VLOOKUP($H432,Validation!$M$2:$M$64,1,FALSE)),0,1)</f>
        <v>0</v>
      </c>
      <c r="R432" s="158">
        <f>IF(ISERROR(VLOOKUP($H432,Validation!$N$2:$N$64,1,FALSE)),0,1)</f>
        <v>0</v>
      </c>
      <c r="S432" s="154">
        <f>IF(ISERROR(VLOOKUP($H432,Validation!$O$2:$O$64,1,FALSE)),0,1)</f>
        <v>0</v>
      </c>
      <c r="T432" s="154">
        <f>IF(ISERROR(VLOOKUP($H432,Validation!$P$2:$P$64,1,FALSE)),0,1)</f>
        <v>0</v>
      </c>
      <c r="U432" s="154">
        <f>IF(ISERROR(VLOOKUP($H432,Validation!$Q$2:$Q$64,1,FALSE)),0,1)</f>
        <v>0</v>
      </c>
      <c r="V432" s="154">
        <f>IF(ISERROR(VLOOKUP($H432,Validation!$R$2:$R$64,1,FALSE)),0,1)</f>
        <v>0</v>
      </c>
      <c r="W432" s="154">
        <f>IF(ISERROR(VLOOKUP($H432,Validation!$S$2:$S$64,1,FALSE)),0,1)</f>
        <v>0</v>
      </c>
    </row>
    <row r="433" spans="1:23" ht="15.75" x14ac:dyDescent="0.25">
      <c r="A433" s="155">
        <v>2018</v>
      </c>
      <c r="B433">
        <v>7</v>
      </c>
      <c r="C433">
        <v>29</v>
      </c>
      <c r="D433">
        <v>215</v>
      </c>
      <c r="E433" t="s">
        <v>35</v>
      </c>
      <c r="G433" s="154">
        <f>SUM(P433:W433)</f>
        <v>0</v>
      </c>
      <c r="H433" t="s">
        <v>3945</v>
      </c>
      <c r="I433" t="s">
        <v>70</v>
      </c>
      <c r="J433" t="s">
        <v>71</v>
      </c>
      <c r="K433" t="s">
        <v>99</v>
      </c>
      <c r="L433">
        <v>189</v>
      </c>
      <c r="M433" t="s">
        <v>132</v>
      </c>
      <c r="N433" t="s">
        <v>1110</v>
      </c>
      <c r="P433" s="154">
        <f>IF(ISERROR(VLOOKUP($H433,Validation!$L$2:$L$64,1,FALSE)),0,1)</f>
        <v>0</v>
      </c>
      <c r="Q433" s="154">
        <f>IF(ISERROR(VLOOKUP($H433,Validation!$M$2:$M$64,1,FALSE)),0,1)</f>
        <v>0</v>
      </c>
      <c r="R433" s="158">
        <f>IF(ISERROR(VLOOKUP($H433,Validation!$N$2:$N$64,1,FALSE)),0,1)</f>
        <v>0</v>
      </c>
      <c r="S433" s="154">
        <f>IF(ISERROR(VLOOKUP($H433,Validation!$O$2:$O$64,1,FALSE)),0,1)</f>
        <v>0</v>
      </c>
      <c r="T433" s="154">
        <f>IF(ISERROR(VLOOKUP($H433,Validation!$P$2:$P$64,1,FALSE)),0,1)</f>
        <v>0</v>
      </c>
      <c r="U433" s="154">
        <f>IF(ISERROR(VLOOKUP($H433,Validation!$Q$2:$Q$64,1,FALSE)),0,1)</f>
        <v>0</v>
      </c>
      <c r="V433" s="154">
        <f>IF(ISERROR(VLOOKUP($H433,Validation!$R$2:$R$64,1,FALSE)),0,1)</f>
        <v>0</v>
      </c>
      <c r="W433" s="154">
        <f>IF(ISERROR(VLOOKUP($H433,Validation!$S$2:$S$64,1,FALSE)),0,1)</f>
        <v>0</v>
      </c>
    </row>
    <row r="434" spans="1:23" ht="15.75" x14ac:dyDescent="0.25">
      <c r="A434" s="155">
        <v>2018</v>
      </c>
      <c r="B434">
        <v>7</v>
      </c>
      <c r="C434">
        <v>30</v>
      </c>
      <c r="D434">
        <v>216</v>
      </c>
      <c r="E434" t="s">
        <v>26</v>
      </c>
      <c r="F434" t="s">
        <v>3946</v>
      </c>
      <c r="G434" s="154">
        <f>SUM(P434:W434)</f>
        <v>0</v>
      </c>
      <c r="H434" t="s">
        <v>3947</v>
      </c>
      <c r="I434" t="s">
        <v>85</v>
      </c>
      <c r="J434" t="s">
        <v>74</v>
      </c>
      <c r="K434" t="s">
        <v>86</v>
      </c>
      <c r="L434">
        <v>174</v>
      </c>
      <c r="M434" t="s">
        <v>1095</v>
      </c>
      <c r="N434" t="s">
        <v>3881</v>
      </c>
      <c r="P434" s="154">
        <f>IF(ISERROR(VLOOKUP($H434,Validation!$L$2:$L$64,1,FALSE)),0,1)</f>
        <v>0</v>
      </c>
      <c r="Q434" s="154">
        <f>IF(ISERROR(VLOOKUP($H434,Validation!$M$2:$M$64,1,FALSE)),0,1)</f>
        <v>0</v>
      </c>
      <c r="R434" s="158">
        <f>IF(ISERROR(VLOOKUP($H434,Validation!$N$2:$N$64,1,FALSE)),0,1)</f>
        <v>0</v>
      </c>
      <c r="S434" s="154">
        <f>IF(ISERROR(VLOOKUP($H434,Validation!$O$2:$O$64,1,FALSE)),0,1)</f>
        <v>0</v>
      </c>
      <c r="T434" s="154">
        <f>IF(ISERROR(VLOOKUP($H434,Validation!$P$2:$P$64,1,FALSE)),0,1)</f>
        <v>0</v>
      </c>
      <c r="U434" s="154">
        <f>IF(ISERROR(VLOOKUP($H434,Validation!$Q$2:$Q$64,1,FALSE)),0,1)</f>
        <v>0</v>
      </c>
      <c r="V434" s="154">
        <f>IF(ISERROR(VLOOKUP($H434,Validation!$R$2:$R$64,1,FALSE)),0,1)</f>
        <v>0</v>
      </c>
      <c r="W434" s="154">
        <f>IF(ISERROR(VLOOKUP($H434,Validation!$S$2:$S$64,1,FALSE)),0,1)</f>
        <v>0</v>
      </c>
    </row>
    <row r="435" spans="1:23" ht="15.75" x14ac:dyDescent="0.25">
      <c r="A435" s="155">
        <v>2018</v>
      </c>
      <c r="B435">
        <v>7</v>
      </c>
      <c r="C435">
        <v>31</v>
      </c>
      <c r="D435">
        <v>217</v>
      </c>
      <c r="E435" t="s">
        <v>1119</v>
      </c>
      <c r="G435" s="154">
        <f>SUM(P435:W435)</f>
        <v>0</v>
      </c>
      <c r="H435" t="s">
        <v>3948</v>
      </c>
      <c r="I435" t="s">
        <v>70</v>
      </c>
      <c r="J435" t="s">
        <v>71</v>
      </c>
      <c r="K435" t="s">
        <v>86</v>
      </c>
      <c r="L435">
        <v>175</v>
      </c>
      <c r="M435" t="s">
        <v>82</v>
      </c>
      <c r="N435" t="s">
        <v>3426</v>
      </c>
      <c r="P435" s="154">
        <f>IF(ISERROR(VLOOKUP($H435,Validation!$L$2:$L$64,1,FALSE)),0,1)</f>
        <v>0</v>
      </c>
      <c r="Q435" s="154">
        <f>IF(ISERROR(VLOOKUP($H435,Validation!$M$2:$M$64,1,FALSE)),0,1)</f>
        <v>0</v>
      </c>
      <c r="R435" s="158">
        <f>IF(ISERROR(VLOOKUP($H435,Validation!$N$2:$N$64,1,FALSE)),0,1)</f>
        <v>0</v>
      </c>
      <c r="S435" s="154">
        <f>IF(ISERROR(VLOOKUP($H435,Validation!$O$2:$O$64,1,FALSE)),0,1)</f>
        <v>0</v>
      </c>
      <c r="T435" s="154">
        <f>IF(ISERROR(VLOOKUP($H435,Validation!$P$2:$P$64,1,FALSE)),0,1)</f>
        <v>0</v>
      </c>
      <c r="U435" s="154">
        <f>IF(ISERROR(VLOOKUP($H435,Validation!$Q$2:$Q$64,1,FALSE)),0,1)</f>
        <v>0</v>
      </c>
      <c r="V435" s="154">
        <f>IF(ISERROR(VLOOKUP($H435,Validation!$R$2:$R$64,1,FALSE)),0,1)</f>
        <v>0</v>
      </c>
      <c r="W435" s="154">
        <f>IF(ISERROR(VLOOKUP($H435,Validation!$S$2:$S$64,1,FALSE)),0,1)</f>
        <v>0</v>
      </c>
    </row>
    <row r="436" spans="1:23" ht="15.75" x14ac:dyDescent="0.25">
      <c r="A436" s="155">
        <v>2017</v>
      </c>
      <c r="B436">
        <v>1</v>
      </c>
      <c r="C436">
        <v>1</v>
      </c>
      <c r="D436">
        <v>1</v>
      </c>
      <c r="E436" t="s">
        <v>24</v>
      </c>
      <c r="G436" s="154">
        <f>SUM(P436:W436)</f>
        <v>1</v>
      </c>
      <c r="H436" t="s">
        <v>129</v>
      </c>
      <c r="I436" t="s">
        <v>70</v>
      </c>
      <c r="J436" t="s">
        <v>3233</v>
      </c>
      <c r="K436" t="s">
        <v>86</v>
      </c>
      <c r="L436">
        <v>179</v>
      </c>
      <c r="M436" t="s">
        <v>87</v>
      </c>
      <c r="N436" t="s">
        <v>1077</v>
      </c>
      <c r="P436" s="154">
        <f>IF(ISERROR(VLOOKUP($H436,Validation!$L$2:$L$64,1,FALSE)),0,1)</f>
        <v>0</v>
      </c>
      <c r="Q436" s="154">
        <f>IF(ISERROR(VLOOKUP($H436,Validation!$M$2:$M$64,1,FALSE)),0,1)</f>
        <v>0</v>
      </c>
      <c r="R436" s="158">
        <f>IF(ISERROR(VLOOKUP($H436,Validation!$N$2:$N$64,1,FALSE)),0,1)</f>
        <v>0</v>
      </c>
      <c r="S436" s="154">
        <f>IF(ISERROR(VLOOKUP($H436,Validation!$O$2:$O$64,1,FALSE)),0,1)</f>
        <v>0</v>
      </c>
      <c r="T436" s="154">
        <f>IF(ISERROR(VLOOKUP($H436,Validation!$P$2:$P$64,1,FALSE)),0,1)</f>
        <v>0</v>
      </c>
      <c r="U436" s="154">
        <f>IF(ISERROR(VLOOKUP($H436,Validation!$Q$2:$Q$64,1,FALSE)),0,1)</f>
        <v>0</v>
      </c>
      <c r="V436" s="154">
        <f>IF(ISERROR(VLOOKUP($H436,Validation!$R$2:$R$64,1,FALSE)),0,1)</f>
        <v>0</v>
      </c>
      <c r="W436" s="154">
        <f>IF(ISERROR(VLOOKUP($H436,Validation!$S$2:$S$64,1,FALSE)),0,1)</f>
        <v>1</v>
      </c>
    </row>
    <row r="437" spans="1:23" ht="15.75" x14ac:dyDescent="0.25">
      <c r="A437" s="155">
        <v>2017</v>
      </c>
      <c r="B437">
        <v>1</v>
      </c>
      <c r="C437">
        <v>2</v>
      </c>
      <c r="D437">
        <v>2</v>
      </c>
      <c r="E437" t="s">
        <v>28</v>
      </c>
      <c r="G437" s="154">
        <f>SUM(P437:W437)</f>
        <v>1</v>
      </c>
      <c r="H437" t="s">
        <v>130</v>
      </c>
      <c r="I437" t="s">
        <v>70</v>
      </c>
      <c r="J437" t="s">
        <v>71</v>
      </c>
      <c r="K437" t="s">
        <v>75</v>
      </c>
      <c r="L437">
        <v>199</v>
      </c>
      <c r="M437" t="s">
        <v>82</v>
      </c>
      <c r="N437" t="s">
        <v>3234</v>
      </c>
      <c r="P437" s="154">
        <f>IF(ISERROR(VLOOKUP($H437,Validation!$L$2:$L$64,1,FALSE)),0,1)</f>
        <v>0</v>
      </c>
      <c r="Q437" s="154">
        <f>IF(ISERROR(VLOOKUP($H437,Validation!$M$2:$M$64,1,FALSE)),0,1)</f>
        <v>0</v>
      </c>
      <c r="R437" s="158">
        <f>IF(ISERROR(VLOOKUP($H437,Validation!$N$2:$N$64,1,FALSE)),0,1)</f>
        <v>0</v>
      </c>
      <c r="S437" s="154">
        <f>IF(ISERROR(VLOOKUP($H437,Validation!$O$2:$O$64,1,FALSE)),0,1)</f>
        <v>0</v>
      </c>
      <c r="T437" s="154">
        <f>IF(ISERROR(VLOOKUP($H437,Validation!$P$2:$P$64,1,FALSE)),0,1)</f>
        <v>0</v>
      </c>
      <c r="U437" s="154">
        <f>IF(ISERROR(VLOOKUP($H437,Validation!$Q$2:$Q$64,1,FALSE)),0,1)</f>
        <v>0</v>
      </c>
      <c r="V437" s="154">
        <f>IF(ISERROR(VLOOKUP($H437,Validation!$R$2:$R$64,1,FALSE)),0,1)</f>
        <v>1</v>
      </c>
      <c r="W437" s="154">
        <f>IF(ISERROR(VLOOKUP($H437,Validation!$S$2:$S$64,1,FALSE)),0,1)</f>
        <v>0</v>
      </c>
    </row>
    <row r="438" spans="1:23" ht="15.75" x14ac:dyDescent="0.25">
      <c r="A438" s="155">
        <v>2017</v>
      </c>
      <c r="B438">
        <v>1</v>
      </c>
      <c r="C438">
        <v>3</v>
      </c>
      <c r="D438">
        <v>3</v>
      </c>
      <c r="E438" t="s">
        <v>16</v>
      </c>
      <c r="G438" s="154">
        <f>SUM(P438:W438)</f>
        <v>1</v>
      </c>
      <c r="H438" t="s">
        <v>131</v>
      </c>
      <c r="I438" t="s">
        <v>79</v>
      </c>
      <c r="J438" t="s">
        <v>88</v>
      </c>
      <c r="K438" t="s">
        <v>72</v>
      </c>
      <c r="L438">
        <v>172</v>
      </c>
      <c r="M438" t="s">
        <v>89</v>
      </c>
      <c r="N438" t="s">
        <v>3235</v>
      </c>
      <c r="P438" s="154">
        <f>IF(ISERROR(VLOOKUP($H438,Validation!$L$2:$L$64,1,FALSE)),0,1)</f>
        <v>0</v>
      </c>
      <c r="Q438" s="154">
        <f>IF(ISERROR(VLOOKUP($H438,Validation!$M$2:$M$64,1,FALSE)),0,1)</f>
        <v>0</v>
      </c>
      <c r="R438" s="158">
        <f>IF(ISERROR(VLOOKUP($H438,Validation!$N$2:$N$64,1,FALSE)),0,1)</f>
        <v>0</v>
      </c>
      <c r="S438" s="154">
        <f>IF(ISERROR(VLOOKUP($H438,Validation!$O$2:$O$64,1,FALSE)),0,1)</f>
        <v>0</v>
      </c>
      <c r="T438" s="154">
        <f>IF(ISERROR(VLOOKUP($H438,Validation!$P$2:$P$64,1,FALSE)),0,1)</f>
        <v>1</v>
      </c>
      <c r="U438" s="154">
        <f>IF(ISERROR(VLOOKUP($H438,Validation!$Q$2:$Q$64,1,FALSE)),0,1)</f>
        <v>0</v>
      </c>
      <c r="V438" s="154">
        <f>IF(ISERROR(VLOOKUP($H438,Validation!$R$2:$R$64,1,FALSE)),0,1)</f>
        <v>0</v>
      </c>
      <c r="W438" s="154">
        <f>IF(ISERROR(VLOOKUP($H438,Validation!$S$2:$S$64,1,FALSE)),0,1)</f>
        <v>0</v>
      </c>
    </row>
    <row r="439" spans="1:23" ht="15.75" x14ac:dyDescent="0.25">
      <c r="A439" s="155">
        <v>2017</v>
      </c>
      <c r="B439">
        <v>1</v>
      </c>
      <c r="C439">
        <v>4</v>
      </c>
      <c r="D439">
        <v>4</v>
      </c>
      <c r="E439" t="s">
        <v>15</v>
      </c>
      <c r="G439" s="154">
        <f>SUM(P439:W439)</f>
        <v>1</v>
      </c>
      <c r="H439" t="s">
        <v>3236</v>
      </c>
      <c r="I439" t="s">
        <v>79</v>
      </c>
      <c r="J439" t="s">
        <v>71</v>
      </c>
      <c r="K439" t="s">
        <v>78</v>
      </c>
      <c r="L439">
        <v>187</v>
      </c>
      <c r="M439" t="s">
        <v>132</v>
      </c>
      <c r="N439" t="s">
        <v>3237</v>
      </c>
      <c r="P439" s="154">
        <f>IF(ISERROR(VLOOKUP($H439,Validation!$L$2:$L$64,1,FALSE)),0,1)</f>
        <v>0</v>
      </c>
      <c r="Q439" s="154">
        <f>IF(ISERROR(VLOOKUP($H439,Validation!$M$2:$M$64,1,FALSE)),0,1)</f>
        <v>1</v>
      </c>
      <c r="R439" s="158">
        <f>IF(ISERROR(VLOOKUP($H439,Validation!$N$2:$N$64,1,FALSE)),0,1)</f>
        <v>0</v>
      </c>
      <c r="S439" s="154">
        <f>IF(ISERROR(VLOOKUP($H439,Validation!$O$2:$O$64,1,FALSE)),0,1)</f>
        <v>0</v>
      </c>
      <c r="T439" s="154">
        <f>IF(ISERROR(VLOOKUP($H439,Validation!$P$2:$P$64,1,FALSE)),0,1)</f>
        <v>0</v>
      </c>
      <c r="U439" s="154">
        <f>IF(ISERROR(VLOOKUP($H439,Validation!$Q$2:$Q$64,1,FALSE)),0,1)</f>
        <v>0</v>
      </c>
      <c r="V439" s="154">
        <f>IF(ISERROR(VLOOKUP($H439,Validation!$R$2:$R$64,1,FALSE)),0,1)</f>
        <v>0</v>
      </c>
      <c r="W439" s="154">
        <f>IF(ISERROR(VLOOKUP($H439,Validation!$S$2:$S$64,1,FALSE)),0,1)</f>
        <v>0</v>
      </c>
    </row>
    <row r="440" spans="1:23" ht="15.75" x14ac:dyDescent="0.25">
      <c r="A440" s="155">
        <v>2017</v>
      </c>
      <c r="B440">
        <v>1</v>
      </c>
      <c r="C440">
        <v>5</v>
      </c>
      <c r="D440">
        <v>5</v>
      </c>
      <c r="E440" t="s">
        <v>34</v>
      </c>
      <c r="G440" s="154">
        <f>SUM(P440:W440)</f>
        <v>1</v>
      </c>
      <c r="H440" t="s">
        <v>3238</v>
      </c>
      <c r="I440" t="s">
        <v>70</v>
      </c>
      <c r="J440" t="s">
        <v>94</v>
      </c>
      <c r="K440" t="s">
        <v>86</v>
      </c>
      <c r="L440">
        <v>165</v>
      </c>
      <c r="M440" t="s">
        <v>102</v>
      </c>
      <c r="N440" t="s">
        <v>1175</v>
      </c>
      <c r="P440" s="154">
        <f>IF(ISERROR(VLOOKUP($H440,Validation!$L$2:$L$64,1,FALSE)),0,1)</f>
        <v>0</v>
      </c>
      <c r="Q440" s="154">
        <f>IF(ISERROR(VLOOKUP($H440,Validation!$M$2:$M$64,1,FALSE)),0,1)</f>
        <v>0</v>
      </c>
      <c r="R440" s="158">
        <f>IF(ISERROR(VLOOKUP($H440,Validation!$N$2:$N$64,1,FALSE)),0,1)</f>
        <v>0</v>
      </c>
      <c r="S440" s="154">
        <f>IF(ISERROR(VLOOKUP($H440,Validation!$O$2:$O$64,1,FALSE)),0,1)</f>
        <v>0</v>
      </c>
      <c r="T440" s="154">
        <f>IF(ISERROR(VLOOKUP($H440,Validation!$P$2:$P$64,1,FALSE)),0,1)</f>
        <v>1</v>
      </c>
      <c r="U440" s="154">
        <f>IF(ISERROR(VLOOKUP($H440,Validation!$Q$2:$Q$64,1,FALSE)),0,1)</f>
        <v>0</v>
      </c>
      <c r="V440" s="154">
        <f>IF(ISERROR(VLOOKUP($H440,Validation!$R$2:$R$64,1,FALSE)),0,1)</f>
        <v>0</v>
      </c>
      <c r="W440" s="154">
        <f>IF(ISERROR(VLOOKUP($H440,Validation!$S$2:$S$64,1,FALSE)),0,1)</f>
        <v>0</v>
      </c>
    </row>
    <row r="441" spans="1:23" ht="15.75" x14ac:dyDescent="0.25">
      <c r="A441" s="155">
        <v>2017</v>
      </c>
      <c r="B441">
        <v>1</v>
      </c>
      <c r="C441">
        <v>6</v>
      </c>
      <c r="D441">
        <v>6</v>
      </c>
      <c r="E441" t="s">
        <v>128</v>
      </c>
      <c r="G441" s="154">
        <f>SUM(P441:W441)</f>
        <v>1</v>
      </c>
      <c r="H441" t="s">
        <v>133</v>
      </c>
      <c r="I441" t="s">
        <v>70</v>
      </c>
      <c r="J441" t="s">
        <v>71</v>
      </c>
      <c r="K441" t="s">
        <v>86</v>
      </c>
      <c r="L441">
        <v>178</v>
      </c>
      <c r="M441" t="s">
        <v>82</v>
      </c>
      <c r="N441" t="s">
        <v>3239</v>
      </c>
      <c r="P441" s="154">
        <f>IF(ISERROR(VLOOKUP($H441,Validation!$L$2:$L$64,1,FALSE)),0,1)</f>
        <v>0</v>
      </c>
      <c r="Q441" s="154">
        <f>IF(ISERROR(VLOOKUP($H441,Validation!$M$2:$M$64,1,FALSE)),0,1)</f>
        <v>0</v>
      </c>
      <c r="R441" s="158">
        <f>IF(ISERROR(VLOOKUP($H441,Validation!$N$2:$N$64,1,FALSE)),0,1)</f>
        <v>0</v>
      </c>
      <c r="S441" s="154">
        <f>IF(ISERROR(VLOOKUP($H441,Validation!$O$2:$O$64,1,FALSE)),0,1)</f>
        <v>1</v>
      </c>
      <c r="T441" s="154">
        <f>IF(ISERROR(VLOOKUP($H441,Validation!$P$2:$P$64,1,FALSE)),0,1)</f>
        <v>0</v>
      </c>
      <c r="U441" s="154">
        <f>IF(ISERROR(VLOOKUP($H441,Validation!$Q$2:$Q$64,1,FALSE)),0,1)</f>
        <v>0</v>
      </c>
      <c r="V441" s="154">
        <f>IF(ISERROR(VLOOKUP($H441,Validation!$R$2:$R$64,1,FALSE)),0,1)</f>
        <v>0</v>
      </c>
      <c r="W441" s="154">
        <f>IF(ISERROR(VLOOKUP($H441,Validation!$S$2:$S$64,1,FALSE)),0,1)</f>
        <v>0</v>
      </c>
    </row>
    <row r="442" spans="1:23" ht="15.75" x14ac:dyDescent="0.25">
      <c r="A442" s="155">
        <v>2017</v>
      </c>
      <c r="B442">
        <v>1</v>
      </c>
      <c r="C442">
        <v>7</v>
      </c>
      <c r="D442">
        <v>7</v>
      </c>
      <c r="E442" t="s">
        <v>26</v>
      </c>
      <c r="F442" t="s">
        <v>3240</v>
      </c>
      <c r="G442" s="154">
        <f>SUM(P442:W442)</f>
        <v>1</v>
      </c>
      <c r="H442" t="s">
        <v>134</v>
      </c>
      <c r="I442" t="s">
        <v>70</v>
      </c>
      <c r="J442" t="s">
        <v>94</v>
      </c>
      <c r="K442" t="s">
        <v>78</v>
      </c>
      <c r="L442">
        <v>201</v>
      </c>
      <c r="M442" t="s">
        <v>95</v>
      </c>
      <c r="N442" t="s">
        <v>135</v>
      </c>
      <c r="P442" s="154">
        <f>IF(ISERROR(VLOOKUP($H442,Validation!$L$2:$L$64,1,FALSE)),0,1)</f>
        <v>1</v>
      </c>
      <c r="Q442" s="154">
        <f>IF(ISERROR(VLOOKUP($H442,Validation!$M$2:$M$64,1,FALSE)),0,1)</f>
        <v>0</v>
      </c>
      <c r="R442" s="158">
        <f>IF(ISERROR(VLOOKUP($H442,Validation!$N$2:$N$64,1,FALSE)),0,1)</f>
        <v>0</v>
      </c>
      <c r="S442" s="154">
        <f>IF(ISERROR(VLOOKUP($H442,Validation!$O$2:$O$64,1,FALSE)),0,1)</f>
        <v>0</v>
      </c>
      <c r="T442" s="154">
        <f>IF(ISERROR(VLOOKUP($H442,Validation!$P$2:$P$64,1,FALSE)),0,1)</f>
        <v>0</v>
      </c>
      <c r="U442" s="154">
        <f>IF(ISERROR(VLOOKUP($H442,Validation!$Q$2:$Q$64,1,FALSE)),0,1)</f>
        <v>0</v>
      </c>
      <c r="V442" s="154">
        <f>IF(ISERROR(VLOOKUP($H442,Validation!$R$2:$R$64,1,FALSE)),0,1)</f>
        <v>0</v>
      </c>
      <c r="W442" s="154">
        <f>IF(ISERROR(VLOOKUP($H442,Validation!$S$2:$S$64,1,FALSE)),0,1)</f>
        <v>0</v>
      </c>
    </row>
    <row r="443" spans="1:23" ht="15.75" x14ac:dyDescent="0.25">
      <c r="A443" s="155">
        <v>2017</v>
      </c>
      <c r="B443">
        <v>1</v>
      </c>
      <c r="C443">
        <v>8</v>
      </c>
      <c r="D443">
        <v>8</v>
      </c>
      <c r="E443" t="s">
        <v>10</v>
      </c>
      <c r="G443" s="154">
        <f>SUM(P443:W443)</f>
        <v>1</v>
      </c>
      <c r="H443" t="s">
        <v>3241</v>
      </c>
      <c r="I443" t="s">
        <v>70</v>
      </c>
      <c r="J443" t="s">
        <v>74</v>
      </c>
      <c r="K443" t="s">
        <v>78</v>
      </c>
      <c r="L443">
        <v>199</v>
      </c>
      <c r="M443" t="s">
        <v>3108</v>
      </c>
      <c r="N443" t="s">
        <v>3242</v>
      </c>
      <c r="P443" s="154">
        <f>IF(ISERROR(VLOOKUP($H443,Validation!$L$2:$L$64,1,FALSE)),0,1)</f>
        <v>1</v>
      </c>
      <c r="Q443" s="154">
        <f>IF(ISERROR(VLOOKUP($H443,Validation!$M$2:$M$64,1,FALSE)),0,1)</f>
        <v>0</v>
      </c>
      <c r="R443" s="158">
        <f>IF(ISERROR(VLOOKUP($H443,Validation!$N$2:$N$64,1,FALSE)),0,1)</f>
        <v>0</v>
      </c>
      <c r="S443" s="154">
        <f>IF(ISERROR(VLOOKUP($H443,Validation!$O$2:$O$64,1,FALSE)),0,1)</f>
        <v>0</v>
      </c>
      <c r="T443" s="154">
        <f>IF(ISERROR(VLOOKUP($H443,Validation!$P$2:$P$64,1,FALSE)),0,1)</f>
        <v>0</v>
      </c>
      <c r="U443" s="154">
        <f>IF(ISERROR(VLOOKUP($H443,Validation!$Q$2:$Q$64,1,FALSE)),0,1)</f>
        <v>0</v>
      </c>
      <c r="V443" s="154">
        <f>IF(ISERROR(VLOOKUP($H443,Validation!$R$2:$R$64,1,FALSE)),0,1)</f>
        <v>0</v>
      </c>
      <c r="W443" s="154">
        <f>IF(ISERROR(VLOOKUP($H443,Validation!$S$2:$S$64,1,FALSE)),0,1)</f>
        <v>0</v>
      </c>
    </row>
    <row r="444" spans="1:23" ht="15.75" x14ac:dyDescent="0.25">
      <c r="A444" s="155">
        <v>2017</v>
      </c>
      <c r="B444">
        <v>1</v>
      </c>
      <c r="C444">
        <v>9</v>
      </c>
      <c r="D444">
        <v>9</v>
      </c>
      <c r="E444" t="s">
        <v>17</v>
      </c>
      <c r="G444" s="154">
        <f>SUM(P444:W444)</f>
        <v>1</v>
      </c>
      <c r="H444" t="s">
        <v>136</v>
      </c>
      <c r="I444" t="s">
        <v>70</v>
      </c>
      <c r="J444" t="s">
        <v>71</v>
      </c>
      <c r="K444" t="s">
        <v>100</v>
      </c>
      <c r="L444">
        <v>221</v>
      </c>
      <c r="M444" t="s">
        <v>82</v>
      </c>
      <c r="N444" t="s">
        <v>1197</v>
      </c>
      <c r="P444" s="154">
        <f>IF(ISERROR(VLOOKUP($H444,Validation!$L$2:$L$64,1,FALSE)),0,1)</f>
        <v>0</v>
      </c>
      <c r="Q444" s="154">
        <f>IF(ISERROR(VLOOKUP($H444,Validation!$M$2:$M$64,1,FALSE)),0,1)</f>
        <v>0</v>
      </c>
      <c r="R444" s="158">
        <f>IF(ISERROR(VLOOKUP($H444,Validation!$N$2:$N$64,1,FALSE)),0,1)</f>
        <v>0</v>
      </c>
      <c r="S444" s="154">
        <f>IF(ISERROR(VLOOKUP($H444,Validation!$O$2:$O$64,1,FALSE)),0,1)</f>
        <v>0</v>
      </c>
      <c r="T444" s="154">
        <f>IF(ISERROR(VLOOKUP($H444,Validation!$P$2:$P$64,1,FALSE)),0,1)</f>
        <v>0</v>
      </c>
      <c r="U444" s="154">
        <f>IF(ISERROR(VLOOKUP($H444,Validation!$Q$2:$Q$64,1,FALSE)),0,1)</f>
        <v>1</v>
      </c>
      <c r="V444" s="154">
        <f>IF(ISERROR(VLOOKUP($H444,Validation!$R$2:$R$64,1,FALSE)),0,1)</f>
        <v>0</v>
      </c>
      <c r="W444" s="154">
        <f>IF(ISERROR(VLOOKUP($H444,Validation!$S$2:$S$64,1,FALSE)),0,1)</f>
        <v>0</v>
      </c>
    </row>
    <row r="445" spans="1:23" ht="15.75" x14ac:dyDescent="0.25">
      <c r="A445" s="155">
        <v>2017</v>
      </c>
      <c r="B445">
        <v>1</v>
      </c>
      <c r="C445">
        <v>10</v>
      </c>
      <c r="D445">
        <v>10</v>
      </c>
      <c r="E445" t="s">
        <v>19</v>
      </c>
      <c r="G445" s="154">
        <f>SUM(P445:W445)</f>
        <v>1</v>
      </c>
      <c r="H445" t="s">
        <v>137</v>
      </c>
      <c r="I445" t="s">
        <v>85</v>
      </c>
      <c r="J445" t="s">
        <v>71</v>
      </c>
      <c r="K445" t="s">
        <v>72</v>
      </c>
      <c r="L445">
        <v>203</v>
      </c>
      <c r="M445" t="s">
        <v>73</v>
      </c>
      <c r="N445" t="s">
        <v>1141</v>
      </c>
      <c r="P445" s="154">
        <f>IF(ISERROR(VLOOKUP($H445,Validation!$L$2:$L$64,1,FALSE)),0,1)</f>
        <v>0</v>
      </c>
      <c r="Q445" s="154">
        <f>IF(ISERROR(VLOOKUP($H445,Validation!$M$2:$M$64,1,FALSE)),0,1)</f>
        <v>0</v>
      </c>
      <c r="R445" s="158">
        <f>IF(ISERROR(VLOOKUP($H445,Validation!$N$2:$N$64,1,FALSE)),0,1)</f>
        <v>0</v>
      </c>
      <c r="S445" s="154">
        <f>IF(ISERROR(VLOOKUP($H445,Validation!$O$2:$O$64,1,FALSE)),0,1)</f>
        <v>0</v>
      </c>
      <c r="T445" s="154">
        <f>IF(ISERROR(VLOOKUP($H445,Validation!$P$2:$P$64,1,FALSE)),0,1)</f>
        <v>0</v>
      </c>
      <c r="U445" s="154">
        <f>IF(ISERROR(VLOOKUP($H445,Validation!$Q$2:$Q$64,1,FALSE)),0,1)</f>
        <v>1</v>
      </c>
      <c r="V445" s="154">
        <f>IF(ISERROR(VLOOKUP($H445,Validation!$R$2:$R$64,1,FALSE)),0,1)</f>
        <v>0</v>
      </c>
      <c r="W445" s="154">
        <f>IF(ISERROR(VLOOKUP($H445,Validation!$S$2:$S$64,1,FALSE)),0,1)</f>
        <v>0</v>
      </c>
    </row>
    <row r="446" spans="1:23" ht="15.75" x14ac:dyDescent="0.25">
      <c r="A446" s="155">
        <v>2017</v>
      </c>
      <c r="B446">
        <v>1</v>
      </c>
      <c r="C446">
        <v>11</v>
      </c>
      <c r="D446">
        <v>11</v>
      </c>
      <c r="E446" t="s">
        <v>20</v>
      </c>
      <c r="G446" s="154">
        <f>SUM(P446:W446)</f>
        <v>1</v>
      </c>
      <c r="H446" t="s">
        <v>3243</v>
      </c>
      <c r="I446" t="s">
        <v>70</v>
      </c>
      <c r="J446" t="s">
        <v>71</v>
      </c>
      <c r="K446" t="s">
        <v>75</v>
      </c>
      <c r="L446">
        <v>203</v>
      </c>
      <c r="M446" t="s">
        <v>73</v>
      </c>
      <c r="N446" t="s">
        <v>3244</v>
      </c>
      <c r="P446" s="154">
        <f>IF(ISERROR(VLOOKUP($H446,Validation!$L$2:$L$64,1,FALSE)),0,1)</f>
        <v>0</v>
      </c>
      <c r="Q446" s="154">
        <f>IF(ISERROR(VLOOKUP($H446,Validation!$M$2:$M$64,1,FALSE)),0,1)</f>
        <v>0</v>
      </c>
      <c r="R446" s="158">
        <f>IF(ISERROR(VLOOKUP($H446,Validation!$N$2:$N$64,1,FALSE)),0,1)</f>
        <v>1</v>
      </c>
      <c r="S446" s="154">
        <f>IF(ISERROR(VLOOKUP($H446,Validation!$O$2:$O$64,1,FALSE)),0,1)</f>
        <v>0</v>
      </c>
      <c r="T446" s="154">
        <f>IF(ISERROR(VLOOKUP($H446,Validation!$P$2:$P$64,1,FALSE)),0,1)</f>
        <v>0</v>
      </c>
      <c r="U446" s="154">
        <f>IF(ISERROR(VLOOKUP($H446,Validation!$Q$2:$Q$64,1,FALSE)),0,1)</f>
        <v>0</v>
      </c>
      <c r="V446" s="154">
        <f>IF(ISERROR(VLOOKUP($H446,Validation!$R$2:$R$64,1,FALSE)),0,1)</f>
        <v>0</v>
      </c>
      <c r="W446" s="154">
        <f>IF(ISERROR(VLOOKUP($H446,Validation!$S$2:$S$64,1,FALSE)),0,1)</f>
        <v>0</v>
      </c>
    </row>
    <row r="447" spans="1:23" ht="15.75" x14ac:dyDescent="0.25">
      <c r="A447" s="155">
        <v>2017</v>
      </c>
      <c r="B447">
        <v>1</v>
      </c>
      <c r="C447">
        <v>12</v>
      </c>
      <c r="D447">
        <v>12</v>
      </c>
      <c r="E447" t="s">
        <v>11</v>
      </c>
      <c r="G447" s="154">
        <f>SUM(P447:W447)</f>
        <v>1</v>
      </c>
      <c r="H447" t="s">
        <v>3245</v>
      </c>
      <c r="I447" t="s">
        <v>70</v>
      </c>
      <c r="J447" t="s">
        <v>80</v>
      </c>
      <c r="K447" t="s">
        <v>86</v>
      </c>
      <c r="L447">
        <v>178</v>
      </c>
      <c r="M447" t="s">
        <v>3246</v>
      </c>
      <c r="N447" t="s">
        <v>3247</v>
      </c>
      <c r="P447" s="154">
        <f>IF(ISERROR(VLOOKUP($H447,Validation!$L$2:$L$64,1,FALSE)),0,1)</f>
        <v>0</v>
      </c>
      <c r="Q447" s="154">
        <f>IF(ISERROR(VLOOKUP($H447,Validation!$M$2:$M$64,1,FALSE)),0,1)</f>
        <v>1</v>
      </c>
      <c r="R447" s="158">
        <f>IF(ISERROR(VLOOKUP($H447,Validation!$N$2:$N$64,1,FALSE)),0,1)</f>
        <v>0</v>
      </c>
      <c r="S447" s="154">
        <f>IF(ISERROR(VLOOKUP($H447,Validation!$O$2:$O$64,1,FALSE)),0,1)</f>
        <v>0</v>
      </c>
      <c r="T447" s="154">
        <f>IF(ISERROR(VLOOKUP($H447,Validation!$P$2:$P$64,1,FALSE)),0,1)</f>
        <v>0</v>
      </c>
      <c r="U447" s="154">
        <f>IF(ISERROR(VLOOKUP($H447,Validation!$Q$2:$Q$64,1,FALSE)),0,1)</f>
        <v>0</v>
      </c>
      <c r="V447" s="154">
        <f>IF(ISERROR(VLOOKUP($H447,Validation!$R$2:$R$64,1,FALSE)),0,1)</f>
        <v>0</v>
      </c>
      <c r="W447" s="154">
        <f>IF(ISERROR(VLOOKUP($H447,Validation!$S$2:$S$64,1,FALSE)),0,1)</f>
        <v>0</v>
      </c>
    </row>
    <row r="448" spans="1:23" ht="15.75" x14ac:dyDescent="0.25">
      <c r="A448" s="155">
        <v>2017</v>
      </c>
      <c r="B448">
        <v>1</v>
      </c>
      <c r="C448">
        <v>13</v>
      </c>
      <c r="D448">
        <v>13</v>
      </c>
      <c r="E448" t="s">
        <v>128</v>
      </c>
      <c r="F448" t="s">
        <v>3248</v>
      </c>
      <c r="G448" s="154">
        <f>SUM(P448:W448)</f>
        <v>1</v>
      </c>
      <c r="H448" t="s">
        <v>138</v>
      </c>
      <c r="I448" t="s">
        <v>70</v>
      </c>
      <c r="J448" t="s">
        <v>71</v>
      </c>
      <c r="K448" t="s">
        <v>78</v>
      </c>
      <c r="L448">
        <v>183</v>
      </c>
      <c r="M448" t="s">
        <v>73</v>
      </c>
      <c r="N448" t="s">
        <v>1168</v>
      </c>
      <c r="P448" s="154">
        <f>IF(ISERROR(VLOOKUP($H448,Validation!$L$2:$L$64,1,FALSE)),0,1)</f>
        <v>0</v>
      </c>
      <c r="Q448" s="154">
        <f>IF(ISERROR(VLOOKUP($H448,Validation!$M$2:$M$64,1,FALSE)),0,1)</f>
        <v>0</v>
      </c>
      <c r="R448" s="158">
        <f>IF(ISERROR(VLOOKUP($H448,Validation!$N$2:$N$64,1,FALSE)),0,1)</f>
        <v>0</v>
      </c>
      <c r="S448" s="154">
        <f>IF(ISERROR(VLOOKUP($H448,Validation!$O$2:$O$64,1,FALSE)),0,1)</f>
        <v>0</v>
      </c>
      <c r="T448" s="154">
        <f>IF(ISERROR(VLOOKUP($H448,Validation!$P$2:$P$64,1,FALSE)),0,1)</f>
        <v>0</v>
      </c>
      <c r="U448" s="154">
        <f>IF(ISERROR(VLOOKUP($H448,Validation!$Q$2:$Q$64,1,FALSE)),0,1)</f>
        <v>1</v>
      </c>
      <c r="V448" s="154">
        <f>IF(ISERROR(VLOOKUP($H448,Validation!$R$2:$R$64,1,FALSE)),0,1)</f>
        <v>0</v>
      </c>
      <c r="W448" s="154">
        <f>IF(ISERROR(VLOOKUP($H448,Validation!$S$2:$S$64,1,FALSE)),0,1)</f>
        <v>0</v>
      </c>
    </row>
    <row r="449" spans="1:23" ht="15.75" x14ac:dyDescent="0.25">
      <c r="A449" s="155">
        <v>2017</v>
      </c>
      <c r="B449">
        <v>1</v>
      </c>
      <c r="C449">
        <v>14</v>
      </c>
      <c r="D449">
        <v>14</v>
      </c>
      <c r="E449" t="s">
        <v>32</v>
      </c>
      <c r="G449" s="154">
        <f>SUM(P449:W449)</f>
        <v>1</v>
      </c>
      <c r="H449" t="s">
        <v>4956</v>
      </c>
      <c r="I449" t="s">
        <v>79</v>
      </c>
      <c r="J449" t="s">
        <v>74</v>
      </c>
      <c r="K449" t="s">
        <v>91</v>
      </c>
      <c r="L449">
        <v>215</v>
      </c>
      <c r="M449" t="s">
        <v>82</v>
      </c>
      <c r="N449" t="s">
        <v>3249</v>
      </c>
      <c r="P449" s="154">
        <f>IF(ISERROR(VLOOKUP($H449,Validation!$L$2:$L$64,1,FALSE)),0,1)</f>
        <v>0</v>
      </c>
      <c r="Q449" s="154">
        <f>IF(ISERROR(VLOOKUP($H449,Validation!$M$2:$M$64,1,FALSE)),0,1)</f>
        <v>0</v>
      </c>
      <c r="R449" s="158">
        <f>IF(ISERROR(VLOOKUP($H449,Validation!$N$2:$N$64,1,FALSE)),0,1)</f>
        <v>0</v>
      </c>
      <c r="S449" s="154">
        <f>IF(ISERROR(VLOOKUP($H449,Validation!$O$2:$O$64,1,FALSE)),0,1)</f>
        <v>0</v>
      </c>
      <c r="T449" s="154">
        <f>IF(ISERROR(VLOOKUP($H449,Validation!$P$2:$P$64,1,FALSE)),0,1)</f>
        <v>0</v>
      </c>
      <c r="U449" s="154">
        <f>IF(ISERROR(VLOOKUP($H449,Validation!$Q$2:$Q$64,1,FALSE)),0,1)</f>
        <v>0</v>
      </c>
      <c r="V449" s="154">
        <f>IF(ISERROR(VLOOKUP($H449,Validation!$R$2:$R$64,1,FALSE)),0,1)</f>
        <v>0</v>
      </c>
      <c r="W449" s="154">
        <f>IF(ISERROR(VLOOKUP($H449,Validation!$S$2:$S$64,1,FALSE)),0,1)</f>
        <v>1</v>
      </c>
    </row>
    <row r="450" spans="1:23" ht="15.75" x14ac:dyDescent="0.25">
      <c r="A450" s="155">
        <v>2017</v>
      </c>
      <c r="B450">
        <v>1</v>
      </c>
      <c r="C450">
        <v>15</v>
      </c>
      <c r="D450">
        <v>15</v>
      </c>
      <c r="E450" t="s">
        <v>128</v>
      </c>
      <c r="F450" t="s">
        <v>3250</v>
      </c>
      <c r="G450" s="154">
        <f>SUM(P450:W450)</f>
        <v>1</v>
      </c>
      <c r="H450" t="s">
        <v>139</v>
      </c>
      <c r="I450" t="s">
        <v>79</v>
      </c>
      <c r="J450" t="s">
        <v>94</v>
      </c>
      <c r="K450" t="s">
        <v>97</v>
      </c>
      <c r="L450">
        <v>179</v>
      </c>
      <c r="M450" t="s">
        <v>95</v>
      </c>
      <c r="N450" t="s">
        <v>135</v>
      </c>
      <c r="P450" s="154">
        <f>IF(ISERROR(VLOOKUP($H450,Validation!$L$2:$L$64,1,FALSE)),0,1)</f>
        <v>0</v>
      </c>
      <c r="Q450" s="154">
        <f>IF(ISERROR(VLOOKUP($H450,Validation!$M$2:$M$64,1,FALSE)),0,1)</f>
        <v>0</v>
      </c>
      <c r="R450" s="158">
        <f>IF(ISERROR(VLOOKUP($H450,Validation!$N$2:$N$64,1,FALSE)),0,1)</f>
        <v>0</v>
      </c>
      <c r="S450" s="154">
        <f>IF(ISERROR(VLOOKUP($H450,Validation!$O$2:$O$64,1,FALSE)),0,1)</f>
        <v>0</v>
      </c>
      <c r="T450" s="154">
        <f>IF(ISERROR(VLOOKUP($H450,Validation!$P$2:$P$64,1,FALSE)),0,1)</f>
        <v>1</v>
      </c>
      <c r="U450" s="154">
        <f>IF(ISERROR(VLOOKUP($H450,Validation!$Q$2:$Q$64,1,FALSE)),0,1)</f>
        <v>0</v>
      </c>
      <c r="V450" s="154">
        <f>IF(ISERROR(VLOOKUP($H450,Validation!$R$2:$R$64,1,FALSE)),0,1)</f>
        <v>0</v>
      </c>
      <c r="W450" s="154">
        <f>IF(ISERROR(VLOOKUP($H450,Validation!$S$2:$S$64,1,FALSE)),0,1)</f>
        <v>0</v>
      </c>
    </row>
    <row r="451" spans="1:23" ht="15.75" x14ac:dyDescent="0.25">
      <c r="A451" s="155">
        <v>2017</v>
      </c>
      <c r="B451">
        <v>1</v>
      </c>
      <c r="C451">
        <v>16</v>
      </c>
      <c r="D451">
        <v>16</v>
      </c>
      <c r="E451" t="s">
        <v>12</v>
      </c>
      <c r="G451" s="154">
        <f>SUM(P451:W451)</f>
        <v>1</v>
      </c>
      <c r="H451" t="s">
        <v>140</v>
      </c>
      <c r="I451" t="s">
        <v>79</v>
      </c>
      <c r="J451" t="s">
        <v>88</v>
      </c>
      <c r="K451" t="s">
        <v>86</v>
      </c>
      <c r="L451">
        <v>211</v>
      </c>
      <c r="M451" t="s">
        <v>82</v>
      </c>
      <c r="N451" t="s">
        <v>1197</v>
      </c>
      <c r="P451" s="154">
        <f>IF(ISERROR(VLOOKUP($H451,Validation!$L$2:$L$64,1,FALSE)),0,1)</f>
        <v>0</v>
      </c>
      <c r="Q451" s="154">
        <f>IF(ISERROR(VLOOKUP($H451,Validation!$M$2:$M$64,1,FALSE)),0,1)</f>
        <v>0</v>
      </c>
      <c r="R451" s="158">
        <f>IF(ISERROR(VLOOKUP($H451,Validation!$N$2:$N$64,1,FALSE)),0,1)</f>
        <v>0</v>
      </c>
      <c r="S451" s="154">
        <f>IF(ISERROR(VLOOKUP($H451,Validation!$O$2:$O$64,1,FALSE)),0,1)</f>
        <v>1</v>
      </c>
      <c r="T451" s="154">
        <f>IF(ISERROR(VLOOKUP($H451,Validation!$P$2:$P$64,1,FALSE)),0,1)</f>
        <v>0</v>
      </c>
      <c r="U451" s="154">
        <f>IF(ISERROR(VLOOKUP($H451,Validation!$Q$2:$Q$64,1,FALSE)),0,1)</f>
        <v>0</v>
      </c>
      <c r="V451" s="154">
        <f>IF(ISERROR(VLOOKUP($H451,Validation!$R$2:$R$64,1,FALSE)),0,1)</f>
        <v>0</v>
      </c>
      <c r="W451" s="154">
        <f>IF(ISERROR(VLOOKUP($H451,Validation!$S$2:$S$64,1,FALSE)),0,1)</f>
        <v>0</v>
      </c>
    </row>
    <row r="452" spans="1:23" ht="15.75" x14ac:dyDescent="0.25">
      <c r="A452" s="155">
        <v>2017</v>
      </c>
      <c r="B452">
        <v>1</v>
      </c>
      <c r="C452">
        <v>17</v>
      </c>
      <c r="D452">
        <v>17</v>
      </c>
      <c r="E452" t="s">
        <v>33</v>
      </c>
      <c r="G452" s="154">
        <f>SUM(P452:W452)</f>
        <v>1</v>
      </c>
      <c r="H452" t="s">
        <v>141</v>
      </c>
      <c r="I452" t="s">
        <v>79</v>
      </c>
      <c r="J452" t="s">
        <v>94</v>
      </c>
      <c r="K452" t="s">
        <v>78</v>
      </c>
      <c r="L452">
        <v>188</v>
      </c>
      <c r="M452" t="s">
        <v>95</v>
      </c>
      <c r="N452" t="s">
        <v>3251</v>
      </c>
      <c r="P452" s="154">
        <f>IF(ISERROR(VLOOKUP($H452,Validation!$L$2:$L$64,1,FALSE)),0,1)</f>
        <v>0</v>
      </c>
      <c r="Q452" s="154">
        <f>IF(ISERROR(VLOOKUP($H452,Validation!$M$2:$M$64,1,FALSE)),0,1)</f>
        <v>0</v>
      </c>
      <c r="R452" s="158">
        <f>IF(ISERROR(VLOOKUP($H452,Validation!$N$2:$N$64,1,FALSE)),0,1)</f>
        <v>0</v>
      </c>
      <c r="S452" s="154">
        <f>IF(ISERROR(VLOOKUP($H452,Validation!$O$2:$O$64,1,FALSE)),0,1)</f>
        <v>0</v>
      </c>
      <c r="T452" s="154">
        <f>IF(ISERROR(VLOOKUP($H452,Validation!$P$2:$P$64,1,FALSE)),0,1)</f>
        <v>1</v>
      </c>
      <c r="U452" s="154">
        <f>IF(ISERROR(VLOOKUP($H452,Validation!$Q$2:$Q$64,1,FALSE)),0,1)</f>
        <v>0</v>
      </c>
      <c r="V452" s="154">
        <f>IF(ISERROR(VLOOKUP($H452,Validation!$R$2:$R$64,1,FALSE)),0,1)</f>
        <v>0</v>
      </c>
      <c r="W452" s="154">
        <f>IF(ISERROR(VLOOKUP($H452,Validation!$S$2:$S$64,1,FALSE)),0,1)</f>
        <v>0</v>
      </c>
    </row>
    <row r="453" spans="1:23" ht="15.75" x14ac:dyDescent="0.25">
      <c r="A453" s="155">
        <v>2017</v>
      </c>
      <c r="B453">
        <v>1</v>
      </c>
      <c r="C453">
        <v>18</v>
      </c>
      <c r="D453">
        <v>18</v>
      </c>
      <c r="E453" t="s">
        <v>9</v>
      </c>
      <c r="G453" s="154">
        <f>SUM(P453:W453)</f>
        <v>1</v>
      </c>
      <c r="H453" t="s">
        <v>3252</v>
      </c>
      <c r="I453" t="s">
        <v>79</v>
      </c>
      <c r="J453" t="s">
        <v>88</v>
      </c>
      <c r="K453" t="s">
        <v>86</v>
      </c>
      <c r="L453">
        <v>188</v>
      </c>
      <c r="M453" t="s">
        <v>89</v>
      </c>
      <c r="N453" t="s">
        <v>3253</v>
      </c>
      <c r="P453" s="154">
        <f>IF(ISERROR(VLOOKUP($H453,Validation!$L$2:$L$64,1,FALSE)),0,1)</f>
        <v>0</v>
      </c>
      <c r="Q453" s="154">
        <f>IF(ISERROR(VLOOKUP($H453,Validation!$M$2:$M$64,1,FALSE)),0,1)</f>
        <v>0</v>
      </c>
      <c r="R453" s="158">
        <f>IF(ISERROR(VLOOKUP($H453,Validation!$N$2:$N$64,1,FALSE)),0,1)</f>
        <v>0</v>
      </c>
      <c r="S453" s="154">
        <f>IF(ISERROR(VLOOKUP($H453,Validation!$O$2:$O$64,1,FALSE)),0,1)</f>
        <v>0</v>
      </c>
      <c r="T453" s="154">
        <f>IF(ISERROR(VLOOKUP($H453,Validation!$P$2:$P$64,1,FALSE)),0,1)</f>
        <v>1</v>
      </c>
      <c r="U453" s="154">
        <f>IF(ISERROR(VLOOKUP($H453,Validation!$Q$2:$Q$64,1,FALSE)),0,1)</f>
        <v>0</v>
      </c>
      <c r="V453" s="154">
        <f>IF(ISERROR(VLOOKUP($H453,Validation!$R$2:$R$64,1,FALSE)),0,1)</f>
        <v>0</v>
      </c>
      <c r="W453" s="154">
        <f>IF(ISERROR(VLOOKUP($H453,Validation!$S$2:$S$64,1,FALSE)),0,1)</f>
        <v>0</v>
      </c>
    </row>
    <row r="454" spans="1:23" ht="15.75" x14ac:dyDescent="0.25">
      <c r="A454" s="155">
        <v>2017</v>
      </c>
      <c r="B454">
        <v>1</v>
      </c>
      <c r="C454">
        <v>19</v>
      </c>
      <c r="D454">
        <v>19</v>
      </c>
      <c r="E454" t="s">
        <v>30</v>
      </c>
      <c r="G454" s="154">
        <f>SUM(P454:W454)</f>
        <v>0</v>
      </c>
      <c r="H454" t="s">
        <v>3254</v>
      </c>
      <c r="I454" t="s">
        <v>70</v>
      </c>
      <c r="J454" t="s">
        <v>74</v>
      </c>
      <c r="K454" t="s">
        <v>72</v>
      </c>
      <c r="L454">
        <v>189</v>
      </c>
      <c r="M454" t="s">
        <v>142</v>
      </c>
      <c r="N454" t="s">
        <v>96</v>
      </c>
      <c r="P454" s="154">
        <f>IF(ISERROR(VLOOKUP($H454,Validation!$L$2:$L$64,1,FALSE)),0,1)</f>
        <v>0</v>
      </c>
      <c r="Q454" s="154">
        <f>IF(ISERROR(VLOOKUP($H454,Validation!$M$2:$M$64,1,FALSE)),0,1)</f>
        <v>0</v>
      </c>
      <c r="R454" s="158">
        <f>IF(ISERROR(VLOOKUP($H454,Validation!$N$2:$N$64,1,FALSE)),0,1)</f>
        <v>0</v>
      </c>
      <c r="S454" s="154">
        <f>IF(ISERROR(VLOOKUP($H454,Validation!$O$2:$O$64,1,FALSE)),0,1)</f>
        <v>0</v>
      </c>
      <c r="T454" s="154">
        <f>IF(ISERROR(VLOOKUP($H454,Validation!$P$2:$P$64,1,FALSE)),0,1)</f>
        <v>0</v>
      </c>
      <c r="U454" s="154">
        <f>IF(ISERROR(VLOOKUP($H454,Validation!$Q$2:$Q$64,1,FALSE)),0,1)</f>
        <v>0</v>
      </c>
      <c r="V454" s="154">
        <f>IF(ISERROR(VLOOKUP($H454,Validation!$R$2:$R$64,1,FALSE)),0,1)</f>
        <v>0</v>
      </c>
      <c r="W454" s="154">
        <f>IF(ISERROR(VLOOKUP($H454,Validation!$S$2:$S$64,1,FALSE)),0,1)</f>
        <v>0</v>
      </c>
    </row>
    <row r="455" spans="1:23" ht="15.75" x14ac:dyDescent="0.25">
      <c r="A455" s="155">
        <v>2017</v>
      </c>
      <c r="B455">
        <v>1</v>
      </c>
      <c r="C455">
        <v>20</v>
      </c>
      <c r="D455">
        <v>20</v>
      </c>
      <c r="E455" t="s">
        <v>31</v>
      </c>
      <c r="G455" s="154">
        <f>SUM(P455:W455)</f>
        <v>1</v>
      </c>
      <c r="H455" t="s">
        <v>143</v>
      </c>
      <c r="I455" t="s">
        <v>70</v>
      </c>
      <c r="J455" t="s">
        <v>71</v>
      </c>
      <c r="K455" t="s">
        <v>78</v>
      </c>
      <c r="L455">
        <v>193</v>
      </c>
      <c r="M455" t="s">
        <v>73</v>
      </c>
      <c r="N455" t="s">
        <v>1082</v>
      </c>
      <c r="P455" s="154">
        <f>IF(ISERROR(VLOOKUP($H455,Validation!$L$2:$L$64,1,FALSE)),0,1)</f>
        <v>0</v>
      </c>
      <c r="Q455" s="154">
        <f>IF(ISERROR(VLOOKUP($H455,Validation!$M$2:$M$64,1,FALSE)),0,1)</f>
        <v>0</v>
      </c>
      <c r="R455" s="158">
        <f>IF(ISERROR(VLOOKUP($H455,Validation!$N$2:$N$64,1,FALSE)),0,1)</f>
        <v>0</v>
      </c>
      <c r="S455" s="154">
        <f>IF(ISERROR(VLOOKUP($H455,Validation!$O$2:$O$64,1,FALSE)),0,1)</f>
        <v>0</v>
      </c>
      <c r="T455" s="154">
        <f>IF(ISERROR(VLOOKUP($H455,Validation!$P$2:$P$64,1,FALSE)),0,1)</f>
        <v>1</v>
      </c>
      <c r="U455" s="154">
        <f>IF(ISERROR(VLOOKUP($H455,Validation!$Q$2:$Q$64,1,FALSE)),0,1)</f>
        <v>0</v>
      </c>
      <c r="V455" s="154">
        <f>IF(ISERROR(VLOOKUP($H455,Validation!$R$2:$R$64,1,FALSE)),0,1)</f>
        <v>0</v>
      </c>
      <c r="W455" s="154">
        <f>IF(ISERROR(VLOOKUP($H455,Validation!$S$2:$S$64,1,FALSE)),0,1)</f>
        <v>0</v>
      </c>
    </row>
    <row r="456" spans="1:23" ht="15.75" x14ac:dyDescent="0.25">
      <c r="A456" s="155">
        <v>2017</v>
      </c>
      <c r="B456">
        <v>1</v>
      </c>
      <c r="C456">
        <v>21</v>
      </c>
      <c r="D456">
        <v>21</v>
      </c>
      <c r="E456" t="s">
        <v>26</v>
      </c>
      <c r="G456" s="154">
        <f>SUM(P456:W456)</f>
        <v>1</v>
      </c>
      <c r="H456" t="s">
        <v>144</v>
      </c>
      <c r="I456" t="s">
        <v>70</v>
      </c>
      <c r="J456" t="s">
        <v>80</v>
      </c>
      <c r="K456" t="s">
        <v>75</v>
      </c>
      <c r="L456">
        <v>192</v>
      </c>
      <c r="M456" t="s">
        <v>3246</v>
      </c>
      <c r="N456" t="s">
        <v>3255</v>
      </c>
      <c r="P456" s="154">
        <f>IF(ISERROR(VLOOKUP($H456,Validation!$L$2:$L$64,1,FALSE)),0,1)</f>
        <v>1</v>
      </c>
      <c r="Q456" s="154">
        <f>IF(ISERROR(VLOOKUP($H456,Validation!$M$2:$M$64,1,FALSE)),0,1)</f>
        <v>0</v>
      </c>
      <c r="R456" s="158">
        <f>IF(ISERROR(VLOOKUP($H456,Validation!$N$2:$N$64,1,FALSE)),0,1)</f>
        <v>0</v>
      </c>
      <c r="S456" s="154">
        <f>IF(ISERROR(VLOOKUP($H456,Validation!$O$2:$O$64,1,FALSE)),0,1)</f>
        <v>0</v>
      </c>
      <c r="T456" s="154">
        <f>IF(ISERROR(VLOOKUP($H456,Validation!$P$2:$P$64,1,FALSE)),0,1)</f>
        <v>0</v>
      </c>
      <c r="U456" s="154">
        <f>IF(ISERROR(VLOOKUP($H456,Validation!$Q$2:$Q$64,1,FALSE)),0,1)</f>
        <v>0</v>
      </c>
      <c r="V456" s="154">
        <f>IF(ISERROR(VLOOKUP($H456,Validation!$R$2:$R$64,1,FALSE)),0,1)</f>
        <v>0</v>
      </c>
      <c r="W456" s="154">
        <f>IF(ISERROR(VLOOKUP($H456,Validation!$S$2:$S$64,1,FALSE)),0,1)</f>
        <v>0</v>
      </c>
    </row>
    <row r="457" spans="1:23" ht="15.75" x14ac:dyDescent="0.25">
      <c r="A457" s="155">
        <v>2017</v>
      </c>
      <c r="B457">
        <v>1</v>
      </c>
      <c r="C457">
        <v>22</v>
      </c>
      <c r="D457">
        <v>22</v>
      </c>
      <c r="E457" t="s">
        <v>18</v>
      </c>
      <c r="G457" s="154">
        <f>SUM(P457:W457)</f>
        <v>1</v>
      </c>
      <c r="H457" t="s">
        <v>145</v>
      </c>
      <c r="I457" t="s">
        <v>85</v>
      </c>
      <c r="J457" t="s">
        <v>74</v>
      </c>
      <c r="K457" t="s">
        <v>120</v>
      </c>
      <c r="L457">
        <v>146</v>
      </c>
      <c r="M457" t="s">
        <v>82</v>
      </c>
      <c r="N457" t="s">
        <v>1093</v>
      </c>
      <c r="P457" s="154">
        <f>IF(ISERROR(VLOOKUP($H457,Validation!$L$2:$L$64,1,FALSE)),0,1)</f>
        <v>0</v>
      </c>
      <c r="Q457" s="154">
        <f>IF(ISERROR(VLOOKUP($H457,Validation!$M$2:$M$64,1,FALSE)),0,1)</f>
        <v>0</v>
      </c>
      <c r="R457" s="158">
        <f>IF(ISERROR(VLOOKUP($H457,Validation!$N$2:$N$64,1,FALSE)),0,1)</f>
        <v>0</v>
      </c>
      <c r="S457" s="154">
        <f>IF(ISERROR(VLOOKUP($H457,Validation!$O$2:$O$64,1,FALSE)),0,1)</f>
        <v>0</v>
      </c>
      <c r="T457" s="154">
        <f>IF(ISERROR(VLOOKUP($H457,Validation!$P$2:$P$64,1,FALSE)),0,1)</f>
        <v>0</v>
      </c>
      <c r="U457" s="154">
        <f>IF(ISERROR(VLOOKUP($H457,Validation!$Q$2:$Q$64,1,FALSE)),0,1)</f>
        <v>0</v>
      </c>
      <c r="V457" s="154">
        <f>IF(ISERROR(VLOOKUP($H457,Validation!$R$2:$R$64,1,FALSE)),0,1)</f>
        <v>0</v>
      </c>
      <c r="W457" s="154">
        <f>IF(ISERROR(VLOOKUP($H457,Validation!$S$2:$S$64,1,FALSE)),0,1)</f>
        <v>1</v>
      </c>
    </row>
    <row r="458" spans="1:23" ht="15.75" x14ac:dyDescent="0.25">
      <c r="A458" s="155">
        <v>2017</v>
      </c>
      <c r="B458">
        <v>1</v>
      </c>
      <c r="C458">
        <v>23</v>
      </c>
      <c r="D458">
        <v>23</v>
      </c>
      <c r="E458" t="s">
        <v>61</v>
      </c>
      <c r="F458" t="s">
        <v>146</v>
      </c>
      <c r="G458" s="154">
        <f>SUM(P458:W458)</f>
        <v>0</v>
      </c>
      <c r="H458" t="s">
        <v>3256</v>
      </c>
      <c r="I458" t="s">
        <v>79</v>
      </c>
      <c r="J458" t="s">
        <v>71</v>
      </c>
      <c r="K458" t="s">
        <v>75</v>
      </c>
      <c r="L458">
        <v>163</v>
      </c>
      <c r="M458" t="s">
        <v>87</v>
      </c>
      <c r="N458" t="s">
        <v>3257</v>
      </c>
      <c r="P458" s="154">
        <f>IF(ISERROR(VLOOKUP($H458,Validation!$L$2:$L$64,1,FALSE)),0,1)</f>
        <v>0</v>
      </c>
      <c r="Q458" s="154">
        <f>IF(ISERROR(VLOOKUP($H458,Validation!$M$2:$M$64,1,FALSE)),0,1)</f>
        <v>0</v>
      </c>
      <c r="R458" s="158">
        <f>IF(ISERROR(VLOOKUP($H458,Validation!$N$2:$N$64,1,FALSE)),0,1)</f>
        <v>0</v>
      </c>
      <c r="S458" s="154">
        <f>IF(ISERROR(VLOOKUP($H458,Validation!$O$2:$O$64,1,FALSE)),0,1)</f>
        <v>0</v>
      </c>
      <c r="T458" s="154">
        <f>IF(ISERROR(VLOOKUP($H458,Validation!$P$2:$P$64,1,FALSE)),0,1)</f>
        <v>0</v>
      </c>
      <c r="U458" s="154">
        <f>IF(ISERROR(VLOOKUP($H458,Validation!$Q$2:$Q$64,1,FALSE)),0,1)</f>
        <v>0</v>
      </c>
      <c r="V458" s="154">
        <f>IF(ISERROR(VLOOKUP($H458,Validation!$R$2:$R$64,1,FALSE)),0,1)</f>
        <v>0</v>
      </c>
      <c r="W458" s="154">
        <f>IF(ISERROR(VLOOKUP($H458,Validation!$S$2:$S$64,1,FALSE)),0,1)</f>
        <v>0</v>
      </c>
    </row>
    <row r="459" spans="1:23" ht="15.75" x14ac:dyDescent="0.25">
      <c r="A459" s="155">
        <v>2017</v>
      </c>
      <c r="B459">
        <v>1</v>
      </c>
      <c r="C459">
        <v>24</v>
      </c>
      <c r="D459">
        <v>24</v>
      </c>
      <c r="E459" t="s">
        <v>35</v>
      </c>
      <c r="F459" t="s">
        <v>3258</v>
      </c>
      <c r="G459" s="154">
        <f>SUM(P459:W459)</f>
        <v>0</v>
      </c>
      <c r="H459" t="s">
        <v>3259</v>
      </c>
      <c r="I459" t="s">
        <v>3260</v>
      </c>
      <c r="J459" t="s">
        <v>88</v>
      </c>
      <c r="K459" t="s">
        <v>77</v>
      </c>
      <c r="L459">
        <v>209</v>
      </c>
      <c r="M459" t="s">
        <v>95</v>
      </c>
      <c r="N459" t="s">
        <v>1072</v>
      </c>
      <c r="P459" s="154">
        <f>IF(ISERROR(VLOOKUP($H459,Validation!$L$2:$L$64,1,FALSE)),0,1)</f>
        <v>0</v>
      </c>
      <c r="Q459" s="154">
        <f>IF(ISERROR(VLOOKUP($H459,Validation!$M$2:$M$64,1,FALSE)),0,1)</f>
        <v>0</v>
      </c>
      <c r="R459" s="158">
        <f>IF(ISERROR(VLOOKUP($H459,Validation!$N$2:$N$64,1,FALSE)),0,1)</f>
        <v>0</v>
      </c>
      <c r="S459" s="154">
        <f>IF(ISERROR(VLOOKUP($H459,Validation!$O$2:$O$64,1,FALSE)),0,1)</f>
        <v>0</v>
      </c>
      <c r="T459" s="154">
        <f>IF(ISERROR(VLOOKUP($H459,Validation!$P$2:$P$64,1,FALSE)),0,1)</f>
        <v>0</v>
      </c>
      <c r="U459" s="154">
        <f>IF(ISERROR(VLOOKUP($H459,Validation!$Q$2:$Q$64,1,FALSE)),0,1)</f>
        <v>0</v>
      </c>
      <c r="V459" s="154">
        <f>IF(ISERROR(VLOOKUP($H459,Validation!$R$2:$R$64,1,FALSE)),0,1)</f>
        <v>0</v>
      </c>
      <c r="W459" s="154">
        <f>IF(ISERROR(VLOOKUP($H459,Validation!$S$2:$S$64,1,FALSE)),0,1)</f>
        <v>0</v>
      </c>
    </row>
    <row r="460" spans="1:23" ht="15.75" x14ac:dyDescent="0.25">
      <c r="A460" s="155">
        <v>2017</v>
      </c>
      <c r="B460">
        <v>1</v>
      </c>
      <c r="C460">
        <v>25</v>
      </c>
      <c r="D460">
        <v>25</v>
      </c>
      <c r="E460" t="s">
        <v>22</v>
      </c>
      <c r="G460" s="154">
        <f>SUM(P460:W460)</f>
        <v>0</v>
      </c>
      <c r="H460" t="s">
        <v>3261</v>
      </c>
      <c r="I460" t="s">
        <v>70</v>
      </c>
      <c r="J460" t="s">
        <v>74</v>
      </c>
      <c r="K460" t="s">
        <v>86</v>
      </c>
      <c r="L460">
        <v>177</v>
      </c>
      <c r="M460" t="s">
        <v>123</v>
      </c>
      <c r="N460" t="s">
        <v>3262</v>
      </c>
      <c r="P460" s="154">
        <f>IF(ISERROR(VLOOKUP($H460,Validation!$L$2:$L$64,1,FALSE)),0,1)</f>
        <v>0</v>
      </c>
      <c r="Q460" s="154">
        <f>IF(ISERROR(VLOOKUP($H460,Validation!$M$2:$M$64,1,FALSE)),0,1)</f>
        <v>0</v>
      </c>
      <c r="R460" s="158">
        <f>IF(ISERROR(VLOOKUP($H460,Validation!$N$2:$N$64,1,FALSE)),0,1)</f>
        <v>0</v>
      </c>
      <c r="S460" s="154">
        <f>IF(ISERROR(VLOOKUP($H460,Validation!$O$2:$O$64,1,FALSE)),0,1)</f>
        <v>0</v>
      </c>
      <c r="T460" s="154">
        <f>IF(ISERROR(VLOOKUP($H460,Validation!$P$2:$P$64,1,FALSE)),0,1)</f>
        <v>0</v>
      </c>
      <c r="U460" s="154">
        <f>IF(ISERROR(VLOOKUP($H460,Validation!$Q$2:$Q$64,1,FALSE)),0,1)</f>
        <v>0</v>
      </c>
      <c r="V460" s="154">
        <f>IF(ISERROR(VLOOKUP($H460,Validation!$R$2:$R$64,1,FALSE)),0,1)</f>
        <v>0</v>
      </c>
      <c r="W460" s="154">
        <f>IF(ISERROR(VLOOKUP($H460,Validation!$S$2:$S$64,1,FALSE)),0,1)</f>
        <v>0</v>
      </c>
    </row>
    <row r="461" spans="1:23" ht="15.75" x14ac:dyDescent="0.25">
      <c r="A461" s="155">
        <v>2017</v>
      </c>
      <c r="B461">
        <v>1</v>
      </c>
      <c r="C461">
        <v>26</v>
      </c>
      <c r="D461">
        <v>26</v>
      </c>
      <c r="E461" t="s">
        <v>16</v>
      </c>
      <c r="F461" t="s">
        <v>3263</v>
      </c>
      <c r="G461" s="154">
        <f>SUM(P461:W461)</f>
        <v>0</v>
      </c>
      <c r="H461" t="s">
        <v>3264</v>
      </c>
      <c r="I461" t="s">
        <v>121</v>
      </c>
      <c r="J461" t="s">
        <v>74</v>
      </c>
      <c r="K461" t="s">
        <v>91</v>
      </c>
      <c r="L461">
        <v>218</v>
      </c>
      <c r="M461" t="s">
        <v>76</v>
      </c>
      <c r="N461" t="s">
        <v>1075</v>
      </c>
      <c r="P461" s="154">
        <f>IF(ISERROR(VLOOKUP($H461,Validation!$L$2:$L$64,1,FALSE)),0,1)</f>
        <v>0</v>
      </c>
      <c r="Q461" s="154">
        <f>IF(ISERROR(VLOOKUP($H461,Validation!$M$2:$M$64,1,FALSE)),0,1)</f>
        <v>0</v>
      </c>
      <c r="R461" s="158">
        <f>IF(ISERROR(VLOOKUP($H461,Validation!$N$2:$N$64,1,FALSE)),0,1)</f>
        <v>0</v>
      </c>
      <c r="S461" s="154">
        <f>IF(ISERROR(VLOOKUP($H461,Validation!$O$2:$O$64,1,FALSE)),0,1)</f>
        <v>0</v>
      </c>
      <c r="T461" s="154">
        <f>IF(ISERROR(VLOOKUP($H461,Validation!$P$2:$P$64,1,FALSE)),0,1)</f>
        <v>0</v>
      </c>
      <c r="U461" s="154">
        <f>IF(ISERROR(VLOOKUP($H461,Validation!$Q$2:$Q$64,1,FALSE)),0,1)</f>
        <v>0</v>
      </c>
      <c r="V461" s="154">
        <f>IF(ISERROR(VLOOKUP($H461,Validation!$R$2:$R$64,1,FALSE)),0,1)</f>
        <v>0</v>
      </c>
      <c r="W461" s="154">
        <f>IF(ISERROR(VLOOKUP($H461,Validation!$S$2:$S$64,1,FALSE)),0,1)</f>
        <v>0</v>
      </c>
    </row>
    <row r="462" spans="1:23" ht="15.75" x14ac:dyDescent="0.25">
      <c r="A462" s="155">
        <v>2017</v>
      </c>
      <c r="B462">
        <v>1</v>
      </c>
      <c r="C462">
        <v>27</v>
      </c>
      <c r="D462">
        <v>27</v>
      </c>
      <c r="E462" t="s">
        <v>28</v>
      </c>
      <c r="F462" t="s">
        <v>3265</v>
      </c>
      <c r="G462" s="154">
        <f>SUM(P462:W462)</f>
        <v>1</v>
      </c>
      <c r="H462" t="s">
        <v>147</v>
      </c>
      <c r="I462" t="s">
        <v>70</v>
      </c>
      <c r="J462" t="s">
        <v>71</v>
      </c>
      <c r="K462" t="s">
        <v>99</v>
      </c>
      <c r="L462">
        <v>173</v>
      </c>
      <c r="M462" t="s">
        <v>73</v>
      </c>
      <c r="N462" t="s">
        <v>1076</v>
      </c>
      <c r="P462" s="154">
        <f>IF(ISERROR(VLOOKUP($H462,Validation!$L$2:$L$64,1,FALSE)),0,1)</f>
        <v>0</v>
      </c>
      <c r="Q462" s="154">
        <f>IF(ISERROR(VLOOKUP($H462,Validation!$M$2:$M$64,1,FALSE)),0,1)</f>
        <v>0</v>
      </c>
      <c r="R462" s="158">
        <f>IF(ISERROR(VLOOKUP($H462,Validation!$N$2:$N$64,1,FALSE)),0,1)</f>
        <v>1</v>
      </c>
      <c r="S462" s="154">
        <f>IF(ISERROR(VLOOKUP($H462,Validation!$O$2:$O$64,1,FALSE)),0,1)</f>
        <v>0</v>
      </c>
      <c r="T462" s="154">
        <f>IF(ISERROR(VLOOKUP($H462,Validation!$P$2:$P$64,1,FALSE)),0,1)</f>
        <v>0</v>
      </c>
      <c r="U462" s="154">
        <f>IF(ISERROR(VLOOKUP($H462,Validation!$Q$2:$Q$64,1,FALSE)),0,1)</f>
        <v>0</v>
      </c>
      <c r="V462" s="154">
        <f>IF(ISERROR(VLOOKUP($H462,Validation!$R$2:$R$64,1,FALSE)),0,1)</f>
        <v>0</v>
      </c>
      <c r="W462" s="154">
        <f>IF(ISERROR(VLOOKUP($H462,Validation!$S$2:$S$64,1,FALSE)),0,1)</f>
        <v>0</v>
      </c>
    </row>
    <row r="463" spans="1:23" ht="15.75" x14ac:dyDescent="0.25">
      <c r="A463" s="155">
        <v>2017</v>
      </c>
      <c r="B463">
        <v>1</v>
      </c>
      <c r="C463">
        <v>28</v>
      </c>
      <c r="D463">
        <v>28</v>
      </c>
      <c r="E463" t="s">
        <v>27</v>
      </c>
      <c r="G463" s="154">
        <f>SUM(P463:W463)</f>
        <v>1</v>
      </c>
      <c r="H463" t="s">
        <v>3266</v>
      </c>
      <c r="I463" t="s">
        <v>70</v>
      </c>
      <c r="J463" t="s">
        <v>71</v>
      </c>
      <c r="K463" t="s">
        <v>86</v>
      </c>
      <c r="L463">
        <v>178</v>
      </c>
      <c r="M463" t="s">
        <v>93</v>
      </c>
      <c r="N463" t="s">
        <v>1144</v>
      </c>
      <c r="P463" s="154">
        <f>IF(ISERROR(VLOOKUP($H463,Validation!$L$2:$L$64,1,FALSE)),0,1)</f>
        <v>0</v>
      </c>
      <c r="Q463" s="154">
        <f>IF(ISERROR(VLOOKUP($H463,Validation!$M$2:$M$64,1,FALSE)),0,1)</f>
        <v>0</v>
      </c>
      <c r="R463" s="158">
        <f>IF(ISERROR(VLOOKUP($H463,Validation!$N$2:$N$64,1,FALSE)),0,1)</f>
        <v>0</v>
      </c>
      <c r="S463" s="154">
        <f>IF(ISERROR(VLOOKUP($H463,Validation!$O$2:$O$64,1,FALSE)),0,1)</f>
        <v>1</v>
      </c>
      <c r="T463" s="154">
        <f>IF(ISERROR(VLOOKUP($H463,Validation!$P$2:$P$64,1,FALSE)),0,1)</f>
        <v>0</v>
      </c>
      <c r="U463" s="154">
        <f>IF(ISERROR(VLOOKUP($H463,Validation!$Q$2:$Q$64,1,FALSE)),0,1)</f>
        <v>0</v>
      </c>
      <c r="V463" s="154">
        <f>IF(ISERROR(VLOOKUP($H463,Validation!$R$2:$R$64,1,FALSE)),0,1)</f>
        <v>0</v>
      </c>
      <c r="W463" s="154">
        <f>IF(ISERROR(VLOOKUP($H463,Validation!$S$2:$S$64,1,FALSE)),0,1)</f>
        <v>0</v>
      </c>
    </row>
    <row r="464" spans="1:23" ht="15.75" x14ac:dyDescent="0.25">
      <c r="A464" s="155">
        <v>2017</v>
      </c>
      <c r="B464">
        <v>1</v>
      </c>
      <c r="C464">
        <v>29</v>
      </c>
      <c r="D464">
        <v>29</v>
      </c>
      <c r="E464" t="s">
        <v>13</v>
      </c>
      <c r="F464" t="s">
        <v>3267</v>
      </c>
      <c r="G464" s="154">
        <f>SUM(P464:W464)</f>
        <v>1</v>
      </c>
      <c r="H464" t="s">
        <v>3268</v>
      </c>
      <c r="I464" t="s">
        <v>79</v>
      </c>
      <c r="J464" t="s">
        <v>88</v>
      </c>
      <c r="K464" t="s">
        <v>78</v>
      </c>
      <c r="L464">
        <v>188</v>
      </c>
      <c r="M464" t="s">
        <v>82</v>
      </c>
      <c r="N464" t="s">
        <v>3239</v>
      </c>
      <c r="P464" s="154">
        <f>IF(ISERROR(VLOOKUP($H464,Validation!$L$2:$L$64,1,FALSE)),0,1)</f>
        <v>0</v>
      </c>
      <c r="Q464" s="154">
        <f>IF(ISERROR(VLOOKUP($H464,Validation!$M$2:$M$64,1,FALSE)),0,1)</f>
        <v>0</v>
      </c>
      <c r="R464" s="158">
        <f>IF(ISERROR(VLOOKUP($H464,Validation!$N$2:$N$64,1,FALSE)),0,1)</f>
        <v>0</v>
      </c>
      <c r="S464" s="154">
        <f>IF(ISERROR(VLOOKUP($H464,Validation!$O$2:$O$64,1,FALSE)),0,1)</f>
        <v>0</v>
      </c>
      <c r="T464" s="154">
        <f>IF(ISERROR(VLOOKUP($H464,Validation!$P$2:$P$64,1,FALSE)),0,1)</f>
        <v>0</v>
      </c>
      <c r="U464" s="154">
        <f>IF(ISERROR(VLOOKUP($H464,Validation!$Q$2:$Q$64,1,FALSE)),0,1)</f>
        <v>1</v>
      </c>
      <c r="V464" s="154">
        <f>IF(ISERROR(VLOOKUP($H464,Validation!$R$2:$R$64,1,FALSE)),0,1)</f>
        <v>0</v>
      </c>
      <c r="W464" s="154">
        <f>IF(ISERROR(VLOOKUP($H464,Validation!$S$2:$S$64,1,FALSE)),0,1)</f>
        <v>0</v>
      </c>
    </row>
    <row r="465" spans="1:23" ht="15.75" x14ac:dyDescent="0.25">
      <c r="A465" s="155">
        <v>2017</v>
      </c>
      <c r="B465">
        <v>1</v>
      </c>
      <c r="C465">
        <v>30</v>
      </c>
      <c r="D465">
        <v>30</v>
      </c>
      <c r="E465" t="s">
        <v>3081</v>
      </c>
      <c r="G465" s="154">
        <f>SUM(P465:W465)</f>
        <v>1</v>
      </c>
      <c r="H465" t="s">
        <v>148</v>
      </c>
      <c r="I465" t="s">
        <v>85</v>
      </c>
      <c r="J465" t="s">
        <v>88</v>
      </c>
      <c r="K465" t="s">
        <v>99</v>
      </c>
      <c r="L465">
        <v>189</v>
      </c>
      <c r="M465" t="s">
        <v>93</v>
      </c>
      <c r="N465" t="s">
        <v>1219</v>
      </c>
      <c r="P465" s="154">
        <f>IF(ISERROR(VLOOKUP($H465,Validation!$L$2:$L$64,1,FALSE)),0,1)</f>
        <v>0</v>
      </c>
      <c r="Q465" s="154">
        <f>IF(ISERROR(VLOOKUP($H465,Validation!$M$2:$M$64,1,FALSE)),0,1)</f>
        <v>0</v>
      </c>
      <c r="R465" s="158">
        <f>IF(ISERROR(VLOOKUP($H465,Validation!$N$2:$N$64,1,FALSE)),0,1)</f>
        <v>0</v>
      </c>
      <c r="S465" s="154">
        <f>IF(ISERROR(VLOOKUP($H465,Validation!$O$2:$O$64,1,FALSE)),0,1)</f>
        <v>0</v>
      </c>
      <c r="T465" s="154">
        <f>IF(ISERROR(VLOOKUP($H465,Validation!$P$2:$P$64,1,FALSE)),0,1)</f>
        <v>0</v>
      </c>
      <c r="U465" s="154">
        <f>IF(ISERROR(VLOOKUP($H465,Validation!$Q$2:$Q$64,1,FALSE)),0,1)</f>
        <v>0</v>
      </c>
      <c r="V465" s="154">
        <f>IF(ISERROR(VLOOKUP($H465,Validation!$R$2:$R$64,1,FALSE)),0,1)</f>
        <v>0</v>
      </c>
      <c r="W465" s="154">
        <f>IF(ISERROR(VLOOKUP($H465,Validation!$S$2:$S$64,1,FALSE)),0,1)</f>
        <v>1</v>
      </c>
    </row>
    <row r="466" spans="1:23" ht="15.75" x14ac:dyDescent="0.25">
      <c r="A466" s="155">
        <v>2017</v>
      </c>
      <c r="B466">
        <v>1</v>
      </c>
      <c r="C466">
        <v>31</v>
      </c>
      <c r="D466">
        <v>31</v>
      </c>
      <c r="E466" t="s">
        <v>31</v>
      </c>
      <c r="F466" t="s">
        <v>3269</v>
      </c>
      <c r="G466" s="154">
        <f>SUM(P466:W466)</f>
        <v>1</v>
      </c>
      <c r="H466" t="s">
        <v>149</v>
      </c>
      <c r="I466" t="s">
        <v>3270</v>
      </c>
      <c r="J466" t="s">
        <v>81</v>
      </c>
      <c r="K466" t="s">
        <v>75</v>
      </c>
      <c r="L466">
        <v>207</v>
      </c>
      <c r="M466" t="s">
        <v>119</v>
      </c>
      <c r="N466" t="s">
        <v>3271</v>
      </c>
      <c r="P466" s="154">
        <f>IF(ISERROR(VLOOKUP($H466,Validation!$L$2:$L$64,1,FALSE)),0,1)</f>
        <v>1</v>
      </c>
      <c r="Q466" s="154">
        <f>IF(ISERROR(VLOOKUP($H466,Validation!$M$2:$M$64,1,FALSE)),0,1)</f>
        <v>0</v>
      </c>
      <c r="R466" s="158">
        <f>IF(ISERROR(VLOOKUP($H466,Validation!$N$2:$N$64,1,FALSE)),0,1)</f>
        <v>0</v>
      </c>
      <c r="S466" s="154">
        <f>IF(ISERROR(VLOOKUP($H466,Validation!$O$2:$O$64,1,FALSE)),0,1)</f>
        <v>0</v>
      </c>
      <c r="T466" s="154">
        <f>IF(ISERROR(VLOOKUP($H466,Validation!$P$2:$P$64,1,FALSE)),0,1)</f>
        <v>0</v>
      </c>
      <c r="U466" s="154">
        <f>IF(ISERROR(VLOOKUP($H466,Validation!$Q$2:$Q$64,1,FALSE)),0,1)</f>
        <v>0</v>
      </c>
      <c r="V466" s="154">
        <f>IF(ISERROR(VLOOKUP($H466,Validation!$R$2:$R$64,1,FALSE)),0,1)</f>
        <v>0</v>
      </c>
      <c r="W466" s="154">
        <f>IF(ISERROR(VLOOKUP($H466,Validation!$S$2:$S$64,1,FALSE)),0,1)</f>
        <v>0</v>
      </c>
    </row>
    <row r="467" spans="1:23" ht="15.75" x14ac:dyDescent="0.25">
      <c r="A467" s="155">
        <v>2017</v>
      </c>
      <c r="B467">
        <v>2</v>
      </c>
      <c r="C467">
        <v>1</v>
      </c>
      <c r="D467">
        <v>32</v>
      </c>
      <c r="E467" t="s">
        <v>15</v>
      </c>
      <c r="G467" s="154">
        <f>SUM(P467:W467)</f>
        <v>1</v>
      </c>
      <c r="H467" t="s">
        <v>3272</v>
      </c>
      <c r="I467" t="s">
        <v>79</v>
      </c>
      <c r="J467" t="s">
        <v>71</v>
      </c>
      <c r="K467" t="s">
        <v>86</v>
      </c>
      <c r="L467">
        <v>184</v>
      </c>
      <c r="M467" t="s">
        <v>73</v>
      </c>
      <c r="N467" t="s">
        <v>1076</v>
      </c>
      <c r="P467" s="154">
        <f>IF(ISERROR(VLOOKUP($H467,Validation!$L$2:$L$64,1,FALSE)),0,1)</f>
        <v>0</v>
      </c>
      <c r="Q467" s="154">
        <f>IF(ISERROR(VLOOKUP($H467,Validation!$M$2:$M$64,1,FALSE)),0,1)</f>
        <v>0</v>
      </c>
      <c r="R467" s="158">
        <f>IF(ISERROR(VLOOKUP($H467,Validation!$N$2:$N$64,1,FALSE)),0,1)</f>
        <v>1</v>
      </c>
      <c r="S467" s="154">
        <f>IF(ISERROR(VLOOKUP($H467,Validation!$O$2:$O$64,1,FALSE)),0,1)</f>
        <v>0</v>
      </c>
      <c r="T467" s="154">
        <f>IF(ISERROR(VLOOKUP($H467,Validation!$P$2:$P$64,1,FALSE)),0,1)</f>
        <v>0</v>
      </c>
      <c r="U467" s="154">
        <f>IF(ISERROR(VLOOKUP($H467,Validation!$Q$2:$Q$64,1,FALSE)),0,1)</f>
        <v>0</v>
      </c>
      <c r="V467" s="154">
        <f>IF(ISERROR(VLOOKUP($H467,Validation!$R$2:$R$64,1,FALSE)),0,1)</f>
        <v>0</v>
      </c>
      <c r="W467" s="154">
        <f>IF(ISERROR(VLOOKUP($H467,Validation!$S$2:$S$64,1,FALSE)),0,1)</f>
        <v>0</v>
      </c>
    </row>
    <row r="468" spans="1:23" ht="15.75" x14ac:dyDescent="0.25">
      <c r="A468" s="155">
        <v>2017</v>
      </c>
      <c r="B468">
        <v>2</v>
      </c>
      <c r="C468">
        <v>2</v>
      </c>
      <c r="D468">
        <v>33</v>
      </c>
      <c r="E468" t="s">
        <v>34</v>
      </c>
      <c r="G468" s="154">
        <f>SUM(P468:W468)</f>
        <v>1</v>
      </c>
      <c r="H468" t="s">
        <v>3273</v>
      </c>
      <c r="I468" t="s">
        <v>85</v>
      </c>
      <c r="J468" t="s">
        <v>71</v>
      </c>
      <c r="K468" t="s">
        <v>86</v>
      </c>
      <c r="L468">
        <v>185</v>
      </c>
      <c r="M468" t="s">
        <v>82</v>
      </c>
      <c r="N468" t="s">
        <v>3249</v>
      </c>
      <c r="P468" s="154">
        <f>IF(ISERROR(VLOOKUP($H468,Validation!$L$2:$L$64,1,FALSE)),0,1)</f>
        <v>0</v>
      </c>
      <c r="Q468" s="154">
        <f>IF(ISERROR(VLOOKUP($H468,Validation!$M$2:$M$64,1,FALSE)),0,1)</f>
        <v>0</v>
      </c>
      <c r="R468" s="158">
        <f>IF(ISERROR(VLOOKUP($H468,Validation!$N$2:$N$64,1,FALSE)),0,1)</f>
        <v>1</v>
      </c>
      <c r="S468" s="154">
        <f>IF(ISERROR(VLOOKUP($H468,Validation!$O$2:$O$64,1,FALSE)),0,1)</f>
        <v>0</v>
      </c>
      <c r="T468" s="154">
        <f>IF(ISERROR(VLOOKUP($H468,Validation!$P$2:$P$64,1,FALSE)),0,1)</f>
        <v>0</v>
      </c>
      <c r="U468" s="154">
        <f>IF(ISERROR(VLOOKUP($H468,Validation!$Q$2:$Q$64,1,FALSE)),0,1)</f>
        <v>0</v>
      </c>
      <c r="V468" s="154">
        <f>IF(ISERROR(VLOOKUP($H468,Validation!$R$2:$R$64,1,FALSE)),0,1)</f>
        <v>0</v>
      </c>
      <c r="W468" s="154">
        <f>IF(ISERROR(VLOOKUP($H468,Validation!$S$2:$S$64,1,FALSE)),0,1)</f>
        <v>0</v>
      </c>
    </row>
    <row r="469" spans="1:23" ht="15.75" x14ac:dyDescent="0.25">
      <c r="A469" s="155">
        <v>2017</v>
      </c>
      <c r="B469">
        <v>2</v>
      </c>
      <c r="C469">
        <v>3</v>
      </c>
      <c r="D469">
        <v>34</v>
      </c>
      <c r="E469" t="s">
        <v>128</v>
      </c>
      <c r="G469" s="154">
        <f>SUM(P469:W469)</f>
        <v>0</v>
      </c>
      <c r="H469" t="s">
        <v>153</v>
      </c>
      <c r="I469" t="s">
        <v>79</v>
      </c>
      <c r="J469" t="s">
        <v>71</v>
      </c>
      <c r="K469" t="s">
        <v>100</v>
      </c>
      <c r="L469">
        <v>207</v>
      </c>
      <c r="M469" t="s">
        <v>73</v>
      </c>
      <c r="N469" t="s">
        <v>1141</v>
      </c>
      <c r="P469" s="154">
        <f>IF(ISERROR(VLOOKUP($H469,Validation!$L$2:$L$64,1,FALSE)),0,1)</f>
        <v>0</v>
      </c>
      <c r="Q469" s="154">
        <f>IF(ISERROR(VLOOKUP($H469,Validation!$M$2:$M$64,1,FALSE)),0,1)</f>
        <v>0</v>
      </c>
      <c r="R469" s="158">
        <f>IF(ISERROR(VLOOKUP($H469,Validation!$N$2:$N$64,1,FALSE)),0,1)</f>
        <v>0</v>
      </c>
      <c r="S469" s="154">
        <f>IF(ISERROR(VLOOKUP($H469,Validation!$O$2:$O$64,1,FALSE)),0,1)</f>
        <v>0</v>
      </c>
      <c r="T469" s="154">
        <f>IF(ISERROR(VLOOKUP($H469,Validation!$P$2:$P$64,1,FALSE)),0,1)</f>
        <v>0</v>
      </c>
      <c r="U469" s="154">
        <f>IF(ISERROR(VLOOKUP($H469,Validation!$Q$2:$Q$64,1,FALSE)),0,1)</f>
        <v>0</v>
      </c>
      <c r="V469" s="154">
        <f>IF(ISERROR(VLOOKUP($H469,Validation!$R$2:$R$64,1,FALSE)),0,1)</f>
        <v>0</v>
      </c>
      <c r="W469" s="154">
        <f>IF(ISERROR(VLOOKUP($H469,Validation!$S$2:$S$64,1,FALSE)),0,1)</f>
        <v>0</v>
      </c>
    </row>
    <row r="470" spans="1:23" ht="15.75" x14ac:dyDescent="0.25">
      <c r="A470" s="155">
        <v>2017</v>
      </c>
      <c r="B470">
        <v>2</v>
      </c>
      <c r="C470">
        <v>4</v>
      </c>
      <c r="D470">
        <v>35</v>
      </c>
      <c r="E470" t="s">
        <v>28</v>
      </c>
      <c r="F470" t="s">
        <v>3074</v>
      </c>
      <c r="G470" s="154">
        <f>SUM(P470:W470)</f>
        <v>0</v>
      </c>
      <c r="H470" t="s">
        <v>154</v>
      </c>
      <c r="I470" t="s">
        <v>90</v>
      </c>
      <c r="J470" t="s">
        <v>71</v>
      </c>
      <c r="K470" t="s">
        <v>101</v>
      </c>
      <c r="L470">
        <v>200</v>
      </c>
      <c r="M470" t="s">
        <v>73</v>
      </c>
      <c r="N470" t="s">
        <v>1098</v>
      </c>
      <c r="P470" s="154">
        <f>IF(ISERROR(VLOOKUP($H470,Validation!$L$2:$L$64,1,FALSE)),0,1)</f>
        <v>0</v>
      </c>
      <c r="Q470" s="154">
        <f>IF(ISERROR(VLOOKUP($H470,Validation!$M$2:$M$64,1,FALSE)),0,1)</f>
        <v>0</v>
      </c>
      <c r="R470" s="158">
        <f>IF(ISERROR(VLOOKUP($H470,Validation!$N$2:$N$64,1,FALSE)),0,1)</f>
        <v>0</v>
      </c>
      <c r="S470" s="154">
        <f>IF(ISERROR(VLOOKUP($H470,Validation!$O$2:$O$64,1,FALSE)),0,1)</f>
        <v>0</v>
      </c>
      <c r="T470" s="154">
        <f>IF(ISERROR(VLOOKUP($H470,Validation!$P$2:$P$64,1,FALSE)),0,1)</f>
        <v>0</v>
      </c>
      <c r="U470" s="154">
        <f>IF(ISERROR(VLOOKUP($H470,Validation!$Q$2:$Q$64,1,FALSE)),0,1)</f>
        <v>0</v>
      </c>
      <c r="V470" s="154">
        <f>IF(ISERROR(VLOOKUP($H470,Validation!$R$2:$R$64,1,FALSE)),0,1)</f>
        <v>0</v>
      </c>
      <c r="W470" s="154">
        <f>IF(ISERROR(VLOOKUP($H470,Validation!$S$2:$S$64,1,FALSE)),0,1)</f>
        <v>0</v>
      </c>
    </row>
    <row r="471" spans="1:23" ht="15.75" x14ac:dyDescent="0.25">
      <c r="A471" s="155">
        <v>2017</v>
      </c>
      <c r="B471">
        <v>2</v>
      </c>
      <c r="C471">
        <v>5</v>
      </c>
      <c r="D471">
        <v>36</v>
      </c>
      <c r="E471" t="s">
        <v>24</v>
      </c>
      <c r="G471" s="154">
        <f>SUM(P471:W471)</f>
        <v>0</v>
      </c>
      <c r="H471" t="s">
        <v>3274</v>
      </c>
      <c r="I471" t="s">
        <v>70</v>
      </c>
      <c r="J471" t="s">
        <v>94</v>
      </c>
      <c r="K471" t="s">
        <v>78</v>
      </c>
      <c r="L471">
        <v>165</v>
      </c>
      <c r="M471" t="s">
        <v>95</v>
      </c>
      <c r="N471" t="s">
        <v>3275</v>
      </c>
      <c r="P471" s="154">
        <f>IF(ISERROR(VLOOKUP($H471,Validation!$L$2:$L$64,1,FALSE)),0,1)</f>
        <v>0</v>
      </c>
      <c r="Q471" s="154">
        <f>IF(ISERROR(VLOOKUP($H471,Validation!$M$2:$M$64,1,FALSE)),0,1)</f>
        <v>0</v>
      </c>
      <c r="R471" s="158">
        <f>IF(ISERROR(VLOOKUP($H471,Validation!$N$2:$N$64,1,FALSE)),0,1)</f>
        <v>0</v>
      </c>
      <c r="S471" s="154">
        <f>IF(ISERROR(VLOOKUP($H471,Validation!$O$2:$O$64,1,FALSE)),0,1)</f>
        <v>0</v>
      </c>
      <c r="T471" s="154">
        <f>IF(ISERROR(VLOOKUP($H471,Validation!$P$2:$P$64,1,FALSE)),0,1)</f>
        <v>0</v>
      </c>
      <c r="U471" s="154">
        <f>IF(ISERROR(VLOOKUP($H471,Validation!$Q$2:$Q$64,1,FALSE)),0,1)</f>
        <v>0</v>
      </c>
      <c r="V471" s="154">
        <f>IF(ISERROR(VLOOKUP($H471,Validation!$R$2:$R$64,1,FALSE)),0,1)</f>
        <v>0</v>
      </c>
      <c r="W471" s="154">
        <f>IF(ISERROR(VLOOKUP($H471,Validation!$S$2:$S$64,1,FALSE)),0,1)</f>
        <v>0</v>
      </c>
    </row>
    <row r="472" spans="1:23" ht="15.75" x14ac:dyDescent="0.25">
      <c r="A472" s="155">
        <v>2017</v>
      </c>
      <c r="B472">
        <v>2</v>
      </c>
      <c r="C472">
        <v>6</v>
      </c>
      <c r="D472">
        <v>37</v>
      </c>
      <c r="E472" t="s">
        <v>10</v>
      </c>
      <c r="G472" s="154">
        <f>SUM(P472:W472)</f>
        <v>0</v>
      </c>
      <c r="H472" t="s">
        <v>3276</v>
      </c>
      <c r="I472" t="s">
        <v>70</v>
      </c>
      <c r="J472" t="s">
        <v>94</v>
      </c>
      <c r="K472" t="s">
        <v>72</v>
      </c>
      <c r="L472">
        <v>191</v>
      </c>
      <c r="M472" t="s">
        <v>95</v>
      </c>
      <c r="N472" t="s">
        <v>3277</v>
      </c>
      <c r="P472" s="154">
        <f>IF(ISERROR(VLOOKUP($H472,Validation!$L$2:$L$64,1,FALSE)),0,1)</f>
        <v>0</v>
      </c>
      <c r="Q472" s="154">
        <f>IF(ISERROR(VLOOKUP($H472,Validation!$M$2:$M$64,1,FALSE)),0,1)</f>
        <v>0</v>
      </c>
      <c r="R472" s="158">
        <f>IF(ISERROR(VLOOKUP($H472,Validation!$N$2:$N$64,1,FALSE)),0,1)</f>
        <v>0</v>
      </c>
      <c r="S472" s="154">
        <f>IF(ISERROR(VLOOKUP($H472,Validation!$O$2:$O$64,1,FALSE)),0,1)</f>
        <v>0</v>
      </c>
      <c r="T472" s="154">
        <f>IF(ISERROR(VLOOKUP($H472,Validation!$P$2:$P$64,1,FALSE)),0,1)</f>
        <v>0</v>
      </c>
      <c r="U472" s="154">
        <f>IF(ISERROR(VLOOKUP($H472,Validation!$Q$2:$Q$64,1,FALSE)),0,1)</f>
        <v>0</v>
      </c>
      <c r="V472" s="154">
        <f>IF(ISERROR(VLOOKUP($H472,Validation!$R$2:$R$64,1,FALSE)),0,1)</f>
        <v>0</v>
      </c>
      <c r="W472" s="154">
        <f>IF(ISERROR(VLOOKUP($H472,Validation!$S$2:$S$64,1,FALSE)),0,1)</f>
        <v>0</v>
      </c>
    </row>
    <row r="473" spans="1:23" ht="15.75" x14ac:dyDescent="0.25">
      <c r="A473" s="155">
        <v>2017</v>
      </c>
      <c r="B473">
        <v>2</v>
      </c>
      <c r="C473">
        <v>7</v>
      </c>
      <c r="D473">
        <v>38</v>
      </c>
      <c r="E473" t="s">
        <v>17</v>
      </c>
      <c r="G473" s="154">
        <f>SUM(P473:W473)</f>
        <v>0</v>
      </c>
      <c r="H473" t="s">
        <v>3278</v>
      </c>
      <c r="I473" t="s">
        <v>79</v>
      </c>
      <c r="J473" t="s">
        <v>94</v>
      </c>
      <c r="K473" t="s">
        <v>75</v>
      </c>
      <c r="L473">
        <v>187</v>
      </c>
      <c r="M473" t="s">
        <v>102</v>
      </c>
      <c r="N473" t="s">
        <v>1200</v>
      </c>
      <c r="P473" s="154">
        <f>IF(ISERROR(VLOOKUP($H473,Validation!$L$2:$L$64,1,FALSE)),0,1)</f>
        <v>0</v>
      </c>
      <c r="Q473" s="154">
        <f>IF(ISERROR(VLOOKUP($H473,Validation!$M$2:$M$64,1,FALSE)),0,1)</f>
        <v>0</v>
      </c>
      <c r="R473" s="158">
        <f>IF(ISERROR(VLOOKUP($H473,Validation!$N$2:$N$64,1,FALSE)),0,1)</f>
        <v>0</v>
      </c>
      <c r="S473" s="154">
        <f>IF(ISERROR(VLOOKUP($H473,Validation!$O$2:$O$64,1,FALSE)),0,1)</f>
        <v>0</v>
      </c>
      <c r="T473" s="154">
        <f>IF(ISERROR(VLOOKUP($H473,Validation!$P$2:$P$64,1,FALSE)),0,1)</f>
        <v>0</v>
      </c>
      <c r="U473" s="154">
        <f>IF(ISERROR(VLOOKUP($H473,Validation!$Q$2:$Q$64,1,FALSE)),0,1)</f>
        <v>0</v>
      </c>
      <c r="V473" s="154">
        <f>IF(ISERROR(VLOOKUP($H473,Validation!$R$2:$R$64,1,FALSE)),0,1)</f>
        <v>0</v>
      </c>
      <c r="W473" s="154">
        <f>IF(ISERROR(VLOOKUP($H473,Validation!$S$2:$S$64,1,FALSE)),0,1)</f>
        <v>0</v>
      </c>
    </row>
    <row r="474" spans="1:23" ht="15.75" x14ac:dyDescent="0.25">
      <c r="A474" s="155">
        <v>2017</v>
      </c>
      <c r="B474">
        <v>2</v>
      </c>
      <c r="C474">
        <v>8</v>
      </c>
      <c r="D474">
        <v>39</v>
      </c>
      <c r="E474" t="s">
        <v>16</v>
      </c>
      <c r="G474" s="154">
        <f>SUM(P474:W474)</f>
        <v>1</v>
      </c>
      <c r="H474" t="s">
        <v>3279</v>
      </c>
      <c r="I474" t="s">
        <v>90</v>
      </c>
      <c r="J474" t="s">
        <v>74</v>
      </c>
      <c r="K474" t="s">
        <v>75</v>
      </c>
      <c r="L474">
        <v>196</v>
      </c>
      <c r="M474" t="s">
        <v>73</v>
      </c>
      <c r="N474" t="s">
        <v>3280</v>
      </c>
      <c r="P474" s="154">
        <f>IF(ISERROR(VLOOKUP($H474,Validation!$L$2:$L$64,1,FALSE)),0,1)</f>
        <v>0</v>
      </c>
      <c r="Q474" s="154">
        <f>IF(ISERROR(VLOOKUP($H474,Validation!$M$2:$M$64,1,FALSE)),0,1)</f>
        <v>0</v>
      </c>
      <c r="R474" s="158">
        <f>IF(ISERROR(VLOOKUP($H474,Validation!$N$2:$N$64,1,FALSE)),0,1)</f>
        <v>0</v>
      </c>
      <c r="S474" s="154">
        <f>IF(ISERROR(VLOOKUP($H474,Validation!$O$2:$O$64,1,FALSE)),0,1)</f>
        <v>0</v>
      </c>
      <c r="T474" s="154">
        <f>IF(ISERROR(VLOOKUP($H474,Validation!$P$2:$P$64,1,FALSE)),0,1)</f>
        <v>0</v>
      </c>
      <c r="U474" s="154">
        <f>IF(ISERROR(VLOOKUP($H474,Validation!$Q$2:$Q$64,1,FALSE)),0,1)</f>
        <v>0</v>
      </c>
      <c r="V474" s="154">
        <f>IF(ISERROR(VLOOKUP($H474,Validation!$R$2:$R$64,1,FALSE)),0,1)</f>
        <v>1</v>
      </c>
      <c r="W474" s="154">
        <f>IF(ISERROR(VLOOKUP($H474,Validation!$S$2:$S$64,1,FALSE)),0,1)</f>
        <v>0</v>
      </c>
    </row>
    <row r="475" spans="1:23" ht="15.75" x14ac:dyDescent="0.25">
      <c r="A475" s="155">
        <v>2017</v>
      </c>
      <c r="B475">
        <v>2</v>
      </c>
      <c r="C475">
        <v>9</v>
      </c>
      <c r="D475">
        <v>40</v>
      </c>
      <c r="E475" t="s">
        <v>19</v>
      </c>
      <c r="G475" s="154">
        <f>SUM(P475:W475)</f>
        <v>0</v>
      </c>
      <c r="H475" t="s">
        <v>3281</v>
      </c>
      <c r="I475" t="s">
        <v>70</v>
      </c>
      <c r="J475" t="s">
        <v>88</v>
      </c>
      <c r="K475" t="s">
        <v>99</v>
      </c>
      <c r="L475">
        <v>149</v>
      </c>
      <c r="M475" t="s">
        <v>82</v>
      </c>
      <c r="N475" t="s">
        <v>3282</v>
      </c>
      <c r="P475" s="154">
        <f>IF(ISERROR(VLOOKUP($H475,Validation!$L$2:$L$64,1,FALSE)),0,1)</f>
        <v>0</v>
      </c>
      <c r="Q475" s="154">
        <f>IF(ISERROR(VLOOKUP($H475,Validation!$M$2:$M$64,1,FALSE)),0,1)</f>
        <v>0</v>
      </c>
      <c r="R475" s="158">
        <f>IF(ISERROR(VLOOKUP($H475,Validation!$N$2:$N$64,1,FALSE)),0,1)</f>
        <v>0</v>
      </c>
      <c r="S475" s="154">
        <f>IF(ISERROR(VLOOKUP($H475,Validation!$O$2:$O$64,1,FALSE)),0,1)</f>
        <v>0</v>
      </c>
      <c r="T475" s="154">
        <f>IF(ISERROR(VLOOKUP($H475,Validation!$P$2:$P$64,1,FALSE)),0,1)</f>
        <v>0</v>
      </c>
      <c r="U475" s="154">
        <f>IF(ISERROR(VLOOKUP($H475,Validation!$Q$2:$Q$64,1,FALSE)),0,1)</f>
        <v>0</v>
      </c>
      <c r="V475" s="154">
        <f>IF(ISERROR(VLOOKUP($H475,Validation!$R$2:$R$64,1,FALSE)),0,1)</f>
        <v>0</v>
      </c>
      <c r="W475" s="154">
        <f>IF(ISERROR(VLOOKUP($H475,Validation!$S$2:$S$64,1,FALSE)),0,1)</f>
        <v>0</v>
      </c>
    </row>
    <row r="476" spans="1:23" ht="15.75" x14ac:dyDescent="0.25">
      <c r="A476" s="155">
        <v>2017</v>
      </c>
      <c r="B476">
        <v>2</v>
      </c>
      <c r="C476">
        <v>10</v>
      </c>
      <c r="D476">
        <v>41</v>
      </c>
      <c r="E476" t="s">
        <v>20</v>
      </c>
      <c r="G476" s="154">
        <f>SUM(P476:W476)</f>
        <v>0</v>
      </c>
      <c r="H476" t="s">
        <v>155</v>
      </c>
      <c r="I476" t="s">
        <v>70</v>
      </c>
      <c r="J476" t="s">
        <v>71</v>
      </c>
      <c r="K476" t="s">
        <v>78</v>
      </c>
      <c r="L476">
        <v>191</v>
      </c>
      <c r="M476" t="s">
        <v>82</v>
      </c>
      <c r="N476" t="s">
        <v>1093</v>
      </c>
      <c r="P476" s="154">
        <f>IF(ISERROR(VLOOKUP($H476,Validation!$L$2:$L$64,1,FALSE)),0,1)</f>
        <v>0</v>
      </c>
      <c r="Q476" s="154">
        <f>IF(ISERROR(VLOOKUP($H476,Validation!$M$2:$M$64,1,FALSE)),0,1)</f>
        <v>0</v>
      </c>
      <c r="R476" s="158">
        <f>IF(ISERROR(VLOOKUP($H476,Validation!$N$2:$N$64,1,FALSE)),0,1)</f>
        <v>0</v>
      </c>
      <c r="S476" s="154">
        <f>IF(ISERROR(VLOOKUP($H476,Validation!$O$2:$O$64,1,FALSE)),0,1)</f>
        <v>0</v>
      </c>
      <c r="T476" s="154">
        <f>IF(ISERROR(VLOOKUP($H476,Validation!$P$2:$P$64,1,FALSE)),0,1)</f>
        <v>0</v>
      </c>
      <c r="U476" s="154">
        <f>IF(ISERROR(VLOOKUP($H476,Validation!$Q$2:$Q$64,1,FALSE)),0,1)</f>
        <v>0</v>
      </c>
      <c r="V476" s="154">
        <f>IF(ISERROR(VLOOKUP($H476,Validation!$R$2:$R$64,1,FALSE)),0,1)</f>
        <v>0</v>
      </c>
      <c r="W476" s="154">
        <f>IF(ISERROR(VLOOKUP($H476,Validation!$S$2:$S$64,1,FALSE)),0,1)</f>
        <v>0</v>
      </c>
    </row>
    <row r="477" spans="1:23" ht="15.75" x14ac:dyDescent="0.25">
      <c r="A477" s="155">
        <v>2017</v>
      </c>
      <c r="B477">
        <v>2</v>
      </c>
      <c r="C477">
        <v>11</v>
      </c>
      <c r="D477">
        <v>42</v>
      </c>
      <c r="E477" t="s">
        <v>11</v>
      </c>
      <c r="G477" s="154">
        <f>SUM(P477:W477)</f>
        <v>0</v>
      </c>
      <c r="H477" t="s">
        <v>3283</v>
      </c>
      <c r="I477" t="s">
        <v>70</v>
      </c>
      <c r="J477" t="s">
        <v>88</v>
      </c>
      <c r="K477" t="s">
        <v>75</v>
      </c>
      <c r="L477">
        <v>178</v>
      </c>
      <c r="M477" t="s">
        <v>89</v>
      </c>
      <c r="N477" t="s">
        <v>3284</v>
      </c>
      <c r="P477" s="154">
        <f>IF(ISERROR(VLOOKUP($H477,Validation!$L$2:$L$64,1,FALSE)),0,1)</f>
        <v>0</v>
      </c>
      <c r="Q477" s="154">
        <f>IF(ISERROR(VLOOKUP($H477,Validation!$M$2:$M$64,1,FALSE)),0,1)</f>
        <v>0</v>
      </c>
      <c r="R477" s="158">
        <f>IF(ISERROR(VLOOKUP($H477,Validation!$N$2:$N$64,1,FALSE)),0,1)</f>
        <v>0</v>
      </c>
      <c r="S477" s="154">
        <f>IF(ISERROR(VLOOKUP($H477,Validation!$O$2:$O$64,1,FALSE)),0,1)</f>
        <v>0</v>
      </c>
      <c r="T477" s="154">
        <f>IF(ISERROR(VLOOKUP($H477,Validation!$P$2:$P$64,1,FALSE)),0,1)</f>
        <v>0</v>
      </c>
      <c r="U477" s="154">
        <f>IF(ISERROR(VLOOKUP($H477,Validation!$Q$2:$Q$64,1,FALSE)),0,1)</f>
        <v>0</v>
      </c>
      <c r="V477" s="154">
        <f>IF(ISERROR(VLOOKUP($H477,Validation!$R$2:$R$64,1,FALSE)),0,1)</f>
        <v>0</v>
      </c>
      <c r="W477" s="154">
        <f>IF(ISERROR(VLOOKUP($H477,Validation!$S$2:$S$64,1,FALSE)),0,1)</f>
        <v>0</v>
      </c>
    </row>
    <row r="478" spans="1:23" ht="15.75" x14ac:dyDescent="0.25">
      <c r="A478" s="155">
        <v>2017</v>
      </c>
      <c r="B478">
        <v>2</v>
      </c>
      <c r="C478">
        <v>12</v>
      </c>
      <c r="D478">
        <v>43</v>
      </c>
      <c r="E478" t="s">
        <v>35</v>
      </c>
      <c r="G478" s="154">
        <f>SUM(P478:W478)</f>
        <v>0</v>
      </c>
      <c r="H478" t="s">
        <v>3285</v>
      </c>
      <c r="I478" t="s">
        <v>79</v>
      </c>
      <c r="J478" t="s">
        <v>74</v>
      </c>
      <c r="K478" t="s">
        <v>77</v>
      </c>
      <c r="L478">
        <v>211</v>
      </c>
      <c r="M478" t="s">
        <v>3108</v>
      </c>
      <c r="N478" t="s">
        <v>3286</v>
      </c>
      <c r="P478" s="154">
        <f>IF(ISERROR(VLOOKUP($H478,Validation!$L$2:$L$64,1,FALSE)),0,1)</f>
        <v>0</v>
      </c>
      <c r="Q478" s="154">
        <f>IF(ISERROR(VLOOKUP($H478,Validation!$M$2:$M$64,1,FALSE)),0,1)</f>
        <v>0</v>
      </c>
      <c r="R478" s="158">
        <f>IF(ISERROR(VLOOKUP($H478,Validation!$N$2:$N$64,1,FALSE)),0,1)</f>
        <v>0</v>
      </c>
      <c r="S478" s="154">
        <f>IF(ISERROR(VLOOKUP($H478,Validation!$O$2:$O$64,1,FALSE)),0,1)</f>
        <v>0</v>
      </c>
      <c r="T478" s="154">
        <f>IF(ISERROR(VLOOKUP($H478,Validation!$P$2:$P$64,1,FALSE)),0,1)</f>
        <v>0</v>
      </c>
      <c r="U478" s="154">
        <f>IF(ISERROR(VLOOKUP($H478,Validation!$Q$2:$Q$64,1,FALSE)),0,1)</f>
        <v>0</v>
      </c>
      <c r="V478" s="154">
        <f>IF(ISERROR(VLOOKUP($H478,Validation!$R$2:$R$64,1,FALSE)),0,1)</f>
        <v>0</v>
      </c>
      <c r="W478" s="154">
        <f>IF(ISERROR(VLOOKUP($H478,Validation!$S$2:$S$64,1,FALSE)),0,1)</f>
        <v>0</v>
      </c>
    </row>
    <row r="479" spans="1:23" ht="15.75" x14ac:dyDescent="0.25">
      <c r="A479" s="155">
        <v>2017</v>
      </c>
      <c r="B479">
        <v>2</v>
      </c>
      <c r="C479">
        <v>13</v>
      </c>
      <c r="D479">
        <v>44</v>
      </c>
      <c r="E479" t="s">
        <v>61</v>
      </c>
      <c r="F479" t="s">
        <v>3073</v>
      </c>
      <c r="G479" s="154">
        <f>SUM(P479:W479)</f>
        <v>0</v>
      </c>
      <c r="H479" t="s">
        <v>3287</v>
      </c>
      <c r="I479" t="s">
        <v>79</v>
      </c>
      <c r="J479" t="s">
        <v>94</v>
      </c>
      <c r="K479" t="s">
        <v>78</v>
      </c>
      <c r="L479">
        <v>174</v>
      </c>
      <c r="M479" t="s">
        <v>95</v>
      </c>
      <c r="N479" t="s">
        <v>1072</v>
      </c>
      <c r="P479" s="154">
        <f>IF(ISERROR(VLOOKUP($H479,Validation!$L$2:$L$64,1,FALSE)),0,1)</f>
        <v>0</v>
      </c>
      <c r="Q479" s="154">
        <f>IF(ISERROR(VLOOKUP($H479,Validation!$M$2:$M$64,1,FALSE)),0,1)</f>
        <v>0</v>
      </c>
      <c r="R479" s="158">
        <f>IF(ISERROR(VLOOKUP($H479,Validation!$N$2:$N$64,1,FALSE)),0,1)</f>
        <v>0</v>
      </c>
      <c r="S479" s="154">
        <f>IF(ISERROR(VLOOKUP($H479,Validation!$O$2:$O$64,1,FALSE)),0,1)</f>
        <v>0</v>
      </c>
      <c r="T479" s="154">
        <f>IF(ISERROR(VLOOKUP($H479,Validation!$P$2:$P$64,1,FALSE)),0,1)</f>
        <v>0</v>
      </c>
      <c r="U479" s="154">
        <f>IF(ISERROR(VLOOKUP($H479,Validation!$Q$2:$Q$64,1,FALSE)),0,1)</f>
        <v>0</v>
      </c>
      <c r="V479" s="154">
        <f>IF(ISERROR(VLOOKUP($H479,Validation!$R$2:$R$64,1,FALSE)),0,1)</f>
        <v>0</v>
      </c>
      <c r="W479" s="154">
        <f>IF(ISERROR(VLOOKUP($H479,Validation!$S$2:$S$64,1,FALSE)),0,1)</f>
        <v>0</v>
      </c>
    </row>
    <row r="480" spans="1:23" ht="15.75" x14ac:dyDescent="0.25">
      <c r="A480" s="155">
        <v>2017</v>
      </c>
      <c r="B480">
        <v>2</v>
      </c>
      <c r="C480">
        <v>14</v>
      </c>
      <c r="D480">
        <v>45</v>
      </c>
      <c r="E480" t="s">
        <v>83</v>
      </c>
      <c r="F480" t="s">
        <v>3288</v>
      </c>
      <c r="G480" s="154">
        <f>SUM(P480:W480)</f>
        <v>0</v>
      </c>
      <c r="H480" t="s">
        <v>3289</v>
      </c>
      <c r="I480" t="s">
        <v>70</v>
      </c>
      <c r="J480" t="s">
        <v>3290</v>
      </c>
      <c r="K480" t="s">
        <v>72</v>
      </c>
      <c r="L480">
        <v>187</v>
      </c>
      <c r="M480" t="s">
        <v>3291</v>
      </c>
      <c r="N480" t="s">
        <v>3292</v>
      </c>
      <c r="P480" s="154">
        <f>IF(ISERROR(VLOOKUP($H480,Validation!$L$2:$L$64,1,FALSE)),0,1)</f>
        <v>0</v>
      </c>
      <c r="Q480" s="154">
        <f>IF(ISERROR(VLOOKUP($H480,Validation!$M$2:$M$64,1,FALSE)),0,1)</f>
        <v>0</v>
      </c>
      <c r="R480" s="158">
        <f>IF(ISERROR(VLOOKUP($H480,Validation!$N$2:$N$64,1,FALSE)),0,1)</f>
        <v>0</v>
      </c>
      <c r="S480" s="154">
        <f>IF(ISERROR(VLOOKUP($H480,Validation!$O$2:$O$64,1,FALSE)),0,1)</f>
        <v>0</v>
      </c>
      <c r="T480" s="154">
        <f>IF(ISERROR(VLOOKUP($H480,Validation!$P$2:$P$64,1,FALSE)),0,1)</f>
        <v>0</v>
      </c>
      <c r="U480" s="154">
        <f>IF(ISERROR(VLOOKUP($H480,Validation!$Q$2:$Q$64,1,FALSE)),0,1)</f>
        <v>0</v>
      </c>
      <c r="V480" s="154">
        <f>IF(ISERROR(VLOOKUP($H480,Validation!$R$2:$R$64,1,FALSE)),0,1)</f>
        <v>0</v>
      </c>
      <c r="W480" s="154">
        <f>IF(ISERROR(VLOOKUP($H480,Validation!$S$2:$S$64,1,FALSE)),0,1)</f>
        <v>0</v>
      </c>
    </row>
    <row r="481" spans="1:23" ht="15.75" x14ac:dyDescent="0.25">
      <c r="A481" s="155">
        <v>2017</v>
      </c>
      <c r="B481">
        <v>2</v>
      </c>
      <c r="C481">
        <v>15</v>
      </c>
      <c r="D481">
        <v>46</v>
      </c>
      <c r="E481" t="s">
        <v>25</v>
      </c>
      <c r="G481" s="154">
        <f>SUM(P481:W481)</f>
        <v>0</v>
      </c>
      <c r="H481" t="s">
        <v>3293</v>
      </c>
      <c r="I481" t="s">
        <v>79</v>
      </c>
      <c r="J481" t="s">
        <v>88</v>
      </c>
      <c r="K481" t="s">
        <v>86</v>
      </c>
      <c r="L481">
        <v>189</v>
      </c>
      <c r="M481" t="s">
        <v>89</v>
      </c>
      <c r="N481" t="s">
        <v>3294</v>
      </c>
      <c r="P481" s="154">
        <f>IF(ISERROR(VLOOKUP($H481,Validation!$L$2:$L$64,1,FALSE)),0,1)</f>
        <v>0</v>
      </c>
      <c r="Q481" s="154">
        <f>IF(ISERROR(VLOOKUP($H481,Validation!$M$2:$M$64,1,FALSE)),0,1)</f>
        <v>0</v>
      </c>
      <c r="R481" s="158">
        <f>IF(ISERROR(VLOOKUP($H481,Validation!$N$2:$N$64,1,FALSE)),0,1)</f>
        <v>0</v>
      </c>
      <c r="S481" s="154">
        <f>IF(ISERROR(VLOOKUP($H481,Validation!$O$2:$O$64,1,FALSE)),0,1)</f>
        <v>0</v>
      </c>
      <c r="T481" s="154">
        <f>IF(ISERROR(VLOOKUP($H481,Validation!$P$2:$P$64,1,FALSE)),0,1)</f>
        <v>0</v>
      </c>
      <c r="U481" s="154">
        <f>IF(ISERROR(VLOOKUP($H481,Validation!$Q$2:$Q$64,1,FALSE)),0,1)</f>
        <v>0</v>
      </c>
      <c r="V481" s="154">
        <f>IF(ISERROR(VLOOKUP($H481,Validation!$R$2:$R$64,1,FALSE)),0,1)</f>
        <v>0</v>
      </c>
      <c r="W481" s="154">
        <f>IF(ISERROR(VLOOKUP($H481,Validation!$S$2:$S$64,1,FALSE)),0,1)</f>
        <v>0</v>
      </c>
    </row>
    <row r="482" spans="1:23" ht="15.75" x14ac:dyDescent="0.25">
      <c r="A482" s="155">
        <v>2017</v>
      </c>
      <c r="B482">
        <v>2</v>
      </c>
      <c r="C482">
        <v>16</v>
      </c>
      <c r="D482">
        <v>47</v>
      </c>
      <c r="E482" t="s">
        <v>27</v>
      </c>
      <c r="F482" t="s">
        <v>3295</v>
      </c>
      <c r="G482" s="154">
        <f>SUM(P482:W482)</f>
        <v>0</v>
      </c>
      <c r="H482" t="s">
        <v>156</v>
      </c>
      <c r="I482" t="s">
        <v>90</v>
      </c>
      <c r="J482" t="s">
        <v>71</v>
      </c>
      <c r="K482" t="s">
        <v>86</v>
      </c>
      <c r="L482">
        <v>166</v>
      </c>
      <c r="M482" t="s">
        <v>73</v>
      </c>
      <c r="N482" t="s">
        <v>1082</v>
      </c>
      <c r="P482" s="154">
        <f>IF(ISERROR(VLOOKUP($H482,Validation!$L$2:$L$64,1,FALSE)),0,1)</f>
        <v>0</v>
      </c>
      <c r="Q482" s="154">
        <f>IF(ISERROR(VLOOKUP($H482,Validation!$M$2:$M$64,1,FALSE)),0,1)</f>
        <v>0</v>
      </c>
      <c r="R482" s="158">
        <f>IF(ISERROR(VLOOKUP($H482,Validation!$N$2:$N$64,1,FALSE)),0,1)</f>
        <v>0</v>
      </c>
      <c r="S482" s="154">
        <f>IF(ISERROR(VLOOKUP($H482,Validation!$O$2:$O$64,1,FALSE)),0,1)</f>
        <v>0</v>
      </c>
      <c r="T482" s="154">
        <f>IF(ISERROR(VLOOKUP($H482,Validation!$P$2:$P$64,1,FALSE)),0,1)</f>
        <v>0</v>
      </c>
      <c r="U482" s="154">
        <f>IF(ISERROR(VLOOKUP($H482,Validation!$Q$2:$Q$64,1,FALSE)),0,1)</f>
        <v>0</v>
      </c>
      <c r="V482" s="154">
        <f>IF(ISERROR(VLOOKUP($H482,Validation!$R$2:$R$64,1,FALSE)),0,1)</f>
        <v>0</v>
      </c>
      <c r="W482" s="154">
        <f>IF(ISERROR(VLOOKUP($H482,Validation!$S$2:$S$64,1,FALSE)),0,1)</f>
        <v>0</v>
      </c>
    </row>
    <row r="483" spans="1:23" ht="15.75" x14ac:dyDescent="0.25">
      <c r="A483" s="155">
        <v>2017</v>
      </c>
      <c r="B483">
        <v>2</v>
      </c>
      <c r="C483">
        <v>17</v>
      </c>
      <c r="D483">
        <v>48</v>
      </c>
      <c r="E483" t="s">
        <v>32</v>
      </c>
      <c r="F483" t="s">
        <v>3296</v>
      </c>
      <c r="G483" s="154">
        <f>SUM(P483:W483)</f>
        <v>0</v>
      </c>
      <c r="H483" t="s">
        <v>157</v>
      </c>
      <c r="I483" t="s">
        <v>85</v>
      </c>
      <c r="J483" t="s">
        <v>81</v>
      </c>
      <c r="K483" t="s">
        <v>86</v>
      </c>
      <c r="L483">
        <v>191</v>
      </c>
      <c r="M483" t="s">
        <v>92</v>
      </c>
      <c r="N483" t="s">
        <v>3297</v>
      </c>
      <c r="P483" s="154">
        <f>IF(ISERROR(VLOOKUP($H483,Validation!$L$2:$L$64,1,FALSE)),0,1)</f>
        <v>0</v>
      </c>
      <c r="Q483" s="154">
        <f>IF(ISERROR(VLOOKUP($H483,Validation!$M$2:$M$64,1,FALSE)),0,1)</f>
        <v>0</v>
      </c>
      <c r="R483" s="158">
        <f>IF(ISERROR(VLOOKUP($H483,Validation!$N$2:$N$64,1,FALSE)),0,1)</f>
        <v>0</v>
      </c>
      <c r="S483" s="154">
        <f>IF(ISERROR(VLOOKUP($H483,Validation!$O$2:$O$64,1,FALSE)),0,1)</f>
        <v>0</v>
      </c>
      <c r="T483" s="154">
        <f>IF(ISERROR(VLOOKUP($H483,Validation!$P$2:$P$64,1,FALSE)),0,1)</f>
        <v>0</v>
      </c>
      <c r="U483" s="154">
        <f>IF(ISERROR(VLOOKUP($H483,Validation!$Q$2:$Q$64,1,FALSE)),0,1)</f>
        <v>0</v>
      </c>
      <c r="V483" s="154">
        <f>IF(ISERROR(VLOOKUP($H483,Validation!$R$2:$R$64,1,FALSE)),0,1)</f>
        <v>0</v>
      </c>
      <c r="W483" s="154">
        <f>IF(ISERROR(VLOOKUP($H483,Validation!$S$2:$S$64,1,FALSE)),0,1)</f>
        <v>0</v>
      </c>
    </row>
    <row r="484" spans="1:23" ht="15.75" x14ac:dyDescent="0.25">
      <c r="A484" s="155">
        <v>2017</v>
      </c>
      <c r="B484">
        <v>2</v>
      </c>
      <c r="C484">
        <v>18</v>
      </c>
      <c r="D484">
        <v>49</v>
      </c>
      <c r="E484" t="s">
        <v>30</v>
      </c>
      <c r="F484" t="s">
        <v>3298</v>
      </c>
      <c r="G484" s="154">
        <f>SUM(P484:W484)</f>
        <v>0</v>
      </c>
      <c r="H484" t="s">
        <v>3299</v>
      </c>
      <c r="I484" t="s">
        <v>79</v>
      </c>
      <c r="J484" t="s">
        <v>71</v>
      </c>
      <c r="K484" t="s">
        <v>99</v>
      </c>
      <c r="L484">
        <v>185</v>
      </c>
      <c r="M484" t="s">
        <v>93</v>
      </c>
      <c r="N484" t="s">
        <v>3300</v>
      </c>
      <c r="P484" s="154">
        <f>IF(ISERROR(VLOOKUP($H484,Validation!$L$2:$L$64,1,FALSE)),0,1)</f>
        <v>0</v>
      </c>
      <c r="Q484" s="154">
        <f>IF(ISERROR(VLOOKUP($H484,Validation!$M$2:$M$64,1,FALSE)),0,1)</f>
        <v>0</v>
      </c>
      <c r="R484" s="158">
        <f>IF(ISERROR(VLOOKUP($H484,Validation!$N$2:$N$64,1,FALSE)),0,1)</f>
        <v>0</v>
      </c>
      <c r="S484" s="154">
        <f>IF(ISERROR(VLOOKUP($H484,Validation!$O$2:$O$64,1,FALSE)),0,1)</f>
        <v>0</v>
      </c>
      <c r="T484" s="154">
        <f>IF(ISERROR(VLOOKUP($H484,Validation!$P$2:$P$64,1,FALSE)),0,1)</f>
        <v>0</v>
      </c>
      <c r="U484" s="154">
        <f>IF(ISERROR(VLOOKUP($H484,Validation!$Q$2:$Q$64,1,FALSE)),0,1)</f>
        <v>0</v>
      </c>
      <c r="V484" s="154">
        <f>IF(ISERROR(VLOOKUP($H484,Validation!$R$2:$R$64,1,FALSE)),0,1)</f>
        <v>0</v>
      </c>
      <c r="W484" s="154">
        <f>IF(ISERROR(VLOOKUP($H484,Validation!$S$2:$S$64,1,FALSE)),0,1)</f>
        <v>0</v>
      </c>
    </row>
    <row r="485" spans="1:23" ht="15.75" x14ac:dyDescent="0.25">
      <c r="A485" s="155">
        <v>2017</v>
      </c>
      <c r="B485">
        <v>2</v>
      </c>
      <c r="C485">
        <v>19</v>
      </c>
      <c r="D485">
        <v>50</v>
      </c>
      <c r="E485" t="s">
        <v>6</v>
      </c>
      <c r="F485" t="s">
        <v>3301</v>
      </c>
      <c r="G485" s="154">
        <f>SUM(P485:W485)</f>
        <v>0</v>
      </c>
      <c r="H485" t="s">
        <v>3302</v>
      </c>
      <c r="I485" t="s">
        <v>90</v>
      </c>
      <c r="J485" t="s">
        <v>71</v>
      </c>
      <c r="K485" t="s">
        <v>86</v>
      </c>
      <c r="L485">
        <v>207</v>
      </c>
      <c r="M485" t="s">
        <v>87</v>
      </c>
      <c r="N485" t="s">
        <v>3303</v>
      </c>
      <c r="P485" s="154">
        <f>IF(ISERROR(VLOOKUP($H485,Validation!$L$2:$L$64,1,FALSE)),0,1)</f>
        <v>0</v>
      </c>
      <c r="Q485" s="154">
        <f>IF(ISERROR(VLOOKUP($H485,Validation!$M$2:$M$64,1,FALSE)),0,1)</f>
        <v>0</v>
      </c>
      <c r="R485" s="158">
        <f>IF(ISERROR(VLOOKUP($H485,Validation!$N$2:$N$64,1,FALSE)),0,1)</f>
        <v>0</v>
      </c>
      <c r="S485" s="154">
        <f>IF(ISERROR(VLOOKUP($H485,Validation!$O$2:$O$64,1,FALSE)),0,1)</f>
        <v>0</v>
      </c>
      <c r="T485" s="154">
        <f>IF(ISERROR(VLOOKUP($H485,Validation!$P$2:$P$64,1,FALSE)),0,1)</f>
        <v>0</v>
      </c>
      <c r="U485" s="154">
        <f>IF(ISERROR(VLOOKUP($H485,Validation!$Q$2:$Q$64,1,FALSE)),0,1)</f>
        <v>0</v>
      </c>
      <c r="V485" s="154">
        <f>IF(ISERROR(VLOOKUP($H485,Validation!$R$2:$R$64,1,FALSE)),0,1)</f>
        <v>0</v>
      </c>
      <c r="W485" s="154">
        <f>IF(ISERROR(VLOOKUP($H485,Validation!$S$2:$S$64,1,FALSE)),0,1)</f>
        <v>0</v>
      </c>
    </row>
    <row r="486" spans="1:23" ht="15.75" x14ac:dyDescent="0.25">
      <c r="A486" s="155">
        <v>2017</v>
      </c>
      <c r="B486">
        <v>2</v>
      </c>
      <c r="C486">
        <v>20</v>
      </c>
      <c r="D486">
        <v>51</v>
      </c>
      <c r="E486" t="s">
        <v>29</v>
      </c>
      <c r="F486" t="s">
        <v>3304</v>
      </c>
      <c r="G486" s="154">
        <f>SUM(P486:W486)</f>
        <v>0</v>
      </c>
      <c r="H486" t="s">
        <v>3305</v>
      </c>
      <c r="I486" t="s">
        <v>79</v>
      </c>
      <c r="J486" t="s">
        <v>71</v>
      </c>
      <c r="K486" t="s">
        <v>72</v>
      </c>
      <c r="L486">
        <v>187</v>
      </c>
      <c r="M486" t="s">
        <v>87</v>
      </c>
      <c r="N486" t="s">
        <v>3306</v>
      </c>
      <c r="P486" s="154">
        <f>IF(ISERROR(VLOOKUP($H486,Validation!$L$2:$L$64,1,FALSE)),0,1)</f>
        <v>0</v>
      </c>
      <c r="Q486" s="154">
        <f>IF(ISERROR(VLOOKUP($H486,Validation!$M$2:$M$64,1,FALSE)),0,1)</f>
        <v>0</v>
      </c>
      <c r="R486" s="158">
        <f>IF(ISERROR(VLOOKUP($H486,Validation!$N$2:$N$64,1,FALSE)),0,1)</f>
        <v>0</v>
      </c>
      <c r="S486" s="154">
        <f>IF(ISERROR(VLOOKUP($H486,Validation!$O$2:$O$64,1,FALSE)),0,1)</f>
        <v>0</v>
      </c>
      <c r="T486" s="154">
        <f>IF(ISERROR(VLOOKUP($H486,Validation!$P$2:$P$64,1,FALSE)),0,1)</f>
        <v>0</v>
      </c>
      <c r="U486" s="154">
        <f>IF(ISERROR(VLOOKUP($H486,Validation!$Q$2:$Q$64,1,FALSE)),0,1)</f>
        <v>0</v>
      </c>
      <c r="V486" s="154">
        <f>IF(ISERROR(VLOOKUP($H486,Validation!$R$2:$R$64,1,FALSE)),0,1)</f>
        <v>0</v>
      </c>
      <c r="W486" s="154">
        <f>IF(ISERROR(VLOOKUP($H486,Validation!$S$2:$S$64,1,FALSE)),0,1)</f>
        <v>0</v>
      </c>
    </row>
    <row r="487" spans="1:23" ht="15.75" x14ac:dyDescent="0.25">
      <c r="A487" s="155">
        <v>2017</v>
      </c>
      <c r="B487">
        <v>2</v>
      </c>
      <c r="C487">
        <v>21</v>
      </c>
      <c r="D487">
        <v>52</v>
      </c>
      <c r="E487" t="s">
        <v>11</v>
      </c>
      <c r="F487" t="s">
        <v>3307</v>
      </c>
      <c r="G487" s="154">
        <f>SUM(P487:W487)</f>
        <v>0</v>
      </c>
      <c r="H487" t="s">
        <v>3308</v>
      </c>
      <c r="I487" t="s">
        <v>79</v>
      </c>
      <c r="J487" t="s">
        <v>74</v>
      </c>
      <c r="K487" t="s">
        <v>75</v>
      </c>
      <c r="L487">
        <v>221</v>
      </c>
      <c r="M487" t="s">
        <v>84</v>
      </c>
      <c r="N487" t="s">
        <v>1078</v>
      </c>
      <c r="P487" s="154">
        <f>IF(ISERROR(VLOOKUP($H487,Validation!$L$2:$L$64,1,FALSE)),0,1)</f>
        <v>0</v>
      </c>
      <c r="Q487" s="154">
        <f>IF(ISERROR(VLOOKUP($H487,Validation!$M$2:$M$64,1,FALSE)),0,1)</f>
        <v>0</v>
      </c>
      <c r="R487" s="158">
        <f>IF(ISERROR(VLOOKUP($H487,Validation!$N$2:$N$64,1,FALSE)),0,1)</f>
        <v>0</v>
      </c>
      <c r="S487" s="154">
        <f>IF(ISERROR(VLOOKUP($H487,Validation!$O$2:$O$64,1,FALSE)),0,1)</f>
        <v>0</v>
      </c>
      <c r="T487" s="154">
        <f>IF(ISERROR(VLOOKUP($H487,Validation!$P$2:$P$64,1,FALSE)),0,1)</f>
        <v>0</v>
      </c>
      <c r="U487" s="154">
        <f>IF(ISERROR(VLOOKUP($H487,Validation!$Q$2:$Q$64,1,FALSE)),0,1)</f>
        <v>0</v>
      </c>
      <c r="V487" s="154">
        <f>IF(ISERROR(VLOOKUP($H487,Validation!$R$2:$R$64,1,FALSE)),0,1)</f>
        <v>0</v>
      </c>
      <c r="W487" s="154">
        <f>IF(ISERROR(VLOOKUP($H487,Validation!$S$2:$S$64,1,FALSE)),0,1)</f>
        <v>0</v>
      </c>
    </row>
    <row r="488" spans="1:23" ht="15.75" x14ac:dyDescent="0.25">
      <c r="A488" s="155">
        <v>2017</v>
      </c>
      <c r="B488">
        <v>2</v>
      </c>
      <c r="C488">
        <v>22</v>
      </c>
      <c r="D488">
        <v>53</v>
      </c>
      <c r="E488" t="s">
        <v>9</v>
      </c>
      <c r="F488" t="s">
        <v>3309</v>
      </c>
      <c r="G488" s="154">
        <f>SUM(P488:W488)</f>
        <v>0</v>
      </c>
      <c r="H488" t="s">
        <v>158</v>
      </c>
      <c r="I488" t="s">
        <v>70</v>
      </c>
      <c r="J488" t="s">
        <v>71</v>
      </c>
      <c r="K488" t="s">
        <v>72</v>
      </c>
      <c r="L488">
        <v>171</v>
      </c>
      <c r="M488" t="s">
        <v>73</v>
      </c>
      <c r="N488" t="s">
        <v>1128</v>
      </c>
      <c r="P488" s="154">
        <f>IF(ISERROR(VLOOKUP($H488,Validation!$L$2:$L$64,1,FALSE)),0,1)</f>
        <v>0</v>
      </c>
      <c r="Q488" s="154">
        <f>IF(ISERROR(VLOOKUP($H488,Validation!$M$2:$M$64,1,FALSE)),0,1)</f>
        <v>0</v>
      </c>
      <c r="R488" s="158">
        <f>IF(ISERROR(VLOOKUP($H488,Validation!$N$2:$N$64,1,FALSE)),0,1)</f>
        <v>0</v>
      </c>
      <c r="S488" s="154">
        <f>IF(ISERROR(VLOOKUP($H488,Validation!$O$2:$O$64,1,FALSE)),0,1)</f>
        <v>0</v>
      </c>
      <c r="T488" s="154">
        <f>IF(ISERROR(VLOOKUP($H488,Validation!$P$2:$P$64,1,FALSE)),0,1)</f>
        <v>0</v>
      </c>
      <c r="U488" s="154">
        <f>IF(ISERROR(VLOOKUP($H488,Validation!$Q$2:$Q$64,1,FALSE)),0,1)</f>
        <v>0</v>
      </c>
      <c r="V488" s="154">
        <f>IF(ISERROR(VLOOKUP($H488,Validation!$R$2:$R$64,1,FALSE)),0,1)</f>
        <v>0</v>
      </c>
      <c r="W488" s="154">
        <f>IF(ISERROR(VLOOKUP($H488,Validation!$S$2:$S$64,1,FALSE)),0,1)</f>
        <v>0</v>
      </c>
    </row>
    <row r="489" spans="1:23" ht="15.75" x14ac:dyDescent="0.25">
      <c r="A489" s="155">
        <v>2017</v>
      </c>
      <c r="B489">
        <v>2</v>
      </c>
      <c r="C489">
        <v>23</v>
      </c>
      <c r="D489">
        <v>54</v>
      </c>
      <c r="E489" t="s">
        <v>10</v>
      </c>
      <c r="F489" t="s">
        <v>3310</v>
      </c>
      <c r="G489" s="154">
        <f>SUM(P489:W489)</f>
        <v>0</v>
      </c>
      <c r="H489" t="s">
        <v>3311</v>
      </c>
      <c r="I489" t="s">
        <v>121</v>
      </c>
      <c r="J489" t="s">
        <v>88</v>
      </c>
      <c r="K489" t="s">
        <v>91</v>
      </c>
      <c r="L489">
        <v>198</v>
      </c>
      <c r="M489" t="s">
        <v>3312</v>
      </c>
      <c r="N489" t="s">
        <v>3313</v>
      </c>
      <c r="P489" s="154">
        <f>IF(ISERROR(VLOOKUP($H489,Validation!$L$2:$L$64,1,FALSE)),0,1)</f>
        <v>0</v>
      </c>
      <c r="Q489" s="154">
        <f>IF(ISERROR(VLOOKUP($H489,Validation!$M$2:$M$64,1,FALSE)),0,1)</f>
        <v>0</v>
      </c>
      <c r="R489" s="158">
        <f>IF(ISERROR(VLOOKUP($H489,Validation!$N$2:$N$64,1,FALSE)),0,1)</f>
        <v>0</v>
      </c>
      <c r="S489" s="154">
        <f>IF(ISERROR(VLOOKUP($H489,Validation!$O$2:$O$64,1,FALSE)),0,1)</f>
        <v>0</v>
      </c>
      <c r="T489" s="154">
        <f>IF(ISERROR(VLOOKUP($H489,Validation!$P$2:$P$64,1,FALSE)),0,1)</f>
        <v>0</v>
      </c>
      <c r="U489" s="154">
        <f>IF(ISERROR(VLOOKUP($H489,Validation!$Q$2:$Q$64,1,FALSE)),0,1)</f>
        <v>0</v>
      </c>
      <c r="V489" s="154">
        <f>IF(ISERROR(VLOOKUP($H489,Validation!$R$2:$R$64,1,FALSE)),0,1)</f>
        <v>0</v>
      </c>
      <c r="W489" s="154">
        <f>IF(ISERROR(VLOOKUP($H489,Validation!$S$2:$S$64,1,FALSE)),0,1)</f>
        <v>0</v>
      </c>
    </row>
    <row r="490" spans="1:23" ht="15.75" x14ac:dyDescent="0.25">
      <c r="A490" s="155">
        <v>2017</v>
      </c>
      <c r="B490">
        <v>2</v>
      </c>
      <c r="C490">
        <v>24</v>
      </c>
      <c r="D490">
        <v>55</v>
      </c>
      <c r="E490" t="s">
        <v>34</v>
      </c>
      <c r="F490" t="s">
        <v>3314</v>
      </c>
      <c r="G490" s="154">
        <f>SUM(P490:W490)</f>
        <v>1</v>
      </c>
      <c r="H490" t="s">
        <v>159</v>
      </c>
      <c r="I490" t="s">
        <v>90</v>
      </c>
      <c r="J490" t="s">
        <v>71</v>
      </c>
      <c r="K490" t="s">
        <v>86</v>
      </c>
      <c r="L490">
        <v>199</v>
      </c>
      <c r="M490" t="s">
        <v>73</v>
      </c>
      <c r="N490" t="s">
        <v>1168</v>
      </c>
      <c r="P490" s="154">
        <f>IF(ISERROR(VLOOKUP($H490,Validation!$L$2:$L$64,1,FALSE)),0,1)</f>
        <v>0</v>
      </c>
      <c r="Q490" s="154">
        <f>IF(ISERROR(VLOOKUP($H490,Validation!$M$2:$M$64,1,FALSE)),0,1)</f>
        <v>0</v>
      </c>
      <c r="R490" s="158">
        <f>IF(ISERROR(VLOOKUP($H490,Validation!$N$2:$N$64,1,FALSE)),0,1)</f>
        <v>0</v>
      </c>
      <c r="S490" s="154">
        <f>IF(ISERROR(VLOOKUP($H490,Validation!$O$2:$O$64,1,FALSE)),0,1)</f>
        <v>0</v>
      </c>
      <c r="T490" s="154">
        <f>IF(ISERROR(VLOOKUP($H490,Validation!$P$2:$P$64,1,FALSE)),0,1)</f>
        <v>0</v>
      </c>
      <c r="U490" s="154">
        <f>IF(ISERROR(VLOOKUP($H490,Validation!$Q$2:$Q$64,1,FALSE)),0,1)</f>
        <v>1</v>
      </c>
      <c r="V490" s="154">
        <f>IF(ISERROR(VLOOKUP($H490,Validation!$R$2:$R$64,1,FALSE)),0,1)</f>
        <v>0</v>
      </c>
      <c r="W490" s="154">
        <f>IF(ISERROR(VLOOKUP($H490,Validation!$S$2:$S$64,1,FALSE)),0,1)</f>
        <v>0</v>
      </c>
    </row>
    <row r="491" spans="1:23" ht="15.75" x14ac:dyDescent="0.25">
      <c r="A491" s="155">
        <v>2017</v>
      </c>
      <c r="B491">
        <v>2</v>
      </c>
      <c r="C491">
        <v>25</v>
      </c>
      <c r="D491">
        <v>56</v>
      </c>
      <c r="E491" t="s">
        <v>22</v>
      </c>
      <c r="G491" s="154">
        <f>SUM(P491:W491)</f>
        <v>0</v>
      </c>
      <c r="H491" t="s">
        <v>3315</v>
      </c>
      <c r="I491" t="s">
        <v>79</v>
      </c>
      <c r="J491" t="s">
        <v>71</v>
      </c>
      <c r="K491" t="s">
        <v>86</v>
      </c>
      <c r="L491">
        <v>191</v>
      </c>
      <c r="M491" t="s">
        <v>82</v>
      </c>
      <c r="N491" t="s">
        <v>1134</v>
      </c>
      <c r="P491" s="154">
        <f>IF(ISERROR(VLOOKUP($H491,Validation!$L$2:$L$64,1,FALSE)),0,1)</f>
        <v>0</v>
      </c>
      <c r="Q491" s="154">
        <f>IF(ISERROR(VLOOKUP($H491,Validation!$M$2:$M$64,1,FALSE)),0,1)</f>
        <v>0</v>
      </c>
      <c r="R491" s="158">
        <f>IF(ISERROR(VLOOKUP($H491,Validation!$N$2:$N$64,1,FALSE)),0,1)</f>
        <v>0</v>
      </c>
      <c r="S491" s="154">
        <f>IF(ISERROR(VLOOKUP($H491,Validation!$O$2:$O$64,1,FALSE)),0,1)</f>
        <v>0</v>
      </c>
      <c r="T491" s="154">
        <f>IF(ISERROR(VLOOKUP($H491,Validation!$P$2:$P$64,1,FALSE)),0,1)</f>
        <v>0</v>
      </c>
      <c r="U491" s="154">
        <f>IF(ISERROR(VLOOKUP($H491,Validation!$Q$2:$Q$64,1,FALSE)),0,1)</f>
        <v>0</v>
      </c>
      <c r="V491" s="154">
        <f>IF(ISERROR(VLOOKUP($H491,Validation!$R$2:$R$64,1,FALSE)),0,1)</f>
        <v>0</v>
      </c>
      <c r="W491" s="154">
        <f>IF(ISERROR(VLOOKUP($H491,Validation!$S$2:$S$64,1,FALSE)),0,1)</f>
        <v>0</v>
      </c>
    </row>
    <row r="492" spans="1:23" ht="15.75" x14ac:dyDescent="0.25">
      <c r="A492" s="155">
        <v>2017</v>
      </c>
      <c r="B492">
        <v>2</v>
      </c>
      <c r="C492">
        <v>26</v>
      </c>
      <c r="D492">
        <v>57</v>
      </c>
      <c r="E492" t="s">
        <v>13</v>
      </c>
      <c r="G492" s="154">
        <f>SUM(P492:W492)</f>
        <v>0</v>
      </c>
      <c r="H492" t="s">
        <v>3316</v>
      </c>
      <c r="I492" t="s">
        <v>79</v>
      </c>
      <c r="J492" t="s">
        <v>71</v>
      </c>
      <c r="K492" t="s">
        <v>78</v>
      </c>
      <c r="L492">
        <v>173</v>
      </c>
      <c r="M492" t="s">
        <v>132</v>
      </c>
      <c r="N492" t="s">
        <v>3317</v>
      </c>
      <c r="P492" s="154">
        <f>IF(ISERROR(VLOOKUP($H492,Validation!$L$2:$L$64,1,FALSE)),0,1)</f>
        <v>0</v>
      </c>
      <c r="Q492" s="154">
        <f>IF(ISERROR(VLOOKUP($H492,Validation!$M$2:$M$64,1,FALSE)),0,1)</f>
        <v>0</v>
      </c>
      <c r="R492" s="158">
        <f>IF(ISERROR(VLOOKUP($H492,Validation!$N$2:$N$64,1,FALSE)),0,1)</f>
        <v>0</v>
      </c>
      <c r="S492" s="154">
        <f>IF(ISERROR(VLOOKUP($H492,Validation!$O$2:$O$64,1,FALSE)),0,1)</f>
        <v>0</v>
      </c>
      <c r="T492" s="154">
        <f>IF(ISERROR(VLOOKUP($H492,Validation!$P$2:$P$64,1,FALSE)),0,1)</f>
        <v>0</v>
      </c>
      <c r="U492" s="154">
        <f>IF(ISERROR(VLOOKUP($H492,Validation!$Q$2:$Q$64,1,FALSE)),0,1)</f>
        <v>0</v>
      </c>
      <c r="V492" s="154">
        <f>IF(ISERROR(VLOOKUP($H492,Validation!$R$2:$R$64,1,FALSE)),0,1)</f>
        <v>0</v>
      </c>
      <c r="W492" s="154">
        <f>IF(ISERROR(VLOOKUP($H492,Validation!$S$2:$S$64,1,FALSE)),0,1)</f>
        <v>0</v>
      </c>
    </row>
    <row r="493" spans="1:23" ht="15.75" x14ac:dyDescent="0.25">
      <c r="A493" s="155">
        <v>2017</v>
      </c>
      <c r="B493">
        <v>2</v>
      </c>
      <c r="C493">
        <v>27</v>
      </c>
      <c r="D493">
        <v>58</v>
      </c>
      <c r="E493" t="s">
        <v>22</v>
      </c>
      <c r="F493" t="s">
        <v>3318</v>
      </c>
      <c r="G493" s="154">
        <f>SUM(P493:W493)</f>
        <v>1</v>
      </c>
      <c r="H493" t="s">
        <v>160</v>
      </c>
      <c r="I493" t="s">
        <v>70</v>
      </c>
      <c r="J493" t="s">
        <v>88</v>
      </c>
      <c r="K493" t="s">
        <v>78</v>
      </c>
      <c r="L493">
        <v>177</v>
      </c>
      <c r="M493" t="s">
        <v>98</v>
      </c>
      <c r="N493" t="s">
        <v>3319</v>
      </c>
      <c r="P493" s="154">
        <f>IF(ISERROR(VLOOKUP($H493,Validation!$L$2:$L$64,1,FALSE)),0,1)</f>
        <v>0</v>
      </c>
      <c r="Q493" s="154">
        <f>IF(ISERROR(VLOOKUP($H493,Validation!$M$2:$M$64,1,FALSE)),0,1)</f>
        <v>1</v>
      </c>
      <c r="R493" s="158">
        <f>IF(ISERROR(VLOOKUP($H493,Validation!$N$2:$N$64,1,FALSE)),0,1)</f>
        <v>0</v>
      </c>
      <c r="S493" s="154">
        <f>IF(ISERROR(VLOOKUP($H493,Validation!$O$2:$O$64,1,FALSE)),0,1)</f>
        <v>0</v>
      </c>
      <c r="T493" s="154">
        <f>IF(ISERROR(VLOOKUP($H493,Validation!$P$2:$P$64,1,FALSE)),0,1)</f>
        <v>0</v>
      </c>
      <c r="U493" s="154">
        <f>IF(ISERROR(VLOOKUP($H493,Validation!$Q$2:$Q$64,1,FALSE)),0,1)</f>
        <v>0</v>
      </c>
      <c r="V493" s="154">
        <f>IF(ISERROR(VLOOKUP($H493,Validation!$R$2:$R$64,1,FALSE)),0,1)</f>
        <v>0</v>
      </c>
      <c r="W493" s="154">
        <f>IF(ISERROR(VLOOKUP($H493,Validation!$S$2:$S$64,1,FALSE)),0,1)</f>
        <v>0</v>
      </c>
    </row>
    <row r="494" spans="1:23" ht="15.75" x14ac:dyDescent="0.25">
      <c r="A494" s="155">
        <v>2017</v>
      </c>
      <c r="B494">
        <v>2</v>
      </c>
      <c r="C494">
        <v>28</v>
      </c>
      <c r="D494">
        <v>59</v>
      </c>
      <c r="E494" t="s">
        <v>33</v>
      </c>
      <c r="F494" t="s">
        <v>3320</v>
      </c>
      <c r="G494" s="154">
        <f>SUM(P494:W494)</f>
        <v>0</v>
      </c>
      <c r="H494" t="s">
        <v>3321</v>
      </c>
      <c r="I494" t="s">
        <v>79</v>
      </c>
      <c r="J494" t="s">
        <v>88</v>
      </c>
      <c r="K494" t="s">
        <v>101</v>
      </c>
      <c r="L494">
        <v>214</v>
      </c>
      <c r="M494" t="s">
        <v>73</v>
      </c>
      <c r="N494" t="s">
        <v>3280</v>
      </c>
      <c r="P494" s="154">
        <f>IF(ISERROR(VLOOKUP($H494,Validation!$L$2:$L$64,1,FALSE)),0,1)</f>
        <v>0</v>
      </c>
      <c r="Q494" s="154">
        <f>IF(ISERROR(VLOOKUP($H494,Validation!$M$2:$M$64,1,FALSE)),0,1)</f>
        <v>0</v>
      </c>
      <c r="R494" s="158">
        <f>IF(ISERROR(VLOOKUP($H494,Validation!$N$2:$N$64,1,FALSE)),0,1)</f>
        <v>0</v>
      </c>
      <c r="S494" s="154">
        <f>IF(ISERROR(VLOOKUP($H494,Validation!$O$2:$O$64,1,FALSE)),0,1)</f>
        <v>0</v>
      </c>
      <c r="T494" s="154">
        <f>IF(ISERROR(VLOOKUP($H494,Validation!$P$2:$P$64,1,FALSE)),0,1)</f>
        <v>0</v>
      </c>
      <c r="U494" s="154">
        <f>IF(ISERROR(VLOOKUP($H494,Validation!$Q$2:$Q$64,1,FALSE)),0,1)</f>
        <v>0</v>
      </c>
      <c r="V494" s="154">
        <f>IF(ISERROR(VLOOKUP($H494,Validation!$R$2:$R$64,1,FALSE)),0,1)</f>
        <v>0</v>
      </c>
      <c r="W494" s="154">
        <f>IF(ISERROR(VLOOKUP($H494,Validation!$S$2:$S$64,1,FALSE)),0,1)</f>
        <v>0</v>
      </c>
    </row>
    <row r="495" spans="1:23" ht="15.75" x14ac:dyDescent="0.25">
      <c r="A495" s="155">
        <v>2017</v>
      </c>
      <c r="B495">
        <v>2</v>
      </c>
      <c r="C495">
        <v>29</v>
      </c>
      <c r="D495">
        <v>60</v>
      </c>
      <c r="E495" t="s">
        <v>6</v>
      </c>
      <c r="G495" s="154">
        <f>SUM(P495:W495)</f>
        <v>0</v>
      </c>
      <c r="H495" t="s">
        <v>3322</v>
      </c>
      <c r="I495" t="s">
        <v>70</v>
      </c>
      <c r="J495" t="s">
        <v>71</v>
      </c>
      <c r="K495" t="s">
        <v>99</v>
      </c>
      <c r="L495">
        <v>175</v>
      </c>
      <c r="M495" t="s">
        <v>87</v>
      </c>
      <c r="N495" t="s">
        <v>1085</v>
      </c>
      <c r="P495" s="154">
        <f>IF(ISERROR(VLOOKUP($H495,Validation!$L$2:$L$64,1,FALSE)),0,1)</f>
        <v>0</v>
      </c>
      <c r="Q495" s="154">
        <f>IF(ISERROR(VLOOKUP($H495,Validation!$M$2:$M$64,1,FALSE)),0,1)</f>
        <v>0</v>
      </c>
      <c r="R495" s="158">
        <f>IF(ISERROR(VLOOKUP($H495,Validation!$N$2:$N$64,1,FALSE)),0,1)</f>
        <v>0</v>
      </c>
      <c r="S495" s="154">
        <f>IF(ISERROR(VLOOKUP($H495,Validation!$O$2:$O$64,1,FALSE)),0,1)</f>
        <v>0</v>
      </c>
      <c r="T495" s="154">
        <f>IF(ISERROR(VLOOKUP($H495,Validation!$P$2:$P$64,1,FALSE)),0,1)</f>
        <v>0</v>
      </c>
      <c r="U495" s="154">
        <f>IF(ISERROR(VLOOKUP($H495,Validation!$Q$2:$Q$64,1,FALSE)),0,1)</f>
        <v>0</v>
      </c>
      <c r="V495" s="154">
        <f>IF(ISERROR(VLOOKUP($H495,Validation!$R$2:$R$64,1,FALSE)),0,1)</f>
        <v>0</v>
      </c>
      <c r="W495" s="154">
        <f>IF(ISERROR(VLOOKUP($H495,Validation!$S$2:$S$64,1,FALSE)),0,1)</f>
        <v>0</v>
      </c>
    </row>
    <row r="496" spans="1:23" ht="15.75" x14ac:dyDescent="0.25">
      <c r="A496" s="155">
        <v>2017</v>
      </c>
      <c r="B496">
        <v>2</v>
      </c>
      <c r="C496">
        <v>30</v>
      </c>
      <c r="D496">
        <v>61</v>
      </c>
      <c r="E496" t="s">
        <v>3081</v>
      </c>
      <c r="G496" s="154">
        <f>SUM(P496:W496)</f>
        <v>0</v>
      </c>
      <c r="H496" t="s">
        <v>3323</v>
      </c>
      <c r="I496" t="s">
        <v>90</v>
      </c>
      <c r="J496" t="s">
        <v>74</v>
      </c>
      <c r="K496" t="s">
        <v>72</v>
      </c>
      <c r="L496">
        <v>181</v>
      </c>
      <c r="M496" t="s">
        <v>142</v>
      </c>
      <c r="N496" t="s">
        <v>96</v>
      </c>
      <c r="P496" s="154">
        <f>IF(ISERROR(VLOOKUP($H496,Validation!$L$2:$L$64,1,FALSE)),0,1)</f>
        <v>0</v>
      </c>
      <c r="Q496" s="154">
        <f>IF(ISERROR(VLOOKUP($H496,Validation!$M$2:$M$64,1,FALSE)),0,1)</f>
        <v>0</v>
      </c>
      <c r="R496" s="158">
        <f>IF(ISERROR(VLOOKUP($H496,Validation!$N$2:$N$64,1,FALSE)),0,1)</f>
        <v>0</v>
      </c>
      <c r="S496" s="154">
        <f>IF(ISERROR(VLOOKUP($H496,Validation!$O$2:$O$64,1,FALSE)),0,1)</f>
        <v>0</v>
      </c>
      <c r="T496" s="154">
        <f>IF(ISERROR(VLOOKUP($H496,Validation!$P$2:$P$64,1,FALSE)),0,1)</f>
        <v>0</v>
      </c>
      <c r="U496" s="154">
        <f>IF(ISERROR(VLOOKUP($H496,Validation!$Q$2:$Q$64,1,FALSE)),0,1)</f>
        <v>0</v>
      </c>
      <c r="V496" s="154">
        <f>IF(ISERROR(VLOOKUP($H496,Validation!$R$2:$R$64,1,FALSE)),0,1)</f>
        <v>0</v>
      </c>
      <c r="W496" s="154">
        <f>IF(ISERROR(VLOOKUP($H496,Validation!$S$2:$S$64,1,FALSE)),0,1)</f>
        <v>0</v>
      </c>
    </row>
    <row r="497" spans="1:23" ht="15.75" x14ac:dyDescent="0.25">
      <c r="A497" s="155">
        <v>2017</v>
      </c>
      <c r="B497">
        <v>2</v>
      </c>
      <c r="C497">
        <v>31</v>
      </c>
      <c r="D497">
        <v>62</v>
      </c>
      <c r="E497" t="s">
        <v>128</v>
      </c>
      <c r="F497" t="s">
        <v>3324</v>
      </c>
      <c r="G497" s="154">
        <f>SUM(P497:W497)</f>
        <v>0</v>
      </c>
      <c r="H497" t="s">
        <v>3325</v>
      </c>
      <c r="I497" t="s">
        <v>70</v>
      </c>
      <c r="J497" t="s">
        <v>74</v>
      </c>
      <c r="K497" t="s">
        <v>99</v>
      </c>
      <c r="L497">
        <v>189</v>
      </c>
      <c r="M497" t="s">
        <v>82</v>
      </c>
      <c r="N497" t="s">
        <v>3326</v>
      </c>
      <c r="P497" s="154">
        <f>IF(ISERROR(VLOOKUP($H497,Validation!$L$2:$L$64,1,FALSE)),0,1)</f>
        <v>0</v>
      </c>
      <c r="Q497" s="154">
        <f>IF(ISERROR(VLOOKUP($H497,Validation!$M$2:$M$64,1,FALSE)),0,1)</f>
        <v>0</v>
      </c>
      <c r="R497" s="158">
        <f>IF(ISERROR(VLOOKUP($H497,Validation!$N$2:$N$64,1,FALSE)),0,1)</f>
        <v>0</v>
      </c>
      <c r="S497" s="154">
        <f>IF(ISERROR(VLOOKUP($H497,Validation!$O$2:$O$64,1,FALSE)),0,1)</f>
        <v>0</v>
      </c>
      <c r="T497" s="154">
        <f>IF(ISERROR(VLOOKUP($H497,Validation!$P$2:$P$64,1,FALSE)),0,1)</f>
        <v>0</v>
      </c>
      <c r="U497" s="154">
        <f>IF(ISERROR(VLOOKUP($H497,Validation!$Q$2:$Q$64,1,FALSE)),0,1)</f>
        <v>0</v>
      </c>
      <c r="V497" s="154">
        <f>IF(ISERROR(VLOOKUP($H497,Validation!$R$2:$R$64,1,FALSE)),0,1)</f>
        <v>0</v>
      </c>
      <c r="W497" s="154">
        <f>IF(ISERROR(VLOOKUP($H497,Validation!$S$2:$S$64,1,FALSE)),0,1)</f>
        <v>0</v>
      </c>
    </row>
    <row r="498" spans="1:23" ht="15.75" x14ac:dyDescent="0.25">
      <c r="A498" s="155">
        <v>2017</v>
      </c>
      <c r="B498">
        <v>3</v>
      </c>
      <c r="C498">
        <v>1</v>
      </c>
      <c r="D498">
        <v>63</v>
      </c>
      <c r="E498" t="s">
        <v>24</v>
      </c>
      <c r="F498" t="s">
        <v>3327</v>
      </c>
      <c r="G498" s="154">
        <f>SUM(P498:W498)</f>
        <v>0</v>
      </c>
      <c r="H498" t="s">
        <v>3328</v>
      </c>
      <c r="I498" t="s">
        <v>3260</v>
      </c>
      <c r="J498" t="s">
        <v>94</v>
      </c>
      <c r="K498" t="s">
        <v>99</v>
      </c>
      <c r="L498">
        <v>195</v>
      </c>
      <c r="M498" t="s">
        <v>98</v>
      </c>
      <c r="N498" t="s">
        <v>1211</v>
      </c>
      <c r="P498" s="154">
        <f>IF(ISERROR(VLOOKUP($H498,Validation!$L$2:$L$64,1,FALSE)),0,1)</f>
        <v>0</v>
      </c>
      <c r="Q498" s="154">
        <f>IF(ISERROR(VLOOKUP($H498,Validation!$M$2:$M$64,1,FALSE)),0,1)</f>
        <v>0</v>
      </c>
      <c r="R498" s="158">
        <f>IF(ISERROR(VLOOKUP($H498,Validation!$N$2:$N$64,1,FALSE)),0,1)</f>
        <v>0</v>
      </c>
      <c r="S498" s="154">
        <f>IF(ISERROR(VLOOKUP($H498,Validation!$O$2:$O$64,1,FALSE)),0,1)</f>
        <v>0</v>
      </c>
      <c r="T498" s="154">
        <f>IF(ISERROR(VLOOKUP($H498,Validation!$P$2:$P$64,1,FALSE)),0,1)</f>
        <v>0</v>
      </c>
      <c r="U498" s="154">
        <f>IF(ISERROR(VLOOKUP($H498,Validation!$Q$2:$Q$64,1,FALSE)),0,1)</f>
        <v>0</v>
      </c>
      <c r="V498" s="154">
        <f>IF(ISERROR(VLOOKUP($H498,Validation!$R$2:$R$64,1,FALSE)),0,1)</f>
        <v>0</v>
      </c>
      <c r="W498" s="154">
        <f>IF(ISERROR(VLOOKUP($H498,Validation!$S$2:$S$64,1,FALSE)),0,1)</f>
        <v>0</v>
      </c>
    </row>
    <row r="499" spans="1:23" ht="15.75" x14ac:dyDescent="0.25">
      <c r="A499" s="155">
        <v>2017</v>
      </c>
      <c r="B499">
        <v>3</v>
      </c>
      <c r="C499">
        <v>2</v>
      </c>
      <c r="D499">
        <v>64</v>
      </c>
      <c r="E499" t="s">
        <v>34</v>
      </c>
      <c r="G499" s="154">
        <f>SUM(P499:W499)</f>
        <v>0</v>
      </c>
      <c r="H499" t="s">
        <v>3329</v>
      </c>
      <c r="I499" t="s">
        <v>121</v>
      </c>
      <c r="J499" t="s">
        <v>71</v>
      </c>
      <c r="K499" t="s">
        <v>72</v>
      </c>
      <c r="L499">
        <v>202</v>
      </c>
      <c r="M499" t="s">
        <v>73</v>
      </c>
      <c r="N499" t="s">
        <v>3244</v>
      </c>
      <c r="P499" s="154">
        <f>IF(ISERROR(VLOOKUP($H499,Validation!$L$2:$L$64,1,FALSE)),0,1)</f>
        <v>0</v>
      </c>
      <c r="Q499" s="154">
        <f>IF(ISERROR(VLOOKUP($H499,Validation!$M$2:$M$64,1,FALSE)),0,1)</f>
        <v>0</v>
      </c>
      <c r="R499" s="158">
        <f>IF(ISERROR(VLOOKUP($H499,Validation!$N$2:$N$64,1,FALSE)),0,1)</f>
        <v>0</v>
      </c>
      <c r="S499" s="154">
        <f>IF(ISERROR(VLOOKUP($H499,Validation!$O$2:$O$64,1,FALSE)),0,1)</f>
        <v>0</v>
      </c>
      <c r="T499" s="154">
        <f>IF(ISERROR(VLOOKUP($H499,Validation!$P$2:$P$64,1,FALSE)),0,1)</f>
        <v>0</v>
      </c>
      <c r="U499" s="154">
        <f>IF(ISERROR(VLOOKUP($H499,Validation!$Q$2:$Q$64,1,FALSE)),0,1)</f>
        <v>0</v>
      </c>
      <c r="V499" s="154">
        <f>IF(ISERROR(VLOOKUP($H499,Validation!$R$2:$R$64,1,FALSE)),0,1)</f>
        <v>0</v>
      </c>
      <c r="W499" s="154">
        <f>IF(ISERROR(VLOOKUP($H499,Validation!$S$2:$S$64,1,FALSE)),0,1)</f>
        <v>0</v>
      </c>
    </row>
    <row r="500" spans="1:23" ht="15.75" x14ac:dyDescent="0.25">
      <c r="A500" s="155">
        <v>2017</v>
      </c>
      <c r="B500">
        <v>3</v>
      </c>
      <c r="C500">
        <v>3</v>
      </c>
      <c r="D500">
        <v>65</v>
      </c>
      <c r="E500" t="s">
        <v>128</v>
      </c>
      <c r="G500" s="154">
        <f>SUM(P500:W500)</f>
        <v>0</v>
      </c>
      <c r="H500" t="s">
        <v>3330</v>
      </c>
      <c r="I500" t="s">
        <v>85</v>
      </c>
      <c r="J500" t="s">
        <v>3102</v>
      </c>
      <c r="K500" t="s">
        <v>86</v>
      </c>
      <c r="L500">
        <v>194</v>
      </c>
      <c r="M500" t="s">
        <v>98</v>
      </c>
      <c r="N500" t="s">
        <v>1107</v>
      </c>
      <c r="P500" s="154">
        <f>IF(ISERROR(VLOOKUP($H500,Validation!$L$2:$L$64,1,FALSE)),0,1)</f>
        <v>0</v>
      </c>
      <c r="Q500" s="154">
        <f>IF(ISERROR(VLOOKUP($H500,Validation!$M$2:$M$64,1,FALSE)),0,1)</f>
        <v>0</v>
      </c>
      <c r="R500" s="158">
        <f>IF(ISERROR(VLOOKUP($H500,Validation!$N$2:$N$64,1,FALSE)),0,1)</f>
        <v>0</v>
      </c>
      <c r="S500" s="154">
        <f>IF(ISERROR(VLOOKUP($H500,Validation!$O$2:$O$64,1,FALSE)),0,1)</f>
        <v>0</v>
      </c>
      <c r="T500" s="154">
        <f>IF(ISERROR(VLOOKUP($H500,Validation!$P$2:$P$64,1,FALSE)),0,1)</f>
        <v>0</v>
      </c>
      <c r="U500" s="154">
        <f>IF(ISERROR(VLOOKUP($H500,Validation!$Q$2:$Q$64,1,FALSE)),0,1)</f>
        <v>0</v>
      </c>
      <c r="V500" s="154">
        <f>IF(ISERROR(VLOOKUP($H500,Validation!$R$2:$R$64,1,FALSE)),0,1)</f>
        <v>0</v>
      </c>
      <c r="W500" s="154">
        <f>IF(ISERROR(VLOOKUP($H500,Validation!$S$2:$S$64,1,FALSE)),0,1)</f>
        <v>0</v>
      </c>
    </row>
    <row r="501" spans="1:23" ht="15.75" x14ac:dyDescent="0.25">
      <c r="A501" s="155">
        <v>2017</v>
      </c>
      <c r="B501">
        <v>3</v>
      </c>
      <c r="C501">
        <v>4</v>
      </c>
      <c r="D501">
        <v>66</v>
      </c>
      <c r="E501" t="s">
        <v>19</v>
      </c>
      <c r="F501" t="s">
        <v>161</v>
      </c>
      <c r="G501" s="154">
        <f>SUM(P501:W501)</f>
        <v>0</v>
      </c>
      <c r="H501" t="s">
        <v>3331</v>
      </c>
      <c r="I501" t="s">
        <v>79</v>
      </c>
      <c r="J501" t="s">
        <v>74</v>
      </c>
      <c r="K501" t="s">
        <v>75</v>
      </c>
      <c r="L501">
        <v>192</v>
      </c>
      <c r="M501" t="s">
        <v>142</v>
      </c>
      <c r="N501" t="s">
        <v>96</v>
      </c>
      <c r="P501" s="154">
        <f>IF(ISERROR(VLOOKUP($H501,Validation!$L$2:$L$64,1,FALSE)),0,1)</f>
        <v>0</v>
      </c>
      <c r="Q501" s="154">
        <f>IF(ISERROR(VLOOKUP($H501,Validation!$M$2:$M$64,1,FALSE)),0,1)</f>
        <v>0</v>
      </c>
      <c r="R501" s="158">
        <f>IF(ISERROR(VLOOKUP($H501,Validation!$N$2:$N$64,1,FALSE)),0,1)</f>
        <v>0</v>
      </c>
      <c r="S501" s="154">
        <f>IF(ISERROR(VLOOKUP($H501,Validation!$O$2:$O$64,1,FALSE)),0,1)</f>
        <v>0</v>
      </c>
      <c r="T501" s="154">
        <f>IF(ISERROR(VLOOKUP($H501,Validation!$P$2:$P$64,1,FALSE)),0,1)</f>
        <v>0</v>
      </c>
      <c r="U501" s="154">
        <f>IF(ISERROR(VLOOKUP($H501,Validation!$Q$2:$Q$64,1,FALSE)),0,1)</f>
        <v>0</v>
      </c>
      <c r="V501" s="154">
        <f>IF(ISERROR(VLOOKUP($H501,Validation!$R$2:$R$64,1,FALSE)),0,1)</f>
        <v>0</v>
      </c>
      <c r="W501" s="154">
        <f>IF(ISERROR(VLOOKUP($H501,Validation!$S$2:$S$64,1,FALSE)),0,1)</f>
        <v>0</v>
      </c>
    </row>
    <row r="502" spans="1:23" ht="15.75" x14ac:dyDescent="0.25">
      <c r="A502" s="155">
        <v>2017</v>
      </c>
      <c r="B502">
        <v>3</v>
      </c>
      <c r="C502">
        <v>5</v>
      </c>
      <c r="D502">
        <v>67</v>
      </c>
      <c r="E502" t="s">
        <v>11</v>
      </c>
      <c r="F502" t="s">
        <v>3332</v>
      </c>
      <c r="G502" s="154">
        <f>SUM(P502:W502)</f>
        <v>1</v>
      </c>
      <c r="H502" t="s">
        <v>3333</v>
      </c>
      <c r="I502" t="s">
        <v>70</v>
      </c>
      <c r="J502" t="s">
        <v>71</v>
      </c>
      <c r="K502" t="s">
        <v>75</v>
      </c>
      <c r="L502">
        <v>190</v>
      </c>
      <c r="M502" t="s">
        <v>82</v>
      </c>
      <c r="N502" t="s">
        <v>1197</v>
      </c>
      <c r="P502" s="154">
        <f>IF(ISERROR(VLOOKUP($H502,Validation!$L$2:$L$64,1,FALSE)),0,1)</f>
        <v>0</v>
      </c>
      <c r="Q502" s="154">
        <f>IF(ISERROR(VLOOKUP($H502,Validation!$M$2:$M$64,1,FALSE)),0,1)</f>
        <v>0</v>
      </c>
      <c r="R502" s="158">
        <f>IF(ISERROR(VLOOKUP($H502,Validation!$N$2:$N$64,1,FALSE)),0,1)</f>
        <v>0</v>
      </c>
      <c r="S502" s="154">
        <f>IF(ISERROR(VLOOKUP($H502,Validation!$O$2:$O$64,1,FALSE)),0,1)</f>
        <v>0</v>
      </c>
      <c r="T502" s="154">
        <f>IF(ISERROR(VLOOKUP($H502,Validation!$P$2:$P$64,1,FALSE)),0,1)</f>
        <v>0</v>
      </c>
      <c r="U502" s="154">
        <f>IF(ISERROR(VLOOKUP($H502,Validation!$Q$2:$Q$64,1,FALSE)),0,1)</f>
        <v>0</v>
      </c>
      <c r="V502" s="154">
        <f>IF(ISERROR(VLOOKUP($H502,Validation!$R$2:$R$64,1,FALSE)),0,1)</f>
        <v>1</v>
      </c>
      <c r="W502" s="154">
        <f>IF(ISERROR(VLOOKUP($H502,Validation!$S$2:$S$64,1,FALSE)),0,1)</f>
        <v>0</v>
      </c>
    </row>
    <row r="503" spans="1:23" ht="15.75" x14ac:dyDescent="0.25">
      <c r="A503" s="155">
        <v>2017</v>
      </c>
      <c r="B503">
        <v>3</v>
      </c>
      <c r="C503">
        <v>6</v>
      </c>
      <c r="D503">
        <v>68</v>
      </c>
      <c r="E503" t="s">
        <v>22</v>
      </c>
      <c r="F503" t="s">
        <v>3334</v>
      </c>
      <c r="G503" s="154">
        <f>SUM(P503:W503)</f>
        <v>0</v>
      </c>
      <c r="H503" t="s">
        <v>3335</v>
      </c>
      <c r="I503" t="s">
        <v>79</v>
      </c>
      <c r="J503" t="s">
        <v>71</v>
      </c>
      <c r="K503" t="s">
        <v>86</v>
      </c>
      <c r="L503">
        <v>193</v>
      </c>
      <c r="M503" t="s">
        <v>82</v>
      </c>
      <c r="N503" t="s">
        <v>3336</v>
      </c>
      <c r="P503" s="154">
        <f>IF(ISERROR(VLOOKUP($H503,Validation!$L$2:$L$64,1,FALSE)),0,1)</f>
        <v>0</v>
      </c>
      <c r="Q503" s="154">
        <f>IF(ISERROR(VLOOKUP($H503,Validation!$M$2:$M$64,1,FALSE)),0,1)</f>
        <v>0</v>
      </c>
      <c r="R503" s="158">
        <f>IF(ISERROR(VLOOKUP($H503,Validation!$N$2:$N$64,1,FALSE)),0,1)</f>
        <v>0</v>
      </c>
      <c r="S503" s="154">
        <f>IF(ISERROR(VLOOKUP($H503,Validation!$O$2:$O$64,1,FALSE)),0,1)</f>
        <v>0</v>
      </c>
      <c r="T503" s="154">
        <f>IF(ISERROR(VLOOKUP($H503,Validation!$P$2:$P$64,1,FALSE)),0,1)</f>
        <v>0</v>
      </c>
      <c r="U503" s="154">
        <f>IF(ISERROR(VLOOKUP($H503,Validation!$Q$2:$Q$64,1,FALSE)),0,1)</f>
        <v>0</v>
      </c>
      <c r="V503" s="154">
        <f>IF(ISERROR(VLOOKUP($H503,Validation!$R$2:$R$64,1,FALSE)),0,1)</f>
        <v>0</v>
      </c>
      <c r="W503" s="154">
        <f>IF(ISERROR(VLOOKUP($H503,Validation!$S$2:$S$64,1,FALSE)),0,1)</f>
        <v>0</v>
      </c>
    </row>
    <row r="504" spans="1:23" ht="15.75" x14ac:dyDescent="0.25">
      <c r="A504" s="155">
        <v>2017</v>
      </c>
      <c r="B504">
        <v>3</v>
      </c>
      <c r="C504">
        <v>7</v>
      </c>
      <c r="D504">
        <v>69</v>
      </c>
      <c r="E504" t="s">
        <v>61</v>
      </c>
      <c r="F504" t="s">
        <v>3337</v>
      </c>
      <c r="G504" s="154">
        <f>SUM(P504:W504)</f>
        <v>0</v>
      </c>
      <c r="H504" t="s">
        <v>3338</v>
      </c>
      <c r="I504" t="s">
        <v>85</v>
      </c>
      <c r="J504" t="s">
        <v>71</v>
      </c>
      <c r="K504" t="s">
        <v>75</v>
      </c>
      <c r="L504">
        <v>171</v>
      </c>
      <c r="M504" t="s">
        <v>73</v>
      </c>
      <c r="N504" t="s">
        <v>3339</v>
      </c>
      <c r="P504" s="154">
        <f>IF(ISERROR(VLOOKUP($H504,Validation!$L$2:$L$64,1,FALSE)),0,1)</f>
        <v>0</v>
      </c>
      <c r="Q504" s="154">
        <f>IF(ISERROR(VLOOKUP($H504,Validation!$M$2:$M$64,1,FALSE)),0,1)</f>
        <v>0</v>
      </c>
      <c r="R504" s="158">
        <f>IF(ISERROR(VLOOKUP($H504,Validation!$N$2:$N$64,1,FALSE)),0,1)</f>
        <v>0</v>
      </c>
      <c r="S504" s="154">
        <f>IF(ISERROR(VLOOKUP($H504,Validation!$O$2:$O$64,1,FALSE)),0,1)</f>
        <v>0</v>
      </c>
      <c r="T504" s="154">
        <f>IF(ISERROR(VLOOKUP($H504,Validation!$P$2:$P$64,1,FALSE)),0,1)</f>
        <v>0</v>
      </c>
      <c r="U504" s="154">
        <f>IF(ISERROR(VLOOKUP($H504,Validation!$Q$2:$Q$64,1,FALSE)),0,1)</f>
        <v>0</v>
      </c>
      <c r="V504" s="154">
        <f>IF(ISERROR(VLOOKUP($H504,Validation!$R$2:$R$64,1,FALSE)),0,1)</f>
        <v>0</v>
      </c>
      <c r="W504" s="154">
        <f>IF(ISERROR(VLOOKUP($H504,Validation!$S$2:$S$64,1,FALSE)),0,1)</f>
        <v>0</v>
      </c>
    </row>
    <row r="505" spans="1:23" ht="15.75" x14ac:dyDescent="0.25">
      <c r="A505" s="155">
        <v>2017</v>
      </c>
      <c r="B505">
        <v>3</v>
      </c>
      <c r="C505">
        <v>8</v>
      </c>
      <c r="D505">
        <v>70</v>
      </c>
      <c r="E505" t="s">
        <v>13</v>
      </c>
      <c r="F505" t="s">
        <v>3340</v>
      </c>
      <c r="G505" s="154">
        <f>SUM(P505:W505)</f>
        <v>0</v>
      </c>
      <c r="H505" t="s">
        <v>3341</v>
      </c>
      <c r="I505" t="s">
        <v>85</v>
      </c>
      <c r="J505" t="s">
        <v>81</v>
      </c>
      <c r="K505" t="s">
        <v>78</v>
      </c>
      <c r="L505">
        <v>183</v>
      </c>
      <c r="M505" t="s">
        <v>92</v>
      </c>
      <c r="N505" t="s">
        <v>3342</v>
      </c>
      <c r="P505" s="154">
        <f>IF(ISERROR(VLOOKUP($H505,Validation!$L$2:$L$64,1,FALSE)),0,1)</f>
        <v>0</v>
      </c>
      <c r="Q505" s="154">
        <f>IF(ISERROR(VLOOKUP($H505,Validation!$M$2:$M$64,1,FALSE)),0,1)</f>
        <v>0</v>
      </c>
      <c r="R505" s="158">
        <f>IF(ISERROR(VLOOKUP($H505,Validation!$N$2:$N$64,1,FALSE)),0,1)</f>
        <v>0</v>
      </c>
      <c r="S505" s="154">
        <f>IF(ISERROR(VLOOKUP($H505,Validation!$O$2:$O$64,1,FALSE)),0,1)</f>
        <v>0</v>
      </c>
      <c r="T505" s="154">
        <f>IF(ISERROR(VLOOKUP($H505,Validation!$P$2:$P$64,1,FALSE)),0,1)</f>
        <v>0</v>
      </c>
      <c r="U505" s="154">
        <f>IF(ISERROR(VLOOKUP($H505,Validation!$Q$2:$Q$64,1,FALSE)),0,1)</f>
        <v>0</v>
      </c>
      <c r="V505" s="154">
        <f>IF(ISERROR(VLOOKUP($H505,Validation!$R$2:$R$64,1,FALSE)),0,1)</f>
        <v>0</v>
      </c>
      <c r="W505" s="154">
        <f>IF(ISERROR(VLOOKUP($H505,Validation!$S$2:$S$64,1,FALSE)),0,1)</f>
        <v>0</v>
      </c>
    </row>
    <row r="506" spans="1:23" ht="15.75" x14ac:dyDescent="0.25">
      <c r="A506" s="155">
        <v>2017</v>
      </c>
      <c r="B506">
        <v>3</v>
      </c>
      <c r="C506">
        <v>9</v>
      </c>
      <c r="D506">
        <v>71</v>
      </c>
      <c r="E506" t="s">
        <v>17</v>
      </c>
      <c r="F506" t="s">
        <v>3343</v>
      </c>
      <c r="G506" s="154">
        <f>SUM(P506:W506)</f>
        <v>0</v>
      </c>
      <c r="H506" t="s">
        <v>3344</v>
      </c>
      <c r="I506" t="s">
        <v>79</v>
      </c>
      <c r="J506" t="s">
        <v>88</v>
      </c>
      <c r="K506" t="s">
        <v>75</v>
      </c>
      <c r="L506">
        <v>196</v>
      </c>
      <c r="M506" t="s">
        <v>93</v>
      </c>
      <c r="N506" t="s">
        <v>3345</v>
      </c>
      <c r="P506" s="154">
        <f>IF(ISERROR(VLOOKUP($H506,Validation!$L$2:$L$64,1,FALSE)),0,1)</f>
        <v>0</v>
      </c>
      <c r="Q506" s="154">
        <f>IF(ISERROR(VLOOKUP($H506,Validation!$M$2:$M$64,1,FALSE)),0,1)</f>
        <v>0</v>
      </c>
      <c r="R506" s="158">
        <f>IF(ISERROR(VLOOKUP($H506,Validation!$N$2:$N$64,1,FALSE)),0,1)</f>
        <v>0</v>
      </c>
      <c r="S506" s="154">
        <f>IF(ISERROR(VLOOKUP($H506,Validation!$O$2:$O$64,1,FALSE)),0,1)</f>
        <v>0</v>
      </c>
      <c r="T506" s="154">
        <f>IF(ISERROR(VLOOKUP($H506,Validation!$P$2:$P$64,1,FALSE)),0,1)</f>
        <v>0</v>
      </c>
      <c r="U506" s="154">
        <f>IF(ISERROR(VLOOKUP($H506,Validation!$Q$2:$Q$64,1,FALSE)),0,1)</f>
        <v>0</v>
      </c>
      <c r="V506" s="154">
        <f>IF(ISERROR(VLOOKUP($H506,Validation!$R$2:$R$64,1,FALSE)),0,1)</f>
        <v>0</v>
      </c>
      <c r="W506" s="154">
        <f>IF(ISERROR(VLOOKUP($H506,Validation!$S$2:$S$64,1,FALSE)),0,1)</f>
        <v>0</v>
      </c>
    </row>
    <row r="507" spans="1:23" ht="15.75" x14ac:dyDescent="0.25">
      <c r="A507" s="155">
        <v>2017</v>
      </c>
      <c r="B507">
        <v>3</v>
      </c>
      <c r="C507">
        <v>10</v>
      </c>
      <c r="D507">
        <v>72</v>
      </c>
      <c r="E507" t="s">
        <v>20</v>
      </c>
      <c r="G507" s="154">
        <f>SUM(P507:W507)</f>
        <v>0</v>
      </c>
      <c r="H507" t="s">
        <v>3346</v>
      </c>
      <c r="I507" t="s">
        <v>121</v>
      </c>
      <c r="J507" t="s">
        <v>71</v>
      </c>
      <c r="K507" t="s">
        <v>75</v>
      </c>
      <c r="L507">
        <v>165</v>
      </c>
      <c r="M507" t="s">
        <v>73</v>
      </c>
      <c r="N507" t="s">
        <v>1076</v>
      </c>
      <c r="P507" s="154">
        <f>IF(ISERROR(VLOOKUP($H507,Validation!$L$2:$L$64,1,FALSE)),0,1)</f>
        <v>0</v>
      </c>
      <c r="Q507" s="154">
        <f>IF(ISERROR(VLOOKUP($H507,Validation!$M$2:$M$64,1,FALSE)),0,1)</f>
        <v>0</v>
      </c>
      <c r="R507" s="158">
        <f>IF(ISERROR(VLOOKUP($H507,Validation!$N$2:$N$64,1,FALSE)),0,1)</f>
        <v>0</v>
      </c>
      <c r="S507" s="154">
        <f>IF(ISERROR(VLOOKUP($H507,Validation!$O$2:$O$64,1,FALSE)),0,1)</f>
        <v>0</v>
      </c>
      <c r="T507" s="154">
        <f>IF(ISERROR(VLOOKUP($H507,Validation!$P$2:$P$64,1,FALSE)),0,1)</f>
        <v>0</v>
      </c>
      <c r="U507" s="154">
        <f>IF(ISERROR(VLOOKUP($H507,Validation!$Q$2:$Q$64,1,FALSE)),0,1)</f>
        <v>0</v>
      </c>
      <c r="V507" s="154">
        <f>IF(ISERROR(VLOOKUP($H507,Validation!$R$2:$R$64,1,FALSE)),0,1)</f>
        <v>0</v>
      </c>
      <c r="W507" s="154">
        <f>IF(ISERROR(VLOOKUP($H507,Validation!$S$2:$S$64,1,FALSE)),0,1)</f>
        <v>0</v>
      </c>
    </row>
    <row r="508" spans="1:23" ht="15.75" x14ac:dyDescent="0.25">
      <c r="A508" s="155">
        <v>2017</v>
      </c>
      <c r="B508">
        <v>3</v>
      </c>
      <c r="C508">
        <v>11</v>
      </c>
      <c r="D508">
        <v>73</v>
      </c>
      <c r="E508" t="s">
        <v>11</v>
      </c>
      <c r="G508" s="154">
        <f>SUM(P508:W508)</f>
        <v>0</v>
      </c>
      <c r="H508" t="s">
        <v>3347</v>
      </c>
      <c r="I508" t="s">
        <v>85</v>
      </c>
      <c r="J508" t="s">
        <v>71</v>
      </c>
      <c r="K508" t="s">
        <v>72</v>
      </c>
      <c r="L508">
        <v>189</v>
      </c>
      <c r="M508" t="s">
        <v>82</v>
      </c>
      <c r="N508" t="s">
        <v>3234</v>
      </c>
      <c r="P508" s="154">
        <f>IF(ISERROR(VLOOKUP($H508,Validation!$L$2:$L$64,1,FALSE)),0,1)</f>
        <v>0</v>
      </c>
      <c r="Q508" s="154">
        <f>IF(ISERROR(VLOOKUP($H508,Validation!$M$2:$M$64,1,FALSE)),0,1)</f>
        <v>0</v>
      </c>
      <c r="R508" s="158">
        <f>IF(ISERROR(VLOOKUP($H508,Validation!$N$2:$N$64,1,FALSE)),0,1)</f>
        <v>0</v>
      </c>
      <c r="S508" s="154">
        <f>IF(ISERROR(VLOOKUP($H508,Validation!$O$2:$O$64,1,FALSE)),0,1)</f>
        <v>0</v>
      </c>
      <c r="T508" s="154">
        <f>IF(ISERROR(VLOOKUP($H508,Validation!$P$2:$P$64,1,FALSE)),0,1)</f>
        <v>0</v>
      </c>
      <c r="U508" s="154">
        <f>IF(ISERROR(VLOOKUP($H508,Validation!$Q$2:$Q$64,1,FALSE)),0,1)</f>
        <v>0</v>
      </c>
      <c r="V508" s="154">
        <f>IF(ISERROR(VLOOKUP($H508,Validation!$R$2:$R$64,1,FALSE)),0,1)</f>
        <v>0</v>
      </c>
      <c r="W508" s="154">
        <f>IF(ISERROR(VLOOKUP($H508,Validation!$S$2:$S$64,1,FALSE)),0,1)</f>
        <v>0</v>
      </c>
    </row>
    <row r="509" spans="1:23" ht="15.75" x14ac:dyDescent="0.25">
      <c r="A509" s="155">
        <v>2017</v>
      </c>
      <c r="B509">
        <v>3</v>
      </c>
      <c r="C509">
        <v>12</v>
      </c>
      <c r="D509">
        <v>74</v>
      </c>
      <c r="E509" t="s">
        <v>35</v>
      </c>
      <c r="G509" s="154">
        <f>SUM(P509:W509)</f>
        <v>0</v>
      </c>
      <c r="H509" t="s">
        <v>3348</v>
      </c>
      <c r="I509" t="s">
        <v>79</v>
      </c>
      <c r="J509" t="s">
        <v>71</v>
      </c>
      <c r="K509" t="s">
        <v>91</v>
      </c>
      <c r="L509">
        <v>208</v>
      </c>
      <c r="M509" t="s">
        <v>76</v>
      </c>
      <c r="N509" t="s">
        <v>3349</v>
      </c>
      <c r="P509" s="154">
        <f>IF(ISERROR(VLOOKUP($H509,Validation!$L$2:$L$64,1,FALSE)),0,1)</f>
        <v>0</v>
      </c>
      <c r="Q509" s="154">
        <f>IF(ISERROR(VLOOKUP($H509,Validation!$M$2:$M$64,1,FALSE)),0,1)</f>
        <v>0</v>
      </c>
      <c r="R509" s="158">
        <f>IF(ISERROR(VLOOKUP($H509,Validation!$N$2:$N$64,1,FALSE)),0,1)</f>
        <v>0</v>
      </c>
      <c r="S509" s="154">
        <f>IF(ISERROR(VLOOKUP($H509,Validation!$O$2:$O$64,1,FALSE)),0,1)</f>
        <v>0</v>
      </c>
      <c r="T509" s="154">
        <f>IF(ISERROR(VLOOKUP($H509,Validation!$P$2:$P$64,1,FALSE)),0,1)</f>
        <v>0</v>
      </c>
      <c r="U509" s="154">
        <f>IF(ISERROR(VLOOKUP($H509,Validation!$Q$2:$Q$64,1,FALSE)),0,1)</f>
        <v>0</v>
      </c>
      <c r="V509" s="154">
        <f>IF(ISERROR(VLOOKUP($H509,Validation!$R$2:$R$64,1,FALSE)),0,1)</f>
        <v>0</v>
      </c>
      <c r="W509" s="154">
        <f>IF(ISERROR(VLOOKUP($H509,Validation!$S$2:$S$64,1,FALSE)),0,1)</f>
        <v>0</v>
      </c>
    </row>
    <row r="510" spans="1:23" ht="15.75" x14ac:dyDescent="0.25">
      <c r="A510" s="155">
        <v>2017</v>
      </c>
      <c r="B510">
        <v>3</v>
      </c>
      <c r="C510">
        <v>13</v>
      </c>
      <c r="D510">
        <v>75</v>
      </c>
      <c r="E510" t="s">
        <v>61</v>
      </c>
      <c r="F510" t="s">
        <v>3073</v>
      </c>
      <c r="G510" s="154">
        <f>SUM(P510:W510)</f>
        <v>0</v>
      </c>
      <c r="H510" t="s">
        <v>3350</v>
      </c>
      <c r="I510" t="s">
        <v>70</v>
      </c>
      <c r="J510" t="s">
        <v>71</v>
      </c>
      <c r="K510" t="s">
        <v>77</v>
      </c>
      <c r="L510">
        <v>180</v>
      </c>
      <c r="M510" t="s">
        <v>73</v>
      </c>
      <c r="N510" t="s">
        <v>1098</v>
      </c>
      <c r="P510" s="154">
        <f>IF(ISERROR(VLOOKUP($H510,Validation!$L$2:$L$64,1,FALSE)),0,1)</f>
        <v>0</v>
      </c>
      <c r="Q510" s="154">
        <f>IF(ISERROR(VLOOKUP($H510,Validation!$M$2:$M$64,1,FALSE)),0,1)</f>
        <v>0</v>
      </c>
      <c r="R510" s="158">
        <f>IF(ISERROR(VLOOKUP($H510,Validation!$N$2:$N$64,1,FALSE)),0,1)</f>
        <v>0</v>
      </c>
      <c r="S510" s="154">
        <f>IF(ISERROR(VLOOKUP($H510,Validation!$O$2:$O$64,1,FALSE)),0,1)</f>
        <v>0</v>
      </c>
      <c r="T510" s="154">
        <f>IF(ISERROR(VLOOKUP($H510,Validation!$P$2:$P$64,1,FALSE)),0,1)</f>
        <v>0</v>
      </c>
      <c r="U510" s="154">
        <f>IF(ISERROR(VLOOKUP($H510,Validation!$Q$2:$Q$64,1,FALSE)),0,1)</f>
        <v>0</v>
      </c>
      <c r="V510" s="154">
        <f>IF(ISERROR(VLOOKUP($H510,Validation!$R$2:$R$64,1,FALSE)),0,1)</f>
        <v>0</v>
      </c>
      <c r="W510" s="154">
        <f>IF(ISERROR(VLOOKUP($H510,Validation!$S$2:$S$64,1,FALSE)),0,1)</f>
        <v>0</v>
      </c>
    </row>
    <row r="511" spans="1:23" ht="15.75" x14ac:dyDescent="0.25">
      <c r="A511" s="155">
        <v>2017</v>
      </c>
      <c r="B511">
        <v>3</v>
      </c>
      <c r="C511">
        <v>14</v>
      </c>
      <c r="D511">
        <v>76</v>
      </c>
      <c r="E511" t="s">
        <v>32</v>
      </c>
      <c r="G511" s="154">
        <f>SUM(P511:W511)</f>
        <v>0</v>
      </c>
      <c r="H511" t="s">
        <v>162</v>
      </c>
      <c r="I511" t="s">
        <v>70</v>
      </c>
      <c r="J511" t="s">
        <v>81</v>
      </c>
      <c r="K511" t="s">
        <v>72</v>
      </c>
      <c r="L511">
        <v>169</v>
      </c>
      <c r="M511" t="s">
        <v>3071</v>
      </c>
      <c r="N511" t="s">
        <v>3351</v>
      </c>
      <c r="P511" s="154">
        <f>IF(ISERROR(VLOOKUP($H511,Validation!$L$2:$L$64,1,FALSE)),0,1)</f>
        <v>0</v>
      </c>
      <c r="Q511" s="154">
        <f>IF(ISERROR(VLOOKUP($H511,Validation!$M$2:$M$64,1,FALSE)),0,1)</f>
        <v>0</v>
      </c>
      <c r="R511" s="158">
        <f>IF(ISERROR(VLOOKUP($H511,Validation!$N$2:$N$64,1,FALSE)),0,1)</f>
        <v>0</v>
      </c>
      <c r="S511" s="154">
        <f>IF(ISERROR(VLOOKUP($H511,Validation!$O$2:$O$64,1,FALSE)),0,1)</f>
        <v>0</v>
      </c>
      <c r="T511" s="154">
        <f>IF(ISERROR(VLOOKUP($H511,Validation!$P$2:$P$64,1,FALSE)),0,1)</f>
        <v>0</v>
      </c>
      <c r="U511" s="154">
        <f>IF(ISERROR(VLOOKUP($H511,Validation!$Q$2:$Q$64,1,FALSE)),0,1)</f>
        <v>0</v>
      </c>
      <c r="V511" s="154">
        <f>IF(ISERROR(VLOOKUP($H511,Validation!$R$2:$R$64,1,FALSE)),0,1)</f>
        <v>0</v>
      </c>
      <c r="W511" s="154">
        <f>IF(ISERROR(VLOOKUP($H511,Validation!$S$2:$S$64,1,FALSE)),0,1)</f>
        <v>0</v>
      </c>
    </row>
    <row r="512" spans="1:23" ht="15.75" x14ac:dyDescent="0.25">
      <c r="A512" s="155">
        <v>2017</v>
      </c>
      <c r="B512">
        <v>3</v>
      </c>
      <c r="C512">
        <v>15</v>
      </c>
      <c r="D512">
        <v>77</v>
      </c>
      <c r="E512" t="s">
        <v>25</v>
      </c>
      <c r="G512" s="154">
        <f>SUM(P512:W512)</f>
        <v>0</v>
      </c>
      <c r="H512" t="s">
        <v>3352</v>
      </c>
      <c r="I512" t="s">
        <v>79</v>
      </c>
      <c r="J512" t="s">
        <v>74</v>
      </c>
      <c r="K512" t="s">
        <v>86</v>
      </c>
      <c r="L512">
        <v>171</v>
      </c>
      <c r="M512" t="s">
        <v>93</v>
      </c>
      <c r="N512" t="s">
        <v>1222</v>
      </c>
      <c r="P512" s="154">
        <f>IF(ISERROR(VLOOKUP($H512,Validation!$L$2:$L$64,1,FALSE)),0,1)</f>
        <v>0</v>
      </c>
      <c r="Q512" s="154">
        <f>IF(ISERROR(VLOOKUP($H512,Validation!$M$2:$M$64,1,FALSE)),0,1)</f>
        <v>0</v>
      </c>
      <c r="R512" s="158">
        <f>IF(ISERROR(VLOOKUP($H512,Validation!$N$2:$N$64,1,FALSE)),0,1)</f>
        <v>0</v>
      </c>
      <c r="S512" s="154">
        <f>IF(ISERROR(VLOOKUP($H512,Validation!$O$2:$O$64,1,FALSE)),0,1)</f>
        <v>0</v>
      </c>
      <c r="T512" s="154">
        <f>IF(ISERROR(VLOOKUP($H512,Validation!$P$2:$P$64,1,FALSE)),0,1)</f>
        <v>0</v>
      </c>
      <c r="U512" s="154">
        <f>IF(ISERROR(VLOOKUP($H512,Validation!$Q$2:$Q$64,1,FALSE)),0,1)</f>
        <v>0</v>
      </c>
      <c r="V512" s="154">
        <f>IF(ISERROR(VLOOKUP($H512,Validation!$R$2:$R$64,1,FALSE)),0,1)</f>
        <v>0</v>
      </c>
      <c r="W512" s="154">
        <f>IF(ISERROR(VLOOKUP($H512,Validation!$S$2:$S$64,1,FALSE)),0,1)</f>
        <v>0</v>
      </c>
    </row>
    <row r="513" spans="1:23" ht="15.75" x14ac:dyDescent="0.25">
      <c r="A513" s="155">
        <v>2017</v>
      </c>
      <c r="B513">
        <v>3</v>
      </c>
      <c r="C513">
        <v>16</v>
      </c>
      <c r="D513">
        <v>78</v>
      </c>
      <c r="E513" t="s">
        <v>18</v>
      </c>
      <c r="F513" t="s">
        <v>3353</v>
      </c>
      <c r="G513" s="154">
        <f>SUM(P513:W513)</f>
        <v>0</v>
      </c>
      <c r="H513" t="s">
        <v>3354</v>
      </c>
      <c r="I513" t="s">
        <v>121</v>
      </c>
      <c r="J513" t="s">
        <v>71</v>
      </c>
      <c r="K513" t="s">
        <v>77</v>
      </c>
      <c r="L513">
        <v>200</v>
      </c>
      <c r="M513" t="s">
        <v>82</v>
      </c>
      <c r="N513" t="s">
        <v>1170</v>
      </c>
      <c r="P513" s="154">
        <f>IF(ISERROR(VLOOKUP($H513,Validation!$L$2:$L$64,1,FALSE)),0,1)</f>
        <v>0</v>
      </c>
      <c r="Q513" s="154">
        <f>IF(ISERROR(VLOOKUP($H513,Validation!$M$2:$M$64,1,FALSE)),0,1)</f>
        <v>0</v>
      </c>
      <c r="R513" s="158">
        <f>IF(ISERROR(VLOOKUP($H513,Validation!$N$2:$N$64,1,FALSE)),0,1)</f>
        <v>0</v>
      </c>
      <c r="S513" s="154">
        <f>IF(ISERROR(VLOOKUP($H513,Validation!$O$2:$O$64,1,FALSE)),0,1)</f>
        <v>0</v>
      </c>
      <c r="T513" s="154">
        <f>IF(ISERROR(VLOOKUP($H513,Validation!$P$2:$P$64,1,FALSE)),0,1)</f>
        <v>0</v>
      </c>
      <c r="U513" s="154">
        <f>IF(ISERROR(VLOOKUP($H513,Validation!$Q$2:$Q$64,1,FALSE)),0,1)</f>
        <v>0</v>
      </c>
      <c r="V513" s="154">
        <f>IF(ISERROR(VLOOKUP($H513,Validation!$R$2:$R$64,1,FALSE)),0,1)</f>
        <v>0</v>
      </c>
      <c r="W513" s="154">
        <f>IF(ISERROR(VLOOKUP($H513,Validation!$S$2:$S$64,1,FALSE)),0,1)</f>
        <v>0</v>
      </c>
    </row>
    <row r="514" spans="1:23" ht="15.75" x14ac:dyDescent="0.25">
      <c r="A514" s="155">
        <v>2017</v>
      </c>
      <c r="B514">
        <v>3</v>
      </c>
      <c r="C514">
        <v>17</v>
      </c>
      <c r="D514">
        <v>79</v>
      </c>
      <c r="E514" t="s">
        <v>17</v>
      </c>
      <c r="F514" t="s">
        <v>3355</v>
      </c>
      <c r="G514" s="154">
        <f>SUM(P514:W514)</f>
        <v>0</v>
      </c>
      <c r="H514" t="s">
        <v>3356</v>
      </c>
      <c r="I514" t="s">
        <v>85</v>
      </c>
      <c r="J514" t="s">
        <v>71</v>
      </c>
      <c r="K514" t="s">
        <v>78</v>
      </c>
      <c r="L514">
        <v>179</v>
      </c>
      <c r="M514" t="s">
        <v>82</v>
      </c>
      <c r="N514" t="s">
        <v>1121</v>
      </c>
      <c r="P514" s="154">
        <f>IF(ISERROR(VLOOKUP($H514,Validation!$L$2:$L$64,1,FALSE)),0,1)</f>
        <v>0</v>
      </c>
      <c r="Q514" s="154">
        <f>IF(ISERROR(VLOOKUP($H514,Validation!$M$2:$M$64,1,FALSE)),0,1)</f>
        <v>0</v>
      </c>
      <c r="R514" s="158">
        <f>IF(ISERROR(VLOOKUP($H514,Validation!$N$2:$N$64,1,FALSE)),0,1)</f>
        <v>0</v>
      </c>
      <c r="S514" s="154">
        <f>IF(ISERROR(VLOOKUP($H514,Validation!$O$2:$O$64,1,FALSE)),0,1)</f>
        <v>0</v>
      </c>
      <c r="T514" s="154">
        <f>IF(ISERROR(VLOOKUP($H514,Validation!$P$2:$P$64,1,FALSE)),0,1)</f>
        <v>0</v>
      </c>
      <c r="U514" s="154">
        <f>IF(ISERROR(VLOOKUP($H514,Validation!$Q$2:$Q$64,1,FALSE)),0,1)</f>
        <v>0</v>
      </c>
      <c r="V514" s="154">
        <f>IF(ISERROR(VLOOKUP($H514,Validation!$R$2:$R$64,1,FALSE)),0,1)</f>
        <v>0</v>
      </c>
      <c r="W514" s="154">
        <f>IF(ISERROR(VLOOKUP($H514,Validation!$S$2:$S$64,1,FALSE)),0,1)</f>
        <v>0</v>
      </c>
    </row>
    <row r="515" spans="1:23" ht="15.75" x14ac:dyDescent="0.25">
      <c r="A515" s="155">
        <v>2017</v>
      </c>
      <c r="B515">
        <v>3</v>
      </c>
      <c r="C515">
        <v>18</v>
      </c>
      <c r="D515">
        <v>80</v>
      </c>
      <c r="E515" t="s">
        <v>28</v>
      </c>
      <c r="F515" t="s">
        <v>3357</v>
      </c>
      <c r="G515" s="154">
        <f>SUM(P515:W515)</f>
        <v>0</v>
      </c>
      <c r="H515" t="s">
        <v>3358</v>
      </c>
      <c r="I515" t="s">
        <v>121</v>
      </c>
      <c r="J515" t="s">
        <v>3139</v>
      </c>
      <c r="K515" t="s">
        <v>77</v>
      </c>
      <c r="L515">
        <v>187</v>
      </c>
      <c r="M515" t="s">
        <v>92</v>
      </c>
      <c r="N515" t="s">
        <v>3359</v>
      </c>
      <c r="P515" s="154">
        <f>IF(ISERROR(VLOOKUP($H515,Validation!$L$2:$L$64,1,FALSE)),0,1)</f>
        <v>0</v>
      </c>
      <c r="Q515" s="154">
        <f>IF(ISERROR(VLOOKUP($H515,Validation!$M$2:$M$64,1,FALSE)),0,1)</f>
        <v>0</v>
      </c>
      <c r="R515" s="158">
        <f>IF(ISERROR(VLOOKUP($H515,Validation!$N$2:$N$64,1,FALSE)),0,1)</f>
        <v>0</v>
      </c>
      <c r="S515" s="154">
        <f>IF(ISERROR(VLOOKUP($H515,Validation!$O$2:$O$64,1,FALSE)),0,1)</f>
        <v>0</v>
      </c>
      <c r="T515" s="154">
        <f>IF(ISERROR(VLOOKUP($H515,Validation!$P$2:$P$64,1,FALSE)),0,1)</f>
        <v>0</v>
      </c>
      <c r="U515" s="154">
        <f>IF(ISERROR(VLOOKUP($H515,Validation!$Q$2:$Q$64,1,FALSE)),0,1)</f>
        <v>0</v>
      </c>
      <c r="V515" s="154">
        <f>IF(ISERROR(VLOOKUP($H515,Validation!$R$2:$R$64,1,FALSE)),0,1)</f>
        <v>0</v>
      </c>
      <c r="W515" s="154">
        <f>IF(ISERROR(VLOOKUP($H515,Validation!$S$2:$S$64,1,FALSE)),0,1)</f>
        <v>0</v>
      </c>
    </row>
    <row r="516" spans="1:23" ht="15.75" x14ac:dyDescent="0.25">
      <c r="A516" s="155">
        <v>2017</v>
      </c>
      <c r="B516">
        <v>3</v>
      </c>
      <c r="C516">
        <v>19</v>
      </c>
      <c r="D516">
        <v>81</v>
      </c>
      <c r="E516" t="s">
        <v>24</v>
      </c>
      <c r="F516" t="s">
        <v>3360</v>
      </c>
      <c r="G516" s="154">
        <f>SUM(P516:W516)</f>
        <v>1</v>
      </c>
      <c r="H516" t="s">
        <v>163</v>
      </c>
      <c r="I516" t="s">
        <v>79</v>
      </c>
      <c r="J516" t="s">
        <v>74</v>
      </c>
      <c r="K516" t="s">
        <v>99</v>
      </c>
      <c r="L516">
        <v>184</v>
      </c>
      <c r="M516" t="s">
        <v>164</v>
      </c>
      <c r="N516" t="s">
        <v>3361</v>
      </c>
      <c r="P516" s="154">
        <f>IF(ISERROR(VLOOKUP($H516,Validation!$L$2:$L$64,1,FALSE)),0,1)</f>
        <v>1</v>
      </c>
      <c r="Q516" s="154">
        <f>IF(ISERROR(VLOOKUP($H516,Validation!$M$2:$M$64,1,FALSE)),0,1)</f>
        <v>0</v>
      </c>
      <c r="R516" s="158">
        <f>IF(ISERROR(VLOOKUP($H516,Validation!$N$2:$N$64,1,FALSE)),0,1)</f>
        <v>0</v>
      </c>
      <c r="S516" s="154">
        <f>IF(ISERROR(VLOOKUP($H516,Validation!$O$2:$O$64,1,FALSE)),0,1)</f>
        <v>0</v>
      </c>
      <c r="T516" s="154">
        <f>IF(ISERROR(VLOOKUP($H516,Validation!$P$2:$P$64,1,FALSE)),0,1)</f>
        <v>0</v>
      </c>
      <c r="U516" s="154">
        <f>IF(ISERROR(VLOOKUP($H516,Validation!$Q$2:$Q$64,1,FALSE)),0,1)</f>
        <v>0</v>
      </c>
      <c r="V516" s="154">
        <f>IF(ISERROR(VLOOKUP($H516,Validation!$R$2:$R$64,1,FALSE)),0,1)</f>
        <v>0</v>
      </c>
      <c r="W516" s="154">
        <f>IF(ISERROR(VLOOKUP($H516,Validation!$S$2:$S$64,1,FALSE)),0,1)</f>
        <v>0</v>
      </c>
    </row>
    <row r="517" spans="1:23" ht="15.75" x14ac:dyDescent="0.25">
      <c r="A517" s="155">
        <v>2017</v>
      </c>
      <c r="B517">
        <v>3</v>
      </c>
      <c r="C517">
        <v>20</v>
      </c>
      <c r="D517">
        <v>82</v>
      </c>
      <c r="E517" t="s">
        <v>61</v>
      </c>
      <c r="F517" t="s">
        <v>3362</v>
      </c>
      <c r="G517" s="154">
        <f>SUM(P517:W517)</f>
        <v>0</v>
      </c>
      <c r="H517" t="s">
        <v>3363</v>
      </c>
      <c r="I517" t="s">
        <v>79</v>
      </c>
      <c r="J517" t="s">
        <v>71</v>
      </c>
      <c r="K517" t="s">
        <v>75</v>
      </c>
      <c r="L517">
        <v>186</v>
      </c>
      <c r="M517" t="s">
        <v>3364</v>
      </c>
      <c r="N517" t="s">
        <v>3365</v>
      </c>
      <c r="P517" s="154">
        <f>IF(ISERROR(VLOOKUP($H517,Validation!$L$2:$L$64,1,FALSE)),0,1)</f>
        <v>0</v>
      </c>
      <c r="Q517" s="154">
        <f>IF(ISERROR(VLOOKUP($H517,Validation!$M$2:$M$64,1,FALSE)),0,1)</f>
        <v>0</v>
      </c>
      <c r="R517" s="158">
        <f>IF(ISERROR(VLOOKUP($H517,Validation!$N$2:$N$64,1,FALSE)),0,1)</f>
        <v>0</v>
      </c>
      <c r="S517" s="154">
        <f>IF(ISERROR(VLOOKUP($H517,Validation!$O$2:$O$64,1,FALSE)),0,1)</f>
        <v>0</v>
      </c>
      <c r="T517" s="154">
        <f>IF(ISERROR(VLOOKUP($H517,Validation!$P$2:$P$64,1,FALSE)),0,1)</f>
        <v>0</v>
      </c>
      <c r="U517" s="154">
        <f>IF(ISERROR(VLOOKUP($H517,Validation!$Q$2:$Q$64,1,FALSE)),0,1)</f>
        <v>0</v>
      </c>
      <c r="V517" s="154">
        <f>IF(ISERROR(VLOOKUP($H517,Validation!$R$2:$R$64,1,FALSE)),0,1)</f>
        <v>0</v>
      </c>
      <c r="W517" s="154">
        <f>IF(ISERROR(VLOOKUP($H517,Validation!$S$2:$S$64,1,FALSE)),0,1)</f>
        <v>0</v>
      </c>
    </row>
    <row r="518" spans="1:23" ht="15.75" x14ac:dyDescent="0.25">
      <c r="A518" s="155">
        <v>2017</v>
      </c>
      <c r="B518">
        <v>3</v>
      </c>
      <c r="C518">
        <v>21</v>
      </c>
      <c r="D518">
        <v>83</v>
      </c>
      <c r="E518" t="s">
        <v>17</v>
      </c>
      <c r="F518" t="s">
        <v>3366</v>
      </c>
      <c r="G518" s="154">
        <f>SUM(P518:W518)</f>
        <v>0</v>
      </c>
      <c r="H518" t="s">
        <v>3367</v>
      </c>
      <c r="I518" t="s">
        <v>70</v>
      </c>
      <c r="J518" t="s">
        <v>71</v>
      </c>
      <c r="K518" t="s">
        <v>86</v>
      </c>
      <c r="L518">
        <v>198</v>
      </c>
      <c r="M518" t="s">
        <v>73</v>
      </c>
      <c r="N518" t="s">
        <v>1214</v>
      </c>
      <c r="P518" s="154">
        <f>IF(ISERROR(VLOOKUP($H518,Validation!$L$2:$L$64,1,FALSE)),0,1)</f>
        <v>0</v>
      </c>
      <c r="Q518" s="154">
        <f>IF(ISERROR(VLOOKUP($H518,Validation!$M$2:$M$64,1,FALSE)),0,1)</f>
        <v>0</v>
      </c>
      <c r="R518" s="158">
        <f>IF(ISERROR(VLOOKUP($H518,Validation!$N$2:$N$64,1,FALSE)),0,1)</f>
        <v>0</v>
      </c>
      <c r="S518" s="154">
        <f>IF(ISERROR(VLOOKUP($H518,Validation!$O$2:$O$64,1,FALSE)),0,1)</f>
        <v>0</v>
      </c>
      <c r="T518" s="154">
        <f>IF(ISERROR(VLOOKUP($H518,Validation!$P$2:$P$64,1,FALSE)),0,1)</f>
        <v>0</v>
      </c>
      <c r="U518" s="154">
        <f>IF(ISERROR(VLOOKUP($H518,Validation!$Q$2:$Q$64,1,FALSE)),0,1)</f>
        <v>0</v>
      </c>
      <c r="V518" s="154">
        <f>IF(ISERROR(VLOOKUP($H518,Validation!$R$2:$R$64,1,FALSE)),0,1)</f>
        <v>0</v>
      </c>
      <c r="W518" s="154">
        <f>IF(ISERROR(VLOOKUP($H518,Validation!$S$2:$S$64,1,FALSE)),0,1)</f>
        <v>0</v>
      </c>
    </row>
    <row r="519" spans="1:23" ht="15.75" x14ac:dyDescent="0.25">
      <c r="A519" s="155">
        <v>2017</v>
      </c>
      <c r="B519">
        <v>3</v>
      </c>
      <c r="C519">
        <v>22</v>
      </c>
      <c r="D519">
        <v>84</v>
      </c>
      <c r="E519" t="s">
        <v>18</v>
      </c>
      <c r="G519" s="154">
        <f>SUM(P519:W519)</f>
        <v>0</v>
      </c>
      <c r="H519" t="s">
        <v>165</v>
      </c>
      <c r="I519" t="s">
        <v>79</v>
      </c>
      <c r="J519" t="s">
        <v>81</v>
      </c>
      <c r="K519" t="s">
        <v>75</v>
      </c>
      <c r="L519">
        <v>185</v>
      </c>
      <c r="M519" t="s">
        <v>73</v>
      </c>
      <c r="N519" t="s">
        <v>1098</v>
      </c>
      <c r="P519" s="154">
        <f>IF(ISERROR(VLOOKUP($H519,Validation!$L$2:$L$64,1,FALSE)),0,1)</f>
        <v>0</v>
      </c>
      <c r="Q519" s="154">
        <f>IF(ISERROR(VLOOKUP($H519,Validation!$M$2:$M$64,1,FALSE)),0,1)</f>
        <v>0</v>
      </c>
      <c r="R519" s="158">
        <f>IF(ISERROR(VLOOKUP($H519,Validation!$N$2:$N$64,1,FALSE)),0,1)</f>
        <v>0</v>
      </c>
      <c r="S519" s="154">
        <f>IF(ISERROR(VLOOKUP($H519,Validation!$O$2:$O$64,1,FALSE)),0,1)</f>
        <v>0</v>
      </c>
      <c r="T519" s="154">
        <f>IF(ISERROR(VLOOKUP($H519,Validation!$P$2:$P$64,1,FALSE)),0,1)</f>
        <v>0</v>
      </c>
      <c r="U519" s="154">
        <f>IF(ISERROR(VLOOKUP($H519,Validation!$Q$2:$Q$64,1,FALSE)),0,1)</f>
        <v>0</v>
      </c>
      <c r="V519" s="154">
        <f>IF(ISERROR(VLOOKUP($H519,Validation!$R$2:$R$64,1,FALSE)),0,1)</f>
        <v>0</v>
      </c>
      <c r="W519" s="154">
        <f>IF(ISERROR(VLOOKUP($H519,Validation!$S$2:$S$64,1,FALSE)),0,1)</f>
        <v>0</v>
      </c>
    </row>
    <row r="520" spans="1:23" ht="15.75" x14ac:dyDescent="0.25">
      <c r="A520" s="155">
        <v>2017</v>
      </c>
      <c r="B520">
        <v>3</v>
      </c>
      <c r="C520">
        <v>23</v>
      </c>
      <c r="D520">
        <v>85</v>
      </c>
      <c r="E520" t="s">
        <v>21</v>
      </c>
      <c r="G520" s="154">
        <f>SUM(P520:W520)</f>
        <v>0</v>
      </c>
      <c r="H520" t="s">
        <v>3368</v>
      </c>
      <c r="I520" t="s">
        <v>85</v>
      </c>
      <c r="J520" t="s">
        <v>74</v>
      </c>
      <c r="K520" t="s">
        <v>99</v>
      </c>
      <c r="L520">
        <v>176</v>
      </c>
      <c r="M520" t="s">
        <v>73</v>
      </c>
      <c r="N520" t="s">
        <v>3369</v>
      </c>
      <c r="P520" s="154">
        <f>IF(ISERROR(VLOOKUP($H520,Validation!$L$2:$L$64,1,FALSE)),0,1)</f>
        <v>0</v>
      </c>
      <c r="Q520" s="154">
        <f>IF(ISERROR(VLOOKUP($H520,Validation!$M$2:$M$64,1,FALSE)),0,1)</f>
        <v>0</v>
      </c>
      <c r="R520" s="158">
        <f>IF(ISERROR(VLOOKUP($H520,Validation!$N$2:$N$64,1,FALSE)),0,1)</f>
        <v>0</v>
      </c>
      <c r="S520" s="154">
        <f>IF(ISERROR(VLOOKUP($H520,Validation!$O$2:$O$64,1,FALSE)),0,1)</f>
        <v>0</v>
      </c>
      <c r="T520" s="154">
        <f>IF(ISERROR(VLOOKUP($H520,Validation!$P$2:$P$64,1,FALSE)),0,1)</f>
        <v>0</v>
      </c>
      <c r="U520" s="154">
        <f>IF(ISERROR(VLOOKUP($H520,Validation!$Q$2:$Q$64,1,FALSE)),0,1)</f>
        <v>0</v>
      </c>
      <c r="V520" s="154">
        <f>IF(ISERROR(VLOOKUP($H520,Validation!$R$2:$R$64,1,FALSE)),0,1)</f>
        <v>0</v>
      </c>
      <c r="W520" s="154">
        <f>IF(ISERROR(VLOOKUP($H520,Validation!$S$2:$S$64,1,FALSE)),0,1)</f>
        <v>0</v>
      </c>
    </row>
    <row r="521" spans="1:23" ht="15.75" x14ac:dyDescent="0.25">
      <c r="A521" s="155">
        <v>2017</v>
      </c>
      <c r="B521">
        <v>3</v>
      </c>
      <c r="C521">
        <v>24</v>
      </c>
      <c r="D521">
        <v>86</v>
      </c>
      <c r="E521" t="s">
        <v>83</v>
      </c>
      <c r="G521" s="154">
        <f>SUM(P521:W521)</f>
        <v>0</v>
      </c>
      <c r="H521" t="s">
        <v>3370</v>
      </c>
      <c r="I521" t="s">
        <v>121</v>
      </c>
      <c r="J521" t="s">
        <v>81</v>
      </c>
      <c r="K521" t="s">
        <v>91</v>
      </c>
      <c r="L521">
        <v>180</v>
      </c>
      <c r="M521" t="s">
        <v>92</v>
      </c>
      <c r="N521" t="s">
        <v>3371</v>
      </c>
      <c r="P521" s="154">
        <f>IF(ISERROR(VLOOKUP($H521,Validation!$L$2:$L$64,1,FALSE)),0,1)</f>
        <v>0</v>
      </c>
      <c r="Q521" s="154">
        <f>IF(ISERROR(VLOOKUP($H521,Validation!$M$2:$M$64,1,FALSE)),0,1)</f>
        <v>0</v>
      </c>
      <c r="R521" s="158">
        <f>IF(ISERROR(VLOOKUP($H521,Validation!$N$2:$N$64,1,FALSE)),0,1)</f>
        <v>0</v>
      </c>
      <c r="S521" s="154">
        <f>IF(ISERROR(VLOOKUP($H521,Validation!$O$2:$O$64,1,FALSE)),0,1)</f>
        <v>0</v>
      </c>
      <c r="T521" s="154">
        <f>IF(ISERROR(VLOOKUP($H521,Validation!$P$2:$P$64,1,FALSE)),0,1)</f>
        <v>0</v>
      </c>
      <c r="U521" s="154">
        <f>IF(ISERROR(VLOOKUP($H521,Validation!$Q$2:$Q$64,1,FALSE)),0,1)</f>
        <v>0</v>
      </c>
      <c r="V521" s="154">
        <f>IF(ISERROR(VLOOKUP($H521,Validation!$R$2:$R$64,1,FALSE)),0,1)</f>
        <v>0</v>
      </c>
      <c r="W521" s="154">
        <f>IF(ISERROR(VLOOKUP($H521,Validation!$S$2:$S$64,1,FALSE)),0,1)</f>
        <v>0</v>
      </c>
    </row>
    <row r="522" spans="1:23" ht="15.75" x14ac:dyDescent="0.25">
      <c r="A522" s="155">
        <v>2017</v>
      </c>
      <c r="B522">
        <v>3</v>
      </c>
      <c r="C522">
        <v>25</v>
      </c>
      <c r="D522">
        <v>87</v>
      </c>
      <c r="E522" t="s">
        <v>22</v>
      </c>
      <c r="G522" s="154">
        <f>SUM(P522:W522)</f>
        <v>0</v>
      </c>
      <c r="H522" t="s">
        <v>3372</v>
      </c>
      <c r="I522" t="s">
        <v>79</v>
      </c>
      <c r="J522" t="s">
        <v>71</v>
      </c>
      <c r="K522" t="s">
        <v>86</v>
      </c>
      <c r="L522">
        <v>199</v>
      </c>
      <c r="M522" t="s">
        <v>82</v>
      </c>
      <c r="N522" t="s">
        <v>3373</v>
      </c>
      <c r="P522" s="154">
        <f>IF(ISERROR(VLOOKUP($H522,Validation!$L$2:$L$64,1,FALSE)),0,1)</f>
        <v>0</v>
      </c>
      <c r="Q522" s="154">
        <f>IF(ISERROR(VLOOKUP($H522,Validation!$M$2:$M$64,1,FALSE)),0,1)</f>
        <v>0</v>
      </c>
      <c r="R522" s="158">
        <f>IF(ISERROR(VLOOKUP($H522,Validation!$N$2:$N$64,1,FALSE)),0,1)</f>
        <v>0</v>
      </c>
      <c r="S522" s="154">
        <f>IF(ISERROR(VLOOKUP($H522,Validation!$O$2:$O$64,1,FALSE)),0,1)</f>
        <v>0</v>
      </c>
      <c r="T522" s="154">
        <f>IF(ISERROR(VLOOKUP($H522,Validation!$P$2:$P$64,1,FALSE)),0,1)</f>
        <v>0</v>
      </c>
      <c r="U522" s="154">
        <f>IF(ISERROR(VLOOKUP($H522,Validation!$Q$2:$Q$64,1,FALSE)),0,1)</f>
        <v>0</v>
      </c>
      <c r="V522" s="154">
        <f>IF(ISERROR(VLOOKUP($H522,Validation!$R$2:$R$64,1,FALSE)),0,1)</f>
        <v>0</v>
      </c>
      <c r="W522" s="154">
        <f>IF(ISERROR(VLOOKUP($H522,Validation!$S$2:$S$64,1,FALSE)),0,1)</f>
        <v>0</v>
      </c>
    </row>
    <row r="523" spans="1:23" ht="15.75" x14ac:dyDescent="0.25">
      <c r="A523" s="155">
        <v>2017</v>
      </c>
      <c r="B523">
        <v>3</v>
      </c>
      <c r="C523">
        <v>26</v>
      </c>
      <c r="D523">
        <v>88</v>
      </c>
      <c r="E523" t="s">
        <v>17</v>
      </c>
      <c r="F523" t="s">
        <v>3374</v>
      </c>
      <c r="G523" s="154">
        <f>SUM(P523:W523)</f>
        <v>0</v>
      </c>
      <c r="H523" t="s">
        <v>3375</v>
      </c>
      <c r="I523" t="s">
        <v>121</v>
      </c>
      <c r="J523" t="s">
        <v>74</v>
      </c>
      <c r="K523" t="s">
        <v>100</v>
      </c>
      <c r="L523">
        <v>174</v>
      </c>
      <c r="M523" t="s">
        <v>93</v>
      </c>
      <c r="N523" t="s">
        <v>3376</v>
      </c>
      <c r="P523" s="154">
        <f>IF(ISERROR(VLOOKUP($H523,Validation!$L$2:$L$64,1,FALSE)),0,1)</f>
        <v>0</v>
      </c>
      <c r="Q523" s="154">
        <f>IF(ISERROR(VLOOKUP($H523,Validation!$M$2:$M$64,1,FALSE)),0,1)</f>
        <v>0</v>
      </c>
      <c r="R523" s="158">
        <f>IF(ISERROR(VLOOKUP($H523,Validation!$N$2:$N$64,1,FALSE)),0,1)</f>
        <v>0</v>
      </c>
      <c r="S523" s="154">
        <f>IF(ISERROR(VLOOKUP($H523,Validation!$O$2:$O$64,1,FALSE)),0,1)</f>
        <v>0</v>
      </c>
      <c r="T523" s="154">
        <f>IF(ISERROR(VLOOKUP($H523,Validation!$P$2:$P$64,1,FALSE)),0,1)</f>
        <v>0</v>
      </c>
      <c r="U523" s="154">
        <f>IF(ISERROR(VLOOKUP($H523,Validation!$Q$2:$Q$64,1,FALSE)),0,1)</f>
        <v>0</v>
      </c>
      <c r="V523" s="154">
        <f>IF(ISERROR(VLOOKUP($H523,Validation!$R$2:$R$64,1,FALSE)),0,1)</f>
        <v>0</v>
      </c>
      <c r="W523" s="154">
        <f>IF(ISERROR(VLOOKUP($H523,Validation!$S$2:$S$64,1,FALSE)),0,1)</f>
        <v>0</v>
      </c>
    </row>
    <row r="524" spans="1:23" ht="15.75" x14ac:dyDescent="0.25">
      <c r="A524" s="155">
        <v>2017</v>
      </c>
      <c r="B524">
        <v>3</v>
      </c>
      <c r="C524">
        <v>27</v>
      </c>
      <c r="D524">
        <v>89</v>
      </c>
      <c r="E524" t="s">
        <v>10</v>
      </c>
      <c r="F524" t="s">
        <v>3377</v>
      </c>
      <c r="G524" s="154">
        <f>SUM(P524:W524)</f>
        <v>0</v>
      </c>
      <c r="H524" t="s">
        <v>3378</v>
      </c>
      <c r="I524" t="s">
        <v>79</v>
      </c>
      <c r="J524" t="s">
        <v>88</v>
      </c>
      <c r="K524" t="s">
        <v>86</v>
      </c>
      <c r="L524">
        <v>165</v>
      </c>
      <c r="M524" t="s">
        <v>3312</v>
      </c>
      <c r="N524" t="s">
        <v>3379</v>
      </c>
      <c r="P524" s="154">
        <f>IF(ISERROR(VLOOKUP($H524,Validation!$L$2:$L$64,1,FALSE)),0,1)</f>
        <v>0</v>
      </c>
      <c r="Q524" s="154">
        <f>IF(ISERROR(VLOOKUP($H524,Validation!$M$2:$M$64,1,FALSE)),0,1)</f>
        <v>0</v>
      </c>
      <c r="R524" s="158">
        <f>IF(ISERROR(VLOOKUP($H524,Validation!$N$2:$N$64,1,FALSE)),0,1)</f>
        <v>0</v>
      </c>
      <c r="S524" s="154">
        <f>IF(ISERROR(VLOOKUP($H524,Validation!$O$2:$O$64,1,FALSE)),0,1)</f>
        <v>0</v>
      </c>
      <c r="T524" s="154">
        <f>IF(ISERROR(VLOOKUP($H524,Validation!$P$2:$P$64,1,FALSE)),0,1)</f>
        <v>0</v>
      </c>
      <c r="U524" s="154">
        <f>IF(ISERROR(VLOOKUP($H524,Validation!$Q$2:$Q$64,1,FALSE)),0,1)</f>
        <v>0</v>
      </c>
      <c r="V524" s="154">
        <f>IF(ISERROR(VLOOKUP($H524,Validation!$R$2:$R$64,1,FALSE)),0,1)</f>
        <v>0</v>
      </c>
      <c r="W524" s="154">
        <f>IF(ISERROR(VLOOKUP($H524,Validation!$S$2:$S$64,1,FALSE)),0,1)</f>
        <v>0</v>
      </c>
    </row>
    <row r="525" spans="1:23" ht="15.75" x14ac:dyDescent="0.25">
      <c r="A525" s="155">
        <v>2017</v>
      </c>
      <c r="B525">
        <v>3</v>
      </c>
      <c r="C525">
        <v>28</v>
      </c>
      <c r="D525">
        <v>90</v>
      </c>
      <c r="E525" t="s">
        <v>13</v>
      </c>
      <c r="F525" t="s">
        <v>3380</v>
      </c>
      <c r="G525" s="154">
        <f>SUM(P525:W525)</f>
        <v>0</v>
      </c>
      <c r="H525" t="s">
        <v>3381</v>
      </c>
      <c r="I525" t="s">
        <v>70</v>
      </c>
      <c r="J525" t="s">
        <v>74</v>
      </c>
      <c r="K525" t="s">
        <v>78</v>
      </c>
      <c r="L525">
        <v>182</v>
      </c>
      <c r="M525" t="s">
        <v>142</v>
      </c>
      <c r="N525" t="s">
        <v>96</v>
      </c>
      <c r="P525" s="154">
        <f>IF(ISERROR(VLOOKUP($H525,Validation!$L$2:$L$64,1,FALSE)),0,1)</f>
        <v>0</v>
      </c>
      <c r="Q525" s="154">
        <f>IF(ISERROR(VLOOKUP($H525,Validation!$M$2:$M$64,1,FALSE)),0,1)</f>
        <v>0</v>
      </c>
      <c r="R525" s="158">
        <f>IF(ISERROR(VLOOKUP($H525,Validation!$N$2:$N$64,1,FALSE)),0,1)</f>
        <v>0</v>
      </c>
      <c r="S525" s="154">
        <f>IF(ISERROR(VLOOKUP($H525,Validation!$O$2:$O$64,1,FALSE)),0,1)</f>
        <v>0</v>
      </c>
      <c r="T525" s="154">
        <f>IF(ISERROR(VLOOKUP($H525,Validation!$P$2:$P$64,1,FALSE)),0,1)</f>
        <v>0</v>
      </c>
      <c r="U525" s="154">
        <f>IF(ISERROR(VLOOKUP($H525,Validation!$Q$2:$Q$64,1,FALSE)),0,1)</f>
        <v>0</v>
      </c>
      <c r="V525" s="154">
        <f>IF(ISERROR(VLOOKUP($H525,Validation!$R$2:$R$64,1,FALSE)),0,1)</f>
        <v>0</v>
      </c>
      <c r="W525" s="154">
        <f>IF(ISERROR(VLOOKUP($H525,Validation!$S$2:$S$64,1,FALSE)),0,1)</f>
        <v>0</v>
      </c>
    </row>
    <row r="526" spans="1:23" ht="15.75" x14ac:dyDescent="0.25">
      <c r="A526" s="155">
        <v>2017</v>
      </c>
      <c r="B526">
        <v>3</v>
      </c>
      <c r="C526">
        <v>29</v>
      </c>
      <c r="D526">
        <v>91</v>
      </c>
      <c r="E526" t="s">
        <v>6</v>
      </c>
      <c r="G526" s="154">
        <f>SUM(P526:W526)</f>
        <v>0</v>
      </c>
      <c r="H526" t="s">
        <v>3382</v>
      </c>
      <c r="I526" t="s">
        <v>70</v>
      </c>
      <c r="J526" t="s">
        <v>74</v>
      </c>
      <c r="K526" t="s">
        <v>72</v>
      </c>
      <c r="L526">
        <v>203</v>
      </c>
      <c r="M526" t="s">
        <v>93</v>
      </c>
      <c r="N526" t="s">
        <v>1222</v>
      </c>
      <c r="P526" s="154">
        <f>IF(ISERROR(VLOOKUP($H526,Validation!$L$2:$L$64,1,FALSE)),0,1)</f>
        <v>0</v>
      </c>
      <c r="Q526" s="154">
        <f>IF(ISERROR(VLOOKUP($H526,Validation!$M$2:$M$64,1,FALSE)),0,1)</f>
        <v>0</v>
      </c>
      <c r="R526" s="158">
        <f>IF(ISERROR(VLOOKUP($H526,Validation!$N$2:$N$64,1,FALSE)),0,1)</f>
        <v>0</v>
      </c>
      <c r="S526" s="154">
        <f>IF(ISERROR(VLOOKUP($H526,Validation!$O$2:$O$64,1,FALSE)),0,1)</f>
        <v>0</v>
      </c>
      <c r="T526" s="154">
        <f>IF(ISERROR(VLOOKUP($H526,Validation!$P$2:$P$64,1,FALSE)),0,1)</f>
        <v>0</v>
      </c>
      <c r="U526" s="154">
        <f>IF(ISERROR(VLOOKUP($H526,Validation!$Q$2:$Q$64,1,FALSE)),0,1)</f>
        <v>0</v>
      </c>
      <c r="V526" s="154">
        <f>IF(ISERROR(VLOOKUP($H526,Validation!$R$2:$R$64,1,FALSE)),0,1)</f>
        <v>0</v>
      </c>
      <c r="W526" s="154">
        <f>IF(ISERROR(VLOOKUP($H526,Validation!$S$2:$S$64,1,FALSE)),0,1)</f>
        <v>0</v>
      </c>
    </row>
    <row r="527" spans="1:23" ht="15.75" x14ac:dyDescent="0.25">
      <c r="A527" s="155">
        <v>2017</v>
      </c>
      <c r="B527">
        <v>3</v>
      </c>
      <c r="C527">
        <v>30</v>
      </c>
      <c r="D527">
        <v>92</v>
      </c>
      <c r="E527" t="s">
        <v>3081</v>
      </c>
      <c r="G527" s="154">
        <f>SUM(P527:W527)</f>
        <v>0</v>
      </c>
      <c r="H527" t="s">
        <v>3383</v>
      </c>
      <c r="I527" t="s">
        <v>79</v>
      </c>
      <c r="J527" t="s">
        <v>74</v>
      </c>
      <c r="K527" t="s">
        <v>78</v>
      </c>
      <c r="L527">
        <v>195</v>
      </c>
      <c r="M527" t="s">
        <v>142</v>
      </c>
      <c r="N527" t="s">
        <v>96</v>
      </c>
      <c r="P527" s="154">
        <f>IF(ISERROR(VLOOKUP($H527,Validation!$L$2:$L$64,1,FALSE)),0,1)</f>
        <v>0</v>
      </c>
      <c r="Q527" s="154">
        <f>IF(ISERROR(VLOOKUP($H527,Validation!$M$2:$M$64,1,FALSE)),0,1)</f>
        <v>0</v>
      </c>
      <c r="R527" s="158">
        <f>IF(ISERROR(VLOOKUP($H527,Validation!$N$2:$N$64,1,FALSE)),0,1)</f>
        <v>0</v>
      </c>
      <c r="S527" s="154">
        <f>IF(ISERROR(VLOOKUP($H527,Validation!$O$2:$O$64,1,FALSE)),0,1)</f>
        <v>0</v>
      </c>
      <c r="T527" s="154">
        <f>IF(ISERROR(VLOOKUP($H527,Validation!$P$2:$P$64,1,FALSE)),0,1)</f>
        <v>0</v>
      </c>
      <c r="U527" s="154">
        <f>IF(ISERROR(VLOOKUP($H527,Validation!$Q$2:$Q$64,1,FALSE)),0,1)</f>
        <v>0</v>
      </c>
      <c r="V527" s="154">
        <f>IF(ISERROR(VLOOKUP($H527,Validation!$R$2:$R$64,1,FALSE)),0,1)</f>
        <v>0</v>
      </c>
      <c r="W527" s="154">
        <f>IF(ISERROR(VLOOKUP($H527,Validation!$S$2:$S$64,1,FALSE)),0,1)</f>
        <v>0</v>
      </c>
    </row>
    <row r="528" spans="1:23" ht="15.75" x14ac:dyDescent="0.25">
      <c r="A528" s="155">
        <v>2017</v>
      </c>
      <c r="B528">
        <v>3</v>
      </c>
      <c r="C528">
        <v>31</v>
      </c>
      <c r="D528">
        <v>93</v>
      </c>
      <c r="E528" t="s">
        <v>29</v>
      </c>
      <c r="G528" s="154">
        <f>SUM(P528:W528)</f>
        <v>0</v>
      </c>
      <c r="H528" t="s">
        <v>3384</v>
      </c>
      <c r="I528" t="s">
        <v>79</v>
      </c>
      <c r="J528" t="s">
        <v>74</v>
      </c>
      <c r="K528" t="s">
        <v>99</v>
      </c>
      <c r="L528">
        <v>180</v>
      </c>
      <c r="M528" t="s">
        <v>93</v>
      </c>
      <c r="N528" t="s">
        <v>3385</v>
      </c>
      <c r="P528" s="154">
        <f>IF(ISERROR(VLOOKUP($H528,Validation!$L$2:$L$64,1,FALSE)),0,1)</f>
        <v>0</v>
      </c>
      <c r="Q528" s="154">
        <f>IF(ISERROR(VLOOKUP($H528,Validation!$M$2:$M$64,1,FALSE)),0,1)</f>
        <v>0</v>
      </c>
      <c r="R528" s="158">
        <f>IF(ISERROR(VLOOKUP($H528,Validation!$N$2:$N$64,1,FALSE)),0,1)</f>
        <v>0</v>
      </c>
      <c r="S528" s="154">
        <f>IF(ISERROR(VLOOKUP($H528,Validation!$O$2:$O$64,1,FALSE)),0,1)</f>
        <v>0</v>
      </c>
      <c r="T528" s="154">
        <f>IF(ISERROR(VLOOKUP($H528,Validation!$P$2:$P$64,1,FALSE)),0,1)</f>
        <v>0</v>
      </c>
      <c r="U528" s="154">
        <f>IF(ISERROR(VLOOKUP($H528,Validation!$Q$2:$Q$64,1,FALSE)),0,1)</f>
        <v>0</v>
      </c>
      <c r="V528" s="154">
        <f>IF(ISERROR(VLOOKUP($H528,Validation!$R$2:$R$64,1,FALSE)),0,1)</f>
        <v>0</v>
      </c>
      <c r="W528" s="154">
        <f>IF(ISERROR(VLOOKUP($H528,Validation!$S$2:$S$64,1,FALSE)),0,1)</f>
        <v>0</v>
      </c>
    </row>
    <row r="529" spans="1:23" ht="15.75" x14ac:dyDescent="0.25">
      <c r="A529" s="155">
        <v>2017</v>
      </c>
      <c r="B529">
        <v>4</v>
      </c>
      <c r="C529">
        <v>1</v>
      </c>
      <c r="D529">
        <v>94</v>
      </c>
      <c r="E529" t="s">
        <v>15</v>
      </c>
      <c r="G529" s="154">
        <f>SUM(P529:W529)</f>
        <v>0</v>
      </c>
      <c r="H529" t="s">
        <v>3949</v>
      </c>
      <c r="I529" t="s">
        <v>85</v>
      </c>
      <c r="J529" t="s">
        <v>71</v>
      </c>
      <c r="K529" t="s">
        <v>78</v>
      </c>
      <c r="L529">
        <v>190</v>
      </c>
      <c r="M529" t="s">
        <v>82</v>
      </c>
      <c r="N529" t="s">
        <v>3326</v>
      </c>
      <c r="P529" s="154">
        <f>IF(ISERROR(VLOOKUP($H529,Validation!$L$2:$L$64,1,FALSE)),0,1)</f>
        <v>0</v>
      </c>
      <c r="Q529" s="154">
        <f>IF(ISERROR(VLOOKUP($H529,Validation!$M$2:$M$64,1,FALSE)),0,1)</f>
        <v>0</v>
      </c>
      <c r="R529" s="158">
        <f>IF(ISERROR(VLOOKUP($H529,Validation!$N$2:$N$64,1,FALSE)),0,1)</f>
        <v>0</v>
      </c>
      <c r="S529" s="154">
        <f>IF(ISERROR(VLOOKUP($H529,Validation!$O$2:$O$64,1,FALSE)),0,1)</f>
        <v>0</v>
      </c>
      <c r="T529" s="154">
        <f>IF(ISERROR(VLOOKUP($H529,Validation!$P$2:$P$64,1,FALSE)),0,1)</f>
        <v>0</v>
      </c>
      <c r="U529" s="154">
        <f>IF(ISERROR(VLOOKUP($H529,Validation!$Q$2:$Q$64,1,FALSE)),0,1)</f>
        <v>0</v>
      </c>
      <c r="V529" s="154">
        <f>IF(ISERROR(VLOOKUP($H529,Validation!$R$2:$R$64,1,FALSE)),0,1)</f>
        <v>0</v>
      </c>
      <c r="W529" s="154">
        <f>IF(ISERROR(VLOOKUP($H529,Validation!$S$2:$S$64,1,FALSE)),0,1)</f>
        <v>0</v>
      </c>
    </row>
    <row r="530" spans="1:23" ht="15.75" x14ac:dyDescent="0.25">
      <c r="A530" s="155">
        <v>2017</v>
      </c>
      <c r="B530">
        <v>4</v>
      </c>
      <c r="C530">
        <v>2</v>
      </c>
      <c r="D530">
        <v>95</v>
      </c>
      <c r="E530" t="s">
        <v>34</v>
      </c>
      <c r="G530" s="154">
        <f>SUM(P530:W530)</f>
        <v>0</v>
      </c>
      <c r="H530" t="s">
        <v>3950</v>
      </c>
      <c r="I530" t="s">
        <v>79</v>
      </c>
      <c r="J530" t="s">
        <v>74</v>
      </c>
      <c r="K530" t="s">
        <v>99</v>
      </c>
      <c r="L530">
        <v>172</v>
      </c>
      <c r="M530" t="s">
        <v>1095</v>
      </c>
      <c r="N530" t="s">
        <v>3951</v>
      </c>
      <c r="P530" s="154">
        <f>IF(ISERROR(VLOOKUP($H530,Validation!$L$2:$L$64,1,FALSE)),0,1)</f>
        <v>0</v>
      </c>
      <c r="Q530" s="154">
        <f>IF(ISERROR(VLOOKUP($H530,Validation!$M$2:$M$64,1,FALSE)),0,1)</f>
        <v>0</v>
      </c>
      <c r="R530" s="158">
        <f>IF(ISERROR(VLOOKUP($H530,Validation!$N$2:$N$64,1,FALSE)),0,1)</f>
        <v>0</v>
      </c>
      <c r="S530" s="154">
        <f>IF(ISERROR(VLOOKUP($H530,Validation!$O$2:$O$64,1,FALSE)),0,1)</f>
        <v>0</v>
      </c>
      <c r="T530" s="154">
        <f>IF(ISERROR(VLOOKUP($H530,Validation!$P$2:$P$64,1,FALSE)),0,1)</f>
        <v>0</v>
      </c>
      <c r="U530" s="154">
        <f>IF(ISERROR(VLOOKUP($H530,Validation!$Q$2:$Q$64,1,FALSE)),0,1)</f>
        <v>0</v>
      </c>
      <c r="V530" s="154">
        <f>IF(ISERROR(VLOOKUP($H530,Validation!$R$2:$R$64,1,FALSE)),0,1)</f>
        <v>0</v>
      </c>
      <c r="W530" s="154">
        <f>IF(ISERROR(VLOOKUP($H530,Validation!$S$2:$S$64,1,FALSE)),0,1)</f>
        <v>0</v>
      </c>
    </row>
    <row r="531" spans="1:23" ht="15.75" x14ac:dyDescent="0.25">
      <c r="A531" s="155">
        <v>2017</v>
      </c>
      <c r="B531">
        <v>4</v>
      </c>
      <c r="C531">
        <v>3</v>
      </c>
      <c r="D531">
        <v>96</v>
      </c>
      <c r="E531" t="s">
        <v>128</v>
      </c>
      <c r="G531" s="154">
        <f>SUM(P531:W531)</f>
        <v>0</v>
      </c>
      <c r="H531" t="s">
        <v>3952</v>
      </c>
      <c r="I531" t="s">
        <v>121</v>
      </c>
      <c r="J531" t="s">
        <v>81</v>
      </c>
      <c r="K531" t="s">
        <v>75</v>
      </c>
      <c r="L531">
        <v>194</v>
      </c>
      <c r="M531" t="s">
        <v>93</v>
      </c>
      <c r="N531" t="s">
        <v>3422</v>
      </c>
      <c r="P531" s="154">
        <f>IF(ISERROR(VLOOKUP($H531,Validation!$L$2:$L$64,1,FALSE)),0,1)</f>
        <v>0</v>
      </c>
      <c r="Q531" s="154">
        <f>IF(ISERROR(VLOOKUP($H531,Validation!$M$2:$M$64,1,FALSE)),0,1)</f>
        <v>0</v>
      </c>
      <c r="R531" s="158">
        <f>IF(ISERROR(VLOOKUP($H531,Validation!$N$2:$N$64,1,FALSE)),0,1)</f>
        <v>0</v>
      </c>
      <c r="S531" s="154">
        <f>IF(ISERROR(VLOOKUP($H531,Validation!$O$2:$O$64,1,FALSE)),0,1)</f>
        <v>0</v>
      </c>
      <c r="T531" s="154">
        <f>IF(ISERROR(VLOOKUP($H531,Validation!$P$2:$P$64,1,FALSE)),0,1)</f>
        <v>0</v>
      </c>
      <c r="U531" s="154">
        <f>IF(ISERROR(VLOOKUP($H531,Validation!$Q$2:$Q$64,1,FALSE)),0,1)</f>
        <v>0</v>
      </c>
      <c r="V531" s="154">
        <f>IF(ISERROR(VLOOKUP($H531,Validation!$R$2:$R$64,1,FALSE)),0,1)</f>
        <v>0</v>
      </c>
      <c r="W531" s="154">
        <f>IF(ISERROR(VLOOKUP($H531,Validation!$S$2:$S$64,1,FALSE)),0,1)</f>
        <v>0</v>
      </c>
    </row>
    <row r="532" spans="1:23" ht="15.75" x14ac:dyDescent="0.25">
      <c r="A532" s="155">
        <v>2017</v>
      </c>
      <c r="B532">
        <v>4</v>
      </c>
      <c r="C532">
        <v>4</v>
      </c>
      <c r="D532">
        <v>97</v>
      </c>
      <c r="E532" t="s">
        <v>21</v>
      </c>
      <c r="F532" t="s">
        <v>3953</v>
      </c>
      <c r="G532" s="154">
        <f>SUM(P532:W532)</f>
        <v>0</v>
      </c>
      <c r="H532" t="s">
        <v>3954</v>
      </c>
      <c r="I532" t="s">
        <v>70</v>
      </c>
      <c r="J532" t="s">
        <v>71</v>
      </c>
      <c r="K532" t="s">
        <v>3093</v>
      </c>
      <c r="L532">
        <v>173</v>
      </c>
      <c r="M532" t="s">
        <v>82</v>
      </c>
      <c r="N532" t="s">
        <v>3636</v>
      </c>
      <c r="P532" s="154">
        <f>IF(ISERROR(VLOOKUP($H532,Validation!$L$2:$L$64,1,FALSE)),0,1)</f>
        <v>0</v>
      </c>
      <c r="Q532" s="154">
        <f>IF(ISERROR(VLOOKUP($H532,Validation!$M$2:$M$64,1,FALSE)),0,1)</f>
        <v>0</v>
      </c>
      <c r="R532" s="158">
        <f>IF(ISERROR(VLOOKUP($H532,Validation!$N$2:$N$64,1,FALSE)),0,1)</f>
        <v>0</v>
      </c>
      <c r="S532" s="154">
        <f>IF(ISERROR(VLOOKUP($H532,Validation!$O$2:$O$64,1,FALSE)),0,1)</f>
        <v>0</v>
      </c>
      <c r="T532" s="154">
        <f>IF(ISERROR(VLOOKUP($H532,Validation!$P$2:$P$64,1,FALSE)),0,1)</f>
        <v>0</v>
      </c>
      <c r="U532" s="154">
        <f>IF(ISERROR(VLOOKUP($H532,Validation!$Q$2:$Q$64,1,FALSE)),0,1)</f>
        <v>0</v>
      </c>
      <c r="V532" s="154">
        <f>IF(ISERROR(VLOOKUP($H532,Validation!$R$2:$R$64,1,FALSE)),0,1)</f>
        <v>0</v>
      </c>
      <c r="W532" s="154">
        <f>IF(ISERROR(VLOOKUP($H532,Validation!$S$2:$S$64,1,FALSE)),0,1)</f>
        <v>0</v>
      </c>
    </row>
    <row r="533" spans="1:23" ht="15.75" x14ac:dyDescent="0.25">
      <c r="A533" s="155">
        <v>2017</v>
      </c>
      <c r="B533">
        <v>4</v>
      </c>
      <c r="C533">
        <v>5</v>
      </c>
      <c r="D533">
        <v>98</v>
      </c>
      <c r="E533" t="s">
        <v>24</v>
      </c>
      <c r="G533" s="154">
        <f>SUM(P533:W533)</f>
        <v>0</v>
      </c>
      <c r="H533" t="s">
        <v>3955</v>
      </c>
      <c r="I533" t="s">
        <v>90</v>
      </c>
      <c r="J533" t="s">
        <v>81</v>
      </c>
      <c r="K533" t="s">
        <v>100</v>
      </c>
      <c r="L533">
        <v>219</v>
      </c>
      <c r="M533" t="s">
        <v>82</v>
      </c>
      <c r="N533" t="s">
        <v>3469</v>
      </c>
      <c r="P533" s="154">
        <f>IF(ISERROR(VLOOKUP($H533,Validation!$L$2:$L$64,1,FALSE)),0,1)</f>
        <v>0</v>
      </c>
      <c r="Q533" s="154">
        <f>IF(ISERROR(VLOOKUP($H533,Validation!$M$2:$M$64,1,FALSE)),0,1)</f>
        <v>0</v>
      </c>
      <c r="R533" s="158">
        <f>IF(ISERROR(VLOOKUP($H533,Validation!$N$2:$N$64,1,FALSE)),0,1)</f>
        <v>0</v>
      </c>
      <c r="S533" s="154">
        <f>IF(ISERROR(VLOOKUP($H533,Validation!$O$2:$O$64,1,FALSE)),0,1)</f>
        <v>0</v>
      </c>
      <c r="T533" s="154">
        <f>IF(ISERROR(VLOOKUP($H533,Validation!$P$2:$P$64,1,FALSE)),0,1)</f>
        <v>0</v>
      </c>
      <c r="U533" s="154">
        <f>IF(ISERROR(VLOOKUP($H533,Validation!$Q$2:$Q$64,1,FALSE)),0,1)</f>
        <v>0</v>
      </c>
      <c r="V533" s="154">
        <f>IF(ISERROR(VLOOKUP($H533,Validation!$R$2:$R$64,1,FALSE)),0,1)</f>
        <v>0</v>
      </c>
      <c r="W533" s="154">
        <f>IF(ISERROR(VLOOKUP($H533,Validation!$S$2:$S$64,1,FALSE)),0,1)</f>
        <v>0</v>
      </c>
    </row>
    <row r="534" spans="1:23" ht="15.75" x14ac:dyDescent="0.25">
      <c r="A534" s="155">
        <v>2017</v>
      </c>
      <c r="B534">
        <v>4</v>
      </c>
      <c r="C534">
        <v>6</v>
      </c>
      <c r="D534">
        <v>99</v>
      </c>
      <c r="E534" t="s">
        <v>10</v>
      </c>
      <c r="G534" s="154">
        <f>SUM(P534:W534)</f>
        <v>0</v>
      </c>
      <c r="H534" t="s">
        <v>3956</v>
      </c>
      <c r="I534" t="s">
        <v>79</v>
      </c>
      <c r="J534" t="s">
        <v>71</v>
      </c>
      <c r="K534" t="s">
        <v>3093</v>
      </c>
      <c r="L534">
        <v>178</v>
      </c>
      <c r="M534" t="s">
        <v>76</v>
      </c>
      <c r="N534" t="s">
        <v>3957</v>
      </c>
      <c r="P534" s="154">
        <f>IF(ISERROR(VLOOKUP($H534,Validation!$L$2:$L$64,1,FALSE)),0,1)</f>
        <v>0</v>
      </c>
      <c r="Q534" s="154">
        <f>IF(ISERROR(VLOOKUP($H534,Validation!$M$2:$M$64,1,FALSE)),0,1)</f>
        <v>0</v>
      </c>
      <c r="R534" s="158">
        <f>IF(ISERROR(VLOOKUP($H534,Validation!$N$2:$N$64,1,FALSE)),0,1)</f>
        <v>0</v>
      </c>
      <c r="S534" s="154">
        <f>IF(ISERROR(VLOOKUP($H534,Validation!$O$2:$O$64,1,FALSE)),0,1)</f>
        <v>0</v>
      </c>
      <c r="T534" s="154">
        <f>IF(ISERROR(VLOOKUP($H534,Validation!$P$2:$P$64,1,FALSE)),0,1)</f>
        <v>0</v>
      </c>
      <c r="U534" s="154">
        <f>IF(ISERROR(VLOOKUP($H534,Validation!$Q$2:$Q$64,1,FALSE)),0,1)</f>
        <v>0</v>
      </c>
      <c r="V534" s="154">
        <f>IF(ISERROR(VLOOKUP($H534,Validation!$R$2:$R$64,1,FALSE)),0,1)</f>
        <v>0</v>
      </c>
      <c r="W534" s="154">
        <f>IF(ISERROR(VLOOKUP($H534,Validation!$S$2:$S$64,1,FALSE)),0,1)</f>
        <v>0</v>
      </c>
    </row>
    <row r="535" spans="1:23" ht="15.75" x14ac:dyDescent="0.25">
      <c r="A535" s="155">
        <v>2017</v>
      </c>
      <c r="B535">
        <v>4</v>
      </c>
      <c r="C535">
        <v>7</v>
      </c>
      <c r="D535">
        <v>100</v>
      </c>
      <c r="E535" t="s">
        <v>17</v>
      </c>
      <c r="G535" s="154">
        <f>SUM(P535:W535)</f>
        <v>0</v>
      </c>
      <c r="H535" t="s">
        <v>3958</v>
      </c>
      <c r="I535" t="s">
        <v>79</v>
      </c>
      <c r="J535" t="s">
        <v>3102</v>
      </c>
      <c r="K535" t="s">
        <v>75</v>
      </c>
      <c r="L535">
        <v>165</v>
      </c>
      <c r="M535" t="s">
        <v>98</v>
      </c>
      <c r="N535" t="s">
        <v>3785</v>
      </c>
      <c r="P535" s="154">
        <f>IF(ISERROR(VLOOKUP($H535,Validation!$L$2:$L$64,1,FALSE)),0,1)</f>
        <v>0</v>
      </c>
      <c r="Q535" s="154">
        <f>IF(ISERROR(VLOOKUP($H535,Validation!$M$2:$M$64,1,FALSE)),0,1)</f>
        <v>0</v>
      </c>
      <c r="R535" s="158">
        <f>IF(ISERROR(VLOOKUP($H535,Validation!$N$2:$N$64,1,FALSE)),0,1)</f>
        <v>0</v>
      </c>
      <c r="S535" s="154">
        <f>IF(ISERROR(VLOOKUP($H535,Validation!$O$2:$O$64,1,FALSE)),0,1)</f>
        <v>0</v>
      </c>
      <c r="T535" s="154">
        <f>IF(ISERROR(VLOOKUP($H535,Validation!$P$2:$P$64,1,FALSE)),0,1)</f>
        <v>0</v>
      </c>
      <c r="U535" s="154">
        <f>IF(ISERROR(VLOOKUP($H535,Validation!$Q$2:$Q$64,1,FALSE)),0,1)</f>
        <v>0</v>
      </c>
      <c r="V535" s="154">
        <f>IF(ISERROR(VLOOKUP($H535,Validation!$R$2:$R$64,1,FALSE)),0,1)</f>
        <v>0</v>
      </c>
      <c r="W535" s="154">
        <f>IF(ISERROR(VLOOKUP($H535,Validation!$S$2:$S$64,1,FALSE)),0,1)</f>
        <v>0</v>
      </c>
    </row>
    <row r="536" spans="1:23" ht="15.75" x14ac:dyDescent="0.25">
      <c r="A536" s="155">
        <v>2017</v>
      </c>
      <c r="B536">
        <v>4</v>
      </c>
      <c r="C536">
        <v>8</v>
      </c>
      <c r="D536">
        <v>101</v>
      </c>
      <c r="E536" t="s">
        <v>16</v>
      </c>
      <c r="G536" s="154">
        <f>SUM(P536:W536)</f>
        <v>0</v>
      </c>
      <c r="H536" t="s">
        <v>3959</v>
      </c>
      <c r="I536" t="s">
        <v>70</v>
      </c>
      <c r="J536" t="s">
        <v>71</v>
      </c>
      <c r="K536" t="s">
        <v>77</v>
      </c>
      <c r="L536">
        <v>175</v>
      </c>
      <c r="M536" t="s">
        <v>73</v>
      </c>
      <c r="N536" t="s">
        <v>1098</v>
      </c>
      <c r="P536" s="154">
        <f>IF(ISERROR(VLOOKUP($H536,Validation!$L$2:$L$64,1,FALSE)),0,1)</f>
        <v>0</v>
      </c>
      <c r="Q536" s="154">
        <f>IF(ISERROR(VLOOKUP($H536,Validation!$M$2:$M$64,1,FALSE)),0,1)</f>
        <v>0</v>
      </c>
      <c r="R536" s="158">
        <f>IF(ISERROR(VLOOKUP($H536,Validation!$N$2:$N$64,1,FALSE)),0,1)</f>
        <v>0</v>
      </c>
      <c r="S536" s="154">
        <f>IF(ISERROR(VLOOKUP($H536,Validation!$O$2:$O$64,1,FALSE)),0,1)</f>
        <v>0</v>
      </c>
      <c r="T536" s="154">
        <f>IF(ISERROR(VLOOKUP($H536,Validation!$P$2:$P$64,1,FALSE)),0,1)</f>
        <v>0</v>
      </c>
      <c r="U536" s="154">
        <f>IF(ISERROR(VLOOKUP($H536,Validation!$Q$2:$Q$64,1,FALSE)),0,1)</f>
        <v>0</v>
      </c>
      <c r="V536" s="154">
        <f>IF(ISERROR(VLOOKUP($H536,Validation!$R$2:$R$64,1,FALSE)),0,1)</f>
        <v>0</v>
      </c>
      <c r="W536" s="154">
        <f>IF(ISERROR(VLOOKUP($H536,Validation!$S$2:$S$64,1,FALSE)),0,1)</f>
        <v>0</v>
      </c>
    </row>
    <row r="537" spans="1:23" ht="15.75" x14ac:dyDescent="0.25">
      <c r="A537" s="155">
        <v>2017</v>
      </c>
      <c r="B537">
        <v>4</v>
      </c>
      <c r="C537">
        <v>9</v>
      </c>
      <c r="D537">
        <v>102</v>
      </c>
      <c r="E537" t="s">
        <v>30</v>
      </c>
      <c r="F537" t="s">
        <v>3960</v>
      </c>
      <c r="G537" s="154">
        <f>SUM(P537:W537)</f>
        <v>0</v>
      </c>
      <c r="H537" t="s">
        <v>3961</v>
      </c>
      <c r="I537" t="s">
        <v>70</v>
      </c>
      <c r="J537" t="s">
        <v>74</v>
      </c>
      <c r="K537" t="s">
        <v>86</v>
      </c>
      <c r="L537">
        <v>201</v>
      </c>
      <c r="M537" t="s">
        <v>142</v>
      </c>
      <c r="N537" t="s">
        <v>96</v>
      </c>
      <c r="P537" s="154">
        <f>IF(ISERROR(VLOOKUP($H537,Validation!$L$2:$L$64,1,FALSE)),0,1)</f>
        <v>0</v>
      </c>
      <c r="Q537" s="154">
        <f>IF(ISERROR(VLOOKUP($H537,Validation!$M$2:$M$64,1,FALSE)),0,1)</f>
        <v>0</v>
      </c>
      <c r="R537" s="158">
        <f>IF(ISERROR(VLOOKUP($H537,Validation!$N$2:$N$64,1,FALSE)),0,1)</f>
        <v>0</v>
      </c>
      <c r="S537" s="154">
        <f>IF(ISERROR(VLOOKUP($H537,Validation!$O$2:$O$64,1,FALSE)),0,1)</f>
        <v>0</v>
      </c>
      <c r="T537" s="154">
        <f>IF(ISERROR(VLOOKUP($H537,Validation!$P$2:$P$64,1,FALSE)),0,1)</f>
        <v>0</v>
      </c>
      <c r="U537" s="154">
        <f>IF(ISERROR(VLOOKUP($H537,Validation!$Q$2:$Q$64,1,FALSE)),0,1)</f>
        <v>0</v>
      </c>
      <c r="V537" s="154">
        <f>IF(ISERROR(VLOOKUP($H537,Validation!$R$2:$R$64,1,FALSE)),0,1)</f>
        <v>0</v>
      </c>
      <c r="W537" s="154">
        <f>IF(ISERROR(VLOOKUP($H537,Validation!$S$2:$S$64,1,FALSE)),0,1)</f>
        <v>0</v>
      </c>
    </row>
    <row r="538" spans="1:23" ht="15.75" x14ac:dyDescent="0.25">
      <c r="A538" s="155">
        <v>2017</v>
      </c>
      <c r="B538">
        <v>4</v>
      </c>
      <c r="C538">
        <v>10</v>
      </c>
      <c r="D538">
        <v>103</v>
      </c>
      <c r="E538" t="s">
        <v>20</v>
      </c>
      <c r="G538" s="154">
        <f>SUM(P538:W538)</f>
        <v>0</v>
      </c>
      <c r="H538" t="s">
        <v>3962</v>
      </c>
      <c r="I538" t="s">
        <v>79</v>
      </c>
      <c r="J538" t="s">
        <v>74</v>
      </c>
      <c r="K538" t="s">
        <v>78</v>
      </c>
      <c r="L538">
        <v>197</v>
      </c>
      <c r="M538" t="s">
        <v>93</v>
      </c>
      <c r="N538" t="s">
        <v>1144</v>
      </c>
      <c r="P538" s="154">
        <f>IF(ISERROR(VLOOKUP($H538,Validation!$L$2:$L$64,1,FALSE)),0,1)</f>
        <v>0</v>
      </c>
      <c r="Q538" s="154">
        <f>IF(ISERROR(VLOOKUP($H538,Validation!$M$2:$M$64,1,FALSE)),0,1)</f>
        <v>0</v>
      </c>
      <c r="R538" s="158">
        <f>IF(ISERROR(VLOOKUP($H538,Validation!$N$2:$N$64,1,FALSE)),0,1)</f>
        <v>0</v>
      </c>
      <c r="S538" s="154">
        <f>IF(ISERROR(VLOOKUP($H538,Validation!$O$2:$O$64,1,FALSE)),0,1)</f>
        <v>0</v>
      </c>
      <c r="T538" s="154">
        <f>IF(ISERROR(VLOOKUP($H538,Validation!$P$2:$P$64,1,FALSE)),0,1)</f>
        <v>0</v>
      </c>
      <c r="U538" s="154">
        <f>IF(ISERROR(VLOOKUP($H538,Validation!$Q$2:$Q$64,1,FALSE)),0,1)</f>
        <v>0</v>
      </c>
      <c r="V538" s="154">
        <f>IF(ISERROR(VLOOKUP($H538,Validation!$R$2:$R$64,1,FALSE)),0,1)</f>
        <v>0</v>
      </c>
      <c r="W538" s="154">
        <f>IF(ISERROR(VLOOKUP($H538,Validation!$S$2:$S$64,1,FALSE)),0,1)</f>
        <v>0</v>
      </c>
    </row>
    <row r="539" spans="1:23" ht="15.75" x14ac:dyDescent="0.25">
      <c r="A539" s="155">
        <v>2017</v>
      </c>
      <c r="B539">
        <v>4</v>
      </c>
      <c r="C539">
        <v>11</v>
      </c>
      <c r="D539">
        <v>104</v>
      </c>
      <c r="E539" t="s">
        <v>11</v>
      </c>
      <c r="G539" s="154">
        <f>SUM(P539:W539)</f>
        <v>0</v>
      </c>
      <c r="H539" t="s">
        <v>3963</v>
      </c>
      <c r="I539" t="s">
        <v>121</v>
      </c>
      <c r="J539" t="s">
        <v>88</v>
      </c>
      <c r="K539" t="s">
        <v>75</v>
      </c>
      <c r="L539">
        <v>176</v>
      </c>
      <c r="M539" t="s">
        <v>3312</v>
      </c>
      <c r="N539" t="s">
        <v>3964</v>
      </c>
      <c r="P539" s="154">
        <f>IF(ISERROR(VLOOKUP($H539,Validation!$L$2:$L$64,1,FALSE)),0,1)</f>
        <v>0</v>
      </c>
      <c r="Q539" s="154">
        <f>IF(ISERROR(VLOOKUP($H539,Validation!$M$2:$M$64,1,FALSE)),0,1)</f>
        <v>0</v>
      </c>
      <c r="R539" s="158">
        <f>IF(ISERROR(VLOOKUP($H539,Validation!$N$2:$N$64,1,FALSE)),0,1)</f>
        <v>0</v>
      </c>
      <c r="S539" s="154">
        <f>IF(ISERROR(VLOOKUP($H539,Validation!$O$2:$O$64,1,FALSE)),0,1)</f>
        <v>0</v>
      </c>
      <c r="T539" s="154">
        <f>IF(ISERROR(VLOOKUP($H539,Validation!$P$2:$P$64,1,FALSE)),0,1)</f>
        <v>0</v>
      </c>
      <c r="U539" s="154">
        <f>IF(ISERROR(VLOOKUP($H539,Validation!$Q$2:$Q$64,1,FALSE)),0,1)</f>
        <v>0</v>
      </c>
      <c r="V539" s="154">
        <f>IF(ISERROR(VLOOKUP($H539,Validation!$R$2:$R$64,1,FALSE)),0,1)</f>
        <v>0</v>
      </c>
      <c r="W539" s="154">
        <f>IF(ISERROR(VLOOKUP($H539,Validation!$S$2:$S$64,1,FALSE)),0,1)</f>
        <v>0</v>
      </c>
    </row>
    <row r="540" spans="1:23" ht="15.75" x14ac:dyDescent="0.25">
      <c r="A540" s="155">
        <v>2017</v>
      </c>
      <c r="B540">
        <v>4</v>
      </c>
      <c r="C540">
        <v>12</v>
      </c>
      <c r="D540">
        <v>105</v>
      </c>
      <c r="E540" t="s">
        <v>35</v>
      </c>
      <c r="G540" s="154">
        <f>SUM(P540:W540)</f>
        <v>0</v>
      </c>
      <c r="H540" t="s">
        <v>3965</v>
      </c>
      <c r="I540" t="s">
        <v>70</v>
      </c>
      <c r="J540" t="s">
        <v>88</v>
      </c>
      <c r="K540" t="s">
        <v>86</v>
      </c>
      <c r="L540">
        <v>194</v>
      </c>
      <c r="M540" t="s">
        <v>3312</v>
      </c>
      <c r="N540" t="s">
        <v>3966</v>
      </c>
      <c r="P540" s="154">
        <f>IF(ISERROR(VLOOKUP($H540,Validation!$L$2:$L$64,1,FALSE)),0,1)</f>
        <v>0</v>
      </c>
      <c r="Q540" s="154">
        <f>IF(ISERROR(VLOOKUP($H540,Validation!$M$2:$M$64,1,FALSE)),0,1)</f>
        <v>0</v>
      </c>
      <c r="R540" s="158">
        <f>IF(ISERROR(VLOOKUP($H540,Validation!$N$2:$N$64,1,FALSE)),0,1)</f>
        <v>0</v>
      </c>
      <c r="S540" s="154">
        <f>IF(ISERROR(VLOOKUP($H540,Validation!$O$2:$O$64,1,FALSE)),0,1)</f>
        <v>0</v>
      </c>
      <c r="T540" s="154">
        <f>IF(ISERROR(VLOOKUP($H540,Validation!$P$2:$P$64,1,FALSE)),0,1)</f>
        <v>0</v>
      </c>
      <c r="U540" s="154">
        <f>IF(ISERROR(VLOOKUP($H540,Validation!$Q$2:$Q$64,1,FALSE)),0,1)</f>
        <v>0</v>
      </c>
      <c r="V540" s="154">
        <f>IF(ISERROR(VLOOKUP($H540,Validation!$R$2:$R$64,1,FALSE)),0,1)</f>
        <v>0</v>
      </c>
      <c r="W540" s="154">
        <f>IF(ISERROR(VLOOKUP($H540,Validation!$S$2:$S$64,1,FALSE)),0,1)</f>
        <v>0</v>
      </c>
    </row>
    <row r="541" spans="1:23" ht="15.75" x14ac:dyDescent="0.25">
      <c r="A541" s="155">
        <v>2017</v>
      </c>
      <c r="B541">
        <v>4</v>
      </c>
      <c r="C541">
        <v>13</v>
      </c>
      <c r="D541">
        <v>106</v>
      </c>
      <c r="E541" t="s">
        <v>28</v>
      </c>
      <c r="G541" s="154">
        <f>SUM(P541:W541)</f>
        <v>0</v>
      </c>
      <c r="H541" t="s">
        <v>3967</v>
      </c>
      <c r="I541" t="s">
        <v>90</v>
      </c>
      <c r="J541" t="s">
        <v>71</v>
      </c>
      <c r="K541" t="s">
        <v>77</v>
      </c>
      <c r="L541">
        <v>207</v>
      </c>
      <c r="M541" t="s">
        <v>73</v>
      </c>
      <c r="N541" t="s">
        <v>3339</v>
      </c>
      <c r="P541" s="154">
        <f>IF(ISERROR(VLOOKUP($H541,Validation!$L$2:$L$64,1,FALSE)),0,1)</f>
        <v>0</v>
      </c>
      <c r="Q541" s="154">
        <f>IF(ISERROR(VLOOKUP($H541,Validation!$M$2:$M$64,1,FALSE)),0,1)</f>
        <v>0</v>
      </c>
      <c r="R541" s="158">
        <f>IF(ISERROR(VLOOKUP($H541,Validation!$N$2:$N$64,1,FALSE)),0,1)</f>
        <v>0</v>
      </c>
      <c r="S541" s="154">
        <f>IF(ISERROR(VLOOKUP($H541,Validation!$O$2:$O$64,1,FALSE)),0,1)</f>
        <v>0</v>
      </c>
      <c r="T541" s="154">
        <f>IF(ISERROR(VLOOKUP($H541,Validation!$P$2:$P$64,1,FALSE)),0,1)</f>
        <v>0</v>
      </c>
      <c r="U541" s="154">
        <f>IF(ISERROR(VLOOKUP($H541,Validation!$Q$2:$Q$64,1,FALSE)),0,1)</f>
        <v>0</v>
      </c>
      <c r="V541" s="154">
        <f>IF(ISERROR(VLOOKUP($H541,Validation!$R$2:$R$64,1,FALSE)),0,1)</f>
        <v>0</v>
      </c>
      <c r="W541" s="154">
        <f>IF(ISERROR(VLOOKUP($H541,Validation!$S$2:$S$64,1,FALSE)),0,1)</f>
        <v>0</v>
      </c>
    </row>
    <row r="542" spans="1:23" ht="15.75" x14ac:dyDescent="0.25">
      <c r="A542" s="155">
        <v>2017</v>
      </c>
      <c r="B542">
        <v>4</v>
      </c>
      <c r="C542">
        <v>14</v>
      </c>
      <c r="D542">
        <v>107</v>
      </c>
      <c r="E542" t="s">
        <v>28</v>
      </c>
      <c r="F542" t="s">
        <v>3591</v>
      </c>
      <c r="G542" s="154">
        <f>SUM(P542:W542)</f>
        <v>0</v>
      </c>
      <c r="H542" t="s">
        <v>3968</v>
      </c>
      <c r="I542" t="s">
        <v>85</v>
      </c>
      <c r="J542" t="s">
        <v>3139</v>
      </c>
      <c r="K542" t="s">
        <v>78</v>
      </c>
      <c r="L542">
        <v>181</v>
      </c>
      <c r="M542" t="s">
        <v>73</v>
      </c>
      <c r="N542" t="s">
        <v>1168</v>
      </c>
      <c r="P542" s="154">
        <f>IF(ISERROR(VLOOKUP($H542,Validation!$L$2:$L$64,1,FALSE)),0,1)</f>
        <v>0</v>
      </c>
      <c r="Q542" s="154">
        <f>IF(ISERROR(VLOOKUP($H542,Validation!$M$2:$M$64,1,FALSE)),0,1)</f>
        <v>0</v>
      </c>
      <c r="R542" s="158">
        <f>IF(ISERROR(VLOOKUP($H542,Validation!$N$2:$N$64,1,FALSE)),0,1)</f>
        <v>0</v>
      </c>
      <c r="S542" s="154">
        <f>IF(ISERROR(VLOOKUP($H542,Validation!$O$2:$O$64,1,FALSE)),0,1)</f>
        <v>0</v>
      </c>
      <c r="T542" s="154">
        <f>IF(ISERROR(VLOOKUP($H542,Validation!$P$2:$P$64,1,FALSE)),0,1)</f>
        <v>0</v>
      </c>
      <c r="U542" s="154">
        <f>IF(ISERROR(VLOOKUP($H542,Validation!$Q$2:$Q$64,1,FALSE)),0,1)</f>
        <v>0</v>
      </c>
      <c r="V542" s="154">
        <f>IF(ISERROR(VLOOKUP($H542,Validation!$R$2:$R$64,1,FALSE)),0,1)</f>
        <v>0</v>
      </c>
      <c r="W542" s="154">
        <f>IF(ISERROR(VLOOKUP($H542,Validation!$S$2:$S$64,1,FALSE)),0,1)</f>
        <v>0</v>
      </c>
    </row>
    <row r="543" spans="1:23" ht="15.75" x14ac:dyDescent="0.25">
      <c r="A543" s="155">
        <v>2017</v>
      </c>
      <c r="B543">
        <v>4</v>
      </c>
      <c r="C543">
        <v>15</v>
      </c>
      <c r="D543">
        <v>108</v>
      </c>
      <c r="E543" t="s">
        <v>61</v>
      </c>
      <c r="F543" t="s">
        <v>3969</v>
      </c>
      <c r="G543" s="154">
        <f>SUM(P543:W543)</f>
        <v>0</v>
      </c>
      <c r="H543" t="s">
        <v>3970</v>
      </c>
      <c r="I543" t="s">
        <v>79</v>
      </c>
      <c r="J543" t="s">
        <v>71</v>
      </c>
      <c r="K543" t="s">
        <v>72</v>
      </c>
      <c r="L543">
        <v>191</v>
      </c>
      <c r="M543" t="s">
        <v>73</v>
      </c>
      <c r="N543" t="s">
        <v>1155</v>
      </c>
      <c r="P543" s="154">
        <f>IF(ISERROR(VLOOKUP($H543,Validation!$L$2:$L$64,1,FALSE)),0,1)</f>
        <v>0</v>
      </c>
      <c r="Q543" s="154">
        <f>IF(ISERROR(VLOOKUP($H543,Validation!$M$2:$M$64,1,FALSE)),0,1)</f>
        <v>0</v>
      </c>
      <c r="R543" s="158">
        <f>IF(ISERROR(VLOOKUP($H543,Validation!$N$2:$N$64,1,FALSE)),0,1)</f>
        <v>0</v>
      </c>
      <c r="S543" s="154">
        <f>IF(ISERROR(VLOOKUP($H543,Validation!$O$2:$O$64,1,FALSE)),0,1)</f>
        <v>0</v>
      </c>
      <c r="T543" s="154">
        <f>IF(ISERROR(VLOOKUP($H543,Validation!$P$2:$P$64,1,FALSE)),0,1)</f>
        <v>0</v>
      </c>
      <c r="U543" s="154">
        <f>IF(ISERROR(VLOOKUP($H543,Validation!$Q$2:$Q$64,1,FALSE)),0,1)</f>
        <v>0</v>
      </c>
      <c r="V543" s="154">
        <f>IF(ISERROR(VLOOKUP($H543,Validation!$R$2:$R$64,1,FALSE)),0,1)</f>
        <v>0</v>
      </c>
      <c r="W543" s="154">
        <f>IF(ISERROR(VLOOKUP($H543,Validation!$S$2:$S$64,1,FALSE)),0,1)</f>
        <v>0</v>
      </c>
    </row>
    <row r="544" spans="1:23" ht="15.75" x14ac:dyDescent="0.25">
      <c r="A544" s="155">
        <v>2017</v>
      </c>
      <c r="B544">
        <v>4</v>
      </c>
      <c r="C544">
        <v>16</v>
      </c>
      <c r="D544">
        <v>109</v>
      </c>
      <c r="E544" t="s">
        <v>12</v>
      </c>
      <c r="G544" s="154">
        <f>SUM(P544:W544)</f>
        <v>0</v>
      </c>
      <c r="H544" t="s">
        <v>3971</v>
      </c>
      <c r="I544" t="s">
        <v>70</v>
      </c>
      <c r="J544" t="s">
        <v>1151</v>
      </c>
      <c r="K544" t="s">
        <v>77</v>
      </c>
      <c r="L544">
        <v>209</v>
      </c>
      <c r="M544" t="s">
        <v>73</v>
      </c>
      <c r="N544" t="s">
        <v>3396</v>
      </c>
      <c r="P544" s="154">
        <f>IF(ISERROR(VLOOKUP($H544,Validation!$L$2:$L$64,1,FALSE)),0,1)</f>
        <v>0</v>
      </c>
      <c r="Q544" s="154">
        <f>IF(ISERROR(VLOOKUP($H544,Validation!$M$2:$M$64,1,FALSE)),0,1)</f>
        <v>0</v>
      </c>
      <c r="R544" s="158">
        <f>IF(ISERROR(VLOOKUP($H544,Validation!$N$2:$N$64,1,FALSE)),0,1)</f>
        <v>0</v>
      </c>
      <c r="S544" s="154">
        <f>IF(ISERROR(VLOOKUP($H544,Validation!$O$2:$O$64,1,FALSE)),0,1)</f>
        <v>0</v>
      </c>
      <c r="T544" s="154">
        <f>IF(ISERROR(VLOOKUP($H544,Validation!$P$2:$P$64,1,FALSE)),0,1)</f>
        <v>0</v>
      </c>
      <c r="U544" s="154">
        <f>IF(ISERROR(VLOOKUP($H544,Validation!$Q$2:$Q$64,1,FALSE)),0,1)</f>
        <v>0</v>
      </c>
      <c r="V544" s="154">
        <f>IF(ISERROR(VLOOKUP($H544,Validation!$R$2:$R$64,1,FALSE)),0,1)</f>
        <v>0</v>
      </c>
      <c r="W544" s="154">
        <f>IF(ISERROR(VLOOKUP($H544,Validation!$S$2:$S$64,1,FALSE)),0,1)</f>
        <v>0</v>
      </c>
    </row>
    <row r="545" spans="1:23" ht="15.75" x14ac:dyDescent="0.25">
      <c r="A545" s="155">
        <v>2017</v>
      </c>
      <c r="B545">
        <v>4</v>
      </c>
      <c r="C545">
        <v>17</v>
      </c>
      <c r="D545">
        <v>110</v>
      </c>
      <c r="E545" t="s">
        <v>33</v>
      </c>
      <c r="G545" s="154">
        <f>SUM(P545:W545)</f>
        <v>0</v>
      </c>
      <c r="H545" t="s">
        <v>3972</v>
      </c>
      <c r="I545" t="s">
        <v>121</v>
      </c>
      <c r="J545" t="s">
        <v>71</v>
      </c>
      <c r="K545" t="s">
        <v>77</v>
      </c>
      <c r="L545">
        <v>169</v>
      </c>
      <c r="M545" t="s">
        <v>82</v>
      </c>
      <c r="N545" t="s">
        <v>3549</v>
      </c>
      <c r="P545" s="154">
        <f>IF(ISERROR(VLOOKUP($H545,Validation!$L$2:$L$64,1,FALSE)),0,1)</f>
        <v>0</v>
      </c>
      <c r="Q545" s="154">
        <f>IF(ISERROR(VLOOKUP($H545,Validation!$M$2:$M$64,1,FALSE)),0,1)</f>
        <v>0</v>
      </c>
      <c r="R545" s="158">
        <f>IF(ISERROR(VLOOKUP($H545,Validation!$N$2:$N$64,1,FALSE)),0,1)</f>
        <v>0</v>
      </c>
      <c r="S545" s="154">
        <f>IF(ISERROR(VLOOKUP($H545,Validation!$O$2:$O$64,1,FALSE)),0,1)</f>
        <v>0</v>
      </c>
      <c r="T545" s="154">
        <f>IF(ISERROR(VLOOKUP($H545,Validation!$P$2:$P$64,1,FALSE)),0,1)</f>
        <v>0</v>
      </c>
      <c r="U545" s="154">
        <f>IF(ISERROR(VLOOKUP($H545,Validation!$Q$2:$Q$64,1,FALSE)),0,1)</f>
        <v>0</v>
      </c>
      <c r="V545" s="154">
        <f>IF(ISERROR(VLOOKUP($H545,Validation!$R$2:$R$64,1,FALSE)),0,1)</f>
        <v>0</v>
      </c>
      <c r="W545" s="154">
        <f>IF(ISERROR(VLOOKUP($H545,Validation!$S$2:$S$64,1,FALSE)),0,1)</f>
        <v>0</v>
      </c>
    </row>
    <row r="546" spans="1:23" ht="15.75" x14ac:dyDescent="0.25">
      <c r="A546" s="155">
        <v>2017</v>
      </c>
      <c r="B546">
        <v>4</v>
      </c>
      <c r="C546">
        <v>18</v>
      </c>
      <c r="D546">
        <v>111</v>
      </c>
      <c r="E546" t="s">
        <v>9</v>
      </c>
      <c r="G546" s="154">
        <f>SUM(P546:W546)</f>
        <v>0</v>
      </c>
      <c r="H546" t="s">
        <v>3973</v>
      </c>
      <c r="I546" t="s">
        <v>121</v>
      </c>
      <c r="J546" t="s">
        <v>74</v>
      </c>
      <c r="K546" t="s">
        <v>86</v>
      </c>
      <c r="L546">
        <v>187</v>
      </c>
      <c r="M546" t="s">
        <v>93</v>
      </c>
      <c r="N546" t="s">
        <v>3345</v>
      </c>
      <c r="P546" s="154">
        <f>IF(ISERROR(VLOOKUP($H546,Validation!$L$2:$L$64,1,FALSE)),0,1)</f>
        <v>0</v>
      </c>
      <c r="Q546" s="154">
        <f>IF(ISERROR(VLOOKUP($H546,Validation!$M$2:$M$64,1,FALSE)),0,1)</f>
        <v>0</v>
      </c>
      <c r="R546" s="158">
        <f>IF(ISERROR(VLOOKUP($H546,Validation!$N$2:$N$64,1,FALSE)),0,1)</f>
        <v>0</v>
      </c>
      <c r="S546" s="154">
        <f>IF(ISERROR(VLOOKUP($H546,Validation!$O$2:$O$64,1,FALSE)),0,1)</f>
        <v>0</v>
      </c>
      <c r="T546" s="154">
        <f>IF(ISERROR(VLOOKUP($H546,Validation!$P$2:$P$64,1,FALSE)),0,1)</f>
        <v>0</v>
      </c>
      <c r="U546" s="154">
        <f>IF(ISERROR(VLOOKUP($H546,Validation!$Q$2:$Q$64,1,FALSE)),0,1)</f>
        <v>0</v>
      </c>
      <c r="V546" s="154">
        <f>IF(ISERROR(VLOOKUP($H546,Validation!$R$2:$R$64,1,FALSE)),0,1)</f>
        <v>0</v>
      </c>
      <c r="W546" s="154">
        <f>IF(ISERROR(VLOOKUP($H546,Validation!$S$2:$S$64,1,FALSE)),0,1)</f>
        <v>0</v>
      </c>
    </row>
    <row r="547" spans="1:23" ht="15.75" x14ac:dyDescent="0.25">
      <c r="A547" s="155">
        <v>2017</v>
      </c>
      <c r="B547">
        <v>4</v>
      </c>
      <c r="C547">
        <v>19</v>
      </c>
      <c r="D547">
        <v>112</v>
      </c>
      <c r="E547" t="s">
        <v>13</v>
      </c>
      <c r="F547" t="s">
        <v>3974</v>
      </c>
      <c r="G547" s="154">
        <f>SUM(P547:W547)</f>
        <v>0</v>
      </c>
      <c r="H547" t="s">
        <v>3975</v>
      </c>
      <c r="I547" t="s">
        <v>3270</v>
      </c>
      <c r="J547" t="s">
        <v>94</v>
      </c>
      <c r="K547" t="s">
        <v>97</v>
      </c>
      <c r="L547">
        <v>163</v>
      </c>
      <c r="M547" t="s">
        <v>95</v>
      </c>
      <c r="N547" t="s">
        <v>3976</v>
      </c>
      <c r="P547" s="154">
        <f>IF(ISERROR(VLOOKUP($H547,Validation!$L$2:$L$64,1,FALSE)),0,1)</f>
        <v>0</v>
      </c>
      <c r="Q547" s="154">
        <f>IF(ISERROR(VLOOKUP($H547,Validation!$M$2:$M$64,1,FALSE)),0,1)</f>
        <v>0</v>
      </c>
      <c r="R547" s="158">
        <f>IF(ISERROR(VLOOKUP($H547,Validation!$N$2:$N$64,1,FALSE)),0,1)</f>
        <v>0</v>
      </c>
      <c r="S547" s="154">
        <f>IF(ISERROR(VLOOKUP($H547,Validation!$O$2:$O$64,1,FALSE)),0,1)</f>
        <v>0</v>
      </c>
      <c r="T547" s="154">
        <f>IF(ISERROR(VLOOKUP($H547,Validation!$P$2:$P$64,1,FALSE)),0,1)</f>
        <v>0</v>
      </c>
      <c r="U547" s="154">
        <f>IF(ISERROR(VLOOKUP($H547,Validation!$Q$2:$Q$64,1,FALSE)),0,1)</f>
        <v>0</v>
      </c>
      <c r="V547" s="154">
        <f>IF(ISERROR(VLOOKUP($H547,Validation!$R$2:$R$64,1,FALSE)),0,1)</f>
        <v>0</v>
      </c>
      <c r="W547" s="154">
        <f>IF(ISERROR(VLOOKUP($H547,Validation!$S$2:$S$64,1,FALSE)),0,1)</f>
        <v>0</v>
      </c>
    </row>
    <row r="548" spans="1:23" ht="15.75" x14ac:dyDescent="0.25">
      <c r="A548" s="155">
        <v>2017</v>
      </c>
      <c r="B548">
        <v>4</v>
      </c>
      <c r="C548">
        <v>20</v>
      </c>
      <c r="D548">
        <v>113</v>
      </c>
      <c r="E548" t="s">
        <v>31</v>
      </c>
      <c r="G548" s="154">
        <f>SUM(P548:W548)</f>
        <v>0</v>
      </c>
      <c r="H548" t="s">
        <v>3977</v>
      </c>
      <c r="I548" t="s">
        <v>85</v>
      </c>
      <c r="J548" t="s">
        <v>81</v>
      </c>
      <c r="K548" t="s">
        <v>77</v>
      </c>
      <c r="L548">
        <v>187</v>
      </c>
      <c r="M548" t="s">
        <v>92</v>
      </c>
      <c r="N548" t="s">
        <v>3978</v>
      </c>
      <c r="P548" s="154">
        <f>IF(ISERROR(VLOOKUP($H548,Validation!$L$2:$L$64,1,FALSE)),0,1)</f>
        <v>0</v>
      </c>
      <c r="Q548" s="154">
        <f>IF(ISERROR(VLOOKUP($H548,Validation!$M$2:$M$64,1,FALSE)),0,1)</f>
        <v>0</v>
      </c>
      <c r="R548" s="158">
        <f>IF(ISERROR(VLOOKUP($H548,Validation!$N$2:$N$64,1,FALSE)),0,1)</f>
        <v>0</v>
      </c>
      <c r="S548" s="154">
        <f>IF(ISERROR(VLOOKUP($H548,Validation!$O$2:$O$64,1,FALSE)),0,1)</f>
        <v>0</v>
      </c>
      <c r="T548" s="154">
        <f>IF(ISERROR(VLOOKUP($H548,Validation!$P$2:$P$64,1,FALSE)),0,1)</f>
        <v>0</v>
      </c>
      <c r="U548" s="154">
        <f>IF(ISERROR(VLOOKUP($H548,Validation!$Q$2:$Q$64,1,FALSE)),0,1)</f>
        <v>0</v>
      </c>
      <c r="V548" s="154">
        <f>IF(ISERROR(VLOOKUP($H548,Validation!$R$2:$R$64,1,FALSE)),0,1)</f>
        <v>0</v>
      </c>
      <c r="W548" s="154">
        <f>IF(ISERROR(VLOOKUP($H548,Validation!$S$2:$S$64,1,FALSE)),0,1)</f>
        <v>0</v>
      </c>
    </row>
    <row r="549" spans="1:23" ht="15.75" x14ac:dyDescent="0.25">
      <c r="A549" s="155">
        <v>2017</v>
      </c>
      <c r="B549">
        <v>4</v>
      </c>
      <c r="C549">
        <v>21</v>
      </c>
      <c r="D549">
        <v>114</v>
      </c>
      <c r="E549" t="s">
        <v>15</v>
      </c>
      <c r="F549" t="s">
        <v>3979</v>
      </c>
      <c r="G549" s="154">
        <f>SUM(P549:W549)</f>
        <v>0</v>
      </c>
      <c r="H549" t="s">
        <v>3980</v>
      </c>
      <c r="I549" t="s">
        <v>121</v>
      </c>
      <c r="J549" t="s">
        <v>80</v>
      </c>
      <c r="K549" t="s">
        <v>86</v>
      </c>
      <c r="L549">
        <v>174</v>
      </c>
      <c r="M549" t="s">
        <v>1192</v>
      </c>
      <c r="N549" t="s">
        <v>3981</v>
      </c>
      <c r="P549" s="154">
        <f>IF(ISERROR(VLOOKUP($H549,Validation!$L$2:$L$64,1,FALSE)),0,1)</f>
        <v>0</v>
      </c>
      <c r="Q549" s="154">
        <f>IF(ISERROR(VLOOKUP($H549,Validation!$M$2:$M$64,1,FALSE)),0,1)</f>
        <v>0</v>
      </c>
      <c r="R549" s="158">
        <f>IF(ISERROR(VLOOKUP($H549,Validation!$N$2:$N$64,1,FALSE)),0,1)</f>
        <v>0</v>
      </c>
      <c r="S549" s="154">
        <f>IF(ISERROR(VLOOKUP($H549,Validation!$O$2:$O$64,1,FALSE)),0,1)</f>
        <v>0</v>
      </c>
      <c r="T549" s="154">
        <f>IF(ISERROR(VLOOKUP($H549,Validation!$P$2:$P$64,1,FALSE)),0,1)</f>
        <v>0</v>
      </c>
      <c r="U549" s="154">
        <f>IF(ISERROR(VLOOKUP($H549,Validation!$Q$2:$Q$64,1,FALSE)),0,1)</f>
        <v>0</v>
      </c>
      <c r="V549" s="154">
        <f>IF(ISERROR(VLOOKUP($H549,Validation!$R$2:$R$64,1,FALSE)),0,1)</f>
        <v>0</v>
      </c>
      <c r="W549" s="154">
        <f>IF(ISERROR(VLOOKUP($H549,Validation!$S$2:$S$64,1,FALSE)),0,1)</f>
        <v>0</v>
      </c>
    </row>
    <row r="550" spans="1:23" ht="15.75" x14ac:dyDescent="0.25">
      <c r="A550" s="155">
        <v>2017</v>
      </c>
      <c r="B550">
        <v>4</v>
      </c>
      <c r="C550">
        <v>22</v>
      </c>
      <c r="D550">
        <v>115</v>
      </c>
      <c r="E550" t="s">
        <v>18</v>
      </c>
      <c r="G550" s="154">
        <f>SUM(P550:W550)</f>
        <v>0</v>
      </c>
      <c r="H550" t="s">
        <v>3982</v>
      </c>
      <c r="I550" t="s">
        <v>85</v>
      </c>
      <c r="J550" t="s">
        <v>80</v>
      </c>
      <c r="K550" t="s">
        <v>100</v>
      </c>
      <c r="L550">
        <v>192</v>
      </c>
      <c r="M550" t="s">
        <v>3221</v>
      </c>
      <c r="N550" t="s">
        <v>3983</v>
      </c>
      <c r="P550" s="154">
        <f>IF(ISERROR(VLOOKUP($H550,Validation!$L$2:$L$64,1,FALSE)),0,1)</f>
        <v>0</v>
      </c>
      <c r="Q550" s="154">
        <f>IF(ISERROR(VLOOKUP($H550,Validation!$M$2:$M$64,1,FALSE)),0,1)</f>
        <v>0</v>
      </c>
      <c r="R550" s="158">
        <f>IF(ISERROR(VLOOKUP($H550,Validation!$N$2:$N$64,1,FALSE)),0,1)</f>
        <v>0</v>
      </c>
      <c r="S550" s="154">
        <f>IF(ISERROR(VLOOKUP($H550,Validation!$O$2:$O$64,1,FALSE)),0,1)</f>
        <v>0</v>
      </c>
      <c r="T550" s="154">
        <f>IF(ISERROR(VLOOKUP($H550,Validation!$P$2:$P$64,1,FALSE)),0,1)</f>
        <v>0</v>
      </c>
      <c r="U550" s="154">
        <f>IF(ISERROR(VLOOKUP($H550,Validation!$Q$2:$Q$64,1,FALSE)),0,1)</f>
        <v>0</v>
      </c>
      <c r="V550" s="154">
        <f>IF(ISERROR(VLOOKUP($H550,Validation!$R$2:$R$64,1,FALSE)),0,1)</f>
        <v>0</v>
      </c>
      <c r="W550" s="154">
        <f>IF(ISERROR(VLOOKUP($H550,Validation!$S$2:$S$64,1,FALSE)),0,1)</f>
        <v>0</v>
      </c>
    </row>
    <row r="551" spans="1:23" ht="15.75" x14ac:dyDescent="0.25">
      <c r="A551" s="155">
        <v>2017</v>
      </c>
      <c r="B551">
        <v>4</v>
      </c>
      <c r="C551">
        <v>23</v>
      </c>
      <c r="D551">
        <v>116</v>
      </c>
      <c r="E551" t="s">
        <v>21</v>
      </c>
      <c r="G551" s="154">
        <f>SUM(P551:W551)</f>
        <v>0</v>
      </c>
      <c r="H551" t="s">
        <v>3984</v>
      </c>
      <c r="I551" t="s">
        <v>70</v>
      </c>
      <c r="J551" t="s">
        <v>71</v>
      </c>
      <c r="K551" t="s">
        <v>86</v>
      </c>
      <c r="L551">
        <v>185</v>
      </c>
      <c r="M551" t="s">
        <v>1186</v>
      </c>
      <c r="N551" t="s">
        <v>3985</v>
      </c>
      <c r="P551" s="154">
        <f>IF(ISERROR(VLOOKUP($H551,Validation!$L$2:$L$64,1,FALSE)),0,1)</f>
        <v>0</v>
      </c>
      <c r="Q551" s="154">
        <f>IF(ISERROR(VLOOKUP($H551,Validation!$M$2:$M$64,1,FALSE)),0,1)</f>
        <v>0</v>
      </c>
      <c r="R551" s="158">
        <f>IF(ISERROR(VLOOKUP($H551,Validation!$N$2:$N$64,1,FALSE)),0,1)</f>
        <v>0</v>
      </c>
      <c r="S551" s="154">
        <f>IF(ISERROR(VLOOKUP($H551,Validation!$O$2:$O$64,1,FALSE)),0,1)</f>
        <v>0</v>
      </c>
      <c r="T551" s="154">
        <f>IF(ISERROR(VLOOKUP($H551,Validation!$P$2:$P$64,1,FALSE)),0,1)</f>
        <v>0</v>
      </c>
      <c r="U551" s="154">
        <f>IF(ISERROR(VLOOKUP($H551,Validation!$Q$2:$Q$64,1,FALSE)),0,1)</f>
        <v>0</v>
      </c>
      <c r="V551" s="154">
        <f>IF(ISERROR(VLOOKUP($H551,Validation!$R$2:$R$64,1,FALSE)),0,1)</f>
        <v>0</v>
      </c>
      <c r="W551" s="154">
        <f>IF(ISERROR(VLOOKUP($H551,Validation!$S$2:$S$64,1,FALSE)),0,1)</f>
        <v>0</v>
      </c>
    </row>
    <row r="552" spans="1:23" ht="15.75" x14ac:dyDescent="0.25">
      <c r="A552" s="155">
        <v>2017</v>
      </c>
      <c r="B552">
        <v>4</v>
      </c>
      <c r="C552">
        <v>24</v>
      </c>
      <c r="D552">
        <v>117</v>
      </c>
      <c r="E552" t="s">
        <v>83</v>
      </c>
      <c r="G552" s="154">
        <f>SUM(P552:W552)</f>
        <v>0</v>
      </c>
      <c r="H552" t="s">
        <v>3986</v>
      </c>
      <c r="I552" t="s">
        <v>70</v>
      </c>
      <c r="J552" t="s">
        <v>94</v>
      </c>
      <c r="K552" t="s">
        <v>99</v>
      </c>
      <c r="L552">
        <v>177</v>
      </c>
      <c r="M552" t="s">
        <v>98</v>
      </c>
      <c r="N552" t="s">
        <v>1104</v>
      </c>
      <c r="P552" s="154">
        <f>IF(ISERROR(VLOOKUP($H552,Validation!$L$2:$L$64,1,FALSE)),0,1)</f>
        <v>0</v>
      </c>
      <c r="Q552" s="154">
        <f>IF(ISERROR(VLOOKUP($H552,Validation!$M$2:$M$64,1,FALSE)),0,1)</f>
        <v>0</v>
      </c>
      <c r="R552" s="158">
        <f>IF(ISERROR(VLOOKUP($H552,Validation!$N$2:$N$64,1,FALSE)),0,1)</f>
        <v>0</v>
      </c>
      <c r="S552" s="154">
        <f>IF(ISERROR(VLOOKUP($H552,Validation!$O$2:$O$64,1,FALSE)),0,1)</f>
        <v>0</v>
      </c>
      <c r="T552" s="154">
        <f>IF(ISERROR(VLOOKUP($H552,Validation!$P$2:$P$64,1,FALSE)),0,1)</f>
        <v>0</v>
      </c>
      <c r="U552" s="154">
        <f>IF(ISERROR(VLOOKUP($H552,Validation!$Q$2:$Q$64,1,FALSE)),0,1)</f>
        <v>0</v>
      </c>
      <c r="V552" s="154">
        <f>IF(ISERROR(VLOOKUP($H552,Validation!$R$2:$R$64,1,FALSE)),0,1)</f>
        <v>0</v>
      </c>
      <c r="W552" s="154">
        <f>IF(ISERROR(VLOOKUP($H552,Validation!$S$2:$S$64,1,FALSE)),0,1)</f>
        <v>0</v>
      </c>
    </row>
    <row r="553" spans="1:23" ht="15.75" x14ac:dyDescent="0.25">
      <c r="A553" s="155">
        <v>2017</v>
      </c>
      <c r="B553">
        <v>4</v>
      </c>
      <c r="C553">
        <v>25</v>
      </c>
      <c r="D553">
        <v>118</v>
      </c>
      <c r="E553" t="s">
        <v>20</v>
      </c>
      <c r="F553" t="s">
        <v>3987</v>
      </c>
      <c r="G553" s="154">
        <f>SUM(P553:W553)</f>
        <v>0</v>
      </c>
      <c r="H553" t="s">
        <v>3988</v>
      </c>
      <c r="I553" t="s">
        <v>79</v>
      </c>
      <c r="J553" t="s">
        <v>71</v>
      </c>
      <c r="K553" t="s">
        <v>78</v>
      </c>
      <c r="L553">
        <v>202</v>
      </c>
      <c r="M553" t="s">
        <v>73</v>
      </c>
      <c r="N553" t="s">
        <v>1168</v>
      </c>
      <c r="P553" s="154">
        <f>IF(ISERROR(VLOOKUP($H553,Validation!$L$2:$L$64,1,FALSE)),0,1)</f>
        <v>0</v>
      </c>
      <c r="Q553" s="154">
        <f>IF(ISERROR(VLOOKUP($H553,Validation!$M$2:$M$64,1,FALSE)),0,1)</f>
        <v>0</v>
      </c>
      <c r="R553" s="158">
        <f>IF(ISERROR(VLOOKUP($H553,Validation!$N$2:$N$64,1,FALSE)),0,1)</f>
        <v>0</v>
      </c>
      <c r="S553" s="154">
        <f>IF(ISERROR(VLOOKUP($H553,Validation!$O$2:$O$64,1,FALSE)),0,1)</f>
        <v>0</v>
      </c>
      <c r="T553" s="154">
        <f>IF(ISERROR(VLOOKUP($H553,Validation!$P$2:$P$64,1,FALSE)),0,1)</f>
        <v>0</v>
      </c>
      <c r="U553" s="154">
        <f>IF(ISERROR(VLOOKUP($H553,Validation!$Q$2:$Q$64,1,FALSE)),0,1)</f>
        <v>0</v>
      </c>
      <c r="V553" s="154">
        <f>IF(ISERROR(VLOOKUP($H553,Validation!$R$2:$R$64,1,FALSE)),0,1)</f>
        <v>0</v>
      </c>
      <c r="W553" s="154">
        <f>IF(ISERROR(VLOOKUP($H553,Validation!$S$2:$S$64,1,FALSE)),0,1)</f>
        <v>0</v>
      </c>
    </row>
    <row r="554" spans="1:23" ht="15.75" x14ac:dyDescent="0.25">
      <c r="A554" s="155">
        <v>2017</v>
      </c>
      <c r="B554">
        <v>4</v>
      </c>
      <c r="C554">
        <v>26</v>
      </c>
      <c r="D554">
        <v>119</v>
      </c>
      <c r="E554" t="s">
        <v>13</v>
      </c>
      <c r="G554" s="154">
        <f>SUM(P554:W554)</f>
        <v>0</v>
      </c>
      <c r="H554" t="s">
        <v>3989</v>
      </c>
      <c r="I554" t="s">
        <v>79</v>
      </c>
      <c r="J554" t="s">
        <v>88</v>
      </c>
      <c r="K554" t="s">
        <v>86</v>
      </c>
      <c r="L554">
        <v>200</v>
      </c>
      <c r="M554" t="s">
        <v>3312</v>
      </c>
      <c r="N554" t="s">
        <v>3964</v>
      </c>
      <c r="P554" s="154">
        <f>IF(ISERROR(VLOOKUP($H554,Validation!$L$2:$L$64,1,FALSE)),0,1)</f>
        <v>0</v>
      </c>
      <c r="Q554" s="154">
        <f>IF(ISERROR(VLOOKUP($H554,Validation!$M$2:$M$64,1,FALSE)),0,1)</f>
        <v>0</v>
      </c>
      <c r="R554" s="158">
        <f>IF(ISERROR(VLOOKUP($H554,Validation!$N$2:$N$64,1,FALSE)),0,1)</f>
        <v>0</v>
      </c>
      <c r="S554" s="154">
        <f>IF(ISERROR(VLOOKUP($H554,Validation!$O$2:$O$64,1,FALSE)),0,1)</f>
        <v>0</v>
      </c>
      <c r="T554" s="154">
        <f>IF(ISERROR(VLOOKUP($H554,Validation!$P$2:$P$64,1,FALSE)),0,1)</f>
        <v>0</v>
      </c>
      <c r="U554" s="154">
        <f>IF(ISERROR(VLOOKUP($H554,Validation!$Q$2:$Q$64,1,FALSE)),0,1)</f>
        <v>0</v>
      </c>
      <c r="V554" s="154">
        <f>IF(ISERROR(VLOOKUP($H554,Validation!$R$2:$R$64,1,FALSE)),0,1)</f>
        <v>0</v>
      </c>
      <c r="W554" s="154">
        <f>IF(ISERROR(VLOOKUP($H554,Validation!$S$2:$S$64,1,FALSE)),0,1)</f>
        <v>0</v>
      </c>
    </row>
    <row r="555" spans="1:23" ht="15.75" x14ac:dyDescent="0.25">
      <c r="A555" s="155">
        <v>2017</v>
      </c>
      <c r="B555">
        <v>4</v>
      </c>
      <c r="C555">
        <v>27</v>
      </c>
      <c r="D555">
        <v>120</v>
      </c>
      <c r="E555" t="s">
        <v>1119</v>
      </c>
      <c r="G555" s="154">
        <f>SUM(P555:W555)</f>
        <v>0</v>
      </c>
      <c r="H555" t="s">
        <v>3990</v>
      </c>
      <c r="I555" t="s">
        <v>79</v>
      </c>
      <c r="J555" t="s">
        <v>3233</v>
      </c>
      <c r="K555" t="s">
        <v>91</v>
      </c>
      <c r="L555">
        <v>200</v>
      </c>
      <c r="M555" t="s">
        <v>3853</v>
      </c>
      <c r="N555" t="s">
        <v>3991</v>
      </c>
      <c r="P555" s="154">
        <f>IF(ISERROR(VLOOKUP($H555,Validation!$L$2:$L$64,1,FALSE)),0,1)</f>
        <v>0</v>
      </c>
      <c r="Q555" s="154">
        <f>IF(ISERROR(VLOOKUP($H555,Validation!$M$2:$M$64,1,FALSE)),0,1)</f>
        <v>0</v>
      </c>
      <c r="R555" s="158">
        <f>IF(ISERROR(VLOOKUP($H555,Validation!$N$2:$N$64,1,FALSE)),0,1)</f>
        <v>0</v>
      </c>
      <c r="S555" s="154">
        <f>IF(ISERROR(VLOOKUP($H555,Validation!$O$2:$O$64,1,FALSE)),0,1)</f>
        <v>0</v>
      </c>
      <c r="T555" s="154">
        <f>IF(ISERROR(VLOOKUP($H555,Validation!$P$2:$P$64,1,FALSE)),0,1)</f>
        <v>0</v>
      </c>
      <c r="U555" s="154">
        <f>IF(ISERROR(VLOOKUP($H555,Validation!$Q$2:$Q$64,1,FALSE)),0,1)</f>
        <v>0</v>
      </c>
      <c r="V555" s="154">
        <f>IF(ISERROR(VLOOKUP($H555,Validation!$R$2:$R$64,1,FALSE)),0,1)</f>
        <v>0</v>
      </c>
      <c r="W555" s="154">
        <f>IF(ISERROR(VLOOKUP($H555,Validation!$S$2:$S$64,1,FALSE)),0,1)</f>
        <v>0</v>
      </c>
    </row>
    <row r="556" spans="1:23" ht="15.75" x14ac:dyDescent="0.25">
      <c r="A556" s="155">
        <v>2017</v>
      </c>
      <c r="B556">
        <v>4</v>
      </c>
      <c r="C556">
        <v>28</v>
      </c>
      <c r="D556">
        <v>121</v>
      </c>
      <c r="E556" t="s">
        <v>27</v>
      </c>
      <c r="G556" s="154">
        <f>SUM(P556:W556)</f>
        <v>0</v>
      </c>
      <c r="H556" t="s">
        <v>3992</v>
      </c>
      <c r="I556" t="s">
        <v>70</v>
      </c>
      <c r="J556" t="s">
        <v>74</v>
      </c>
      <c r="K556" t="s">
        <v>86</v>
      </c>
      <c r="L556">
        <v>187</v>
      </c>
      <c r="M556" t="s">
        <v>87</v>
      </c>
      <c r="N556" t="s">
        <v>3389</v>
      </c>
      <c r="P556" s="154">
        <f>IF(ISERROR(VLOOKUP($H556,Validation!$L$2:$L$64,1,FALSE)),0,1)</f>
        <v>0</v>
      </c>
      <c r="Q556" s="154">
        <f>IF(ISERROR(VLOOKUP($H556,Validation!$M$2:$M$64,1,FALSE)),0,1)</f>
        <v>0</v>
      </c>
      <c r="R556" s="158">
        <f>IF(ISERROR(VLOOKUP($H556,Validation!$N$2:$N$64,1,FALSE)),0,1)</f>
        <v>0</v>
      </c>
      <c r="S556" s="154">
        <f>IF(ISERROR(VLOOKUP($H556,Validation!$O$2:$O$64,1,FALSE)),0,1)</f>
        <v>0</v>
      </c>
      <c r="T556" s="154">
        <f>IF(ISERROR(VLOOKUP($H556,Validation!$P$2:$P$64,1,FALSE)),0,1)</f>
        <v>0</v>
      </c>
      <c r="U556" s="154">
        <f>IF(ISERROR(VLOOKUP($H556,Validation!$Q$2:$Q$64,1,FALSE)),0,1)</f>
        <v>0</v>
      </c>
      <c r="V556" s="154">
        <f>IF(ISERROR(VLOOKUP($H556,Validation!$R$2:$R$64,1,FALSE)),0,1)</f>
        <v>0</v>
      </c>
      <c r="W556" s="154">
        <f>IF(ISERROR(VLOOKUP($H556,Validation!$S$2:$S$64,1,FALSE)),0,1)</f>
        <v>0</v>
      </c>
    </row>
    <row r="557" spans="1:23" ht="15.75" x14ac:dyDescent="0.25">
      <c r="A557" s="155">
        <v>2017</v>
      </c>
      <c r="B557">
        <v>4</v>
      </c>
      <c r="C557">
        <v>29</v>
      </c>
      <c r="D557">
        <v>122</v>
      </c>
      <c r="E557" t="s">
        <v>6</v>
      </c>
      <c r="G557" s="154">
        <f>SUM(P557:W557)</f>
        <v>0</v>
      </c>
      <c r="H557" t="s">
        <v>3993</v>
      </c>
      <c r="I557" t="s">
        <v>85</v>
      </c>
      <c r="J557" t="s">
        <v>71</v>
      </c>
      <c r="K557" t="s">
        <v>99</v>
      </c>
      <c r="L557">
        <v>161</v>
      </c>
      <c r="M557" t="s">
        <v>82</v>
      </c>
      <c r="N557" t="s">
        <v>1197</v>
      </c>
      <c r="P557" s="154">
        <f>IF(ISERROR(VLOOKUP($H557,Validation!$L$2:$L$64,1,FALSE)),0,1)</f>
        <v>0</v>
      </c>
      <c r="Q557" s="154">
        <f>IF(ISERROR(VLOOKUP($H557,Validation!$M$2:$M$64,1,FALSE)),0,1)</f>
        <v>0</v>
      </c>
      <c r="R557" s="158">
        <f>IF(ISERROR(VLOOKUP($H557,Validation!$N$2:$N$64,1,FALSE)),0,1)</f>
        <v>0</v>
      </c>
      <c r="S557" s="154">
        <f>IF(ISERROR(VLOOKUP($H557,Validation!$O$2:$O$64,1,FALSE)),0,1)</f>
        <v>0</v>
      </c>
      <c r="T557" s="154">
        <f>IF(ISERROR(VLOOKUP($H557,Validation!$P$2:$P$64,1,FALSE)),0,1)</f>
        <v>0</v>
      </c>
      <c r="U557" s="154">
        <f>IF(ISERROR(VLOOKUP($H557,Validation!$Q$2:$Q$64,1,FALSE)),0,1)</f>
        <v>0</v>
      </c>
      <c r="V557" s="154">
        <f>IF(ISERROR(VLOOKUP($H557,Validation!$R$2:$R$64,1,FALSE)),0,1)</f>
        <v>0</v>
      </c>
      <c r="W557" s="154">
        <f>IF(ISERROR(VLOOKUP($H557,Validation!$S$2:$S$64,1,FALSE)),0,1)</f>
        <v>0</v>
      </c>
    </row>
    <row r="558" spans="1:23" ht="15.75" x14ac:dyDescent="0.25">
      <c r="A558" s="155">
        <v>2017</v>
      </c>
      <c r="B558">
        <v>4</v>
      </c>
      <c r="C558">
        <v>30</v>
      </c>
      <c r="D558">
        <v>123</v>
      </c>
      <c r="E558" t="s">
        <v>26</v>
      </c>
      <c r="F558" t="s">
        <v>3994</v>
      </c>
      <c r="G558" s="154">
        <f>SUM(P558:W558)</f>
        <v>0</v>
      </c>
      <c r="H558" t="s">
        <v>3995</v>
      </c>
      <c r="I558" t="s">
        <v>79</v>
      </c>
      <c r="J558" t="s">
        <v>74</v>
      </c>
      <c r="K558" t="s">
        <v>86</v>
      </c>
      <c r="L558">
        <v>203</v>
      </c>
      <c r="M558" t="s">
        <v>73</v>
      </c>
      <c r="N558" t="s">
        <v>1082</v>
      </c>
      <c r="P558" s="154">
        <f>IF(ISERROR(VLOOKUP($H558,Validation!$L$2:$L$64,1,FALSE)),0,1)</f>
        <v>0</v>
      </c>
      <c r="Q558" s="154">
        <f>IF(ISERROR(VLOOKUP($H558,Validation!$M$2:$M$64,1,FALSE)),0,1)</f>
        <v>0</v>
      </c>
      <c r="R558" s="158">
        <f>IF(ISERROR(VLOOKUP($H558,Validation!$N$2:$N$64,1,FALSE)),0,1)</f>
        <v>0</v>
      </c>
      <c r="S558" s="154">
        <f>IF(ISERROR(VLOOKUP($H558,Validation!$O$2:$O$64,1,FALSE)),0,1)</f>
        <v>0</v>
      </c>
      <c r="T558" s="154">
        <f>IF(ISERROR(VLOOKUP($H558,Validation!$P$2:$P$64,1,FALSE)),0,1)</f>
        <v>0</v>
      </c>
      <c r="U558" s="154">
        <f>IF(ISERROR(VLOOKUP($H558,Validation!$Q$2:$Q$64,1,FALSE)),0,1)</f>
        <v>0</v>
      </c>
      <c r="V558" s="154">
        <f>IF(ISERROR(VLOOKUP($H558,Validation!$R$2:$R$64,1,FALSE)),0,1)</f>
        <v>0</v>
      </c>
      <c r="W558" s="154">
        <f>IF(ISERROR(VLOOKUP($H558,Validation!$S$2:$S$64,1,FALSE)),0,1)</f>
        <v>0</v>
      </c>
    </row>
    <row r="559" spans="1:23" ht="15.75" x14ac:dyDescent="0.25">
      <c r="A559" s="155">
        <v>2017</v>
      </c>
      <c r="B559">
        <v>4</v>
      </c>
      <c r="C559">
        <v>31</v>
      </c>
      <c r="D559">
        <v>124</v>
      </c>
      <c r="E559" t="s">
        <v>33</v>
      </c>
      <c r="F559" t="s">
        <v>3996</v>
      </c>
      <c r="G559" s="154">
        <f>SUM(P559:W559)</f>
        <v>0</v>
      </c>
      <c r="H559" t="s">
        <v>3997</v>
      </c>
      <c r="I559" t="s">
        <v>90</v>
      </c>
      <c r="J559" t="s">
        <v>81</v>
      </c>
      <c r="K559" t="s">
        <v>75</v>
      </c>
      <c r="L559">
        <v>187</v>
      </c>
      <c r="M559" t="s">
        <v>3071</v>
      </c>
      <c r="N559" t="s">
        <v>3998</v>
      </c>
      <c r="P559" s="154">
        <f>IF(ISERROR(VLOOKUP($H559,Validation!$L$2:$L$64,1,FALSE)),0,1)</f>
        <v>0</v>
      </c>
      <c r="Q559" s="154">
        <f>IF(ISERROR(VLOOKUP($H559,Validation!$M$2:$M$64,1,FALSE)),0,1)</f>
        <v>0</v>
      </c>
      <c r="R559" s="158">
        <f>IF(ISERROR(VLOOKUP($H559,Validation!$N$2:$N$64,1,FALSE)),0,1)</f>
        <v>0</v>
      </c>
      <c r="S559" s="154">
        <f>IF(ISERROR(VLOOKUP($H559,Validation!$O$2:$O$64,1,FALSE)),0,1)</f>
        <v>0</v>
      </c>
      <c r="T559" s="154">
        <f>IF(ISERROR(VLOOKUP($H559,Validation!$P$2:$P$64,1,FALSE)),0,1)</f>
        <v>0</v>
      </c>
      <c r="U559" s="154">
        <f>IF(ISERROR(VLOOKUP($H559,Validation!$Q$2:$Q$64,1,FALSE)),0,1)</f>
        <v>0</v>
      </c>
      <c r="V559" s="154">
        <f>IF(ISERROR(VLOOKUP($H559,Validation!$R$2:$R$64,1,FALSE)),0,1)</f>
        <v>0</v>
      </c>
      <c r="W559" s="154">
        <f>IF(ISERROR(VLOOKUP($H559,Validation!$S$2:$S$64,1,FALSE)),0,1)</f>
        <v>0</v>
      </c>
    </row>
    <row r="560" spans="1:23" ht="15.75" x14ac:dyDescent="0.25">
      <c r="A560" s="155">
        <v>2017</v>
      </c>
      <c r="B560">
        <v>5</v>
      </c>
      <c r="C560">
        <v>1</v>
      </c>
      <c r="D560">
        <v>125</v>
      </c>
      <c r="E560" t="s">
        <v>15</v>
      </c>
      <c r="G560" s="154">
        <f>SUM(P560:W560)</f>
        <v>0</v>
      </c>
      <c r="H560" t="s">
        <v>3999</v>
      </c>
      <c r="I560" t="s">
        <v>70</v>
      </c>
      <c r="J560" t="s">
        <v>81</v>
      </c>
      <c r="K560" t="s">
        <v>86</v>
      </c>
      <c r="L560">
        <v>191</v>
      </c>
      <c r="M560" t="s">
        <v>92</v>
      </c>
      <c r="N560" t="s">
        <v>3522</v>
      </c>
      <c r="P560" s="154">
        <f>IF(ISERROR(VLOOKUP($H560,Validation!$L$2:$L$64,1,FALSE)),0,1)</f>
        <v>0</v>
      </c>
      <c r="Q560" s="154">
        <f>IF(ISERROR(VLOOKUP($H560,Validation!$M$2:$M$64,1,FALSE)),0,1)</f>
        <v>0</v>
      </c>
      <c r="R560" s="158">
        <f>IF(ISERROR(VLOOKUP($H560,Validation!$N$2:$N$64,1,FALSE)),0,1)</f>
        <v>0</v>
      </c>
      <c r="S560" s="154">
        <f>IF(ISERROR(VLOOKUP($H560,Validation!$O$2:$O$64,1,FALSE)),0,1)</f>
        <v>0</v>
      </c>
      <c r="T560" s="154">
        <f>IF(ISERROR(VLOOKUP($H560,Validation!$P$2:$P$64,1,FALSE)),0,1)</f>
        <v>0</v>
      </c>
      <c r="U560" s="154">
        <f>IF(ISERROR(VLOOKUP($H560,Validation!$Q$2:$Q$64,1,FALSE)),0,1)</f>
        <v>0</v>
      </c>
      <c r="V560" s="154">
        <f>IF(ISERROR(VLOOKUP($H560,Validation!$R$2:$R$64,1,FALSE)),0,1)</f>
        <v>0</v>
      </c>
      <c r="W560" s="154">
        <f>IF(ISERROR(VLOOKUP($H560,Validation!$S$2:$S$64,1,FALSE)),0,1)</f>
        <v>0</v>
      </c>
    </row>
    <row r="561" spans="1:23" ht="15.75" x14ac:dyDescent="0.25">
      <c r="A561" s="155">
        <v>2017</v>
      </c>
      <c r="B561">
        <v>5</v>
      </c>
      <c r="C561">
        <v>2</v>
      </c>
      <c r="D561">
        <v>126</v>
      </c>
      <c r="E561" t="s">
        <v>61</v>
      </c>
      <c r="F561" t="s">
        <v>4000</v>
      </c>
      <c r="G561" s="154">
        <f>SUM(P561:W561)</f>
        <v>0</v>
      </c>
      <c r="H561" t="s">
        <v>4001</v>
      </c>
      <c r="I561" t="s">
        <v>79</v>
      </c>
      <c r="J561" t="s">
        <v>74</v>
      </c>
      <c r="K561" t="s">
        <v>86</v>
      </c>
      <c r="L561">
        <v>200</v>
      </c>
      <c r="M561" t="s">
        <v>93</v>
      </c>
      <c r="N561" t="s">
        <v>3432</v>
      </c>
      <c r="P561" s="154">
        <f>IF(ISERROR(VLOOKUP($H561,Validation!$L$2:$L$64,1,FALSE)),0,1)</f>
        <v>0</v>
      </c>
      <c r="Q561" s="154">
        <f>IF(ISERROR(VLOOKUP($H561,Validation!$M$2:$M$64,1,FALSE)),0,1)</f>
        <v>0</v>
      </c>
      <c r="R561" s="158">
        <f>IF(ISERROR(VLOOKUP($H561,Validation!$N$2:$N$64,1,FALSE)),0,1)</f>
        <v>0</v>
      </c>
      <c r="S561" s="154">
        <f>IF(ISERROR(VLOOKUP($H561,Validation!$O$2:$O$64,1,FALSE)),0,1)</f>
        <v>0</v>
      </c>
      <c r="T561" s="154">
        <f>IF(ISERROR(VLOOKUP($H561,Validation!$P$2:$P$64,1,FALSE)),0,1)</f>
        <v>0</v>
      </c>
      <c r="U561" s="154">
        <f>IF(ISERROR(VLOOKUP($H561,Validation!$Q$2:$Q$64,1,FALSE)),0,1)</f>
        <v>0</v>
      </c>
      <c r="V561" s="154">
        <f>IF(ISERROR(VLOOKUP($H561,Validation!$R$2:$R$64,1,FALSE)),0,1)</f>
        <v>0</v>
      </c>
      <c r="W561" s="154">
        <f>IF(ISERROR(VLOOKUP($H561,Validation!$S$2:$S$64,1,FALSE)),0,1)</f>
        <v>0</v>
      </c>
    </row>
    <row r="562" spans="1:23" ht="15.75" x14ac:dyDescent="0.25">
      <c r="A562" s="155">
        <v>2017</v>
      </c>
      <c r="B562">
        <v>5</v>
      </c>
      <c r="C562">
        <v>3</v>
      </c>
      <c r="D562">
        <v>127</v>
      </c>
      <c r="E562" t="s">
        <v>128</v>
      </c>
      <c r="G562" s="154">
        <f>SUM(P562:W562)</f>
        <v>0</v>
      </c>
      <c r="H562" t="s">
        <v>4002</v>
      </c>
      <c r="I562" t="s">
        <v>3660</v>
      </c>
      <c r="J562" t="s">
        <v>94</v>
      </c>
      <c r="K562" t="s">
        <v>72</v>
      </c>
      <c r="L562">
        <v>172</v>
      </c>
      <c r="M562" t="s">
        <v>98</v>
      </c>
      <c r="N562" t="s">
        <v>3717</v>
      </c>
      <c r="P562" s="154">
        <f>IF(ISERROR(VLOOKUP($H562,Validation!$L$2:$L$64,1,FALSE)),0,1)</f>
        <v>0</v>
      </c>
      <c r="Q562" s="154">
        <f>IF(ISERROR(VLOOKUP($H562,Validation!$M$2:$M$64,1,FALSE)),0,1)</f>
        <v>0</v>
      </c>
      <c r="R562" s="158">
        <f>IF(ISERROR(VLOOKUP($H562,Validation!$N$2:$N$64,1,FALSE)),0,1)</f>
        <v>0</v>
      </c>
      <c r="S562" s="154">
        <f>IF(ISERROR(VLOOKUP($H562,Validation!$O$2:$O$64,1,FALSE)),0,1)</f>
        <v>0</v>
      </c>
      <c r="T562" s="154">
        <f>IF(ISERROR(VLOOKUP($H562,Validation!$P$2:$P$64,1,FALSE)),0,1)</f>
        <v>0</v>
      </c>
      <c r="U562" s="154">
        <f>IF(ISERROR(VLOOKUP($H562,Validation!$Q$2:$Q$64,1,FALSE)),0,1)</f>
        <v>0</v>
      </c>
      <c r="V562" s="154">
        <f>IF(ISERROR(VLOOKUP($H562,Validation!$R$2:$R$64,1,FALSE)),0,1)</f>
        <v>0</v>
      </c>
      <c r="W562" s="154">
        <f>IF(ISERROR(VLOOKUP($H562,Validation!$S$2:$S$64,1,FALSE)),0,1)</f>
        <v>0</v>
      </c>
    </row>
    <row r="563" spans="1:23" ht="15.75" x14ac:dyDescent="0.25">
      <c r="A563" s="155">
        <v>2017</v>
      </c>
      <c r="B563">
        <v>5</v>
      </c>
      <c r="C563">
        <v>4</v>
      </c>
      <c r="D563">
        <v>128</v>
      </c>
      <c r="E563" t="s">
        <v>61</v>
      </c>
      <c r="G563" s="154">
        <f>SUM(P563:W563)</f>
        <v>0</v>
      </c>
      <c r="H563" t="s">
        <v>4003</v>
      </c>
      <c r="I563" t="s">
        <v>70</v>
      </c>
      <c r="J563" t="s">
        <v>71</v>
      </c>
      <c r="K563" t="s">
        <v>99</v>
      </c>
      <c r="L563">
        <v>188</v>
      </c>
      <c r="M563" t="s">
        <v>82</v>
      </c>
      <c r="N563" t="s">
        <v>3282</v>
      </c>
      <c r="P563" s="154">
        <f>IF(ISERROR(VLOOKUP($H563,Validation!$L$2:$L$64,1,FALSE)),0,1)</f>
        <v>0</v>
      </c>
      <c r="Q563" s="154">
        <f>IF(ISERROR(VLOOKUP($H563,Validation!$M$2:$M$64,1,FALSE)),0,1)</f>
        <v>0</v>
      </c>
      <c r="R563" s="158">
        <f>IF(ISERROR(VLOOKUP($H563,Validation!$N$2:$N$64,1,FALSE)),0,1)</f>
        <v>0</v>
      </c>
      <c r="S563" s="154">
        <f>IF(ISERROR(VLOOKUP($H563,Validation!$O$2:$O$64,1,FALSE)),0,1)</f>
        <v>0</v>
      </c>
      <c r="T563" s="154">
        <f>IF(ISERROR(VLOOKUP($H563,Validation!$P$2:$P$64,1,FALSE)),0,1)</f>
        <v>0</v>
      </c>
      <c r="U563" s="154">
        <f>IF(ISERROR(VLOOKUP($H563,Validation!$Q$2:$Q$64,1,FALSE)),0,1)</f>
        <v>0</v>
      </c>
      <c r="V563" s="154">
        <f>IF(ISERROR(VLOOKUP($H563,Validation!$R$2:$R$64,1,FALSE)),0,1)</f>
        <v>0</v>
      </c>
      <c r="W563" s="154">
        <f>IF(ISERROR(VLOOKUP($H563,Validation!$S$2:$S$64,1,FALSE)),0,1)</f>
        <v>0</v>
      </c>
    </row>
    <row r="564" spans="1:23" ht="15.75" x14ac:dyDescent="0.25">
      <c r="A564" s="155">
        <v>2017</v>
      </c>
      <c r="B564">
        <v>5</v>
      </c>
      <c r="C564">
        <v>5</v>
      </c>
      <c r="D564">
        <v>129</v>
      </c>
      <c r="E564" t="s">
        <v>24</v>
      </c>
      <c r="G564" s="154">
        <f>SUM(P564:W564)</f>
        <v>0</v>
      </c>
      <c r="H564" t="s">
        <v>4004</v>
      </c>
      <c r="I564" t="s">
        <v>121</v>
      </c>
      <c r="J564" t="s">
        <v>3233</v>
      </c>
      <c r="K564" t="s">
        <v>100</v>
      </c>
      <c r="L564">
        <v>191</v>
      </c>
      <c r="M564" t="s">
        <v>3386</v>
      </c>
      <c r="N564" t="s">
        <v>4005</v>
      </c>
      <c r="P564" s="154">
        <f>IF(ISERROR(VLOOKUP($H564,Validation!$L$2:$L$64,1,FALSE)),0,1)</f>
        <v>0</v>
      </c>
      <c r="Q564" s="154">
        <f>IF(ISERROR(VLOOKUP($H564,Validation!$M$2:$M$64,1,FALSE)),0,1)</f>
        <v>0</v>
      </c>
      <c r="R564" s="158">
        <f>IF(ISERROR(VLOOKUP($H564,Validation!$N$2:$N$64,1,FALSE)),0,1)</f>
        <v>0</v>
      </c>
      <c r="S564" s="154">
        <f>IF(ISERROR(VLOOKUP($H564,Validation!$O$2:$O$64,1,FALSE)),0,1)</f>
        <v>0</v>
      </c>
      <c r="T564" s="154">
        <f>IF(ISERROR(VLOOKUP($H564,Validation!$P$2:$P$64,1,FALSE)),0,1)</f>
        <v>0</v>
      </c>
      <c r="U564" s="154">
        <f>IF(ISERROR(VLOOKUP($H564,Validation!$Q$2:$Q$64,1,FALSE)),0,1)</f>
        <v>0</v>
      </c>
      <c r="V564" s="154">
        <f>IF(ISERROR(VLOOKUP($H564,Validation!$R$2:$R$64,1,FALSE)),0,1)</f>
        <v>0</v>
      </c>
      <c r="W564" s="154">
        <f>IF(ISERROR(VLOOKUP($H564,Validation!$S$2:$S$64,1,FALSE)),0,1)</f>
        <v>0</v>
      </c>
    </row>
    <row r="565" spans="1:23" ht="15.75" x14ac:dyDescent="0.25">
      <c r="A565" s="155">
        <v>2017</v>
      </c>
      <c r="B565">
        <v>5</v>
      </c>
      <c r="C565">
        <v>6</v>
      </c>
      <c r="D565">
        <v>130</v>
      </c>
      <c r="E565" t="s">
        <v>31</v>
      </c>
      <c r="F565" t="s">
        <v>4006</v>
      </c>
      <c r="G565" s="154">
        <f>SUM(P565:W565)</f>
        <v>0</v>
      </c>
      <c r="H565" t="s">
        <v>4007</v>
      </c>
      <c r="I565" t="s">
        <v>79</v>
      </c>
      <c r="J565" t="s">
        <v>71</v>
      </c>
      <c r="K565" t="s">
        <v>86</v>
      </c>
      <c r="L565">
        <v>175</v>
      </c>
      <c r="M565" t="s">
        <v>87</v>
      </c>
      <c r="N565" t="s">
        <v>3402</v>
      </c>
      <c r="P565" s="154">
        <f>IF(ISERROR(VLOOKUP($H565,Validation!$L$2:$L$64,1,FALSE)),0,1)</f>
        <v>0</v>
      </c>
      <c r="Q565" s="154">
        <f>IF(ISERROR(VLOOKUP($H565,Validation!$M$2:$M$64,1,FALSE)),0,1)</f>
        <v>0</v>
      </c>
      <c r="R565" s="158">
        <f>IF(ISERROR(VLOOKUP($H565,Validation!$N$2:$N$64,1,FALSE)),0,1)</f>
        <v>0</v>
      </c>
      <c r="S565" s="154">
        <f>IF(ISERROR(VLOOKUP($H565,Validation!$O$2:$O$64,1,FALSE)),0,1)</f>
        <v>0</v>
      </c>
      <c r="T565" s="154">
        <f>IF(ISERROR(VLOOKUP($H565,Validation!$P$2:$P$64,1,FALSE)),0,1)</f>
        <v>0</v>
      </c>
      <c r="U565" s="154">
        <f>IF(ISERROR(VLOOKUP($H565,Validation!$Q$2:$Q$64,1,FALSE)),0,1)</f>
        <v>0</v>
      </c>
      <c r="V565" s="154">
        <f>IF(ISERROR(VLOOKUP($H565,Validation!$R$2:$R$64,1,FALSE)),0,1)</f>
        <v>0</v>
      </c>
      <c r="W565" s="154">
        <f>IF(ISERROR(VLOOKUP($H565,Validation!$S$2:$S$64,1,FALSE)),0,1)</f>
        <v>0</v>
      </c>
    </row>
    <row r="566" spans="1:23" ht="15.75" x14ac:dyDescent="0.25">
      <c r="A566" s="155">
        <v>2017</v>
      </c>
      <c r="B566">
        <v>5</v>
      </c>
      <c r="C566">
        <v>7</v>
      </c>
      <c r="D566">
        <v>131</v>
      </c>
      <c r="E566" t="s">
        <v>17</v>
      </c>
      <c r="G566" s="154">
        <f>SUM(P566:W566)</f>
        <v>0</v>
      </c>
      <c r="H566" t="s">
        <v>4008</v>
      </c>
      <c r="I566" t="s">
        <v>79</v>
      </c>
      <c r="J566" t="s">
        <v>71</v>
      </c>
      <c r="K566" t="s">
        <v>75</v>
      </c>
      <c r="L566">
        <v>195</v>
      </c>
      <c r="M566" t="s">
        <v>73</v>
      </c>
      <c r="N566" t="s">
        <v>1214</v>
      </c>
      <c r="P566" s="154">
        <f>IF(ISERROR(VLOOKUP($H566,Validation!$L$2:$L$64,1,FALSE)),0,1)</f>
        <v>0</v>
      </c>
      <c r="Q566" s="154">
        <f>IF(ISERROR(VLOOKUP($H566,Validation!$M$2:$M$64,1,FALSE)),0,1)</f>
        <v>0</v>
      </c>
      <c r="R566" s="158">
        <f>IF(ISERROR(VLOOKUP($H566,Validation!$N$2:$N$64,1,FALSE)),0,1)</f>
        <v>0</v>
      </c>
      <c r="S566" s="154">
        <f>IF(ISERROR(VLOOKUP($H566,Validation!$O$2:$O$64,1,FALSE)),0,1)</f>
        <v>0</v>
      </c>
      <c r="T566" s="154">
        <f>IF(ISERROR(VLOOKUP($H566,Validation!$P$2:$P$64,1,FALSE)),0,1)</f>
        <v>0</v>
      </c>
      <c r="U566" s="154">
        <f>IF(ISERROR(VLOOKUP($H566,Validation!$Q$2:$Q$64,1,FALSE)),0,1)</f>
        <v>0</v>
      </c>
      <c r="V566" s="154">
        <f>IF(ISERROR(VLOOKUP($H566,Validation!$R$2:$R$64,1,FALSE)),0,1)</f>
        <v>0</v>
      </c>
      <c r="W566" s="154">
        <f>IF(ISERROR(VLOOKUP($H566,Validation!$S$2:$S$64,1,FALSE)),0,1)</f>
        <v>0</v>
      </c>
    </row>
    <row r="567" spans="1:23" ht="15.75" x14ac:dyDescent="0.25">
      <c r="A567" s="155">
        <v>2017</v>
      </c>
      <c r="B567">
        <v>5</v>
      </c>
      <c r="C567">
        <v>8</v>
      </c>
      <c r="D567">
        <v>132</v>
      </c>
      <c r="E567" t="s">
        <v>16</v>
      </c>
      <c r="G567" s="154">
        <f>SUM(P567:W567)</f>
        <v>0</v>
      </c>
      <c r="H567" t="s">
        <v>4009</v>
      </c>
      <c r="I567" t="s">
        <v>70</v>
      </c>
      <c r="J567" t="s">
        <v>94</v>
      </c>
      <c r="K567" t="s">
        <v>72</v>
      </c>
      <c r="L567">
        <v>165</v>
      </c>
      <c r="M567" t="s">
        <v>98</v>
      </c>
      <c r="N567" t="s">
        <v>3319</v>
      </c>
      <c r="P567" s="154">
        <f>IF(ISERROR(VLOOKUP($H567,Validation!$L$2:$L$64,1,FALSE)),0,1)</f>
        <v>0</v>
      </c>
      <c r="Q567" s="154">
        <f>IF(ISERROR(VLOOKUP($H567,Validation!$M$2:$M$64,1,FALSE)),0,1)</f>
        <v>0</v>
      </c>
      <c r="R567" s="158">
        <f>IF(ISERROR(VLOOKUP($H567,Validation!$N$2:$N$64,1,FALSE)),0,1)</f>
        <v>0</v>
      </c>
      <c r="S567" s="154">
        <f>IF(ISERROR(VLOOKUP($H567,Validation!$O$2:$O$64,1,FALSE)),0,1)</f>
        <v>0</v>
      </c>
      <c r="T567" s="154">
        <f>IF(ISERROR(VLOOKUP($H567,Validation!$P$2:$P$64,1,FALSE)),0,1)</f>
        <v>0</v>
      </c>
      <c r="U567" s="154">
        <f>IF(ISERROR(VLOOKUP($H567,Validation!$Q$2:$Q$64,1,FALSE)),0,1)</f>
        <v>0</v>
      </c>
      <c r="V567" s="154">
        <f>IF(ISERROR(VLOOKUP($H567,Validation!$R$2:$R$64,1,FALSE)),0,1)</f>
        <v>0</v>
      </c>
      <c r="W567" s="154">
        <f>IF(ISERROR(VLOOKUP($H567,Validation!$S$2:$S$64,1,FALSE)),0,1)</f>
        <v>0</v>
      </c>
    </row>
    <row r="568" spans="1:23" ht="15.75" x14ac:dyDescent="0.25">
      <c r="A568" s="155">
        <v>2017</v>
      </c>
      <c r="B568">
        <v>5</v>
      </c>
      <c r="C568">
        <v>9</v>
      </c>
      <c r="D568">
        <v>133</v>
      </c>
      <c r="E568" t="s">
        <v>19</v>
      </c>
      <c r="G568" s="154">
        <f>SUM(P568:W568)</f>
        <v>0</v>
      </c>
      <c r="H568" t="s">
        <v>4010</v>
      </c>
      <c r="I568" t="s">
        <v>79</v>
      </c>
      <c r="J568" t="s">
        <v>74</v>
      </c>
      <c r="K568" t="s">
        <v>86</v>
      </c>
      <c r="L568">
        <v>192</v>
      </c>
      <c r="M568" t="s">
        <v>142</v>
      </c>
      <c r="N568" t="s">
        <v>96</v>
      </c>
      <c r="P568" s="154">
        <f>IF(ISERROR(VLOOKUP($H568,Validation!$L$2:$L$64,1,FALSE)),0,1)</f>
        <v>0</v>
      </c>
      <c r="Q568" s="154">
        <f>IF(ISERROR(VLOOKUP($H568,Validation!$M$2:$M$64,1,FALSE)),0,1)</f>
        <v>0</v>
      </c>
      <c r="R568" s="158">
        <f>IF(ISERROR(VLOOKUP($H568,Validation!$N$2:$N$64,1,FALSE)),0,1)</f>
        <v>0</v>
      </c>
      <c r="S568" s="154">
        <f>IF(ISERROR(VLOOKUP($H568,Validation!$O$2:$O$64,1,FALSE)),0,1)</f>
        <v>0</v>
      </c>
      <c r="T568" s="154">
        <f>IF(ISERROR(VLOOKUP($H568,Validation!$P$2:$P$64,1,FALSE)),0,1)</f>
        <v>0</v>
      </c>
      <c r="U568" s="154">
        <f>IF(ISERROR(VLOOKUP($H568,Validation!$Q$2:$Q$64,1,FALSE)),0,1)</f>
        <v>0</v>
      </c>
      <c r="V568" s="154">
        <f>IF(ISERROR(VLOOKUP($H568,Validation!$R$2:$R$64,1,FALSE)),0,1)</f>
        <v>0</v>
      </c>
      <c r="W568" s="154">
        <f>IF(ISERROR(VLOOKUP($H568,Validation!$S$2:$S$64,1,FALSE)),0,1)</f>
        <v>0</v>
      </c>
    </row>
    <row r="569" spans="1:23" ht="15.75" x14ac:dyDescent="0.25">
      <c r="A569" s="155">
        <v>2017</v>
      </c>
      <c r="B569">
        <v>5</v>
      </c>
      <c r="C569">
        <v>10</v>
      </c>
      <c r="D569">
        <v>134</v>
      </c>
      <c r="E569" t="s">
        <v>20</v>
      </c>
      <c r="G569" s="154">
        <f>SUM(P569:W569)</f>
        <v>0</v>
      </c>
      <c r="H569" t="s">
        <v>4011</v>
      </c>
      <c r="I569" t="s">
        <v>79</v>
      </c>
      <c r="J569" t="s">
        <v>74</v>
      </c>
      <c r="K569" t="s">
        <v>72</v>
      </c>
      <c r="L569">
        <v>189</v>
      </c>
      <c r="M569" t="s">
        <v>93</v>
      </c>
      <c r="N569" t="s">
        <v>3702</v>
      </c>
      <c r="P569" s="154">
        <f>IF(ISERROR(VLOOKUP($H569,Validation!$L$2:$L$64,1,FALSE)),0,1)</f>
        <v>0</v>
      </c>
      <c r="Q569" s="154">
        <f>IF(ISERROR(VLOOKUP($H569,Validation!$M$2:$M$64,1,FALSE)),0,1)</f>
        <v>0</v>
      </c>
      <c r="R569" s="158">
        <f>IF(ISERROR(VLOOKUP($H569,Validation!$N$2:$N$64,1,FALSE)),0,1)</f>
        <v>0</v>
      </c>
      <c r="S569" s="154">
        <f>IF(ISERROR(VLOOKUP($H569,Validation!$O$2:$O$64,1,FALSE)),0,1)</f>
        <v>0</v>
      </c>
      <c r="T569" s="154">
        <f>IF(ISERROR(VLOOKUP($H569,Validation!$P$2:$P$64,1,FALSE)),0,1)</f>
        <v>0</v>
      </c>
      <c r="U569" s="154">
        <f>IF(ISERROR(VLOOKUP($H569,Validation!$Q$2:$Q$64,1,FALSE)),0,1)</f>
        <v>0</v>
      </c>
      <c r="V569" s="154">
        <f>IF(ISERROR(VLOOKUP($H569,Validation!$R$2:$R$64,1,FALSE)),0,1)</f>
        <v>0</v>
      </c>
      <c r="W569" s="154">
        <f>IF(ISERROR(VLOOKUP($H569,Validation!$S$2:$S$64,1,FALSE)),0,1)</f>
        <v>0</v>
      </c>
    </row>
    <row r="570" spans="1:23" ht="15.75" x14ac:dyDescent="0.25">
      <c r="A570" s="155">
        <v>2017</v>
      </c>
      <c r="B570">
        <v>5</v>
      </c>
      <c r="C570">
        <v>11</v>
      </c>
      <c r="D570">
        <v>135</v>
      </c>
      <c r="E570" t="s">
        <v>34</v>
      </c>
      <c r="F570" t="s">
        <v>4012</v>
      </c>
      <c r="G570" s="154">
        <f>SUM(P570:W570)</f>
        <v>0</v>
      </c>
      <c r="H570" t="s">
        <v>4013</v>
      </c>
      <c r="I570" t="s">
        <v>79</v>
      </c>
      <c r="J570" t="s">
        <v>94</v>
      </c>
      <c r="K570" t="s">
        <v>86</v>
      </c>
      <c r="L570">
        <v>205</v>
      </c>
      <c r="M570" t="s">
        <v>95</v>
      </c>
      <c r="N570" t="s">
        <v>1072</v>
      </c>
      <c r="P570" s="154">
        <f>IF(ISERROR(VLOOKUP($H570,Validation!$L$2:$L$64,1,FALSE)),0,1)</f>
        <v>0</v>
      </c>
      <c r="Q570" s="154">
        <f>IF(ISERROR(VLOOKUP($H570,Validation!$M$2:$M$64,1,FALSE)),0,1)</f>
        <v>0</v>
      </c>
      <c r="R570" s="158">
        <f>IF(ISERROR(VLOOKUP($H570,Validation!$N$2:$N$64,1,FALSE)),0,1)</f>
        <v>0</v>
      </c>
      <c r="S570" s="154">
        <f>IF(ISERROR(VLOOKUP($H570,Validation!$O$2:$O$64,1,FALSE)),0,1)</f>
        <v>0</v>
      </c>
      <c r="T570" s="154">
        <f>IF(ISERROR(VLOOKUP($H570,Validation!$P$2:$P$64,1,FALSE)),0,1)</f>
        <v>0</v>
      </c>
      <c r="U570" s="154">
        <f>IF(ISERROR(VLOOKUP($H570,Validation!$Q$2:$Q$64,1,FALSE)),0,1)</f>
        <v>0</v>
      </c>
      <c r="V570" s="154">
        <f>IF(ISERROR(VLOOKUP($H570,Validation!$R$2:$R$64,1,FALSE)),0,1)</f>
        <v>0</v>
      </c>
      <c r="W570" s="154">
        <f>IF(ISERROR(VLOOKUP($H570,Validation!$S$2:$S$64,1,FALSE)),0,1)</f>
        <v>0</v>
      </c>
    </row>
    <row r="571" spans="1:23" ht="15.75" x14ac:dyDescent="0.25">
      <c r="A571" s="155">
        <v>2017</v>
      </c>
      <c r="B571">
        <v>5</v>
      </c>
      <c r="C571">
        <v>12</v>
      </c>
      <c r="D571">
        <v>136</v>
      </c>
      <c r="E571" t="s">
        <v>35</v>
      </c>
      <c r="G571" s="154">
        <f>SUM(P571:W571)</f>
        <v>0</v>
      </c>
      <c r="H571" t="s">
        <v>4014</v>
      </c>
      <c r="I571" t="s">
        <v>79</v>
      </c>
      <c r="J571" t="s">
        <v>1106</v>
      </c>
      <c r="K571" t="s">
        <v>72</v>
      </c>
      <c r="L571">
        <v>186</v>
      </c>
      <c r="M571" t="s">
        <v>87</v>
      </c>
      <c r="N571" t="s">
        <v>3389</v>
      </c>
      <c r="P571" s="154">
        <f>IF(ISERROR(VLOOKUP($H571,Validation!$L$2:$L$64,1,FALSE)),0,1)</f>
        <v>0</v>
      </c>
      <c r="Q571" s="154">
        <f>IF(ISERROR(VLOOKUP($H571,Validation!$M$2:$M$64,1,FALSE)),0,1)</f>
        <v>0</v>
      </c>
      <c r="R571" s="158">
        <f>IF(ISERROR(VLOOKUP($H571,Validation!$N$2:$N$64,1,FALSE)),0,1)</f>
        <v>0</v>
      </c>
      <c r="S571" s="154">
        <f>IF(ISERROR(VLOOKUP($H571,Validation!$O$2:$O$64,1,FALSE)),0,1)</f>
        <v>0</v>
      </c>
      <c r="T571" s="154">
        <f>IF(ISERROR(VLOOKUP($H571,Validation!$P$2:$P$64,1,FALSE)),0,1)</f>
        <v>0</v>
      </c>
      <c r="U571" s="154">
        <f>IF(ISERROR(VLOOKUP($H571,Validation!$Q$2:$Q$64,1,FALSE)),0,1)</f>
        <v>0</v>
      </c>
      <c r="V571" s="154">
        <f>IF(ISERROR(VLOOKUP($H571,Validation!$R$2:$R$64,1,FALSE)),0,1)</f>
        <v>0</v>
      </c>
      <c r="W571" s="154">
        <f>IF(ISERROR(VLOOKUP($H571,Validation!$S$2:$S$64,1,FALSE)),0,1)</f>
        <v>0</v>
      </c>
    </row>
    <row r="572" spans="1:23" ht="15.75" x14ac:dyDescent="0.25">
      <c r="A572" s="155">
        <v>2017</v>
      </c>
      <c r="B572">
        <v>5</v>
      </c>
      <c r="C572">
        <v>13</v>
      </c>
      <c r="D572">
        <v>137</v>
      </c>
      <c r="E572" t="s">
        <v>28</v>
      </c>
      <c r="G572" s="154">
        <f>SUM(P572:W572)</f>
        <v>0</v>
      </c>
      <c r="H572" t="s">
        <v>4015</v>
      </c>
      <c r="I572" t="s">
        <v>90</v>
      </c>
      <c r="J572" t="s">
        <v>74</v>
      </c>
      <c r="K572" t="s">
        <v>72</v>
      </c>
      <c r="L572">
        <v>165</v>
      </c>
      <c r="M572" t="s">
        <v>3108</v>
      </c>
      <c r="N572" t="s">
        <v>4016</v>
      </c>
      <c r="P572" s="154">
        <f>IF(ISERROR(VLOOKUP($H572,Validation!$L$2:$L$64,1,FALSE)),0,1)</f>
        <v>0</v>
      </c>
      <c r="Q572" s="154">
        <f>IF(ISERROR(VLOOKUP($H572,Validation!$M$2:$M$64,1,FALSE)),0,1)</f>
        <v>0</v>
      </c>
      <c r="R572" s="158">
        <f>IF(ISERROR(VLOOKUP($H572,Validation!$N$2:$N$64,1,FALSE)),0,1)</f>
        <v>0</v>
      </c>
      <c r="S572" s="154">
        <f>IF(ISERROR(VLOOKUP($H572,Validation!$O$2:$O$64,1,FALSE)),0,1)</f>
        <v>0</v>
      </c>
      <c r="T572" s="154">
        <f>IF(ISERROR(VLOOKUP($H572,Validation!$P$2:$P$64,1,FALSE)),0,1)</f>
        <v>0</v>
      </c>
      <c r="U572" s="154">
        <f>IF(ISERROR(VLOOKUP($H572,Validation!$Q$2:$Q$64,1,FALSE)),0,1)</f>
        <v>0</v>
      </c>
      <c r="V572" s="154">
        <f>IF(ISERROR(VLOOKUP($H572,Validation!$R$2:$R$64,1,FALSE)),0,1)</f>
        <v>0</v>
      </c>
      <c r="W572" s="154">
        <f>IF(ISERROR(VLOOKUP($H572,Validation!$S$2:$S$64,1,FALSE)),0,1)</f>
        <v>0</v>
      </c>
    </row>
    <row r="573" spans="1:23" ht="15.75" x14ac:dyDescent="0.25">
      <c r="A573" s="155">
        <v>2017</v>
      </c>
      <c r="B573">
        <v>5</v>
      </c>
      <c r="C573">
        <v>14</v>
      </c>
      <c r="D573">
        <v>138</v>
      </c>
      <c r="E573" t="s">
        <v>20</v>
      </c>
      <c r="F573" t="s">
        <v>4017</v>
      </c>
      <c r="G573" s="154">
        <f>SUM(P573:W573)</f>
        <v>0</v>
      </c>
      <c r="H573" t="s">
        <v>4018</v>
      </c>
      <c r="I573" t="s">
        <v>70</v>
      </c>
      <c r="J573" t="s">
        <v>74</v>
      </c>
      <c r="K573" t="s">
        <v>78</v>
      </c>
      <c r="L573">
        <v>187</v>
      </c>
      <c r="M573" t="s">
        <v>73</v>
      </c>
      <c r="N573" t="s">
        <v>3396</v>
      </c>
      <c r="P573" s="154">
        <f>IF(ISERROR(VLOOKUP($H573,Validation!$L$2:$L$64,1,FALSE)),0,1)</f>
        <v>0</v>
      </c>
      <c r="Q573" s="154">
        <f>IF(ISERROR(VLOOKUP($H573,Validation!$M$2:$M$64,1,FALSE)),0,1)</f>
        <v>0</v>
      </c>
      <c r="R573" s="158">
        <f>IF(ISERROR(VLOOKUP($H573,Validation!$N$2:$N$64,1,FALSE)),0,1)</f>
        <v>0</v>
      </c>
      <c r="S573" s="154">
        <f>IF(ISERROR(VLOOKUP($H573,Validation!$O$2:$O$64,1,FALSE)),0,1)</f>
        <v>0</v>
      </c>
      <c r="T573" s="154">
        <f>IF(ISERROR(VLOOKUP($H573,Validation!$P$2:$P$64,1,FALSE)),0,1)</f>
        <v>0</v>
      </c>
      <c r="U573" s="154">
        <f>IF(ISERROR(VLOOKUP($H573,Validation!$Q$2:$Q$64,1,FALSE)),0,1)</f>
        <v>0</v>
      </c>
      <c r="V573" s="154">
        <f>IF(ISERROR(VLOOKUP($H573,Validation!$R$2:$R$64,1,FALSE)),0,1)</f>
        <v>0</v>
      </c>
      <c r="W573" s="154">
        <f>IF(ISERROR(VLOOKUP($H573,Validation!$S$2:$S$64,1,FALSE)),0,1)</f>
        <v>0</v>
      </c>
    </row>
    <row r="574" spans="1:23" ht="15.75" x14ac:dyDescent="0.25">
      <c r="A574" s="155">
        <v>2017</v>
      </c>
      <c r="B574">
        <v>5</v>
      </c>
      <c r="C574">
        <v>15</v>
      </c>
      <c r="D574">
        <v>139</v>
      </c>
      <c r="E574" t="s">
        <v>25</v>
      </c>
      <c r="G574" s="154">
        <f>SUM(P574:W574)</f>
        <v>1</v>
      </c>
      <c r="H574" t="s">
        <v>206</v>
      </c>
      <c r="I574" t="s">
        <v>79</v>
      </c>
      <c r="J574" t="s">
        <v>94</v>
      </c>
      <c r="K574" t="s">
        <v>99</v>
      </c>
      <c r="L574">
        <v>176</v>
      </c>
      <c r="M574" t="s">
        <v>95</v>
      </c>
      <c r="N574" t="s">
        <v>3976</v>
      </c>
      <c r="P574" s="154">
        <f>IF(ISERROR(VLOOKUP($H574,Validation!$L$2:$L$64,1,FALSE)),0,1)</f>
        <v>1</v>
      </c>
      <c r="Q574" s="154">
        <f>IF(ISERROR(VLOOKUP($H574,Validation!$M$2:$M$64,1,FALSE)),0,1)</f>
        <v>0</v>
      </c>
      <c r="R574" s="158">
        <f>IF(ISERROR(VLOOKUP($H574,Validation!$N$2:$N$64,1,FALSE)),0,1)</f>
        <v>0</v>
      </c>
      <c r="S574" s="154">
        <f>IF(ISERROR(VLOOKUP($H574,Validation!$O$2:$O$64,1,FALSE)),0,1)</f>
        <v>0</v>
      </c>
      <c r="T574" s="154">
        <f>IF(ISERROR(VLOOKUP($H574,Validation!$P$2:$P$64,1,FALSE)),0,1)</f>
        <v>0</v>
      </c>
      <c r="U574" s="154">
        <f>IF(ISERROR(VLOOKUP($H574,Validation!$Q$2:$Q$64,1,FALSE)),0,1)</f>
        <v>0</v>
      </c>
      <c r="V574" s="154">
        <f>IF(ISERROR(VLOOKUP($H574,Validation!$R$2:$R$64,1,FALSE)),0,1)</f>
        <v>0</v>
      </c>
      <c r="W574" s="154">
        <f>IF(ISERROR(VLOOKUP($H574,Validation!$S$2:$S$64,1,FALSE)),0,1)</f>
        <v>0</v>
      </c>
    </row>
    <row r="575" spans="1:23" ht="15.75" x14ac:dyDescent="0.25">
      <c r="A575" s="155">
        <v>2017</v>
      </c>
      <c r="B575">
        <v>5</v>
      </c>
      <c r="C575">
        <v>16</v>
      </c>
      <c r="D575">
        <v>140</v>
      </c>
      <c r="E575" t="s">
        <v>12</v>
      </c>
      <c r="G575" s="154">
        <f>SUM(P575:W575)</f>
        <v>0</v>
      </c>
      <c r="H575" t="s">
        <v>4019</v>
      </c>
      <c r="I575" t="s">
        <v>85</v>
      </c>
      <c r="J575" t="s">
        <v>71</v>
      </c>
      <c r="K575" t="s">
        <v>86</v>
      </c>
      <c r="L575">
        <v>196</v>
      </c>
      <c r="M575" t="s">
        <v>82</v>
      </c>
      <c r="N575" t="s">
        <v>3636</v>
      </c>
      <c r="P575" s="154">
        <f>IF(ISERROR(VLOOKUP($H575,Validation!$L$2:$L$64,1,FALSE)),0,1)</f>
        <v>0</v>
      </c>
      <c r="Q575" s="154">
        <f>IF(ISERROR(VLOOKUP($H575,Validation!$M$2:$M$64,1,FALSE)),0,1)</f>
        <v>0</v>
      </c>
      <c r="R575" s="158">
        <f>IF(ISERROR(VLOOKUP($H575,Validation!$N$2:$N$64,1,FALSE)),0,1)</f>
        <v>0</v>
      </c>
      <c r="S575" s="154">
        <f>IF(ISERROR(VLOOKUP($H575,Validation!$O$2:$O$64,1,FALSE)),0,1)</f>
        <v>0</v>
      </c>
      <c r="T575" s="154">
        <f>IF(ISERROR(VLOOKUP($H575,Validation!$P$2:$P$64,1,FALSE)),0,1)</f>
        <v>0</v>
      </c>
      <c r="U575" s="154">
        <f>IF(ISERROR(VLOOKUP($H575,Validation!$Q$2:$Q$64,1,FALSE)),0,1)</f>
        <v>0</v>
      </c>
      <c r="V575" s="154">
        <f>IF(ISERROR(VLOOKUP($H575,Validation!$R$2:$R$64,1,FALSE)),0,1)</f>
        <v>0</v>
      </c>
      <c r="W575" s="154">
        <f>IF(ISERROR(VLOOKUP($H575,Validation!$S$2:$S$64,1,FALSE)),0,1)</f>
        <v>0</v>
      </c>
    </row>
    <row r="576" spans="1:23" ht="15.75" x14ac:dyDescent="0.25">
      <c r="A576" s="155">
        <v>2017</v>
      </c>
      <c r="B576">
        <v>5</v>
      </c>
      <c r="C576">
        <v>17</v>
      </c>
      <c r="D576">
        <v>141</v>
      </c>
      <c r="E576" t="s">
        <v>33</v>
      </c>
      <c r="G576" s="154">
        <f>SUM(P576:W576)</f>
        <v>0</v>
      </c>
      <c r="H576" t="s">
        <v>4020</v>
      </c>
      <c r="I576" t="s">
        <v>79</v>
      </c>
      <c r="J576" t="s">
        <v>71</v>
      </c>
      <c r="K576" t="s">
        <v>101</v>
      </c>
      <c r="L576">
        <v>211</v>
      </c>
      <c r="M576" t="s">
        <v>73</v>
      </c>
      <c r="N576" t="s">
        <v>1087</v>
      </c>
      <c r="P576" s="154">
        <f>IF(ISERROR(VLOOKUP($H576,Validation!$L$2:$L$64,1,FALSE)),0,1)</f>
        <v>0</v>
      </c>
      <c r="Q576" s="154">
        <f>IF(ISERROR(VLOOKUP($H576,Validation!$M$2:$M$64,1,FALSE)),0,1)</f>
        <v>0</v>
      </c>
      <c r="R576" s="158">
        <f>IF(ISERROR(VLOOKUP($H576,Validation!$N$2:$N$64,1,FALSE)),0,1)</f>
        <v>0</v>
      </c>
      <c r="S576" s="154">
        <f>IF(ISERROR(VLOOKUP($H576,Validation!$O$2:$O$64,1,FALSE)),0,1)</f>
        <v>0</v>
      </c>
      <c r="T576" s="154">
        <f>IF(ISERROR(VLOOKUP($H576,Validation!$P$2:$P$64,1,FALSE)),0,1)</f>
        <v>0</v>
      </c>
      <c r="U576" s="154">
        <f>IF(ISERROR(VLOOKUP($H576,Validation!$Q$2:$Q$64,1,FALSE)),0,1)</f>
        <v>0</v>
      </c>
      <c r="V576" s="154">
        <f>IF(ISERROR(VLOOKUP($H576,Validation!$R$2:$R$64,1,FALSE)),0,1)</f>
        <v>0</v>
      </c>
      <c r="W576" s="154">
        <f>IF(ISERROR(VLOOKUP($H576,Validation!$S$2:$S$64,1,FALSE)),0,1)</f>
        <v>0</v>
      </c>
    </row>
    <row r="577" spans="1:23" ht="15.75" x14ac:dyDescent="0.25">
      <c r="A577" s="155">
        <v>2017</v>
      </c>
      <c r="B577">
        <v>5</v>
      </c>
      <c r="C577">
        <v>18</v>
      </c>
      <c r="D577">
        <v>142</v>
      </c>
      <c r="E577" t="s">
        <v>128</v>
      </c>
      <c r="F577" t="s">
        <v>4021</v>
      </c>
      <c r="G577" s="154">
        <f>SUM(P577:W577)</f>
        <v>0</v>
      </c>
      <c r="H577" t="s">
        <v>4022</v>
      </c>
      <c r="I577" t="s">
        <v>90</v>
      </c>
      <c r="J577" t="s">
        <v>74</v>
      </c>
      <c r="K577" t="s">
        <v>75</v>
      </c>
      <c r="L577">
        <v>185</v>
      </c>
      <c r="M577" t="s">
        <v>4023</v>
      </c>
      <c r="N577" t="s">
        <v>4024</v>
      </c>
      <c r="P577" s="154">
        <f>IF(ISERROR(VLOOKUP($H577,Validation!$L$2:$L$64,1,FALSE)),0,1)</f>
        <v>0</v>
      </c>
      <c r="Q577" s="154">
        <f>IF(ISERROR(VLOOKUP($H577,Validation!$M$2:$M$64,1,FALSE)),0,1)</f>
        <v>0</v>
      </c>
      <c r="R577" s="158">
        <f>IF(ISERROR(VLOOKUP($H577,Validation!$N$2:$N$64,1,FALSE)),0,1)</f>
        <v>0</v>
      </c>
      <c r="S577" s="154">
        <f>IF(ISERROR(VLOOKUP($H577,Validation!$O$2:$O$64,1,FALSE)),0,1)</f>
        <v>0</v>
      </c>
      <c r="T577" s="154">
        <f>IF(ISERROR(VLOOKUP($H577,Validation!$P$2:$P$64,1,FALSE)),0,1)</f>
        <v>0</v>
      </c>
      <c r="U577" s="154">
        <f>IF(ISERROR(VLOOKUP($H577,Validation!$Q$2:$Q$64,1,FALSE)),0,1)</f>
        <v>0</v>
      </c>
      <c r="V577" s="154">
        <f>IF(ISERROR(VLOOKUP($H577,Validation!$R$2:$R$64,1,FALSE)),0,1)</f>
        <v>0</v>
      </c>
      <c r="W577" s="154">
        <f>IF(ISERROR(VLOOKUP($H577,Validation!$S$2:$S$64,1,FALSE)),0,1)</f>
        <v>0</v>
      </c>
    </row>
    <row r="578" spans="1:23" ht="15.75" x14ac:dyDescent="0.25">
      <c r="A578" s="155">
        <v>2017</v>
      </c>
      <c r="B578">
        <v>5</v>
      </c>
      <c r="C578">
        <v>19</v>
      </c>
      <c r="D578">
        <v>143</v>
      </c>
      <c r="E578" t="s">
        <v>24</v>
      </c>
      <c r="F578" t="s">
        <v>3360</v>
      </c>
      <c r="G578" s="154">
        <f>SUM(P578:W578)</f>
        <v>0</v>
      </c>
      <c r="H578" t="s">
        <v>4025</v>
      </c>
      <c r="I578" t="s">
        <v>85</v>
      </c>
      <c r="J578" t="s">
        <v>1151</v>
      </c>
      <c r="K578" t="s">
        <v>72</v>
      </c>
      <c r="L578">
        <v>164</v>
      </c>
      <c r="M578" t="s">
        <v>73</v>
      </c>
      <c r="N578" t="s">
        <v>3339</v>
      </c>
      <c r="P578" s="154">
        <f>IF(ISERROR(VLOOKUP($H578,Validation!$L$2:$L$64,1,FALSE)),0,1)</f>
        <v>0</v>
      </c>
      <c r="Q578" s="154">
        <f>IF(ISERROR(VLOOKUP($H578,Validation!$M$2:$M$64,1,FALSE)),0,1)</f>
        <v>0</v>
      </c>
      <c r="R578" s="158">
        <f>IF(ISERROR(VLOOKUP($H578,Validation!$N$2:$N$64,1,FALSE)),0,1)</f>
        <v>0</v>
      </c>
      <c r="S578" s="154">
        <f>IF(ISERROR(VLOOKUP($H578,Validation!$O$2:$O$64,1,FALSE)),0,1)</f>
        <v>0</v>
      </c>
      <c r="T578" s="154">
        <f>IF(ISERROR(VLOOKUP($H578,Validation!$P$2:$P$64,1,FALSE)),0,1)</f>
        <v>0</v>
      </c>
      <c r="U578" s="154">
        <f>IF(ISERROR(VLOOKUP($H578,Validation!$Q$2:$Q$64,1,FALSE)),0,1)</f>
        <v>0</v>
      </c>
      <c r="V578" s="154">
        <f>IF(ISERROR(VLOOKUP($H578,Validation!$R$2:$R$64,1,FALSE)),0,1)</f>
        <v>0</v>
      </c>
      <c r="W578" s="154">
        <f>IF(ISERROR(VLOOKUP($H578,Validation!$S$2:$S$64,1,FALSE)),0,1)</f>
        <v>0</v>
      </c>
    </row>
    <row r="579" spans="1:23" ht="15.75" x14ac:dyDescent="0.25">
      <c r="A579" s="155">
        <v>2017</v>
      </c>
      <c r="B579">
        <v>5</v>
      </c>
      <c r="C579">
        <v>20</v>
      </c>
      <c r="D579">
        <v>144</v>
      </c>
      <c r="E579" t="s">
        <v>13</v>
      </c>
      <c r="F579" t="s">
        <v>4026</v>
      </c>
      <c r="G579" s="154">
        <f>SUM(P579:W579)</f>
        <v>0</v>
      </c>
      <c r="H579" t="s">
        <v>4027</v>
      </c>
      <c r="I579" t="s">
        <v>90</v>
      </c>
      <c r="J579" t="s">
        <v>71</v>
      </c>
      <c r="K579" t="s">
        <v>72</v>
      </c>
      <c r="L579">
        <v>171</v>
      </c>
      <c r="M579" t="s">
        <v>132</v>
      </c>
      <c r="N579" t="s">
        <v>3237</v>
      </c>
      <c r="P579" s="154">
        <f>IF(ISERROR(VLOOKUP($H579,Validation!$L$2:$L$64,1,FALSE)),0,1)</f>
        <v>0</v>
      </c>
      <c r="Q579" s="154">
        <f>IF(ISERROR(VLOOKUP($H579,Validation!$M$2:$M$64,1,FALSE)),0,1)</f>
        <v>0</v>
      </c>
      <c r="R579" s="158">
        <f>IF(ISERROR(VLOOKUP($H579,Validation!$N$2:$N$64,1,FALSE)),0,1)</f>
        <v>0</v>
      </c>
      <c r="S579" s="154">
        <f>IF(ISERROR(VLOOKUP($H579,Validation!$O$2:$O$64,1,FALSE)),0,1)</f>
        <v>0</v>
      </c>
      <c r="T579" s="154">
        <f>IF(ISERROR(VLOOKUP($H579,Validation!$P$2:$P$64,1,FALSE)),0,1)</f>
        <v>0</v>
      </c>
      <c r="U579" s="154">
        <f>IF(ISERROR(VLOOKUP($H579,Validation!$Q$2:$Q$64,1,FALSE)),0,1)</f>
        <v>0</v>
      </c>
      <c r="V579" s="154">
        <f>IF(ISERROR(VLOOKUP($H579,Validation!$R$2:$R$64,1,FALSE)),0,1)</f>
        <v>0</v>
      </c>
      <c r="W579" s="154">
        <f>IF(ISERROR(VLOOKUP($H579,Validation!$S$2:$S$64,1,FALSE)),0,1)</f>
        <v>0</v>
      </c>
    </row>
    <row r="580" spans="1:23" ht="15.75" x14ac:dyDescent="0.25">
      <c r="A580" s="155">
        <v>2017</v>
      </c>
      <c r="B580">
        <v>5</v>
      </c>
      <c r="C580">
        <v>21</v>
      </c>
      <c r="D580">
        <v>145</v>
      </c>
      <c r="E580" t="s">
        <v>26</v>
      </c>
      <c r="G580" s="154">
        <f>SUM(P580:W580)</f>
        <v>0</v>
      </c>
      <c r="H580" t="s">
        <v>4028</v>
      </c>
      <c r="I580" t="s">
        <v>79</v>
      </c>
      <c r="J580" t="s">
        <v>94</v>
      </c>
      <c r="K580" t="s">
        <v>86</v>
      </c>
      <c r="L580">
        <v>179</v>
      </c>
      <c r="M580" t="s">
        <v>3847</v>
      </c>
      <c r="N580" t="s">
        <v>4029</v>
      </c>
      <c r="P580" s="154">
        <f>IF(ISERROR(VLOOKUP($H580,Validation!$L$2:$L$64,1,FALSE)),0,1)</f>
        <v>0</v>
      </c>
      <c r="Q580" s="154">
        <f>IF(ISERROR(VLOOKUP($H580,Validation!$M$2:$M$64,1,FALSE)),0,1)</f>
        <v>0</v>
      </c>
      <c r="R580" s="158">
        <f>IF(ISERROR(VLOOKUP($H580,Validation!$N$2:$N$64,1,FALSE)),0,1)</f>
        <v>0</v>
      </c>
      <c r="S580" s="154">
        <f>IF(ISERROR(VLOOKUP($H580,Validation!$O$2:$O$64,1,FALSE)),0,1)</f>
        <v>0</v>
      </c>
      <c r="T580" s="154">
        <f>IF(ISERROR(VLOOKUP($H580,Validation!$P$2:$P$64,1,FALSE)),0,1)</f>
        <v>0</v>
      </c>
      <c r="U580" s="154">
        <f>IF(ISERROR(VLOOKUP($H580,Validation!$Q$2:$Q$64,1,FALSE)),0,1)</f>
        <v>0</v>
      </c>
      <c r="V580" s="154">
        <f>IF(ISERROR(VLOOKUP($H580,Validation!$R$2:$R$64,1,FALSE)),0,1)</f>
        <v>0</v>
      </c>
      <c r="W580" s="154">
        <f>IF(ISERROR(VLOOKUP($H580,Validation!$S$2:$S$64,1,FALSE)),0,1)</f>
        <v>0</v>
      </c>
    </row>
    <row r="581" spans="1:23" ht="15.75" x14ac:dyDescent="0.25">
      <c r="A581" s="155">
        <v>2017</v>
      </c>
      <c r="B581">
        <v>5</v>
      </c>
      <c r="C581">
        <v>22</v>
      </c>
      <c r="D581">
        <v>146</v>
      </c>
      <c r="E581" t="s">
        <v>18</v>
      </c>
      <c r="G581" s="154">
        <f>SUM(P581:W581)</f>
        <v>0</v>
      </c>
      <c r="H581" t="s">
        <v>4030</v>
      </c>
      <c r="I581" t="s">
        <v>85</v>
      </c>
      <c r="J581" t="s">
        <v>81</v>
      </c>
      <c r="K581" t="s">
        <v>75</v>
      </c>
      <c r="L581">
        <v>192</v>
      </c>
      <c r="M581" t="s">
        <v>73</v>
      </c>
      <c r="N581" t="s">
        <v>1165</v>
      </c>
      <c r="P581" s="154">
        <f>IF(ISERROR(VLOOKUP($H581,Validation!$L$2:$L$64,1,FALSE)),0,1)</f>
        <v>0</v>
      </c>
      <c r="Q581" s="154">
        <f>IF(ISERROR(VLOOKUP($H581,Validation!$M$2:$M$64,1,FALSE)),0,1)</f>
        <v>0</v>
      </c>
      <c r="R581" s="158">
        <f>IF(ISERROR(VLOOKUP($H581,Validation!$N$2:$N$64,1,FALSE)),0,1)</f>
        <v>0</v>
      </c>
      <c r="S581" s="154">
        <f>IF(ISERROR(VLOOKUP($H581,Validation!$O$2:$O$64,1,FALSE)),0,1)</f>
        <v>0</v>
      </c>
      <c r="T581" s="154">
        <f>IF(ISERROR(VLOOKUP($H581,Validation!$P$2:$P$64,1,FALSE)),0,1)</f>
        <v>0</v>
      </c>
      <c r="U581" s="154">
        <f>IF(ISERROR(VLOOKUP($H581,Validation!$Q$2:$Q$64,1,FALSE)),0,1)</f>
        <v>0</v>
      </c>
      <c r="V581" s="154">
        <f>IF(ISERROR(VLOOKUP($H581,Validation!$R$2:$R$64,1,FALSE)),0,1)</f>
        <v>0</v>
      </c>
      <c r="W581" s="154">
        <f>IF(ISERROR(VLOOKUP($H581,Validation!$S$2:$S$64,1,FALSE)),0,1)</f>
        <v>0</v>
      </c>
    </row>
    <row r="582" spans="1:23" ht="15.75" x14ac:dyDescent="0.25">
      <c r="A582" s="155">
        <v>2017</v>
      </c>
      <c r="B582">
        <v>5</v>
      </c>
      <c r="C582">
        <v>23</v>
      </c>
      <c r="D582">
        <v>147</v>
      </c>
      <c r="E582" t="s">
        <v>21</v>
      </c>
      <c r="G582" s="154">
        <f>SUM(P582:W582)</f>
        <v>0</v>
      </c>
      <c r="H582" t="s">
        <v>4031</v>
      </c>
      <c r="I582" t="s">
        <v>79</v>
      </c>
      <c r="J582" t="s">
        <v>71</v>
      </c>
      <c r="K582" t="s">
        <v>78</v>
      </c>
      <c r="L582">
        <v>163</v>
      </c>
      <c r="M582" t="s">
        <v>73</v>
      </c>
      <c r="N582" t="s">
        <v>1082</v>
      </c>
      <c r="P582" s="154">
        <f>IF(ISERROR(VLOOKUP($H582,Validation!$L$2:$L$64,1,FALSE)),0,1)</f>
        <v>0</v>
      </c>
      <c r="Q582" s="154">
        <f>IF(ISERROR(VLOOKUP($H582,Validation!$M$2:$M$64,1,FALSE)),0,1)</f>
        <v>0</v>
      </c>
      <c r="R582" s="158">
        <f>IF(ISERROR(VLOOKUP($H582,Validation!$N$2:$N$64,1,FALSE)),0,1)</f>
        <v>0</v>
      </c>
      <c r="S582" s="154">
        <f>IF(ISERROR(VLOOKUP($H582,Validation!$O$2:$O$64,1,FALSE)),0,1)</f>
        <v>0</v>
      </c>
      <c r="T582" s="154">
        <f>IF(ISERROR(VLOOKUP($H582,Validation!$P$2:$P$64,1,FALSE)),0,1)</f>
        <v>0</v>
      </c>
      <c r="U582" s="154">
        <f>IF(ISERROR(VLOOKUP($H582,Validation!$Q$2:$Q$64,1,FALSE)),0,1)</f>
        <v>0</v>
      </c>
      <c r="V582" s="154">
        <f>IF(ISERROR(VLOOKUP($H582,Validation!$R$2:$R$64,1,FALSE)),0,1)</f>
        <v>0</v>
      </c>
      <c r="W582" s="154">
        <f>IF(ISERROR(VLOOKUP($H582,Validation!$S$2:$S$64,1,FALSE)),0,1)</f>
        <v>0</v>
      </c>
    </row>
    <row r="583" spans="1:23" ht="15.75" x14ac:dyDescent="0.25">
      <c r="A583" s="155">
        <v>2017</v>
      </c>
      <c r="B583">
        <v>5</v>
      </c>
      <c r="C583">
        <v>24</v>
      </c>
      <c r="D583">
        <v>148</v>
      </c>
      <c r="E583" t="s">
        <v>83</v>
      </c>
      <c r="G583" s="154">
        <f>SUM(P583:W583)</f>
        <v>0</v>
      </c>
      <c r="H583" t="s">
        <v>4032</v>
      </c>
      <c r="I583" t="s">
        <v>90</v>
      </c>
      <c r="J583" t="s">
        <v>71</v>
      </c>
      <c r="K583" t="s">
        <v>100</v>
      </c>
      <c r="L583">
        <v>208</v>
      </c>
      <c r="M583" t="s">
        <v>1158</v>
      </c>
      <c r="N583" t="s">
        <v>1226</v>
      </c>
      <c r="P583" s="154">
        <f>IF(ISERROR(VLOOKUP($H583,Validation!$L$2:$L$64,1,FALSE)),0,1)</f>
        <v>0</v>
      </c>
      <c r="Q583" s="154">
        <f>IF(ISERROR(VLOOKUP($H583,Validation!$M$2:$M$64,1,FALSE)),0,1)</f>
        <v>0</v>
      </c>
      <c r="R583" s="158">
        <f>IF(ISERROR(VLOOKUP($H583,Validation!$N$2:$N$64,1,FALSE)),0,1)</f>
        <v>0</v>
      </c>
      <c r="S583" s="154">
        <f>IF(ISERROR(VLOOKUP($H583,Validation!$O$2:$O$64,1,FALSE)),0,1)</f>
        <v>0</v>
      </c>
      <c r="T583" s="154">
        <f>IF(ISERROR(VLOOKUP($H583,Validation!$P$2:$P$64,1,FALSE)),0,1)</f>
        <v>0</v>
      </c>
      <c r="U583" s="154">
        <f>IF(ISERROR(VLOOKUP($H583,Validation!$Q$2:$Q$64,1,FALSE)),0,1)</f>
        <v>0</v>
      </c>
      <c r="V583" s="154">
        <f>IF(ISERROR(VLOOKUP($H583,Validation!$R$2:$R$64,1,FALSE)),0,1)</f>
        <v>0</v>
      </c>
      <c r="W583" s="154">
        <f>IF(ISERROR(VLOOKUP($H583,Validation!$S$2:$S$64,1,FALSE)),0,1)</f>
        <v>0</v>
      </c>
    </row>
    <row r="584" spans="1:23" ht="15.75" x14ac:dyDescent="0.25">
      <c r="A584" s="155">
        <v>2017</v>
      </c>
      <c r="B584">
        <v>5</v>
      </c>
      <c r="C584">
        <v>25</v>
      </c>
      <c r="D584">
        <v>149</v>
      </c>
      <c r="E584" t="s">
        <v>22</v>
      </c>
      <c r="G584" s="154">
        <f>SUM(P584:W584)</f>
        <v>0</v>
      </c>
      <c r="H584" t="s">
        <v>4033</v>
      </c>
      <c r="I584" t="s">
        <v>79</v>
      </c>
      <c r="J584" t="s">
        <v>71</v>
      </c>
      <c r="K584" t="s">
        <v>75</v>
      </c>
      <c r="L584">
        <v>188</v>
      </c>
      <c r="M584" t="s">
        <v>82</v>
      </c>
      <c r="N584" t="s">
        <v>3518</v>
      </c>
      <c r="P584" s="154">
        <f>IF(ISERROR(VLOOKUP($H584,Validation!$L$2:$L$64,1,FALSE)),0,1)</f>
        <v>0</v>
      </c>
      <c r="Q584" s="154">
        <f>IF(ISERROR(VLOOKUP($H584,Validation!$M$2:$M$64,1,FALSE)),0,1)</f>
        <v>0</v>
      </c>
      <c r="R584" s="158">
        <f>IF(ISERROR(VLOOKUP($H584,Validation!$N$2:$N$64,1,FALSE)),0,1)</f>
        <v>0</v>
      </c>
      <c r="S584" s="154">
        <f>IF(ISERROR(VLOOKUP($H584,Validation!$O$2:$O$64,1,FALSE)),0,1)</f>
        <v>0</v>
      </c>
      <c r="T584" s="154">
        <f>IF(ISERROR(VLOOKUP($H584,Validation!$P$2:$P$64,1,FALSE)),0,1)</f>
        <v>0</v>
      </c>
      <c r="U584" s="154">
        <f>IF(ISERROR(VLOOKUP($H584,Validation!$Q$2:$Q$64,1,FALSE)),0,1)</f>
        <v>0</v>
      </c>
      <c r="V584" s="154">
        <f>IF(ISERROR(VLOOKUP($H584,Validation!$R$2:$R$64,1,FALSE)),0,1)</f>
        <v>0</v>
      </c>
      <c r="W584" s="154">
        <f>IF(ISERROR(VLOOKUP($H584,Validation!$S$2:$S$64,1,FALSE)),0,1)</f>
        <v>0</v>
      </c>
    </row>
    <row r="585" spans="1:23" ht="15.75" x14ac:dyDescent="0.25">
      <c r="A585" s="155">
        <v>2017</v>
      </c>
      <c r="B585">
        <v>5</v>
      </c>
      <c r="C585">
        <v>26</v>
      </c>
      <c r="D585">
        <v>150</v>
      </c>
      <c r="E585" t="s">
        <v>13</v>
      </c>
      <c r="G585" s="154">
        <f>SUM(P585:W585)</f>
        <v>0</v>
      </c>
      <c r="H585" t="s">
        <v>4034</v>
      </c>
      <c r="I585" t="s">
        <v>79</v>
      </c>
      <c r="J585" t="s">
        <v>80</v>
      </c>
      <c r="K585" t="s">
        <v>78</v>
      </c>
      <c r="L585">
        <v>161</v>
      </c>
      <c r="M585" t="s">
        <v>3246</v>
      </c>
      <c r="N585" t="s">
        <v>4035</v>
      </c>
      <c r="P585" s="154">
        <f>IF(ISERROR(VLOOKUP($H585,Validation!$L$2:$L$64,1,FALSE)),0,1)</f>
        <v>0</v>
      </c>
      <c r="Q585" s="154">
        <f>IF(ISERROR(VLOOKUP($H585,Validation!$M$2:$M$64,1,FALSE)),0,1)</f>
        <v>0</v>
      </c>
      <c r="R585" s="158">
        <f>IF(ISERROR(VLOOKUP($H585,Validation!$N$2:$N$64,1,FALSE)),0,1)</f>
        <v>0</v>
      </c>
      <c r="S585" s="154">
        <f>IF(ISERROR(VLOOKUP($H585,Validation!$O$2:$O$64,1,FALSE)),0,1)</f>
        <v>0</v>
      </c>
      <c r="T585" s="154">
        <f>IF(ISERROR(VLOOKUP($H585,Validation!$P$2:$P$64,1,FALSE)),0,1)</f>
        <v>0</v>
      </c>
      <c r="U585" s="154">
        <f>IF(ISERROR(VLOOKUP($H585,Validation!$Q$2:$Q$64,1,FALSE)),0,1)</f>
        <v>0</v>
      </c>
      <c r="V585" s="154">
        <f>IF(ISERROR(VLOOKUP($H585,Validation!$R$2:$R$64,1,FALSE)),0,1)</f>
        <v>0</v>
      </c>
      <c r="W585" s="154">
        <f>IF(ISERROR(VLOOKUP($H585,Validation!$S$2:$S$64,1,FALSE)),0,1)</f>
        <v>0</v>
      </c>
    </row>
    <row r="586" spans="1:23" ht="15.75" x14ac:dyDescent="0.25">
      <c r="A586" s="155">
        <v>2017</v>
      </c>
      <c r="B586">
        <v>5</v>
      </c>
      <c r="C586">
        <v>27</v>
      </c>
      <c r="D586">
        <v>151</v>
      </c>
      <c r="E586" t="s">
        <v>1119</v>
      </c>
      <c r="G586" s="154">
        <f>SUM(P586:W586)</f>
        <v>0</v>
      </c>
      <c r="H586" t="s">
        <v>4036</v>
      </c>
      <c r="I586" t="s">
        <v>79</v>
      </c>
      <c r="J586" t="s">
        <v>94</v>
      </c>
      <c r="K586" t="s">
        <v>72</v>
      </c>
      <c r="L586">
        <v>194</v>
      </c>
      <c r="M586" t="s">
        <v>98</v>
      </c>
      <c r="N586" t="s">
        <v>3601</v>
      </c>
      <c r="P586" s="154">
        <f>IF(ISERROR(VLOOKUP($H586,Validation!$L$2:$L$64,1,FALSE)),0,1)</f>
        <v>0</v>
      </c>
      <c r="Q586" s="154">
        <f>IF(ISERROR(VLOOKUP($H586,Validation!$M$2:$M$64,1,FALSE)),0,1)</f>
        <v>0</v>
      </c>
      <c r="R586" s="158">
        <f>IF(ISERROR(VLOOKUP($H586,Validation!$N$2:$N$64,1,FALSE)),0,1)</f>
        <v>0</v>
      </c>
      <c r="S586" s="154">
        <f>IF(ISERROR(VLOOKUP($H586,Validation!$O$2:$O$64,1,FALSE)),0,1)</f>
        <v>0</v>
      </c>
      <c r="T586" s="154">
        <f>IF(ISERROR(VLOOKUP($H586,Validation!$P$2:$P$64,1,FALSE)),0,1)</f>
        <v>0</v>
      </c>
      <c r="U586" s="154">
        <f>IF(ISERROR(VLOOKUP($H586,Validation!$Q$2:$Q$64,1,FALSE)),0,1)</f>
        <v>0</v>
      </c>
      <c r="V586" s="154">
        <f>IF(ISERROR(VLOOKUP($H586,Validation!$R$2:$R$64,1,FALSE)),0,1)</f>
        <v>0</v>
      </c>
      <c r="W586" s="154">
        <f>IF(ISERROR(VLOOKUP($H586,Validation!$S$2:$S$64,1,FALSE)),0,1)</f>
        <v>0</v>
      </c>
    </row>
    <row r="587" spans="1:23" ht="15.75" x14ac:dyDescent="0.25">
      <c r="A587" s="155">
        <v>2017</v>
      </c>
      <c r="B587">
        <v>5</v>
      </c>
      <c r="C587">
        <v>28</v>
      </c>
      <c r="D587">
        <v>152</v>
      </c>
      <c r="E587" t="s">
        <v>29</v>
      </c>
      <c r="F587" t="s">
        <v>4037</v>
      </c>
      <c r="G587" s="154">
        <f>SUM(P587:W587)</f>
        <v>0</v>
      </c>
      <c r="H587" t="s">
        <v>4038</v>
      </c>
      <c r="I587" t="s">
        <v>90</v>
      </c>
      <c r="J587" t="s">
        <v>4039</v>
      </c>
      <c r="K587" t="s">
        <v>72</v>
      </c>
      <c r="L587">
        <v>174</v>
      </c>
      <c r="M587" t="s">
        <v>3612</v>
      </c>
      <c r="N587" t="s">
        <v>4040</v>
      </c>
      <c r="P587" s="154">
        <f>IF(ISERROR(VLOOKUP($H587,Validation!$L$2:$L$64,1,FALSE)),0,1)</f>
        <v>0</v>
      </c>
      <c r="Q587" s="154">
        <f>IF(ISERROR(VLOOKUP($H587,Validation!$M$2:$M$64,1,FALSE)),0,1)</f>
        <v>0</v>
      </c>
      <c r="R587" s="158">
        <f>IF(ISERROR(VLOOKUP($H587,Validation!$N$2:$N$64,1,FALSE)),0,1)</f>
        <v>0</v>
      </c>
      <c r="S587" s="154">
        <f>IF(ISERROR(VLOOKUP($H587,Validation!$O$2:$O$64,1,FALSE)),0,1)</f>
        <v>0</v>
      </c>
      <c r="T587" s="154">
        <f>IF(ISERROR(VLOOKUP($H587,Validation!$P$2:$P$64,1,FALSE)),0,1)</f>
        <v>0</v>
      </c>
      <c r="U587" s="154">
        <f>IF(ISERROR(VLOOKUP($H587,Validation!$Q$2:$Q$64,1,FALSE)),0,1)</f>
        <v>0</v>
      </c>
      <c r="V587" s="154">
        <f>IF(ISERROR(VLOOKUP($H587,Validation!$R$2:$R$64,1,FALSE)),0,1)</f>
        <v>0</v>
      </c>
      <c r="W587" s="154">
        <f>IF(ISERROR(VLOOKUP($H587,Validation!$S$2:$S$64,1,FALSE)),0,1)</f>
        <v>0</v>
      </c>
    </row>
    <row r="588" spans="1:23" ht="15.75" x14ac:dyDescent="0.25">
      <c r="A588" s="155">
        <v>2017</v>
      </c>
      <c r="B588">
        <v>5</v>
      </c>
      <c r="C588">
        <v>29</v>
      </c>
      <c r="D588">
        <v>153</v>
      </c>
      <c r="E588" t="s">
        <v>6</v>
      </c>
      <c r="G588" s="154">
        <f>SUM(P588:W588)</f>
        <v>0</v>
      </c>
      <c r="H588" t="s">
        <v>4041</v>
      </c>
      <c r="I588" t="s">
        <v>121</v>
      </c>
      <c r="J588" t="s">
        <v>94</v>
      </c>
      <c r="K588" t="s">
        <v>75</v>
      </c>
      <c r="L588">
        <v>178</v>
      </c>
      <c r="M588" t="s">
        <v>98</v>
      </c>
      <c r="N588" t="s">
        <v>1211</v>
      </c>
      <c r="P588" s="154">
        <f>IF(ISERROR(VLOOKUP($H588,Validation!$L$2:$L$64,1,FALSE)),0,1)</f>
        <v>0</v>
      </c>
      <c r="Q588" s="154">
        <f>IF(ISERROR(VLOOKUP($H588,Validation!$M$2:$M$64,1,FALSE)),0,1)</f>
        <v>0</v>
      </c>
      <c r="R588" s="158">
        <f>IF(ISERROR(VLOOKUP($H588,Validation!$N$2:$N$64,1,FALSE)),0,1)</f>
        <v>0</v>
      </c>
      <c r="S588" s="154">
        <f>IF(ISERROR(VLOOKUP($H588,Validation!$O$2:$O$64,1,FALSE)),0,1)</f>
        <v>0</v>
      </c>
      <c r="T588" s="154">
        <f>IF(ISERROR(VLOOKUP($H588,Validation!$P$2:$P$64,1,FALSE)),0,1)</f>
        <v>0</v>
      </c>
      <c r="U588" s="154">
        <f>IF(ISERROR(VLOOKUP($H588,Validation!$Q$2:$Q$64,1,FALSE)),0,1)</f>
        <v>0</v>
      </c>
      <c r="V588" s="154">
        <f>IF(ISERROR(VLOOKUP($H588,Validation!$R$2:$R$64,1,FALSE)),0,1)</f>
        <v>0</v>
      </c>
      <c r="W588" s="154">
        <f>IF(ISERROR(VLOOKUP($H588,Validation!$S$2:$S$64,1,FALSE)),0,1)</f>
        <v>0</v>
      </c>
    </row>
    <row r="589" spans="1:23" ht="15.75" x14ac:dyDescent="0.25">
      <c r="A589" s="155">
        <v>2017</v>
      </c>
      <c r="B589">
        <v>5</v>
      </c>
      <c r="C589">
        <v>30</v>
      </c>
      <c r="D589">
        <v>154</v>
      </c>
      <c r="E589" t="s">
        <v>3081</v>
      </c>
      <c r="G589" s="154">
        <f>SUM(P589:W589)</f>
        <v>0</v>
      </c>
      <c r="H589" t="s">
        <v>4042</v>
      </c>
      <c r="I589" t="s">
        <v>121</v>
      </c>
      <c r="J589" t="s">
        <v>80</v>
      </c>
      <c r="K589" t="s">
        <v>77</v>
      </c>
      <c r="L589">
        <v>165</v>
      </c>
      <c r="M589" t="s">
        <v>3476</v>
      </c>
      <c r="N589" t="s">
        <v>4043</v>
      </c>
      <c r="P589" s="154">
        <f>IF(ISERROR(VLOOKUP($H589,Validation!$L$2:$L$64,1,FALSE)),0,1)</f>
        <v>0</v>
      </c>
      <c r="Q589" s="154">
        <f>IF(ISERROR(VLOOKUP($H589,Validation!$M$2:$M$64,1,FALSE)),0,1)</f>
        <v>0</v>
      </c>
      <c r="R589" s="158">
        <f>IF(ISERROR(VLOOKUP($H589,Validation!$N$2:$N$64,1,FALSE)),0,1)</f>
        <v>0</v>
      </c>
      <c r="S589" s="154">
        <f>IF(ISERROR(VLOOKUP($H589,Validation!$O$2:$O$64,1,FALSE)),0,1)</f>
        <v>0</v>
      </c>
      <c r="T589" s="154">
        <f>IF(ISERROR(VLOOKUP($H589,Validation!$P$2:$P$64,1,FALSE)),0,1)</f>
        <v>0</v>
      </c>
      <c r="U589" s="154">
        <f>IF(ISERROR(VLOOKUP($H589,Validation!$Q$2:$Q$64,1,FALSE)),0,1)</f>
        <v>0</v>
      </c>
      <c r="V589" s="154">
        <f>IF(ISERROR(VLOOKUP($H589,Validation!$R$2:$R$64,1,FALSE)),0,1)</f>
        <v>0</v>
      </c>
      <c r="W589" s="154">
        <f>IF(ISERROR(VLOOKUP($H589,Validation!$S$2:$S$64,1,FALSE)),0,1)</f>
        <v>0</v>
      </c>
    </row>
    <row r="590" spans="1:23" ht="15.75" x14ac:dyDescent="0.25">
      <c r="A590" s="155">
        <v>2017</v>
      </c>
      <c r="B590">
        <v>5</v>
      </c>
      <c r="C590">
        <v>31</v>
      </c>
      <c r="D590">
        <v>155</v>
      </c>
      <c r="E590" t="s">
        <v>29</v>
      </c>
      <c r="G590" s="154">
        <f>SUM(P590:W590)</f>
        <v>0</v>
      </c>
      <c r="H590" t="s">
        <v>4044</v>
      </c>
      <c r="I590" t="s">
        <v>70</v>
      </c>
      <c r="J590" t="s">
        <v>94</v>
      </c>
      <c r="K590" t="s">
        <v>78</v>
      </c>
      <c r="L590">
        <v>185</v>
      </c>
      <c r="M590" t="s">
        <v>95</v>
      </c>
      <c r="N590" t="s">
        <v>3275</v>
      </c>
      <c r="P590" s="154">
        <f>IF(ISERROR(VLOOKUP($H590,Validation!$L$2:$L$64,1,FALSE)),0,1)</f>
        <v>0</v>
      </c>
      <c r="Q590" s="154">
        <f>IF(ISERROR(VLOOKUP($H590,Validation!$M$2:$M$64,1,FALSE)),0,1)</f>
        <v>0</v>
      </c>
      <c r="R590" s="158">
        <f>IF(ISERROR(VLOOKUP($H590,Validation!$N$2:$N$64,1,FALSE)),0,1)</f>
        <v>0</v>
      </c>
      <c r="S590" s="154">
        <f>IF(ISERROR(VLOOKUP($H590,Validation!$O$2:$O$64,1,FALSE)),0,1)</f>
        <v>0</v>
      </c>
      <c r="T590" s="154">
        <f>IF(ISERROR(VLOOKUP($H590,Validation!$P$2:$P$64,1,FALSE)),0,1)</f>
        <v>0</v>
      </c>
      <c r="U590" s="154">
        <f>IF(ISERROR(VLOOKUP($H590,Validation!$Q$2:$Q$64,1,FALSE)),0,1)</f>
        <v>0</v>
      </c>
      <c r="V590" s="154">
        <f>IF(ISERROR(VLOOKUP($H590,Validation!$R$2:$R$64,1,FALSE)),0,1)</f>
        <v>0</v>
      </c>
      <c r="W590" s="154">
        <f>IF(ISERROR(VLOOKUP($H590,Validation!$S$2:$S$64,1,FALSE)),0,1)</f>
        <v>0</v>
      </c>
    </row>
    <row r="591" spans="1:23" ht="15.75" x14ac:dyDescent="0.25">
      <c r="A591" s="155">
        <v>2017</v>
      </c>
      <c r="B591">
        <v>6</v>
      </c>
      <c r="C591">
        <v>1</v>
      </c>
      <c r="D591">
        <v>156</v>
      </c>
      <c r="E591" t="s">
        <v>15</v>
      </c>
      <c r="F591" t="s">
        <v>3430</v>
      </c>
      <c r="G591" s="154">
        <f>SUM(P591:W591)</f>
        <v>0</v>
      </c>
      <c r="H591" t="s">
        <v>4045</v>
      </c>
      <c r="I591" t="s">
        <v>85</v>
      </c>
      <c r="J591" t="s">
        <v>81</v>
      </c>
      <c r="K591" t="s">
        <v>3093</v>
      </c>
      <c r="L591">
        <v>185</v>
      </c>
      <c r="M591" t="s">
        <v>84</v>
      </c>
      <c r="N591" t="s">
        <v>4046</v>
      </c>
      <c r="P591" s="154">
        <f>IF(ISERROR(VLOOKUP($H591,Validation!$L$2:$L$64,1,FALSE)),0,1)</f>
        <v>0</v>
      </c>
      <c r="Q591" s="154">
        <f>IF(ISERROR(VLOOKUP($H591,Validation!$M$2:$M$64,1,FALSE)),0,1)</f>
        <v>0</v>
      </c>
      <c r="R591" s="158">
        <f>IF(ISERROR(VLOOKUP($H591,Validation!$N$2:$N$64,1,FALSE)),0,1)</f>
        <v>0</v>
      </c>
      <c r="S591" s="154">
        <f>IF(ISERROR(VLOOKUP($H591,Validation!$O$2:$O$64,1,FALSE)),0,1)</f>
        <v>0</v>
      </c>
      <c r="T591" s="154">
        <f>IF(ISERROR(VLOOKUP($H591,Validation!$P$2:$P$64,1,FALSE)),0,1)</f>
        <v>0</v>
      </c>
      <c r="U591" s="154">
        <f>IF(ISERROR(VLOOKUP($H591,Validation!$Q$2:$Q$64,1,FALSE)),0,1)</f>
        <v>0</v>
      </c>
      <c r="V591" s="154">
        <f>IF(ISERROR(VLOOKUP($H591,Validation!$R$2:$R$64,1,FALSE)),0,1)</f>
        <v>0</v>
      </c>
      <c r="W591" s="154">
        <f>IF(ISERROR(VLOOKUP($H591,Validation!$S$2:$S$64,1,FALSE)),0,1)</f>
        <v>0</v>
      </c>
    </row>
    <row r="592" spans="1:23" ht="15.75" x14ac:dyDescent="0.25">
      <c r="A592" s="155">
        <v>2017</v>
      </c>
      <c r="B592">
        <v>6</v>
      </c>
      <c r="C592">
        <v>2</v>
      </c>
      <c r="D592">
        <v>157</v>
      </c>
      <c r="E592" t="s">
        <v>26</v>
      </c>
      <c r="F592" t="s">
        <v>4047</v>
      </c>
      <c r="G592" s="154">
        <f>SUM(P592:W592)</f>
        <v>0</v>
      </c>
      <c r="H592" t="s">
        <v>4048</v>
      </c>
      <c r="I592" t="s">
        <v>70</v>
      </c>
      <c r="J592" t="s">
        <v>80</v>
      </c>
      <c r="K592" t="s">
        <v>72</v>
      </c>
      <c r="L592">
        <v>178</v>
      </c>
      <c r="M592" t="s">
        <v>3246</v>
      </c>
      <c r="N592" t="s">
        <v>4049</v>
      </c>
      <c r="P592" s="154">
        <f>IF(ISERROR(VLOOKUP($H592,Validation!$L$2:$L$64,1,FALSE)),0,1)</f>
        <v>0</v>
      </c>
      <c r="Q592" s="154">
        <f>IF(ISERROR(VLOOKUP($H592,Validation!$M$2:$M$64,1,FALSE)),0,1)</f>
        <v>0</v>
      </c>
      <c r="R592" s="158">
        <f>IF(ISERROR(VLOOKUP($H592,Validation!$N$2:$N$64,1,FALSE)),0,1)</f>
        <v>0</v>
      </c>
      <c r="S592" s="154">
        <f>IF(ISERROR(VLOOKUP($H592,Validation!$O$2:$O$64,1,FALSE)),0,1)</f>
        <v>0</v>
      </c>
      <c r="T592" s="154">
        <f>IF(ISERROR(VLOOKUP($H592,Validation!$P$2:$P$64,1,FALSE)),0,1)</f>
        <v>0</v>
      </c>
      <c r="U592" s="154">
        <f>IF(ISERROR(VLOOKUP($H592,Validation!$Q$2:$Q$64,1,FALSE)),0,1)</f>
        <v>0</v>
      </c>
      <c r="V592" s="154">
        <f>IF(ISERROR(VLOOKUP($H592,Validation!$R$2:$R$64,1,FALSE)),0,1)</f>
        <v>0</v>
      </c>
      <c r="W592" s="154">
        <f>IF(ISERROR(VLOOKUP($H592,Validation!$S$2:$S$64,1,FALSE)),0,1)</f>
        <v>0</v>
      </c>
    </row>
    <row r="593" spans="1:23" ht="15.75" x14ac:dyDescent="0.25">
      <c r="A593" s="155">
        <v>2017</v>
      </c>
      <c r="B593">
        <v>6</v>
      </c>
      <c r="C593">
        <v>3</v>
      </c>
      <c r="D593">
        <v>158</v>
      </c>
      <c r="E593" t="s">
        <v>128</v>
      </c>
      <c r="G593" s="154">
        <f>SUM(P593:W593)</f>
        <v>0</v>
      </c>
      <c r="H593" t="s">
        <v>4050</v>
      </c>
      <c r="I593" t="s">
        <v>70</v>
      </c>
      <c r="J593" t="s">
        <v>71</v>
      </c>
      <c r="K593" t="s">
        <v>78</v>
      </c>
      <c r="L593">
        <v>190</v>
      </c>
      <c r="M593" t="s">
        <v>1186</v>
      </c>
      <c r="N593" t="s">
        <v>4051</v>
      </c>
      <c r="P593" s="154">
        <f>IF(ISERROR(VLOOKUP($H593,Validation!$L$2:$L$64,1,FALSE)),0,1)</f>
        <v>0</v>
      </c>
      <c r="Q593" s="154">
        <f>IF(ISERROR(VLOOKUP($H593,Validation!$M$2:$M$64,1,FALSE)),0,1)</f>
        <v>0</v>
      </c>
      <c r="R593" s="158">
        <f>IF(ISERROR(VLOOKUP($H593,Validation!$N$2:$N$64,1,FALSE)),0,1)</f>
        <v>0</v>
      </c>
      <c r="S593" s="154">
        <f>IF(ISERROR(VLOOKUP($H593,Validation!$O$2:$O$64,1,FALSE)),0,1)</f>
        <v>0</v>
      </c>
      <c r="T593" s="154">
        <f>IF(ISERROR(VLOOKUP($H593,Validation!$P$2:$P$64,1,FALSE)),0,1)</f>
        <v>0</v>
      </c>
      <c r="U593" s="154">
        <f>IF(ISERROR(VLOOKUP($H593,Validation!$Q$2:$Q$64,1,FALSE)),0,1)</f>
        <v>0</v>
      </c>
      <c r="V593" s="154">
        <f>IF(ISERROR(VLOOKUP($H593,Validation!$R$2:$R$64,1,FALSE)),0,1)</f>
        <v>0</v>
      </c>
      <c r="W593" s="154">
        <f>IF(ISERROR(VLOOKUP($H593,Validation!$S$2:$S$64,1,FALSE)),0,1)</f>
        <v>0</v>
      </c>
    </row>
    <row r="594" spans="1:23" ht="15.75" x14ac:dyDescent="0.25">
      <c r="A594" s="155">
        <v>2017</v>
      </c>
      <c r="B594">
        <v>6</v>
      </c>
      <c r="C594">
        <v>4</v>
      </c>
      <c r="D594">
        <v>159</v>
      </c>
      <c r="E594" t="s">
        <v>30</v>
      </c>
      <c r="F594" t="s">
        <v>4052</v>
      </c>
      <c r="G594" s="154">
        <f>SUM(P594:W594)</f>
        <v>0</v>
      </c>
      <c r="H594" t="s">
        <v>4053</v>
      </c>
      <c r="I594" t="s">
        <v>85</v>
      </c>
      <c r="J594" t="s">
        <v>74</v>
      </c>
      <c r="K594" t="s">
        <v>97</v>
      </c>
      <c r="L594">
        <v>190</v>
      </c>
      <c r="M594" t="s">
        <v>82</v>
      </c>
      <c r="N594" t="s">
        <v>1093</v>
      </c>
      <c r="P594" s="154">
        <f>IF(ISERROR(VLOOKUP($H594,Validation!$L$2:$L$64,1,FALSE)),0,1)</f>
        <v>0</v>
      </c>
      <c r="Q594" s="154">
        <f>IF(ISERROR(VLOOKUP($H594,Validation!$M$2:$M$64,1,FALSE)),0,1)</f>
        <v>0</v>
      </c>
      <c r="R594" s="158">
        <f>IF(ISERROR(VLOOKUP($H594,Validation!$N$2:$N$64,1,FALSE)),0,1)</f>
        <v>0</v>
      </c>
      <c r="S594" s="154">
        <f>IF(ISERROR(VLOOKUP($H594,Validation!$O$2:$O$64,1,FALSE)),0,1)</f>
        <v>0</v>
      </c>
      <c r="T594" s="154">
        <f>IF(ISERROR(VLOOKUP($H594,Validation!$P$2:$P$64,1,FALSE)),0,1)</f>
        <v>0</v>
      </c>
      <c r="U594" s="154">
        <f>IF(ISERROR(VLOOKUP($H594,Validation!$Q$2:$Q$64,1,FALSE)),0,1)</f>
        <v>0</v>
      </c>
      <c r="V594" s="154">
        <f>IF(ISERROR(VLOOKUP($H594,Validation!$R$2:$R$64,1,FALSE)),0,1)</f>
        <v>0</v>
      </c>
      <c r="W594" s="154">
        <f>IF(ISERROR(VLOOKUP($H594,Validation!$S$2:$S$64,1,FALSE)),0,1)</f>
        <v>0</v>
      </c>
    </row>
    <row r="595" spans="1:23" ht="15.75" x14ac:dyDescent="0.25">
      <c r="A595" s="155">
        <v>2017</v>
      </c>
      <c r="B595">
        <v>6</v>
      </c>
      <c r="C595">
        <v>5</v>
      </c>
      <c r="D595">
        <v>160</v>
      </c>
      <c r="E595" t="s">
        <v>24</v>
      </c>
      <c r="G595" s="154">
        <f>SUM(P595:W595)</f>
        <v>0</v>
      </c>
      <c r="H595" t="s">
        <v>4054</v>
      </c>
      <c r="I595" t="s">
        <v>70</v>
      </c>
      <c r="J595" t="s">
        <v>88</v>
      </c>
      <c r="K595" t="s">
        <v>99</v>
      </c>
      <c r="L595">
        <v>198</v>
      </c>
      <c r="M595" t="s">
        <v>3312</v>
      </c>
      <c r="N595" t="s">
        <v>3457</v>
      </c>
      <c r="P595" s="154">
        <f>IF(ISERROR(VLOOKUP($H595,Validation!$L$2:$L$64,1,FALSE)),0,1)</f>
        <v>0</v>
      </c>
      <c r="Q595" s="154">
        <f>IF(ISERROR(VLOOKUP($H595,Validation!$M$2:$M$64,1,FALSE)),0,1)</f>
        <v>0</v>
      </c>
      <c r="R595" s="158">
        <f>IF(ISERROR(VLOOKUP($H595,Validation!$N$2:$N$64,1,FALSE)),0,1)</f>
        <v>0</v>
      </c>
      <c r="S595" s="154">
        <f>IF(ISERROR(VLOOKUP($H595,Validation!$O$2:$O$64,1,FALSE)),0,1)</f>
        <v>0</v>
      </c>
      <c r="T595" s="154">
        <f>IF(ISERROR(VLOOKUP($H595,Validation!$P$2:$P$64,1,FALSE)),0,1)</f>
        <v>0</v>
      </c>
      <c r="U595" s="154">
        <f>IF(ISERROR(VLOOKUP($H595,Validation!$Q$2:$Q$64,1,FALSE)),0,1)</f>
        <v>0</v>
      </c>
      <c r="V595" s="154">
        <f>IF(ISERROR(VLOOKUP($H595,Validation!$R$2:$R$64,1,FALSE)),0,1)</f>
        <v>0</v>
      </c>
      <c r="W595" s="154">
        <f>IF(ISERROR(VLOOKUP($H595,Validation!$S$2:$S$64,1,FALSE)),0,1)</f>
        <v>0</v>
      </c>
    </row>
    <row r="596" spans="1:23" ht="15.75" x14ac:dyDescent="0.25">
      <c r="A596" s="155">
        <v>2017</v>
      </c>
      <c r="B596">
        <v>6</v>
      </c>
      <c r="C596">
        <v>6</v>
      </c>
      <c r="D596">
        <v>161</v>
      </c>
      <c r="E596" t="s">
        <v>128</v>
      </c>
      <c r="F596" t="s">
        <v>4055</v>
      </c>
      <c r="G596" s="154">
        <f>SUM(P596:W596)</f>
        <v>0</v>
      </c>
      <c r="H596" t="s">
        <v>4056</v>
      </c>
      <c r="I596" t="s">
        <v>121</v>
      </c>
      <c r="J596" t="s">
        <v>80</v>
      </c>
      <c r="K596" t="s">
        <v>86</v>
      </c>
      <c r="L596">
        <v>209</v>
      </c>
      <c r="M596" t="s">
        <v>3221</v>
      </c>
      <c r="N596" t="s">
        <v>4057</v>
      </c>
      <c r="P596" s="154">
        <f>IF(ISERROR(VLOOKUP($H596,Validation!$L$2:$L$64,1,FALSE)),0,1)</f>
        <v>0</v>
      </c>
      <c r="Q596" s="154">
        <f>IF(ISERROR(VLOOKUP($H596,Validation!$M$2:$M$64,1,FALSE)),0,1)</f>
        <v>0</v>
      </c>
      <c r="R596" s="158">
        <f>IF(ISERROR(VLOOKUP($H596,Validation!$N$2:$N$64,1,FALSE)),0,1)</f>
        <v>0</v>
      </c>
      <c r="S596" s="154">
        <f>IF(ISERROR(VLOOKUP($H596,Validation!$O$2:$O$64,1,FALSE)),0,1)</f>
        <v>0</v>
      </c>
      <c r="T596" s="154">
        <f>IF(ISERROR(VLOOKUP($H596,Validation!$P$2:$P$64,1,FALSE)),0,1)</f>
        <v>0</v>
      </c>
      <c r="U596" s="154">
        <f>IF(ISERROR(VLOOKUP($H596,Validation!$Q$2:$Q$64,1,FALSE)),0,1)</f>
        <v>0</v>
      </c>
      <c r="V596" s="154">
        <f>IF(ISERROR(VLOOKUP($H596,Validation!$R$2:$R$64,1,FALSE)),0,1)</f>
        <v>0</v>
      </c>
      <c r="W596" s="154">
        <f>IF(ISERROR(VLOOKUP($H596,Validation!$S$2:$S$64,1,FALSE)),0,1)</f>
        <v>0</v>
      </c>
    </row>
    <row r="597" spans="1:23" ht="15.75" x14ac:dyDescent="0.25">
      <c r="A597" s="155">
        <v>2017</v>
      </c>
      <c r="B597">
        <v>6</v>
      </c>
      <c r="C597">
        <v>7</v>
      </c>
      <c r="D597">
        <v>162</v>
      </c>
      <c r="E597" t="s">
        <v>17</v>
      </c>
      <c r="G597" s="154">
        <f>SUM(P597:W597)</f>
        <v>0</v>
      </c>
      <c r="H597" t="s">
        <v>4058</v>
      </c>
      <c r="I597" t="s">
        <v>85</v>
      </c>
      <c r="J597" t="s">
        <v>74</v>
      </c>
      <c r="K597" t="s">
        <v>100</v>
      </c>
      <c r="L597">
        <v>204</v>
      </c>
      <c r="M597" t="s">
        <v>93</v>
      </c>
      <c r="N597" t="s">
        <v>3385</v>
      </c>
      <c r="P597" s="154">
        <f>IF(ISERROR(VLOOKUP($H597,Validation!$L$2:$L$64,1,FALSE)),0,1)</f>
        <v>0</v>
      </c>
      <c r="Q597" s="154">
        <f>IF(ISERROR(VLOOKUP($H597,Validation!$M$2:$M$64,1,FALSE)),0,1)</f>
        <v>0</v>
      </c>
      <c r="R597" s="158">
        <f>IF(ISERROR(VLOOKUP($H597,Validation!$N$2:$N$64,1,FALSE)),0,1)</f>
        <v>0</v>
      </c>
      <c r="S597" s="154">
        <f>IF(ISERROR(VLOOKUP($H597,Validation!$O$2:$O$64,1,FALSE)),0,1)</f>
        <v>0</v>
      </c>
      <c r="T597" s="154">
        <f>IF(ISERROR(VLOOKUP($H597,Validation!$P$2:$P$64,1,FALSE)),0,1)</f>
        <v>0</v>
      </c>
      <c r="U597" s="154">
        <f>IF(ISERROR(VLOOKUP($H597,Validation!$Q$2:$Q$64,1,FALSE)),0,1)</f>
        <v>0</v>
      </c>
      <c r="V597" s="154">
        <f>IF(ISERROR(VLOOKUP($H597,Validation!$R$2:$R$64,1,FALSE)),0,1)</f>
        <v>0</v>
      </c>
      <c r="W597" s="154">
        <f>IF(ISERROR(VLOOKUP($H597,Validation!$S$2:$S$64,1,FALSE)),0,1)</f>
        <v>0</v>
      </c>
    </row>
    <row r="598" spans="1:23" ht="15.75" x14ac:dyDescent="0.25">
      <c r="A598" s="155">
        <v>2017</v>
      </c>
      <c r="B598">
        <v>6</v>
      </c>
      <c r="C598">
        <v>8</v>
      </c>
      <c r="D598">
        <v>163</v>
      </c>
      <c r="E598" t="s">
        <v>16</v>
      </c>
      <c r="G598" s="154">
        <f>SUM(P598:W598)</f>
        <v>0</v>
      </c>
      <c r="H598" t="s">
        <v>4059</v>
      </c>
      <c r="I598" t="s">
        <v>85</v>
      </c>
      <c r="J598" t="s">
        <v>71</v>
      </c>
      <c r="K598" t="s">
        <v>72</v>
      </c>
      <c r="L598">
        <v>178</v>
      </c>
      <c r="M598" t="s">
        <v>82</v>
      </c>
      <c r="N598" t="s">
        <v>3373</v>
      </c>
      <c r="P598" s="154">
        <f>IF(ISERROR(VLOOKUP($H598,Validation!$L$2:$L$64,1,FALSE)),0,1)</f>
        <v>0</v>
      </c>
      <c r="Q598" s="154">
        <f>IF(ISERROR(VLOOKUP($H598,Validation!$M$2:$M$64,1,FALSE)),0,1)</f>
        <v>0</v>
      </c>
      <c r="R598" s="158">
        <f>IF(ISERROR(VLOOKUP($H598,Validation!$N$2:$N$64,1,FALSE)),0,1)</f>
        <v>0</v>
      </c>
      <c r="S598" s="154">
        <f>IF(ISERROR(VLOOKUP($H598,Validation!$O$2:$O$64,1,FALSE)),0,1)</f>
        <v>0</v>
      </c>
      <c r="T598" s="154">
        <f>IF(ISERROR(VLOOKUP($H598,Validation!$P$2:$P$64,1,FALSE)),0,1)</f>
        <v>0</v>
      </c>
      <c r="U598" s="154">
        <f>IF(ISERROR(VLOOKUP($H598,Validation!$Q$2:$Q$64,1,FALSE)),0,1)</f>
        <v>0</v>
      </c>
      <c r="V598" s="154">
        <f>IF(ISERROR(VLOOKUP($H598,Validation!$R$2:$R$64,1,FALSE)),0,1)</f>
        <v>0</v>
      </c>
      <c r="W598" s="154">
        <f>IF(ISERROR(VLOOKUP($H598,Validation!$S$2:$S$64,1,FALSE)),0,1)</f>
        <v>0</v>
      </c>
    </row>
    <row r="599" spans="1:23" ht="15.75" x14ac:dyDescent="0.25">
      <c r="A599" s="155">
        <v>2017</v>
      </c>
      <c r="B599">
        <v>6</v>
      </c>
      <c r="C599">
        <v>9</v>
      </c>
      <c r="D599">
        <v>164</v>
      </c>
      <c r="E599" t="s">
        <v>17</v>
      </c>
      <c r="F599" t="s">
        <v>3343</v>
      </c>
      <c r="G599" s="154">
        <f>SUM(P599:W599)</f>
        <v>0</v>
      </c>
      <c r="H599" t="s">
        <v>4060</v>
      </c>
      <c r="I599" t="s">
        <v>79</v>
      </c>
      <c r="J599" t="s">
        <v>71</v>
      </c>
      <c r="K599" t="s">
        <v>77</v>
      </c>
      <c r="L599">
        <v>195</v>
      </c>
      <c r="M599" t="s">
        <v>73</v>
      </c>
      <c r="N599" t="s">
        <v>3339</v>
      </c>
      <c r="P599" s="154">
        <f>IF(ISERROR(VLOOKUP($H599,Validation!$L$2:$L$64,1,FALSE)),0,1)</f>
        <v>0</v>
      </c>
      <c r="Q599" s="154">
        <f>IF(ISERROR(VLOOKUP($H599,Validation!$M$2:$M$64,1,FALSE)),0,1)</f>
        <v>0</v>
      </c>
      <c r="R599" s="158">
        <f>IF(ISERROR(VLOOKUP($H599,Validation!$N$2:$N$64,1,FALSE)),0,1)</f>
        <v>0</v>
      </c>
      <c r="S599" s="154">
        <f>IF(ISERROR(VLOOKUP($H599,Validation!$O$2:$O$64,1,FALSE)),0,1)</f>
        <v>0</v>
      </c>
      <c r="T599" s="154">
        <f>IF(ISERROR(VLOOKUP($H599,Validation!$P$2:$P$64,1,FALSE)),0,1)</f>
        <v>0</v>
      </c>
      <c r="U599" s="154">
        <f>IF(ISERROR(VLOOKUP($H599,Validation!$Q$2:$Q$64,1,FALSE)),0,1)</f>
        <v>0</v>
      </c>
      <c r="V599" s="154">
        <f>IF(ISERROR(VLOOKUP($H599,Validation!$R$2:$R$64,1,FALSE)),0,1)</f>
        <v>0</v>
      </c>
      <c r="W599" s="154">
        <f>IF(ISERROR(VLOOKUP($H599,Validation!$S$2:$S$64,1,FALSE)),0,1)</f>
        <v>0</v>
      </c>
    </row>
    <row r="600" spans="1:23" ht="15.75" x14ac:dyDescent="0.25">
      <c r="A600" s="155">
        <v>2017</v>
      </c>
      <c r="B600">
        <v>6</v>
      </c>
      <c r="C600">
        <v>10</v>
      </c>
      <c r="D600">
        <v>165</v>
      </c>
      <c r="E600" t="s">
        <v>25</v>
      </c>
      <c r="F600" t="s">
        <v>4061</v>
      </c>
      <c r="G600" s="154">
        <f>SUM(P600:W600)</f>
        <v>0</v>
      </c>
      <c r="H600" t="s">
        <v>4062</v>
      </c>
      <c r="I600" t="s">
        <v>90</v>
      </c>
      <c r="J600" t="s">
        <v>71</v>
      </c>
      <c r="K600" t="s">
        <v>99</v>
      </c>
      <c r="L600">
        <v>183</v>
      </c>
      <c r="M600" t="s">
        <v>87</v>
      </c>
      <c r="N600" t="s">
        <v>1077</v>
      </c>
      <c r="P600" s="154">
        <f>IF(ISERROR(VLOOKUP($H600,Validation!$L$2:$L$64,1,FALSE)),0,1)</f>
        <v>0</v>
      </c>
      <c r="Q600" s="154">
        <f>IF(ISERROR(VLOOKUP($H600,Validation!$M$2:$M$64,1,FALSE)),0,1)</f>
        <v>0</v>
      </c>
      <c r="R600" s="158">
        <f>IF(ISERROR(VLOOKUP($H600,Validation!$N$2:$N$64,1,FALSE)),0,1)</f>
        <v>0</v>
      </c>
      <c r="S600" s="154">
        <f>IF(ISERROR(VLOOKUP($H600,Validation!$O$2:$O$64,1,FALSE)),0,1)</f>
        <v>0</v>
      </c>
      <c r="T600" s="154">
        <f>IF(ISERROR(VLOOKUP($H600,Validation!$P$2:$P$64,1,FALSE)),0,1)</f>
        <v>0</v>
      </c>
      <c r="U600" s="154">
        <f>IF(ISERROR(VLOOKUP($H600,Validation!$Q$2:$Q$64,1,FALSE)),0,1)</f>
        <v>0</v>
      </c>
      <c r="V600" s="154">
        <f>IF(ISERROR(VLOOKUP($H600,Validation!$R$2:$R$64,1,FALSE)),0,1)</f>
        <v>0</v>
      </c>
      <c r="W600" s="154">
        <f>IF(ISERROR(VLOOKUP($H600,Validation!$S$2:$S$64,1,FALSE)),0,1)</f>
        <v>0</v>
      </c>
    </row>
    <row r="601" spans="1:23" ht="15.75" x14ac:dyDescent="0.25">
      <c r="A601" s="155">
        <v>2017</v>
      </c>
      <c r="B601">
        <v>6</v>
      </c>
      <c r="C601">
        <v>11</v>
      </c>
      <c r="D601">
        <v>166</v>
      </c>
      <c r="E601" t="s">
        <v>11</v>
      </c>
      <c r="G601" s="154">
        <f>SUM(P601:W601)</f>
        <v>0</v>
      </c>
      <c r="H601" t="s">
        <v>4063</v>
      </c>
      <c r="I601" t="s">
        <v>79</v>
      </c>
      <c r="J601" t="s">
        <v>71</v>
      </c>
      <c r="K601" t="s">
        <v>100</v>
      </c>
      <c r="L601">
        <v>192</v>
      </c>
      <c r="M601" t="s">
        <v>82</v>
      </c>
      <c r="N601" t="s">
        <v>3239</v>
      </c>
      <c r="P601" s="154">
        <f>IF(ISERROR(VLOOKUP($H601,Validation!$L$2:$L$64,1,FALSE)),0,1)</f>
        <v>0</v>
      </c>
      <c r="Q601" s="154">
        <f>IF(ISERROR(VLOOKUP($H601,Validation!$M$2:$M$64,1,FALSE)),0,1)</f>
        <v>0</v>
      </c>
      <c r="R601" s="158">
        <f>IF(ISERROR(VLOOKUP($H601,Validation!$N$2:$N$64,1,FALSE)),0,1)</f>
        <v>0</v>
      </c>
      <c r="S601" s="154">
        <f>IF(ISERROR(VLOOKUP($H601,Validation!$O$2:$O$64,1,FALSE)),0,1)</f>
        <v>0</v>
      </c>
      <c r="T601" s="154">
        <f>IF(ISERROR(VLOOKUP($H601,Validation!$P$2:$P$64,1,FALSE)),0,1)</f>
        <v>0</v>
      </c>
      <c r="U601" s="154">
        <f>IF(ISERROR(VLOOKUP($H601,Validation!$Q$2:$Q$64,1,FALSE)),0,1)</f>
        <v>0</v>
      </c>
      <c r="V601" s="154">
        <f>IF(ISERROR(VLOOKUP($H601,Validation!$R$2:$R$64,1,FALSE)),0,1)</f>
        <v>0</v>
      </c>
      <c r="W601" s="154">
        <f>IF(ISERROR(VLOOKUP($H601,Validation!$S$2:$S$64,1,FALSE)),0,1)</f>
        <v>0</v>
      </c>
    </row>
    <row r="602" spans="1:23" ht="15.75" x14ac:dyDescent="0.25">
      <c r="A602" s="155">
        <v>2017</v>
      </c>
      <c r="B602">
        <v>6</v>
      </c>
      <c r="C602">
        <v>12</v>
      </c>
      <c r="D602">
        <v>167</v>
      </c>
      <c r="E602" t="s">
        <v>35</v>
      </c>
      <c r="G602" s="154">
        <f>SUM(P602:W602)</f>
        <v>0</v>
      </c>
      <c r="H602" t="s">
        <v>4064</v>
      </c>
      <c r="I602" t="s">
        <v>121</v>
      </c>
      <c r="J602" t="s">
        <v>94</v>
      </c>
      <c r="K602" t="s">
        <v>91</v>
      </c>
      <c r="L602">
        <v>213</v>
      </c>
      <c r="M602" t="s">
        <v>98</v>
      </c>
      <c r="N602" t="s">
        <v>1240</v>
      </c>
      <c r="P602" s="154">
        <f>IF(ISERROR(VLOOKUP($H602,Validation!$L$2:$L$64,1,FALSE)),0,1)</f>
        <v>0</v>
      </c>
      <c r="Q602" s="154">
        <f>IF(ISERROR(VLOOKUP($H602,Validation!$M$2:$M$64,1,FALSE)),0,1)</f>
        <v>0</v>
      </c>
      <c r="R602" s="158">
        <f>IF(ISERROR(VLOOKUP($H602,Validation!$N$2:$N$64,1,FALSE)),0,1)</f>
        <v>0</v>
      </c>
      <c r="S602" s="154">
        <f>IF(ISERROR(VLOOKUP($H602,Validation!$O$2:$O$64,1,FALSE)),0,1)</f>
        <v>0</v>
      </c>
      <c r="T602" s="154">
        <f>IF(ISERROR(VLOOKUP($H602,Validation!$P$2:$P$64,1,FALSE)),0,1)</f>
        <v>0</v>
      </c>
      <c r="U602" s="154">
        <f>IF(ISERROR(VLOOKUP($H602,Validation!$Q$2:$Q$64,1,FALSE)),0,1)</f>
        <v>0</v>
      </c>
      <c r="V602" s="154">
        <f>IF(ISERROR(VLOOKUP($H602,Validation!$R$2:$R$64,1,FALSE)),0,1)</f>
        <v>0</v>
      </c>
      <c r="W602" s="154">
        <f>IF(ISERROR(VLOOKUP($H602,Validation!$S$2:$S$64,1,FALSE)),0,1)</f>
        <v>0</v>
      </c>
    </row>
    <row r="603" spans="1:23" ht="15.75" x14ac:dyDescent="0.25">
      <c r="A603" s="155">
        <v>2017</v>
      </c>
      <c r="B603">
        <v>6</v>
      </c>
      <c r="C603">
        <v>13</v>
      </c>
      <c r="D603">
        <v>168</v>
      </c>
      <c r="E603" t="s">
        <v>28</v>
      </c>
      <c r="G603" s="154">
        <f>SUM(P603:W603)</f>
        <v>0</v>
      </c>
      <c r="H603" t="s">
        <v>4065</v>
      </c>
      <c r="I603" t="s">
        <v>85</v>
      </c>
      <c r="J603" t="s">
        <v>94</v>
      </c>
      <c r="K603" t="s">
        <v>99</v>
      </c>
      <c r="L603">
        <v>163</v>
      </c>
      <c r="M603" t="s">
        <v>98</v>
      </c>
      <c r="N603" t="s">
        <v>3527</v>
      </c>
      <c r="P603" s="154">
        <f>IF(ISERROR(VLOOKUP($H603,Validation!$L$2:$L$64,1,FALSE)),0,1)</f>
        <v>0</v>
      </c>
      <c r="Q603" s="154">
        <f>IF(ISERROR(VLOOKUP($H603,Validation!$M$2:$M$64,1,FALSE)),0,1)</f>
        <v>0</v>
      </c>
      <c r="R603" s="158">
        <f>IF(ISERROR(VLOOKUP($H603,Validation!$N$2:$N$64,1,FALSE)),0,1)</f>
        <v>0</v>
      </c>
      <c r="S603" s="154">
        <f>IF(ISERROR(VLOOKUP($H603,Validation!$O$2:$O$64,1,FALSE)),0,1)</f>
        <v>0</v>
      </c>
      <c r="T603" s="154">
        <f>IF(ISERROR(VLOOKUP($H603,Validation!$P$2:$P$64,1,FALSE)),0,1)</f>
        <v>0</v>
      </c>
      <c r="U603" s="154">
        <f>IF(ISERROR(VLOOKUP($H603,Validation!$Q$2:$Q$64,1,FALSE)),0,1)</f>
        <v>0</v>
      </c>
      <c r="V603" s="154">
        <f>IF(ISERROR(VLOOKUP($H603,Validation!$R$2:$R$64,1,FALSE)),0,1)</f>
        <v>0</v>
      </c>
      <c r="W603" s="154">
        <f>IF(ISERROR(VLOOKUP($H603,Validation!$S$2:$S$64,1,FALSE)),0,1)</f>
        <v>0</v>
      </c>
    </row>
    <row r="604" spans="1:23" ht="15.75" x14ac:dyDescent="0.25">
      <c r="A604" s="155">
        <v>2017</v>
      </c>
      <c r="B604">
        <v>6</v>
      </c>
      <c r="C604">
        <v>14</v>
      </c>
      <c r="D604">
        <v>169</v>
      </c>
      <c r="E604" t="s">
        <v>32</v>
      </c>
      <c r="G604" s="154">
        <f>SUM(P604:W604)</f>
        <v>0</v>
      </c>
      <c r="H604" t="s">
        <v>4066</v>
      </c>
      <c r="I604" t="s">
        <v>79</v>
      </c>
      <c r="J604" t="s">
        <v>74</v>
      </c>
      <c r="K604" t="s">
        <v>75</v>
      </c>
      <c r="L604">
        <v>191</v>
      </c>
      <c r="M604" t="s">
        <v>3108</v>
      </c>
      <c r="N604" t="s">
        <v>3783</v>
      </c>
      <c r="P604" s="154">
        <f>IF(ISERROR(VLOOKUP($H604,Validation!$L$2:$L$64,1,FALSE)),0,1)</f>
        <v>0</v>
      </c>
      <c r="Q604" s="154">
        <f>IF(ISERROR(VLOOKUP($H604,Validation!$M$2:$M$64,1,FALSE)),0,1)</f>
        <v>0</v>
      </c>
      <c r="R604" s="158">
        <f>IF(ISERROR(VLOOKUP($H604,Validation!$N$2:$N$64,1,FALSE)),0,1)</f>
        <v>0</v>
      </c>
      <c r="S604" s="154">
        <f>IF(ISERROR(VLOOKUP($H604,Validation!$O$2:$O$64,1,FALSE)),0,1)</f>
        <v>0</v>
      </c>
      <c r="T604" s="154">
        <f>IF(ISERROR(VLOOKUP($H604,Validation!$P$2:$P$64,1,FALSE)),0,1)</f>
        <v>0</v>
      </c>
      <c r="U604" s="154">
        <f>IF(ISERROR(VLOOKUP($H604,Validation!$Q$2:$Q$64,1,FALSE)),0,1)</f>
        <v>0</v>
      </c>
      <c r="V604" s="154">
        <f>IF(ISERROR(VLOOKUP($H604,Validation!$R$2:$R$64,1,FALSE)),0,1)</f>
        <v>0</v>
      </c>
      <c r="W604" s="154">
        <f>IF(ISERROR(VLOOKUP($H604,Validation!$S$2:$S$64,1,FALSE)),0,1)</f>
        <v>0</v>
      </c>
    </row>
    <row r="605" spans="1:23" ht="15.75" x14ac:dyDescent="0.25">
      <c r="A605" s="155">
        <v>2017</v>
      </c>
      <c r="B605">
        <v>6</v>
      </c>
      <c r="C605">
        <v>15</v>
      </c>
      <c r="D605">
        <v>170</v>
      </c>
      <c r="E605" t="s">
        <v>83</v>
      </c>
      <c r="F605" t="s">
        <v>4067</v>
      </c>
      <c r="G605" s="154">
        <f>SUM(P605:W605)</f>
        <v>0</v>
      </c>
      <c r="H605" t="s">
        <v>4068</v>
      </c>
      <c r="I605" t="s">
        <v>85</v>
      </c>
      <c r="J605" t="s">
        <v>94</v>
      </c>
      <c r="K605" t="s">
        <v>78</v>
      </c>
      <c r="L605">
        <v>185</v>
      </c>
      <c r="M605" t="s">
        <v>95</v>
      </c>
      <c r="N605" t="s">
        <v>3277</v>
      </c>
      <c r="P605" s="154">
        <f>IF(ISERROR(VLOOKUP($H605,Validation!$L$2:$L$64,1,FALSE)),0,1)</f>
        <v>0</v>
      </c>
      <c r="Q605" s="154">
        <f>IF(ISERROR(VLOOKUP($H605,Validation!$M$2:$M$64,1,FALSE)),0,1)</f>
        <v>0</v>
      </c>
      <c r="R605" s="158">
        <f>IF(ISERROR(VLOOKUP($H605,Validation!$N$2:$N$64,1,FALSE)),0,1)</f>
        <v>0</v>
      </c>
      <c r="S605" s="154">
        <f>IF(ISERROR(VLOOKUP($H605,Validation!$O$2:$O$64,1,FALSE)),0,1)</f>
        <v>0</v>
      </c>
      <c r="T605" s="154">
        <f>IF(ISERROR(VLOOKUP($H605,Validation!$P$2:$P$64,1,FALSE)),0,1)</f>
        <v>0</v>
      </c>
      <c r="U605" s="154">
        <f>IF(ISERROR(VLOOKUP($H605,Validation!$Q$2:$Q$64,1,FALSE)),0,1)</f>
        <v>0</v>
      </c>
      <c r="V605" s="154">
        <f>IF(ISERROR(VLOOKUP($H605,Validation!$R$2:$R$64,1,FALSE)),0,1)</f>
        <v>0</v>
      </c>
      <c r="W605" s="154">
        <f>IF(ISERROR(VLOOKUP($H605,Validation!$S$2:$S$64,1,FALSE)),0,1)</f>
        <v>0</v>
      </c>
    </row>
    <row r="606" spans="1:23" ht="15.75" x14ac:dyDescent="0.25">
      <c r="A606" s="155">
        <v>2017</v>
      </c>
      <c r="B606">
        <v>6</v>
      </c>
      <c r="C606">
        <v>16</v>
      </c>
      <c r="D606">
        <v>171</v>
      </c>
      <c r="E606" t="s">
        <v>12</v>
      </c>
      <c r="G606" s="154">
        <f>SUM(P606:W606)</f>
        <v>0</v>
      </c>
      <c r="H606" t="s">
        <v>4069</v>
      </c>
      <c r="I606" t="s">
        <v>85</v>
      </c>
      <c r="J606" t="s">
        <v>71</v>
      </c>
      <c r="K606" t="s">
        <v>75</v>
      </c>
      <c r="L606">
        <v>175</v>
      </c>
      <c r="M606" t="s">
        <v>87</v>
      </c>
      <c r="N606" t="s">
        <v>1179</v>
      </c>
      <c r="P606" s="154">
        <f>IF(ISERROR(VLOOKUP($H606,Validation!$L$2:$L$64,1,FALSE)),0,1)</f>
        <v>0</v>
      </c>
      <c r="Q606" s="154">
        <f>IF(ISERROR(VLOOKUP($H606,Validation!$M$2:$M$64,1,FALSE)),0,1)</f>
        <v>0</v>
      </c>
      <c r="R606" s="158">
        <f>IF(ISERROR(VLOOKUP($H606,Validation!$N$2:$N$64,1,FALSE)),0,1)</f>
        <v>0</v>
      </c>
      <c r="S606" s="154">
        <f>IF(ISERROR(VLOOKUP($H606,Validation!$O$2:$O$64,1,FALSE)),0,1)</f>
        <v>0</v>
      </c>
      <c r="T606" s="154">
        <f>IF(ISERROR(VLOOKUP($H606,Validation!$P$2:$P$64,1,FALSE)),0,1)</f>
        <v>0</v>
      </c>
      <c r="U606" s="154">
        <f>IF(ISERROR(VLOOKUP($H606,Validation!$Q$2:$Q$64,1,FALSE)),0,1)</f>
        <v>0</v>
      </c>
      <c r="V606" s="154">
        <f>IF(ISERROR(VLOOKUP($H606,Validation!$R$2:$R$64,1,FALSE)),0,1)</f>
        <v>0</v>
      </c>
      <c r="W606" s="154">
        <f>IF(ISERROR(VLOOKUP($H606,Validation!$S$2:$S$64,1,FALSE)),0,1)</f>
        <v>0</v>
      </c>
    </row>
    <row r="607" spans="1:23" ht="15.75" x14ac:dyDescent="0.25">
      <c r="A607" s="155">
        <v>2017</v>
      </c>
      <c r="B607">
        <v>6</v>
      </c>
      <c r="C607">
        <v>17</v>
      </c>
      <c r="D607">
        <v>172</v>
      </c>
      <c r="E607" t="s">
        <v>33</v>
      </c>
      <c r="G607" s="154">
        <f>SUM(P607:W607)</f>
        <v>0</v>
      </c>
      <c r="H607" t="s">
        <v>4070</v>
      </c>
      <c r="I607" t="s">
        <v>70</v>
      </c>
      <c r="J607" t="s">
        <v>71</v>
      </c>
      <c r="K607" t="s">
        <v>78</v>
      </c>
      <c r="L607">
        <v>157</v>
      </c>
      <c r="M607" t="s">
        <v>73</v>
      </c>
      <c r="N607" t="s">
        <v>3396</v>
      </c>
      <c r="P607" s="154">
        <f>IF(ISERROR(VLOOKUP($H607,Validation!$L$2:$L$64,1,FALSE)),0,1)</f>
        <v>0</v>
      </c>
      <c r="Q607" s="154">
        <f>IF(ISERROR(VLOOKUP($H607,Validation!$M$2:$M$64,1,FALSE)),0,1)</f>
        <v>0</v>
      </c>
      <c r="R607" s="158">
        <f>IF(ISERROR(VLOOKUP($H607,Validation!$N$2:$N$64,1,FALSE)),0,1)</f>
        <v>0</v>
      </c>
      <c r="S607" s="154">
        <f>IF(ISERROR(VLOOKUP($H607,Validation!$O$2:$O$64,1,FALSE)),0,1)</f>
        <v>0</v>
      </c>
      <c r="T607" s="154">
        <f>IF(ISERROR(VLOOKUP($H607,Validation!$P$2:$P$64,1,FALSE)),0,1)</f>
        <v>0</v>
      </c>
      <c r="U607" s="154">
        <f>IF(ISERROR(VLOOKUP($H607,Validation!$Q$2:$Q$64,1,FALSE)),0,1)</f>
        <v>0</v>
      </c>
      <c r="V607" s="154">
        <f>IF(ISERROR(VLOOKUP($H607,Validation!$R$2:$R$64,1,FALSE)),0,1)</f>
        <v>0</v>
      </c>
      <c r="W607" s="154">
        <f>IF(ISERROR(VLOOKUP($H607,Validation!$S$2:$S$64,1,FALSE)),0,1)</f>
        <v>0</v>
      </c>
    </row>
    <row r="608" spans="1:23" ht="15.75" x14ac:dyDescent="0.25">
      <c r="A608" s="155">
        <v>2017</v>
      </c>
      <c r="B608">
        <v>6</v>
      </c>
      <c r="C608">
        <v>18</v>
      </c>
      <c r="D608">
        <v>173</v>
      </c>
      <c r="E608" t="s">
        <v>9</v>
      </c>
      <c r="G608" s="154">
        <f>SUM(P608:W608)</f>
        <v>0</v>
      </c>
      <c r="H608" t="s">
        <v>4071</v>
      </c>
      <c r="I608" t="s">
        <v>70</v>
      </c>
      <c r="J608" t="s">
        <v>71</v>
      </c>
      <c r="K608" t="s">
        <v>75</v>
      </c>
      <c r="L608">
        <v>205</v>
      </c>
      <c r="M608" t="s">
        <v>87</v>
      </c>
      <c r="N608" t="s">
        <v>3483</v>
      </c>
      <c r="P608" s="154">
        <f>IF(ISERROR(VLOOKUP($H608,Validation!$L$2:$L$64,1,FALSE)),0,1)</f>
        <v>0</v>
      </c>
      <c r="Q608" s="154">
        <f>IF(ISERROR(VLOOKUP($H608,Validation!$M$2:$M$64,1,FALSE)),0,1)</f>
        <v>0</v>
      </c>
      <c r="R608" s="158">
        <f>IF(ISERROR(VLOOKUP($H608,Validation!$N$2:$N$64,1,FALSE)),0,1)</f>
        <v>0</v>
      </c>
      <c r="S608" s="154">
        <f>IF(ISERROR(VLOOKUP($H608,Validation!$O$2:$O$64,1,FALSE)),0,1)</f>
        <v>0</v>
      </c>
      <c r="T608" s="154">
        <f>IF(ISERROR(VLOOKUP($H608,Validation!$P$2:$P$64,1,FALSE)),0,1)</f>
        <v>0</v>
      </c>
      <c r="U608" s="154">
        <f>IF(ISERROR(VLOOKUP($H608,Validation!$Q$2:$Q$64,1,FALSE)),0,1)</f>
        <v>0</v>
      </c>
      <c r="V608" s="154">
        <f>IF(ISERROR(VLOOKUP($H608,Validation!$R$2:$R$64,1,FALSE)),0,1)</f>
        <v>0</v>
      </c>
      <c r="W608" s="154">
        <f>IF(ISERROR(VLOOKUP($H608,Validation!$S$2:$S$64,1,FALSE)),0,1)</f>
        <v>0</v>
      </c>
    </row>
    <row r="609" spans="1:23" ht="15.75" x14ac:dyDescent="0.25">
      <c r="A609" s="155">
        <v>2017</v>
      </c>
      <c r="B609">
        <v>6</v>
      </c>
      <c r="C609">
        <v>19</v>
      </c>
      <c r="D609">
        <v>174</v>
      </c>
      <c r="E609" t="s">
        <v>26</v>
      </c>
      <c r="F609" t="s">
        <v>4072</v>
      </c>
      <c r="G609" s="154">
        <f>SUM(P609:W609)</f>
        <v>0</v>
      </c>
      <c r="H609" t="s">
        <v>4073</v>
      </c>
      <c r="I609" t="s">
        <v>70</v>
      </c>
      <c r="J609" t="s">
        <v>71</v>
      </c>
      <c r="K609" t="s">
        <v>75</v>
      </c>
      <c r="L609">
        <v>200</v>
      </c>
      <c r="M609" t="s">
        <v>3166</v>
      </c>
      <c r="N609" t="s">
        <v>4074</v>
      </c>
      <c r="P609" s="154">
        <f>IF(ISERROR(VLOOKUP($H609,Validation!$L$2:$L$64,1,FALSE)),0,1)</f>
        <v>0</v>
      </c>
      <c r="Q609" s="154">
        <f>IF(ISERROR(VLOOKUP($H609,Validation!$M$2:$M$64,1,FALSE)),0,1)</f>
        <v>0</v>
      </c>
      <c r="R609" s="158">
        <f>IF(ISERROR(VLOOKUP($H609,Validation!$N$2:$N$64,1,FALSE)),0,1)</f>
        <v>0</v>
      </c>
      <c r="S609" s="154">
        <f>IF(ISERROR(VLOOKUP($H609,Validation!$O$2:$O$64,1,FALSE)),0,1)</f>
        <v>0</v>
      </c>
      <c r="T609" s="154">
        <f>IF(ISERROR(VLOOKUP($H609,Validation!$P$2:$P$64,1,FALSE)),0,1)</f>
        <v>0</v>
      </c>
      <c r="U609" s="154">
        <f>IF(ISERROR(VLOOKUP($H609,Validation!$Q$2:$Q$64,1,FALSE)),0,1)</f>
        <v>0</v>
      </c>
      <c r="V609" s="154">
        <f>IF(ISERROR(VLOOKUP($H609,Validation!$R$2:$R$64,1,FALSE)),0,1)</f>
        <v>0</v>
      </c>
      <c r="W609" s="154">
        <f>IF(ISERROR(VLOOKUP($H609,Validation!$S$2:$S$64,1,FALSE)),0,1)</f>
        <v>0</v>
      </c>
    </row>
    <row r="610" spans="1:23" ht="15.75" x14ac:dyDescent="0.25">
      <c r="A610" s="155">
        <v>2017</v>
      </c>
      <c r="B610">
        <v>6</v>
      </c>
      <c r="C610">
        <v>20</v>
      </c>
      <c r="D610">
        <v>175</v>
      </c>
      <c r="E610" t="s">
        <v>31</v>
      </c>
      <c r="G610" s="154">
        <f>SUM(P610:W610)</f>
        <v>0</v>
      </c>
      <c r="H610" t="s">
        <v>4075</v>
      </c>
      <c r="I610" t="s">
        <v>79</v>
      </c>
      <c r="J610" t="s">
        <v>71</v>
      </c>
      <c r="K610" t="s">
        <v>86</v>
      </c>
      <c r="L610">
        <v>200</v>
      </c>
      <c r="M610" t="s">
        <v>73</v>
      </c>
      <c r="N610" t="s">
        <v>1168</v>
      </c>
      <c r="P610" s="154">
        <f>IF(ISERROR(VLOOKUP($H610,Validation!$L$2:$L$64,1,FALSE)),0,1)</f>
        <v>0</v>
      </c>
      <c r="Q610" s="154">
        <f>IF(ISERROR(VLOOKUP($H610,Validation!$M$2:$M$64,1,FALSE)),0,1)</f>
        <v>0</v>
      </c>
      <c r="R610" s="158">
        <f>IF(ISERROR(VLOOKUP($H610,Validation!$N$2:$N$64,1,FALSE)),0,1)</f>
        <v>0</v>
      </c>
      <c r="S610" s="154">
        <f>IF(ISERROR(VLOOKUP($H610,Validation!$O$2:$O$64,1,FALSE)),0,1)</f>
        <v>0</v>
      </c>
      <c r="T610" s="154">
        <f>IF(ISERROR(VLOOKUP($H610,Validation!$P$2:$P$64,1,FALSE)),0,1)</f>
        <v>0</v>
      </c>
      <c r="U610" s="154">
        <f>IF(ISERROR(VLOOKUP($H610,Validation!$Q$2:$Q$64,1,FALSE)),0,1)</f>
        <v>0</v>
      </c>
      <c r="V610" s="154">
        <f>IF(ISERROR(VLOOKUP($H610,Validation!$R$2:$R$64,1,FALSE)),0,1)</f>
        <v>0</v>
      </c>
      <c r="W610" s="154">
        <f>IF(ISERROR(VLOOKUP($H610,Validation!$S$2:$S$64,1,FALSE)),0,1)</f>
        <v>0</v>
      </c>
    </row>
    <row r="611" spans="1:23" ht="15.75" x14ac:dyDescent="0.25">
      <c r="A611" s="155">
        <v>2017</v>
      </c>
      <c r="B611">
        <v>6</v>
      </c>
      <c r="C611">
        <v>21</v>
      </c>
      <c r="D611">
        <v>176</v>
      </c>
      <c r="E611" t="s">
        <v>3081</v>
      </c>
      <c r="F611" t="s">
        <v>4076</v>
      </c>
      <c r="G611" s="154">
        <f>SUM(P611:W611)</f>
        <v>0</v>
      </c>
      <c r="H611" t="s">
        <v>4077</v>
      </c>
      <c r="I611" t="s">
        <v>70</v>
      </c>
      <c r="J611" t="s">
        <v>81</v>
      </c>
      <c r="K611" t="s">
        <v>72</v>
      </c>
      <c r="L611">
        <v>189</v>
      </c>
      <c r="M611" t="s">
        <v>87</v>
      </c>
      <c r="N611" t="s">
        <v>1113</v>
      </c>
      <c r="P611" s="154">
        <f>IF(ISERROR(VLOOKUP($H611,Validation!$L$2:$L$64,1,FALSE)),0,1)</f>
        <v>0</v>
      </c>
      <c r="Q611" s="154">
        <f>IF(ISERROR(VLOOKUP($H611,Validation!$M$2:$M$64,1,FALSE)),0,1)</f>
        <v>0</v>
      </c>
      <c r="R611" s="158">
        <f>IF(ISERROR(VLOOKUP($H611,Validation!$N$2:$N$64,1,FALSE)),0,1)</f>
        <v>0</v>
      </c>
      <c r="S611" s="154">
        <f>IF(ISERROR(VLOOKUP($H611,Validation!$O$2:$O$64,1,FALSE)),0,1)</f>
        <v>0</v>
      </c>
      <c r="T611" s="154">
        <f>IF(ISERROR(VLOOKUP($H611,Validation!$P$2:$P$64,1,FALSE)),0,1)</f>
        <v>0</v>
      </c>
      <c r="U611" s="154">
        <f>IF(ISERROR(VLOOKUP($H611,Validation!$Q$2:$Q$64,1,FALSE)),0,1)</f>
        <v>0</v>
      </c>
      <c r="V611" s="154">
        <f>IF(ISERROR(VLOOKUP($H611,Validation!$R$2:$R$64,1,FALSE)),0,1)</f>
        <v>0</v>
      </c>
      <c r="W611" s="154">
        <f>IF(ISERROR(VLOOKUP($H611,Validation!$S$2:$S$64,1,FALSE)),0,1)</f>
        <v>0</v>
      </c>
    </row>
    <row r="612" spans="1:23" ht="15.75" x14ac:dyDescent="0.25">
      <c r="A612" s="155">
        <v>2017</v>
      </c>
      <c r="B612">
        <v>6</v>
      </c>
      <c r="C612">
        <v>22</v>
      </c>
      <c r="D612">
        <v>177</v>
      </c>
      <c r="E612" t="s">
        <v>18</v>
      </c>
      <c r="G612" s="154">
        <f>SUM(P612:W612)</f>
        <v>0</v>
      </c>
      <c r="H612" t="s">
        <v>4078</v>
      </c>
      <c r="I612" t="s">
        <v>70</v>
      </c>
      <c r="J612" t="s">
        <v>74</v>
      </c>
      <c r="K612" t="s">
        <v>75</v>
      </c>
      <c r="L612">
        <v>170</v>
      </c>
      <c r="M612" t="s">
        <v>3688</v>
      </c>
      <c r="N612" t="s">
        <v>4079</v>
      </c>
      <c r="P612" s="154">
        <f>IF(ISERROR(VLOOKUP($H612,Validation!$L$2:$L$64,1,FALSE)),0,1)</f>
        <v>0</v>
      </c>
      <c r="Q612" s="154">
        <f>IF(ISERROR(VLOOKUP($H612,Validation!$M$2:$M$64,1,FALSE)),0,1)</f>
        <v>0</v>
      </c>
      <c r="R612" s="158">
        <f>IF(ISERROR(VLOOKUP($H612,Validation!$N$2:$N$64,1,FALSE)),0,1)</f>
        <v>0</v>
      </c>
      <c r="S612" s="154">
        <f>IF(ISERROR(VLOOKUP($H612,Validation!$O$2:$O$64,1,FALSE)),0,1)</f>
        <v>0</v>
      </c>
      <c r="T612" s="154">
        <f>IF(ISERROR(VLOOKUP($H612,Validation!$P$2:$P$64,1,FALSE)),0,1)</f>
        <v>0</v>
      </c>
      <c r="U612" s="154">
        <f>IF(ISERROR(VLOOKUP($H612,Validation!$Q$2:$Q$64,1,FALSE)),0,1)</f>
        <v>0</v>
      </c>
      <c r="V612" s="154">
        <f>IF(ISERROR(VLOOKUP($H612,Validation!$R$2:$R$64,1,FALSE)),0,1)</f>
        <v>0</v>
      </c>
      <c r="W612" s="154">
        <f>IF(ISERROR(VLOOKUP($H612,Validation!$S$2:$S$64,1,FALSE)),0,1)</f>
        <v>0</v>
      </c>
    </row>
    <row r="613" spans="1:23" ht="15.75" x14ac:dyDescent="0.25">
      <c r="A613" s="155">
        <v>2017</v>
      </c>
      <c r="B613">
        <v>6</v>
      </c>
      <c r="C613">
        <v>23</v>
      </c>
      <c r="D613">
        <v>178</v>
      </c>
      <c r="E613" t="s">
        <v>21</v>
      </c>
      <c r="G613" s="154">
        <f>SUM(P613:W613)</f>
        <v>0</v>
      </c>
      <c r="H613" t="s">
        <v>4080</v>
      </c>
      <c r="I613" t="s">
        <v>70</v>
      </c>
      <c r="J613" t="s">
        <v>81</v>
      </c>
      <c r="K613" t="s">
        <v>72</v>
      </c>
      <c r="L613">
        <v>202</v>
      </c>
      <c r="M613" t="s">
        <v>119</v>
      </c>
      <c r="N613" t="s">
        <v>4081</v>
      </c>
      <c r="P613" s="154">
        <f>IF(ISERROR(VLOOKUP($H613,Validation!$L$2:$L$64,1,FALSE)),0,1)</f>
        <v>0</v>
      </c>
      <c r="Q613" s="154">
        <f>IF(ISERROR(VLOOKUP($H613,Validation!$M$2:$M$64,1,FALSE)),0,1)</f>
        <v>0</v>
      </c>
      <c r="R613" s="158">
        <f>IF(ISERROR(VLOOKUP($H613,Validation!$N$2:$N$64,1,FALSE)),0,1)</f>
        <v>0</v>
      </c>
      <c r="S613" s="154">
        <f>IF(ISERROR(VLOOKUP($H613,Validation!$O$2:$O$64,1,FALSE)),0,1)</f>
        <v>0</v>
      </c>
      <c r="T613" s="154">
        <f>IF(ISERROR(VLOOKUP($H613,Validation!$P$2:$P$64,1,FALSE)),0,1)</f>
        <v>0</v>
      </c>
      <c r="U613" s="154">
        <f>IF(ISERROR(VLOOKUP($H613,Validation!$Q$2:$Q$64,1,FALSE)),0,1)</f>
        <v>0</v>
      </c>
      <c r="V613" s="154">
        <f>IF(ISERROR(VLOOKUP($H613,Validation!$R$2:$R$64,1,FALSE)),0,1)</f>
        <v>0</v>
      </c>
      <c r="W613" s="154">
        <f>IF(ISERROR(VLOOKUP($H613,Validation!$S$2:$S$64,1,FALSE)),0,1)</f>
        <v>0</v>
      </c>
    </row>
    <row r="614" spans="1:23" ht="15.75" x14ac:dyDescent="0.25">
      <c r="A614" s="155">
        <v>2017</v>
      </c>
      <c r="B614">
        <v>6</v>
      </c>
      <c r="C614">
        <v>24</v>
      </c>
      <c r="D614">
        <v>179</v>
      </c>
      <c r="E614" t="s">
        <v>83</v>
      </c>
      <c r="G614" s="154">
        <f>SUM(P614:W614)</f>
        <v>0</v>
      </c>
      <c r="H614" t="s">
        <v>4082</v>
      </c>
      <c r="I614" t="s">
        <v>85</v>
      </c>
      <c r="J614" t="s">
        <v>74</v>
      </c>
      <c r="K614" t="s">
        <v>99</v>
      </c>
      <c r="L614">
        <v>180</v>
      </c>
      <c r="M614" t="s">
        <v>123</v>
      </c>
      <c r="N614" t="s">
        <v>4083</v>
      </c>
      <c r="P614" s="154">
        <f>IF(ISERROR(VLOOKUP($H614,Validation!$L$2:$L$64,1,FALSE)),0,1)</f>
        <v>0</v>
      </c>
      <c r="Q614" s="154">
        <f>IF(ISERROR(VLOOKUP($H614,Validation!$M$2:$M$64,1,FALSE)),0,1)</f>
        <v>0</v>
      </c>
      <c r="R614" s="158">
        <f>IF(ISERROR(VLOOKUP($H614,Validation!$N$2:$N$64,1,FALSE)),0,1)</f>
        <v>0</v>
      </c>
      <c r="S614" s="154">
        <f>IF(ISERROR(VLOOKUP($H614,Validation!$O$2:$O$64,1,FALSE)),0,1)</f>
        <v>0</v>
      </c>
      <c r="T614" s="154">
        <f>IF(ISERROR(VLOOKUP($H614,Validation!$P$2:$P$64,1,FALSE)),0,1)</f>
        <v>0</v>
      </c>
      <c r="U614" s="154">
        <f>IF(ISERROR(VLOOKUP($H614,Validation!$Q$2:$Q$64,1,FALSE)),0,1)</f>
        <v>0</v>
      </c>
      <c r="V614" s="154">
        <f>IF(ISERROR(VLOOKUP($H614,Validation!$R$2:$R$64,1,FALSE)),0,1)</f>
        <v>0</v>
      </c>
      <c r="W614" s="154">
        <f>IF(ISERROR(VLOOKUP($H614,Validation!$S$2:$S$64,1,FALSE)),0,1)</f>
        <v>0</v>
      </c>
    </row>
    <row r="615" spans="1:23" ht="15.75" x14ac:dyDescent="0.25">
      <c r="A615" s="155">
        <v>2017</v>
      </c>
      <c r="B615">
        <v>6</v>
      </c>
      <c r="C615">
        <v>25</v>
      </c>
      <c r="D615">
        <v>180</v>
      </c>
      <c r="E615" t="s">
        <v>32</v>
      </c>
      <c r="F615" t="s">
        <v>4084</v>
      </c>
      <c r="G615" s="154">
        <f>SUM(P615:W615)</f>
        <v>0</v>
      </c>
      <c r="H615" t="s">
        <v>4085</v>
      </c>
      <c r="I615" t="s">
        <v>70</v>
      </c>
      <c r="J615" t="s">
        <v>74</v>
      </c>
      <c r="K615" t="s">
        <v>3093</v>
      </c>
      <c r="L615">
        <v>167</v>
      </c>
      <c r="M615" t="s">
        <v>93</v>
      </c>
      <c r="N615" t="s">
        <v>4086</v>
      </c>
      <c r="P615" s="154">
        <f>IF(ISERROR(VLOOKUP($H615,Validation!$L$2:$L$64,1,FALSE)),0,1)</f>
        <v>0</v>
      </c>
      <c r="Q615" s="154">
        <f>IF(ISERROR(VLOOKUP($H615,Validation!$M$2:$M$64,1,FALSE)),0,1)</f>
        <v>0</v>
      </c>
      <c r="R615" s="158">
        <f>IF(ISERROR(VLOOKUP($H615,Validation!$N$2:$N$64,1,FALSE)),0,1)</f>
        <v>0</v>
      </c>
      <c r="S615" s="154">
        <f>IF(ISERROR(VLOOKUP($H615,Validation!$O$2:$O$64,1,FALSE)),0,1)</f>
        <v>0</v>
      </c>
      <c r="T615" s="154">
        <f>IF(ISERROR(VLOOKUP($H615,Validation!$P$2:$P$64,1,FALSE)),0,1)</f>
        <v>0</v>
      </c>
      <c r="U615" s="154">
        <f>IF(ISERROR(VLOOKUP($H615,Validation!$Q$2:$Q$64,1,FALSE)),0,1)</f>
        <v>0</v>
      </c>
      <c r="V615" s="154">
        <f>IF(ISERROR(VLOOKUP($H615,Validation!$R$2:$R$64,1,FALSE)),0,1)</f>
        <v>0</v>
      </c>
      <c r="W615" s="154">
        <f>IF(ISERROR(VLOOKUP($H615,Validation!$S$2:$S$64,1,FALSE)),0,1)</f>
        <v>0</v>
      </c>
    </row>
    <row r="616" spans="1:23" ht="15.75" x14ac:dyDescent="0.25">
      <c r="A616" s="155">
        <v>2017</v>
      </c>
      <c r="B616">
        <v>6</v>
      </c>
      <c r="C616">
        <v>26</v>
      </c>
      <c r="D616">
        <v>181</v>
      </c>
      <c r="E616" t="s">
        <v>34</v>
      </c>
      <c r="F616" t="s">
        <v>4087</v>
      </c>
      <c r="G616" s="154">
        <f>SUM(P616:W616)</f>
        <v>0</v>
      </c>
      <c r="H616" t="s">
        <v>4088</v>
      </c>
      <c r="I616" t="s">
        <v>85</v>
      </c>
      <c r="J616" t="s">
        <v>88</v>
      </c>
      <c r="K616" t="s">
        <v>4089</v>
      </c>
      <c r="L616">
        <v>175</v>
      </c>
      <c r="M616" t="s">
        <v>73</v>
      </c>
      <c r="N616" t="s">
        <v>1168</v>
      </c>
      <c r="P616" s="154">
        <f>IF(ISERROR(VLOOKUP($H616,Validation!$L$2:$L$64,1,FALSE)),0,1)</f>
        <v>0</v>
      </c>
      <c r="Q616" s="154">
        <f>IF(ISERROR(VLOOKUP($H616,Validation!$M$2:$M$64,1,FALSE)),0,1)</f>
        <v>0</v>
      </c>
      <c r="R616" s="158">
        <f>IF(ISERROR(VLOOKUP($H616,Validation!$N$2:$N$64,1,FALSE)),0,1)</f>
        <v>0</v>
      </c>
      <c r="S616" s="154">
        <f>IF(ISERROR(VLOOKUP($H616,Validation!$O$2:$O$64,1,FALSE)),0,1)</f>
        <v>0</v>
      </c>
      <c r="T616" s="154">
        <f>IF(ISERROR(VLOOKUP($H616,Validation!$P$2:$P$64,1,FALSE)),0,1)</f>
        <v>0</v>
      </c>
      <c r="U616" s="154">
        <f>IF(ISERROR(VLOOKUP($H616,Validation!$Q$2:$Q$64,1,FALSE)),0,1)</f>
        <v>0</v>
      </c>
      <c r="V616" s="154">
        <f>IF(ISERROR(VLOOKUP($H616,Validation!$R$2:$R$64,1,FALSE)),0,1)</f>
        <v>0</v>
      </c>
      <c r="W616" s="154">
        <f>IF(ISERROR(VLOOKUP($H616,Validation!$S$2:$S$64,1,FALSE)),0,1)</f>
        <v>0</v>
      </c>
    </row>
    <row r="617" spans="1:23" ht="15.75" x14ac:dyDescent="0.25">
      <c r="A617" s="155">
        <v>2017</v>
      </c>
      <c r="B617">
        <v>6</v>
      </c>
      <c r="C617">
        <v>27</v>
      </c>
      <c r="D617">
        <v>182</v>
      </c>
      <c r="E617" t="s">
        <v>1119</v>
      </c>
      <c r="G617" s="154">
        <f>SUM(P617:W617)</f>
        <v>0</v>
      </c>
      <c r="H617" t="s">
        <v>4090</v>
      </c>
      <c r="I617" t="s">
        <v>79</v>
      </c>
      <c r="J617" t="s">
        <v>74</v>
      </c>
      <c r="K617" t="s">
        <v>86</v>
      </c>
      <c r="L617">
        <v>185</v>
      </c>
      <c r="M617" t="s">
        <v>3108</v>
      </c>
      <c r="N617" t="s">
        <v>3783</v>
      </c>
      <c r="P617" s="154">
        <f>IF(ISERROR(VLOOKUP($H617,Validation!$L$2:$L$64,1,FALSE)),0,1)</f>
        <v>0</v>
      </c>
      <c r="Q617" s="154">
        <f>IF(ISERROR(VLOOKUP($H617,Validation!$M$2:$M$64,1,FALSE)),0,1)</f>
        <v>0</v>
      </c>
      <c r="R617" s="158">
        <f>IF(ISERROR(VLOOKUP($H617,Validation!$N$2:$N$64,1,FALSE)),0,1)</f>
        <v>0</v>
      </c>
      <c r="S617" s="154">
        <f>IF(ISERROR(VLOOKUP($H617,Validation!$O$2:$O$64,1,FALSE)),0,1)</f>
        <v>0</v>
      </c>
      <c r="T617" s="154">
        <f>IF(ISERROR(VLOOKUP($H617,Validation!$P$2:$P$64,1,FALSE)),0,1)</f>
        <v>0</v>
      </c>
      <c r="U617" s="154">
        <f>IF(ISERROR(VLOOKUP($H617,Validation!$Q$2:$Q$64,1,FALSE)),0,1)</f>
        <v>0</v>
      </c>
      <c r="V617" s="154">
        <f>IF(ISERROR(VLOOKUP($H617,Validation!$R$2:$R$64,1,FALSE)),0,1)</f>
        <v>0</v>
      </c>
      <c r="W617" s="154">
        <f>IF(ISERROR(VLOOKUP($H617,Validation!$S$2:$S$64,1,FALSE)),0,1)</f>
        <v>0</v>
      </c>
    </row>
    <row r="618" spans="1:23" ht="15.75" x14ac:dyDescent="0.25">
      <c r="A618" s="155">
        <v>2017</v>
      </c>
      <c r="B618">
        <v>6</v>
      </c>
      <c r="C618">
        <v>28</v>
      </c>
      <c r="D618">
        <v>183</v>
      </c>
      <c r="E618" t="s">
        <v>27</v>
      </c>
      <c r="G618" s="154">
        <f>SUM(P618:W618)</f>
        <v>0</v>
      </c>
      <c r="H618" t="s">
        <v>4091</v>
      </c>
      <c r="I618" t="s">
        <v>121</v>
      </c>
      <c r="J618" t="s">
        <v>71</v>
      </c>
      <c r="K618" t="s">
        <v>91</v>
      </c>
      <c r="L618">
        <v>194</v>
      </c>
      <c r="M618" t="s">
        <v>82</v>
      </c>
      <c r="N618" t="s">
        <v>3326</v>
      </c>
      <c r="P618" s="154">
        <f>IF(ISERROR(VLOOKUP($H618,Validation!$L$2:$L$64,1,FALSE)),0,1)</f>
        <v>0</v>
      </c>
      <c r="Q618" s="154">
        <f>IF(ISERROR(VLOOKUP($H618,Validation!$M$2:$M$64,1,FALSE)),0,1)</f>
        <v>0</v>
      </c>
      <c r="R618" s="158">
        <f>IF(ISERROR(VLOOKUP($H618,Validation!$N$2:$N$64,1,FALSE)),0,1)</f>
        <v>0</v>
      </c>
      <c r="S618" s="154">
        <f>IF(ISERROR(VLOOKUP($H618,Validation!$O$2:$O$64,1,FALSE)),0,1)</f>
        <v>0</v>
      </c>
      <c r="T618" s="154">
        <f>IF(ISERROR(VLOOKUP($H618,Validation!$P$2:$P$64,1,FALSE)),0,1)</f>
        <v>0</v>
      </c>
      <c r="U618" s="154">
        <f>IF(ISERROR(VLOOKUP($H618,Validation!$Q$2:$Q$64,1,FALSE)),0,1)</f>
        <v>0</v>
      </c>
      <c r="V618" s="154">
        <f>IF(ISERROR(VLOOKUP($H618,Validation!$R$2:$R$64,1,FALSE)),0,1)</f>
        <v>0</v>
      </c>
      <c r="W618" s="154">
        <f>IF(ISERROR(VLOOKUP($H618,Validation!$S$2:$S$64,1,FALSE)),0,1)</f>
        <v>0</v>
      </c>
    </row>
    <row r="619" spans="1:23" ht="15.75" x14ac:dyDescent="0.25">
      <c r="A619" s="155">
        <v>2017</v>
      </c>
      <c r="B619">
        <v>6</v>
      </c>
      <c r="C619">
        <v>29</v>
      </c>
      <c r="D619">
        <v>184</v>
      </c>
      <c r="E619" t="s">
        <v>19</v>
      </c>
      <c r="F619" t="s">
        <v>3590</v>
      </c>
      <c r="G619" s="154">
        <f>SUM(P619:W619)</f>
        <v>0</v>
      </c>
      <c r="H619" t="s">
        <v>4092</v>
      </c>
      <c r="I619" t="s">
        <v>85</v>
      </c>
      <c r="J619" t="s">
        <v>88</v>
      </c>
      <c r="K619" t="s">
        <v>75</v>
      </c>
      <c r="L619">
        <v>189</v>
      </c>
      <c r="M619" t="s">
        <v>89</v>
      </c>
      <c r="N619" t="s">
        <v>3388</v>
      </c>
      <c r="P619" s="154">
        <f>IF(ISERROR(VLOOKUP($H619,Validation!$L$2:$L$64,1,FALSE)),0,1)</f>
        <v>0</v>
      </c>
      <c r="Q619" s="154">
        <f>IF(ISERROR(VLOOKUP($H619,Validation!$M$2:$M$64,1,FALSE)),0,1)</f>
        <v>0</v>
      </c>
      <c r="R619" s="158">
        <f>IF(ISERROR(VLOOKUP($H619,Validation!$N$2:$N$64,1,FALSE)),0,1)</f>
        <v>0</v>
      </c>
      <c r="S619" s="154">
        <f>IF(ISERROR(VLOOKUP($H619,Validation!$O$2:$O$64,1,FALSE)),0,1)</f>
        <v>0</v>
      </c>
      <c r="T619" s="154">
        <f>IF(ISERROR(VLOOKUP($H619,Validation!$P$2:$P$64,1,FALSE)),0,1)</f>
        <v>0</v>
      </c>
      <c r="U619" s="154">
        <f>IF(ISERROR(VLOOKUP($H619,Validation!$Q$2:$Q$64,1,FALSE)),0,1)</f>
        <v>0</v>
      </c>
      <c r="V619" s="154">
        <f>IF(ISERROR(VLOOKUP($H619,Validation!$R$2:$R$64,1,FALSE)),0,1)</f>
        <v>0</v>
      </c>
      <c r="W619" s="154">
        <f>IF(ISERROR(VLOOKUP($H619,Validation!$S$2:$S$64,1,FALSE)),0,1)</f>
        <v>0</v>
      </c>
    </row>
    <row r="620" spans="1:23" ht="15.75" x14ac:dyDescent="0.25">
      <c r="A620" s="155">
        <v>2017</v>
      </c>
      <c r="B620">
        <v>6</v>
      </c>
      <c r="C620">
        <v>30</v>
      </c>
      <c r="D620">
        <v>185</v>
      </c>
      <c r="E620" t="s">
        <v>30</v>
      </c>
      <c r="F620" t="s">
        <v>3146</v>
      </c>
      <c r="G620" s="154">
        <f>SUM(P620:W620)</f>
        <v>0</v>
      </c>
      <c r="H620" t="s">
        <v>4093</v>
      </c>
      <c r="I620" t="s">
        <v>70</v>
      </c>
      <c r="J620" t="s">
        <v>74</v>
      </c>
      <c r="K620" t="s">
        <v>78</v>
      </c>
      <c r="L620">
        <v>179</v>
      </c>
      <c r="M620" t="s">
        <v>73</v>
      </c>
      <c r="N620" t="s">
        <v>1155</v>
      </c>
      <c r="P620" s="154">
        <f>IF(ISERROR(VLOOKUP($H620,Validation!$L$2:$L$64,1,FALSE)),0,1)</f>
        <v>0</v>
      </c>
      <c r="Q620" s="154">
        <f>IF(ISERROR(VLOOKUP($H620,Validation!$M$2:$M$64,1,FALSE)),0,1)</f>
        <v>0</v>
      </c>
      <c r="R620" s="158">
        <f>IF(ISERROR(VLOOKUP($H620,Validation!$N$2:$N$64,1,FALSE)),0,1)</f>
        <v>0</v>
      </c>
      <c r="S620" s="154">
        <f>IF(ISERROR(VLOOKUP($H620,Validation!$O$2:$O$64,1,FALSE)),0,1)</f>
        <v>0</v>
      </c>
      <c r="T620" s="154">
        <f>IF(ISERROR(VLOOKUP($H620,Validation!$P$2:$P$64,1,FALSE)),0,1)</f>
        <v>0</v>
      </c>
      <c r="U620" s="154">
        <f>IF(ISERROR(VLOOKUP($H620,Validation!$Q$2:$Q$64,1,FALSE)),0,1)</f>
        <v>0</v>
      </c>
      <c r="V620" s="154">
        <f>IF(ISERROR(VLOOKUP($H620,Validation!$R$2:$R$64,1,FALSE)),0,1)</f>
        <v>0</v>
      </c>
      <c r="W620" s="154">
        <f>IF(ISERROR(VLOOKUP($H620,Validation!$S$2:$S$64,1,FALSE)),0,1)</f>
        <v>0</v>
      </c>
    </row>
    <row r="621" spans="1:23" ht="15.75" x14ac:dyDescent="0.25">
      <c r="A621" s="155">
        <v>2017</v>
      </c>
      <c r="B621">
        <v>6</v>
      </c>
      <c r="C621">
        <v>31</v>
      </c>
      <c r="D621">
        <v>186</v>
      </c>
      <c r="E621" t="s">
        <v>29</v>
      </c>
      <c r="G621" s="154">
        <f>SUM(P621:W621)</f>
        <v>0</v>
      </c>
      <c r="H621" t="s">
        <v>4094</v>
      </c>
      <c r="I621" t="s">
        <v>79</v>
      </c>
      <c r="J621" t="s">
        <v>88</v>
      </c>
      <c r="K621" t="s">
        <v>86</v>
      </c>
      <c r="L621">
        <v>176</v>
      </c>
      <c r="M621" t="s">
        <v>3312</v>
      </c>
      <c r="N621" t="s">
        <v>4095</v>
      </c>
      <c r="P621" s="154">
        <f>IF(ISERROR(VLOOKUP($H621,Validation!$L$2:$L$64,1,FALSE)),0,1)</f>
        <v>0</v>
      </c>
      <c r="Q621" s="154">
        <f>IF(ISERROR(VLOOKUP($H621,Validation!$M$2:$M$64,1,FALSE)),0,1)</f>
        <v>0</v>
      </c>
      <c r="R621" s="158">
        <f>IF(ISERROR(VLOOKUP($H621,Validation!$N$2:$N$64,1,FALSE)),0,1)</f>
        <v>0</v>
      </c>
      <c r="S621" s="154">
        <f>IF(ISERROR(VLOOKUP($H621,Validation!$O$2:$O$64,1,FALSE)),0,1)</f>
        <v>0</v>
      </c>
      <c r="T621" s="154">
        <f>IF(ISERROR(VLOOKUP($H621,Validation!$P$2:$P$64,1,FALSE)),0,1)</f>
        <v>0</v>
      </c>
      <c r="U621" s="154">
        <f>IF(ISERROR(VLOOKUP($H621,Validation!$Q$2:$Q$64,1,FALSE)),0,1)</f>
        <v>0</v>
      </c>
      <c r="V621" s="154">
        <f>IF(ISERROR(VLOOKUP($H621,Validation!$R$2:$R$64,1,FALSE)),0,1)</f>
        <v>0</v>
      </c>
      <c r="W621" s="154">
        <f>IF(ISERROR(VLOOKUP($H621,Validation!$S$2:$S$64,1,FALSE)),0,1)</f>
        <v>0</v>
      </c>
    </row>
    <row r="622" spans="1:23" ht="15.75" x14ac:dyDescent="0.25">
      <c r="A622" s="155">
        <v>2017</v>
      </c>
      <c r="B622">
        <v>7</v>
      </c>
      <c r="C622">
        <v>1</v>
      </c>
      <c r="D622">
        <v>187</v>
      </c>
      <c r="E622" t="s">
        <v>15</v>
      </c>
      <c r="G622" s="154">
        <f>SUM(P622:W622)</f>
        <v>0</v>
      </c>
      <c r="H622" t="s">
        <v>4096</v>
      </c>
      <c r="I622" t="s">
        <v>79</v>
      </c>
      <c r="J622" t="s">
        <v>74</v>
      </c>
      <c r="K622" t="s">
        <v>99</v>
      </c>
      <c r="L622">
        <v>194</v>
      </c>
      <c r="M622" t="s">
        <v>3108</v>
      </c>
      <c r="N622" t="s">
        <v>3242</v>
      </c>
      <c r="P622" s="154">
        <f>IF(ISERROR(VLOOKUP($H622,Validation!$L$2:$L$64,1,FALSE)),0,1)</f>
        <v>0</v>
      </c>
      <c r="Q622" s="154">
        <f>IF(ISERROR(VLOOKUP($H622,Validation!$M$2:$M$64,1,FALSE)),0,1)</f>
        <v>0</v>
      </c>
      <c r="R622" s="158">
        <f>IF(ISERROR(VLOOKUP($H622,Validation!$N$2:$N$64,1,FALSE)),0,1)</f>
        <v>0</v>
      </c>
      <c r="S622" s="154">
        <f>IF(ISERROR(VLOOKUP($H622,Validation!$O$2:$O$64,1,FALSE)),0,1)</f>
        <v>0</v>
      </c>
      <c r="T622" s="154">
        <f>IF(ISERROR(VLOOKUP($H622,Validation!$P$2:$P$64,1,FALSE)),0,1)</f>
        <v>0</v>
      </c>
      <c r="U622" s="154">
        <f>IF(ISERROR(VLOOKUP($H622,Validation!$Q$2:$Q$64,1,FALSE)),0,1)</f>
        <v>0</v>
      </c>
      <c r="V622" s="154">
        <f>IF(ISERROR(VLOOKUP($H622,Validation!$R$2:$R$64,1,FALSE)),0,1)</f>
        <v>0</v>
      </c>
      <c r="W622" s="154">
        <f>IF(ISERROR(VLOOKUP($H622,Validation!$S$2:$S$64,1,FALSE)),0,1)</f>
        <v>0</v>
      </c>
    </row>
    <row r="623" spans="1:23" ht="15.75" x14ac:dyDescent="0.25">
      <c r="A623" s="155">
        <v>2017</v>
      </c>
      <c r="B623">
        <v>7</v>
      </c>
      <c r="C623">
        <v>2</v>
      </c>
      <c r="D623">
        <v>188</v>
      </c>
      <c r="E623" t="s">
        <v>34</v>
      </c>
      <c r="G623" s="154">
        <f>SUM(P623:W623)</f>
        <v>0</v>
      </c>
      <c r="H623" t="s">
        <v>4097</v>
      </c>
      <c r="I623" t="s">
        <v>79</v>
      </c>
      <c r="J623" t="s">
        <v>71</v>
      </c>
      <c r="K623" t="s">
        <v>75</v>
      </c>
      <c r="L623">
        <v>197</v>
      </c>
      <c r="M623" t="s">
        <v>73</v>
      </c>
      <c r="N623" t="s">
        <v>1128</v>
      </c>
      <c r="P623" s="154">
        <f>IF(ISERROR(VLOOKUP($H623,Validation!$L$2:$L$64,1,FALSE)),0,1)</f>
        <v>0</v>
      </c>
      <c r="Q623" s="154">
        <f>IF(ISERROR(VLOOKUP($H623,Validation!$M$2:$M$64,1,FALSE)),0,1)</f>
        <v>0</v>
      </c>
      <c r="R623" s="158">
        <f>IF(ISERROR(VLOOKUP($H623,Validation!$N$2:$N$64,1,FALSE)),0,1)</f>
        <v>0</v>
      </c>
      <c r="S623" s="154">
        <f>IF(ISERROR(VLOOKUP($H623,Validation!$O$2:$O$64,1,FALSE)),0,1)</f>
        <v>0</v>
      </c>
      <c r="T623" s="154">
        <f>IF(ISERROR(VLOOKUP($H623,Validation!$P$2:$P$64,1,FALSE)),0,1)</f>
        <v>0</v>
      </c>
      <c r="U623" s="154">
        <f>IF(ISERROR(VLOOKUP($H623,Validation!$Q$2:$Q$64,1,FALSE)),0,1)</f>
        <v>0</v>
      </c>
      <c r="V623" s="154">
        <f>IF(ISERROR(VLOOKUP($H623,Validation!$R$2:$R$64,1,FALSE)),0,1)</f>
        <v>0</v>
      </c>
      <c r="W623" s="154">
        <f>IF(ISERROR(VLOOKUP($H623,Validation!$S$2:$S$64,1,FALSE)),0,1)</f>
        <v>0</v>
      </c>
    </row>
    <row r="624" spans="1:23" ht="15.75" x14ac:dyDescent="0.25">
      <c r="A624" s="155">
        <v>2017</v>
      </c>
      <c r="B624">
        <v>7</v>
      </c>
      <c r="C624">
        <v>3</v>
      </c>
      <c r="D624">
        <v>189</v>
      </c>
      <c r="E624" t="s">
        <v>128</v>
      </c>
      <c r="G624" s="154">
        <f>SUM(P624:W624)</f>
        <v>0</v>
      </c>
      <c r="H624" t="s">
        <v>4098</v>
      </c>
      <c r="I624" t="s">
        <v>70</v>
      </c>
      <c r="J624" t="s">
        <v>71</v>
      </c>
      <c r="K624" t="s">
        <v>72</v>
      </c>
      <c r="L624">
        <v>187</v>
      </c>
      <c r="M624" t="s">
        <v>73</v>
      </c>
      <c r="N624" t="s">
        <v>1165</v>
      </c>
      <c r="P624" s="154">
        <f>IF(ISERROR(VLOOKUP($H624,Validation!$L$2:$L$64,1,FALSE)),0,1)</f>
        <v>0</v>
      </c>
      <c r="Q624" s="154">
        <f>IF(ISERROR(VLOOKUP($H624,Validation!$M$2:$M$64,1,FALSE)),0,1)</f>
        <v>0</v>
      </c>
      <c r="R624" s="158">
        <f>IF(ISERROR(VLOOKUP($H624,Validation!$N$2:$N$64,1,FALSE)),0,1)</f>
        <v>0</v>
      </c>
      <c r="S624" s="154">
        <f>IF(ISERROR(VLOOKUP($H624,Validation!$O$2:$O$64,1,FALSE)),0,1)</f>
        <v>0</v>
      </c>
      <c r="T624" s="154">
        <f>IF(ISERROR(VLOOKUP($H624,Validation!$P$2:$P$64,1,FALSE)),0,1)</f>
        <v>0</v>
      </c>
      <c r="U624" s="154">
        <f>IF(ISERROR(VLOOKUP($H624,Validation!$Q$2:$Q$64,1,FALSE)),0,1)</f>
        <v>0</v>
      </c>
      <c r="V624" s="154">
        <f>IF(ISERROR(VLOOKUP($H624,Validation!$R$2:$R$64,1,FALSE)),0,1)</f>
        <v>0</v>
      </c>
      <c r="W624" s="154">
        <f>IF(ISERROR(VLOOKUP($H624,Validation!$S$2:$S$64,1,FALSE)),0,1)</f>
        <v>0</v>
      </c>
    </row>
    <row r="625" spans="1:23" ht="15.75" x14ac:dyDescent="0.25">
      <c r="A625" s="155">
        <v>2017</v>
      </c>
      <c r="B625">
        <v>7</v>
      </c>
      <c r="C625">
        <v>4</v>
      </c>
      <c r="D625">
        <v>190</v>
      </c>
      <c r="E625" t="s">
        <v>61</v>
      </c>
      <c r="G625" s="154">
        <f>SUM(P625:W625)</f>
        <v>0</v>
      </c>
      <c r="H625" t="s">
        <v>4099</v>
      </c>
      <c r="I625" t="s">
        <v>85</v>
      </c>
      <c r="J625" t="s">
        <v>94</v>
      </c>
      <c r="K625" t="s">
        <v>86</v>
      </c>
      <c r="L625">
        <v>179</v>
      </c>
      <c r="M625" t="s">
        <v>3612</v>
      </c>
      <c r="N625" t="s">
        <v>4100</v>
      </c>
      <c r="P625" s="154">
        <f>IF(ISERROR(VLOOKUP($H625,Validation!$L$2:$L$64,1,FALSE)),0,1)</f>
        <v>0</v>
      </c>
      <c r="Q625" s="154">
        <f>IF(ISERROR(VLOOKUP($H625,Validation!$M$2:$M$64,1,FALSE)),0,1)</f>
        <v>0</v>
      </c>
      <c r="R625" s="158">
        <f>IF(ISERROR(VLOOKUP($H625,Validation!$N$2:$N$64,1,FALSE)),0,1)</f>
        <v>0</v>
      </c>
      <c r="S625" s="154">
        <f>IF(ISERROR(VLOOKUP($H625,Validation!$O$2:$O$64,1,FALSE)),0,1)</f>
        <v>0</v>
      </c>
      <c r="T625" s="154">
        <f>IF(ISERROR(VLOOKUP($H625,Validation!$P$2:$P$64,1,FALSE)),0,1)</f>
        <v>0</v>
      </c>
      <c r="U625" s="154">
        <f>IF(ISERROR(VLOOKUP($H625,Validation!$Q$2:$Q$64,1,FALSE)),0,1)</f>
        <v>0</v>
      </c>
      <c r="V625" s="154">
        <f>IF(ISERROR(VLOOKUP($H625,Validation!$R$2:$R$64,1,FALSE)),0,1)</f>
        <v>0</v>
      </c>
      <c r="W625" s="154">
        <f>IF(ISERROR(VLOOKUP($H625,Validation!$S$2:$S$64,1,FALSE)),0,1)</f>
        <v>0</v>
      </c>
    </row>
    <row r="626" spans="1:23" ht="15.75" x14ac:dyDescent="0.25">
      <c r="A626" s="155">
        <v>2017</v>
      </c>
      <c r="B626">
        <v>7</v>
      </c>
      <c r="C626">
        <v>5</v>
      </c>
      <c r="D626">
        <v>191</v>
      </c>
      <c r="E626" t="s">
        <v>24</v>
      </c>
      <c r="G626" s="154">
        <f>SUM(P626:W626)</f>
        <v>0</v>
      </c>
      <c r="H626" t="s">
        <v>4101</v>
      </c>
      <c r="I626" t="s">
        <v>79</v>
      </c>
      <c r="J626" t="s">
        <v>71</v>
      </c>
      <c r="K626" t="s">
        <v>72</v>
      </c>
      <c r="L626">
        <v>198</v>
      </c>
      <c r="M626" t="s">
        <v>87</v>
      </c>
      <c r="N626" t="s">
        <v>1077</v>
      </c>
      <c r="P626" s="154">
        <f>IF(ISERROR(VLOOKUP($H626,Validation!$L$2:$L$64,1,FALSE)),0,1)</f>
        <v>0</v>
      </c>
      <c r="Q626" s="154">
        <f>IF(ISERROR(VLOOKUP($H626,Validation!$M$2:$M$64,1,FALSE)),0,1)</f>
        <v>0</v>
      </c>
      <c r="R626" s="158">
        <f>IF(ISERROR(VLOOKUP($H626,Validation!$N$2:$N$64,1,FALSE)),0,1)</f>
        <v>0</v>
      </c>
      <c r="S626" s="154">
        <f>IF(ISERROR(VLOOKUP($H626,Validation!$O$2:$O$64,1,FALSE)),0,1)</f>
        <v>0</v>
      </c>
      <c r="T626" s="154">
        <f>IF(ISERROR(VLOOKUP($H626,Validation!$P$2:$P$64,1,FALSE)),0,1)</f>
        <v>0</v>
      </c>
      <c r="U626" s="154">
        <f>IF(ISERROR(VLOOKUP($H626,Validation!$Q$2:$Q$64,1,FALSE)),0,1)</f>
        <v>0</v>
      </c>
      <c r="V626" s="154">
        <f>IF(ISERROR(VLOOKUP($H626,Validation!$R$2:$R$64,1,FALSE)),0,1)</f>
        <v>0</v>
      </c>
      <c r="W626" s="154">
        <f>IF(ISERROR(VLOOKUP($H626,Validation!$S$2:$S$64,1,FALSE)),0,1)</f>
        <v>0</v>
      </c>
    </row>
    <row r="627" spans="1:23" ht="15.75" x14ac:dyDescent="0.25">
      <c r="A627" s="155">
        <v>2017</v>
      </c>
      <c r="B627">
        <v>7</v>
      </c>
      <c r="C627">
        <v>6</v>
      </c>
      <c r="D627">
        <v>192</v>
      </c>
      <c r="E627" t="s">
        <v>10</v>
      </c>
      <c r="G627" s="154">
        <f>SUM(P627:W627)</f>
        <v>0</v>
      </c>
      <c r="H627" t="s">
        <v>4102</v>
      </c>
      <c r="I627" t="s">
        <v>90</v>
      </c>
      <c r="J627" t="s">
        <v>94</v>
      </c>
      <c r="K627" t="s">
        <v>3093</v>
      </c>
      <c r="L627">
        <v>161</v>
      </c>
      <c r="M627" t="s">
        <v>93</v>
      </c>
      <c r="N627" t="s">
        <v>1197</v>
      </c>
      <c r="P627" s="154">
        <f>IF(ISERROR(VLOOKUP($H627,Validation!$L$2:$L$64,1,FALSE)),0,1)</f>
        <v>0</v>
      </c>
      <c r="Q627" s="154">
        <f>IF(ISERROR(VLOOKUP($H627,Validation!$M$2:$M$64,1,FALSE)),0,1)</f>
        <v>0</v>
      </c>
      <c r="R627" s="158">
        <f>IF(ISERROR(VLOOKUP($H627,Validation!$N$2:$N$64,1,FALSE)),0,1)</f>
        <v>0</v>
      </c>
      <c r="S627" s="154">
        <f>IF(ISERROR(VLOOKUP($H627,Validation!$O$2:$O$64,1,FALSE)),0,1)</f>
        <v>0</v>
      </c>
      <c r="T627" s="154">
        <f>IF(ISERROR(VLOOKUP($H627,Validation!$P$2:$P$64,1,FALSE)),0,1)</f>
        <v>0</v>
      </c>
      <c r="U627" s="154">
        <f>IF(ISERROR(VLOOKUP($H627,Validation!$Q$2:$Q$64,1,FALSE)),0,1)</f>
        <v>0</v>
      </c>
      <c r="V627" s="154">
        <f>IF(ISERROR(VLOOKUP($H627,Validation!$R$2:$R$64,1,FALSE)),0,1)</f>
        <v>0</v>
      </c>
      <c r="W627" s="154">
        <f>IF(ISERROR(VLOOKUP($H627,Validation!$S$2:$S$64,1,FALSE)),0,1)</f>
        <v>0</v>
      </c>
    </row>
    <row r="628" spans="1:23" ht="15.75" x14ac:dyDescent="0.25">
      <c r="A628" s="155">
        <v>2017</v>
      </c>
      <c r="B628">
        <v>7</v>
      </c>
      <c r="C628">
        <v>7</v>
      </c>
      <c r="D628">
        <v>193</v>
      </c>
      <c r="E628" t="s">
        <v>17</v>
      </c>
      <c r="G628" s="154">
        <f>SUM(P628:W628)</f>
        <v>0</v>
      </c>
      <c r="H628" t="s">
        <v>4103</v>
      </c>
      <c r="I628" t="s">
        <v>70</v>
      </c>
      <c r="J628" t="s">
        <v>71</v>
      </c>
      <c r="K628" t="s">
        <v>99</v>
      </c>
      <c r="L628">
        <v>170</v>
      </c>
      <c r="M628" t="s">
        <v>73</v>
      </c>
      <c r="N628" t="s">
        <v>3460</v>
      </c>
      <c r="P628" s="154">
        <f>IF(ISERROR(VLOOKUP($H628,Validation!$L$2:$L$64,1,FALSE)),0,1)</f>
        <v>0</v>
      </c>
      <c r="Q628" s="154">
        <f>IF(ISERROR(VLOOKUP($H628,Validation!$M$2:$M$64,1,FALSE)),0,1)</f>
        <v>0</v>
      </c>
      <c r="R628" s="158">
        <f>IF(ISERROR(VLOOKUP($H628,Validation!$N$2:$N$64,1,FALSE)),0,1)</f>
        <v>0</v>
      </c>
      <c r="S628" s="154">
        <f>IF(ISERROR(VLOOKUP($H628,Validation!$O$2:$O$64,1,FALSE)),0,1)</f>
        <v>0</v>
      </c>
      <c r="T628" s="154">
        <f>IF(ISERROR(VLOOKUP($H628,Validation!$P$2:$P$64,1,FALSE)),0,1)</f>
        <v>0</v>
      </c>
      <c r="U628" s="154">
        <f>IF(ISERROR(VLOOKUP($H628,Validation!$Q$2:$Q$64,1,FALSE)),0,1)</f>
        <v>0</v>
      </c>
      <c r="V628" s="154">
        <f>IF(ISERROR(VLOOKUP($H628,Validation!$R$2:$R$64,1,FALSE)),0,1)</f>
        <v>0</v>
      </c>
      <c r="W628" s="154">
        <f>IF(ISERROR(VLOOKUP($H628,Validation!$S$2:$S$64,1,FALSE)),0,1)</f>
        <v>0</v>
      </c>
    </row>
    <row r="629" spans="1:23" ht="15.75" x14ac:dyDescent="0.25">
      <c r="A629" s="155">
        <v>2017</v>
      </c>
      <c r="B629">
        <v>7</v>
      </c>
      <c r="C629">
        <v>8</v>
      </c>
      <c r="D629">
        <v>194</v>
      </c>
      <c r="E629" t="s">
        <v>16</v>
      </c>
      <c r="G629" s="154">
        <f>SUM(P629:W629)</f>
        <v>0</v>
      </c>
      <c r="H629" t="s">
        <v>737</v>
      </c>
      <c r="I629" t="s">
        <v>121</v>
      </c>
      <c r="J629" t="s">
        <v>71</v>
      </c>
      <c r="K629" t="s">
        <v>86</v>
      </c>
      <c r="L629">
        <v>189</v>
      </c>
      <c r="M629" t="s">
        <v>82</v>
      </c>
      <c r="N629" t="s">
        <v>3497</v>
      </c>
      <c r="P629" s="154">
        <f>IF(ISERROR(VLOOKUP($H629,Validation!$L$2:$L$64,1,FALSE)),0,1)</f>
        <v>0</v>
      </c>
      <c r="Q629" s="154">
        <f>IF(ISERROR(VLOOKUP($H629,Validation!$M$2:$M$64,1,FALSE)),0,1)</f>
        <v>0</v>
      </c>
      <c r="R629" s="158">
        <f>IF(ISERROR(VLOOKUP($H629,Validation!$N$2:$N$64,1,FALSE)),0,1)</f>
        <v>0</v>
      </c>
      <c r="S629" s="154">
        <f>IF(ISERROR(VLOOKUP($H629,Validation!$O$2:$O$64,1,FALSE)),0,1)</f>
        <v>0</v>
      </c>
      <c r="T629" s="154">
        <f>IF(ISERROR(VLOOKUP($H629,Validation!$P$2:$P$64,1,FALSE)),0,1)</f>
        <v>0</v>
      </c>
      <c r="U629" s="154">
        <f>IF(ISERROR(VLOOKUP($H629,Validation!$Q$2:$Q$64,1,FALSE)),0,1)</f>
        <v>0</v>
      </c>
      <c r="V629" s="154">
        <f>IF(ISERROR(VLOOKUP($H629,Validation!$R$2:$R$64,1,FALSE)),0,1)</f>
        <v>0</v>
      </c>
      <c r="W629" s="154">
        <f>IF(ISERROR(VLOOKUP($H629,Validation!$S$2:$S$64,1,FALSE)),0,1)</f>
        <v>0</v>
      </c>
    </row>
    <row r="630" spans="1:23" ht="15.75" x14ac:dyDescent="0.25">
      <c r="A630" s="155">
        <v>2017</v>
      </c>
      <c r="B630">
        <v>7</v>
      </c>
      <c r="C630">
        <v>9</v>
      </c>
      <c r="D630">
        <v>195</v>
      </c>
      <c r="E630" t="s">
        <v>9</v>
      </c>
      <c r="F630" t="s">
        <v>1215</v>
      </c>
      <c r="G630" s="154">
        <f>SUM(P630:W630)</f>
        <v>0</v>
      </c>
      <c r="H630" t="s">
        <v>4104</v>
      </c>
      <c r="I630" t="s">
        <v>79</v>
      </c>
      <c r="J630" t="s">
        <v>94</v>
      </c>
      <c r="K630" t="s">
        <v>72</v>
      </c>
      <c r="L630">
        <v>165</v>
      </c>
      <c r="M630" t="s">
        <v>98</v>
      </c>
      <c r="N630" t="s">
        <v>3601</v>
      </c>
      <c r="P630" s="154">
        <f>IF(ISERROR(VLOOKUP($H630,Validation!$L$2:$L$64,1,FALSE)),0,1)</f>
        <v>0</v>
      </c>
      <c r="Q630" s="154">
        <f>IF(ISERROR(VLOOKUP($H630,Validation!$M$2:$M$64,1,FALSE)),0,1)</f>
        <v>0</v>
      </c>
      <c r="R630" s="158">
        <f>IF(ISERROR(VLOOKUP($H630,Validation!$N$2:$N$64,1,FALSE)),0,1)</f>
        <v>0</v>
      </c>
      <c r="S630" s="154">
        <f>IF(ISERROR(VLOOKUP($H630,Validation!$O$2:$O$64,1,FALSE)),0,1)</f>
        <v>0</v>
      </c>
      <c r="T630" s="154">
        <f>IF(ISERROR(VLOOKUP($H630,Validation!$P$2:$P$64,1,FALSE)),0,1)</f>
        <v>0</v>
      </c>
      <c r="U630" s="154">
        <f>IF(ISERROR(VLOOKUP($H630,Validation!$Q$2:$Q$64,1,FALSE)),0,1)</f>
        <v>0</v>
      </c>
      <c r="V630" s="154">
        <f>IF(ISERROR(VLOOKUP($H630,Validation!$R$2:$R$64,1,FALSE)),0,1)</f>
        <v>0</v>
      </c>
      <c r="W630" s="154">
        <f>IF(ISERROR(VLOOKUP($H630,Validation!$S$2:$S$64,1,FALSE)),0,1)</f>
        <v>0</v>
      </c>
    </row>
    <row r="631" spans="1:23" ht="15.75" x14ac:dyDescent="0.25">
      <c r="A631" s="155">
        <v>2017</v>
      </c>
      <c r="B631">
        <v>7</v>
      </c>
      <c r="C631">
        <v>10</v>
      </c>
      <c r="D631">
        <v>196</v>
      </c>
      <c r="E631" t="s">
        <v>28</v>
      </c>
      <c r="F631" t="s">
        <v>4105</v>
      </c>
      <c r="G631" s="154">
        <f>SUM(P631:W631)</f>
        <v>0</v>
      </c>
      <c r="H631" t="s">
        <v>4106</v>
      </c>
      <c r="I631" t="s">
        <v>79</v>
      </c>
      <c r="J631" t="s">
        <v>71</v>
      </c>
      <c r="K631" t="s">
        <v>86</v>
      </c>
      <c r="L631">
        <v>180</v>
      </c>
      <c r="M631" t="s">
        <v>93</v>
      </c>
      <c r="N631" t="s">
        <v>4107</v>
      </c>
      <c r="P631" s="154">
        <f>IF(ISERROR(VLOOKUP($H631,Validation!$L$2:$L$64,1,FALSE)),0,1)</f>
        <v>0</v>
      </c>
      <c r="Q631" s="154">
        <f>IF(ISERROR(VLOOKUP($H631,Validation!$M$2:$M$64,1,FALSE)),0,1)</f>
        <v>0</v>
      </c>
      <c r="R631" s="158">
        <f>IF(ISERROR(VLOOKUP($H631,Validation!$N$2:$N$64,1,FALSE)),0,1)</f>
        <v>0</v>
      </c>
      <c r="S631" s="154">
        <f>IF(ISERROR(VLOOKUP($H631,Validation!$O$2:$O$64,1,FALSE)),0,1)</f>
        <v>0</v>
      </c>
      <c r="T631" s="154">
        <f>IF(ISERROR(VLOOKUP($H631,Validation!$P$2:$P$64,1,FALSE)),0,1)</f>
        <v>0</v>
      </c>
      <c r="U631" s="154">
        <f>IF(ISERROR(VLOOKUP($H631,Validation!$Q$2:$Q$64,1,FALSE)),0,1)</f>
        <v>0</v>
      </c>
      <c r="V631" s="154">
        <f>IF(ISERROR(VLOOKUP($H631,Validation!$R$2:$R$64,1,FALSE)),0,1)</f>
        <v>0</v>
      </c>
      <c r="W631" s="154">
        <f>IF(ISERROR(VLOOKUP($H631,Validation!$S$2:$S$64,1,FALSE)),0,1)</f>
        <v>0</v>
      </c>
    </row>
    <row r="632" spans="1:23" ht="15.75" x14ac:dyDescent="0.25">
      <c r="A632" s="155">
        <v>2017</v>
      </c>
      <c r="B632">
        <v>7</v>
      </c>
      <c r="C632">
        <v>11</v>
      </c>
      <c r="D632">
        <v>197</v>
      </c>
      <c r="E632" t="s">
        <v>11</v>
      </c>
      <c r="G632" s="154">
        <f>SUM(P632:W632)</f>
        <v>0</v>
      </c>
      <c r="H632" t="s">
        <v>4108</v>
      </c>
      <c r="I632" t="s">
        <v>79</v>
      </c>
      <c r="J632" t="s">
        <v>88</v>
      </c>
      <c r="K632" t="s">
        <v>86</v>
      </c>
      <c r="L632">
        <v>167</v>
      </c>
      <c r="M632" t="s">
        <v>1130</v>
      </c>
      <c r="N632" t="s">
        <v>4109</v>
      </c>
      <c r="P632" s="154">
        <f>IF(ISERROR(VLOOKUP($H632,Validation!$L$2:$L$64,1,FALSE)),0,1)</f>
        <v>0</v>
      </c>
      <c r="Q632" s="154">
        <f>IF(ISERROR(VLOOKUP($H632,Validation!$M$2:$M$64,1,FALSE)),0,1)</f>
        <v>0</v>
      </c>
      <c r="R632" s="158">
        <f>IF(ISERROR(VLOOKUP($H632,Validation!$N$2:$N$64,1,FALSE)),0,1)</f>
        <v>0</v>
      </c>
      <c r="S632" s="154">
        <f>IF(ISERROR(VLOOKUP($H632,Validation!$O$2:$O$64,1,FALSE)),0,1)</f>
        <v>0</v>
      </c>
      <c r="T632" s="154">
        <f>IF(ISERROR(VLOOKUP($H632,Validation!$P$2:$P$64,1,FALSE)),0,1)</f>
        <v>0</v>
      </c>
      <c r="U632" s="154">
        <f>IF(ISERROR(VLOOKUP($H632,Validation!$Q$2:$Q$64,1,FALSE)),0,1)</f>
        <v>0</v>
      </c>
      <c r="V632" s="154">
        <f>IF(ISERROR(VLOOKUP($H632,Validation!$R$2:$R$64,1,FALSE)),0,1)</f>
        <v>0</v>
      </c>
      <c r="W632" s="154">
        <f>IF(ISERROR(VLOOKUP($H632,Validation!$S$2:$S$64,1,FALSE)),0,1)</f>
        <v>0</v>
      </c>
    </row>
    <row r="633" spans="1:23" ht="15.75" x14ac:dyDescent="0.25">
      <c r="A633" s="155">
        <v>2017</v>
      </c>
      <c r="B633">
        <v>7</v>
      </c>
      <c r="C633">
        <v>12</v>
      </c>
      <c r="D633">
        <v>198</v>
      </c>
      <c r="E633" t="s">
        <v>35</v>
      </c>
      <c r="G633" s="154">
        <f>SUM(P633:W633)</f>
        <v>0</v>
      </c>
      <c r="H633" t="s">
        <v>4110</v>
      </c>
      <c r="I633" t="s">
        <v>90</v>
      </c>
      <c r="J633" t="s">
        <v>71</v>
      </c>
      <c r="K633" t="s">
        <v>120</v>
      </c>
      <c r="L633">
        <v>154</v>
      </c>
      <c r="M633" t="s">
        <v>82</v>
      </c>
      <c r="N633" t="s">
        <v>3239</v>
      </c>
      <c r="P633" s="154">
        <f>IF(ISERROR(VLOOKUP($H633,Validation!$L$2:$L$64,1,FALSE)),0,1)</f>
        <v>0</v>
      </c>
      <c r="Q633" s="154">
        <f>IF(ISERROR(VLOOKUP($H633,Validation!$M$2:$M$64,1,FALSE)),0,1)</f>
        <v>0</v>
      </c>
      <c r="R633" s="158">
        <f>IF(ISERROR(VLOOKUP($H633,Validation!$N$2:$N$64,1,FALSE)),0,1)</f>
        <v>0</v>
      </c>
      <c r="S633" s="154">
        <f>IF(ISERROR(VLOOKUP($H633,Validation!$O$2:$O$64,1,FALSE)),0,1)</f>
        <v>0</v>
      </c>
      <c r="T633" s="154">
        <f>IF(ISERROR(VLOOKUP($H633,Validation!$P$2:$P$64,1,FALSE)),0,1)</f>
        <v>0</v>
      </c>
      <c r="U633" s="154">
        <f>IF(ISERROR(VLOOKUP($H633,Validation!$Q$2:$Q$64,1,FALSE)),0,1)</f>
        <v>0</v>
      </c>
      <c r="V633" s="154">
        <f>IF(ISERROR(VLOOKUP($H633,Validation!$R$2:$R$64,1,FALSE)),0,1)</f>
        <v>0</v>
      </c>
      <c r="W633" s="154">
        <f>IF(ISERROR(VLOOKUP($H633,Validation!$S$2:$S$64,1,FALSE)),0,1)</f>
        <v>0</v>
      </c>
    </row>
    <row r="634" spans="1:23" ht="15.75" x14ac:dyDescent="0.25">
      <c r="A634" s="155">
        <v>2017</v>
      </c>
      <c r="B634">
        <v>7</v>
      </c>
      <c r="C634">
        <v>13</v>
      </c>
      <c r="D634">
        <v>199</v>
      </c>
      <c r="E634" t="s">
        <v>22</v>
      </c>
      <c r="F634" t="s">
        <v>4111</v>
      </c>
      <c r="G634" s="154">
        <f>SUM(P634:W634)</f>
        <v>0</v>
      </c>
      <c r="H634" t="s">
        <v>4112</v>
      </c>
      <c r="I634" t="s">
        <v>121</v>
      </c>
      <c r="J634" t="s">
        <v>74</v>
      </c>
      <c r="K634" t="s">
        <v>75</v>
      </c>
      <c r="L634">
        <v>186</v>
      </c>
      <c r="M634" t="s">
        <v>93</v>
      </c>
      <c r="N634" t="s">
        <v>3781</v>
      </c>
      <c r="P634" s="154">
        <f>IF(ISERROR(VLOOKUP($H634,Validation!$L$2:$L$64,1,FALSE)),0,1)</f>
        <v>0</v>
      </c>
      <c r="Q634" s="154">
        <f>IF(ISERROR(VLOOKUP($H634,Validation!$M$2:$M$64,1,FALSE)),0,1)</f>
        <v>0</v>
      </c>
      <c r="R634" s="158">
        <f>IF(ISERROR(VLOOKUP($H634,Validation!$N$2:$N$64,1,FALSE)),0,1)</f>
        <v>0</v>
      </c>
      <c r="S634" s="154">
        <f>IF(ISERROR(VLOOKUP($H634,Validation!$O$2:$O$64,1,FALSE)),0,1)</f>
        <v>0</v>
      </c>
      <c r="T634" s="154">
        <f>IF(ISERROR(VLOOKUP($H634,Validation!$P$2:$P$64,1,FALSE)),0,1)</f>
        <v>0</v>
      </c>
      <c r="U634" s="154">
        <f>IF(ISERROR(VLOOKUP($H634,Validation!$Q$2:$Q$64,1,FALSE)),0,1)</f>
        <v>0</v>
      </c>
      <c r="V634" s="154">
        <f>IF(ISERROR(VLOOKUP($H634,Validation!$R$2:$R$64,1,FALSE)),0,1)</f>
        <v>0</v>
      </c>
      <c r="W634" s="154">
        <f>IF(ISERROR(VLOOKUP($H634,Validation!$S$2:$S$64,1,FALSE)),0,1)</f>
        <v>0</v>
      </c>
    </row>
    <row r="635" spans="1:23" ht="15.75" x14ac:dyDescent="0.25">
      <c r="A635" s="155">
        <v>2017</v>
      </c>
      <c r="B635">
        <v>7</v>
      </c>
      <c r="C635">
        <v>14</v>
      </c>
      <c r="D635">
        <v>200</v>
      </c>
      <c r="E635" t="s">
        <v>32</v>
      </c>
      <c r="G635" s="154">
        <f>SUM(P635:W635)</f>
        <v>0</v>
      </c>
      <c r="H635" t="s">
        <v>4113</v>
      </c>
      <c r="I635" t="s">
        <v>70</v>
      </c>
      <c r="J635" t="s">
        <v>74</v>
      </c>
      <c r="K635" t="s">
        <v>99</v>
      </c>
      <c r="L635">
        <v>142</v>
      </c>
      <c r="M635" t="s">
        <v>3108</v>
      </c>
      <c r="N635" t="s">
        <v>3770</v>
      </c>
      <c r="P635" s="154">
        <f>IF(ISERROR(VLOOKUP($H635,Validation!$L$2:$L$64,1,FALSE)),0,1)</f>
        <v>0</v>
      </c>
      <c r="Q635" s="154">
        <f>IF(ISERROR(VLOOKUP($H635,Validation!$M$2:$M$64,1,FALSE)),0,1)</f>
        <v>0</v>
      </c>
      <c r="R635" s="158">
        <f>IF(ISERROR(VLOOKUP($H635,Validation!$N$2:$N$64,1,FALSE)),0,1)</f>
        <v>0</v>
      </c>
      <c r="S635" s="154">
        <f>IF(ISERROR(VLOOKUP($H635,Validation!$O$2:$O$64,1,FALSE)),0,1)</f>
        <v>0</v>
      </c>
      <c r="T635" s="154">
        <f>IF(ISERROR(VLOOKUP($H635,Validation!$P$2:$P$64,1,FALSE)),0,1)</f>
        <v>0</v>
      </c>
      <c r="U635" s="154">
        <f>IF(ISERROR(VLOOKUP($H635,Validation!$Q$2:$Q$64,1,FALSE)),0,1)</f>
        <v>0</v>
      </c>
      <c r="V635" s="154">
        <f>IF(ISERROR(VLOOKUP($H635,Validation!$R$2:$R$64,1,FALSE)),0,1)</f>
        <v>0</v>
      </c>
      <c r="W635" s="154">
        <f>IF(ISERROR(VLOOKUP($H635,Validation!$S$2:$S$64,1,FALSE)),0,1)</f>
        <v>0</v>
      </c>
    </row>
    <row r="636" spans="1:23" ht="15.75" x14ac:dyDescent="0.25">
      <c r="A636" s="155">
        <v>2017</v>
      </c>
      <c r="B636">
        <v>7</v>
      </c>
      <c r="C636">
        <v>15</v>
      </c>
      <c r="D636">
        <v>201</v>
      </c>
      <c r="E636" t="s">
        <v>25</v>
      </c>
      <c r="G636" s="154">
        <f>SUM(P636:W636)</f>
        <v>0</v>
      </c>
      <c r="H636" t="s">
        <v>4114</v>
      </c>
      <c r="I636" t="s">
        <v>90</v>
      </c>
      <c r="J636" t="s">
        <v>74</v>
      </c>
      <c r="K636" t="s">
        <v>3093</v>
      </c>
      <c r="L636">
        <v>165</v>
      </c>
      <c r="M636" t="s">
        <v>142</v>
      </c>
      <c r="N636" t="s">
        <v>96</v>
      </c>
      <c r="P636" s="154">
        <f>IF(ISERROR(VLOOKUP($H636,Validation!$L$2:$L$64,1,FALSE)),0,1)</f>
        <v>0</v>
      </c>
      <c r="Q636" s="154">
        <f>IF(ISERROR(VLOOKUP($H636,Validation!$M$2:$M$64,1,FALSE)),0,1)</f>
        <v>0</v>
      </c>
      <c r="R636" s="158">
        <f>IF(ISERROR(VLOOKUP($H636,Validation!$N$2:$N$64,1,FALSE)),0,1)</f>
        <v>0</v>
      </c>
      <c r="S636" s="154">
        <f>IF(ISERROR(VLOOKUP($H636,Validation!$O$2:$O$64,1,FALSE)),0,1)</f>
        <v>0</v>
      </c>
      <c r="T636" s="154">
        <f>IF(ISERROR(VLOOKUP($H636,Validation!$P$2:$P$64,1,FALSE)),0,1)</f>
        <v>0</v>
      </c>
      <c r="U636" s="154">
        <f>IF(ISERROR(VLOOKUP($H636,Validation!$Q$2:$Q$64,1,FALSE)),0,1)</f>
        <v>0</v>
      </c>
      <c r="V636" s="154">
        <f>IF(ISERROR(VLOOKUP($H636,Validation!$R$2:$R$64,1,FALSE)),0,1)</f>
        <v>0</v>
      </c>
      <c r="W636" s="154">
        <f>IF(ISERROR(VLOOKUP($H636,Validation!$S$2:$S$64,1,FALSE)),0,1)</f>
        <v>0</v>
      </c>
    </row>
    <row r="637" spans="1:23" ht="15.75" x14ac:dyDescent="0.25">
      <c r="A637" s="155">
        <v>2017</v>
      </c>
      <c r="B637">
        <v>7</v>
      </c>
      <c r="C637">
        <v>16</v>
      </c>
      <c r="D637">
        <v>202</v>
      </c>
      <c r="E637" t="s">
        <v>12</v>
      </c>
      <c r="G637" s="154">
        <f>SUM(P637:W637)</f>
        <v>0</v>
      </c>
      <c r="H637" t="s">
        <v>4115</v>
      </c>
      <c r="I637" t="s">
        <v>90</v>
      </c>
      <c r="J637" t="s">
        <v>94</v>
      </c>
      <c r="K637" t="s">
        <v>72</v>
      </c>
      <c r="L637">
        <v>180</v>
      </c>
      <c r="M637" t="s">
        <v>98</v>
      </c>
      <c r="N637" t="s">
        <v>3554</v>
      </c>
      <c r="P637" s="154">
        <f>IF(ISERROR(VLOOKUP($H637,Validation!$L$2:$L$64,1,FALSE)),0,1)</f>
        <v>0</v>
      </c>
      <c r="Q637" s="154">
        <f>IF(ISERROR(VLOOKUP($H637,Validation!$M$2:$M$64,1,FALSE)),0,1)</f>
        <v>0</v>
      </c>
      <c r="R637" s="158">
        <f>IF(ISERROR(VLOOKUP($H637,Validation!$N$2:$N$64,1,FALSE)),0,1)</f>
        <v>0</v>
      </c>
      <c r="S637" s="154">
        <f>IF(ISERROR(VLOOKUP($H637,Validation!$O$2:$O$64,1,FALSE)),0,1)</f>
        <v>0</v>
      </c>
      <c r="T637" s="154">
        <f>IF(ISERROR(VLOOKUP($H637,Validation!$P$2:$P$64,1,FALSE)),0,1)</f>
        <v>0</v>
      </c>
      <c r="U637" s="154">
        <f>IF(ISERROR(VLOOKUP($H637,Validation!$Q$2:$Q$64,1,FALSE)),0,1)</f>
        <v>0</v>
      </c>
      <c r="V637" s="154">
        <f>IF(ISERROR(VLOOKUP($H637,Validation!$R$2:$R$64,1,FALSE)),0,1)</f>
        <v>0</v>
      </c>
      <c r="W637" s="154">
        <f>IF(ISERROR(VLOOKUP($H637,Validation!$S$2:$S$64,1,FALSE)),0,1)</f>
        <v>0</v>
      </c>
    </row>
    <row r="638" spans="1:23" ht="15.75" x14ac:dyDescent="0.25">
      <c r="A638" s="155">
        <v>2017</v>
      </c>
      <c r="B638">
        <v>7</v>
      </c>
      <c r="C638">
        <v>17</v>
      </c>
      <c r="D638">
        <v>203</v>
      </c>
      <c r="E638" t="s">
        <v>33</v>
      </c>
      <c r="G638" s="154">
        <f>SUM(P638:W638)</f>
        <v>0</v>
      </c>
      <c r="H638" t="s">
        <v>4116</v>
      </c>
      <c r="I638" t="s">
        <v>79</v>
      </c>
      <c r="J638" t="s">
        <v>71</v>
      </c>
      <c r="K638" t="s">
        <v>86</v>
      </c>
      <c r="L638">
        <v>170</v>
      </c>
      <c r="M638" t="s">
        <v>3166</v>
      </c>
      <c r="N638" t="s">
        <v>4074</v>
      </c>
      <c r="P638" s="154">
        <f>IF(ISERROR(VLOOKUP($H638,Validation!$L$2:$L$64,1,FALSE)),0,1)</f>
        <v>0</v>
      </c>
      <c r="Q638" s="154">
        <f>IF(ISERROR(VLOOKUP($H638,Validation!$M$2:$M$64,1,FALSE)),0,1)</f>
        <v>0</v>
      </c>
      <c r="R638" s="158">
        <f>IF(ISERROR(VLOOKUP($H638,Validation!$N$2:$N$64,1,FALSE)),0,1)</f>
        <v>0</v>
      </c>
      <c r="S638" s="154">
        <f>IF(ISERROR(VLOOKUP($H638,Validation!$O$2:$O$64,1,FALSE)),0,1)</f>
        <v>0</v>
      </c>
      <c r="T638" s="154">
        <f>IF(ISERROR(VLOOKUP($H638,Validation!$P$2:$P$64,1,FALSE)),0,1)</f>
        <v>0</v>
      </c>
      <c r="U638" s="154">
        <f>IF(ISERROR(VLOOKUP($H638,Validation!$Q$2:$Q$64,1,FALSE)),0,1)</f>
        <v>0</v>
      </c>
      <c r="V638" s="154">
        <f>IF(ISERROR(VLOOKUP($H638,Validation!$R$2:$R$64,1,FALSE)),0,1)</f>
        <v>0</v>
      </c>
      <c r="W638" s="154">
        <f>IF(ISERROR(VLOOKUP($H638,Validation!$S$2:$S$64,1,FALSE)),0,1)</f>
        <v>0</v>
      </c>
    </row>
    <row r="639" spans="1:23" ht="15.75" x14ac:dyDescent="0.25">
      <c r="A639" s="155">
        <v>2017</v>
      </c>
      <c r="B639">
        <v>7</v>
      </c>
      <c r="C639">
        <v>18</v>
      </c>
      <c r="D639">
        <v>204</v>
      </c>
      <c r="E639" t="s">
        <v>9</v>
      </c>
      <c r="G639" s="154">
        <f>SUM(P639:W639)</f>
        <v>0</v>
      </c>
      <c r="H639" t="s">
        <v>4117</v>
      </c>
      <c r="I639" t="s">
        <v>79</v>
      </c>
      <c r="J639" t="s">
        <v>80</v>
      </c>
      <c r="K639" t="s">
        <v>91</v>
      </c>
      <c r="L639">
        <v>185</v>
      </c>
      <c r="M639" t="s">
        <v>82</v>
      </c>
      <c r="N639" t="s">
        <v>3234</v>
      </c>
      <c r="P639" s="154">
        <f>IF(ISERROR(VLOOKUP($H639,Validation!$L$2:$L$64,1,FALSE)),0,1)</f>
        <v>0</v>
      </c>
      <c r="Q639" s="154">
        <f>IF(ISERROR(VLOOKUP($H639,Validation!$M$2:$M$64,1,FALSE)),0,1)</f>
        <v>0</v>
      </c>
      <c r="R639" s="158">
        <f>IF(ISERROR(VLOOKUP($H639,Validation!$N$2:$N$64,1,FALSE)),0,1)</f>
        <v>0</v>
      </c>
      <c r="S639" s="154">
        <f>IF(ISERROR(VLOOKUP($H639,Validation!$O$2:$O$64,1,FALSE)),0,1)</f>
        <v>0</v>
      </c>
      <c r="T639" s="154">
        <f>IF(ISERROR(VLOOKUP($H639,Validation!$P$2:$P$64,1,FALSE)),0,1)</f>
        <v>0</v>
      </c>
      <c r="U639" s="154">
        <f>IF(ISERROR(VLOOKUP($H639,Validation!$Q$2:$Q$64,1,FALSE)),0,1)</f>
        <v>0</v>
      </c>
      <c r="V639" s="154">
        <f>IF(ISERROR(VLOOKUP($H639,Validation!$R$2:$R$64,1,FALSE)),0,1)</f>
        <v>0</v>
      </c>
      <c r="W639" s="154">
        <f>IF(ISERROR(VLOOKUP($H639,Validation!$S$2:$S$64,1,FALSE)),0,1)</f>
        <v>0</v>
      </c>
    </row>
    <row r="640" spans="1:23" ht="15.75" x14ac:dyDescent="0.25">
      <c r="A640" s="155">
        <v>2017</v>
      </c>
      <c r="B640">
        <v>7</v>
      </c>
      <c r="C640">
        <v>19</v>
      </c>
      <c r="D640">
        <v>205</v>
      </c>
      <c r="E640" t="s">
        <v>24</v>
      </c>
      <c r="F640" t="s">
        <v>3360</v>
      </c>
      <c r="G640" s="154">
        <f>SUM(P640:W640)</f>
        <v>0</v>
      </c>
      <c r="H640" t="s">
        <v>4118</v>
      </c>
      <c r="I640" t="s">
        <v>79</v>
      </c>
      <c r="J640" t="s">
        <v>81</v>
      </c>
      <c r="K640" t="s">
        <v>72</v>
      </c>
      <c r="L640">
        <v>180</v>
      </c>
      <c r="M640" t="s">
        <v>3071</v>
      </c>
      <c r="N640" t="s">
        <v>3351</v>
      </c>
      <c r="P640" s="154">
        <f>IF(ISERROR(VLOOKUP($H640,Validation!$L$2:$L$64,1,FALSE)),0,1)</f>
        <v>0</v>
      </c>
      <c r="Q640" s="154">
        <f>IF(ISERROR(VLOOKUP($H640,Validation!$M$2:$M$64,1,FALSE)),0,1)</f>
        <v>0</v>
      </c>
      <c r="R640" s="158">
        <f>IF(ISERROR(VLOOKUP($H640,Validation!$N$2:$N$64,1,FALSE)),0,1)</f>
        <v>0</v>
      </c>
      <c r="S640" s="154">
        <f>IF(ISERROR(VLOOKUP($H640,Validation!$O$2:$O$64,1,FALSE)),0,1)</f>
        <v>0</v>
      </c>
      <c r="T640" s="154">
        <f>IF(ISERROR(VLOOKUP($H640,Validation!$P$2:$P$64,1,FALSE)),0,1)</f>
        <v>0</v>
      </c>
      <c r="U640" s="154">
        <f>IF(ISERROR(VLOOKUP($H640,Validation!$Q$2:$Q$64,1,FALSE)),0,1)</f>
        <v>0</v>
      </c>
      <c r="V640" s="154">
        <f>IF(ISERROR(VLOOKUP($H640,Validation!$R$2:$R$64,1,FALSE)),0,1)</f>
        <v>0</v>
      </c>
      <c r="W640" s="154">
        <f>IF(ISERROR(VLOOKUP($H640,Validation!$S$2:$S$64,1,FALSE)),0,1)</f>
        <v>0</v>
      </c>
    </row>
    <row r="641" spans="1:23" ht="15.75" x14ac:dyDescent="0.25">
      <c r="A641" s="155">
        <v>2017</v>
      </c>
      <c r="B641">
        <v>7</v>
      </c>
      <c r="C641">
        <v>20</v>
      </c>
      <c r="D641">
        <v>206</v>
      </c>
      <c r="E641" t="s">
        <v>31</v>
      </c>
      <c r="G641" s="154">
        <f>SUM(P641:W641)</f>
        <v>0</v>
      </c>
      <c r="H641" t="s">
        <v>4119</v>
      </c>
      <c r="I641" t="s">
        <v>79</v>
      </c>
      <c r="J641" t="s">
        <v>94</v>
      </c>
      <c r="K641" t="s">
        <v>77</v>
      </c>
      <c r="L641">
        <v>216</v>
      </c>
      <c r="M641" t="s">
        <v>98</v>
      </c>
      <c r="N641" t="s">
        <v>3447</v>
      </c>
      <c r="P641" s="154">
        <f>IF(ISERROR(VLOOKUP($H641,Validation!$L$2:$L$64,1,FALSE)),0,1)</f>
        <v>0</v>
      </c>
      <c r="Q641" s="154">
        <f>IF(ISERROR(VLOOKUP($H641,Validation!$M$2:$M$64,1,FALSE)),0,1)</f>
        <v>0</v>
      </c>
      <c r="R641" s="158">
        <f>IF(ISERROR(VLOOKUP($H641,Validation!$N$2:$N$64,1,FALSE)),0,1)</f>
        <v>0</v>
      </c>
      <c r="S641" s="154">
        <f>IF(ISERROR(VLOOKUP($H641,Validation!$O$2:$O$64,1,FALSE)),0,1)</f>
        <v>0</v>
      </c>
      <c r="T641" s="154">
        <f>IF(ISERROR(VLOOKUP($H641,Validation!$P$2:$P$64,1,FALSE)),0,1)</f>
        <v>0</v>
      </c>
      <c r="U641" s="154">
        <f>IF(ISERROR(VLOOKUP($H641,Validation!$Q$2:$Q$64,1,FALSE)),0,1)</f>
        <v>0</v>
      </c>
      <c r="V641" s="154">
        <f>IF(ISERROR(VLOOKUP($H641,Validation!$R$2:$R$64,1,FALSE)),0,1)</f>
        <v>0</v>
      </c>
      <c r="W641" s="154">
        <f>IF(ISERROR(VLOOKUP($H641,Validation!$S$2:$S$64,1,FALSE)),0,1)</f>
        <v>0</v>
      </c>
    </row>
    <row r="642" spans="1:23" ht="15.75" x14ac:dyDescent="0.25">
      <c r="A642" s="155">
        <v>2017</v>
      </c>
      <c r="B642">
        <v>7</v>
      </c>
      <c r="C642">
        <v>21</v>
      </c>
      <c r="D642">
        <v>207</v>
      </c>
      <c r="E642" t="s">
        <v>26</v>
      </c>
      <c r="G642" s="154">
        <f>SUM(P642:W642)</f>
        <v>0</v>
      </c>
      <c r="H642" t="s">
        <v>4120</v>
      </c>
      <c r="I642" t="s">
        <v>70</v>
      </c>
      <c r="J642" t="s">
        <v>88</v>
      </c>
      <c r="K642" t="s">
        <v>97</v>
      </c>
      <c r="L642">
        <v>180</v>
      </c>
      <c r="M642" t="s">
        <v>89</v>
      </c>
      <c r="N642" t="s">
        <v>3024</v>
      </c>
      <c r="P642" s="154">
        <f>IF(ISERROR(VLOOKUP($H642,Validation!$L$2:$L$64,1,FALSE)),0,1)</f>
        <v>0</v>
      </c>
      <c r="Q642" s="154">
        <f>IF(ISERROR(VLOOKUP($H642,Validation!$M$2:$M$64,1,FALSE)),0,1)</f>
        <v>0</v>
      </c>
      <c r="R642" s="158">
        <f>IF(ISERROR(VLOOKUP($H642,Validation!$N$2:$N$64,1,FALSE)),0,1)</f>
        <v>0</v>
      </c>
      <c r="S642" s="154">
        <f>IF(ISERROR(VLOOKUP($H642,Validation!$O$2:$O$64,1,FALSE)),0,1)</f>
        <v>0</v>
      </c>
      <c r="T642" s="154">
        <f>IF(ISERROR(VLOOKUP($H642,Validation!$P$2:$P$64,1,FALSE)),0,1)</f>
        <v>0</v>
      </c>
      <c r="U642" s="154">
        <f>IF(ISERROR(VLOOKUP($H642,Validation!$Q$2:$Q$64,1,FALSE)),0,1)</f>
        <v>0</v>
      </c>
      <c r="V642" s="154">
        <f>IF(ISERROR(VLOOKUP($H642,Validation!$R$2:$R$64,1,FALSE)),0,1)</f>
        <v>0</v>
      </c>
      <c r="W642" s="154">
        <f>IF(ISERROR(VLOOKUP($H642,Validation!$S$2:$S$64,1,FALSE)),0,1)</f>
        <v>0</v>
      </c>
    </row>
    <row r="643" spans="1:23" ht="15.75" x14ac:dyDescent="0.25">
      <c r="A643" s="155">
        <v>2017</v>
      </c>
      <c r="B643">
        <v>7</v>
      </c>
      <c r="C643">
        <v>22</v>
      </c>
      <c r="D643">
        <v>208</v>
      </c>
      <c r="E643" t="s">
        <v>18</v>
      </c>
      <c r="G643" s="154">
        <f>SUM(P643:W643)</f>
        <v>0</v>
      </c>
      <c r="H643" t="s">
        <v>4121</v>
      </c>
      <c r="I643" t="s">
        <v>79</v>
      </c>
      <c r="J643" t="s">
        <v>74</v>
      </c>
      <c r="K643" t="s">
        <v>77</v>
      </c>
      <c r="L643">
        <v>202</v>
      </c>
      <c r="M643" t="s">
        <v>142</v>
      </c>
      <c r="N643" t="s">
        <v>96</v>
      </c>
      <c r="P643" s="154">
        <f>IF(ISERROR(VLOOKUP($H643,Validation!$L$2:$L$64,1,FALSE)),0,1)</f>
        <v>0</v>
      </c>
      <c r="Q643" s="154">
        <f>IF(ISERROR(VLOOKUP($H643,Validation!$M$2:$M$64,1,FALSE)),0,1)</f>
        <v>0</v>
      </c>
      <c r="R643" s="158">
        <f>IF(ISERROR(VLOOKUP($H643,Validation!$N$2:$N$64,1,FALSE)),0,1)</f>
        <v>0</v>
      </c>
      <c r="S643" s="154">
        <f>IF(ISERROR(VLOOKUP($H643,Validation!$O$2:$O$64,1,FALSE)),0,1)</f>
        <v>0</v>
      </c>
      <c r="T643" s="154">
        <f>IF(ISERROR(VLOOKUP($H643,Validation!$P$2:$P$64,1,FALSE)),0,1)</f>
        <v>0</v>
      </c>
      <c r="U643" s="154">
        <f>IF(ISERROR(VLOOKUP($H643,Validation!$Q$2:$Q$64,1,FALSE)),0,1)</f>
        <v>0</v>
      </c>
      <c r="V643" s="154">
        <f>IF(ISERROR(VLOOKUP($H643,Validation!$R$2:$R$64,1,FALSE)),0,1)</f>
        <v>0</v>
      </c>
      <c r="W643" s="154">
        <f>IF(ISERROR(VLOOKUP($H643,Validation!$S$2:$S$64,1,FALSE)),0,1)</f>
        <v>0</v>
      </c>
    </row>
    <row r="644" spans="1:23" ht="15.75" x14ac:dyDescent="0.25">
      <c r="A644" s="155">
        <v>2017</v>
      </c>
      <c r="B644">
        <v>7</v>
      </c>
      <c r="C644">
        <v>23</v>
      </c>
      <c r="D644">
        <v>209</v>
      </c>
      <c r="E644" t="s">
        <v>21</v>
      </c>
      <c r="G644" s="154">
        <f>SUM(P644:W644)</f>
        <v>0</v>
      </c>
      <c r="H644" t="s">
        <v>4122</v>
      </c>
      <c r="I644" t="s">
        <v>85</v>
      </c>
      <c r="J644" t="s">
        <v>74</v>
      </c>
      <c r="K644" t="s">
        <v>99</v>
      </c>
      <c r="L644">
        <v>175</v>
      </c>
      <c r="M644" t="s">
        <v>93</v>
      </c>
      <c r="N644" t="s">
        <v>1144</v>
      </c>
      <c r="P644" s="154">
        <f>IF(ISERROR(VLOOKUP($H644,Validation!$L$2:$L$64,1,FALSE)),0,1)</f>
        <v>0</v>
      </c>
      <c r="Q644" s="154">
        <f>IF(ISERROR(VLOOKUP($H644,Validation!$M$2:$M$64,1,FALSE)),0,1)</f>
        <v>0</v>
      </c>
      <c r="R644" s="158">
        <f>IF(ISERROR(VLOOKUP($H644,Validation!$N$2:$N$64,1,FALSE)),0,1)</f>
        <v>0</v>
      </c>
      <c r="S644" s="154">
        <f>IF(ISERROR(VLOOKUP($H644,Validation!$O$2:$O$64,1,FALSE)),0,1)</f>
        <v>0</v>
      </c>
      <c r="T644" s="154">
        <f>IF(ISERROR(VLOOKUP($H644,Validation!$P$2:$P$64,1,FALSE)),0,1)</f>
        <v>0</v>
      </c>
      <c r="U644" s="154">
        <f>IF(ISERROR(VLOOKUP($H644,Validation!$Q$2:$Q$64,1,FALSE)),0,1)</f>
        <v>0</v>
      </c>
      <c r="V644" s="154">
        <f>IF(ISERROR(VLOOKUP($H644,Validation!$R$2:$R$64,1,FALSE)),0,1)</f>
        <v>0</v>
      </c>
      <c r="W644" s="154">
        <f>IF(ISERROR(VLOOKUP($H644,Validation!$S$2:$S$64,1,FALSE)),0,1)</f>
        <v>0</v>
      </c>
    </row>
    <row r="645" spans="1:23" ht="15.75" x14ac:dyDescent="0.25">
      <c r="A645" s="155">
        <v>2017</v>
      </c>
      <c r="B645">
        <v>7</v>
      </c>
      <c r="C645">
        <v>24</v>
      </c>
      <c r="D645">
        <v>210</v>
      </c>
      <c r="E645" t="s">
        <v>83</v>
      </c>
      <c r="G645" s="154">
        <f>SUM(P645:W645)</f>
        <v>0</v>
      </c>
      <c r="H645" t="s">
        <v>4123</v>
      </c>
      <c r="I645" t="s">
        <v>79</v>
      </c>
      <c r="J645" t="s">
        <v>74</v>
      </c>
      <c r="K645" t="s">
        <v>77</v>
      </c>
      <c r="L645">
        <v>178</v>
      </c>
      <c r="M645" t="s">
        <v>3108</v>
      </c>
      <c r="N645" t="s">
        <v>4124</v>
      </c>
      <c r="P645" s="154">
        <f>IF(ISERROR(VLOOKUP($H645,Validation!$L$2:$L$64,1,FALSE)),0,1)</f>
        <v>0</v>
      </c>
      <c r="Q645" s="154">
        <f>IF(ISERROR(VLOOKUP($H645,Validation!$M$2:$M$64,1,FALSE)),0,1)</f>
        <v>0</v>
      </c>
      <c r="R645" s="158">
        <f>IF(ISERROR(VLOOKUP($H645,Validation!$N$2:$N$64,1,FALSE)),0,1)</f>
        <v>0</v>
      </c>
      <c r="S645" s="154">
        <f>IF(ISERROR(VLOOKUP($H645,Validation!$O$2:$O$64,1,FALSE)),0,1)</f>
        <v>0</v>
      </c>
      <c r="T645" s="154">
        <f>IF(ISERROR(VLOOKUP($H645,Validation!$P$2:$P$64,1,FALSE)),0,1)</f>
        <v>0</v>
      </c>
      <c r="U645" s="154">
        <f>IF(ISERROR(VLOOKUP($H645,Validation!$Q$2:$Q$64,1,FALSE)),0,1)</f>
        <v>0</v>
      </c>
      <c r="V645" s="154">
        <f>IF(ISERROR(VLOOKUP($H645,Validation!$R$2:$R$64,1,FALSE)),0,1)</f>
        <v>0</v>
      </c>
      <c r="W645" s="154">
        <f>IF(ISERROR(VLOOKUP($H645,Validation!$S$2:$S$64,1,FALSE)),0,1)</f>
        <v>0</v>
      </c>
    </row>
    <row r="646" spans="1:23" ht="15.75" x14ac:dyDescent="0.25">
      <c r="A646" s="155">
        <v>2017</v>
      </c>
      <c r="B646">
        <v>7</v>
      </c>
      <c r="C646">
        <v>25</v>
      </c>
      <c r="D646">
        <v>211</v>
      </c>
      <c r="E646" t="s">
        <v>35</v>
      </c>
      <c r="F646" t="s">
        <v>4125</v>
      </c>
      <c r="G646" s="154">
        <f>SUM(P646:W646)</f>
        <v>0</v>
      </c>
      <c r="H646" t="s">
        <v>4126</v>
      </c>
      <c r="I646" t="s">
        <v>79</v>
      </c>
      <c r="J646" t="s">
        <v>74</v>
      </c>
      <c r="K646" t="s">
        <v>91</v>
      </c>
      <c r="L646">
        <v>213</v>
      </c>
      <c r="M646" t="s">
        <v>3476</v>
      </c>
      <c r="N646" t="s">
        <v>4127</v>
      </c>
      <c r="P646" s="154">
        <f>IF(ISERROR(VLOOKUP($H646,Validation!$L$2:$L$64,1,FALSE)),0,1)</f>
        <v>0</v>
      </c>
      <c r="Q646" s="154">
        <f>IF(ISERROR(VLOOKUP($H646,Validation!$M$2:$M$64,1,FALSE)),0,1)</f>
        <v>0</v>
      </c>
      <c r="R646" s="158">
        <f>IF(ISERROR(VLOOKUP($H646,Validation!$N$2:$N$64,1,FALSE)),0,1)</f>
        <v>0</v>
      </c>
      <c r="S646" s="154">
        <f>IF(ISERROR(VLOOKUP($H646,Validation!$O$2:$O$64,1,FALSE)),0,1)</f>
        <v>0</v>
      </c>
      <c r="T646" s="154">
        <f>IF(ISERROR(VLOOKUP($H646,Validation!$P$2:$P$64,1,FALSE)),0,1)</f>
        <v>0</v>
      </c>
      <c r="U646" s="154">
        <f>IF(ISERROR(VLOOKUP($H646,Validation!$Q$2:$Q$64,1,FALSE)),0,1)</f>
        <v>0</v>
      </c>
      <c r="V646" s="154">
        <f>IF(ISERROR(VLOOKUP($H646,Validation!$R$2:$R$64,1,FALSE)),0,1)</f>
        <v>0</v>
      </c>
      <c r="W646" s="154">
        <f>IF(ISERROR(VLOOKUP($H646,Validation!$S$2:$S$64,1,FALSE)),0,1)</f>
        <v>0</v>
      </c>
    </row>
    <row r="647" spans="1:23" ht="15.75" x14ac:dyDescent="0.25">
      <c r="A647" s="155">
        <v>2017</v>
      </c>
      <c r="B647">
        <v>7</v>
      </c>
      <c r="C647">
        <v>26</v>
      </c>
      <c r="D647">
        <v>212</v>
      </c>
      <c r="E647" t="s">
        <v>30</v>
      </c>
      <c r="F647" t="s">
        <v>4128</v>
      </c>
      <c r="G647" s="154">
        <f>SUM(P647:W647)</f>
        <v>0</v>
      </c>
      <c r="H647" t="s">
        <v>4129</v>
      </c>
      <c r="I647" t="s">
        <v>90</v>
      </c>
      <c r="J647" t="s">
        <v>81</v>
      </c>
      <c r="K647" t="s">
        <v>99</v>
      </c>
      <c r="L647">
        <v>177</v>
      </c>
      <c r="M647" t="s">
        <v>87</v>
      </c>
      <c r="N647" t="s">
        <v>1179</v>
      </c>
      <c r="P647" s="154">
        <f>IF(ISERROR(VLOOKUP($H647,Validation!$L$2:$L$64,1,FALSE)),0,1)</f>
        <v>0</v>
      </c>
      <c r="Q647" s="154">
        <f>IF(ISERROR(VLOOKUP($H647,Validation!$M$2:$M$64,1,FALSE)),0,1)</f>
        <v>0</v>
      </c>
      <c r="R647" s="158">
        <f>IF(ISERROR(VLOOKUP($H647,Validation!$N$2:$N$64,1,FALSE)),0,1)</f>
        <v>0</v>
      </c>
      <c r="S647" s="154">
        <f>IF(ISERROR(VLOOKUP($H647,Validation!$O$2:$O$64,1,FALSE)),0,1)</f>
        <v>0</v>
      </c>
      <c r="T647" s="154">
        <f>IF(ISERROR(VLOOKUP($H647,Validation!$P$2:$P$64,1,FALSE)),0,1)</f>
        <v>0</v>
      </c>
      <c r="U647" s="154">
        <f>IF(ISERROR(VLOOKUP($H647,Validation!$Q$2:$Q$64,1,FALSE)),0,1)</f>
        <v>0</v>
      </c>
      <c r="V647" s="154">
        <f>IF(ISERROR(VLOOKUP($H647,Validation!$R$2:$R$64,1,FALSE)),0,1)</f>
        <v>0</v>
      </c>
      <c r="W647" s="154">
        <f>IF(ISERROR(VLOOKUP($H647,Validation!$S$2:$S$64,1,FALSE)),0,1)</f>
        <v>0</v>
      </c>
    </row>
    <row r="648" spans="1:23" ht="15.75" x14ac:dyDescent="0.25">
      <c r="A648" s="155">
        <v>2017</v>
      </c>
      <c r="B648">
        <v>7</v>
      </c>
      <c r="C648">
        <v>27</v>
      </c>
      <c r="D648">
        <v>213</v>
      </c>
      <c r="E648" t="s">
        <v>1119</v>
      </c>
      <c r="G648" s="154">
        <f>SUM(P648:W648)</f>
        <v>0</v>
      </c>
      <c r="H648" t="s">
        <v>4130</v>
      </c>
      <c r="I648" t="s">
        <v>90</v>
      </c>
      <c r="J648" t="s">
        <v>3868</v>
      </c>
      <c r="K648" t="s">
        <v>72</v>
      </c>
      <c r="L648">
        <v>185</v>
      </c>
      <c r="M648" t="s">
        <v>1233</v>
      </c>
      <c r="N648" t="s">
        <v>4131</v>
      </c>
      <c r="P648" s="154">
        <f>IF(ISERROR(VLOOKUP($H648,Validation!$L$2:$L$64,1,FALSE)),0,1)</f>
        <v>0</v>
      </c>
      <c r="Q648" s="154">
        <f>IF(ISERROR(VLOOKUP($H648,Validation!$M$2:$M$64,1,FALSE)),0,1)</f>
        <v>0</v>
      </c>
      <c r="R648" s="158">
        <f>IF(ISERROR(VLOOKUP($H648,Validation!$N$2:$N$64,1,FALSE)),0,1)</f>
        <v>0</v>
      </c>
      <c r="S648" s="154">
        <f>IF(ISERROR(VLOOKUP($H648,Validation!$O$2:$O$64,1,FALSE)),0,1)</f>
        <v>0</v>
      </c>
      <c r="T648" s="154">
        <f>IF(ISERROR(VLOOKUP($H648,Validation!$P$2:$P$64,1,FALSE)),0,1)</f>
        <v>0</v>
      </c>
      <c r="U648" s="154">
        <f>IF(ISERROR(VLOOKUP($H648,Validation!$Q$2:$Q$64,1,FALSE)),0,1)</f>
        <v>0</v>
      </c>
      <c r="V648" s="154">
        <f>IF(ISERROR(VLOOKUP($H648,Validation!$R$2:$R$64,1,FALSE)),0,1)</f>
        <v>0</v>
      </c>
      <c r="W648" s="154">
        <f>IF(ISERROR(VLOOKUP($H648,Validation!$S$2:$S$64,1,FALSE)),0,1)</f>
        <v>0</v>
      </c>
    </row>
    <row r="649" spans="1:23" ht="15.75" x14ac:dyDescent="0.25">
      <c r="A649" s="155">
        <v>2017</v>
      </c>
      <c r="B649">
        <v>7</v>
      </c>
      <c r="C649">
        <v>28</v>
      </c>
      <c r="D649">
        <v>214</v>
      </c>
      <c r="E649" t="s">
        <v>24</v>
      </c>
      <c r="F649" t="s">
        <v>4132</v>
      </c>
      <c r="G649" s="154">
        <f>SUM(P649:W649)</f>
        <v>0</v>
      </c>
      <c r="H649" t="s">
        <v>4133</v>
      </c>
      <c r="I649" t="s">
        <v>79</v>
      </c>
      <c r="J649" t="s">
        <v>74</v>
      </c>
      <c r="K649" t="s">
        <v>72</v>
      </c>
      <c r="L649">
        <v>184</v>
      </c>
      <c r="M649" t="s">
        <v>93</v>
      </c>
      <c r="N649" t="s">
        <v>1219</v>
      </c>
      <c r="P649" s="154">
        <f>IF(ISERROR(VLOOKUP($H649,Validation!$L$2:$L$64,1,FALSE)),0,1)</f>
        <v>0</v>
      </c>
      <c r="Q649" s="154">
        <f>IF(ISERROR(VLOOKUP($H649,Validation!$M$2:$M$64,1,FALSE)),0,1)</f>
        <v>0</v>
      </c>
      <c r="R649" s="158">
        <f>IF(ISERROR(VLOOKUP($H649,Validation!$N$2:$N$64,1,FALSE)),0,1)</f>
        <v>0</v>
      </c>
      <c r="S649" s="154">
        <f>IF(ISERROR(VLOOKUP($H649,Validation!$O$2:$O$64,1,FALSE)),0,1)</f>
        <v>0</v>
      </c>
      <c r="T649" s="154">
        <f>IF(ISERROR(VLOOKUP($H649,Validation!$P$2:$P$64,1,FALSE)),0,1)</f>
        <v>0</v>
      </c>
      <c r="U649" s="154">
        <f>IF(ISERROR(VLOOKUP($H649,Validation!$Q$2:$Q$64,1,FALSE)),0,1)</f>
        <v>0</v>
      </c>
      <c r="V649" s="154">
        <f>IF(ISERROR(VLOOKUP($H649,Validation!$R$2:$R$64,1,FALSE)),0,1)</f>
        <v>0</v>
      </c>
      <c r="W649" s="154">
        <f>IF(ISERROR(VLOOKUP($H649,Validation!$S$2:$S$64,1,FALSE)),0,1)</f>
        <v>0</v>
      </c>
    </row>
    <row r="650" spans="1:23" ht="15.75" x14ac:dyDescent="0.25">
      <c r="A650" s="155">
        <v>2017</v>
      </c>
      <c r="B650">
        <v>7</v>
      </c>
      <c r="C650">
        <v>29</v>
      </c>
      <c r="D650">
        <v>215</v>
      </c>
      <c r="E650" t="s">
        <v>13</v>
      </c>
      <c r="F650" t="s">
        <v>4134</v>
      </c>
      <c r="G650" s="154">
        <f>SUM(P650:W650)</f>
        <v>0</v>
      </c>
      <c r="H650" t="s">
        <v>4135</v>
      </c>
      <c r="I650" t="s">
        <v>79</v>
      </c>
      <c r="J650" t="s">
        <v>74</v>
      </c>
      <c r="K650" t="s">
        <v>78</v>
      </c>
      <c r="L650">
        <v>180</v>
      </c>
      <c r="M650" t="s">
        <v>3108</v>
      </c>
      <c r="N650" t="s">
        <v>4136</v>
      </c>
      <c r="P650" s="154">
        <f>IF(ISERROR(VLOOKUP($H650,Validation!$L$2:$L$64,1,FALSE)),0,1)</f>
        <v>0</v>
      </c>
      <c r="Q650" s="154">
        <f>IF(ISERROR(VLOOKUP($H650,Validation!$M$2:$M$64,1,FALSE)),0,1)</f>
        <v>0</v>
      </c>
      <c r="R650" s="158">
        <f>IF(ISERROR(VLOOKUP($H650,Validation!$N$2:$N$64,1,FALSE)),0,1)</f>
        <v>0</v>
      </c>
      <c r="S650" s="154">
        <f>IF(ISERROR(VLOOKUP($H650,Validation!$O$2:$O$64,1,FALSE)),0,1)</f>
        <v>0</v>
      </c>
      <c r="T650" s="154">
        <f>IF(ISERROR(VLOOKUP($H650,Validation!$P$2:$P$64,1,FALSE)),0,1)</f>
        <v>0</v>
      </c>
      <c r="U650" s="154">
        <f>IF(ISERROR(VLOOKUP($H650,Validation!$Q$2:$Q$64,1,FALSE)),0,1)</f>
        <v>0</v>
      </c>
      <c r="V650" s="154">
        <f>IF(ISERROR(VLOOKUP($H650,Validation!$R$2:$R$64,1,FALSE)),0,1)</f>
        <v>0</v>
      </c>
      <c r="W650" s="154">
        <f>IF(ISERROR(VLOOKUP($H650,Validation!$S$2:$S$64,1,FALSE)),0,1)</f>
        <v>0</v>
      </c>
    </row>
    <row r="651" spans="1:23" ht="15.75" x14ac:dyDescent="0.25">
      <c r="A651" s="155">
        <v>2017</v>
      </c>
      <c r="B651">
        <v>7</v>
      </c>
      <c r="C651">
        <v>30</v>
      </c>
      <c r="D651">
        <v>216</v>
      </c>
      <c r="E651" t="s">
        <v>3081</v>
      </c>
      <c r="G651" s="154">
        <f>SUM(P651:W651)</f>
        <v>0</v>
      </c>
      <c r="H651" t="s">
        <v>4137</v>
      </c>
      <c r="I651" t="s">
        <v>79</v>
      </c>
      <c r="J651" t="s">
        <v>71</v>
      </c>
      <c r="K651" t="s">
        <v>75</v>
      </c>
      <c r="L651">
        <v>204</v>
      </c>
      <c r="M651" t="s">
        <v>73</v>
      </c>
      <c r="N651" t="s">
        <v>3280</v>
      </c>
      <c r="P651" s="154">
        <f>IF(ISERROR(VLOOKUP($H651,Validation!$L$2:$L$64,1,FALSE)),0,1)</f>
        <v>0</v>
      </c>
      <c r="Q651" s="154">
        <f>IF(ISERROR(VLOOKUP($H651,Validation!$M$2:$M$64,1,FALSE)),0,1)</f>
        <v>0</v>
      </c>
      <c r="R651" s="158">
        <f>IF(ISERROR(VLOOKUP($H651,Validation!$N$2:$N$64,1,FALSE)),0,1)</f>
        <v>0</v>
      </c>
      <c r="S651" s="154">
        <f>IF(ISERROR(VLOOKUP($H651,Validation!$O$2:$O$64,1,FALSE)),0,1)</f>
        <v>0</v>
      </c>
      <c r="T651" s="154">
        <f>IF(ISERROR(VLOOKUP($H651,Validation!$P$2:$P$64,1,FALSE)),0,1)</f>
        <v>0</v>
      </c>
      <c r="U651" s="154">
        <f>IF(ISERROR(VLOOKUP($H651,Validation!$Q$2:$Q$64,1,FALSE)),0,1)</f>
        <v>0</v>
      </c>
      <c r="V651" s="154">
        <f>IF(ISERROR(VLOOKUP($H651,Validation!$R$2:$R$64,1,FALSE)),0,1)</f>
        <v>0</v>
      </c>
      <c r="W651" s="154">
        <f>IF(ISERROR(VLOOKUP($H651,Validation!$S$2:$S$64,1,FALSE)),0,1)</f>
        <v>0</v>
      </c>
    </row>
    <row r="652" spans="1:23" ht="15.75" x14ac:dyDescent="0.25">
      <c r="A652" s="155">
        <v>2017</v>
      </c>
      <c r="B652">
        <v>7</v>
      </c>
      <c r="C652">
        <v>31</v>
      </c>
      <c r="D652">
        <v>217</v>
      </c>
      <c r="E652" t="s">
        <v>29</v>
      </c>
      <c r="G652" s="154">
        <f>SUM(P652:W652)</f>
        <v>0</v>
      </c>
      <c r="H652" t="s">
        <v>4138</v>
      </c>
      <c r="I652" t="s">
        <v>79</v>
      </c>
      <c r="J652" t="s">
        <v>71</v>
      </c>
      <c r="K652" t="s">
        <v>86</v>
      </c>
      <c r="L652">
        <v>197</v>
      </c>
      <c r="M652" t="s">
        <v>3696</v>
      </c>
      <c r="N652" t="s">
        <v>4139</v>
      </c>
      <c r="P652" s="154">
        <f>IF(ISERROR(VLOOKUP($H652,Validation!$L$2:$L$64,1,FALSE)),0,1)</f>
        <v>0</v>
      </c>
      <c r="Q652" s="154">
        <f>IF(ISERROR(VLOOKUP($H652,Validation!$M$2:$M$64,1,FALSE)),0,1)</f>
        <v>0</v>
      </c>
      <c r="R652" s="158">
        <f>IF(ISERROR(VLOOKUP($H652,Validation!$N$2:$N$64,1,FALSE)),0,1)</f>
        <v>0</v>
      </c>
      <c r="S652" s="154">
        <f>IF(ISERROR(VLOOKUP($H652,Validation!$O$2:$O$64,1,FALSE)),0,1)</f>
        <v>0</v>
      </c>
      <c r="T652" s="154">
        <f>IF(ISERROR(VLOOKUP($H652,Validation!$P$2:$P$64,1,FALSE)),0,1)</f>
        <v>0</v>
      </c>
      <c r="U652" s="154">
        <f>IF(ISERROR(VLOOKUP($H652,Validation!$Q$2:$Q$64,1,FALSE)),0,1)</f>
        <v>0</v>
      </c>
      <c r="V652" s="154">
        <f>IF(ISERROR(VLOOKUP($H652,Validation!$R$2:$R$64,1,FALSE)),0,1)</f>
        <v>0</v>
      </c>
      <c r="W652" s="154">
        <f>IF(ISERROR(VLOOKUP($H652,Validation!$S$2:$S$64,1,FALSE)),0,1)</f>
        <v>0</v>
      </c>
    </row>
    <row r="653" spans="1:23" ht="15.75" x14ac:dyDescent="0.25">
      <c r="A653" s="155">
        <v>2016</v>
      </c>
      <c r="B653">
        <v>1</v>
      </c>
      <c r="C653">
        <v>1</v>
      </c>
      <c r="D653">
        <v>1</v>
      </c>
      <c r="E653" t="s">
        <v>33</v>
      </c>
      <c r="G653" s="154">
        <f>SUM(P653:W653)</f>
        <v>1</v>
      </c>
      <c r="H653" t="s">
        <v>185</v>
      </c>
      <c r="I653" t="s">
        <v>70</v>
      </c>
      <c r="J653" t="s">
        <v>74</v>
      </c>
      <c r="K653" t="s">
        <v>75</v>
      </c>
      <c r="L653">
        <v>216</v>
      </c>
      <c r="M653" t="s">
        <v>3386</v>
      </c>
      <c r="N653" t="s">
        <v>3387</v>
      </c>
      <c r="P653" s="154">
        <f>IF(ISERROR(VLOOKUP($H653,Validation!$L$2:$L$64,1,FALSE)),0,1)</f>
        <v>0</v>
      </c>
      <c r="Q653" s="154">
        <f>IF(ISERROR(VLOOKUP($H653,Validation!$M$2:$M$64,1,FALSE)),0,1)</f>
        <v>0</v>
      </c>
      <c r="R653" s="158">
        <f>IF(ISERROR(VLOOKUP($H653,Validation!$N$2:$N$64,1,FALSE)),0,1)</f>
        <v>0</v>
      </c>
      <c r="S653" s="154">
        <f>IF(ISERROR(VLOOKUP($H653,Validation!$O$2:$O$64,1,FALSE)),0,1)</f>
        <v>0</v>
      </c>
      <c r="T653" s="154">
        <f>IF(ISERROR(VLOOKUP($H653,Validation!$P$2:$P$64,1,FALSE)),0,1)</f>
        <v>0</v>
      </c>
      <c r="U653" s="154">
        <f>IF(ISERROR(VLOOKUP($H653,Validation!$Q$2:$Q$64,1,FALSE)),0,1)</f>
        <v>0</v>
      </c>
      <c r="V653" s="154">
        <f>IF(ISERROR(VLOOKUP($H653,Validation!$R$2:$R$64,1,FALSE)),0,1)</f>
        <v>1</v>
      </c>
      <c r="W653" s="154">
        <f>IF(ISERROR(VLOOKUP($H653,Validation!$S$2:$S$64,1,FALSE)),0,1)</f>
        <v>0</v>
      </c>
    </row>
    <row r="654" spans="1:23" ht="15.75" x14ac:dyDescent="0.25">
      <c r="A654" s="155">
        <v>2016</v>
      </c>
      <c r="B654">
        <v>1</v>
      </c>
      <c r="C654">
        <v>2</v>
      </c>
      <c r="D654">
        <v>2</v>
      </c>
      <c r="E654" t="s">
        <v>35</v>
      </c>
      <c r="G654" s="154">
        <f>SUM(P654:W654)</f>
        <v>1</v>
      </c>
      <c r="H654" t="s">
        <v>230</v>
      </c>
      <c r="I654" t="s">
        <v>85</v>
      </c>
      <c r="J654" t="s">
        <v>88</v>
      </c>
      <c r="K654" t="s">
        <v>77</v>
      </c>
      <c r="L654">
        <v>201</v>
      </c>
      <c r="M654" t="s">
        <v>89</v>
      </c>
      <c r="N654" t="s">
        <v>3388</v>
      </c>
      <c r="P654" s="154">
        <f>IF(ISERROR(VLOOKUP($H654,Validation!$L$2:$L$64,1,FALSE)),0,1)</f>
        <v>0</v>
      </c>
      <c r="Q654" s="154">
        <f>IF(ISERROR(VLOOKUP($H654,Validation!$M$2:$M$64,1,FALSE)),0,1)</f>
        <v>1</v>
      </c>
      <c r="R654" s="158">
        <f>IF(ISERROR(VLOOKUP($H654,Validation!$N$2:$N$64,1,FALSE)),0,1)</f>
        <v>0</v>
      </c>
      <c r="S654" s="154">
        <f>IF(ISERROR(VLOOKUP($H654,Validation!$O$2:$O$64,1,FALSE)),0,1)</f>
        <v>0</v>
      </c>
      <c r="T654" s="154">
        <f>IF(ISERROR(VLOOKUP($H654,Validation!$P$2:$P$64,1,FALSE)),0,1)</f>
        <v>0</v>
      </c>
      <c r="U654" s="154">
        <f>IF(ISERROR(VLOOKUP($H654,Validation!$Q$2:$Q$64,1,FALSE)),0,1)</f>
        <v>0</v>
      </c>
      <c r="V654" s="154">
        <f>IF(ISERROR(VLOOKUP($H654,Validation!$R$2:$R$64,1,FALSE)),0,1)</f>
        <v>0</v>
      </c>
      <c r="W654" s="154">
        <f>IF(ISERROR(VLOOKUP($H654,Validation!$S$2:$S$64,1,FALSE)),0,1)</f>
        <v>0</v>
      </c>
    </row>
    <row r="655" spans="1:23" ht="15.75" x14ac:dyDescent="0.25">
      <c r="A655" s="155">
        <v>2016</v>
      </c>
      <c r="B655">
        <v>1</v>
      </c>
      <c r="C655">
        <v>3</v>
      </c>
      <c r="D655">
        <v>3</v>
      </c>
      <c r="E655" t="s">
        <v>83</v>
      </c>
      <c r="G655" s="154">
        <f>SUM(P655:W655)</f>
        <v>0</v>
      </c>
      <c r="H655" t="s">
        <v>570</v>
      </c>
      <c r="I655" t="s">
        <v>90</v>
      </c>
      <c r="J655" t="s">
        <v>71</v>
      </c>
      <c r="K655" t="s">
        <v>75</v>
      </c>
      <c r="L655">
        <v>205</v>
      </c>
      <c r="M655" t="s">
        <v>87</v>
      </c>
      <c r="N655" t="s">
        <v>3389</v>
      </c>
      <c r="P655" s="154">
        <f>IF(ISERROR(VLOOKUP($H655,Validation!$L$2:$L$64,1,FALSE)),0,1)</f>
        <v>0</v>
      </c>
      <c r="Q655" s="154">
        <f>IF(ISERROR(VLOOKUP($H655,Validation!$M$2:$M$64,1,FALSE)),0,1)</f>
        <v>0</v>
      </c>
      <c r="R655" s="158">
        <f>IF(ISERROR(VLOOKUP($H655,Validation!$N$2:$N$64,1,FALSE)),0,1)</f>
        <v>0</v>
      </c>
      <c r="S655" s="154">
        <f>IF(ISERROR(VLOOKUP($H655,Validation!$O$2:$O$64,1,FALSE)),0,1)</f>
        <v>0</v>
      </c>
      <c r="T655" s="154">
        <f>IF(ISERROR(VLOOKUP($H655,Validation!$P$2:$P$64,1,FALSE)),0,1)</f>
        <v>0</v>
      </c>
      <c r="U655" s="154">
        <f>IF(ISERROR(VLOOKUP($H655,Validation!$Q$2:$Q$64,1,FALSE)),0,1)</f>
        <v>0</v>
      </c>
      <c r="V655" s="154">
        <f>IF(ISERROR(VLOOKUP($H655,Validation!$R$2:$R$64,1,FALSE)),0,1)</f>
        <v>0</v>
      </c>
      <c r="W655" s="154">
        <f>IF(ISERROR(VLOOKUP($H655,Validation!$S$2:$S$64,1,FALSE)),0,1)</f>
        <v>0</v>
      </c>
    </row>
    <row r="656" spans="1:23" ht="15.75" x14ac:dyDescent="0.25">
      <c r="A656" s="155">
        <v>2016</v>
      </c>
      <c r="B656">
        <v>1</v>
      </c>
      <c r="C656">
        <v>4</v>
      </c>
      <c r="D656">
        <v>4</v>
      </c>
      <c r="E656" t="s">
        <v>18</v>
      </c>
      <c r="G656" s="154">
        <f>SUM(P656:W656)</f>
        <v>1</v>
      </c>
      <c r="H656" t="s">
        <v>246</v>
      </c>
      <c r="I656" t="s">
        <v>85</v>
      </c>
      <c r="J656" t="s">
        <v>94</v>
      </c>
      <c r="K656" t="s">
        <v>77</v>
      </c>
      <c r="L656">
        <v>208</v>
      </c>
      <c r="M656" t="s">
        <v>89</v>
      </c>
      <c r="N656" t="s">
        <v>1097</v>
      </c>
      <c r="P656" s="154">
        <f>IF(ISERROR(VLOOKUP($H656,Validation!$L$2:$L$64,1,FALSE)),0,1)</f>
        <v>0</v>
      </c>
      <c r="Q656" s="154">
        <f>IF(ISERROR(VLOOKUP($H656,Validation!$M$2:$M$64,1,FALSE)),0,1)</f>
        <v>0</v>
      </c>
      <c r="R656" s="158">
        <f>IF(ISERROR(VLOOKUP($H656,Validation!$N$2:$N$64,1,FALSE)),0,1)</f>
        <v>0</v>
      </c>
      <c r="S656" s="154">
        <f>IF(ISERROR(VLOOKUP($H656,Validation!$O$2:$O$64,1,FALSE)),0,1)</f>
        <v>0</v>
      </c>
      <c r="T656" s="154">
        <f>IF(ISERROR(VLOOKUP($H656,Validation!$P$2:$P$64,1,FALSE)),0,1)</f>
        <v>1</v>
      </c>
      <c r="U656" s="154">
        <f>IF(ISERROR(VLOOKUP($H656,Validation!$Q$2:$Q$64,1,FALSE)),0,1)</f>
        <v>0</v>
      </c>
      <c r="V656" s="154">
        <f>IF(ISERROR(VLOOKUP($H656,Validation!$R$2:$R$64,1,FALSE)),0,1)</f>
        <v>0</v>
      </c>
      <c r="W656" s="154">
        <f>IF(ISERROR(VLOOKUP($H656,Validation!$S$2:$S$64,1,FALSE)),0,1)</f>
        <v>0</v>
      </c>
    </row>
    <row r="657" spans="1:23" ht="15.75" x14ac:dyDescent="0.25">
      <c r="A657" s="155">
        <v>2016</v>
      </c>
      <c r="B657">
        <v>1</v>
      </c>
      <c r="C657">
        <v>5</v>
      </c>
      <c r="D657">
        <v>5</v>
      </c>
      <c r="E657" t="s">
        <v>34</v>
      </c>
      <c r="G657" s="154">
        <f>SUM(P657:W657)</f>
        <v>1</v>
      </c>
      <c r="H657" t="s">
        <v>3390</v>
      </c>
      <c r="I657" t="s">
        <v>79</v>
      </c>
      <c r="J657" t="s">
        <v>88</v>
      </c>
      <c r="K657" t="s">
        <v>75</v>
      </c>
      <c r="L657">
        <v>188</v>
      </c>
      <c r="M657" t="s">
        <v>73</v>
      </c>
      <c r="N657" t="s">
        <v>1082</v>
      </c>
      <c r="P657" s="154">
        <f>IF(ISERROR(VLOOKUP($H657,Validation!$L$2:$L$64,1,FALSE)),0,1)</f>
        <v>0</v>
      </c>
      <c r="Q657" s="154">
        <f>IF(ISERROR(VLOOKUP($H657,Validation!$M$2:$M$64,1,FALSE)),0,1)</f>
        <v>0</v>
      </c>
      <c r="R657" s="158">
        <f>IF(ISERROR(VLOOKUP($H657,Validation!$N$2:$N$64,1,FALSE)),0,1)</f>
        <v>0</v>
      </c>
      <c r="S657" s="154">
        <f>IF(ISERROR(VLOOKUP($H657,Validation!$O$2:$O$64,1,FALSE)),0,1)</f>
        <v>0</v>
      </c>
      <c r="T657" s="154">
        <f>IF(ISERROR(VLOOKUP($H657,Validation!$P$2:$P$64,1,FALSE)),0,1)</f>
        <v>0</v>
      </c>
      <c r="U657" s="154">
        <f>IF(ISERROR(VLOOKUP($H657,Validation!$Q$2:$Q$64,1,FALSE)),0,1)</f>
        <v>1</v>
      </c>
      <c r="V657" s="154">
        <f>IF(ISERROR(VLOOKUP($H657,Validation!$R$2:$R$64,1,FALSE)),0,1)</f>
        <v>0</v>
      </c>
      <c r="W657" s="154">
        <f>IF(ISERROR(VLOOKUP($H657,Validation!$S$2:$S$64,1,FALSE)),0,1)</f>
        <v>0</v>
      </c>
    </row>
    <row r="658" spans="1:23" ht="15.75" x14ac:dyDescent="0.25">
      <c r="A658" s="155">
        <v>2016</v>
      </c>
      <c r="B658">
        <v>1</v>
      </c>
      <c r="C658">
        <v>6</v>
      </c>
      <c r="D658">
        <v>6</v>
      </c>
      <c r="E658" t="s">
        <v>12</v>
      </c>
      <c r="G658" s="154">
        <f>SUM(P658:W658)</f>
        <v>1</v>
      </c>
      <c r="H658" t="s">
        <v>277</v>
      </c>
      <c r="I658" t="s">
        <v>90</v>
      </c>
      <c r="J658" t="s">
        <v>74</v>
      </c>
      <c r="K658" t="s">
        <v>86</v>
      </c>
      <c r="L658">
        <v>202</v>
      </c>
      <c r="M658" t="s">
        <v>73</v>
      </c>
      <c r="N658" t="s">
        <v>1082</v>
      </c>
      <c r="P658" s="154">
        <f>IF(ISERROR(VLOOKUP($H658,Validation!$L$2:$L$64,1,FALSE)),0,1)</f>
        <v>0</v>
      </c>
      <c r="Q658" s="154">
        <f>IF(ISERROR(VLOOKUP($H658,Validation!$M$2:$M$64,1,FALSE)),0,1)</f>
        <v>0</v>
      </c>
      <c r="R658" s="158">
        <f>IF(ISERROR(VLOOKUP($H658,Validation!$N$2:$N$64,1,FALSE)),0,1)</f>
        <v>0</v>
      </c>
      <c r="S658" s="154">
        <f>IF(ISERROR(VLOOKUP($H658,Validation!$O$2:$O$64,1,FALSE)),0,1)</f>
        <v>1</v>
      </c>
      <c r="T658" s="154">
        <f>IF(ISERROR(VLOOKUP($H658,Validation!$P$2:$P$64,1,FALSE)),0,1)</f>
        <v>0</v>
      </c>
      <c r="U658" s="154">
        <f>IF(ISERROR(VLOOKUP($H658,Validation!$Q$2:$Q$64,1,FALSE)),0,1)</f>
        <v>0</v>
      </c>
      <c r="V658" s="154">
        <f>IF(ISERROR(VLOOKUP($H658,Validation!$R$2:$R$64,1,FALSE)),0,1)</f>
        <v>0</v>
      </c>
      <c r="W658" s="154">
        <f>IF(ISERROR(VLOOKUP($H658,Validation!$S$2:$S$64,1,FALSE)),0,1)</f>
        <v>0</v>
      </c>
    </row>
    <row r="659" spans="1:23" ht="15.75" x14ac:dyDescent="0.25">
      <c r="A659" s="155">
        <v>2016</v>
      </c>
      <c r="B659">
        <v>1</v>
      </c>
      <c r="C659">
        <v>7</v>
      </c>
      <c r="D659">
        <v>7</v>
      </c>
      <c r="E659" t="s">
        <v>61</v>
      </c>
      <c r="G659" s="154">
        <f>SUM(P659:W659)</f>
        <v>1</v>
      </c>
      <c r="H659" t="s">
        <v>274</v>
      </c>
      <c r="I659" t="s">
        <v>70</v>
      </c>
      <c r="J659" t="s">
        <v>74</v>
      </c>
      <c r="K659" t="s">
        <v>99</v>
      </c>
      <c r="L659">
        <v>164</v>
      </c>
      <c r="M659" t="s">
        <v>93</v>
      </c>
      <c r="N659" t="s">
        <v>96</v>
      </c>
      <c r="P659" s="154">
        <f>IF(ISERROR(VLOOKUP($H659,Validation!$L$2:$L$64,1,FALSE)),0,1)</f>
        <v>0</v>
      </c>
      <c r="Q659" s="154">
        <f>IF(ISERROR(VLOOKUP($H659,Validation!$M$2:$M$64,1,FALSE)),0,1)</f>
        <v>0</v>
      </c>
      <c r="R659" s="158">
        <f>IF(ISERROR(VLOOKUP($H659,Validation!$N$2:$N$64,1,FALSE)),0,1)</f>
        <v>0</v>
      </c>
      <c r="S659" s="154">
        <f>IF(ISERROR(VLOOKUP($H659,Validation!$O$2:$O$64,1,FALSE)),0,1)</f>
        <v>0</v>
      </c>
      <c r="T659" s="154">
        <f>IF(ISERROR(VLOOKUP($H659,Validation!$P$2:$P$64,1,FALSE)),0,1)</f>
        <v>1</v>
      </c>
      <c r="U659" s="154">
        <f>IF(ISERROR(VLOOKUP($H659,Validation!$Q$2:$Q$64,1,FALSE)),0,1)</f>
        <v>0</v>
      </c>
      <c r="V659" s="154">
        <f>IF(ISERROR(VLOOKUP($H659,Validation!$R$2:$R$64,1,FALSE)),0,1)</f>
        <v>0</v>
      </c>
      <c r="W659" s="154">
        <f>IF(ISERROR(VLOOKUP($H659,Validation!$S$2:$S$64,1,FALSE)),0,1)</f>
        <v>0</v>
      </c>
    </row>
    <row r="660" spans="1:23" ht="15.75" x14ac:dyDescent="0.25">
      <c r="A660" s="155">
        <v>2016</v>
      </c>
      <c r="B660">
        <v>1</v>
      </c>
      <c r="C660">
        <v>8</v>
      </c>
      <c r="D660">
        <v>8</v>
      </c>
      <c r="E660" t="s">
        <v>10</v>
      </c>
      <c r="G660" s="154">
        <f>SUM(P660:W660)</f>
        <v>1</v>
      </c>
      <c r="H660" t="s">
        <v>3391</v>
      </c>
      <c r="I660" t="s">
        <v>90</v>
      </c>
      <c r="J660" t="s">
        <v>71</v>
      </c>
      <c r="K660" t="s">
        <v>72</v>
      </c>
      <c r="L660">
        <v>178</v>
      </c>
      <c r="M660" t="s">
        <v>73</v>
      </c>
      <c r="N660" t="s">
        <v>1141</v>
      </c>
      <c r="P660" s="154">
        <f>IF(ISERROR(VLOOKUP($H660,Validation!$L$2:$L$64,1,FALSE)),0,1)</f>
        <v>0</v>
      </c>
      <c r="Q660" s="154">
        <f>IF(ISERROR(VLOOKUP($H660,Validation!$M$2:$M$64,1,FALSE)),0,1)</f>
        <v>0</v>
      </c>
      <c r="R660" s="158">
        <f>IF(ISERROR(VLOOKUP($H660,Validation!$N$2:$N$64,1,FALSE)),0,1)</f>
        <v>0</v>
      </c>
      <c r="S660" s="154">
        <f>IF(ISERROR(VLOOKUP($H660,Validation!$O$2:$O$64,1,FALSE)),0,1)</f>
        <v>0</v>
      </c>
      <c r="T660" s="154">
        <f>IF(ISERROR(VLOOKUP($H660,Validation!$P$2:$P$64,1,FALSE)),0,1)</f>
        <v>0</v>
      </c>
      <c r="U660" s="154">
        <f>IF(ISERROR(VLOOKUP($H660,Validation!$Q$2:$Q$64,1,FALSE)),0,1)</f>
        <v>0</v>
      </c>
      <c r="V660" s="154">
        <f>IF(ISERROR(VLOOKUP($H660,Validation!$R$2:$R$64,1,FALSE)),0,1)</f>
        <v>0</v>
      </c>
      <c r="W660" s="154">
        <f>IF(ISERROR(VLOOKUP($H660,Validation!$S$2:$S$64,1,FALSE)),0,1)</f>
        <v>1</v>
      </c>
    </row>
    <row r="661" spans="1:23" ht="15.75" x14ac:dyDescent="0.25">
      <c r="A661" s="155">
        <v>2016</v>
      </c>
      <c r="B661">
        <v>1</v>
      </c>
      <c r="C661">
        <v>9</v>
      </c>
      <c r="D661">
        <v>9</v>
      </c>
      <c r="E661" t="s">
        <v>22</v>
      </c>
      <c r="G661" s="154">
        <f>SUM(P661:W661)</f>
        <v>1</v>
      </c>
      <c r="H661" t="s">
        <v>265</v>
      </c>
      <c r="I661" t="s">
        <v>79</v>
      </c>
      <c r="J661" t="s">
        <v>81</v>
      </c>
      <c r="K661" t="s">
        <v>75</v>
      </c>
      <c r="L661">
        <v>221</v>
      </c>
      <c r="M661" t="s">
        <v>73</v>
      </c>
      <c r="N661" t="s">
        <v>3244</v>
      </c>
      <c r="P661" s="154">
        <f>IF(ISERROR(VLOOKUP($H661,Validation!$L$2:$L$64,1,FALSE)),0,1)</f>
        <v>0</v>
      </c>
      <c r="Q661" s="154">
        <f>IF(ISERROR(VLOOKUP($H661,Validation!$M$2:$M$64,1,FALSE)),0,1)</f>
        <v>0</v>
      </c>
      <c r="R661" s="158">
        <f>IF(ISERROR(VLOOKUP($H661,Validation!$N$2:$N$64,1,FALSE)),0,1)</f>
        <v>0</v>
      </c>
      <c r="S661" s="154">
        <f>IF(ISERROR(VLOOKUP($H661,Validation!$O$2:$O$64,1,FALSE)),0,1)</f>
        <v>0</v>
      </c>
      <c r="T661" s="154">
        <f>IF(ISERROR(VLOOKUP($H661,Validation!$P$2:$P$64,1,FALSE)),0,1)</f>
        <v>1</v>
      </c>
      <c r="U661" s="154">
        <f>IF(ISERROR(VLOOKUP($H661,Validation!$Q$2:$Q$64,1,FALSE)),0,1)</f>
        <v>0</v>
      </c>
      <c r="V661" s="154">
        <f>IF(ISERROR(VLOOKUP($H661,Validation!$R$2:$R$64,1,FALSE)),0,1)</f>
        <v>0</v>
      </c>
      <c r="W661" s="154">
        <f>IF(ISERROR(VLOOKUP($H661,Validation!$S$2:$S$64,1,FALSE)),0,1)</f>
        <v>0</v>
      </c>
    </row>
    <row r="662" spans="1:23" ht="15.75" x14ac:dyDescent="0.25">
      <c r="A662" s="155">
        <v>2016</v>
      </c>
      <c r="B662">
        <v>1</v>
      </c>
      <c r="C662">
        <v>10</v>
      </c>
      <c r="D662">
        <v>10</v>
      </c>
      <c r="E662" t="s">
        <v>15</v>
      </c>
      <c r="G662" s="154">
        <f>SUM(P662:W662)</f>
        <v>1</v>
      </c>
      <c r="H662" t="s">
        <v>840</v>
      </c>
      <c r="I662" t="s">
        <v>70</v>
      </c>
      <c r="J662" t="s">
        <v>71</v>
      </c>
      <c r="K662" t="s">
        <v>78</v>
      </c>
      <c r="L662">
        <v>190</v>
      </c>
      <c r="M662" t="s">
        <v>1158</v>
      </c>
      <c r="N662" t="s">
        <v>1159</v>
      </c>
      <c r="P662" s="154">
        <f>IF(ISERROR(VLOOKUP($H662,Validation!$L$2:$L$64,1,FALSE)),0,1)</f>
        <v>0</v>
      </c>
      <c r="Q662" s="154">
        <f>IF(ISERROR(VLOOKUP($H662,Validation!$M$2:$M$64,1,FALSE)),0,1)</f>
        <v>1</v>
      </c>
      <c r="R662" s="158">
        <f>IF(ISERROR(VLOOKUP($H662,Validation!$N$2:$N$64,1,FALSE)),0,1)</f>
        <v>0</v>
      </c>
      <c r="S662" s="154">
        <f>IF(ISERROR(VLOOKUP($H662,Validation!$O$2:$O$64,1,FALSE)),0,1)</f>
        <v>0</v>
      </c>
      <c r="T662" s="154">
        <f>IF(ISERROR(VLOOKUP($H662,Validation!$P$2:$P$64,1,FALSE)),0,1)</f>
        <v>0</v>
      </c>
      <c r="U662" s="154">
        <f>IF(ISERROR(VLOOKUP($H662,Validation!$Q$2:$Q$64,1,FALSE)),0,1)</f>
        <v>0</v>
      </c>
      <c r="V662" s="154">
        <f>IF(ISERROR(VLOOKUP($H662,Validation!$R$2:$R$64,1,FALSE)),0,1)</f>
        <v>0</v>
      </c>
      <c r="W662" s="154">
        <f>IF(ISERROR(VLOOKUP($H662,Validation!$S$2:$S$64,1,FALSE)),0,1)</f>
        <v>0</v>
      </c>
    </row>
    <row r="663" spans="1:23" ht="15.75" x14ac:dyDescent="0.25">
      <c r="A663" s="155">
        <v>2016</v>
      </c>
      <c r="B663">
        <v>1</v>
      </c>
      <c r="C663">
        <v>11</v>
      </c>
      <c r="D663">
        <v>11</v>
      </c>
      <c r="E663" t="s">
        <v>27</v>
      </c>
      <c r="F663" t="s">
        <v>3392</v>
      </c>
      <c r="G663" s="154">
        <f>SUM(P663:W663)</f>
        <v>1</v>
      </c>
      <c r="H663" t="s">
        <v>620</v>
      </c>
      <c r="I663" t="s">
        <v>70</v>
      </c>
      <c r="J663" t="s">
        <v>74</v>
      </c>
      <c r="K663" t="s">
        <v>101</v>
      </c>
      <c r="L663">
        <v>208</v>
      </c>
      <c r="M663" t="s">
        <v>73</v>
      </c>
      <c r="N663" t="s">
        <v>3244</v>
      </c>
      <c r="P663" s="154">
        <f>IF(ISERROR(VLOOKUP($H663,Validation!$L$2:$L$64,1,FALSE)),0,1)</f>
        <v>0</v>
      </c>
      <c r="Q663" s="154">
        <f>IF(ISERROR(VLOOKUP($H663,Validation!$M$2:$M$64,1,FALSE)),0,1)</f>
        <v>0</v>
      </c>
      <c r="R663" s="158">
        <f>IF(ISERROR(VLOOKUP($H663,Validation!$N$2:$N$64,1,FALSE)),0,1)</f>
        <v>0</v>
      </c>
      <c r="S663" s="154">
        <f>IF(ISERROR(VLOOKUP($H663,Validation!$O$2:$O$64,1,FALSE)),0,1)</f>
        <v>1</v>
      </c>
      <c r="T663" s="154">
        <f>IF(ISERROR(VLOOKUP($H663,Validation!$P$2:$P$64,1,FALSE)),0,1)</f>
        <v>0</v>
      </c>
      <c r="U663" s="154">
        <f>IF(ISERROR(VLOOKUP($H663,Validation!$Q$2:$Q$64,1,FALSE)),0,1)</f>
        <v>0</v>
      </c>
      <c r="V663" s="154">
        <f>IF(ISERROR(VLOOKUP($H663,Validation!$R$2:$R$64,1,FALSE)),0,1)</f>
        <v>0</v>
      </c>
      <c r="W663" s="154">
        <f>IF(ISERROR(VLOOKUP($H663,Validation!$S$2:$S$64,1,FALSE)),0,1)</f>
        <v>0</v>
      </c>
    </row>
    <row r="664" spans="1:23" ht="15.75" x14ac:dyDescent="0.25">
      <c r="A664" s="155">
        <v>2016</v>
      </c>
      <c r="B664">
        <v>1</v>
      </c>
      <c r="C664">
        <v>12</v>
      </c>
      <c r="D664">
        <v>12</v>
      </c>
      <c r="E664" t="s">
        <v>24</v>
      </c>
      <c r="F664" t="s">
        <v>3393</v>
      </c>
      <c r="G664" s="154">
        <f>SUM(P664:W664)</f>
        <v>1</v>
      </c>
      <c r="H664" t="s">
        <v>1031</v>
      </c>
      <c r="I664" t="s">
        <v>70</v>
      </c>
      <c r="J664" t="s">
        <v>71</v>
      </c>
      <c r="K664" t="s">
        <v>75</v>
      </c>
      <c r="L664">
        <v>185</v>
      </c>
      <c r="M664" t="s">
        <v>73</v>
      </c>
      <c r="N664" t="s">
        <v>1141</v>
      </c>
      <c r="P664" s="154">
        <f>IF(ISERROR(VLOOKUP($H664,Validation!$L$2:$L$64,1,FALSE)),0,1)</f>
        <v>0</v>
      </c>
      <c r="Q664" s="154">
        <f>IF(ISERROR(VLOOKUP($H664,Validation!$M$2:$M$64,1,FALSE)),0,1)</f>
        <v>0</v>
      </c>
      <c r="R664" s="158">
        <f>IF(ISERROR(VLOOKUP($H664,Validation!$N$2:$N$64,1,FALSE)),0,1)</f>
        <v>0</v>
      </c>
      <c r="S664" s="154">
        <f>IF(ISERROR(VLOOKUP($H664,Validation!$O$2:$O$64,1,FALSE)),0,1)</f>
        <v>0</v>
      </c>
      <c r="T664" s="154">
        <f>IF(ISERROR(VLOOKUP($H664,Validation!$P$2:$P$64,1,FALSE)),0,1)</f>
        <v>0</v>
      </c>
      <c r="U664" s="154">
        <f>IF(ISERROR(VLOOKUP($H664,Validation!$Q$2:$Q$64,1,FALSE)),0,1)</f>
        <v>0</v>
      </c>
      <c r="V664" s="154">
        <f>IF(ISERROR(VLOOKUP($H664,Validation!$R$2:$R$64,1,FALSE)),0,1)</f>
        <v>0</v>
      </c>
      <c r="W664" s="154">
        <f>IF(ISERROR(VLOOKUP($H664,Validation!$S$2:$S$64,1,FALSE)),0,1)</f>
        <v>1</v>
      </c>
    </row>
    <row r="665" spans="1:23" ht="15.75" x14ac:dyDescent="0.25">
      <c r="A665" s="155">
        <v>2016</v>
      </c>
      <c r="B665">
        <v>1</v>
      </c>
      <c r="C665">
        <v>13</v>
      </c>
      <c r="D665">
        <v>13</v>
      </c>
      <c r="E665" t="s">
        <v>11</v>
      </c>
      <c r="G665" s="154">
        <f>SUM(P665:W665)</f>
        <v>1</v>
      </c>
      <c r="H665" t="s">
        <v>903</v>
      </c>
      <c r="I665" t="s">
        <v>79</v>
      </c>
      <c r="J665" t="s">
        <v>71</v>
      </c>
      <c r="K665" t="s">
        <v>72</v>
      </c>
      <c r="L665">
        <v>168</v>
      </c>
      <c r="M665" t="s">
        <v>82</v>
      </c>
      <c r="N665" t="s">
        <v>1230</v>
      </c>
      <c r="P665" s="154">
        <f>IF(ISERROR(VLOOKUP($H665,Validation!$L$2:$L$64,1,FALSE)),0,1)</f>
        <v>0</v>
      </c>
      <c r="Q665" s="154">
        <f>IF(ISERROR(VLOOKUP($H665,Validation!$M$2:$M$64,1,FALSE)),0,1)</f>
        <v>0</v>
      </c>
      <c r="R665" s="158">
        <f>IF(ISERROR(VLOOKUP($H665,Validation!$N$2:$N$64,1,FALSE)),0,1)</f>
        <v>0</v>
      </c>
      <c r="S665" s="154">
        <f>IF(ISERROR(VLOOKUP($H665,Validation!$O$2:$O$64,1,FALSE)),0,1)</f>
        <v>0</v>
      </c>
      <c r="T665" s="154">
        <f>IF(ISERROR(VLOOKUP($H665,Validation!$P$2:$P$64,1,FALSE)),0,1)</f>
        <v>0</v>
      </c>
      <c r="U665" s="154">
        <f>IF(ISERROR(VLOOKUP($H665,Validation!$Q$2:$Q$64,1,FALSE)),0,1)</f>
        <v>1</v>
      </c>
      <c r="V665" s="154">
        <f>IF(ISERROR(VLOOKUP($H665,Validation!$R$2:$R$64,1,FALSE)),0,1)</f>
        <v>0</v>
      </c>
      <c r="W665" s="154">
        <f>IF(ISERROR(VLOOKUP($H665,Validation!$S$2:$S$64,1,FALSE)),0,1)</f>
        <v>0</v>
      </c>
    </row>
    <row r="666" spans="1:23" ht="15.75" x14ac:dyDescent="0.25">
      <c r="A666" s="155">
        <v>2016</v>
      </c>
      <c r="B666">
        <v>1</v>
      </c>
      <c r="C666">
        <v>14</v>
      </c>
      <c r="D666">
        <v>14</v>
      </c>
      <c r="E666" t="s">
        <v>9</v>
      </c>
      <c r="G666" s="154">
        <f>SUM(P666:W666)</f>
        <v>1</v>
      </c>
      <c r="H666" t="s">
        <v>482</v>
      </c>
      <c r="I666" t="s">
        <v>79</v>
      </c>
      <c r="J666" t="s">
        <v>74</v>
      </c>
      <c r="K666" t="s">
        <v>72</v>
      </c>
      <c r="L666">
        <v>199</v>
      </c>
      <c r="M666" t="s">
        <v>76</v>
      </c>
      <c r="N666" t="s">
        <v>1075</v>
      </c>
      <c r="P666" s="154">
        <f>IF(ISERROR(VLOOKUP($H666,Validation!$L$2:$L$64,1,FALSE)),0,1)</f>
        <v>0</v>
      </c>
      <c r="Q666" s="154">
        <f>IF(ISERROR(VLOOKUP($H666,Validation!$M$2:$M$64,1,FALSE)),0,1)</f>
        <v>0</v>
      </c>
      <c r="R666" s="158">
        <f>IF(ISERROR(VLOOKUP($H666,Validation!$N$2:$N$64,1,FALSE)),0,1)</f>
        <v>1</v>
      </c>
      <c r="S666" s="154">
        <f>IF(ISERROR(VLOOKUP($H666,Validation!$O$2:$O$64,1,FALSE)),0,1)</f>
        <v>0</v>
      </c>
      <c r="T666" s="154">
        <f>IF(ISERROR(VLOOKUP($H666,Validation!$P$2:$P$64,1,FALSE)),0,1)</f>
        <v>0</v>
      </c>
      <c r="U666" s="154">
        <f>IF(ISERROR(VLOOKUP($H666,Validation!$Q$2:$Q$64,1,FALSE)),0,1)</f>
        <v>0</v>
      </c>
      <c r="V666" s="154">
        <f>IF(ISERROR(VLOOKUP($H666,Validation!$R$2:$R$64,1,FALSE)),0,1)</f>
        <v>0</v>
      </c>
      <c r="W666" s="154">
        <f>IF(ISERROR(VLOOKUP($H666,Validation!$S$2:$S$64,1,FALSE)),0,1)</f>
        <v>0</v>
      </c>
    </row>
    <row r="667" spans="1:23" ht="15.75" x14ac:dyDescent="0.25">
      <c r="A667" s="155">
        <v>2016</v>
      </c>
      <c r="B667">
        <v>1</v>
      </c>
      <c r="C667">
        <v>15</v>
      </c>
      <c r="D667">
        <v>15</v>
      </c>
      <c r="E667" t="s">
        <v>21</v>
      </c>
      <c r="G667" s="154">
        <f>SUM(P667:W667)</f>
        <v>1</v>
      </c>
      <c r="H667" t="s">
        <v>405</v>
      </c>
      <c r="I667" t="s">
        <v>70</v>
      </c>
      <c r="J667" t="s">
        <v>74</v>
      </c>
      <c r="K667" t="s">
        <v>72</v>
      </c>
      <c r="L667">
        <v>191</v>
      </c>
      <c r="M667" t="s">
        <v>84</v>
      </c>
      <c r="N667" t="s">
        <v>3394</v>
      </c>
      <c r="P667" s="154">
        <f>IF(ISERROR(VLOOKUP($H667,Validation!$L$2:$L$64,1,FALSE)),0,1)</f>
        <v>0</v>
      </c>
      <c r="Q667" s="154">
        <f>IF(ISERROR(VLOOKUP($H667,Validation!$M$2:$M$64,1,FALSE)),0,1)</f>
        <v>0</v>
      </c>
      <c r="R667" s="158">
        <f>IF(ISERROR(VLOOKUP($H667,Validation!$N$2:$N$64,1,FALSE)),0,1)</f>
        <v>0</v>
      </c>
      <c r="S667" s="154">
        <f>IF(ISERROR(VLOOKUP($H667,Validation!$O$2:$O$64,1,FALSE)),0,1)</f>
        <v>0</v>
      </c>
      <c r="T667" s="154">
        <f>IF(ISERROR(VLOOKUP($H667,Validation!$P$2:$P$64,1,FALSE)),0,1)</f>
        <v>0</v>
      </c>
      <c r="U667" s="154">
        <f>IF(ISERROR(VLOOKUP($H667,Validation!$Q$2:$Q$64,1,FALSE)),0,1)</f>
        <v>1</v>
      </c>
      <c r="V667" s="154">
        <f>IF(ISERROR(VLOOKUP($H667,Validation!$R$2:$R$64,1,FALSE)),0,1)</f>
        <v>0</v>
      </c>
      <c r="W667" s="154">
        <f>IF(ISERROR(VLOOKUP($H667,Validation!$S$2:$S$64,1,FALSE)),0,1)</f>
        <v>0</v>
      </c>
    </row>
    <row r="668" spans="1:23" ht="15.75" x14ac:dyDescent="0.25">
      <c r="A668" s="155">
        <v>2016</v>
      </c>
      <c r="B668">
        <v>1</v>
      </c>
      <c r="C668">
        <v>16</v>
      </c>
      <c r="D668">
        <v>16</v>
      </c>
      <c r="E668" t="s">
        <v>61</v>
      </c>
      <c r="F668" t="s">
        <v>3395</v>
      </c>
      <c r="G668" s="154">
        <f>SUM(P668:W668)</f>
        <v>1</v>
      </c>
      <c r="H668" t="s">
        <v>771</v>
      </c>
      <c r="I668" t="s">
        <v>79</v>
      </c>
      <c r="J668" t="s">
        <v>74</v>
      </c>
      <c r="K668" t="s">
        <v>75</v>
      </c>
      <c r="L668">
        <v>200</v>
      </c>
      <c r="M668" t="s">
        <v>73</v>
      </c>
      <c r="N668" t="s">
        <v>3396</v>
      </c>
      <c r="P668" s="154">
        <f>IF(ISERROR(VLOOKUP($H668,Validation!$L$2:$L$64,1,FALSE)),0,1)</f>
        <v>1</v>
      </c>
      <c r="Q668" s="154">
        <f>IF(ISERROR(VLOOKUP($H668,Validation!$M$2:$M$64,1,FALSE)),0,1)</f>
        <v>0</v>
      </c>
      <c r="R668" s="158">
        <f>IF(ISERROR(VLOOKUP($H668,Validation!$N$2:$N$64,1,FALSE)),0,1)</f>
        <v>0</v>
      </c>
      <c r="S668" s="154">
        <f>IF(ISERROR(VLOOKUP($H668,Validation!$O$2:$O$64,1,FALSE)),0,1)</f>
        <v>0</v>
      </c>
      <c r="T668" s="154">
        <f>IF(ISERROR(VLOOKUP($H668,Validation!$P$2:$P$64,1,FALSE)),0,1)</f>
        <v>0</v>
      </c>
      <c r="U668" s="154">
        <f>IF(ISERROR(VLOOKUP($H668,Validation!$Q$2:$Q$64,1,FALSE)),0,1)</f>
        <v>0</v>
      </c>
      <c r="V668" s="154">
        <f>IF(ISERROR(VLOOKUP($H668,Validation!$R$2:$R$64,1,FALSE)),0,1)</f>
        <v>0</v>
      </c>
      <c r="W668" s="154">
        <f>IF(ISERROR(VLOOKUP($H668,Validation!$S$2:$S$64,1,FALSE)),0,1)</f>
        <v>0</v>
      </c>
    </row>
    <row r="669" spans="1:23" ht="15.75" x14ac:dyDescent="0.25">
      <c r="A669" s="155">
        <v>2016</v>
      </c>
      <c r="B669">
        <v>1</v>
      </c>
      <c r="C669">
        <v>17</v>
      </c>
      <c r="D669">
        <v>17</v>
      </c>
      <c r="E669" t="s">
        <v>3081</v>
      </c>
      <c r="G669" s="154">
        <f>SUM(P669:W669)</f>
        <v>1</v>
      </c>
      <c r="H669" t="s">
        <v>3397</v>
      </c>
      <c r="I669" t="s">
        <v>79</v>
      </c>
      <c r="J669" t="s">
        <v>71</v>
      </c>
      <c r="K669" t="s">
        <v>72</v>
      </c>
      <c r="L669">
        <v>192</v>
      </c>
      <c r="M669" t="s">
        <v>1158</v>
      </c>
      <c r="N669" t="s">
        <v>1159</v>
      </c>
      <c r="P669" s="154">
        <f>IF(ISERROR(VLOOKUP($H669,Validation!$L$2:$L$64,1,FALSE)),0,1)</f>
        <v>0</v>
      </c>
      <c r="Q669" s="154">
        <f>IF(ISERROR(VLOOKUP($H669,Validation!$M$2:$M$64,1,FALSE)),0,1)</f>
        <v>0</v>
      </c>
      <c r="R669" s="158">
        <f>IF(ISERROR(VLOOKUP($H669,Validation!$N$2:$N$64,1,FALSE)),0,1)</f>
        <v>0</v>
      </c>
      <c r="S669" s="154">
        <f>IF(ISERROR(VLOOKUP($H669,Validation!$O$2:$O$64,1,FALSE)),0,1)</f>
        <v>1</v>
      </c>
      <c r="T669" s="154">
        <f>IF(ISERROR(VLOOKUP($H669,Validation!$P$2:$P$64,1,FALSE)),0,1)</f>
        <v>0</v>
      </c>
      <c r="U669" s="154">
        <f>IF(ISERROR(VLOOKUP($H669,Validation!$Q$2:$Q$64,1,FALSE)),0,1)</f>
        <v>0</v>
      </c>
      <c r="V669" s="154">
        <f>IF(ISERROR(VLOOKUP($H669,Validation!$R$2:$R$64,1,FALSE)),0,1)</f>
        <v>0</v>
      </c>
      <c r="W669" s="154">
        <f>IF(ISERROR(VLOOKUP($H669,Validation!$S$2:$S$64,1,FALSE)),0,1)</f>
        <v>0</v>
      </c>
    </row>
    <row r="670" spans="1:23" ht="15.75" x14ac:dyDescent="0.25">
      <c r="A670" s="155">
        <v>2016</v>
      </c>
      <c r="B670">
        <v>1</v>
      </c>
      <c r="C670">
        <v>18</v>
      </c>
      <c r="D670">
        <v>18</v>
      </c>
      <c r="E670" t="s">
        <v>35</v>
      </c>
      <c r="F670" t="s">
        <v>3398</v>
      </c>
      <c r="G670" s="154">
        <f>SUM(P670:W670)</f>
        <v>0</v>
      </c>
      <c r="H670" t="s">
        <v>794</v>
      </c>
      <c r="I670" t="s">
        <v>79</v>
      </c>
      <c r="J670" t="s">
        <v>71</v>
      </c>
      <c r="K670" t="s">
        <v>3103</v>
      </c>
      <c r="L670">
        <v>224</v>
      </c>
      <c r="M670" t="s">
        <v>73</v>
      </c>
      <c r="N670" t="s">
        <v>3244</v>
      </c>
      <c r="P670" s="154">
        <f>IF(ISERROR(VLOOKUP($H670,Validation!$L$2:$L$64,1,FALSE)),0,1)</f>
        <v>0</v>
      </c>
      <c r="Q670" s="154">
        <f>IF(ISERROR(VLOOKUP($H670,Validation!$M$2:$M$64,1,FALSE)),0,1)</f>
        <v>0</v>
      </c>
      <c r="R670" s="158">
        <f>IF(ISERROR(VLOOKUP($H670,Validation!$N$2:$N$64,1,FALSE)),0,1)</f>
        <v>0</v>
      </c>
      <c r="S670" s="154">
        <f>IF(ISERROR(VLOOKUP($H670,Validation!$O$2:$O$64,1,FALSE)),0,1)</f>
        <v>0</v>
      </c>
      <c r="T670" s="154">
        <f>IF(ISERROR(VLOOKUP($H670,Validation!$P$2:$P$64,1,FALSE)),0,1)</f>
        <v>0</v>
      </c>
      <c r="U670" s="154">
        <f>IF(ISERROR(VLOOKUP($H670,Validation!$Q$2:$Q$64,1,FALSE)),0,1)</f>
        <v>0</v>
      </c>
      <c r="V670" s="154">
        <f>IF(ISERROR(VLOOKUP($H670,Validation!$R$2:$R$64,1,FALSE)),0,1)</f>
        <v>0</v>
      </c>
      <c r="W670" s="154">
        <f>IF(ISERROR(VLOOKUP($H670,Validation!$S$2:$S$64,1,FALSE)),0,1)</f>
        <v>0</v>
      </c>
    </row>
    <row r="671" spans="1:23" ht="15.75" x14ac:dyDescent="0.25">
      <c r="A671" s="155">
        <v>2016</v>
      </c>
      <c r="B671">
        <v>1</v>
      </c>
      <c r="C671">
        <v>19</v>
      </c>
      <c r="D671">
        <v>19</v>
      </c>
      <c r="E671" t="s">
        <v>25</v>
      </c>
      <c r="G671" s="154">
        <f>SUM(P671:W671)</f>
        <v>1</v>
      </c>
      <c r="H671" t="s">
        <v>830</v>
      </c>
      <c r="I671" t="s">
        <v>90</v>
      </c>
      <c r="J671" t="s">
        <v>74</v>
      </c>
      <c r="K671" t="s">
        <v>72</v>
      </c>
      <c r="L671">
        <v>197</v>
      </c>
      <c r="M671" t="s">
        <v>93</v>
      </c>
      <c r="N671" t="s">
        <v>96</v>
      </c>
      <c r="P671" s="154">
        <f>IF(ISERROR(VLOOKUP($H671,Validation!$L$2:$L$64,1,FALSE)),0,1)</f>
        <v>0</v>
      </c>
      <c r="Q671" s="154">
        <f>IF(ISERROR(VLOOKUP($H671,Validation!$M$2:$M$64,1,FALSE)),0,1)</f>
        <v>0</v>
      </c>
      <c r="R671" s="158">
        <f>IF(ISERROR(VLOOKUP($H671,Validation!$N$2:$N$64,1,FALSE)),0,1)</f>
        <v>0</v>
      </c>
      <c r="S671" s="154">
        <f>IF(ISERROR(VLOOKUP($H671,Validation!$O$2:$O$64,1,FALSE)),0,1)</f>
        <v>0</v>
      </c>
      <c r="T671" s="154">
        <f>IF(ISERROR(VLOOKUP($H671,Validation!$P$2:$P$64,1,FALSE)),0,1)</f>
        <v>0</v>
      </c>
      <c r="U671" s="154">
        <f>IF(ISERROR(VLOOKUP($H671,Validation!$Q$2:$Q$64,1,FALSE)),0,1)</f>
        <v>0</v>
      </c>
      <c r="V671" s="154">
        <f>IF(ISERROR(VLOOKUP($H671,Validation!$R$2:$R$64,1,FALSE)),0,1)</f>
        <v>1</v>
      </c>
      <c r="W671" s="154">
        <f>IF(ISERROR(VLOOKUP($H671,Validation!$S$2:$S$64,1,FALSE)),0,1)</f>
        <v>0</v>
      </c>
    </row>
    <row r="672" spans="1:23" ht="15.75" x14ac:dyDescent="0.25">
      <c r="A672" s="155">
        <v>2016</v>
      </c>
      <c r="B672">
        <v>1</v>
      </c>
      <c r="C672">
        <v>20</v>
      </c>
      <c r="D672">
        <v>20</v>
      </c>
      <c r="E672" t="s">
        <v>17</v>
      </c>
      <c r="F672" t="s">
        <v>3399</v>
      </c>
      <c r="G672" s="154">
        <f>SUM(P672:W672)</f>
        <v>1</v>
      </c>
      <c r="H672" t="s">
        <v>335</v>
      </c>
      <c r="I672" t="s">
        <v>79</v>
      </c>
      <c r="J672" t="s">
        <v>71</v>
      </c>
      <c r="K672" t="s">
        <v>86</v>
      </c>
      <c r="L672">
        <v>177</v>
      </c>
      <c r="M672" t="s">
        <v>1158</v>
      </c>
      <c r="N672" t="s">
        <v>3400</v>
      </c>
      <c r="P672" s="154">
        <f>IF(ISERROR(VLOOKUP($H672,Validation!$L$2:$L$64,1,FALSE)),0,1)</f>
        <v>0</v>
      </c>
      <c r="Q672" s="154">
        <f>IF(ISERROR(VLOOKUP($H672,Validation!$M$2:$M$64,1,FALSE)),0,1)</f>
        <v>1</v>
      </c>
      <c r="R672" s="158">
        <f>IF(ISERROR(VLOOKUP($H672,Validation!$N$2:$N$64,1,FALSE)),0,1)</f>
        <v>0</v>
      </c>
      <c r="S672" s="154">
        <f>IF(ISERROR(VLOOKUP($H672,Validation!$O$2:$O$64,1,FALSE)),0,1)</f>
        <v>0</v>
      </c>
      <c r="T672" s="154">
        <f>IF(ISERROR(VLOOKUP($H672,Validation!$P$2:$P$64,1,FALSE)),0,1)</f>
        <v>0</v>
      </c>
      <c r="U672" s="154">
        <f>IF(ISERROR(VLOOKUP($H672,Validation!$Q$2:$Q$64,1,FALSE)),0,1)</f>
        <v>0</v>
      </c>
      <c r="V672" s="154">
        <f>IF(ISERROR(VLOOKUP($H672,Validation!$R$2:$R$64,1,FALSE)),0,1)</f>
        <v>0</v>
      </c>
      <c r="W672" s="154">
        <f>IF(ISERROR(VLOOKUP($H672,Validation!$S$2:$S$64,1,FALSE)),0,1)</f>
        <v>0</v>
      </c>
    </row>
    <row r="673" spans="1:23" ht="15.75" x14ac:dyDescent="0.25">
      <c r="A673" s="155">
        <v>2016</v>
      </c>
      <c r="B673">
        <v>1</v>
      </c>
      <c r="C673">
        <v>21</v>
      </c>
      <c r="D673">
        <v>21</v>
      </c>
      <c r="E673" t="s">
        <v>11</v>
      </c>
      <c r="F673" t="s">
        <v>3401</v>
      </c>
      <c r="G673" s="154">
        <f>SUM(P673:W673)</f>
        <v>1</v>
      </c>
      <c r="H673" t="s">
        <v>902</v>
      </c>
      <c r="I673" t="s">
        <v>85</v>
      </c>
      <c r="J673" t="s">
        <v>71</v>
      </c>
      <c r="K673" t="s">
        <v>77</v>
      </c>
      <c r="L673">
        <v>231</v>
      </c>
      <c r="M673" t="s">
        <v>87</v>
      </c>
      <c r="N673" t="s">
        <v>3402</v>
      </c>
      <c r="P673" s="154">
        <f>IF(ISERROR(VLOOKUP($H673,Validation!$L$2:$L$64,1,FALSE)),0,1)</f>
        <v>0</v>
      </c>
      <c r="Q673" s="154">
        <f>IF(ISERROR(VLOOKUP($H673,Validation!$M$2:$M$64,1,FALSE)),0,1)</f>
        <v>1</v>
      </c>
      <c r="R673" s="158">
        <f>IF(ISERROR(VLOOKUP($H673,Validation!$N$2:$N$64,1,FALSE)),0,1)</f>
        <v>0</v>
      </c>
      <c r="S673" s="154">
        <f>IF(ISERROR(VLOOKUP($H673,Validation!$O$2:$O$64,1,FALSE)),0,1)</f>
        <v>0</v>
      </c>
      <c r="T673" s="154">
        <f>IF(ISERROR(VLOOKUP($H673,Validation!$P$2:$P$64,1,FALSE)),0,1)</f>
        <v>0</v>
      </c>
      <c r="U673" s="154">
        <f>IF(ISERROR(VLOOKUP($H673,Validation!$Q$2:$Q$64,1,FALSE)),0,1)</f>
        <v>0</v>
      </c>
      <c r="V673" s="154">
        <f>IF(ISERROR(VLOOKUP($H673,Validation!$R$2:$R$64,1,FALSE)),0,1)</f>
        <v>0</v>
      </c>
      <c r="W673" s="154">
        <f>IF(ISERROR(VLOOKUP($H673,Validation!$S$2:$S$64,1,FALSE)),0,1)</f>
        <v>0</v>
      </c>
    </row>
    <row r="674" spans="1:23" ht="15.75" x14ac:dyDescent="0.25">
      <c r="A674" s="155">
        <v>2016</v>
      </c>
      <c r="B674">
        <v>1</v>
      </c>
      <c r="C674">
        <v>22</v>
      </c>
      <c r="D674">
        <v>22</v>
      </c>
      <c r="E674" t="s">
        <v>28</v>
      </c>
      <c r="F674" t="s">
        <v>3403</v>
      </c>
      <c r="G674" s="154">
        <f>SUM(P674:W674)</f>
        <v>1</v>
      </c>
      <c r="H674" t="s">
        <v>813</v>
      </c>
      <c r="I674" t="s">
        <v>70</v>
      </c>
      <c r="J674" t="s">
        <v>81</v>
      </c>
      <c r="K674" t="s">
        <v>72</v>
      </c>
      <c r="L674">
        <v>190</v>
      </c>
      <c r="M674" t="s">
        <v>92</v>
      </c>
      <c r="N674" t="s">
        <v>3404</v>
      </c>
      <c r="P674" s="154">
        <f>IF(ISERROR(VLOOKUP($H674,Validation!$L$2:$L$64,1,FALSE)),0,1)</f>
        <v>0</v>
      </c>
      <c r="Q674" s="154">
        <f>IF(ISERROR(VLOOKUP($H674,Validation!$M$2:$M$64,1,FALSE)),0,1)</f>
        <v>0</v>
      </c>
      <c r="R674" s="158">
        <f>IF(ISERROR(VLOOKUP($H674,Validation!$N$2:$N$64,1,FALSE)),0,1)</f>
        <v>0</v>
      </c>
      <c r="S674" s="154">
        <f>IF(ISERROR(VLOOKUP($H674,Validation!$O$2:$O$64,1,FALSE)),0,1)</f>
        <v>0</v>
      </c>
      <c r="T674" s="154">
        <f>IF(ISERROR(VLOOKUP($H674,Validation!$P$2:$P$64,1,FALSE)),0,1)</f>
        <v>1</v>
      </c>
      <c r="U674" s="154">
        <f>IF(ISERROR(VLOOKUP($H674,Validation!$Q$2:$Q$64,1,FALSE)),0,1)</f>
        <v>0</v>
      </c>
      <c r="V674" s="154">
        <f>IF(ISERROR(VLOOKUP($H674,Validation!$R$2:$R$64,1,FALSE)),0,1)</f>
        <v>0</v>
      </c>
      <c r="W674" s="154">
        <f>IF(ISERROR(VLOOKUP($H674,Validation!$S$2:$S$64,1,FALSE)),0,1)</f>
        <v>0</v>
      </c>
    </row>
    <row r="675" spans="1:23" ht="15.75" x14ac:dyDescent="0.25">
      <c r="A675" s="155">
        <v>2016</v>
      </c>
      <c r="B675">
        <v>1</v>
      </c>
      <c r="C675">
        <v>23</v>
      </c>
      <c r="D675">
        <v>23</v>
      </c>
      <c r="E675" t="s">
        <v>19</v>
      </c>
      <c r="G675" s="154">
        <f>SUM(P675:W675)</f>
        <v>1</v>
      </c>
      <c r="H675" t="s">
        <v>3405</v>
      </c>
      <c r="I675" t="s">
        <v>70</v>
      </c>
      <c r="J675" t="s">
        <v>88</v>
      </c>
      <c r="K675" t="s">
        <v>77</v>
      </c>
      <c r="L675">
        <v>182</v>
      </c>
      <c r="M675" t="s">
        <v>3312</v>
      </c>
      <c r="N675" t="s">
        <v>1209</v>
      </c>
      <c r="P675" s="154">
        <f>IF(ISERROR(VLOOKUP($H675,Validation!$L$2:$L$64,1,FALSE)),0,1)</f>
        <v>0</v>
      </c>
      <c r="Q675" s="154">
        <f>IF(ISERROR(VLOOKUP($H675,Validation!$M$2:$M$64,1,FALSE)),0,1)</f>
        <v>0</v>
      </c>
      <c r="R675" s="158">
        <f>IF(ISERROR(VLOOKUP($H675,Validation!$N$2:$N$64,1,FALSE)),0,1)</f>
        <v>0</v>
      </c>
      <c r="S675" s="154">
        <f>IF(ISERROR(VLOOKUP($H675,Validation!$O$2:$O$64,1,FALSE)),0,1)</f>
        <v>0</v>
      </c>
      <c r="T675" s="154">
        <f>IF(ISERROR(VLOOKUP($H675,Validation!$P$2:$P$64,1,FALSE)),0,1)</f>
        <v>0</v>
      </c>
      <c r="U675" s="154">
        <f>IF(ISERROR(VLOOKUP($H675,Validation!$Q$2:$Q$64,1,FALSE)),0,1)</f>
        <v>1</v>
      </c>
      <c r="V675" s="154">
        <f>IF(ISERROR(VLOOKUP($H675,Validation!$R$2:$R$64,1,FALSE)),0,1)</f>
        <v>0</v>
      </c>
      <c r="W675" s="154">
        <f>IF(ISERROR(VLOOKUP($H675,Validation!$S$2:$S$64,1,FALSE)),0,1)</f>
        <v>0</v>
      </c>
    </row>
    <row r="676" spans="1:23" ht="15.75" x14ac:dyDescent="0.25">
      <c r="A676" s="155">
        <v>2016</v>
      </c>
      <c r="B676">
        <v>1</v>
      </c>
      <c r="C676">
        <v>24</v>
      </c>
      <c r="D676">
        <v>24</v>
      </c>
      <c r="E676" t="s">
        <v>6</v>
      </c>
      <c r="G676" s="154">
        <f>SUM(P676:W676)</f>
        <v>0</v>
      </c>
      <c r="H676" t="s">
        <v>641</v>
      </c>
      <c r="I676" t="s">
        <v>90</v>
      </c>
      <c r="J676" t="s">
        <v>74</v>
      </c>
      <c r="K676" t="s">
        <v>75</v>
      </c>
      <c r="L676">
        <v>206</v>
      </c>
      <c r="M676" t="s">
        <v>73</v>
      </c>
      <c r="N676" t="s">
        <v>1082</v>
      </c>
      <c r="P676" s="154">
        <f>IF(ISERROR(VLOOKUP($H676,Validation!$L$2:$L$64,1,FALSE)),0,1)</f>
        <v>0</v>
      </c>
      <c r="Q676" s="154">
        <f>IF(ISERROR(VLOOKUP($H676,Validation!$M$2:$M$64,1,FALSE)),0,1)</f>
        <v>0</v>
      </c>
      <c r="R676" s="158">
        <f>IF(ISERROR(VLOOKUP($H676,Validation!$N$2:$N$64,1,FALSE)),0,1)</f>
        <v>0</v>
      </c>
      <c r="S676" s="154">
        <f>IF(ISERROR(VLOOKUP($H676,Validation!$O$2:$O$64,1,FALSE)),0,1)</f>
        <v>0</v>
      </c>
      <c r="T676" s="154">
        <f>IF(ISERROR(VLOOKUP($H676,Validation!$P$2:$P$64,1,FALSE)),0,1)</f>
        <v>0</v>
      </c>
      <c r="U676" s="154">
        <f>IF(ISERROR(VLOOKUP($H676,Validation!$Q$2:$Q$64,1,FALSE)),0,1)</f>
        <v>0</v>
      </c>
      <c r="V676" s="154">
        <f>IF(ISERROR(VLOOKUP($H676,Validation!$R$2:$R$64,1,FALSE)),0,1)</f>
        <v>0</v>
      </c>
      <c r="W676" s="154">
        <f>IF(ISERROR(VLOOKUP($H676,Validation!$S$2:$S$64,1,FALSE)),0,1)</f>
        <v>0</v>
      </c>
    </row>
    <row r="677" spans="1:23" ht="15.75" x14ac:dyDescent="0.25">
      <c r="A677" s="155">
        <v>2016</v>
      </c>
      <c r="B677">
        <v>1</v>
      </c>
      <c r="C677">
        <v>25</v>
      </c>
      <c r="D677">
        <v>25</v>
      </c>
      <c r="E677" t="s">
        <v>16</v>
      </c>
      <c r="G677" s="154">
        <f>SUM(P677:W677)</f>
        <v>1</v>
      </c>
      <c r="H677" t="s">
        <v>3406</v>
      </c>
      <c r="I677" t="s">
        <v>90</v>
      </c>
      <c r="J677" t="s">
        <v>74</v>
      </c>
      <c r="K677" t="s">
        <v>100</v>
      </c>
      <c r="L677">
        <v>211</v>
      </c>
      <c r="M677" t="s">
        <v>3108</v>
      </c>
      <c r="N677" t="s">
        <v>3407</v>
      </c>
      <c r="P677" s="154">
        <f>IF(ISERROR(VLOOKUP($H677,Validation!$L$2:$L$64,1,FALSE)),0,1)</f>
        <v>1</v>
      </c>
      <c r="Q677" s="154">
        <f>IF(ISERROR(VLOOKUP($H677,Validation!$M$2:$M$64,1,FALSE)),0,1)</f>
        <v>0</v>
      </c>
      <c r="R677" s="158">
        <f>IF(ISERROR(VLOOKUP($H677,Validation!$N$2:$N$64,1,FALSE)),0,1)</f>
        <v>0</v>
      </c>
      <c r="S677" s="154">
        <f>IF(ISERROR(VLOOKUP($H677,Validation!$O$2:$O$64,1,FALSE)),0,1)</f>
        <v>0</v>
      </c>
      <c r="T677" s="154">
        <f>IF(ISERROR(VLOOKUP($H677,Validation!$P$2:$P$64,1,FALSE)),0,1)</f>
        <v>0</v>
      </c>
      <c r="U677" s="154">
        <f>IF(ISERROR(VLOOKUP($H677,Validation!$Q$2:$Q$64,1,FALSE)),0,1)</f>
        <v>0</v>
      </c>
      <c r="V677" s="154">
        <f>IF(ISERROR(VLOOKUP($H677,Validation!$R$2:$R$64,1,FALSE)),0,1)</f>
        <v>0</v>
      </c>
      <c r="W677" s="154">
        <f>IF(ISERROR(VLOOKUP($H677,Validation!$S$2:$S$64,1,FALSE)),0,1)</f>
        <v>0</v>
      </c>
    </row>
    <row r="678" spans="1:23" ht="15.75" x14ac:dyDescent="0.25">
      <c r="A678" s="155">
        <v>2016</v>
      </c>
      <c r="B678">
        <v>1</v>
      </c>
      <c r="C678">
        <v>26</v>
      </c>
      <c r="D678">
        <v>26</v>
      </c>
      <c r="E678" t="s">
        <v>31</v>
      </c>
      <c r="F678" t="s">
        <v>3408</v>
      </c>
      <c r="G678" s="154">
        <f>SUM(P678:W678)</f>
        <v>0</v>
      </c>
      <c r="H678" t="s">
        <v>661</v>
      </c>
      <c r="I678" t="s">
        <v>70</v>
      </c>
      <c r="J678" t="s">
        <v>74</v>
      </c>
      <c r="K678" t="s">
        <v>100</v>
      </c>
      <c r="L678">
        <v>195</v>
      </c>
      <c r="M678" t="s">
        <v>76</v>
      </c>
      <c r="N678" t="s">
        <v>3409</v>
      </c>
      <c r="P678" s="154">
        <f>IF(ISERROR(VLOOKUP($H678,Validation!$L$2:$L$64,1,FALSE)),0,1)</f>
        <v>0</v>
      </c>
      <c r="Q678" s="154">
        <f>IF(ISERROR(VLOOKUP($H678,Validation!$M$2:$M$64,1,FALSE)),0,1)</f>
        <v>0</v>
      </c>
      <c r="R678" s="158">
        <f>IF(ISERROR(VLOOKUP($H678,Validation!$N$2:$N$64,1,FALSE)),0,1)</f>
        <v>0</v>
      </c>
      <c r="S678" s="154">
        <f>IF(ISERROR(VLOOKUP($H678,Validation!$O$2:$O$64,1,FALSE)),0,1)</f>
        <v>0</v>
      </c>
      <c r="T678" s="154">
        <f>IF(ISERROR(VLOOKUP($H678,Validation!$P$2:$P$64,1,FALSE)),0,1)</f>
        <v>0</v>
      </c>
      <c r="U678" s="154">
        <f>IF(ISERROR(VLOOKUP($H678,Validation!$Q$2:$Q$64,1,FALSE)),0,1)</f>
        <v>0</v>
      </c>
      <c r="V678" s="154">
        <f>IF(ISERROR(VLOOKUP($H678,Validation!$R$2:$R$64,1,FALSE)),0,1)</f>
        <v>0</v>
      </c>
      <c r="W678" s="154">
        <f>IF(ISERROR(VLOOKUP($H678,Validation!$S$2:$S$64,1,FALSE)),0,1)</f>
        <v>0</v>
      </c>
    </row>
    <row r="679" spans="1:23" ht="15.75" x14ac:dyDescent="0.25">
      <c r="A679" s="155">
        <v>2016</v>
      </c>
      <c r="B679">
        <v>1</v>
      </c>
      <c r="C679">
        <v>27</v>
      </c>
      <c r="D679">
        <v>27</v>
      </c>
      <c r="E679" t="s">
        <v>32</v>
      </c>
      <c r="G679" s="154">
        <f>SUM(P679:W679)</f>
        <v>1</v>
      </c>
      <c r="H679" t="s">
        <v>3410</v>
      </c>
      <c r="I679" t="s">
        <v>70</v>
      </c>
      <c r="J679" t="s">
        <v>71</v>
      </c>
      <c r="K679" t="s">
        <v>75</v>
      </c>
      <c r="L679">
        <v>190</v>
      </c>
      <c r="M679" t="s">
        <v>82</v>
      </c>
      <c r="N679" t="s">
        <v>1134</v>
      </c>
      <c r="P679" s="154">
        <f>IF(ISERROR(VLOOKUP($H679,Validation!$L$2:$L$64,1,FALSE)),0,1)</f>
        <v>0</v>
      </c>
      <c r="Q679" s="154">
        <f>IF(ISERROR(VLOOKUP($H679,Validation!$M$2:$M$64,1,FALSE)),0,1)</f>
        <v>0</v>
      </c>
      <c r="R679" s="158">
        <f>IF(ISERROR(VLOOKUP($H679,Validation!$N$2:$N$64,1,FALSE)),0,1)</f>
        <v>0</v>
      </c>
      <c r="S679" s="154">
        <f>IF(ISERROR(VLOOKUP($H679,Validation!$O$2:$O$64,1,FALSE)),0,1)</f>
        <v>1</v>
      </c>
      <c r="T679" s="154">
        <f>IF(ISERROR(VLOOKUP($H679,Validation!$P$2:$P$64,1,FALSE)),0,1)</f>
        <v>0</v>
      </c>
      <c r="U679" s="154">
        <f>IF(ISERROR(VLOOKUP($H679,Validation!$Q$2:$Q$64,1,FALSE)),0,1)</f>
        <v>0</v>
      </c>
      <c r="V679" s="154">
        <f>IF(ISERROR(VLOOKUP($H679,Validation!$R$2:$R$64,1,FALSE)),0,1)</f>
        <v>0</v>
      </c>
      <c r="W679" s="154">
        <f>IF(ISERROR(VLOOKUP($H679,Validation!$S$2:$S$64,1,FALSE)),0,1)</f>
        <v>0</v>
      </c>
    </row>
    <row r="680" spans="1:23" ht="15.75" x14ac:dyDescent="0.25">
      <c r="A680" s="155">
        <v>2016</v>
      </c>
      <c r="B680">
        <v>1</v>
      </c>
      <c r="C680">
        <v>28</v>
      </c>
      <c r="D680">
        <v>28</v>
      </c>
      <c r="E680" t="s">
        <v>1119</v>
      </c>
      <c r="F680" t="s">
        <v>3411</v>
      </c>
      <c r="G680" s="154">
        <f>SUM(P680:W680)</f>
        <v>1</v>
      </c>
      <c r="H680" t="s">
        <v>386</v>
      </c>
      <c r="I680" t="s">
        <v>79</v>
      </c>
      <c r="J680" t="s">
        <v>71</v>
      </c>
      <c r="K680" t="s">
        <v>86</v>
      </c>
      <c r="L680">
        <v>175</v>
      </c>
      <c r="M680" t="s">
        <v>82</v>
      </c>
      <c r="N680" t="s">
        <v>3249</v>
      </c>
      <c r="P680" s="154">
        <f>IF(ISERROR(VLOOKUP($H680,Validation!$L$2:$L$64,1,FALSE)),0,1)</f>
        <v>0</v>
      </c>
      <c r="Q680" s="154">
        <f>IF(ISERROR(VLOOKUP($H680,Validation!$M$2:$M$64,1,FALSE)),0,1)</f>
        <v>1</v>
      </c>
      <c r="R680" s="158">
        <f>IF(ISERROR(VLOOKUP($H680,Validation!$N$2:$N$64,1,FALSE)),0,1)</f>
        <v>0</v>
      </c>
      <c r="S680" s="154">
        <f>IF(ISERROR(VLOOKUP($H680,Validation!$O$2:$O$64,1,FALSE)),0,1)</f>
        <v>0</v>
      </c>
      <c r="T680" s="154">
        <f>IF(ISERROR(VLOOKUP($H680,Validation!$P$2:$P$64,1,FALSE)),0,1)</f>
        <v>0</v>
      </c>
      <c r="U680" s="154">
        <f>IF(ISERROR(VLOOKUP($H680,Validation!$Q$2:$Q$64,1,FALSE)),0,1)</f>
        <v>0</v>
      </c>
      <c r="V680" s="154">
        <f>IF(ISERROR(VLOOKUP($H680,Validation!$R$2:$R$64,1,FALSE)),0,1)</f>
        <v>0</v>
      </c>
      <c r="W680" s="154">
        <f>IF(ISERROR(VLOOKUP($H680,Validation!$S$2:$S$64,1,FALSE)),0,1)</f>
        <v>0</v>
      </c>
    </row>
    <row r="681" spans="1:23" ht="15.75" x14ac:dyDescent="0.25">
      <c r="A681" s="155">
        <v>2016</v>
      </c>
      <c r="B681">
        <v>1</v>
      </c>
      <c r="C681">
        <v>29</v>
      </c>
      <c r="D681">
        <v>29</v>
      </c>
      <c r="E681" t="s">
        <v>9</v>
      </c>
      <c r="F681" t="s">
        <v>3412</v>
      </c>
      <c r="G681" s="154">
        <f>SUM(P681:W681)</f>
        <v>0</v>
      </c>
      <c r="H681" t="s">
        <v>3413</v>
      </c>
      <c r="I681" t="s">
        <v>70</v>
      </c>
      <c r="J681" t="s">
        <v>74</v>
      </c>
      <c r="K681" t="s">
        <v>86</v>
      </c>
      <c r="L681">
        <v>204</v>
      </c>
      <c r="M681" t="s">
        <v>93</v>
      </c>
      <c r="N681" t="s">
        <v>96</v>
      </c>
      <c r="P681" s="154">
        <f>IF(ISERROR(VLOOKUP($H681,Validation!$L$2:$L$64,1,FALSE)),0,1)</f>
        <v>0</v>
      </c>
      <c r="Q681" s="154">
        <f>IF(ISERROR(VLOOKUP($H681,Validation!$M$2:$M$64,1,FALSE)),0,1)</f>
        <v>0</v>
      </c>
      <c r="R681" s="158">
        <f>IF(ISERROR(VLOOKUP($H681,Validation!$N$2:$N$64,1,FALSE)),0,1)</f>
        <v>0</v>
      </c>
      <c r="S681" s="154">
        <f>IF(ISERROR(VLOOKUP($H681,Validation!$O$2:$O$64,1,FALSE)),0,1)</f>
        <v>0</v>
      </c>
      <c r="T681" s="154">
        <f>IF(ISERROR(VLOOKUP($H681,Validation!$P$2:$P$64,1,FALSE)),0,1)</f>
        <v>0</v>
      </c>
      <c r="U681" s="154">
        <f>IF(ISERROR(VLOOKUP($H681,Validation!$Q$2:$Q$64,1,FALSE)),0,1)</f>
        <v>0</v>
      </c>
      <c r="V681" s="154">
        <f>IF(ISERROR(VLOOKUP($H681,Validation!$R$2:$R$64,1,FALSE)),0,1)</f>
        <v>0</v>
      </c>
      <c r="W681" s="154">
        <f>IF(ISERROR(VLOOKUP($H681,Validation!$S$2:$S$64,1,FALSE)),0,1)</f>
        <v>0</v>
      </c>
    </row>
    <row r="682" spans="1:23" ht="15.75" x14ac:dyDescent="0.25">
      <c r="A682" s="155">
        <v>2016</v>
      </c>
      <c r="B682">
        <v>1</v>
      </c>
      <c r="C682">
        <v>30</v>
      </c>
      <c r="D682">
        <v>30</v>
      </c>
      <c r="E682" t="s">
        <v>6</v>
      </c>
      <c r="F682" t="s">
        <v>3414</v>
      </c>
      <c r="G682" s="154">
        <f>SUM(P682:W682)</f>
        <v>1</v>
      </c>
      <c r="H682" t="s">
        <v>642</v>
      </c>
      <c r="I682" t="s">
        <v>70</v>
      </c>
      <c r="J682" t="s">
        <v>71</v>
      </c>
      <c r="K682" t="s">
        <v>78</v>
      </c>
      <c r="L682">
        <v>178</v>
      </c>
      <c r="M682" t="s">
        <v>82</v>
      </c>
      <c r="N682" t="s">
        <v>3326</v>
      </c>
      <c r="P682" s="154">
        <f>IF(ISERROR(VLOOKUP($H682,Validation!$L$2:$L$64,1,FALSE)),0,1)</f>
        <v>1</v>
      </c>
      <c r="Q682" s="154">
        <f>IF(ISERROR(VLOOKUP($H682,Validation!$M$2:$M$64,1,FALSE)),0,1)</f>
        <v>0</v>
      </c>
      <c r="R682" s="158">
        <f>IF(ISERROR(VLOOKUP($H682,Validation!$N$2:$N$64,1,FALSE)),0,1)</f>
        <v>0</v>
      </c>
      <c r="S682" s="154">
        <f>IF(ISERROR(VLOOKUP($H682,Validation!$O$2:$O$64,1,FALSE)),0,1)</f>
        <v>0</v>
      </c>
      <c r="T682" s="154">
        <f>IF(ISERROR(VLOOKUP($H682,Validation!$P$2:$P$64,1,FALSE)),0,1)</f>
        <v>0</v>
      </c>
      <c r="U682" s="154">
        <f>IF(ISERROR(VLOOKUP($H682,Validation!$Q$2:$Q$64,1,FALSE)),0,1)</f>
        <v>0</v>
      </c>
      <c r="V682" s="154">
        <f>IF(ISERROR(VLOOKUP($H682,Validation!$R$2:$R$64,1,FALSE)),0,1)</f>
        <v>0</v>
      </c>
      <c r="W682" s="154">
        <f>IF(ISERROR(VLOOKUP($H682,Validation!$S$2:$S$64,1,FALSE)),0,1)</f>
        <v>0</v>
      </c>
    </row>
    <row r="683" spans="1:23" ht="15.75" x14ac:dyDescent="0.25">
      <c r="A683" s="155">
        <v>2016</v>
      </c>
      <c r="B683">
        <v>2</v>
      </c>
      <c r="C683">
        <v>1</v>
      </c>
      <c r="D683">
        <v>31</v>
      </c>
      <c r="E683" t="s">
        <v>33</v>
      </c>
      <c r="G683" s="154">
        <f>SUM(P683:W683)</f>
        <v>0</v>
      </c>
      <c r="H683" t="s">
        <v>3415</v>
      </c>
      <c r="I683" t="s">
        <v>85</v>
      </c>
      <c r="J683" t="s">
        <v>81</v>
      </c>
      <c r="K683" t="s">
        <v>91</v>
      </c>
      <c r="L683">
        <v>180</v>
      </c>
      <c r="M683" t="s">
        <v>119</v>
      </c>
      <c r="N683" t="s">
        <v>3416</v>
      </c>
      <c r="P683" s="154">
        <f>IF(ISERROR(VLOOKUP($H683,Validation!$L$2:$L$64,1,FALSE)),0,1)</f>
        <v>0</v>
      </c>
      <c r="Q683" s="154">
        <f>IF(ISERROR(VLOOKUP($H683,Validation!$M$2:$M$64,1,FALSE)),0,1)</f>
        <v>0</v>
      </c>
      <c r="R683" s="158">
        <f>IF(ISERROR(VLOOKUP($H683,Validation!$N$2:$N$64,1,FALSE)),0,1)</f>
        <v>0</v>
      </c>
      <c r="S683" s="154">
        <f>IF(ISERROR(VLOOKUP($H683,Validation!$O$2:$O$64,1,FALSE)),0,1)</f>
        <v>0</v>
      </c>
      <c r="T683" s="154">
        <f>IF(ISERROR(VLOOKUP($H683,Validation!$P$2:$P$64,1,FALSE)),0,1)</f>
        <v>0</v>
      </c>
      <c r="U683" s="154">
        <f>IF(ISERROR(VLOOKUP($H683,Validation!$Q$2:$Q$64,1,FALSE)),0,1)</f>
        <v>0</v>
      </c>
      <c r="V683" s="154">
        <f>IF(ISERROR(VLOOKUP($H683,Validation!$R$2:$R$64,1,FALSE)),0,1)</f>
        <v>0</v>
      </c>
      <c r="W683" s="154">
        <f>IF(ISERROR(VLOOKUP($H683,Validation!$S$2:$S$64,1,FALSE)),0,1)</f>
        <v>0</v>
      </c>
    </row>
    <row r="684" spans="1:23" ht="15.75" x14ac:dyDescent="0.25">
      <c r="A684" s="155">
        <v>2016</v>
      </c>
      <c r="B684">
        <v>2</v>
      </c>
      <c r="C684">
        <v>2</v>
      </c>
      <c r="D684">
        <v>32</v>
      </c>
      <c r="E684" t="s">
        <v>18</v>
      </c>
      <c r="G684" s="154">
        <f>SUM(P684:W684)</f>
        <v>0</v>
      </c>
      <c r="H684" t="s">
        <v>502</v>
      </c>
      <c r="I684" t="s">
        <v>90</v>
      </c>
      <c r="J684" t="s">
        <v>71</v>
      </c>
      <c r="K684" t="s">
        <v>78</v>
      </c>
      <c r="L684">
        <v>197</v>
      </c>
      <c r="M684" t="s">
        <v>82</v>
      </c>
      <c r="N684" t="s">
        <v>3417</v>
      </c>
      <c r="P684" s="154">
        <f>IF(ISERROR(VLOOKUP($H684,Validation!$L$2:$L$64,1,FALSE)),0,1)</f>
        <v>0</v>
      </c>
      <c r="Q684" s="154">
        <f>IF(ISERROR(VLOOKUP($H684,Validation!$M$2:$M$64,1,FALSE)),0,1)</f>
        <v>0</v>
      </c>
      <c r="R684" s="158">
        <f>IF(ISERROR(VLOOKUP($H684,Validation!$N$2:$N$64,1,FALSE)),0,1)</f>
        <v>0</v>
      </c>
      <c r="S684" s="154">
        <f>IF(ISERROR(VLOOKUP($H684,Validation!$O$2:$O$64,1,FALSE)),0,1)</f>
        <v>0</v>
      </c>
      <c r="T684" s="154">
        <f>IF(ISERROR(VLOOKUP($H684,Validation!$P$2:$P$64,1,FALSE)),0,1)</f>
        <v>0</v>
      </c>
      <c r="U684" s="154">
        <f>IF(ISERROR(VLOOKUP($H684,Validation!$Q$2:$Q$64,1,FALSE)),0,1)</f>
        <v>0</v>
      </c>
      <c r="V684" s="154">
        <f>IF(ISERROR(VLOOKUP($H684,Validation!$R$2:$R$64,1,FALSE)),0,1)</f>
        <v>0</v>
      </c>
      <c r="W684" s="154">
        <f>IF(ISERROR(VLOOKUP($H684,Validation!$S$2:$S$64,1,FALSE)),0,1)</f>
        <v>0</v>
      </c>
    </row>
    <row r="685" spans="1:23" ht="15.75" x14ac:dyDescent="0.25">
      <c r="A685" s="155">
        <v>2016</v>
      </c>
      <c r="B685">
        <v>2</v>
      </c>
      <c r="C685">
        <v>3</v>
      </c>
      <c r="D685">
        <v>33</v>
      </c>
      <c r="E685" t="s">
        <v>10</v>
      </c>
      <c r="F685" t="s">
        <v>3418</v>
      </c>
      <c r="G685" s="154">
        <f>SUM(P685:W685)</f>
        <v>0</v>
      </c>
      <c r="H685" t="s">
        <v>3419</v>
      </c>
      <c r="I685" t="s">
        <v>70</v>
      </c>
      <c r="J685" t="s">
        <v>94</v>
      </c>
      <c r="K685" t="s">
        <v>99</v>
      </c>
      <c r="L685">
        <v>176</v>
      </c>
      <c r="M685" t="s">
        <v>95</v>
      </c>
      <c r="N685" t="s">
        <v>3420</v>
      </c>
      <c r="P685" s="154">
        <f>IF(ISERROR(VLOOKUP($H685,Validation!$L$2:$L$64,1,FALSE)),0,1)</f>
        <v>0</v>
      </c>
      <c r="Q685" s="154">
        <f>IF(ISERROR(VLOOKUP($H685,Validation!$M$2:$M$64,1,FALSE)),0,1)</f>
        <v>0</v>
      </c>
      <c r="R685" s="158">
        <f>IF(ISERROR(VLOOKUP($H685,Validation!$N$2:$N$64,1,FALSE)),0,1)</f>
        <v>0</v>
      </c>
      <c r="S685" s="154">
        <f>IF(ISERROR(VLOOKUP($H685,Validation!$O$2:$O$64,1,FALSE)),0,1)</f>
        <v>0</v>
      </c>
      <c r="T685" s="154">
        <f>IF(ISERROR(VLOOKUP($H685,Validation!$P$2:$P$64,1,FALSE)),0,1)</f>
        <v>0</v>
      </c>
      <c r="U685" s="154">
        <f>IF(ISERROR(VLOOKUP($H685,Validation!$Q$2:$Q$64,1,FALSE)),0,1)</f>
        <v>0</v>
      </c>
      <c r="V685" s="154">
        <f>IF(ISERROR(VLOOKUP($H685,Validation!$R$2:$R$64,1,FALSE)),0,1)</f>
        <v>0</v>
      </c>
      <c r="W685" s="154">
        <f>IF(ISERROR(VLOOKUP($H685,Validation!$S$2:$S$64,1,FALSE)),0,1)</f>
        <v>0</v>
      </c>
    </row>
    <row r="686" spans="1:23" ht="15.75" x14ac:dyDescent="0.25">
      <c r="A686" s="155">
        <v>2016</v>
      </c>
      <c r="B686">
        <v>2</v>
      </c>
      <c r="C686">
        <v>4</v>
      </c>
      <c r="D686">
        <v>34</v>
      </c>
      <c r="E686" t="s">
        <v>83</v>
      </c>
      <c r="G686" s="154">
        <f>SUM(P686:W686)</f>
        <v>0</v>
      </c>
      <c r="H686" t="s">
        <v>3421</v>
      </c>
      <c r="I686" t="s">
        <v>79</v>
      </c>
      <c r="J686" t="s">
        <v>74</v>
      </c>
      <c r="K686" t="s">
        <v>75</v>
      </c>
      <c r="L686">
        <v>196</v>
      </c>
      <c r="M686" t="s">
        <v>93</v>
      </c>
      <c r="N686" t="s">
        <v>3422</v>
      </c>
      <c r="P686" s="154">
        <f>IF(ISERROR(VLOOKUP($H686,Validation!$L$2:$L$64,1,FALSE)),0,1)</f>
        <v>0</v>
      </c>
      <c r="Q686" s="154">
        <f>IF(ISERROR(VLOOKUP($H686,Validation!$M$2:$M$64,1,FALSE)),0,1)</f>
        <v>0</v>
      </c>
      <c r="R686" s="158">
        <f>IF(ISERROR(VLOOKUP($H686,Validation!$N$2:$N$64,1,FALSE)),0,1)</f>
        <v>0</v>
      </c>
      <c r="S686" s="154">
        <f>IF(ISERROR(VLOOKUP($H686,Validation!$O$2:$O$64,1,FALSE)),0,1)</f>
        <v>0</v>
      </c>
      <c r="T686" s="154">
        <f>IF(ISERROR(VLOOKUP($H686,Validation!$P$2:$P$64,1,FALSE)),0,1)</f>
        <v>0</v>
      </c>
      <c r="U686" s="154">
        <f>IF(ISERROR(VLOOKUP($H686,Validation!$Q$2:$Q$64,1,FALSE)),0,1)</f>
        <v>0</v>
      </c>
      <c r="V686" s="154">
        <f>IF(ISERROR(VLOOKUP($H686,Validation!$R$2:$R$64,1,FALSE)),0,1)</f>
        <v>0</v>
      </c>
      <c r="W686" s="154">
        <f>IF(ISERROR(VLOOKUP($H686,Validation!$S$2:$S$64,1,FALSE)),0,1)</f>
        <v>0</v>
      </c>
    </row>
    <row r="687" spans="1:23" ht="15.75" x14ac:dyDescent="0.25">
      <c r="A687" s="155">
        <v>2016</v>
      </c>
      <c r="B687">
        <v>2</v>
      </c>
      <c r="C687">
        <v>5</v>
      </c>
      <c r="D687">
        <v>35</v>
      </c>
      <c r="E687" t="s">
        <v>31</v>
      </c>
      <c r="F687" t="s">
        <v>3423</v>
      </c>
      <c r="G687" s="154">
        <f>SUM(P687:W687)</f>
        <v>0</v>
      </c>
      <c r="H687" t="s">
        <v>357</v>
      </c>
      <c r="I687" t="s">
        <v>70</v>
      </c>
      <c r="J687" t="s">
        <v>71</v>
      </c>
      <c r="K687" t="s">
        <v>72</v>
      </c>
      <c r="L687">
        <v>169</v>
      </c>
      <c r="M687" t="s">
        <v>73</v>
      </c>
      <c r="N687" t="s">
        <v>3396</v>
      </c>
      <c r="P687" s="154">
        <f>IF(ISERROR(VLOOKUP($H687,Validation!$L$2:$L$64,1,FALSE)),0,1)</f>
        <v>0</v>
      </c>
      <c r="Q687" s="154">
        <f>IF(ISERROR(VLOOKUP($H687,Validation!$M$2:$M$64,1,FALSE)),0,1)</f>
        <v>0</v>
      </c>
      <c r="R687" s="158">
        <f>IF(ISERROR(VLOOKUP($H687,Validation!$N$2:$N$64,1,FALSE)),0,1)</f>
        <v>0</v>
      </c>
      <c r="S687" s="154">
        <f>IF(ISERROR(VLOOKUP($H687,Validation!$O$2:$O$64,1,FALSE)),0,1)</f>
        <v>0</v>
      </c>
      <c r="T687" s="154">
        <f>IF(ISERROR(VLOOKUP($H687,Validation!$P$2:$P$64,1,FALSE)),0,1)</f>
        <v>0</v>
      </c>
      <c r="U687" s="154">
        <f>IF(ISERROR(VLOOKUP($H687,Validation!$Q$2:$Q$64,1,FALSE)),0,1)</f>
        <v>0</v>
      </c>
      <c r="V687" s="154">
        <f>IF(ISERROR(VLOOKUP($H687,Validation!$R$2:$R$64,1,FALSE)),0,1)</f>
        <v>0</v>
      </c>
      <c r="W687" s="154">
        <f>IF(ISERROR(VLOOKUP($H687,Validation!$S$2:$S$64,1,FALSE)),0,1)</f>
        <v>0</v>
      </c>
    </row>
    <row r="688" spans="1:23" ht="15.75" x14ac:dyDescent="0.25">
      <c r="A688" s="155">
        <v>2016</v>
      </c>
      <c r="B688">
        <v>2</v>
      </c>
      <c r="C688">
        <v>6</v>
      </c>
      <c r="D688">
        <v>36</v>
      </c>
      <c r="E688" t="s">
        <v>28</v>
      </c>
      <c r="F688" t="s">
        <v>3424</v>
      </c>
      <c r="G688" s="154">
        <f>SUM(P688:W688)</f>
        <v>0</v>
      </c>
      <c r="H688" t="s">
        <v>815</v>
      </c>
      <c r="I688" t="s">
        <v>70</v>
      </c>
      <c r="J688" t="s">
        <v>71</v>
      </c>
      <c r="K688" t="s">
        <v>86</v>
      </c>
      <c r="L688">
        <v>174</v>
      </c>
      <c r="M688" t="s">
        <v>87</v>
      </c>
      <c r="N688" t="s">
        <v>3303</v>
      </c>
      <c r="P688" s="154">
        <f>IF(ISERROR(VLOOKUP($H688,Validation!$L$2:$L$64,1,FALSE)),0,1)</f>
        <v>0</v>
      </c>
      <c r="Q688" s="154">
        <f>IF(ISERROR(VLOOKUP($H688,Validation!$M$2:$M$64,1,FALSE)),0,1)</f>
        <v>0</v>
      </c>
      <c r="R688" s="158">
        <f>IF(ISERROR(VLOOKUP($H688,Validation!$N$2:$N$64,1,FALSE)),0,1)</f>
        <v>0</v>
      </c>
      <c r="S688" s="154">
        <f>IF(ISERROR(VLOOKUP($H688,Validation!$O$2:$O$64,1,FALSE)),0,1)</f>
        <v>0</v>
      </c>
      <c r="T688" s="154">
        <f>IF(ISERROR(VLOOKUP($H688,Validation!$P$2:$P$64,1,FALSE)),0,1)</f>
        <v>0</v>
      </c>
      <c r="U688" s="154">
        <f>IF(ISERROR(VLOOKUP($H688,Validation!$Q$2:$Q$64,1,FALSE)),0,1)</f>
        <v>0</v>
      </c>
      <c r="V688" s="154">
        <f>IF(ISERROR(VLOOKUP($H688,Validation!$R$2:$R$64,1,FALSE)),0,1)</f>
        <v>0</v>
      </c>
      <c r="W688" s="154">
        <f>IF(ISERROR(VLOOKUP($H688,Validation!$S$2:$S$64,1,FALSE)),0,1)</f>
        <v>0</v>
      </c>
    </row>
    <row r="689" spans="1:23" ht="15.75" x14ac:dyDescent="0.25">
      <c r="A689" s="155">
        <v>2016</v>
      </c>
      <c r="B689">
        <v>2</v>
      </c>
      <c r="C689">
        <v>7</v>
      </c>
      <c r="D689">
        <v>37</v>
      </c>
      <c r="E689" t="s">
        <v>32</v>
      </c>
      <c r="F689" t="s">
        <v>3425</v>
      </c>
      <c r="G689" s="154">
        <f>SUM(P689:W689)</f>
        <v>0</v>
      </c>
      <c r="H689" t="s">
        <v>1049</v>
      </c>
      <c r="I689" t="s">
        <v>79</v>
      </c>
      <c r="J689" t="s">
        <v>80</v>
      </c>
      <c r="K689" t="s">
        <v>86</v>
      </c>
      <c r="L689">
        <v>205</v>
      </c>
      <c r="M689" t="s">
        <v>82</v>
      </c>
      <c r="N689" t="s">
        <v>3426</v>
      </c>
      <c r="P689" s="154">
        <f>IF(ISERROR(VLOOKUP($H689,Validation!$L$2:$L$64,1,FALSE)),0,1)</f>
        <v>0</v>
      </c>
      <c r="Q689" s="154">
        <f>IF(ISERROR(VLOOKUP($H689,Validation!$M$2:$M$64,1,FALSE)),0,1)</f>
        <v>0</v>
      </c>
      <c r="R689" s="158">
        <f>IF(ISERROR(VLOOKUP($H689,Validation!$N$2:$N$64,1,FALSE)),0,1)</f>
        <v>0</v>
      </c>
      <c r="S689" s="154">
        <f>IF(ISERROR(VLOOKUP($H689,Validation!$O$2:$O$64,1,FALSE)),0,1)</f>
        <v>0</v>
      </c>
      <c r="T689" s="154">
        <f>IF(ISERROR(VLOOKUP($H689,Validation!$P$2:$P$64,1,FALSE)),0,1)</f>
        <v>0</v>
      </c>
      <c r="U689" s="154">
        <f>IF(ISERROR(VLOOKUP($H689,Validation!$Q$2:$Q$64,1,FALSE)),0,1)</f>
        <v>0</v>
      </c>
      <c r="V689" s="154">
        <f>IF(ISERROR(VLOOKUP($H689,Validation!$R$2:$R$64,1,FALSE)),0,1)</f>
        <v>0</v>
      </c>
      <c r="W689" s="154">
        <f>IF(ISERROR(VLOOKUP($H689,Validation!$S$2:$S$64,1,FALSE)),0,1)</f>
        <v>0</v>
      </c>
    </row>
    <row r="690" spans="1:23" ht="15.75" x14ac:dyDescent="0.25">
      <c r="A690" s="155">
        <v>2016</v>
      </c>
      <c r="B690">
        <v>2</v>
      </c>
      <c r="C690">
        <v>8</v>
      </c>
      <c r="D690">
        <v>38</v>
      </c>
      <c r="E690" t="s">
        <v>19</v>
      </c>
      <c r="F690" t="s">
        <v>3427</v>
      </c>
      <c r="G690" s="154">
        <f>SUM(P690:W690)</f>
        <v>1</v>
      </c>
      <c r="H690" t="s">
        <v>540</v>
      </c>
      <c r="I690" t="s">
        <v>90</v>
      </c>
      <c r="J690" t="s">
        <v>71</v>
      </c>
      <c r="K690" t="s">
        <v>97</v>
      </c>
      <c r="L690">
        <v>193</v>
      </c>
      <c r="M690" t="s">
        <v>73</v>
      </c>
      <c r="N690" t="s">
        <v>3428</v>
      </c>
      <c r="P690" s="154">
        <f>IF(ISERROR(VLOOKUP($H690,Validation!$L$2:$L$64,1,FALSE)),0,1)</f>
        <v>0</v>
      </c>
      <c r="Q690" s="154">
        <f>IF(ISERROR(VLOOKUP($H690,Validation!$M$2:$M$64,1,FALSE)),0,1)</f>
        <v>0</v>
      </c>
      <c r="R690" s="158">
        <f>IF(ISERROR(VLOOKUP($H690,Validation!$N$2:$N$64,1,FALSE)),0,1)</f>
        <v>0</v>
      </c>
      <c r="S690" s="154">
        <f>IF(ISERROR(VLOOKUP($H690,Validation!$O$2:$O$64,1,FALSE)),0,1)</f>
        <v>0</v>
      </c>
      <c r="T690" s="154">
        <f>IF(ISERROR(VLOOKUP($H690,Validation!$P$2:$P$64,1,FALSE)),0,1)</f>
        <v>0</v>
      </c>
      <c r="U690" s="154">
        <f>IF(ISERROR(VLOOKUP($H690,Validation!$Q$2:$Q$64,1,FALSE)),0,1)</f>
        <v>0</v>
      </c>
      <c r="V690" s="154">
        <f>IF(ISERROR(VLOOKUP($H690,Validation!$R$2:$R$64,1,FALSE)),0,1)</f>
        <v>0</v>
      </c>
      <c r="W690" s="154">
        <f>IF(ISERROR(VLOOKUP($H690,Validation!$S$2:$S$64,1,FALSE)),0,1)</f>
        <v>1</v>
      </c>
    </row>
    <row r="691" spans="1:23" ht="15.75" x14ac:dyDescent="0.25">
      <c r="A691" s="155">
        <v>2016</v>
      </c>
      <c r="B691">
        <v>2</v>
      </c>
      <c r="C691">
        <v>9</v>
      </c>
      <c r="D691">
        <v>39</v>
      </c>
      <c r="E691" t="s">
        <v>13</v>
      </c>
      <c r="F691" t="s">
        <v>3429</v>
      </c>
      <c r="G691" s="154">
        <f>SUM(P691:W691)</f>
        <v>1</v>
      </c>
      <c r="H691" t="s">
        <v>550</v>
      </c>
      <c r="I691" t="s">
        <v>85</v>
      </c>
      <c r="J691" t="s">
        <v>74</v>
      </c>
      <c r="K691" t="s">
        <v>120</v>
      </c>
      <c r="L691">
        <v>165</v>
      </c>
      <c r="M691" t="s">
        <v>73</v>
      </c>
      <c r="N691" t="s">
        <v>3369</v>
      </c>
      <c r="P691" s="154">
        <f>IF(ISERROR(VLOOKUP($H691,Validation!$L$2:$L$64,1,FALSE)),0,1)</f>
        <v>0</v>
      </c>
      <c r="Q691" s="154">
        <f>IF(ISERROR(VLOOKUP($H691,Validation!$M$2:$M$64,1,FALSE)),0,1)</f>
        <v>0</v>
      </c>
      <c r="R691" s="158">
        <f>IF(ISERROR(VLOOKUP($H691,Validation!$N$2:$N$64,1,FALSE)),0,1)</f>
        <v>0</v>
      </c>
      <c r="S691" s="154">
        <f>IF(ISERROR(VLOOKUP($H691,Validation!$O$2:$O$64,1,FALSE)),0,1)</f>
        <v>0</v>
      </c>
      <c r="T691" s="154">
        <f>IF(ISERROR(VLOOKUP($H691,Validation!$P$2:$P$64,1,FALSE)),0,1)</f>
        <v>1</v>
      </c>
      <c r="U691" s="154">
        <f>IF(ISERROR(VLOOKUP($H691,Validation!$Q$2:$Q$64,1,FALSE)),0,1)</f>
        <v>0</v>
      </c>
      <c r="V691" s="154">
        <f>IF(ISERROR(VLOOKUP($H691,Validation!$R$2:$R$64,1,FALSE)),0,1)</f>
        <v>0</v>
      </c>
      <c r="W691" s="154">
        <f>IF(ISERROR(VLOOKUP($H691,Validation!$S$2:$S$64,1,FALSE)),0,1)</f>
        <v>0</v>
      </c>
    </row>
    <row r="692" spans="1:23" ht="15.75" x14ac:dyDescent="0.25">
      <c r="A692" s="155">
        <v>2016</v>
      </c>
      <c r="B692">
        <v>2</v>
      </c>
      <c r="C692">
        <v>10</v>
      </c>
      <c r="D692">
        <v>40</v>
      </c>
      <c r="E692" t="s">
        <v>15</v>
      </c>
      <c r="F692" t="s">
        <v>3430</v>
      </c>
      <c r="G692" s="154">
        <f>SUM(P692:W692)</f>
        <v>1</v>
      </c>
      <c r="H692" t="s">
        <v>3431</v>
      </c>
      <c r="I692" t="s">
        <v>90</v>
      </c>
      <c r="J692" t="s">
        <v>71</v>
      </c>
      <c r="K692" t="s">
        <v>75</v>
      </c>
      <c r="L692">
        <v>209</v>
      </c>
      <c r="M692" t="s">
        <v>93</v>
      </c>
      <c r="N692" t="s">
        <v>3432</v>
      </c>
      <c r="P692" s="154">
        <f>IF(ISERROR(VLOOKUP($H692,Validation!$L$2:$L$64,1,FALSE)),0,1)</f>
        <v>0</v>
      </c>
      <c r="Q692" s="154">
        <f>IF(ISERROR(VLOOKUP($H692,Validation!$M$2:$M$64,1,FALSE)),0,1)</f>
        <v>0</v>
      </c>
      <c r="R692" s="158">
        <f>IF(ISERROR(VLOOKUP($H692,Validation!$N$2:$N$64,1,FALSE)),0,1)</f>
        <v>1</v>
      </c>
      <c r="S692" s="154">
        <f>IF(ISERROR(VLOOKUP($H692,Validation!$O$2:$O$64,1,FALSE)),0,1)</f>
        <v>0</v>
      </c>
      <c r="T692" s="154">
        <f>IF(ISERROR(VLOOKUP($H692,Validation!$P$2:$P$64,1,FALSE)),0,1)</f>
        <v>0</v>
      </c>
      <c r="U692" s="154">
        <f>IF(ISERROR(VLOOKUP($H692,Validation!$Q$2:$Q$64,1,FALSE)),0,1)</f>
        <v>0</v>
      </c>
      <c r="V692" s="154">
        <f>IF(ISERROR(VLOOKUP($H692,Validation!$R$2:$R$64,1,FALSE)),0,1)</f>
        <v>0</v>
      </c>
      <c r="W692" s="154">
        <f>IF(ISERROR(VLOOKUP($H692,Validation!$S$2:$S$64,1,FALSE)),0,1)</f>
        <v>0</v>
      </c>
    </row>
    <row r="693" spans="1:23" ht="15.75" x14ac:dyDescent="0.25">
      <c r="A693" s="155">
        <v>2016</v>
      </c>
      <c r="B693">
        <v>2</v>
      </c>
      <c r="C693">
        <v>11</v>
      </c>
      <c r="D693">
        <v>41</v>
      </c>
      <c r="E693" t="s">
        <v>24</v>
      </c>
      <c r="G693" s="154">
        <f>SUM(P693:W693)</f>
        <v>1</v>
      </c>
      <c r="H693" t="s">
        <v>888</v>
      </c>
      <c r="I693" t="s">
        <v>85</v>
      </c>
      <c r="J693" t="s">
        <v>71</v>
      </c>
      <c r="K693" t="s">
        <v>77</v>
      </c>
      <c r="L693">
        <v>206</v>
      </c>
      <c r="M693" t="s">
        <v>73</v>
      </c>
      <c r="N693" t="s">
        <v>1141</v>
      </c>
      <c r="P693" s="154">
        <f>IF(ISERROR(VLOOKUP($H693,Validation!$L$2:$L$64,1,FALSE)),0,1)</f>
        <v>0</v>
      </c>
      <c r="Q693" s="154">
        <f>IF(ISERROR(VLOOKUP($H693,Validation!$M$2:$M$64,1,FALSE)),0,1)</f>
        <v>0</v>
      </c>
      <c r="R693" s="158">
        <f>IF(ISERROR(VLOOKUP($H693,Validation!$N$2:$N$64,1,FALSE)),0,1)</f>
        <v>1</v>
      </c>
      <c r="S693" s="154">
        <f>IF(ISERROR(VLOOKUP($H693,Validation!$O$2:$O$64,1,FALSE)),0,1)</f>
        <v>0</v>
      </c>
      <c r="T693" s="154">
        <f>IF(ISERROR(VLOOKUP($H693,Validation!$P$2:$P$64,1,FALSE)),0,1)</f>
        <v>0</v>
      </c>
      <c r="U693" s="154">
        <f>IF(ISERROR(VLOOKUP($H693,Validation!$Q$2:$Q$64,1,FALSE)),0,1)</f>
        <v>0</v>
      </c>
      <c r="V693" s="154">
        <f>IF(ISERROR(VLOOKUP($H693,Validation!$R$2:$R$64,1,FALSE)),0,1)</f>
        <v>0</v>
      </c>
      <c r="W693" s="154">
        <f>IF(ISERROR(VLOOKUP($H693,Validation!$S$2:$S$64,1,FALSE)),0,1)</f>
        <v>0</v>
      </c>
    </row>
    <row r="694" spans="1:23" ht="15.75" x14ac:dyDescent="0.25">
      <c r="A694" s="155">
        <v>2016</v>
      </c>
      <c r="B694">
        <v>2</v>
      </c>
      <c r="C694">
        <v>12</v>
      </c>
      <c r="D694">
        <v>42</v>
      </c>
      <c r="E694" t="s">
        <v>27</v>
      </c>
      <c r="G694" s="154">
        <f>SUM(P694:W694)</f>
        <v>0</v>
      </c>
      <c r="H694" t="s">
        <v>1047</v>
      </c>
      <c r="I694" t="s">
        <v>70</v>
      </c>
      <c r="J694" t="s">
        <v>94</v>
      </c>
      <c r="K694" t="s">
        <v>99</v>
      </c>
      <c r="L694">
        <v>183</v>
      </c>
      <c r="M694" t="s">
        <v>102</v>
      </c>
      <c r="N694" t="s">
        <v>1175</v>
      </c>
      <c r="P694" s="154">
        <f>IF(ISERROR(VLOOKUP($H694,Validation!$L$2:$L$64,1,FALSE)),0,1)</f>
        <v>0</v>
      </c>
      <c r="Q694" s="154">
        <f>IF(ISERROR(VLOOKUP($H694,Validation!$M$2:$M$64,1,FALSE)),0,1)</f>
        <v>0</v>
      </c>
      <c r="R694" s="158">
        <f>IF(ISERROR(VLOOKUP($H694,Validation!$N$2:$N$64,1,FALSE)),0,1)</f>
        <v>0</v>
      </c>
      <c r="S694" s="154">
        <f>IF(ISERROR(VLOOKUP($H694,Validation!$O$2:$O$64,1,FALSE)),0,1)</f>
        <v>0</v>
      </c>
      <c r="T694" s="154">
        <f>IF(ISERROR(VLOOKUP($H694,Validation!$P$2:$P$64,1,FALSE)),0,1)</f>
        <v>0</v>
      </c>
      <c r="U694" s="154">
        <f>IF(ISERROR(VLOOKUP($H694,Validation!$Q$2:$Q$64,1,FALSE)),0,1)</f>
        <v>0</v>
      </c>
      <c r="V694" s="154">
        <f>IF(ISERROR(VLOOKUP($H694,Validation!$R$2:$R$64,1,FALSE)),0,1)</f>
        <v>0</v>
      </c>
      <c r="W694" s="154">
        <f>IF(ISERROR(VLOOKUP($H694,Validation!$S$2:$S$64,1,FALSE)),0,1)</f>
        <v>0</v>
      </c>
    </row>
    <row r="695" spans="1:23" ht="15.75" x14ac:dyDescent="0.25">
      <c r="A695" s="155">
        <v>2016</v>
      </c>
      <c r="B695">
        <v>2</v>
      </c>
      <c r="C695">
        <v>13</v>
      </c>
      <c r="D695">
        <v>43</v>
      </c>
      <c r="E695" t="s">
        <v>11</v>
      </c>
      <c r="G695" s="154">
        <f>SUM(P695:W695)</f>
        <v>0</v>
      </c>
      <c r="H695" t="s">
        <v>905</v>
      </c>
      <c r="I695" t="s">
        <v>3270</v>
      </c>
      <c r="J695" t="s">
        <v>88</v>
      </c>
      <c r="K695" t="s">
        <v>72</v>
      </c>
      <c r="L695">
        <v>175</v>
      </c>
      <c r="M695" t="s">
        <v>3312</v>
      </c>
      <c r="N695" t="s">
        <v>1190</v>
      </c>
      <c r="P695" s="154">
        <f>IF(ISERROR(VLOOKUP($H695,Validation!$L$2:$L$64,1,FALSE)),0,1)</f>
        <v>0</v>
      </c>
      <c r="Q695" s="154">
        <f>IF(ISERROR(VLOOKUP($H695,Validation!$M$2:$M$64,1,FALSE)),0,1)</f>
        <v>0</v>
      </c>
      <c r="R695" s="158">
        <f>IF(ISERROR(VLOOKUP($H695,Validation!$N$2:$N$64,1,FALSE)),0,1)</f>
        <v>0</v>
      </c>
      <c r="S695" s="154">
        <f>IF(ISERROR(VLOOKUP($H695,Validation!$O$2:$O$64,1,FALSE)),0,1)</f>
        <v>0</v>
      </c>
      <c r="T695" s="154">
        <f>IF(ISERROR(VLOOKUP($H695,Validation!$P$2:$P$64,1,FALSE)),0,1)</f>
        <v>0</v>
      </c>
      <c r="U695" s="154">
        <f>IF(ISERROR(VLOOKUP($H695,Validation!$Q$2:$Q$64,1,FALSE)),0,1)</f>
        <v>0</v>
      </c>
      <c r="V695" s="154">
        <f>IF(ISERROR(VLOOKUP($H695,Validation!$R$2:$R$64,1,FALSE)),0,1)</f>
        <v>0</v>
      </c>
      <c r="W695" s="154">
        <f>IF(ISERROR(VLOOKUP($H695,Validation!$S$2:$S$64,1,FALSE)),0,1)</f>
        <v>0</v>
      </c>
    </row>
    <row r="696" spans="1:23" ht="15.75" x14ac:dyDescent="0.25">
      <c r="A696" s="155">
        <v>2016</v>
      </c>
      <c r="B696">
        <v>2</v>
      </c>
      <c r="C696">
        <v>14</v>
      </c>
      <c r="D696">
        <v>44</v>
      </c>
      <c r="E696" t="s">
        <v>32</v>
      </c>
      <c r="F696" t="s">
        <v>3433</v>
      </c>
      <c r="G696" s="154">
        <f>SUM(P696:W696)</f>
        <v>0</v>
      </c>
      <c r="H696" t="s">
        <v>463</v>
      </c>
      <c r="I696" t="s">
        <v>90</v>
      </c>
      <c r="J696" t="s">
        <v>71</v>
      </c>
      <c r="K696" t="s">
        <v>86</v>
      </c>
      <c r="L696">
        <v>190</v>
      </c>
      <c r="M696" t="s">
        <v>73</v>
      </c>
      <c r="N696" t="s">
        <v>1076</v>
      </c>
      <c r="P696" s="154">
        <f>IF(ISERROR(VLOOKUP($H696,Validation!$L$2:$L$64,1,FALSE)),0,1)</f>
        <v>0</v>
      </c>
      <c r="Q696" s="154">
        <f>IF(ISERROR(VLOOKUP($H696,Validation!$M$2:$M$64,1,FALSE)),0,1)</f>
        <v>0</v>
      </c>
      <c r="R696" s="158">
        <f>IF(ISERROR(VLOOKUP($H696,Validation!$N$2:$N$64,1,FALSE)),0,1)</f>
        <v>0</v>
      </c>
      <c r="S696" s="154">
        <f>IF(ISERROR(VLOOKUP($H696,Validation!$O$2:$O$64,1,FALSE)),0,1)</f>
        <v>0</v>
      </c>
      <c r="T696" s="154">
        <f>IF(ISERROR(VLOOKUP($H696,Validation!$P$2:$P$64,1,FALSE)),0,1)</f>
        <v>0</v>
      </c>
      <c r="U696" s="154">
        <f>IF(ISERROR(VLOOKUP($H696,Validation!$Q$2:$Q$64,1,FALSE)),0,1)</f>
        <v>0</v>
      </c>
      <c r="V696" s="154">
        <f>IF(ISERROR(VLOOKUP($H696,Validation!$R$2:$R$64,1,FALSE)),0,1)</f>
        <v>0</v>
      </c>
      <c r="W696" s="154">
        <f>IF(ISERROR(VLOOKUP($H696,Validation!$S$2:$S$64,1,FALSE)),0,1)</f>
        <v>0</v>
      </c>
    </row>
    <row r="697" spans="1:23" ht="15.75" x14ac:dyDescent="0.25">
      <c r="A697" s="155">
        <v>2016</v>
      </c>
      <c r="B697">
        <v>2</v>
      </c>
      <c r="C697">
        <v>15</v>
      </c>
      <c r="D697">
        <v>45</v>
      </c>
      <c r="E697" t="s">
        <v>13</v>
      </c>
      <c r="F697" t="s">
        <v>3434</v>
      </c>
      <c r="G697" s="154">
        <f>SUM(P697:W697)</f>
        <v>0</v>
      </c>
      <c r="H697" t="s">
        <v>3435</v>
      </c>
      <c r="I697" t="s">
        <v>79</v>
      </c>
      <c r="J697" t="s">
        <v>74</v>
      </c>
      <c r="K697" t="s">
        <v>78</v>
      </c>
      <c r="L697">
        <v>185</v>
      </c>
      <c r="M697" t="s">
        <v>93</v>
      </c>
      <c r="N697" t="s">
        <v>96</v>
      </c>
      <c r="P697" s="154">
        <f>IF(ISERROR(VLOOKUP($H697,Validation!$L$2:$L$64,1,FALSE)),0,1)</f>
        <v>0</v>
      </c>
      <c r="Q697" s="154">
        <f>IF(ISERROR(VLOOKUP($H697,Validation!$M$2:$M$64,1,FALSE)),0,1)</f>
        <v>0</v>
      </c>
      <c r="R697" s="158">
        <f>IF(ISERROR(VLOOKUP($H697,Validation!$N$2:$N$64,1,FALSE)),0,1)</f>
        <v>0</v>
      </c>
      <c r="S697" s="154">
        <f>IF(ISERROR(VLOOKUP($H697,Validation!$O$2:$O$64,1,FALSE)),0,1)</f>
        <v>0</v>
      </c>
      <c r="T697" s="154">
        <f>IF(ISERROR(VLOOKUP($H697,Validation!$P$2:$P$64,1,FALSE)),0,1)</f>
        <v>0</v>
      </c>
      <c r="U697" s="154">
        <f>IF(ISERROR(VLOOKUP($H697,Validation!$Q$2:$Q$64,1,FALSE)),0,1)</f>
        <v>0</v>
      </c>
      <c r="V697" s="154">
        <f>IF(ISERROR(VLOOKUP($H697,Validation!$R$2:$R$64,1,FALSE)),0,1)</f>
        <v>0</v>
      </c>
      <c r="W697" s="154">
        <f>IF(ISERROR(VLOOKUP($H697,Validation!$S$2:$S$64,1,FALSE)),0,1)</f>
        <v>0</v>
      </c>
    </row>
    <row r="698" spans="1:23" ht="15.75" x14ac:dyDescent="0.25">
      <c r="A698" s="155">
        <v>2016</v>
      </c>
      <c r="B698">
        <v>2</v>
      </c>
      <c r="C698">
        <v>16</v>
      </c>
      <c r="D698">
        <v>46</v>
      </c>
      <c r="E698" t="s">
        <v>17</v>
      </c>
      <c r="G698" s="154">
        <f>SUM(P698:W698)</f>
        <v>0</v>
      </c>
      <c r="H698" t="s">
        <v>340</v>
      </c>
      <c r="I698" t="s">
        <v>85</v>
      </c>
      <c r="J698" t="s">
        <v>71</v>
      </c>
      <c r="K698" t="s">
        <v>86</v>
      </c>
      <c r="L698">
        <v>205</v>
      </c>
      <c r="M698" t="s">
        <v>73</v>
      </c>
      <c r="N698" t="s">
        <v>1098</v>
      </c>
      <c r="P698" s="154">
        <f>IF(ISERROR(VLOOKUP($H698,Validation!$L$2:$L$64,1,FALSE)),0,1)</f>
        <v>0</v>
      </c>
      <c r="Q698" s="154">
        <f>IF(ISERROR(VLOOKUP($H698,Validation!$M$2:$M$64,1,FALSE)),0,1)</f>
        <v>0</v>
      </c>
      <c r="R698" s="158">
        <f>IF(ISERROR(VLOOKUP($H698,Validation!$N$2:$N$64,1,FALSE)),0,1)</f>
        <v>0</v>
      </c>
      <c r="S698" s="154">
        <f>IF(ISERROR(VLOOKUP($H698,Validation!$O$2:$O$64,1,FALSE)),0,1)</f>
        <v>0</v>
      </c>
      <c r="T698" s="154">
        <f>IF(ISERROR(VLOOKUP($H698,Validation!$P$2:$P$64,1,FALSE)),0,1)</f>
        <v>0</v>
      </c>
      <c r="U698" s="154">
        <f>IF(ISERROR(VLOOKUP($H698,Validation!$Q$2:$Q$64,1,FALSE)),0,1)</f>
        <v>0</v>
      </c>
      <c r="V698" s="154">
        <f>IF(ISERROR(VLOOKUP($H698,Validation!$R$2:$R$64,1,FALSE)),0,1)</f>
        <v>0</v>
      </c>
      <c r="W698" s="154">
        <f>IF(ISERROR(VLOOKUP($H698,Validation!$S$2:$S$64,1,FALSE)),0,1)</f>
        <v>0</v>
      </c>
    </row>
    <row r="699" spans="1:23" ht="15.75" x14ac:dyDescent="0.25">
      <c r="A699" s="155">
        <v>2016</v>
      </c>
      <c r="B699">
        <v>2</v>
      </c>
      <c r="C699">
        <v>17</v>
      </c>
      <c r="D699">
        <v>47</v>
      </c>
      <c r="E699" t="s">
        <v>3081</v>
      </c>
      <c r="G699" s="154">
        <f>SUM(P699:W699)</f>
        <v>1</v>
      </c>
      <c r="H699" t="s">
        <v>842</v>
      </c>
      <c r="I699" t="s">
        <v>79</v>
      </c>
      <c r="J699" t="s">
        <v>71</v>
      </c>
      <c r="K699" t="s">
        <v>97</v>
      </c>
      <c r="L699">
        <v>160</v>
      </c>
      <c r="M699" t="s">
        <v>87</v>
      </c>
      <c r="N699" t="s">
        <v>3436</v>
      </c>
      <c r="P699" s="154">
        <f>IF(ISERROR(VLOOKUP($H699,Validation!$L$2:$L$64,1,FALSE)),0,1)</f>
        <v>0</v>
      </c>
      <c r="Q699" s="154">
        <f>IF(ISERROR(VLOOKUP($H699,Validation!$M$2:$M$64,1,FALSE)),0,1)</f>
        <v>0</v>
      </c>
      <c r="R699" s="158">
        <f>IF(ISERROR(VLOOKUP($H699,Validation!$N$2:$N$64,1,FALSE)),0,1)</f>
        <v>0</v>
      </c>
      <c r="S699" s="154">
        <f>IF(ISERROR(VLOOKUP($H699,Validation!$O$2:$O$64,1,FALSE)),0,1)</f>
        <v>0</v>
      </c>
      <c r="T699" s="154">
        <f>IF(ISERROR(VLOOKUP($H699,Validation!$P$2:$P$64,1,FALSE)),0,1)</f>
        <v>0</v>
      </c>
      <c r="U699" s="154">
        <f>IF(ISERROR(VLOOKUP($H699,Validation!$Q$2:$Q$64,1,FALSE)),0,1)</f>
        <v>0</v>
      </c>
      <c r="V699" s="154">
        <f>IF(ISERROR(VLOOKUP($H699,Validation!$R$2:$R$64,1,FALSE)),0,1)</f>
        <v>0</v>
      </c>
      <c r="W699" s="154">
        <f>IF(ISERROR(VLOOKUP($H699,Validation!$S$2:$S$64,1,FALSE)),0,1)</f>
        <v>1</v>
      </c>
    </row>
    <row r="700" spans="1:23" ht="15.75" x14ac:dyDescent="0.25">
      <c r="A700" s="155">
        <v>2016</v>
      </c>
      <c r="B700">
        <v>2</v>
      </c>
      <c r="C700">
        <v>18</v>
      </c>
      <c r="D700">
        <v>48</v>
      </c>
      <c r="E700" t="s">
        <v>28</v>
      </c>
      <c r="G700" s="154">
        <f>SUM(P700:W700)</f>
        <v>1</v>
      </c>
      <c r="H700" t="s">
        <v>818</v>
      </c>
      <c r="I700" t="s">
        <v>121</v>
      </c>
      <c r="J700" t="s">
        <v>71</v>
      </c>
      <c r="K700" t="s">
        <v>86</v>
      </c>
      <c r="L700">
        <v>176</v>
      </c>
      <c r="M700" t="s">
        <v>82</v>
      </c>
      <c r="N700" t="s">
        <v>1252</v>
      </c>
      <c r="P700" s="154">
        <f>IF(ISERROR(VLOOKUP($H700,Validation!$L$2:$L$64,1,FALSE)),0,1)</f>
        <v>0</v>
      </c>
      <c r="Q700" s="154">
        <f>IF(ISERROR(VLOOKUP($H700,Validation!$M$2:$M$64,1,FALSE)),0,1)</f>
        <v>0</v>
      </c>
      <c r="R700" s="158">
        <f>IF(ISERROR(VLOOKUP($H700,Validation!$N$2:$N$64,1,FALSE)),0,1)</f>
        <v>0</v>
      </c>
      <c r="S700" s="154">
        <f>IF(ISERROR(VLOOKUP($H700,Validation!$O$2:$O$64,1,FALSE)),0,1)</f>
        <v>0</v>
      </c>
      <c r="T700" s="154">
        <f>IF(ISERROR(VLOOKUP($H700,Validation!$P$2:$P$64,1,FALSE)),0,1)</f>
        <v>0</v>
      </c>
      <c r="U700" s="154">
        <f>IF(ISERROR(VLOOKUP($H700,Validation!$Q$2:$Q$64,1,FALSE)),0,1)</f>
        <v>0</v>
      </c>
      <c r="V700" s="154">
        <f>IF(ISERROR(VLOOKUP($H700,Validation!$R$2:$R$64,1,FALSE)),0,1)</f>
        <v>1</v>
      </c>
      <c r="W700" s="154">
        <f>IF(ISERROR(VLOOKUP($H700,Validation!$S$2:$S$64,1,FALSE)),0,1)</f>
        <v>0</v>
      </c>
    </row>
    <row r="701" spans="1:23" ht="15.75" x14ac:dyDescent="0.25">
      <c r="A701" s="155">
        <v>2016</v>
      </c>
      <c r="B701">
        <v>2</v>
      </c>
      <c r="C701">
        <v>19</v>
      </c>
      <c r="D701">
        <v>49</v>
      </c>
      <c r="E701" t="s">
        <v>9</v>
      </c>
      <c r="F701" t="s">
        <v>3437</v>
      </c>
      <c r="G701" s="154">
        <f>SUM(P701:W701)</f>
        <v>0</v>
      </c>
      <c r="H701" t="s">
        <v>3438</v>
      </c>
      <c r="I701" t="s">
        <v>79</v>
      </c>
      <c r="J701" t="s">
        <v>74</v>
      </c>
      <c r="K701" t="s">
        <v>78</v>
      </c>
      <c r="L701">
        <v>203</v>
      </c>
      <c r="M701" t="s">
        <v>93</v>
      </c>
      <c r="N701" t="s">
        <v>96</v>
      </c>
      <c r="P701" s="154">
        <f>IF(ISERROR(VLOOKUP($H701,Validation!$L$2:$L$64,1,FALSE)),0,1)</f>
        <v>0</v>
      </c>
      <c r="Q701" s="154">
        <f>IF(ISERROR(VLOOKUP($H701,Validation!$M$2:$M$64,1,FALSE)),0,1)</f>
        <v>0</v>
      </c>
      <c r="R701" s="158">
        <f>IF(ISERROR(VLOOKUP($H701,Validation!$N$2:$N$64,1,FALSE)),0,1)</f>
        <v>0</v>
      </c>
      <c r="S701" s="154">
        <f>IF(ISERROR(VLOOKUP($H701,Validation!$O$2:$O$64,1,FALSE)),0,1)</f>
        <v>0</v>
      </c>
      <c r="T701" s="154">
        <f>IF(ISERROR(VLOOKUP($H701,Validation!$P$2:$P$64,1,FALSE)),0,1)</f>
        <v>0</v>
      </c>
      <c r="U701" s="154">
        <f>IF(ISERROR(VLOOKUP($H701,Validation!$Q$2:$Q$64,1,FALSE)),0,1)</f>
        <v>0</v>
      </c>
      <c r="V701" s="154">
        <f>IF(ISERROR(VLOOKUP($H701,Validation!$R$2:$R$64,1,FALSE)),0,1)</f>
        <v>0</v>
      </c>
      <c r="W701" s="154">
        <f>IF(ISERROR(VLOOKUP($H701,Validation!$S$2:$S$64,1,FALSE)),0,1)</f>
        <v>0</v>
      </c>
    </row>
    <row r="702" spans="1:23" ht="15.75" x14ac:dyDescent="0.25">
      <c r="A702" s="155">
        <v>2016</v>
      </c>
      <c r="B702">
        <v>2</v>
      </c>
      <c r="C702">
        <v>20</v>
      </c>
      <c r="D702">
        <v>50</v>
      </c>
      <c r="E702" t="s">
        <v>13</v>
      </c>
      <c r="F702" t="s">
        <v>3439</v>
      </c>
      <c r="G702" s="154">
        <f>SUM(P702:W702)</f>
        <v>0</v>
      </c>
      <c r="H702" t="s">
        <v>3440</v>
      </c>
      <c r="I702" t="s">
        <v>3260</v>
      </c>
      <c r="J702" t="s">
        <v>81</v>
      </c>
      <c r="K702" t="s">
        <v>78</v>
      </c>
      <c r="L702">
        <v>171</v>
      </c>
      <c r="M702" t="s">
        <v>92</v>
      </c>
      <c r="N702" t="s">
        <v>3404</v>
      </c>
      <c r="P702" s="154">
        <f>IF(ISERROR(VLOOKUP($H702,Validation!$L$2:$L$64,1,FALSE)),0,1)</f>
        <v>0</v>
      </c>
      <c r="Q702" s="154">
        <f>IF(ISERROR(VLOOKUP($H702,Validation!$M$2:$M$64,1,FALSE)),0,1)</f>
        <v>0</v>
      </c>
      <c r="R702" s="158">
        <f>IF(ISERROR(VLOOKUP($H702,Validation!$N$2:$N$64,1,FALSE)),0,1)</f>
        <v>0</v>
      </c>
      <c r="S702" s="154">
        <f>IF(ISERROR(VLOOKUP($H702,Validation!$O$2:$O$64,1,FALSE)),0,1)</f>
        <v>0</v>
      </c>
      <c r="T702" s="154">
        <f>IF(ISERROR(VLOOKUP($H702,Validation!$P$2:$P$64,1,FALSE)),0,1)</f>
        <v>0</v>
      </c>
      <c r="U702" s="154">
        <f>IF(ISERROR(VLOOKUP($H702,Validation!$Q$2:$Q$64,1,FALSE)),0,1)</f>
        <v>0</v>
      </c>
      <c r="V702" s="154">
        <f>IF(ISERROR(VLOOKUP($H702,Validation!$R$2:$R$64,1,FALSE)),0,1)</f>
        <v>0</v>
      </c>
      <c r="W702" s="154">
        <f>IF(ISERROR(VLOOKUP($H702,Validation!$S$2:$S$64,1,FALSE)),0,1)</f>
        <v>0</v>
      </c>
    </row>
    <row r="703" spans="1:23" ht="15.75" x14ac:dyDescent="0.25">
      <c r="A703" s="155">
        <v>2016</v>
      </c>
      <c r="B703">
        <v>2</v>
      </c>
      <c r="C703">
        <v>21</v>
      </c>
      <c r="D703">
        <v>51</v>
      </c>
      <c r="E703" t="s">
        <v>20</v>
      </c>
      <c r="G703" s="154">
        <f>SUM(P703:W703)</f>
        <v>1</v>
      </c>
      <c r="H703" t="s">
        <v>444</v>
      </c>
      <c r="I703" t="s">
        <v>79</v>
      </c>
      <c r="J703" t="s">
        <v>71</v>
      </c>
      <c r="K703" t="s">
        <v>78</v>
      </c>
      <c r="L703">
        <v>184</v>
      </c>
      <c r="M703" t="s">
        <v>82</v>
      </c>
      <c r="N703" t="s">
        <v>3234</v>
      </c>
      <c r="P703" s="154">
        <f>IF(ISERROR(VLOOKUP($H703,Validation!$L$2:$L$64,1,FALSE)),0,1)</f>
        <v>0</v>
      </c>
      <c r="Q703" s="154">
        <f>IF(ISERROR(VLOOKUP($H703,Validation!$M$2:$M$64,1,FALSE)),0,1)</f>
        <v>0</v>
      </c>
      <c r="R703" s="158">
        <f>IF(ISERROR(VLOOKUP($H703,Validation!$N$2:$N$64,1,FALSE)),0,1)</f>
        <v>1</v>
      </c>
      <c r="S703" s="154">
        <f>IF(ISERROR(VLOOKUP($H703,Validation!$O$2:$O$64,1,FALSE)),0,1)</f>
        <v>0</v>
      </c>
      <c r="T703" s="154">
        <f>IF(ISERROR(VLOOKUP($H703,Validation!$P$2:$P$64,1,FALSE)),0,1)</f>
        <v>0</v>
      </c>
      <c r="U703" s="154">
        <f>IF(ISERROR(VLOOKUP($H703,Validation!$Q$2:$Q$64,1,FALSE)),0,1)</f>
        <v>0</v>
      </c>
      <c r="V703" s="154">
        <f>IF(ISERROR(VLOOKUP($H703,Validation!$R$2:$R$64,1,FALSE)),0,1)</f>
        <v>0</v>
      </c>
      <c r="W703" s="154">
        <f>IF(ISERROR(VLOOKUP($H703,Validation!$S$2:$S$64,1,FALSE)),0,1)</f>
        <v>0</v>
      </c>
    </row>
    <row r="704" spans="1:23" ht="15.75" x14ac:dyDescent="0.25">
      <c r="A704" s="155">
        <v>2016</v>
      </c>
      <c r="B704">
        <v>2</v>
      </c>
      <c r="C704">
        <v>22</v>
      </c>
      <c r="D704">
        <v>52</v>
      </c>
      <c r="E704" t="s">
        <v>28</v>
      </c>
      <c r="F704" t="s">
        <v>3441</v>
      </c>
      <c r="G704" s="154">
        <f>SUM(P704:W704)</f>
        <v>0</v>
      </c>
      <c r="H704" t="s">
        <v>3442</v>
      </c>
      <c r="I704" t="s">
        <v>85</v>
      </c>
      <c r="J704" t="s">
        <v>71</v>
      </c>
      <c r="K704" t="s">
        <v>86</v>
      </c>
      <c r="L704">
        <v>204</v>
      </c>
      <c r="M704" t="s">
        <v>93</v>
      </c>
      <c r="N704" t="s">
        <v>1197</v>
      </c>
      <c r="P704" s="154">
        <f>IF(ISERROR(VLOOKUP($H704,Validation!$L$2:$L$64,1,FALSE)),0,1)</f>
        <v>0</v>
      </c>
      <c r="Q704" s="154">
        <f>IF(ISERROR(VLOOKUP($H704,Validation!$M$2:$M$64,1,FALSE)),0,1)</f>
        <v>0</v>
      </c>
      <c r="R704" s="158">
        <f>IF(ISERROR(VLOOKUP($H704,Validation!$N$2:$N$64,1,FALSE)),0,1)</f>
        <v>0</v>
      </c>
      <c r="S704" s="154">
        <f>IF(ISERROR(VLOOKUP($H704,Validation!$O$2:$O$64,1,FALSE)),0,1)</f>
        <v>0</v>
      </c>
      <c r="T704" s="154">
        <f>IF(ISERROR(VLOOKUP($H704,Validation!$P$2:$P$64,1,FALSE)),0,1)</f>
        <v>0</v>
      </c>
      <c r="U704" s="154">
        <f>IF(ISERROR(VLOOKUP($H704,Validation!$Q$2:$Q$64,1,FALSE)),0,1)</f>
        <v>0</v>
      </c>
      <c r="V704" s="154">
        <f>IF(ISERROR(VLOOKUP($H704,Validation!$R$2:$R$64,1,FALSE)),0,1)</f>
        <v>0</v>
      </c>
      <c r="W704" s="154">
        <f>IF(ISERROR(VLOOKUP($H704,Validation!$S$2:$S$64,1,FALSE)),0,1)</f>
        <v>0</v>
      </c>
    </row>
    <row r="705" spans="1:23" ht="15.75" x14ac:dyDescent="0.25">
      <c r="A705" s="155">
        <v>2016</v>
      </c>
      <c r="B705">
        <v>2</v>
      </c>
      <c r="C705">
        <v>23</v>
      </c>
      <c r="D705">
        <v>53</v>
      </c>
      <c r="E705" t="s">
        <v>17</v>
      </c>
      <c r="F705" t="s">
        <v>3443</v>
      </c>
      <c r="G705" s="154">
        <f>SUM(P705:W705)</f>
        <v>0</v>
      </c>
      <c r="H705" t="s">
        <v>339</v>
      </c>
      <c r="I705" t="s">
        <v>79</v>
      </c>
      <c r="J705" t="s">
        <v>80</v>
      </c>
      <c r="K705" t="s">
        <v>72</v>
      </c>
      <c r="L705">
        <v>163</v>
      </c>
      <c r="M705" t="s">
        <v>3246</v>
      </c>
      <c r="N705" t="s">
        <v>3444</v>
      </c>
      <c r="P705" s="154">
        <f>IF(ISERROR(VLOOKUP($H705,Validation!$L$2:$L$64,1,FALSE)),0,1)</f>
        <v>0</v>
      </c>
      <c r="Q705" s="154">
        <f>IF(ISERROR(VLOOKUP($H705,Validation!$M$2:$M$64,1,FALSE)),0,1)</f>
        <v>0</v>
      </c>
      <c r="R705" s="158">
        <f>IF(ISERROR(VLOOKUP($H705,Validation!$N$2:$N$64,1,FALSE)),0,1)</f>
        <v>0</v>
      </c>
      <c r="S705" s="154">
        <f>IF(ISERROR(VLOOKUP($H705,Validation!$O$2:$O$64,1,FALSE)),0,1)</f>
        <v>0</v>
      </c>
      <c r="T705" s="154">
        <f>IF(ISERROR(VLOOKUP($H705,Validation!$P$2:$P$64,1,FALSE)),0,1)</f>
        <v>0</v>
      </c>
      <c r="U705" s="154">
        <f>IF(ISERROR(VLOOKUP($H705,Validation!$Q$2:$Q$64,1,FALSE)),0,1)</f>
        <v>0</v>
      </c>
      <c r="V705" s="154">
        <f>IF(ISERROR(VLOOKUP($H705,Validation!$R$2:$R$64,1,FALSE)),0,1)</f>
        <v>0</v>
      </c>
      <c r="W705" s="154">
        <f>IF(ISERROR(VLOOKUP($H705,Validation!$S$2:$S$64,1,FALSE)),0,1)</f>
        <v>0</v>
      </c>
    </row>
    <row r="706" spans="1:23" ht="15.75" x14ac:dyDescent="0.25">
      <c r="A706" s="155">
        <v>2016</v>
      </c>
      <c r="B706">
        <v>2</v>
      </c>
      <c r="C706">
        <v>24</v>
      </c>
      <c r="D706">
        <v>54</v>
      </c>
      <c r="E706" t="s">
        <v>12</v>
      </c>
      <c r="F706" t="s">
        <v>3445</v>
      </c>
      <c r="G706" s="154">
        <f>SUM(P706:W706)</f>
        <v>0</v>
      </c>
      <c r="H706" t="s">
        <v>688</v>
      </c>
      <c r="I706" t="s">
        <v>121</v>
      </c>
      <c r="J706" t="s">
        <v>74</v>
      </c>
      <c r="K706" t="s">
        <v>86</v>
      </c>
      <c r="L706">
        <v>185</v>
      </c>
      <c r="M706" t="s">
        <v>73</v>
      </c>
      <c r="N706" t="s">
        <v>1082</v>
      </c>
      <c r="P706" s="154">
        <f>IF(ISERROR(VLOOKUP($H706,Validation!$L$2:$L$64,1,FALSE)),0,1)</f>
        <v>0</v>
      </c>
      <c r="Q706" s="154">
        <f>IF(ISERROR(VLOOKUP($H706,Validation!$M$2:$M$64,1,FALSE)),0,1)</f>
        <v>0</v>
      </c>
      <c r="R706" s="158">
        <f>IF(ISERROR(VLOOKUP($H706,Validation!$N$2:$N$64,1,FALSE)),0,1)</f>
        <v>0</v>
      </c>
      <c r="S706" s="154">
        <f>IF(ISERROR(VLOOKUP($H706,Validation!$O$2:$O$64,1,FALSE)),0,1)</f>
        <v>0</v>
      </c>
      <c r="T706" s="154">
        <f>IF(ISERROR(VLOOKUP($H706,Validation!$P$2:$P$64,1,FALSE)),0,1)</f>
        <v>0</v>
      </c>
      <c r="U706" s="154">
        <f>IF(ISERROR(VLOOKUP($H706,Validation!$Q$2:$Q$64,1,FALSE)),0,1)</f>
        <v>0</v>
      </c>
      <c r="V706" s="154">
        <f>IF(ISERROR(VLOOKUP($H706,Validation!$R$2:$R$64,1,FALSE)),0,1)</f>
        <v>0</v>
      </c>
      <c r="W706" s="154">
        <f>IF(ISERROR(VLOOKUP($H706,Validation!$S$2:$S$64,1,FALSE)),0,1)</f>
        <v>0</v>
      </c>
    </row>
    <row r="707" spans="1:23" ht="15.75" x14ac:dyDescent="0.25">
      <c r="A707" s="155">
        <v>2016</v>
      </c>
      <c r="B707">
        <v>2</v>
      </c>
      <c r="C707">
        <v>25</v>
      </c>
      <c r="D707">
        <v>55</v>
      </c>
      <c r="E707" t="s">
        <v>29</v>
      </c>
      <c r="F707" t="s">
        <v>3446</v>
      </c>
      <c r="G707" s="154">
        <f>SUM(P707:W707)</f>
        <v>0</v>
      </c>
      <c r="H707" t="s">
        <v>622</v>
      </c>
      <c r="I707" t="s">
        <v>121</v>
      </c>
      <c r="J707" t="s">
        <v>94</v>
      </c>
      <c r="K707" t="s">
        <v>86</v>
      </c>
      <c r="L707">
        <v>190</v>
      </c>
      <c r="M707" t="s">
        <v>98</v>
      </c>
      <c r="N707" t="s">
        <v>3447</v>
      </c>
      <c r="P707" s="154">
        <f>IF(ISERROR(VLOOKUP($H707,Validation!$L$2:$L$64,1,FALSE)),0,1)</f>
        <v>0</v>
      </c>
      <c r="Q707" s="154">
        <f>IF(ISERROR(VLOOKUP($H707,Validation!$M$2:$M$64,1,FALSE)),0,1)</f>
        <v>0</v>
      </c>
      <c r="R707" s="158">
        <f>IF(ISERROR(VLOOKUP($H707,Validation!$N$2:$N$64,1,FALSE)),0,1)</f>
        <v>0</v>
      </c>
      <c r="S707" s="154">
        <f>IF(ISERROR(VLOOKUP($H707,Validation!$O$2:$O$64,1,FALSE)),0,1)</f>
        <v>0</v>
      </c>
      <c r="T707" s="154">
        <f>IF(ISERROR(VLOOKUP($H707,Validation!$P$2:$P$64,1,FALSE)),0,1)</f>
        <v>0</v>
      </c>
      <c r="U707" s="154">
        <f>IF(ISERROR(VLOOKUP($H707,Validation!$Q$2:$Q$64,1,FALSE)),0,1)</f>
        <v>0</v>
      </c>
      <c r="V707" s="154">
        <f>IF(ISERROR(VLOOKUP($H707,Validation!$R$2:$R$64,1,FALSE)),0,1)</f>
        <v>0</v>
      </c>
      <c r="W707" s="154">
        <f>IF(ISERROR(VLOOKUP($H707,Validation!$S$2:$S$64,1,FALSE)),0,1)</f>
        <v>0</v>
      </c>
    </row>
    <row r="708" spans="1:23" ht="15.75" x14ac:dyDescent="0.25">
      <c r="A708" s="155">
        <v>2016</v>
      </c>
      <c r="B708">
        <v>2</v>
      </c>
      <c r="C708">
        <v>26</v>
      </c>
      <c r="D708">
        <v>56</v>
      </c>
      <c r="E708" t="s">
        <v>12</v>
      </c>
      <c r="F708" t="s">
        <v>3448</v>
      </c>
      <c r="G708" s="154">
        <f>SUM(P708:W708)</f>
        <v>0</v>
      </c>
      <c r="H708" t="s">
        <v>1040</v>
      </c>
      <c r="I708" t="s">
        <v>70</v>
      </c>
      <c r="J708" t="s">
        <v>71</v>
      </c>
      <c r="K708" t="s">
        <v>99</v>
      </c>
      <c r="L708">
        <v>183</v>
      </c>
      <c r="M708" t="s">
        <v>82</v>
      </c>
      <c r="N708" t="s">
        <v>3249</v>
      </c>
      <c r="P708" s="154">
        <f>IF(ISERROR(VLOOKUP($H708,Validation!$L$2:$L$64,1,FALSE)),0,1)</f>
        <v>0</v>
      </c>
      <c r="Q708" s="154">
        <f>IF(ISERROR(VLOOKUP($H708,Validation!$M$2:$M$64,1,FALSE)),0,1)</f>
        <v>0</v>
      </c>
      <c r="R708" s="158">
        <f>IF(ISERROR(VLOOKUP($H708,Validation!$N$2:$N$64,1,FALSE)),0,1)</f>
        <v>0</v>
      </c>
      <c r="S708" s="154">
        <f>IF(ISERROR(VLOOKUP($H708,Validation!$O$2:$O$64,1,FALSE)),0,1)</f>
        <v>0</v>
      </c>
      <c r="T708" s="154">
        <f>IF(ISERROR(VLOOKUP($H708,Validation!$P$2:$P$64,1,FALSE)),0,1)</f>
        <v>0</v>
      </c>
      <c r="U708" s="154">
        <f>IF(ISERROR(VLOOKUP($H708,Validation!$Q$2:$Q$64,1,FALSE)),0,1)</f>
        <v>0</v>
      </c>
      <c r="V708" s="154">
        <f>IF(ISERROR(VLOOKUP($H708,Validation!$R$2:$R$64,1,FALSE)),0,1)</f>
        <v>0</v>
      </c>
      <c r="W708" s="154">
        <f>IF(ISERROR(VLOOKUP($H708,Validation!$S$2:$S$64,1,FALSE)),0,1)</f>
        <v>0</v>
      </c>
    </row>
    <row r="709" spans="1:23" ht="15.75" x14ac:dyDescent="0.25">
      <c r="A709" s="155">
        <v>2016</v>
      </c>
      <c r="B709">
        <v>2</v>
      </c>
      <c r="C709">
        <v>27</v>
      </c>
      <c r="D709">
        <v>57</v>
      </c>
      <c r="E709" t="s">
        <v>33</v>
      </c>
      <c r="F709" t="s">
        <v>3449</v>
      </c>
      <c r="G709" s="154">
        <f>SUM(P709:W709)</f>
        <v>0</v>
      </c>
      <c r="H709" t="s">
        <v>3450</v>
      </c>
      <c r="I709" t="s">
        <v>85</v>
      </c>
      <c r="J709" t="s">
        <v>94</v>
      </c>
      <c r="K709" t="s">
        <v>78</v>
      </c>
      <c r="L709">
        <v>195</v>
      </c>
      <c r="M709" t="s">
        <v>95</v>
      </c>
      <c r="N709" t="s">
        <v>3451</v>
      </c>
      <c r="P709" s="154">
        <f>IF(ISERROR(VLOOKUP($H709,Validation!$L$2:$L$64,1,FALSE)),0,1)</f>
        <v>0</v>
      </c>
      <c r="Q709" s="154">
        <f>IF(ISERROR(VLOOKUP($H709,Validation!$M$2:$M$64,1,FALSE)),0,1)</f>
        <v>0</v>
      </c>
      <c r="R709" s="158">
        <f>IF(ISERROR(VLOOKUP($H709,Validation!$N$2:$N$64,1,FALSE)),0,1)</f>
        <v>0</v>
      </c>
      <c r="S709" s="154">
        <f>IF(ISERROR(VLOOKUP($H709,Validation!$O$2:$O$64,1,FALSE)),0,1)</f>
        <v>0</v>
      </c>
      <c r="T709" s="154">
        <f>IF(ISERROR(VLOOKUP($H709,Validation!$P$2:$P$64,1,FALSE)),0,1)</f>
        <v>0</v>
      </c>
      <c r="U709" s="154">
        <f>IF(ISERROR(VLOOKUP($H709,Validation!$Q$2:$Q$64,1,FALSE)),0,1)</f>
        <v>0</v>
      </c>
      <c r="V709" s="154">
        <f>IF(ISERROR(VLOOKUP($H709,Validation!$R$2:$R$64,1,FALSE)),0,1)</f>
        <v>0</v>
      </c>
      <c r="W709" s="154">
        <f>IF(ISERROR(VLOOKUP($H709,Validation!$S$2:$S$64,1,FALSE)),0,1)</f>
        <v>0</v>
      </c>
    </row>
    <row r="710" spans="1:23" ht="15.75" x14ac:dyDescent="0.25">
      <c r="A710" s="155">
        <v>2016</v>
      </c>
      <c r="B710">
        <v>2</v>
      </c>
      <c r="C710">
        <v>28</v>
      </c>
      <c r="D710">
        <v>58</v>
      </c>
      <c r="E710" t="s">
        <v>32</v>
      </c>
      <c r="G710" s="154">
        <f>SUM(P710:W710)</f>
        <v>0</v>
      </c>
      <c r="H710" t="s">
        <v>464</v>
      </c>
      <c r="I710" t="s">
        <v>85</v>
      </c>
      <c r="J710" t="s">
        <v>71</v>
      </c>
      <c r="K710" t="s">
        <v>86</v>
      </c>
      <c r="L710">
        <v>203</v>
      </c>
      <c r="M710" t="s">
        <v>73</v>
      </c>
      <c r="N710" t="s">
        <v>3369</v>
      </c>
      <c r="P710" s="154">
        <f>IF(ISERROR(VLOOKUP($H710,Validation!$L$2:$L$64,1,FALSE)),0,1)</f>
        <v>0</v>
      </c>
      <c r="Q710" s="154">
        <f>IF(ISERROR(VLOOKUP($H710,Validation!$M$2:$M$64,1,FALSE)),0,1)</f>
        <v>0</v>
      </c>
      <c r="R710" s="158">
        <f>IF(ISERROR(VLOOKUP($H710,Validation!$N$2:$N$64,1,FALSE)),0,1)</f>
        <v>0</v>
      </c>
      <c r="S710" s="154">
        <f>IF(ISERROR(VLOOKUP($H710,Validation!$O$2:$O$64,1,FALSE)),0,1)</f>
        <v>0</v>
      </c>
      <c r="T710" s="154">
        <f>IF(ISERROR(VLOOKUP($H710,Validation!$P$2:$P$64,1,FALSE)),0,1)</f>
        <v>0</v>
      </c>
      <c r="U710" s="154">
        <f>IF(ISERROR(VLOOKUP($H710,Validation!$Q$2:$Q$64,1,FALSE)),0,1)</f>
        <v>0</v>
      </c>
      <c r="V710" s="154">
        <f>IF(ISERROR(VLOOKUP($H710,Validation!$R$2:$R$64,1,FALSE)),0,1)</f>
        <v>0</v>
      </c>
      <c r="W710" s="154">
        <f>IF(ISERROR(VLOOKUP($H710,Validation!$S$2:$S$64,1,FALSE)),0,1)</f>
        <v>0</v>
      </c>
    </row>
    <row r="711" spans="1:23" ht="15.75" x14ac:dyDescent="0.25">
      <c r="A711" s="155">
        <v>2016</v>
      </c>
      <c r="B711">
        <v>2</v>
      </c>
      <c r="C711">
        <v>29</v>
      </c>
      <c r="D711">
        <v>59</v>
      </c>
      <c r="E711" t="s">
        <v>31</v>
      </c>
      <c r="G711" s="154">
        <f>SUM(P711:W711)</f>
        <v>0</v>
      </c>
      <c r="H711" t="s">
        <v>356</v>
      </c>
      <c r="I711" t="s">
        <v>121</v>
      </c>
      <c r="J711" t="s">
        <v>71</v>
      </c>
      <c r="K711" t="s">
        <v>75</v>
      </c>
      <c r="L711">
        <v>203</v>
      </c>
      <c r="M711" t="s">
        <v>87</v>
      </c>
      <c r="N711" t="s">
        <v>3452</v>
      </c>
      <c r="P711" s="154">
        <f>IF(ISERROR(VLOOKUP($H711,Validation!$L$2:$L$64,1,FALSE)),0,1)</f>
        <v>0</v>
      </c>
      <c r="Q711" s="154">
        <f>IF(ISERROR(VLOOKUP($H711,Validation!$M$2:$M$64,1,FALSE)),0,1)</f>
        <v>0</v>
      </c>
      <c r="R711" s="158">
        <f>IF(ISERROR(VLOOKUP($H711,Validation!$N$2:$N$64,1,FALSE)),0,1)</f>
        <v>0</v>
      </c>
      <c r="S711" s="154">
        <f>IF(ISERROR(VLOOKUP($H711,Validation!$O$2:$O$64,1,FALSE)),0,1)</f>
        <v>0</v>
      </c>
      <c r="T711" s="154">
        <f>IF(ISERROR(VLOOKUP($H711,Validation!$P$2:$P$64,1,FALSE)),0,1)</f>
        <v>0</v>
      </c>
      <c r="U711" s="154">
        <f>IF(ISERROR(VLOOKUP($H711,Validation!$Q$2:$Q$64,1,FALSE)),0,1)</f>
        <v>0</v>
      </c>
      <c r="V711" s="154">
        <f>IF(ISERROR(VLOOKUP($H711,Validation!$R$2:$R$64,1,FALSE)),0,1)</f>
        <v>0</v>
      </c>
      <c r="W711" s="154">
        <f>IF(ISERROR(VLOOKUP($H711,Validation!$S$2:$S$64,1,FALSE)),0,1)</f>
        <v>0</v>
      </c>
    </row>
    <row r="712" spans="1:23" ht="15.75" x14ac:dyDescent="0.25">
      <c r="A712" s="155">
        <v>2016</v>
      </c>
      <c r="B712">
        <v>2</v>
      </c>
      <c r="C712">
        <v>30</v>
      </c>
      <c r="D712">
        <v>60</v>
      </c>
      <c r="E712" t="s">
        <v>30</v>
      </c>
      <c r="G712" s="154">
        <f>SUM(P712:W712)</f>
        <v>0</v>
      </c>
      <c r="H712" t="s">
        <v>3453</v>
      </c>
      <c r="I712" t="s">
        <v>70</v>
      </c>
      <c r="J712" t="s">
        <v>74</v>
      </c>
      <c r="K712" t="s">
        <v>78</v>
      </c>
      <c r="L712">
        <v>179</v>
      </c>
      <c r="M712" t="s">
        <v>123</v>
      </c>
      <c r="N712" t="s">
        <v>3454</v>
      </c>
      <c r="P712" s="154">
        <f>IF(ISERROR(VLOOKUP($H712,Validation!$L$2:$L$64,1,FALSE)),0,1)</f>
        <v>0</v>
      </c>
      <c r="Q712" s="154">
        <f>IF(ISERROR(VLOOKUP($H712,Validation!$M$2:$M$64,1,FALSE)),0,1)</f>
        <v>0</v>
      </c>
      <c r="R712" s="158">
        <f>IF(ISERROR(VLOOKUP($H712,Validation!$N$2:$N$64,1,FALSE)),0,1)</f>
        <v>0</v>
      </c>
      <c r="S712" s="154">
        <f>IF(ISERROR(VLOOKUP($H712,Validation!$O$2:$O$64,1,FALSE)),0,1)</f>
        <v>0</v>
      </c>
      <c r="T712" s="154">
        <f>IF(ISERROR(VLOOKUP($H712,Validation!$P$2:$P$64,1,FALSE)),0,1)</f>
        <v>0</v>
      </c>
      <c r="U712" s="154">
        <f>IF(ISERROR(VLOOKUP($H712,Validation!$Q$2:$Q$64,1,FALSE)),0,1)</f>
        <v>0</v>
      </c>
      <c r="V712" s="154">
        <f>IF(ISERROR(VLOOKUP($H712,Validation!$R$2:$R$64,1,FALSE)),0,1)</f>
        <v>0</v>
      </c>
      <c r="W712" s="154">
        <f>IF(ISERROR(VLOOKUP($H712,Validation!$S$2:$S$64,1,FALSE)),0,1)</f>
        <v>0</v>
      </c>
    </row>
    <row r="713" spans="1:23" ht="15.75" x14ac:dyDescent="0.25">
      <c r="A713" s="155">
        <v>2016</v>
      </c>
      <c r="B713">
        <v>2</v>
      </c>
      <c r="C713">
        <v>31</v>
      </c>
      <c r="D713">
        <v>61</v>
      </c>
      <c r="E713" t="s">
        <v>29</v>
      </c>
      <c r="F713" t="s">
        <v>3455</v>
      </c>
      <c r="G713" s="154">
        <f>SUM(P713:W713)</f>
        <v>0</v>
      </c>
      <c r="H713" t="s">
        <v>3456</v>
      </c>
      <c r="I713" t="s">
        <v>85</v>
      </c>
      <c r="J713" t="s">
        <v>88</v>
      </c>
      <c r="K713" t="s">
        <v>86</v>
      </c>
      <c r="L713">
        <v>198</v>
      </c>
      <c r="M713" t="s">
        <v>3312</v>
      </c>
      <c r="N713" t="s">
        <v>3457</v>
      </c>
      <c r="P713" s="154">
        <f>IF(ISERROR(VLOOKUP($H713,Validation!$L$2:$L$64,1,FALSE)),0,1)</f>
        <v>0</v>
      </c>
      <c r="Q713" s="154">
        <f>IF(ISERROR(VLOOKUP($H713,Validation!$M$2:$M$64,1,FALSE)),0,1)</f>
        <v>0</v>
      </c>
      <c r="R713" s="158">
        <f>IF(ISERROR(VLOOKUP($H713,Validation!$N$2:$N$64,1,FALSE)),0,1)</f>
        <v>0</v>
      </c>
      <c r="S713" s="154">
        <f>IF(ISERROR(VLOOKUP($H713,Validation!$O$2:$O$64,1,FALSE)),0,1)</f>
        <v>0</v>
      </c>
      <c r="T713" s="154">
        <f>IF(ISERROR(VLOOKUP($H713,Validation!$P$2:$P$64,1,FALSE)),0,1)</f>
        <v>0</v>
      </c>
      <c r="U713" s="154">
        <f>IF(ISERROR(VLOOKUP($H713,Validation!$Q$2:$Q$64,1,FALSE)),0,1)</f>
        <v>0</v>
      </c>
      <c r="V713" s="154">
        <f>IF(ISERROR(VLOOKUP($H713,Validation!$R$2:$R$64,1,FALSE)),0,1)</f>
        <v>0</v>
      </c>
      <c r="W713" s="154">
        <f>IF(ISERROR(VLOOKUP($H713,Validation!$S$2:$S$64,1,FALSE)),0,1)</f>
        <v>0</v>
      </c>
    </row>
    <row r="714" spans="1:23" ht="15.75" x14ac:dyDescent="0.25">
      <c r="A714" s="155">
        <v>2016</v>
      </c>
      <c r="B714">
        <v>3</v>
      </c>
      <c r="C714">
        <v>1</v>
      </c>
      <c r="D714">
        <v>62</v>
      </c>
      <c r="E714" t="s">
        <v>33</v>
      </c>
      <c r="G714" s="154">
        <f>SUM(P714:W714)</f>
        <v>0</v>
      </c>
      <c r="H714" t="s">
        <v>3458</v>
      </c>
      <c r="I714" t="s">
        <v>121</v>
      </c>
      <c r="J714" t="s">
        <v>74</v>
      </c>
      <c r="K714" t="s">
        <v>75</v>
      </c>
      <c r="L714">
        <v>202</v>
      </c>
      <c r="M714" t="s">
        <v>93</v>
      </c>
      <c r="N714" t="s">
        <v>96</v>
      </c>
      <c r="P714" s="154">
        <f>IF(ISERROR(VLOOKUP($H714,Validation!$L$2:$L$64,1,FALSE)),0,1)</f>
        <v>0</v>
      </c>
      <c r="Q714" s="154">
        <f>IF(ISERROR(VLOOKUP($H714,Validation!$M$2:$M$64,1,FALSE)),0,1)</f>
        <v>0</v>
      </c>
      <c r="R714" s="158">
        <f>IF(ISERROR(VLOOKUP($H714,Validation!$N$2:$N$64,1,FALSE)),0,1)</f>
        <v>0</v>
      </c>
      <c r="S714" s="154">
        <f>IF(ISERROR(VLOOKUP($H714,Validation!$O$2:$O$64,1,FALSE)),0,1)</f>
        <v>0</v>
      </c>
      <c r="T714" s="154">
        <f>IF(ISERROR(VLOOKUP($H714,Validation!$P$2:$P$64,1,FALSE)),0,1)</f>
        <v>0</v>
      </c>
      <c r="U714" s="154">
        <f>IF(ISERROR(VLOOKUP($H714,Validation!$Q$2:$Q$64,1,FALSE)),0,1)</f>
        <v>0</v>
      </c>
      <c r="V714" s="154">
        <f>IF(ISERROR(VLOOKUP($H714,Validation!$R$2:$R$64,1,FALSE)),0,1)</f>
        <v>0</v>
      </c>
      <c r="W714" s="154">
        <f>IF(ISERROR(VLOOKUP($H714,Validation!$S$2:$S$64,1,FALSE)),0,1)</f>
        <v>0</v>
      </c>
    </row>
    <row r="715" spans="1:23" ht="15.75" x14ac:dyDescent="0.25">
      <c r="A715" s="155">
        <v>2016</v>
      </c>
      <c r="B715">
        <v>3</v>
      </c>
      <c r="C715">
        <v>2</v>
      </c>
      <c r="D715">
        <v>63</v>
      </c>
      <c r="E715" t="s">
        <v>18</v>
      </c>
      <c r="G715" s="154">
        <f>SUM(P715:W715)</f>
        <v>0</v>
      </c>
      <c r="H715" t="s">
        <v>3459</v>
      </c>
      <c r="I715" t="s">
        <v>79</v>
      </c>
      <c r="J715" t="s">
        <v>88</v>
      </c>
      <c r="K715" t="s">
        <v>91</v>
      </c>
      <c r="L715">
        <v>198</v>
      </c>
      <c r="M715" t="s">
        <v>73</v>
      </c>
      <c r="N715" t="s">
        <v>3460</v>
      </c>
      <c r="P715" s="154">
        <f>IF(ISERROR(VLOOKUP($H715,Validation!$L$2:$L$64,1,FALSE)),0,1)</f>
        <v>0</v>
      </c>
      <c r="Q715" s="154">
        <f>IF(ISERROR(VLOOKUP($H715,Validation!$M$2:$M$64,1,FALSE)),0,1)</f>
        <v>0</v>
      </c>
      <c r="R715" s="158">
        <f>IF(ISERROR(VLOOKUP($H715,Validation!$N$2:$N$64,1,FALSE)),0,1)</f>
        <v>0</v>
      </c>
      <c r="S715" s="154">
        <f>IF(ISERROR(VLOOKUP($H715,Validation!$O$2:$O$64,1,FALSE)),0,1)</f>
        <v>0</v>
      </c>
      <c r="T715" s="154">
        <f>IF(ISERROR(VLOOKUP($H715,Validation!$P$2:$P$64,1,FALSE)),0,1)</f>
        <v>0</v>
      </c>
      <c r="U715" s="154">
        <f>IF(ISERROR(VLOOKUP($H715,Validation!$Q$2:$Q$64,1,FALSE)),0,1)</f>
        <v>0</v>
      </c>
      <c r="V715" s="154">
        <f>IF(ISERROR(VLOOKUP($H715,Validation!$R$2:$R$64,1,FALSE)),0,1)</f>
        <v>0</v>
      </c>
      <c r="W715" s="154">
        <f>IF(ISERROR(VLOOKUP($H715,Validation!$S$2:$S$64,1,FALSE)),0,1)</f>
        <v>0</v>
      </c>
    </row>
    <row r="716" spans="1:23" ht="15.75" x14ac:dyDescent="0.25">
      <c r="A716" s="155">
        <v>2016</v>
      </c>
      <c r="B716">
        <v>3</v>
      </c>
      <c r="C716">
        <v>3</v>
      </c>
      <c r="D716">
        <v>64</v>
      </c>
      <c r="E716" t="s">
        <v>34</v>
      </c>
      <c r="F716" t="s">
        <v>3461</v>
      </c>
      <c r="G716" s="154">
        <f>SUM(P716:W716)</f>
        <v>0</v>
      </c>
      <c r="H716" t="s">
        <v>3462</v>
      </c>
      <c r="I716" t="s">
        <v>85</v>
      </c>
      <c r="J716" t="s">
        <v>74</v>
      </c>
      <c r="K716" t="s">
        <v>78</v>
      </c>
      <c r="L716">
        <v>171</v>
      </c>
      <c r="M716" t="s">
        <v>93</v>
      </c>
      <c r="N716" t="s">
        <v>96</v>
      </c>
      <c r="P716" s="154">
        <f>IF(ISERROR(VLOOKUP($H716,Validation!$L$2:$L$64,1,FALSE)),0,1)</f>
        <v>0</v>
      </c>
      <c r="Q716" s="154">
        <f>IF(ISERROR(VLOOKUP($H716,Validation!$M$2:$M$64,1,FALSE)),0,1)</f>
        <v>0</v>
      </c>
      <c r="R716" s="158">
        <f>IF(ISERROR(VLOOKUP($H716,Validation!$N$2:$N$64,1,FALSE)),0,1)</f>
        <v>0</v>
      </c>
      <c r="S716" s="154">
        <f>IF(ISERROR(VLOOKUP($H716,Validation!$O$2:$O$64,1,FALSE)),0,1)</f>
        <v>0</v>
      </c>
      <c r="T716" s="154">
        <f>IF(ISERROR(VLOOKUP($H716,Validation!$P$2:$P$64,1,FALSE)),0,1)</f>
        <v>0</v>
      </c>
      <c r="U716" s="154">
        <f>IF(ISERROR(VLOOKUP($H716,Validation!$Q$2:$Q$64,1,FALSE)),0,1)</f>
        <v>0</v>
      </c>
      <c r="V716" s="154">
        <f>IF(ISERROR(VLOOKUP($H716,Validation!$R$2:$R$64,1,FALSE)),0,1)</f>
        <v>0</v>
      </c>
      <c r="W716" s="154">
        <f>IF(ISERROR(VLOOKUP($H716,Validation!$S$2:$S$64,1,FALSE)),0,1)</f>
        <v>0</v>
      </c>
    </row>
    <row r="717" spans="1:23" ht="15.75" x14ac:dyDescent="0.25">
      <c r="A717" s="155">
        <v>2016</v>
      </c>
      <c r="B717">
        <v>3</v>
      </c>
      <c r="C717">
        <v>4</v>
      </c>
      <c r="D717">
        <v>65</v>
      </c>
      <c r="E717" t="s">
        <v>83</v>
      </c>
      <c r="G717" s="154">
        <f>SUM(P717:W717)</f>
        <v>0</v>
      </c>
      <c r="H717" t="s">
        <v>585</v>
      </c>
      <c r="I717" t="s">
        <v>85</v>
      </c>
      <c r="J717" t="s">
        <v>81</v>
      </c>
      <c r="K717" t="s">
        <v>97</v>
      </c>
      <c r="L717">
        <v>175</v>
      </c>
      <c r="M717" t="s">
        <v>87</v>
      </c>
      <c r="N717" t="s">
        <v>3463</v>
      </c>
      <c r="P717" s="154">
        <f>IF(ISERROR(VLOOKUP($H717,Validation!$L$2:$L$64,1,FALSE)),0,1)</f>
        <v>0</v>
      </c>
      <c r="Q717" s="154">
        <f>IF(ISERROR(VLOOKUP($H717,Validation!$M$2:$M$64,1,FALSE)),0,1)</f>
        <v>0</v>
      </c>
      <c r="R717" s="158">
        <f>IF(ISERROR(VLOOKUP($H717,Validation!$N$2:$N$64,1,FALSE)),0,1)</f>
        <v>0</v>
      </c>
      <c r="S717" s="154">
        <f>IF(ISERROR(VLOOKUP($H717,Validation!$O$2:$O$64,1,FALSE)),0,1)</f>
        <v>0</v>
      </c>
      <c r="T717" s="154">
        <f>IF(ISERROR(VLOOKUP($H717,Validation!$P$2:$P$64,1,FALSE)),0,1)</f>
        <v>0</v>
      </c>
      <c r="U717" s="154">
        <f>IF(ISERROR(VLOOKUP($H717,Validation!$Q$2:$Q$64,1,FALSE)),0,1)</f>
        <v>0</v>
      </c>
      <c r="V717" s="154">
        <f>IF(ISERROR(VLOOKUP($H717,Validation!$R$2:$R$64,1,FALSE)),0,1)</f>
        <v>0</v>
      </c>
      <c r="W717" s="154">
        <f>IF(ISERROR(VLOOKUP($H717,Validation!$S$2:$S$64,1,FALSE)),0,1)</f>
        <v>0</v>
      </c>
    </row>
    <row r="718" spans="1:23" ht="15.75" x14ac:dyDescent="0.25">
      <c r="A718" s="155">
        <v>2016</v>
      </c>
      <c r="B718">
        <v>3</v>
      </c>
      <c r="C718">
        <v>5</v>
      </c>
      <c r="D718">
        <v>66</v>
      </c>
      <c r="E718" t="s">
        <v>12</v>
      </c>
      <c r="G718" s="154">
        <f>SUM(P718:W718)</f>
        <v>0</v>
      </c>
      <c r="H718" t="s">
        <v>3464</v>
      </c>
      <c r="I718" t="s">
        <v>79</v>
      </c>
      <c r="J718" t="s">
        <v>74</v>
      </c>
      <c r="K718" t="s">
        <v>99</v>
      </c>
      <c r="L718">
        <v>181</v>
      </c>
      <c r="M718" t="s">
        <v>93</v>
      </c>
      <c r="N718" t="s">
        <v>96</v>
      </c>
      <c r="P718" s="154">
        <f>IF(ISERROR(VLOOKUP($H718,Validation!$L$2:$L$64,1,FALSE)),0,1)</f>
        <v>0</v>
      </c>
      <c r="Q718" s="154">
        <f>IF(ISERROR(VLOOKUP($H718,Validation!$M$2:$M$64,1,FALSE)),0,1)</f>
        <v>0</v>
      </c>
      <c r="R718" s="158">
        <f>IF(ISERROR(VLOOKUP($H718,Validation!$N$2:$N$64,1,FALSE)),0,1)</f>
        <v>0</v>
      </c>
      <c r="S718" s="154">
        <f>IF(ISERROR(VLOOKUP($H718,Validation!$O$2:$O$64,1,FALSE)),0,1)</f>
        <v>0</v>
      </c>
      <c r="T718" s="154">
        <f>IF(ISERROR(VLOOKUP($H718,Validation!$P$2:$P$64,1,FALSE)),0,1)</f>
        <v>0</v>
      </c>
      <c r="U718" s="154">
        <f>IF(ISERROR(VLOOKUP($H718,Validation!$Q$2:$Q$64,1,FALSE)),0,1)</f>
        <v>0</v>
      </c>
      <c r="V718" s="154">
        <f>IF(ISERROR(VLOOKUP($H718,Validation!$R$2:$R$64,1,FALSE)),0,1)</f>
        <v>0</v>
      </c>
      <c r="W718" s="154">
        <f>IF(ISERROR(VLOOKUP($H718,Validation!$S$2:$S$64,1,FALSE)),0,1)</f>
        <v>0</v>
      </c>
    </row>
    <row r="719" spans="1:23" ht="15.75" x14ac:dyDescent="0.25">
      <c r="A719" s="155">
        <v>2016</v>
      </c>
      <c r="B719">
        <v>3</v>
      </c>
      <c r="C719">
        <v>6</v>
      </c>
      <c r="D719">
        <v>67</v>
      </c>
      <c r="E719" t="s">
        <v>11</v>
      </c>
      <c r="F719" t="s">
        <v>3465</v>
      </c>
      <c r="G719" s="154">
        <f>SUM(P719:W719)</f>
        <v>0</v>
      </c>
      <c r="H719" t="s">
        <v>3466</v>
      </c>
      <c r="I719" t="s">
        <v>90</v>
      </c>
      <c r="J719" t="s">
        <v>74</v>
      </c>
      <c r="K719" t="s">
        <v>86</v>
      </c>
      <c r="L719">
        <v>198</v>
      </c>
      <c r="M719" t="s">
        <v>93</v>
      </c>
      <c r="N719" t="s">
        <v>1249</v>
      </c>
      <c r="P719" s="154">
        <f>IF(ISERROR(VLOOKUP($H719,Validation!$L$2:$L$64,1,FALSE)),0,1)</f>
        <v>0</v>
      </c>
      <c r="Q719" s="154">
        <f>IF(ISERROR(VLOOKUP($H719,Validation!$M$2:$M$64,1,FALSE)),0,1)</f>
        <v>0</v>
      </c>
      <c r="R719" s="158">
        <f>IF(ISERROR(VLOOKUP($H719,Validation!$N$2:$N$64,1,FALSE)),0,1)</f>
        <v>0</v>
      </c>
      <c r="S719" s="154">
        <f>IF(ISERROR(VLOOKUP($H719,Validation!$O$2:$O$64,1,FALSE)),0,1)</f>
        <v>0</v>
      </c>
      <c r="T719" s="154">
        <f>IF(ISERROR(VLOOKUP($H719,Validation!$P$2:$P$64,1,FALSE)),0,1)</f>
        <v>0</v>
      </c>
      <c r="U719" s="154">
        <f>IF(ISERROR(VLOOKUP($H719,Validation!$Q$2:$Q$64,1,FALSE)),0,1)</f>
        <v>0</v>
      </c>
      <c r="V719" s="154">
        <f>IF(ISERROR(VLOOKUP($H719,Validation!$R$2:$R$64,1,FALSE)),0,1)</f>
        <v>0</v>
      </c>
      <c r="W719" s="154">
        <f>IF(ISERROR(VLOOKUP($H719,Validation!$S$2:$S$64,1,FALSE)),0,1)</f>
        <v>0</v>
      </c>
    </row>
    <row r="720" spans="1:23" ht="15.75" x14ac:dyDescent="0.25">
      <c r="A720" s="155">
        <v>2016</v>
      </c>
      <c r="B720">
        <v>3</v>
      </c>
      <c r="C720">
        <v>7</v>
      </c>
      <c r="D720">
        <v>68</v>
      </c>
      <c r="E720" t="s">
        <v>61</v>
      </c>
      <c r="G720" s="154">
        <f>SUM(P720:W720)</f>
        <v>0</v>
      </c>
      <c r="H720" t="s">
        <v>779</v>
      </c>
      <c r="I720" t="s">
        <v>79</v>
      </c>
      <c r="J720" t="s">
        <v>74</v>
      </c>
      <c r="K720" t="s">
        <v>78</v>
      </c>
      <c r="L720">
        <v>185</v>
      </c>
      <c r="M720" t="s">
        <v>73</v>
      </c>
      <c r="N720" t="s">
        <v>3467</v>
      </c>
      <c r="P720" s="154">
        <f>IF(ISERROR(VLOOKUP($H720,Validation!$L$2:$L$64,1,FALSE)),0,1)</f>
        <v>0</v>
      </c>
      <c r="Q720" s="154">
        <f>IF(ISERROR(VLOOKUP($H720,Validation!$M$2:$M$64,1,FALSE)),0,1)</f>
        <v>0</v>
      </c>
      <c r="R720" s="158">
        <f>IF(ISERROR(VLOOKUP($H720,Validation!$N$2:$N$64,1,FALSE)),0,1)</f>
        <v>0</v>
      </c>
      <c r="S720" s="154">
        <f>IF(ISERROR(VLOOKUP($H720,Validation!$O$2:$O$64,1,FALSE)),0,1)</f>
        <v>0</v>
      </c>
      <c r="T720" s="154">
        <f>IF(ISERROR(VLOOKUP($H720,Validation!$P$2:$P$64,1,FALSE)),0,1)</f>
        <v>0</v>
      </c>
      <c r="U720" s="154">
        <f>IF(ISERROR(VLOOKUP($H720,Validation!$Q$2:$Q$64,1,FALSE)),0,1)</f>
        <v>0</v>
      </c>
      <c r="V720" s="154">
        <f>IF(ISERROR(VLOOKUP($H720,Validation!$R$2:$R$64,1,FALSE)),0,1)</f>
        <v>0</v>
      </c>
      <c r="W720" s="154">
        <f>IF(ISERROR(VLOOKUP($H720,Validation!$S$2:$S$64,1,FALSE)),0,1)</f>
        <v>0</v>
      </c>
    </row>
    <row r="721" spans="1:23" ht="15.75" x14ac:dyDescent="0.25">
      <c r="A721" s="155">
        <v>2016</v>
      </c>
      <c r="B721">
        <v>3</v>
      </c>
      <c r="C721">
        <v>8</v>
      </c>
      <c r="D721">
        <v>69</v>
      </c>
      <c r="E721" t="s">
        <v>10</v>
      </c>
      <c r="G721" s="154">
        <f>SUM(P721:W721)</f>
        <v>0</v>
      </c>
      <c r="H721" t="s">
        <v>909</v>
      </c>
      <c r="I721" t="s">
        <v>85</v>
      </c>
      <c r="J721" t="s">
        <v>71</v>
      </c>
      <c r="K721" t="s">
        <v>75</v>
      </c>
      <c r="L721">
        <v>193</v>
      </c>
      <c r="M721" t="s">
        <v>73</v>
      </c>
      <c r="N721" t="s">
        <v>1082</v>
      </c>
      <c r="P721" s="154">
        <f>IF(ISERROR(VLOOKUP($H721,Validation!$L$2:$L$64,1,FALSE)),0,1)</f>
        <v>0</v>
      </c>
      <c r="Q721" s="154">
        <f>IF(ISERROR(VLOOKUP($H721,Validation!$M$2:$M$64,1,FALSE)),0,1)</f>
        <v>0</v>
      </c>
      <c r="R721" s="158">
        <f>IF(ISERROR(VLOOKUP($H721,Validation!$N$2:$N$64,1,FALSE)),0,1)</f>
        <v>0</v>
      </c>
      <c r="S721" s="154">
        <f>IF(ISERROR(VLOOKUP($H721,Validation!$O$2:$O$64,1,FALSE)),0,1)</f>
        <v>0</v>
      </c>
      <c r="T721" s="154">
        <f>IF(ISERROR(VLOOKUP($H721,Validation!$P$2:$P$64,1,FALSE)),0,1)</f>
        <v>0</v>
      </c>
      <c r="U721" s="154">
        <f>IF(ISERROR(VLOOKUP($H721,Validation!$Q$2:$Q$64,1,FALSE)),0,1)</f>
        <v>0</v>
      </c>
      <c r="V721" s="154">
        <f>IF(ISERROR(VLOOKUP($H721,Validation!$R$2:$R$64,1,FALSE)),0,1)</f>
        <v>0</v>
      </c>
      <c r="W721" s="154">
        <f>IF(ISERROR(VLOOKUP($H721,Validation!$S$2:$S$64,1,FALSE)),0,1)</f>
        <v>0</v>
      </c>
    </row>
    <row r="722" spans="1:23" ht="15.75" x14ac:dyDescent="0.25">
      <c r="A722" s="155">
        <v>2016</v>
      </c>
      <c r="B722">
        <v>3</v>
      </c>
      <c r="C722">
        <v>9</v>
      </c>
      <c r="D722">
        <v>70</v>
      </c>
      <c r="E722" t="s">
        <v>22</v>
      </c>
      <c r="G722" s="154">
        <f>SUM(P722:W722)</f>
        <v>0</v>
      </c>
      <c r="H722" t="s">
        <v>3468</v>
      </c>
      <c r="I722" t="s">
        <v>70</v>
      </c>
      <c r="J722" t="s">
        <v>71</v>
      </c>
      <c r="K722" t="s">
        <v>99</v>
      </c>
      <c r="L722">
        <v>164</v>
      </c>
      <c r="M722" t="s">
        <v>73</v>
      </c>
      <c r="N722" t="s">
        <v>1087</v>
      </c>
      <c r="P722" s="154">
        <f>IF(ISERROR(VLOOKUP($H722,Validation!$L$2:$L$64,1,FALSE)),0,1)</f>
        <v>0</v>
      </c>
      <c r="Q722" s="154">
        <f>IF(ISERROR(VLOOKUP($H722,Validation!$M$2:$M$64,1,FALSE)),0,1)</f>
        <v>0</v>
      </c>
      <c r="R722" s="158">
        <f>IF(ISERROR(VLOOKUP($H722,Validation!$N$2:$N$64,1,FALSE)),0,1)</f>
        <v>0</v>
      </c>
      <c r="S722" s="154">
        <f>IF(ISERROR(VLOOKUP($H722,Validation!$O$2:$O$64,1,FALSE)),0,1)</f>
        <v>0</v>
      </c>
      <c r="T722" s="154">
        <f>IF(ISERROR(VLOOKUP($H722,Validation!$P$2:$P$64,1,FALSE)),0,1)</f>
        <v>0</v>
      </c>
      <c r="U722" s="154">
        <f>IF(ISERROR(VLOOKUP($H722,Validation!$Q$2:$Q$64,1,FALSE)),0,1)</f>
        <v>0</v>
      </c>
      <c r="V722" s="154">
        <f>IF(ISERROR(VLOOKUP($H722,Validation!$R$2:$R$64,1,FALSE)),0,1)</f>
        <v>0</v>
      </c>
      <c r="W722" s="154">
        <f>IF(ISERROR(VLOOKUP($H722,Validation!$S$2:$S$64,1,FALSE)),0,1)</f>
        <v>0</v>
      </c>
    </row>
    <row r="723" spans="1:23" ht="15.75" x14ac:dyDescent="0.25">
      <c r="A723" s="155">
        <v>2016</v>
      </c>
      <c r="B723">
        <v>3</v>
      </c>
      <c r="C723">
        <v>10</v>
      </c>
      <c r="D723">
        <v>71</v>
      </c>
      <c r="E723" t="s">
        <v>15</v>
      </c>
      <c r="G723" s="154">
        <f>SUM(P723:W723)</f>
        <v>0</v>
      </c>
      <c r="H723" t="s">
        <v>569</v>
      </c>
      <c r="I723" t="s">
        <v>79</v>
      </c>
      <c r="J723" t="s">
        <v>71</v>
      </c>
      <c r="K723" t="s">
        <v>75</v>
      </c>
      <c r="L723">
        <v>228</v>
      </c>
      <c r="M723" t="s">
        <v>82</v>
      </c>
      <c r="N723" t="s">
        <v>3469</v>
      </c>
      <c r="P723" s="154">
        <f>IF(ISERROR(VLOOKUP($H723,Validation!$L$2:$L$64,1,FALSE)),0,1)</f>
        <v>0</v>
      </c>
      <c r="Q723" s="154">
        <f>IF(ISERROR(VLOOKUP($H723,Validation!$M$2:$M$64,1,FALSE)),0,1)</f>
        <v>0</v>
      </c>
      <c r="R723" s="158">
        <f>IF(ISERROR(VLOOKUP($H723,Validation!$N$2:$N$64,1,FALSE)),0,1)</f>
        <v>0</v>
      </c>
      <c r="S723" s="154">
        <f>IF(ISERROR(VLOOKUP($H723,Validation!$O$2:$O$64,1,FALSE)),0,1)</f>
        <v>0</v>
      </c>
      <c r="T723" s="154">
        <f>IF(ISERROR(VLOOKUP($H723,Validation!$P$2:$P$64,1,FALSE)),0,1)</f>
        <v>0</v>
      </c>
      <c r="U723" s="154">
        <f>IF(ISERROR(VLOOKUP($H723,Validation!$Q$2:$Q$64,1,FALSE)),0,1)</f>
        <v>0</v>
      </c>
      <c r="V723" s="154">
        <f>IF(ISERROR(VLOOKUP($H723,Validation!$R$2:$R$64,1,FALSE)),0,1)</f>
        <v>0</v>
      </c>
      <c r="W723" s="154">
        <f>IF(ISERROR(VLOOKUP($H723,Validation!$S$2:$S$64,1,FALSE)),0,1)</f>
        <v>0</v>
      </c>
    </row>
    <row r="724" spans="1:23" ht="15.75" x14ac:dyDescent="0.25">
      <c r="A724" s="155">
        <v>2016</v>
      </c>
      <c r="B724">
        <v>3</v>
      </c>
      <c r="C724">
        <v>11</v>
      </c>
      <c r="D724">
        <v>72</v>
      </c>
      <c r="E724" t="s">
        <v>33</v>
      </c>
      <c r="F724" t="s">
        <v>3470</v>
      </c>
      <c r="G724" s="154">
        <f>SUM(P724:W724)</f>
        <v>0</v>
      </c>
      <c r="H724" t="s">
        <v>3471</v>
      </c>
      <c r="I724" t="s">
        <v>79</v>
      </c>
      <c r="J724" t="s">
        <v>74</v>
      </c>
      <c r="K724" t="s">
        <v>100</v>
      </c>
      <c r="L724">
        <v>204</v>
      </c>
      <c r="M724" t="s">
        <v>93</v>
      </c>
      <c r="N724" t="s">
        <v>96</v>
      </c>
      <c r="P724" s="154">
        <f>IF(ISERROR(VLOOKUP($H724,Validation!$L$2:$L$64,1,FALSE)),0,1)</f>
        <v>0</v>
      </c>
      <c r="Q724" s="154">
        <f>IF(ISERROR(VLOOKUP($H724,Validation!$M$2:$M$64,1,FALSE)),0,1)</f>
        <v>0</v>
      </c>
      <c r="R724" s="158">
        <f>IF(ISERROR(VLOOKUP($H724,Validation!$N$2:$N$64,1,FALSE)),0,1)</f>
        <v>0</v>
      </c>
      <c r="S724" s="154">
        <f>IF(ISERROR(VLOOKUP($H724,Validation!$O$2:$O$64,1,FALSE)),0,1)</f>
        <v>0</v>
      </c>
      <c r="T724" s="154">
        <f>IF(ISERROR(VLOOKUP($H724,Validation!$P$2:$P$64,1,FALSE)),0,1)</f>
        <v>0</v>
      </c>
      <c r="U724" s="154">
        <f>IF(ISERROR(VLOOKUP($H724,Validation!$Q$2:$Q$64,1,FALSE)),0,1)</f>
        <v>0</v>
      </c>
      <c r="V724" s="154">
        <f>IF(ISERROR(VLOOKUP($H724,Validation!$R$2:$R$64,1,FALSE)),0,1)</f>
        <v>0</v>
      </c>
      <c r="W724" s="154">
        <f>IF(ISERROR(VLOOKUP($H724,Validation!$S$2:$S$64,1,FALSE)),0,1)</f>
        <v>0</v>
      </c>
    </row>
    <row r="725" spans="1:23" ht="15.75" x14ac:dyDescent="0.25">
      <c r="A725" s="155">
        <v>2016</v>
      </c>
      <c r="B725">
        <v>3</v>
      </c>
      <c r="C725">
        <v>12</v>
      </c>
      <c r="D725">
        <v>73</v>
      </c>
      <c r="E725" t="s">
        <v>24</v>
      </c>
      <c r="F725" t="s">
        <v>3393</v>
      </c>
      <c r="G725" s="154">
        <f>SUM(P725:W725)</f>
        <v>0</v>
      </c>
      <c r="H725" t="s">
        <v>3472</v>
      </c>
      <c r="I725" t="s">
        <v>85</v>
      </c>
      <c r="J725" t="s">
        <v>74</v>
      </c>
      <c r="K725" t="s">
        <v>78</v>
      </c>
      <c r="L725">
        <v>202</v>
      </c>
      <c r="M725" t="s">
        <v>93</v>
      </c>
      <c r="N725" t="s">
        <v>96</v>
      </c>
      <c r="P725" s="154">
        <f>IF(ISERROR(VLOOKUP($H725,Validation!$L$2:$L$64,1,FALSE)),0,1)</f>
        <v>0</v>
      </c>
      <c r="Q725" s="154">
        <f>IF(ISERROR(VLOOKUP($H725,Validation!$M$2:$M$64,1,FALSE)),0,1)</f>
        <v>0</v>
      </c>
      <c r="R725" s="158">
        <f>IF(ISERROR(VLOOKUP($H725,Validation!$N$2:$N$64,1,FALSE)),0,1)</f>
        <v>0</v>
      </c>
      <c r="S725" s="154">
        <f>IF(ISERROR(VLOOKUP($H725,Validation!$O$2:$O$64,1,FALSE)),0,1)</f>
        <v>0</v>
      </c>
      <c r="T725" s="154">
        <f>IF(ISERROR(VLOOKUP($H725,Validation!$P$2:$P$64,1,FALSE)),0,1)</f>
        <v>0</v>
      </c>
      <c r="U725" s="154">
        <f>IF(ISERROR(VLOOKUP($H725,Validation!$Q$2:$Q$64,1,FALSE)),0,1)</f>
        <v>0</v>
      </c>
      <c r="V725" s="154">
        <f>IF(ISERROR(VLOOKUP($H725,Validation!$R$2:$R$64,1,FALSE)),0,1)</f>
        <v>0</v>
      </c>
      <c r="W725" s="154">
        <f>IF(ISERROR(VLOOKUP($H725,Validation!$S$2:$S$64,1,FALSE)),0,1)</f>
        <v>0</v>
      </c>
    </row>
    <row r="726" spans="1:23" ht="15.75" x14ac:dyDescent="0.25">
      <c r="A726" s="155">
        <v>2016</v>
      </c>
      <c r="B726">
        <v>3</v>
      </c>
      <c r="C726">
        <v>13</v>
      </c>
      <c r="D726">
        <v>74</v>
      </c>
      <c r="E726" t="s">
        <v>11</v>
      </c>
      <c r="G726" s="154">
        <f>SUM(P726:W726)</f>
        <v>0</v>
      </c>
      <c r="H726" t="s">
        <v>3473</v>
      </c>
      <c r="I726" t="s">
        <v>70</v>
      </c>
      <c r="J726" t="s">
        <v>71</v>
      </c>
      <c r="K726" t="s">
        <v>91</v>
      </c>
      <c r="L726">
        <v>201</v>
      </c>
      <c r="M726" t="s">
        <v>82</v>
      </c>
      <c r="N726" t="s">
        <v>1093</v>
      </c>
      <c r="P726" s="154">
        <f>IF(ISERROR(VLOOKUP($H726,Validation!$L$2:$L$64,1,FALSE)),0,1)</f>
        <v>0</v>
      </c>
      <c r="Q726" s="154">
        <f>IF(ISERROR(VLOOKUP($H726,Validation!$M$2:$M$64,1,FALSE)),0,1)</f>
        <v>0</v>
      </c>
      <c r="R726" s="158">
        <f>IF(ISERROR(VLOOKUP($H726,Validation!$N$2:$N$64,1,FALSE)),0,1)</f>
        <v>0</v>
      </c>
      <c r="S726" s="154">
        <f>IF(ISERROR(VLOOKUP($H726,Validation!$O$2:$O$64,1,FALSE)),0,1)</f>
        <v>0</v>
      </c>
      <c r="T726" s="154">
        <f>IF(ISERROR(VLOOKUP($H726,Validation!$P$2:$P$64,1,FALSE)),0,1)</f>
        <v>0</v>
      </c>
      <c r="U726" s="154">
        <f>IF(ISERROR(VLOOKUP($H726,Validation!$Q$2:$Q$64,1,FALSE)),0,1)</f>
        <v>0</v>
      </c>
      <c r="V726" s="154">
        <f>IF(ISERROR(VLOOKUP($H726,Validation!$R$2:$R$64,1,FALSE)),0,1)</f>
        <v>0</v>
      </c>
      <c r="W726" s="154">
        <f>IF(ISERROR(VLOOKUP($H726,Validation!$S$2:$S$64,1,FALSE)),0,1)</f>
        <v>0</v>
      </c>
    </row>
    <row r="727" spans="1:23" ht="15.75" x14ac:dyDescent="0.25">
      <c r="A727" s="155">
        <v>2016</v>
      </c>
      <c r="B727">
        <v>3</v>
      </c>
      <c r="C727">
        <v>14</v>
      </c>
      <c r="D727">
        <v>75</v>
      </c>
      <c r="E727" t="s">
        <v>11</v>
      </c>
      <c r="F727" t="s">
        <v>3474</v>
      </c>
      <c r="G727" s="154">
        <f>SUM(P727:W727)</f>
        <v>0</v>
      </c>
      <c r="H727" t="s">
        <v>3475</v>
      </c>
      <c r="I727" t="s">
        <v>121</v>
      </c>
      <c r="J727" t="s">
        <v>71</v>
      </c>
      <c r="K727" t="s">
        <v>77</v>
      </c>
      <c r="L727">
        <v>197</v>
      </c>
      <c r="M727" t="s">
        <v>3476</v>
      </c>
      <c r="N727" t="s">
        <v>3477</v>
      </c>
      <c r="P727" s="154">
        <f>IF(ISERROR(VLOOKUP($H727,Validation!$L$2:$L$64,1,FALSE)),0,1)</f>
        <v>0</v>
      </c>
      <c r="Q727" s="154">
        <f>IF(ISERROR(VLOOKUP($H727,Validation!$M$2:$M$64,1,FALSE)),0,1)</f>
        <v>0</v>
      </c>
      <c r="R727" s="158">
        <f>IF(ISERROR(VLOOKUP($H727,Validation!$N$2:$N$64,1,FALSE)),0,1)</f>
        <v>0</v>
      </c>
      <c r="S727" s="154">
        <f>IF(ISERROR(VLOOKUP($H727,Validation!$O$2:$O$64,1,FALSE)),0,1)</f>
        <v>0</v>
      </c>
      <c r="T727" s="154">
        <f>IF(ISERROR(VLOOKUP($H727,Validation!$P$2:$P$64,1,FALSE)),0,1)</f>
        <v>0</v>
      </c>
      <c r="U727" s="154">
        <f>IF(ISERROR(VLOOKUP($H727,Validation!$Q$2:$Q$64,1,FALSE)),0,1)</f>
        <v>0</v>
      </c>
      <c r="V727" s="154">
        <f>IF(ISERROR(VLOOKUP($H727,Validation!$R$2:$R$64,1,FALSE)),0,1)</f>
        <v>0</v>
      </c>
      <c r="W727" s="154">
        <f>IF(ISERROR(VLOOKUP($H727,Validation!$S$2:$S$64,1,FALSE)),0,1)</f>
        <v>0</v>
      </c>
    </row>
    <row r="728" spans="1:23" ht="15.75" x14ac:dyDescent="0.25">
      <c r="A728" s="155">
        <v>2016</v>
      </c>
      <c r="B728">
        <v>3</v>
      </c>
      <c r="C728">
        <v>15</v>
      </c>
      <c r="D728">
        <v>76</v>
      </c>
      <c r="E728" t="s">
        <v>3081</v>
      </c>
      <c r="F728" t="s">
        <v>3478</v>
      </c>
      <c r="G728" s="154">
        <f>SUM(P728:W728)</f>
        <v>0</v>
      </c>
      <c r="H728" t="s">
        <v>3479</v>
      </c>
      <c r="I728" t="s">
        <v>70</v>
      </c>
      <c r="J728" t="s">
        <v>71</v>
      </c>
      <c r="K728" t="s">
        <v>97</v>
      </c>
      <c r="L728">
        <v>196</v>
      </c>
      <c r="M728" t="s">
        <v>93</v>
      </c>
      <c r="N728" t="s">
        <v>3376</v>
      </c>
      <c r="P728" s="154">
        <f>IF(ISERROR(VLOOKUP($H728,Validation!$L$2:$L$64,1,FALSE)),0,1)</f>
        <v>0</v>
      </c>
      <c r="Q728" s="154">
        <f>IF(ISERROR(VLOOKUP($H728,Validation!$M$2:$M$64,1,FALSE)),0,1)</f>
        <v>0</v>
      </c>
      <c r="R728" s="158">
        <f>IF(ISERROR(VLOOKUP($H728,Validation!$N$2:$N$64,1,FALSE)),0,1)</f>
        <v>0</v>
      </c>
      <c r="S728" s="154">
        <f>IF(ISERROR(VLOOKUP($H728,Validation!$O$2:$O$64,1,FALSE)),0,1)</f>
        <v>0</v>
      </c>
      <c r="T728" s="154">
        <f>IF(ISERROR(VLOOKUP($H728,Validation!$P$2:$P$64,1,FALSE)),0,1)</f>
        <v>0</v>
      </c>
      <c r="U728" s="154">
        <f>IF(ISERROR(VLOOKUP($H728,Validation!$Q$2:$Q$64,1,FALSE)),0,1)</f>
        <v>0</v>
      </c>
      <c r="V728" s="154">
        <f>IF(ISERROR(VLOOKUP($H728,Validation!$R$2:$R$64,1,FALSE)),0,1)</f>
        <v>0</v>
      </c>
      <c r="W728" s="154">
        <f>IF(ISERROR(VLOOKUP($H728,Validation!$S$2:$S$64,1,FALSE)),0,1)</f>
        <v>0</v>
      </c>
    </row>
    <row r="729" spans="1:23" ht="15.75" x14ac:dyDescent="0.25">
      <c r="A729" s="155">
        <v>2016</v>
      </c>
      <c r="B729">
        <v>3</v>
      </c>
      <c r="C729">
        <v>16</v>
      </c>
      <c r="D729">
        <v>77</v>
      </c>
      <c r="E729" t="s">
        <v>29</v>
      </c>
      <c r="F729" t="s">
        <v>3480</v>
      </c>
      <c r="G729" s="154">
        <f>SUM(P729:W729)</f>
        <v>0</v>
      </c>
      <c r="H729" t="s">
        <v>3481</v>
      </c>
      <c r="I729" t="s">
        <v>79</v>
      </c>
      <c r="J729" t="s">
        <v>71</v>
      </c>
      <c r="K729" t="s">
        <v>75</v>
      </c>
      <c r="L729">
        <v>190</v>
      </c>
      <c r="M729" t="s">
        <v>73</v>
      </c>
      <c r="N729" t="s">
        <v>3428</v>
      </c>
      <c r="P729" s="154">
        <f>IF(ISERROR(VLOOKUP($H729,Validation!$L$2:$L$64,1,FALSE)),0,1)</f>
        <v>0</v>
      </c>
      <c r="Q729" s="154">
        <f>IF(ISERROR(VLOOKUP($H729,Validation!$M$2:$M$64,1,FALSE)),0,1)</f>
        <v>0</v>
      </c>
      <c r="R729" s="158">
        <f>IF(ISERROR(VLOOKUP($H729,Validation!$N$2:$N$64,1,FALSE)),0,1)</f>
        <v>0</v>
      </c>
      <c r="S729" s="154">
        <f>IF(ISERROR(VLOOKUP($H729,Validation!$O$2:$O$64,1,FALSE)),0,1)</f>
        <v>0</v>
      </c>
      <c r="T729" s="154">
        <f>IF(ISERROR(VLOOKUP($H729,Validation!$P$2:$P$64,1,FALSE)),0,1)</f>
        <v>0</v>
      </c>
      <c r="U729" s="154">
        <f>IF(ISERROR(VLOOKUP($H729,Validation!$Q$2:$Q$64,1,FALSE)),0,1)</f>
        <v>0</v>
      </c>
      <c r="V729" s="154">
        <f>IF(ISERROR(VLOOKUP($H729,Validation!$R$2:$R$64,1,FALSE)),0,1)</f>
        <v>0</v>
      </c>
      <c r="W729" s="154">
        <f>IF(ISERROR(VLOOKUP($H729,Validation!$S$2:$S$64,1,FALSE)),0,1)</f>
        <v>0</v>
      </c>
    </row>
    <row r="730" spans="1:23" ht="15.75" x14ac:dyDescent="0.25">
      <c r="A730" s="155">
        <v>2016</v>
      </c>
      <c r="B730">
        <v>3</v>
      </c>
      <c r="C730">
        <v>17</v>
      </c>
      <c r="D730">
        <v>78</v>
      </c>
      <c r="E730" t="s">
        <v>3081</v>
      </c>
      <c r="G730" s="154">
        <f>SUM(P730:W730)</f>
        <v>0</v>
      </c>
      <c r="H730" t="s">
        <v>1044</v>
      </c>
      <c r="I730" t="s">
        <v>79</v>
      </c>
      <c r="J730" t="s">
        <v>71</v>
      </c>
      <c r="K730" t="s">
        <v>72</v>
      </c>
      <c r="L730">
        <v>183</v>
      </c>
      <c r="M730" t="s">
        <v>87</v>
      </c>
      <c r="N730" t="s">
        <v>3482</v>
      </c>
      <c r="P730" s="154">
        <f>IF(ISERROR(VLOOKUP($H730,Validation!$L$2:$L$64,1,FALSE)),0,1)</f>
        <v>0</v>
      </c>
      <c r="Q730" s="154">
        <f>IF(ISERROR(VLOOKUP($H730,Validation!$M$2:$M$64,1,FALSE)),0,1)</f>
        <v>0</v>
      </c>
      <c r="R730" s="158">
        <f>IF(ISERROR(VLOOKUP($H730,Validation!$N$2:$N$64,1,FALSE)),0,1)</f>
        <v>0</v>
      </c>
      <c r="S730" s="154">
        <f>IF(ISERROR(VLOOKUP($H730,Validation!$O$2:$O$64,1,FALSE)),0,1)</f>
        <v>0</v>
      </c>
      <c r="T730" s="154">
        <f>IF(ISERROR(VLOOKUP($H730,Validation!$P$2:$P$64,1,FALSE)),0,1)</f>
        <v>0</v>
      </c>
      <c r="U730" s="154">
        <f>IF(ISERROR(VLOOKUP($H730,Validation!$Q$2:$Q$64,1,FALSE)),0,1)</f>
        <v>0</v>
      </c>
      <c r="V730" s="154">
        <f>IF(ISERROR(VLOOKUP($H730,Validation!$R$2:$R$64,1,FALSE)),0,1)</f>
        <v>0</v>
      </c>
      <c r="W730" s="154">
        <f>IF(ISERROR(VLOOKUP($H730,Validation!$S$2:$S$64,1,FALSE)),0,1)</f>
        <v>0</v>
      </c>
    </row>
    <row r="731" spans="1:23" ht="15.75" x14ac:dyDescent="0.25">
      <c r="A731" s="155">
        <v>2016</v>
      </c>
      <c r="B731">
        <v>3</v>
      </c>
      <c r="C731">
        <v>18</v>
      </c>
      <c r="D731">
        <v>79</v>
      </c>
      <c r="E731" t="s">
        <v>35</v>
      </c>
      <c r="F731" t="s">
        <v>3398</v>
      </c>
      <c r="G731" s="154">
        <f>SUM(P731:W731)</f>
        <v>0</v>
      </c>
      <c r="H731" t="s">
        <v>799</v>
      </c>
      <c r="I731" t="s">
        <v>79</v>
      </c>
      <c r="J731" t="s">
        <v>71</v>
      </c>
      <c r="K731" t="s">
        <v>72</v>
      </c>
      <c r="L731">
        <v>186</v>
      </c>
      <c r="M731" t="s">
        <v>87</v>
      </c>
      <c r="N731" t="s">
        <v>3483</v>
      </c>
      <c r="P731" s="154">
        <f>IF(ISERROR(VLOOKUP($H731,Validation!$L$2:$L$64,1,FALSE)),0,1)</f>
        <v>0</v>
      </c>
      <c r="Q731" s="154">
        <f>IF(ISERROR(VLOOKUP($H731,Validation!$M$2:$M$64,1,FALSE)),0,1)</f>
        <v>0</v>
      </c>
      <c r="R731" s="158">
        <f>IF(ISERROR(VLOOKUP($H731,Validation!$N$2:$N$64,1,FALSE)),0,1)</f>
        <v>0</v>
      </c>
      <c r="S731" s="154">
        <f>IF(ISERROR(VLOOKUP($H731,Validation!$O$2:$O$64,1,FALSE)),0,1)</f>
        <v>0</v>
      </c>
      <c r="T731" s="154">
        <f>IF(ISERROR(VLOOKUP($H731,Validation!$P$2:$P$64,1,FALSE)),0,1)</f>
        <v>0</v>
      </c>
      <c r="U731" s="154">
        <f>IF(ISERROR(VLOOKUP($H731,Validation!$Q$2:$Q$64,1,FALSE)),0,1)</f>
        <v>0</v>
      </c>
      <c r="V731" s="154">
        <f>IF(ISERROR(VLOOKUP($H731,Validation!$R$2:$R$64,1,FALSE)),0,1)</f>
        <v>0</v>
      </c>
      <c r="W731" s="154">
        <f>IF(ISERROR(VLOOKUP($H731,Validation!$S$2:$S$64,1,FALSE)),0,1)</f>
        <v>0</v>
      </c>
    </row>
    <row r="732" spans="1:23" ht="15.75" x14ac:dyDescent="0.25">
      <c r="A732" s="155">
        <v>2016</v>
      </c>
      <c r="B732">
        <v>3</v>
      </c>
      <c r="C732">
        <v>19</v>
      </c>
      <c r="D732">
        <v>80</v>
      </c>
      <c r="E732" t="s">
        <v>24</v>
      </c>
      <c r="F732" t="s">
        <v>3484</v>
      </c>
      <c r="G732" s="154">
        <f>SUM(P732:W732)</f>
        <v>0</v>
      </c>
      <c r="H732" t="s">
        <v>889</v>
      </c>
      <c r="I732" t="s">
        <v>70</v>
      </c>
      <c r="J732" t="s">
        <v>71</v>
      </c>
      <c r="K732" t="s">
        <v>99</v>
      </c>
      <c r="L732">
        <v>170</v>
      </c>
      <c r="M732" t="s">
        <v>87</v>
      </c>
      <c r="N732" t="s">
        <v>3436</v>
      </c>
      <c r="P732" s="154">
        <f>IF(ISERROR(VLOOKUP($H732,Validation!$L$2:$L$64,1,FALSE)),0,1)</f>
        <v>0</v>
      </c>
      <c r="Q732" s="154">
        <f>IF(ISERROR(VLOOKUP($H732,Validation!$M$2:$M$64,1,FALSE)),0,1)</f>
        <v>0</v>
      </c>
      <c r="R732" s="158">
        <f>IF(ISERROR(VLOOKUP($H732,Validation!$N$2:$N$64,1,FALSE)),0,1)</f>
        <v>0</v>
      </c>
      <c r="S732" s="154">
        <f>IF(ISERROR(VLOOKUP($H732,Validation!$O$2:$O$64,1,FALSE)),0,1)</f>
        <v>0</v>
      </c>
      <c r="T732" s="154">
        <f>IF(ISERROR(VLOOKUP($H732,Validation!$P$2:$P$64,1,FALSE)),0,1)</f>
        <v>0</v>
      </c>
      <c r="U732" s="154">
        <f>IF(ISERROR(VLOOKUP($H732,Validation!$Q$2:$Q$64,1,FALSE)),0,1)</f>
        <v>0</v>
      </c>
      <c r="V732" s="154">
        <f>IF(ISERROR(VLOOKUP($H732,Validation!$R$2:$R$64,1,FALSE)),0,1)</f>
        <v>0</v>
      </c>
      <c r="W732" s="154">
        <f>IF(ISERROR(VLOOKUP($H732,Validation!$S$2:$S$64,1,FALSE)),0,1)</f>
        <v>0</v>
      </c>
    </row>
    <row r="733" spans="1:23" ht="15.75" x14ac:dyDescent="0.25">
      <c r="A733" s="155">
        <v>2016</v>
      </c>
      <c r="B733">
        <v>3</v>
      </c>
      <c r="C733">
        <v>20</v>
      </c>
      <c r="D733">
        <v>81</v>
      </c>
      <c r="E733" t="s">
        <v>26</v>
      </c>
      <c r="G733" s="154">
        <f>SUM(P733:W733)</f>
        <v>0</v>
      </c>
      <c r="H733" t="s">
        <v>604</v>
      </c>
      <c r="I733" t="s">
        <v>79</v>
      </c>
      <c r="J733" t="s">
        <v>3485</v>
      </c>
      <c r="K733" t="s">
        <v>75</v>
      </c>
      <c r="L733">
        <v>231</v>
      </c>
      <c r="M733" t="s">
        <v>73</v>
      </c>
      <c r="N733" t="s">
        <v>1141</v>
      </c>
      <c r="P733" s="154">
        <f>IF(ISERROR(VLOOKUP($H733,Validation!$L$2:$L$64,1,FALSE)),0,1)</f>
        <v>0</v>
      </c>
      <c r="Q733" s="154">
        <f>IF(ISERROR(VLOOKUP($H733,Validation!$M$2:$M$64,1,FALSE)),0,1)</f>
        <v>0</v>
      </c>
      <c r="R733" s="158">
        <f>IF(ISERROR(VLOOKUP($H733,Validation!$N$2:$N$64,1,FALSE)),0,1)</f>
        <v>0</v>
      </c>
      <c r="S733" s="154">
        <f>IF(ISERROR(VLOOKUP($H733,Validation!$O$2:$O$64,1,FALSE)),0,1)</f>
        <v>0</v>
      </c>
      <c r="T733" s="154">
        <f>IF(ISERROR(VLOOKUP($H733,Validation!$P$2:$P$64,1,FALSE)),0,1)</f>
        <v>0</v>
      </c>
      <c r="U733" s="154">
        <f>IF(ISERROR(VLOOKUP($H733,Validation!$Q$2:$Q$64,1,FALSE)),0,1)</f>
        <v>0</v>
      </c>
      <c r="V733" s="154">
        <f>IF(ISERROR(VLOOKUP($H733,Validation!$R$2:$R$64,1,FALSE)),0,1)</f>
        <v>0</v>
      </c>
      <c r="W733" s="154">
        <f>IF(ISERROR(VLOOKUP($H733,Validation!$S$2:$S$64,1,FALSE)),0,1)</f>
        <v>0</v>
      </c>
    </row>
    <row r="734" spans="1:23" ht="15.75" x14ac:dyDescent="0.25">
      <c r="A734" s="155">
        <v>2016</v>
      </c>
      <c r="B734">
        <v>3</v>
      </c>
      <c r="C734">
        <v>21</v>
      </c>
      <c r="D734">
        <v>82</v>
      </c>
      <c r="E734" t="s">
        <v>28</v>
      </c>
      <c r="F734" t="s">
        <v>3486</v>
      </c>
      <c r="G734" s="154">
        <f>SUM(P734:W734)</f>
        <v>0</v>
      </c>
      <c r="H734" t="s">
        <v>3487</v>
      </c>
      <c r="I734" t="s">
        <v>90</v>
      </c>
      <c r="J734" t="s">
        <v>71</v>
      </c>
      <c r="K734" t="s">
        <v>75</v>
      </c>
      <c r="L734">
        <v>196</v>
      </c>
      <c r="M734" t="s">
        <v>82</v>
      </c>
      <c r="N734" t="s">
        <v>1230</v>
      </c>
      <c r="P734" s="154">
        <f>IF(ISERROR(VLOOKUP($H734,Validation!$L$2:$L$64,1,FALSE)),0,1)</f>
        <v>0</v>
      </c>
      <c r="Q734" s="154">
        <f>IF(ISERROR(VLOOKUP($H734,Validation!$M$2:$M$64,1,FALSE)),0,1)</f>
        <v>0</v>
      </c>
      <c r="R734" s="158">
        <f>IF(ISERROR(VLOOKUP($H734,Validation!$N$2:$N$64,1,FALSE)),0,1)</f>
        <v>0</v>
      </c>
      <c r="S734" s="154">
        <f>IF(ISERROR(VLOOKUP($H734,Validation!$O$2:$O$64,1,FALSE)),0,1)</f>
        <v>0</v>
      </c>
      <c r="T734" s="154">
        <f>IF(ISERROR(VLOOKUP($H734,Validation!$P$2:$P$64,1,FALSE)),0,1)</f>
        <v>0</v>
      </c>
      <c r="U734" s="154">
        <f>IF(ISERROR(VLOOKUP($H734,Validation!$Q$2:$Q$64,1,FALSE)),0,1)</f>
        <v>0</v>
      </c>
      <c r="V734" s="154">
        <f>IF(ISERROR(VLOOKUP($H734,Validation!$R$2:$R$64,1,FALSE)),0,1)</f>
        <v>0</v>
      </c>
      <c r="W734" s="154">
        <f>IF(ISERROR(VLOOKUP($H734,Validation!$S$2:$S$64,1,FALSE)),0,1)</f>
        <v>0</v>
      </c>
    </row>
    <row r="735" spans="1:23" ht="15.75" x14ac:dyDescent="0.25">
      <c r="A735" s="155">
        <v>2016</v>
      </c>
      <c r="B735">
        <v>3</v>
      </c>
      <c r="C735">
        <v>22</v>
      </c>
      <c r="D735">
        <v>83</v>
      </c>
      <c r="E735" t="s">
        <v>13</v>
      </c>
      <c r="G735" s="154">
        <f>SUM(P735:W735)</f>
        <v>0</v>
      </c>
      <c r="H735" t="s">
        <v>3488</v>
      </c>
      <c r="I735" t="s">
        <v>121</v>
      </c>
      <c r="J735" t="s">
        <v>3485</v>
      </c>
      <c r="K735" t="s">
        <v>91</v>
      </c>
      <c r="L735">
        <v>205</v>
      </c>
      <c r="M735" t="s">
        <v>3489</v>
      </c>
      <c r="N735" t="s">
        <v>3490</v>
      </c>
      <c r="P735" s="154">
        <f>IF(ISERROR(VLOOKUP($H735,Validation!$L$2:$L$64,1,FALSE)),0,1)</f>
        <v>0</v>
      </c>
      <c r="Q735" s="154">
        <f>IF(ISERROR(VLOOKUP($H735,Validation!$M$2:$M$64,1,FALSE)),0,1)</f>
        <v>0</v>
      </c>
      <c r="R735" s="158">
        <f>IF(ISERROR(VLOOKUP($H735,Validation!$N$2:$N$64,1,FALSE)),0,1)</f>
        <v>0</v>
      </c>
      <c r="S735" s="154">
        <f>IF(ISERROR(VLOOKUP($H735,Validation!$O$2:$O$64,1,FALSE)),0,1)</f>
        <v>0</v>
      </c>
      <c r="T735" s="154">
        <f>IF(ISERROR(VLOOKUP($H735,Validation!$P$2:$P$64,1,FALSE)),0,1)</f>
        <v>0</v>
      </c>
      <c r="U735" s="154">
        <f>IF(ISERROR(VLOOKUP($H735,Validation!$Q$2:$Q$64,1,FALSE)),0,1)</f>
        <v>0</v>
      </c>
      <c r="V735" s="154">
        <f>IF(ISERROR(VLOOKUP($H735,Validation!$R$2:$R$64,1,FALSE)),0,1)</f>
        <v>0</v>
      </c>
      <c r="W735" s="154">
        <f>IF(ISERROR(VLOOKUP($H735,Validation!$S$2:$S$64,1,FALSE)),0,1)</f>
        <v>0</v>
      </c>
    </row>
    <row r="736" spans="1:23" ht="15.75" x14ac:dyDescent="0.25">
      <c r="A736" s="155">
        <v>2016</v>
      </c>
      <c r="B736">
        <v>3</v>
      </c>
      <c r="C736">
        <v>23</v>
      </c>
      <c r="D736">
        <v>84</v>
      </c>
      <c r="E736" t="s">
        <v>18</v>
      </c>
      <c r="F736" t="s">
        <v>3491</v>
      </c>
      <c r="G736" s="154">
        <f>SUM(P736:W736)</f>
        <v>0</v>
      </c>
      <c r="H736" t="s">
        <v>3492</v>
      </c>
      <c r="I736" t="s">
        <v>79</v>
      </c>
      <c r="J736" t="s">
        <v>71</v>
      </c>
      <c r="K736" t="s">
        <v>75</v>
      </c>
      <c r="L736">
        <v>200</v>
      </c>
      <c r="M736" t="s">
        <v>1186</v>
      </c>
      <c r="N736" t="s">
        <v>3493</v>
      </c>
      <c r="P736" s="154">
        <f>IF(ISERROR(VLOOKUP($H736,Validation!$L$2:$L$64,1,FALSE)),0,1)</f>
        <v>0</v>
      </c>
      <c r="Q736" s="154">
        <f>IF(ISERROR(VLOOKUP($H736,Validation!$M$2:$M$64,1,FALSE)),0,1)</f>
        <v>0</v>
      </c>
      <c r="R736" s="158">
        <f>IF(ISERROR(VLOOKUP($H736,Validation!$N$2:$N$64,1,FALSE)),0,1)</f>
        <v>0</v>
      </c>
      <c r="S736" s="154">
        <f>IF(ISERROR(VLOOKUP($H736,Validation!$O$2:$O$64,1,FALSE)),0,1)</f>
        <v>0</v>
      </c>
      <c r="T736" s="154">
        <f>IF(ISERROR(VLOOKUP($H736,Validation!$P$2:$P$64,1,FALSE)),0,1)</f>
        <v>0</v>
      </c>
      <c r="U736" s="154">
        <f>IF(ISERROR(VLOOKUP($H736,Validation!$Q$2:$Q$64,1,FALSE)),0,1)</f>
        <v>0</v>
      </c>
      <c r="V736" s="154">
        <f>IF(ISERROR(VLOOKUP($H736,Validation!$R$2:$R$64,1,FALSE)),0,1)</f>
        <v>0</v>
      </c>
      <c r="W736" s="154">
        <f>IF(ISERROR(VLOOKUP($H736,Validation!$S$2:$S$64,1,FALSE)),0,1)</f>
        <v>0</v>
      </c>
    </row>
    <row r="737" spans="1:23" ht="15.75" x14ac:dyDescent="0.25">
      <c r="A737" s="155">
        <v>2016</v>
      </c>
      <c r="B737">
        <v>3</v>
      </c>
      <c r="C737">
        <v>24</v>
      </c>
      <c r="D737">
        <v>85</v>
      </c>
      <c r="E737" t="s">
        <v>6</v>
      </c>
      <c r="G737" s="154">
        <f>SUM(P737:W737)</f>
        <v>0</v>
      </c>
      <c r="H737" t="s">
        <v>648</v>
      </c>
      <c r="I737" t="s">
        <v>79</v>
      </c>
      <c r="J737" t="s">
        <v>71</v>
      </c>
      <c r="K737" t="s">
        <v>72</v>
      </c>
      <c r="L737">
        <v>184</v>
      </c>
      <c r="M737" t="s">
        <v>82</v>
      </c>
      <c r="N737" t="s">
        <v>1121</v>
      </c>
      <c r="P737" s="154">
        <f>IF(ISERROR(VLOOKUP($H737,Validation!$L$2:$L$64,1,FALSE)),0,1)</f>
        <v>0</v>
      </c>
      <c r="Q737" s="154">
        <f>IF(ISERROR(VLOOKUP($H737,Validation!$M$2:$M$64,1,FALSE)),0,1)</f>
        <v>0</v>
      </c>
      <c r="R737" s="158">
        <f>IF(ISERROR(VLOOKUP($H737,Validation!$N$2:$N$64,1,FALSE)),0,1)</f>
        <v>0</v>
      </c>
      <c r="S737" s="154">
        <f>IF(ISERROR(VLOOKUP($H737,Validation!$O$2:$O$64,1,FALSE)),0,1)</f>
        <v>0</v>
      </c>
      <c r="T737" s="154">
        <f>IF(ISERROR(VLOOKUP($H737,Validation!$P$2:$P$64,1,FALSE)),0,1)</f>
        <v>0</v>
      </c>
      <c r="U737" s="154">
        <f>IF(ISERROR(VLOOKUP($H737,Validation!$Q$2:$Q$64,1,FALSE)),0,1)</f>
        <v>0</v>
      </c>
      <c r="V737" s="154">
        <f>IF(ISERROR(VLOOKUP($H737,Validation!$R$2:$R$64,1,FALSE)),0,1)</f>
        <v>0</v>
      </c>
      <c r="W737" s="154">
        <f>IF(ISERROR(VLOOKUP($H737,Validation!$S$2:$S$64,1,FALSE)),0,1)</f>
        <v>0</v>
      </c>
    </row>
    <row r="738" spans="1:23" ht="15.75" x14ac:dyDescent="0.25">
      <c r="A738" s="155">
        <v>2016</v>
      </c>
      <c r="B738">
        <v>3</v>
      </c>
      <c r="C738">
        <v>25</v>
      </c>
      <c r="D738">
        <v>86</v>
      </c>
      <c r="E738" t="s">
        <v>10</v>
      </c>
      <c r="F738" t="s">
        <v>3494</v>
      </c>
      <c r="G738" s="154">
        <f>SUM(P738:W738)</f>
        <v>0</v>
      </c>
      <c r="H738" t="s">
        <v>3495</v>
      </c>
      <c r="I738" t="s">
        <v>79</v>
      </c>
      <c r="J738" t="s">
        <v>74</v>
      </c>
      <c r="K738" t="s">
        <v>99</v>
      </c>
      <c r="L738">
        <v>186</v>
      </c>
      <c r="M738" t="s">
        <v>76</v>
      </c>
      <c r="N738" t="s">
        <v>1245</v>
      </c>
      <c r="P738" s="154">
        <f>IF(ISERROR(VLOOKUP($H738,Validation!$L$2:$L$64,1,FALSE)),0,1)</f>
        <v>0</v>
      </c>
      <c r="Q738" s="154">
        <f>IF(ISERROR(VLOOKUP($H738,Validation!$M$2:$M$64,1,FALSE)),0,1)</f>
        <v>0</v>
      </c>
      <c r="R738" s="158">
        <f>IF(ISERROR(VLOOKUP($H738,Validation!$N$2:$N$64,1,FALSE)),0,1)</f>
        <v>0</v>
      </c>
      <c r="S738" s="154">
        <f>IF(ISERROR(VLOOKUP($H738,Validation!$O$2:$O$64,1,FALSE)),0,1)</f>
        <v>0</v>
      </c>
      <c r="T738" s="154">
        <f>IF(ISERROR(VLOOKUP($H738,Validation!$P$2:$P$64,1,FALSE)),0,1)</f>
        <v>0</v>
      </c>
      <c r="U738" s="154">
        <f>IF(ISERROR(VLOOKUP($H738,Validation!$Q$2:$Q$64,1,FALSE)),0,1)</f>
        <v>0</v>
      </c>
      <c r="V738" s="154">
        <f>IF(ISERROR(VLOOKUP($H738,Validation!$R$2:$R$64,1,FALSE)),0,1)</f>
        <v>0</v>
      </c>
      <c r="W738" s="154">
        <f>IF(ISERROR(VLOOKUP($H738,Validation!$S$2:$S$64,1,FALSE)),0,1)</f>
        <v>0</v>
      </c>
    </row>
    <row r="739" spans="1:23" ht="15.75" x14ac:dyDescent="0.25">
      <c r="A739" s="155">
        <v>2016</v>
      </c>
      <c r="B739">
        <v>3</v>
      </c>
      <c r="C739">
        <v>26</v>
      </c>
      <c r="D739">
        <v>87</v>
      </c>
      <c r="E739" t="s">
        <v>1119</v>
      </c>
      <c r="F739" t="s">
        <v>3496</v>
      </c>
      <c r="G739" s="154">
        <f>SUM(P739:W739)</f>
        <v>0</v>
      </c>
      <c r="H739" t="s">
        <v>391</v>
      </c>
      <c r="I739" t="s">
        <v>70</v>
      </c>
      <c r="J739" t="s">
        <v>71</v>
      </c>
      <c r="K739" t="s">
        <v>99</v>
      </c>
      <c r="L739">
        <v>175</v>
      </c>
      <c r="M739" t="s">
        <v>82</v>
      </c>
      <c r="N739" t="s">
        <v>3497</v>
      </c>
      <c r="P739" s="154">
        <f>IF(ISERROR(VLOOKUP($H739,Validation!$L$2:$L$64,1,FALSE)),0,1)</f>
        <v>0</v>
      </c>
      <c r="Q739" s="154">
        <f>IF(ISERROR(VLOOKUP($H739,Validation!$M$2:$M$64,1,FALSE)),0,1)</f>
        <v>0</v>
      </c>
      <c r="R739" s="158">
        <f>IF(ISERROR(VLOOKUP($H739,Validation!$N$2:$N$64,1,FALSE)),0,1)</f>
        <v>0</v>
      </c>
      <c r="S739" s="154">
        <f>IF(ISERROR(VLOOKUP($H739,Validation!$O$2:$O$64,1,FALSE)),0,1)</f>
        <v>0</v>
      </c>
      <c r="T739" s="154">
        <f>IF(ISERROR(VLOOKUP($H739,Validation!$P$2:$P$64,1,FALSE)),0,1)</f>
        <v>0</v>
      </c>
      <c r="U739" s="154">
        <f>IF(ISERROR(VLOOKUP($H739,Validation!$Q$2:$Q$64,1,FALSE)),0,1)</f>
        <v>0</v>
      </c>
      <c r="V739" s="154">
        <f>IF(ISERROR(VLOOKUP($H739,Validation!$R$2:$R$64,1,FALSE)),0,1)</f>
        <v>0</v>
      </c>
      <c r="W739" s="154">
        <f>IF(ISERROR(VLOOKUP($H739,Validation!$S$2:$S$64,1,FALSE)),0,1)</f>
        <v>0</v>
      </c>
    </row>
    <row r="740" spans="1:23" ht="15.75" x14ac:dyDescent="0.25">
      <c r="A740" s="155">
        <v>2016</v>
      </c>
      <c r="B740">
        <v>3</v>
      </c>
      <c r="C740">
        <v>27</v>
      </c>
      <c r="D740">
        <v>88</v>
      </c>
      <c r="E740" t="s">
        <v>32</v>
      </c>
      <c r="G740" s="154">
        <f>SUM(P740:W740)</f>
        <v>0</v>
      </c>
      <c r="H740" t="s">
        <v>466</v>
      </c>
      <c r="I740" t="s">
        <v>121</v>
      </c>
      <c r="J740" t="s">
        <v>71</v>
      </c>
      <c r="K740" t="s">
        <v>72</v>
      </c>
      <c r="L740">
        <v>212</v>
      </c>
      <c r="M740" t="s">
        <v>82</v>
      </c>
      <c r="N740" t="s">
        <v>3497</v>
      </c>
      <c r="P740" s="154">
        <f>IF(ISERROR(VLOOKUP($H740,Validation!$L$2:$L$64,1,FALSE)),0,1)</f>
        <v>0</v>
      </c>
      <c r="Q740" s="154">
        <f>IF(ISERROR(VLOOKUP($H740,Validation!$M$2:$M$64,1,FALSE)),0,1)</f>
        <v>0</v>
      </c>
      <c r="R740" s="158">
        <f>IF(ISERROR(VLOOKUP($H740,Validation!$N$2:$N$64,1,FALSE)),0,1)</f>
        <v>0</v>
      </c>
      <c r="S740" s="154">
        <f>IF(ISERROR(VLOOKUP($H740,Validation!$O$2:$O$64,1,FALSE)),0,1)</f>
        <v>0</v>
      </c>
      <c r="T740" s="154">
        <f>IF(ISERROR(VLOOKUP($H740,Validation!$P$2:$P$64,1,FALSE)),0,1)</f>
        <v>0</v>
      </c>
      <c r="U740" s="154">
        <f>IF(ISERROR(VLOOKUP($H740,Validation!$Q$2:$Q$64,1,FALSE)),0,1)</f>
        <v>0</v>
      </c>
      <c r="V740" s="154">
        <f>IF(ISERROR(VLOOKUP($H740,Validation!$R$2:$R$64,1,FALSE)),0,1)</f>
        <v>0</v>
      </c>
      <c r="W740" s="154">
        <f>IF(ISERROR(VLOOKUP($H740,Validation!$S$2:$S$64,1,FALSE)),0,1)</f>
        <v>0</v>
      </c>
    </row>
    <row r="741" spans="1:23" ht="15.75" x14ac:dyDescent="0.25">
      <c r="A741" s="155">
        <v>2016</v>
      </c>
      <c r="B741">
        <v>3</v>
      </c>
      <c r="C741">
        <v>28</v>
      </c>
      <c r="D741">
        <v>89</v>
      </c>
      <c r="E741" t="s">
        <v>19</v>
      </c>
      <c r="F741" t="s">
        <v>3498</v>
      </c>
      <c r="G741" s="154">
        <f>SUM(P741:W741)</f>
        <v>0</v>
      </c>
      <c r="H741" t="s">
        <v>3499</v>
      </c>
      <c r="I741" t="s">
        <v>79</v>
      </c>
      <c r="J741" t="s">
        <v>94</v>
      </c>
      <c r="K741" t="s">
        <v>78</v>
      </c>
      <c r="L741">
        <v>167</v>
      </c>
      <c r="M741" t="s">
        <v>98</v>
      </c>
      <c r="N741" t="s">
        <v>3447</v>
      </c>
      <c r="P741" s="154">
        <f>IF(ISERROR(VLOOKUP($H741,Validation!$L$2:$L$64,1,FALSE)),0,1)</f>
        <v>0</v>
      </c>
      <c r="Q741" s="154">
        <f>IF(ISERROR(VLOOKUP($H741,Validation!$M$2:$M$64,1,FALSE)),0,1)</f>
        <v>0</v>
      </c>
      <c r="R741" s="158">
        <f>IF(ISERROR(VLOOKUP($H741,Validation!$N$2:$N$64,1,FALSE)),0,1)</f>
        <v>0</v>
      </c>
      <c r="S741" s="154">
        <f>IF(ISERROR(VLOOKUP($H741,Validation!$O$2:$O$64,1,FALSE)),0,1)</f>
        <v>0</v>
      </c>
      <c r="T741" s="154">
        <f>IF(ISERROR(VLOOKUP($H741,Validation!$P$2:$P$64,1,FALSE)),0,1)</f>
        <v>0</v>
      </c>
      <c r="U741" s="154">
        <f>IF(ISERROR(VLOOKUP($H741,Validation!$Q$2:$Q$64,1,FALSE)),0,1)</f>
        <v>0</v>
      </c>
      <c r="V741" s="154">
        <f>IF(ISERROR(VLOOKUP($H741,Validation!$R$2:$R$64,1,FALSE)),0,1)</f>
        <v>0</v>
      </c>
      <c r="W741" s="154">
        <f>IF(ISERROR(VLOOKUP($H741,Validation!$S$2:$S$64,1,FALSE)),0,1)</f>
        <v>0</v>
      </c>
    </row>
    <row r="742" spans="1:23" ht="15.75" x14ac:dyDescent="0.25">
      <c r="A742" s="155">
        <v>2016</v>
      </c>
      <c r="B742">
        <v>3</v>
      </c>
      <c r="C742">
        <v>29</v>
      </c>
      <c r="D742">
        <v>90</v>
      </c>
      <c r="E742" t="s">
        <v>16</v>
      </c>
      <c r="F742" t="s">
        <v>3500</v>
      </c>
      <c r="G742" s="154">
        <f>SUM(P742:W742)</f>
        <v>0</v>
      </c>
      <c r="H742" t="s">
        <v>3501</v>
      </c>
      <c r="I742" t="s">
        <v>70</v>
      </c>
      <c r="J742" t="s">
        <v>94</v>
      </c>
      <c r="K742" t="s">
        <v>75</v>
      </c>
      <c r="L742">
        <v>185</v>
      </c>
      <c r="M742" t="s">
        <v>98</v>
      </c>
      <c r="N742" t="s">
        <v>3502</v>
      </c>
      <c r="P742" s="154">
        <f>IF(ISERROR(VLOOKUP($H742,Validation!$L$2:$L$64,1,FALSE)),0,1)</f>
        <v>0</v>
      </c>
      <c r="Q742" s="154">
        <f>IF(ISERROR(VLOOKUP($H742,Validation!$M$2:$M$64,1,FALSE)),0,1)</f>
        <v>0</v>
      </c>
      <c r="R742" s="158">
        <f>IF(ISERROR(VLOOKUP($H742,Validation!$N$2:$N$64,1,FALSE)),0,1)</f>
        <v>0</v>
      </c>
      <c r="S742" s="154">
        <f>IF(ISERROR(VLOOKUP($H742,Validation!$O$2:$O$64,1,FALSE)),0,1)</f>
        <v>0</v>
      </c>
      <c r="T742" s="154">
        <f>IF(ISERROR(VLOOKUP($H742,Validation!$P$2:$P$64,1,FALSE)),0,1)</f>
        <v>0</v>
      </c>
      <c r="U742" s="154">
        <f>IF(ISERROR(VLOOKUP($H742,Validation!$Q$2:$Q$64,1,FALSE)),0,1)</f>
        <v>0</v>
      </c>
      <c r="V742" s="154">
        <f>IF(ISERROR(VLOOKUP($H742,Validation!$R$2:$R$64,1,FALSE)),0,1)</f>
        <v>0</v>
      </c>
      <c r="W742" s="154">
        <f>IF(ISERROR(VLOOKUP($H742,Validation!$S$2:$S$64,1,FALSE)),0,1)</f>
        <v>0</v>
      </c>
    </row>
    <row r="743" spans="1:23" ht="15.75" x14ac:dyDescent="0.25">
      <c r="A743" s="155">
        <v>2016</v>
      </c>
      <c r="B743">
        <v>3</v>
      </c>
      <c r="C743">
        <v>30</v>
      </c>
      <c r="D743">
        <v>91</v>
      </c>
      <c r="E743" t="s">
        <v>18</v>
      </c>
      <c r="F743" t="s">
        <v>3503</v>
      </c>
      <c r="G743" s="154">
        <f>SUM(P743:W743)</f>
        <v>0</v>
      </c>
      <c r="H743" t="s">
        <v>3504</v>
      </c>
      <c r="I743" t="s">
        <v>79</v>
      </c>
      <c r="J743" t="s">
        <v>94</v>
      </c>
      <c r="K743" t="s">
        <v>77</v>
      </c>
      <c r="L743">
        <v>209</v>
      </c>
      <c r="M743" t="s">
        <v>98</v>
      </c>
      <c r="N743" t="s">
        <v>1126</v>
      </c>
      <c r="P743" s="154">
        <f>IF(ISERROR(VLOOKUP($H743,Validation!$L$2:$L$64,1,FALSE)),0,1)</f>
        <v>0</v>
      </c>
      <c r="Q743" s="154">
        <f>IF(ISERROR(VLOOKUP($H743,Validation!$M$2:$M$64,1,FALSE)),0,1)</f>
        <v>0</v>
      </c>
      <c r="R743" s="158">
        <f>IF(ISERROR(VLOOKUP($H743,Validation!$N$2:$N$64,1,FALSE)),0,1)</f>
        <v>0</v>
      </c>
      <c r="S743" s="154">
        <f>IF(ISERROR(VLOOKUP($H743,Validation!$O$2:$O$64,1,FALSE)),0,1)</f>
        <v>0</v>
      </c>
      <c r="T743" s="154">
        <f>IF(ISERROR(VLOOKUP($H743,Validation!$P$2:$P$64,1,FALSE)),0,1)</f>
        <v>0</v>
      </c>
      <c r="U743" s="154">
        <f>IF(ISERROR(VLOOKUP($H743,Validation!$Q$2:$Q$64,1,FALSE)),0,1)</f>
        <v>0</v>
      </c>
      <c r="V743" s="154">
        <f>IF(ISERROR(VLOOKUP($H743,Validation!$R$2:$R$64,1,FALSE)),0,1)</f>
        <v>0</v>
      </c>
      <c r="W743" s="154">
        <f>IF(ISERROR(VLOOKUP($H743,Validation!$S$2:$S$64,1,FALSE)),0,1)</f>
        <v>0</v>
      </c>
    </row>
    <row r="744" spans="1:23" ht="15.75" x14ac:dyDescent="0.25">
      <c r="A744" s="155">
        <v>2016</v>
      </c>
      <c r="B744">
        <v>4</v>
      </c>
      <c r="C744">
        <v>1</v>
      </c>
      <c r="D744">
        <v>92</v>
      </c>
      <c r="E744" t="s">
        <v>33</v>
      </c>
      <c r="G744" s="154">
        <f>SUM(P744:W744)</f>
        <v>0</v>
      </c>
      <c r="H744" t="s">
        <v>867</v>
      </c>
      <c r="I744" t="s">
        <v>70</v>
      </c>
      <c r="J744" t="s">
        <v>71</v>
      </c>
      <c r="K744" t="s">
        <v>99</v>
      </c>
      <c r="L744">
        <v>174</v>
      </c>
      <c r="M744" t="s">
        <v>82</v>
      </c>
      <c r="N744" t="s">
        <v>3326</v>
      </c>
      <c r="P744" s="154">
        <f>IF(ISERROR(VLOOKUP($H744,Validation!$L$2:$L$64,1,FALSE)),0,1)</f>
        <v>0</v>
      </c>
      <c r="Q744" s="154">
        <f>IF(ISERROR(VLOOKUP($H744,Validation!$M$2:$M$64,1,FALSE)),0,1)</f>
        <v>0</v>
      </c>
      <c r="R744" s="158">
        <f>IF(ISERROR(VLOOKUP($H744,Validation!$N$2:$N$64,1,FALSE)),0,1)</f>
        <v>0</v>
      </c>
      <c r="S744" s="154">
        <f>IF(ISERROR(VLOOKUP($H744,Validation!$O$2:$O$64,1,FALSE)),0,1)</f>
        <v>0</v>
      </c>
      <c r="T744" s="154">
        <f>IF(ISERROR(VLOOKUP($H744,Validation!$P$2:$P$64,1,FALSE)),0,1)</f>
        <v>0</v>
      </c>
      <c r="U744" s="154">
        <f>IF(ISERROR(VLOOKUP($H744,Validation!$Q$2:$Q$64,1,FALSE)),0,1)</f>
        <v>0</v>
      </c>
      <c r="V744" s="154">
        <f>IF(ISERROR(VLOOKUP($H744,Validation!$R$2:$R$64,1,FALSE)),0,1)</f>
        <v>0</v>
      </c>
      <c r="W744" s="154">
        <f>IF(ISERROR(VLOOKUP($H744,Validation!$S$2:$S$64,1,FALSE)),0,1)</f>
        <v>0</v>
      </c>
    </row>
    <row r="745" spans="1:23" ht="15.75" x14ac:dyDescent="0.25">
      <c r="A745" s="155">
        <v>2016</v>
      </c>
      <c r="B745">
        <v>4</v>
      </c>
      <c r="C745">
        <v>2</v>
      </c>
      <c r="D745">
        <v>93</v>
      </c>
      <c r="E745" t="s">
        <v>6</v>
      </c>
      <c r="F745" t="s">
        <v>4140</v>
      </c>
      <c r="G745" s="154">
        <f>SUM(P745:W745)</f>
        <v>0</v>
      </c>
      <c r="H745" t="s">
        <v>649</v>
      </c>
      <c r="I745" t="s">
        <v>90</v>
      </c>
      <c r="J745" t="s">
        <v>74</v>
      </c>
      <c r="K745" t="s">
        <v>86</v>
      </c>
      <c r="L745">
        <v>191</v>
      </c>
      <c r="M745" t="s">
        <v>73</v>
      </c>
      <c r="N745" t="s">
        <v>1076</v>
      </c>
      <c r="P745" s="154">
        <f>IF(ISERROR(VLOOKUP($H745,Validation!$L$2:$L$64,1,FALSE)),0,1)</f>
        <v>0</v>
      </c>
      <c r="Q745" s="154">
        <f>IF(ISERROR(VLOOKUP($H745,Validation!$M$2:$M$64,1,FALSE)),0,1)</f>
        <v>0</v>
      </c>
      <c r="R745" s="158">
        <f>IF(ISERROR(VLOOKUP($H745,Validation!$N$2:$N$64,1,FALSE)),0,1)</f>
        <v>0</v>
      </c>
      <c r="S745" s="154">
        <f>IF(ISERROR(VLOOKUP($H745,Validation!$O$2:$O$64,1,FALSE)),0,1)</f>
        <v>0</v>
      </c>
      <c r="T745" s="154">
        <f>IF(ISERROR(VLOOKUP($H745,Validation!$P$2:$P$64,1,FALSE)),0,1)</f>
        <v>0</v>
      </c>
      <c r="U745" s="154">
        <f>IF(ISERROR(VLOOKUP($H745,Validation!$Q$2:$Q$64,1,FALSE)),0,1)</f>
        <v>0</v>
      </c>
      <c r="V745" s="154">
        <f>IF(ISERROR(VLOOKUP($H745,Validation!$R$2:$R$64,1,FALSE)),0,1)</f>
        <v>0</v>
      </c>
      <c r="W745" s="154">
        <f>IF(ISERROR(VLOOKUP($H745,Validation!$S$2:$S$64,1,FALSE)),0,1)</f>
        <v>0</v>
      </c>
    </row>
    <row r="746" spans="1:23" ht="15.75" x14ac:dyDescent="0.25">
      <c r="A746" s="155">
        <v>2016</v>
      </c>
      <c r="B746">
        <v>4</v>
      </c>
      <c r="C746">
        <v>3</v>
      </c>
      <c r="D746">
        <v>94</v>
      </c>
      <c r="E746" t="s">
        <v>19</v>
      </c>
      <c r="F746" t="s">
        <v>4141</v>
      </c>
      <c r="G746" s="154">
        <f>SUM(P746:W746)</f>
        <v>0</v>
      </c>
      <c r="H746" t="s">
        <v>427</v>
      </c>
      <c r="I746" t="s">
        <v>70</v>
      </c>
      <c r="J746" t="s">
        <v>71</v>
      </c>
      <c r="K746" t="s">
        <v>78</v>
      </c>
      <c r="L746">
        <v>162</v>
      </c>
      <c r="M746" t="s">
        <v>73</v>
      </c>
      <c r="N746" t="s">
        <v>1214</v>
      </c>
      <c r="P746" s="154">
        <f>IF(ISERROR(VLOOKUP($H746,Validation!$L$2:$L$64,1,FALSE)),0,1)</f>
        <v>0</v>
      </c>
      <c r="Q746" s="154">
        <f>IF(ISERROR(VLOOKUP($H746,Validation!$M$2:$M$64,1,FALSE)),0,1)</f>
        <v>0</v>
      </c>
      <c r="R746" s="158">
        <f>IF(ISERROR(VLOOKUP($H746,Validation!$N$2:$N$64,1,FALSE)),0,1)</f>
        <v>0</v>
      </c>
      <c r="S746" s="154">
        <f>IF(ISERROR(VLOOKUP($H746,Validation!$O$2:$O$64,1,FALSE)),0,1)</f>
        <v>0</v>
      </c>
      <c r="T746" s="154">
        <f>IF(ISERROR(VLOOKUP($H746,Validation!$P$2:$P$64,1,FALSE)),0,1)</f>
        <v>0</v>
      </c>
      <c r="U746" s="154">
        <f>IF(ISERROR(VLOOKUP($H746,Validation!$Q$2:$Q$64,1,FALSE)),0,1)</f>
        <v>0</v>
      </c>
      <c r="V746" s="154">
        <f>IF(ISERROR(VLOOKUP($H746,Validation!$R$2:$R$64,1,FALSE)),0,1)</f>
        <v>0</v>
      </c>
      <c r="W746" s="154">
        <f>IF(ISERROR(VLOOKUP($H746,Validation!$S$2:$S$64,1,FALSE)),0,1)</f>
        <v>0</v>
      </c>
    </row>
    <row r="747" spans="1:23" ht="15.75" x14ac:dyDescent="0.25">
      <c r="A747" s="155">
        <v>2016</v>
      </c>
      <c r="B747">
        <v>4</v>
      </c>
      <c r="C747">
        <v>4</v>
      </c>
      <c r="D747">
        <v>95</v>
      </c>
      <c r="E747" t="s">
        <v>25</v>
      </c>
      <c r="F747" t="s">
        <v>4142</v>
      </c>
      <c r="G747" s="154">
        <f>SUM(P747:W747)</f>
        <v>0</v>
      </c>
      <c r="H747" t="s">
        <v>4143</v>
      </c>
      <c r="I747" t="s">
        <v>90</v>
      </c>
      <c r="J747" t="s">
        <v>81</v>
      </c>
      <c r="K747" t="s">
        <v>3093</v>
      </c>
      <c r="L747">
        <v>178</v>
      </c>
      <c r="M747" t="s">
        <v>119</v>
      </c>
      <c r="N747" t="s">
        <v>4144</v>
      </c>
      <c r="P747" s="154">
        <f>IF(ISERROR(VLOOKUP($H747,Validation!$L$2:$L$64,1,FALSE)),0,1)</f>
        <v>0</v>
      </c>
      <c r="Q747" s="154">
        <f>IF(ISERROR(VLOOKUP($H747,Validation!$M$2:$M$64,1,FALSE)),0,1)</f>
        <v>0</v>
      </c>
      <c r="R747" s="158">
        <f>IF(ISERROR(VLOOKUP($H747,Validation!$N$2:$N$64,1,FALSE)),0,1)</f>
        <v>0</v>
      </c>
      <c r="S747" s="154">
        <f>IF(ISERROR(VLOOKUP($H747,Validation!$O$2:$O$64,1,FALSE)),0,1)</f>
        <v>0</v>
      </c>
      <c r="T747" s="154">
        <f>IF(ISERROR(VLOOKUP($H747,Validation!$P$2:$P$64,1,FALSE)),0,1)</f>
        <v>0</v>
      </c>
      <c r="U747" s="154">
        <f>IF(ISERROR(VLOOKUP($H747,Validation!$Q$2:$Q$64,1,FALSE)),0,1)</f>
        <v>0</v>
      </c>
      <c r="V747" s="154">
        <f>IF(ISERROR(VLOOKUP($H747,Validation!$R$2:$R$64,1,FALSE)),0,1)</f>
        <v>0</v>
      </c>
      <c r="W747" s="154">
        <f>IF(ISERROR(VLOOKUP($H747,Validation!$S$2:$S$64,1,FALSE)),0,1)</f>
        <v>0</v>
      </c>
    </row>
    <row r="748" spans="1:23" ht="15.75" x14ac:dyDescent="0.25">
      <c r="A748" s="155">
        <v>2016</v>
      </c>
      <c r="B748">
        <v>4</v>
      </c>
      <c r="C748">
        <v>5</v>
      </c>
      <c r="D748">
        <v>96</v>
      </c>
      <c r="E748" t="s">
        <v>12</v>
      </c>
      <c r="G748" s="154">
        <f>SUM(P748:W748)</f>
        <v>0</v>
      </c>
      <c r="H748" t="s">
        <v>4145</v>
      </c>
      <c r="I748" t="s">
        <v>70</v>
      </c>
      <c r="J748" t="s">
        <v>94</v>
      </c>
      <c r="K748" t="s">
        <v>78</v>
      </c>
      <c r="L748">
        <v>165</v>
      </c>
      <c r="M748" t="s">
        <v>98</v>
      </c>
      <c r="N748" t="s">
        <v>1126</v>
      </c>
      <c r="P748" s="154">
        <f>IF(ISERROR(VLOOKUP($H748,Validation!$L$2:$L$64,1,FALSE)),0,1)</f>
        <v>0</v>
      </c>
      <c r="Q748" s="154">
        <f>IF(ISERROR(VLOOKUP($H748,Validation!$M$2:$M$64,1,FALSE)),0,1)</f>
        <v>0</v>
      </c>
      <c r="R748" s="158">
        <f>IF(ISERROR(VLOOKUP($H748,Validation!$N$2:$N$64,1,FALSE)),0,1)</f>
        <v>0</v>
      </c>
      <c r="S748" s="154">
        <f>IF(ISERROR(VLOOKUP($H748,Validation!$O$2:$O$64,1,FALSE)),0,1)</f>
        <v>0</v>
      </c>
      <c r="T748" s="154">
        <f>IF(ISERROR(VLOOKUP($H748,Validation!$P$2:$P$64,1,FALSE)),0,1)</f>
        <v>0</v>
      </c>
      <c r="U748" s="154">
        <f>IF(ISERROR(VLOOKUP($H748,Validation!$Q$2:$Q$64,1,FALSE)),0,1)</f>
        <v>0</v>
      </c>
      <c r="V748" s="154">
        <f>IF(ISERROR(VLOOKUP($H748,Validation!$R$2:$R$64,1,FALSE)),0,1)</f>
        <v>0</v>
      </c>
      <c r="W748" s="154">
        <f>IF(ISERROR(VLOOKUP($H748,Validation!$S$2:$S$64,1,FALSE)),0,1)</f>
        <v>0</v>
      </c>
    </row>
    <row r="749" spans="1:23" ht="15.75" x14ac:dyDescent="0.25">
      <c r="A749" s="155">
        <v>2016</v>
      </c>
      <c r="B749">
        <v>4</v>
      </c>
      <c r="C749">
        <v>6</v>
      </c>
      <c r="D749">
        <v>97</v>
      </c>
      <c r="E749" t="s">
        <v>35</v>
      </c>
      <c r="G749" s="154">
        <f>SUM(P749:W749)</f>
        <v>0</v>
      </c>
      <c r="H749" t="s">
        <v>4146</v>
      </c>
      <c r="I749" t="s">
        <v>79</v>
      </c>
      <c r="J749" t="s">
        <v>94</v>
      </c>
      <c r="K749" t="s">
        <v>77</v>
      </c>
      <c r="L749">
        <v>195</v>
      </c>
      <c r="M749" t="s">
        <v>98</v>
      </c>
      <c r="N749" t="s">
        <v>3554</v>
      </c>
      <c r="P749" s="154">
        <f>IF(ISERROR(VLOOKUP($H749,Validation!$L$2:$L$64,1,FALSE)),0,1)</f>
        <v>0</v>
      </c>
      <c r="Q749" s="154">
        <f>IF(ISERROR(VLOOKUP($H749,Validation!$M$2:$M$64,1,FALSE)),0,1)</f>
        <v>0</v>
      </c>
      <c r="R749" s="158">
        <f>IF(ISERROR(VLOOKUP($H749,Validation!$N$2:$N$64,1,FALSE)),0,1)</f>
        <v>0</v>
      </c>
      <c r="S749" s="154">
        <f>IF(ISERROR(VLOOKUP($H749,Validation!$O$2:$O$64,1,FALSE)),0,1)</f>
        <v>0</v>
      </c>
      <c r="T749" s="154">
        <f>IF(ISERROR(VLOOKUP($H749,Validation!$P$2:$P$64,1,FALSE)),0,1)</f>
        <v>0</v>
      </c>
      <c r="U749" s="154">
        <f>IF(ISERROR(VLOOKUP($H749,Validation!$Q$2:$Q$64,1,FALSE)),0,1)</f>
        <v>0</v>
      </c>
      <c r="V749" s="154">
        <f>IF(ISERROR(VLOOKUP($H749,Validation!$R$2:$R$64,1,FALSE)),0,1)</f>
        <v>0</v>
      </c>
      <c r="W749" s="154">
        <f>IF(ISERROR(VLOOKUP($H749,Validation!$S$2:$S$64,1,FALSE)),0,1)</f>
        <v>0</v>
      </c>
    </row>
    <row r="750" spans="1:23" ht="15.75" x14ac:dyDescent="0.25">
      <c r="A750" s="155">
        <v>2016</v>
      </c>
      <c r="B750">
        <v>4</v>
      </c>
      <c r="C750">
        <v>7</v>
      </c>
      <c r="D750">
        <v>98</v>
      </c>
      <c r="E750" t="s">
        <v>26</v>
      </c>
      <c r="F750" t="s">
        <v>3240</v>
      </c>
      <c r="G750" s="154">
        <f>SUM(P750:W750)</f>
        <v>0</v>
      </c>
      <c r="H750" t="s">
        <v>4147</v>
      </c>
      <c r="I750" t="s">
        <v>79</v>
      </c>
      <c r="J750" t="s">
        <v>88</v>
      </c>
      <c r="K750" t="s">
        <v>78</v>
      </c>
      <c r="L750">
        <v>178</v>
      </c>
      <c r="M750" t="s">
        <v>3312</v>
      </c>
      <c r="N750" t="s">
        <v>3966</v>
      </c>
      <c r="P750" s="154">
        <f>IF(ISERROR(VLOOKUP($H750,Validation!$L$2:$L$64,1,FALSE)),0,1)</f>
        <v>0</v>
      </c>
      <c r="Q750" s="154">
        <f>IF(ISERROR(VLOOKUP($H750,Validation!$M$2:$M$64,1,FALSE)),0,1)</f>
        <v>0</v>
      </c>
      <c r="R750" s="158">
        <f>IF(ISERROR(VLOOKUP($H750,Validation!$N$2:$N$64,1,FALSE)),0,1)</f>
        <v>0</v>
      </c>
      <c r="S750" s="154">
        <f>IF(ISERROR(VLOOKUP($H750,Validation!$O$2:$O$64,1,FALSE)),0,1)</f>
        <v>0</v>
      </c>
      <c r="T750" s="154">
        <f>IF(ISERROR(VLOOKUP($H750,Validation!$P$2:$P$64,1,FALSE)),0,1)</f>
        <v>0</v>
      </c>
      <c r="U750" s="154">
        <f>IF(ISERROR(VLOOKUP($H750,Validation!$Q$2:$Q$64,1,FALSE)),0,1)</f>
        <v>0</v>
      </c>
      <c r="V750" s="154">
        <f>IF(ISERROR(VLOOKUP($H750,Validation!$R$2:$R$64,1,FALSE)),0,1)</f>
        <v>0</v>
      </c>
      <c r="W750" s="154">
        <f>IF(ISERROR(VLOOKUP($H750,Validation!$S$2:$S$64,1,FALSE)),0,1)</f>
        <v>0</v>
      </c>
    </row>
    <row r="751" spans="1:23" ht="15.75" x14ac:dyDescent="0.25">
      <c r="A751" s="155">
        <v>2016</v>
      </c>
      <c r="B751">
        <v>4</v>
      </c>
      <c r="C751">
        <v>8</v>
      </c>
      <c r="D751">
        <v>99</v>
      </c>
      <c r="E751" t="s">
        <v>10</v>
      </c>
      <c r="G751" s="154">
        <f>SUM(P751:W751)</f>
        <v>0</v>
      </c>
      <c r="H751" t="s">
        <v>4148</v>
      </c>
      <c r="I751" t="s">
        <v>90</v>
      </c>
      <c r="J751" t="s">
        <v>71</v>
      </c>
      <c r="K751" t="s">
        <v>91</v>
      </c>
      <c r="L751">
        <v>217</v>
      </c>
      <c r="M751" t="s">
        <v>3364</v>
      </c>
      <c r="N751" t="s">
        <v>4149</v>
      </c>
      <c r="P751" s="154">
        <f>IF(ISERROR(VLOOKUP($H751,Validation!$L$2:$L$64,1,FALSE)),0,1)</f>
        <v>0</v>
      </c>
      <c r="Q751" s="154">
        <f>IF(ISERROR(VLOOKUP($H751,Validation!$M$2:$M$64,1,FALSE)),0,1)</f>
        <v>0</v>
      </c>
      <c r="R751" s="158">
        <f>IF(ISERROR(VLOOKUP($H751,Validation!$N$2:$N$64,1,FALSE)),0,1)</f>
        <v>0</v>
      </c>
      <c r="S751" s="154">
        <f>IF(ISERROR(VLOOKUP($H751,Validation!$O$2:$O$64,1,FALSE)),0,1)</f>
        <v>0</v>
      </c>
      <c r="T751" s="154">
        <f>IF(ISERROR(VLOOKUP($H751,Validation!$P$2:$P$64,1,FALSE)),0,1)</f>
        <v>0</v>
      </c>
      <c r="U751" s="154">
        <f>IF(ISERROR(VLOOKUP($H751,Validation!$Q$2:$Q$64,1,FALSE)),0,1)</f>
        <v>0</v>
      </c>
      <c r="V751" s="154">
        <f>IF(ISERROR(VLOOKUP($H751,Validation!$R$2:$R$64,1,FALSE)),0,1)</f>
        <v>0</v>
      </c>
      <c r="W751" s="154">
        <f>IF(ISERROR(VLOOKUP($H751,Validation!$S$2:$S$64,1,FALSE)),0,1)</f>
        <v>0</v>
      </c>
    </row>
    <row r="752" spans="1:23" ht="15.75" x14ac:dyDescent="0.25">
      <c r="A752" s="155">
        <v>2016</v>
      </c>
      <c r="B752">
        <v>4</v>
      </c>
      <c r="C752">
        <v>9</v>
      </c>
      <c r="D752">
        <v>100</v>
      </c>
      <c r="E752" t="s">
        <v>22</v>
      </c>
      <c r="G752" s="154">
        <f>SUM(P752:W752)</f>
        <v>1</v>
      </c>
      <c r="H752" t="s">
        <v>307</v>
      </c>
      <c r="I752" t="s">
        <v>79</v>
      </c>
      <c r="J752" t="s">
        <v>71</v>
      </c>
      <c r="K752" t="s">
        <v>97</v>
      </c>
      <c r="L752">
        <v>174</v>
      </c>
      <c r="M752" t="s">
        <v>73</v>
      </c>
      <c r="N752" t="s">
        <v>1082</v>
      </c>
      <c r="P752" s="154">
        <f>IF(ISERROR(VLOOKUP($H752,Validation!$L$2:$L$64,1,FALSE)),0,1)</f>
        <v>0</v>
      </c>
      <c r="Q752" s="154">
        <f>IF(ISERROR(VLOOKUP($H752,Validation!$M$2:$M$64,1,FALSE)),0,1)</f>
        <v>0</v>
      </c>
      <c r="R752" s="158">
        <f>IF(ISERROR(VLOOKUP($H752,Validation!$N$2:$N$64,1,FALSE)),0,1)</f>
        <v>0</v>
      </c>
      <c r="S752" s="154">
        <f>IF(ISERROR(VLOOKUP($H752,Validation!$O$2:$O$64,1,FALSE)),0,1)</f>
        <v>0</v>
      </c>
      <c r="T752" s="154">
        <f>IF(ISERROR(VLOOKUP($H752,Validation!$P$2:$P$64,1,FALSE)),0,1)</f>
        <v>0</v>
      </c>
      <c r="U752" s="154">
        <f>IF(ISERROR(VLOOKUP($H752,Validation!$Q$2:$Q$64,1,FALSE)),0,1)</f>
        <v>0</v>
      </c>
      <c r="V752" s="154">
        <f>IF(ISERROR(VLOOKUP($H752,Validation!$R$2:$R$64,1,FALSE)),0,1)</f>
        <v>0</v>
      </c>
      <c r="W752" s="154">
        <f>IF(ISERROR(VLOOKUP($H752,Validation!$S$2:$S$64,1,FALSE)),0,1)</f>
        <v>1</v>
      </c>
    </row>
    <row r="753" spans="1:23" ht="15.75" x14ac:dyDescent="0.25">
      <c r="A753" s="155">
        <v>2016</v>
      </c>
      <c r="B753">
        <v>4</v>
      </c>
      <c r="C753">
        <v>10</v>
      </c>
      <c r="D753">
        <v>101</v>
      </c>
      <c r="E753" t="s">
        <v>33</v>
      </c>
      <c r="F753" t="s">
        <v>4150</v>
      </c>
      <c r="G753" s="154">
        <f>SUM(P753:W753)</f>
        <v>0</v>
      </c>
      <c r="H753" t="s">
        <v>1061</v>
      </c>
      <c r="I753" t="s">
        <v>79</v>
      </c>
      <c r="J753" t="s">
        <v>71</v>
      </c>
      <c r="K753" t="s">
        <v>100</v>
      </c>
      <c r="L753">
        <v>235</v>
      </c>
      <c r="M753" t="s">
        <v>73</v>
      </c>
      <c r="N753" t="s">
        <v>3460</v>
      </c>
      <c r="P753" s="154">
        <f>IF(ISERROR(VLOOKUP($H753,Validation!$L$2:$L$64,1,FALSE)),0,1)</f>
        <v>0</v>
      </c>
      <c r="Q753" s="154">
        <f>IF(ISERROR(VLOOKUP($H753,Validation!$M$2:$M$64,1,FALSE)),0,1)</f>
        <v>0</v>
      </c>
      <c r="R753" s="158">
        <f>IF(ISERROR(VLOOKUP($H753,Validation!$N$2:$N$64,1,FALSE)),0,1)</f>
        <v>0</v>
      </c>
      <c r="S753" s="154">
        <f>IF(ISERROR(VLOOKUP($H753,Validation!$O$2:$O$64,1,FALSE)),0,1)</f>
        <v>0</v>
      </c>
      <c r="T753" s="154">
        <f>IF(ISERROR(VLOOKUP($H753,Validation!$P$2:$P$64,1,FALSE)),0,1)</f>
        <v>0</v>
      </c>
      <c r="U753" s="154">
        <f>IF(ISERROR(VLOOKUP($H753,Validation!$Q$2:$Q$64,1,FALSE)),0,1)</f>
        <v>0</v>
      </c>
      <c r="V753" s="154">
        <f>IF(ISERROR(VLOOKUP($H753,Validation!$R$2:$R$64,1,FALSE)),0,1)</f>
        <v>0</v>
      </c>
      <c r="W753" s="154">
        <f>IF(ISERROR(VLOOKUP($H753,Validation!$S$2:$S$64,1,FALSE)),0,1)</f>
        <v>0</v>
      </c>
    </row>
    <row r="754" spans="1:23" ht="15.75" x14ac:dyDescent="0.25">
      <c r="A754" s="155">
        <v>2016</v>
      </c>
      <c r="B754">
        <v>4</v>
      </c>
      <c r="C754">
        <v>11</v>
      </c>
      <c r="D754">
        <v>102</v>
      </c>
      <c r="E754" t="s">
        <v>24</v>
      </c>
      <c r="G754" s="154">
        <f>SUM(P754:W754)</f>
        <v>0</v>
      </c>
      <c r="H754" t="s">
        <v>4151</v>
      </c>
      <c r="I754" t="s">
        <v>90</v>
      </c>
      <c r="J754" t="s">
        <v>81</v>
      </c>
      <c r="K754" t="s">
        <v>77</v>
      </c>
      <c r="L754">
        <v>198</v>
      </c>
      <c r="M754" t="s">
        <v>92</v>
      </c>
      <c r="N754" t="s">
        <v>3404</v>
      </c>
      <c r="P754" s="154">
        <f>IF(ISERROR(VLOOKUP($H754,Validation!$L$2:$L$64,1,FALSE)),0,1)</f>
        <v>0</v>
      </c>
      <c r="Q754" s="154">
        <f>IF(ISERROR(VLOOKUP($H754,Validation!$M$2:$M$64,1,FALSE)),0,1)</f>
        <v>0</v>
      </c>
      <c r="R754" s="158">
        <f>IF(ISERROR(VLOOKUP($H754,Validation!$N$2:$N$64,1,FALSE)),0,1)</f>
        <v>0</v>
      </c>
      <c r="S754" s="154">
        <f>IF(ISERROR(VLOOKUP($H754,Validation!$O$2:$O$64,1,FALSE)),0,1)</f>
        <v>0</v>
      </c>
      <c r="T754" s="154">
        <f>IF(ISERROR(VLOOKUP($H754,Validation!$P$2:$P$64,1,FALSE)),0,1)</f>
        <v>0</v>
      </c>
      <c r="U754" s="154">
        <f>IF(ISERROR(VLOOKUP($H754,Validation!$Q$2:$Q$64,1,FALSE)),0,1)</f>
        <v>0</v>
      </c>
      <c r="V754" s="154">
        <f>IF(ISERROR(VLOOKUP($H754,Validation!$R$2:$R$64,1,FALSE)),0,1)</f>
        <v>0</v>
      </c>
      <c r="W754" s="154">
        <f>IF(ISERROR(VLOOKUP($H754,Validation!$S$2:$S$64,1,FALSE)),0,1)</f>
        <v>0</v>
      </c>
    </row>
    <row r="755" spans="1:23" ht="15.75" x14ac:dyDescent="0.25">
      <c r="A755" s="155">
        <v>2016</v>
      </c>
      <c r="B755">
        <v>4</v>
      </c>
      <c r="C755">
        <v>12</v>
      </c>
      <c r="D755">
        <v>103</v>
      </c>
      <c r="E755" t="s">
        <v>27</v>
      </c>
      <c r="G755" s="154">
        <f>SUM(P755:W755)</f>
        <v>0</v>
      </c>
      <c r="H755" t="s">
        <v>4152</v>
      </c>
      <c r="I755" t="s">
        <v>85</v>
      </c>
      <c r="J755" t="s">
        <v>74</v>
      </c>
      <c r="K755" t="s">
        <v>75</v>
      </c>
      <c r="L755">
        <v>178</v>
      </c>
      <c r="M755" t="s">
        <v>3476</v>
      </c>
      <c r="N755" t="s">
        <v>4153</v>
      </c>
      <c r="P755" s="154">
        <f>IF(ISERROR(VLOOKUP($H755,Validation!$L$2:$L$64,1,FALSE)),0,1)</f>
        <v>0</v>
      </c>
      <c r="Q755" s="154">
        <f>IF(ISERROR(VLOOKUP($H755,Validation!$M$2:$M$64,1,FALSE)),0,1)</f>
        <v>0</v>
      </c>
      <c r="R755" s="158">
        <f>IF(ISERROR(VLOOKUP($H755,Validation!$N$2:$N$64,1,FALSE)),0,1)</f>
        <v>0</v>
      </c>
      <c r="S755" s="154">
        <f>IF(ISERROR(VLOOKUP($H755,Validation!$O$2:$O$64,1,FALSE)),0,1)</f>
        <v>0</v>
      </c>
      <c r="T755" s="154">
        <f>IF(ISERROR(VLOOKUP($H755,Validation!$P$2:$P$64,1,FALSE)),0,1)</f>
        <v>0</v>
      </c>
      <c r="U755" s="154">
        <f>IF(ISERROR(VLOOKUP($H755,Validation!$Q$2:$Q$64,1,FALSE)),0,1)</f>
        <v>0</v>
      </c>
      <c r="V755" s="154">
        <f>IF(ISERROR(VLOOKUP($H755,Validation!$R$2:$R$64,1,FALSE)),0,1)</f>
        <v>0</v>
      </c>
      <c r="W755" s="154">
        <f>IF(ISERROR(VLOOKUP($H755,Validation!$S$2:$S$64,1,FALSE)),0,1)</f>
        <v>0</v>
      </c>
    </row>
    <row r="756" spans="1:23" ht="15.75" x14ac:dyDescent="0.25">
      <c r="A756" s="155">
        <v>2016</v>
      </c>
      <c r="B756">
        <v>4</v>
      </c>
      <c r="C756">
        <v>13</v>
      </c>
      <c r="D756">
        <v>104</v>
      </c>
      <c r="E756" t="s">
        <v>11</v>
      </c>
      <c r="G756" s="154">
        <f>SUM(P756:W756)</f>
        <v>0</v>
      </c>
      <c r="H756" t="s">
        <v>4154</v>
      </c>
      <c r="I756" t="s">
        <v>90</v>
      </c>
      <c r="J756" t="s">
        <v>74</v>
      </c>
      <c r="K756" t="s">
        <v>72</v>
      </c>
      <c r="L756">
        <v>189</v>
      </c>
      <c r="M756" t="s">
        <v>93</v>
      </c>
      <c r="N756" t="s">
        <v>1222</v>
      </c>
      <c r="P756" s="154">
        <f>IF(ISERROR(VLOOKUP($H756,Validation!$L$2:$L$64,1,FALSE)),0,1)</f>
        <v>0</v>
      </c>
      <c r="Q756" s="154">
        <f>IF(ISERROR(VLOOKUP($H756,Validation!$M$2:$M$64,1,FALSE)),0,1)</f>
        <v>0</v>
      </c>
      <c r="R756" s="158">
        <f>IF(ISERROR(VLOOKUP($H756,Validation!$N$2:$N$64,1,FALSE)),0,1)</f>
        <v>0</v>
      </c>
      <c r="S756" s="154">
        <f>IF(ISERROR(VLOOKUP($H756,Validation!$O$2:$O$64,1,FALSE)),0,1)</f>
        <v>0</v>
      </c>
      <c r="T756" s="154">
        <f>IF(ISERROR(VLOOKUP($H756,Validation!$P$2:$P$64,1,FALSE)),0,1)</f>
        <v>0</v>
      </c>
      <c r="U756" s="154">
        <f>IF(ISERROR(VLOOKUP($H756,Validation!$Q$2:$Q$64,1,FALSE)),0,1)</f>
        <v>0</v>
      </c>
      <c r="V756" s="154">
        <f>IF(ISERROR(VLOOKUP($H756,Validation!$R$2:$R$64,1,FALSE)),0,1)</f>
        <v>0</v>
      </c>
      <c r="W756" s="154">
        <f>IF(ISERROR(VLOOKUP($H756,Validation!$S$2:$S$64,1,FALSE)),0,1)</f>
        <v>0</v>
      </c>
    </row>
    <row r="757" spans="1:23" ht="15.75" x14ac:dyDescent="0.25">
      <c r="A757" s="155">
        <v>2016</v>
      </c>
      <c r="B757">
        <v>4</v>
      </c>
      <c r="C757">
        <v>14</v>
      </c>
      <c r="D757">
        <v>105</v>
      </c>
      <c r="E757" t="s">
        <v>24</v>
      </c>
      <c r="F757" t="s">
        <v>3160</v>
      </c>
      <c r="G757" s="154">
        <f>SUM(P757:W757)</f>
        <v>0</v>
      </c>
      <c r="H757" t="s">
        <v>4155</v>
      </c>
      <c r="I757" t="s">
        <v>121</v>
      </c>
      <c r="J757" t="s">
        <v>71</v>
      </c>
      <c r="K757" t="s">
        <v>75</v>
      </c>
      <c r="L757">
        <v>214</v>
      </c>
      <c r="M757" t="s">
        <v>73</v>
      </c>
      <c r="N757" t="s">
        <v>3460</v>
      </c>
      <c r="P757" s="154">
        <f>IF(ISERROR(VLOOKUP($H757,Validation!$L$2:$L$64,1,FALSE)),0,1)</f>
        <v>0</v>
      </c>
      <c r="Q757" s="154">
        <f>IF(ISERROR(VLOOKUP($H757,Validation!$M$2:$M$64,1,FALSE)),0,1)</f>
        <v>0</v>
      </c>
      <c r="R757" s="158">
        <f>IF(ISERROR(VLOOKUP($H757,Validation!$N$2:$N$64,1,FALSE)),0,1)</f>
        <v>0</v>
      </c>
      <c r="S757" s="154">
        <f>IF(ISERROR(VLOOKUP($H757,Validation!$O$2:$O$64,1,FALSE)),0,1)</f>
        <v>0</v>
      </c>
      <c r="T757" s="154">
        <f>IF(ISERROR(VLOOKUP($H757,Validation!$P$2:$P$64,1,FALSE)),0,1)</f>
        <v>0</v>
      </c>
      <c r="U757" s="154">
        <f>IF(ISERROR(VLOOKUP($H757,Validation!$Q$2:$Q$64,1,FALSE)),0,1)</f>
        <v>0</v>
      </c>
      <c r="V757" s="154">
        <f>IF(ISERROR(VLOOKUP($H757,Validation!$R$2:$R$64,1,FALSE)),0,1)</f>
        <v>0</v>
      </c>
      <c r="W757" s="154">
        <f>IF(ISERROR(VLOOKUP($H757,Validation!$S$2:$S$64,1,FALSE)),0,1)</f>
        <v>0</v>
      </c>
    </row>
    <row r="758" spans="1:23" ht="15.75" x14ac:dyDescent="0.25">
      <c r="A758" s="155">
        <v>2016</v>
      </c>
      <c r="B758">
        <v>4</v>
      </c>
      <c r="C758">
        <v>15</v>
      </c>
      <c r="D758">
        <v>106</v>
      </c>
      <c r="E758" t="s">
        <v>21</v>
      </c>
      <c r="G758" s="154">
        <f>SUM(P758:W758)</f>
        <v>0</v>
      </c>
      <c r="H758" t="s">
        <v>4156</v>
      </c>
      <c r="I758" t="s">
        <v>85</v>
      </c>
      <c r="J758" t="s">
        <v>74</v>
      </c>
      <c r="K758" t="s">
        <v>86</v>
      </c>
      <c r="L758">
        <v>200</v>
      </c>
      <c r="M758" t="s">
        <v>93</v>
      </c>
      <c r="N758" t="s">
        <v>1197</v>
      </c>
      <c r="P758" s="154">
        <f>IF(ISERROR(VLOOKUP($H758,Validation!$L$2:$L$64,1,FALSE)),0,1)</f>
        <v>0</v>
      </c>
      <c r="Q758" s="154">
        <f>IF(ISERROR(VLOOKUP($H758,Validation!$M$2:$M$64,1,FALSE)),0,1)</f>
        <v>0</v>
      </c>
      <c r="R758" s="158">
        <f>IF(ISERROR(VLOOKUP($H758,Validation!$N$2:$N$64,1,FALSE)),0,1)</f>
        <v>0</v>
      </c>
      <c r="S758" s="154">
        <f>IF(ISERROR(VLOOKUP($H758,Validation!$O$2:$O$64,1,FALSE)),0,1)</f>
        <v>0</v>
      </c>
      <c r="T758" s="154">
        <f>IF(ISERROR(VLOOKUP($H758,Validation!$P$2:$P$64,1,FALSE)),0,1)</f>
        <v>0</v>
      </c>
      <c r="U758" s="154">
        <f>IF(ISERROR(VLOOKUP($H758,Validation!$Q$2:$Q$64,1,FALSE)),0,1)</f>
        <v>0</v>
      </c>
      <c r="V758" s="154">
        <f>IF(ISERROR(VLOOKUP($H758,Validation!$R$2:$R$64,1,FALSE)),0,1)</f>
        <v>0</v>
      </c>
      <c r="W758" s="154">
        <f>IF(ISERROR(VLOOKUP($H758,Validation!$S$2:$S$64,1,FALSE)),0,1)</f>
        <v>0</v>
      </c>
    </row>
    <row r="759" spans="1:23" ht="15.75" x14ac:dyDescent="0.25">
      <c r="A759" s="155">
        <v>2016</v>
      </c>
      <c r="B759">
        <v>4</v>
      </c>
      <c r="C759">
        <v>16</v>
      </c>
      <c r="D759">
        <v>107</v>
      </c>
      <c r="E759" t="s">
        <v>17</v>
      </c>
      <c r="G759" s="154">
        <f>SUM(P759:W759)</f>
        <v>0</v>
      </c>
      <c r="H759" t="s">
        <v>4157</v>
      </c>
      <c r="I759" t="s">
        <v>79</v>
      </c>
      <c r="J759" t="s">
        <v>94</v>
      </c>
      <c r="K759" t="s">
        <v>75</v>
      </c>
      <c r="L759">
        <v>190</v>
      </c>
      <c r="M759" t="s">
        <v>98</v>
      </c>
      <c r="N759" t="s">
        <v>4158</v>
      </c>
      <c r="P759" s="154">
        <f>IF(ISERROR(VLOOKUP($H759,Validation!$L$2:$L$64,1,FALSE)),0,1)</f>
        <v>0</v>
      </c>
      <c r="Q759" s="154">
        <f>IF(ISERROR(VLOOKUP($H759,Validation!$M$2:$M$64,1,FALSE)),0,1)</f>
        <v>0</v>
      </c>
      <c r="R759" s="158">
        <f>IF(ISERROR(VLOOKUP($H759,Validation!$N$2:$N$64,1,FALSE)),0,1)</f>
        <v>0</v>
      </c>
      <c r="S759" s="154">
        <f>IF(ISERROR(VLOOKUP($H759,Validation!$O$2:$O$64,1,FALSE)),0,1)</f>
        <v>0</v>
      </c>
      <c r="T759" s="154">
        <f>IF(ISERROR(VLOOKUP($H759,Validation!$P$2:$P$64,1,FALSE)),0,1)</f>
        <v>0</v>
      </c>
      <c r="U759" s="154">
        <f>IF(ISERROR(VLOOKUP($H759,Validation!$Q$2:$Q$64,1,FALSE)),0,1)</f>
        <v>0</v>
      </c>
      <c r="V759" s="154">
        <f>IF(ISERROR(VLOOKUP($H759,Validation!$R$2:$R$64,1,FALSE)),0,1)</f>
        <v>0</v>
      </c>
      <c r="W759" s="154">
        <f>IF(ISERROR(VLOOKUP($H759,Validation!$S$2:$S$64,1,FALSE)),0,1)</f>
        <v>0</v>
      </c>
    </row>
    <row r="760" spans="1:23" ht="15.75" x14ac:dyDescent="0.25">
      <c r="A760" s="155">
        <v>2016</v>
      </c>
      <c r="B760">
        <v>4</v>
      </c>
      <c r="C760">
        <v>17</v>
      </c>
      <c r="D760">
        <v>108</v>
      </c>
      <c r="E760" t="s">
        <v>3081</v>
      </c>
      <c r="G760" s="154">
        <f>SUM(P760:W760)</f>
        <v>0</v>
      </c>
      <c r="H760" t="s">
        <v>4159</v>
      </c>
      <c r="I760" t="s">
        <v>79</v>
      </c>
      <c r="J760" t="s">
        <v>94</v>
      </c>
      <c r="K760" t="s">
        <v>77</v>
      </c>
      <c r="L760">
        <v>198</v>
      </c>
      <c r="M760" t="s">
        <v>3612</v>
      </c>
      <c r="N760" t="s">
        <v>4160</v>
      </c>
      <c r="P760" s="154">
        <f>IF(ISERROR(VLOOKUP($H760,Validation!$L$2:$L$64,1,FALSE)),0,1)</f>
        <v>0</v>
      </c>
      <c r="Q760" s="154">
        <f>IF(ISERROR(VLOOKUP($H760,Validation!$M$2:$M$64,1,FALSE)),0,1)</f>
        <v>0</v>
      </c>
      <c r="R760" s="158">
        <f>IF(ISERROR(VLOOKUP($H760,Validation!$N$2:$N$64,1,FALSE)),0,1)</f>
        <v>0</v>
      </c>
      <c r="S760" s="154">
        <f>IF(ISERROR(VLOOKUP($H760,Validation!$O$2:$O$64,1,FALSE)),0,1)</f>
        <v>0</v>
      </c>
      <c r="T760" s="154">
        <f>IF(ISERROR(VLOOKUP($H760,Validation!$P$2:$P$64,1,FALSE)),0,1)</f>
        <v>0</v>
      </c>
      <c r="U760" s="154">
        <f>IF(ISERROR(VLOOKUP($H760,Validation!$Q$2:$Q$64,1,FALSE)),0,1)</f>
        <v>0</v>
      </c>
      <c r="V760" s="154">
        <f>IF(ISERROR(VLOOKUP($H760,Validation!$R$2:$R$64,1,FALSE)),0,1)</f>
        <v>0</v>
      </c>
      <c r="W760" s="154">
        <f>IF(ISERROR(VLOOKUP($H760,Validation!$S$2:$S$64,1,FALSE)),0,1)</f>
        <v>0</v>
      </c>
    </row>
    <row r="761" spans="1:23" ht="15.75" x14ac:dyDescent="0.25">
      <c r="A761" s="155">
        <v>2016</v>
      </c>
      <c r="B761">
        <v>4</v>
      </c>
      <c r="C761">
        <v>18</v>
      </c>
      <c r="D761">
        <v>109</v>
      </c>
      <c r="E761" t="s">
        <v>28</v>
      </c>
      <c r="G761" s="154">
        <f>SUM(P761:W761)</f>
        <v>0</v>
      </c>
      <c r="H761" t="s">
        <v>817</v>
      </c>
      <c r="I761" t="s">
        <v>70</v>
      </c>
      <c r="J761" t="s">
        <v>71</v>
      </c>
      <c r="K761" t="s">
        <v>86</v>
      </c>
      <c r="L761">
        <v>208</v>
      </c>
      <c r="M761" t="s">
        <v>73</v>
      </c>
      <c r="N761" t="s">
        <v>3428</v>
      </c>
      <c r="P761" s="154">
        <f>IF(ISERROR(VLOOKUP($H761,Validation!$L$2:$L$64,1,FALSE)),0,1)</f>
        <v>0</v>
      </c>
      <c r="Q761" s="154">
        <f>IF(ISERROR(VLOOKUP($H761,Validation!$M$2:$M$64,1,FALSE)),0,1)</f>
        <v>0</v>
      </c>
      <c r="R761" s="158">
        <f>IF(ISERROR(VLOOKUP($H761,Validation!$N$2:$N$64,1,FALSE)),0,1)</f>
        <v>0</v>
      </c>
      <c r="S761" s="154">
        <f>IF(ISERROR(VLOOKUP($H761,Validation!$O$2:$O$64,1,FALSE)),0,1)</f>
        <v>0</v>
      </c>
      <c r="T761" s="154">
        <f>IF(ISERROR(VLOOKUP($H761,Validation!$P$2:$P$64,1,FALSE)),0,1)</f>
        <v>0</v>
      </c>
      <c r="U761" s="154">
        <f>IF(ISERROR(VLOOKUP($H761,Validation!$Q$2:$Q$64,1,FALSE)),0,1)</f>
        <v>0</v>
      </c>
      <c r="V761" s="154">
        <f>IF(ISERROR(VLOOKUP($H761,Validation!$R$2:$R$64,1,FALSE)),0,1)</f>
        <v>0</v>
      </c>
      <c r="W761" s="154">
        <f>IF(ISERROR(VLOOKUP($H761,Validation!$S$2:$S$64,1,FALSE)),0,1)</f>
        <v>0</v>
      </c>
    </row>
    <row r="762" spans="1:23" ht="15.75" x14ac:dyDescent="0.25">
      <c r="A762" s="155">
        <v>2016</v>
      </c>
      <c r="B762">
        <v>4</v>
      </c>
      <c r="C762">
        <v>19</v>
      </c>
      <c r="D762">
        <v>110</v>
      </c>
      <c r="E762" t="s">
        <v>13</v>
      </c>
      <c r="F762" t="s">
        <v>4161</v>
      </c>
      <c r="G762" s="154">
        <f>SUM(P762:W762)</f>
        <v>0</v>
      </c>
      <c r="H762" t="s">
        <v>4162</v>
      </c>
      <c r="I762" t="s">
        <v>79</v>
      </c>
      <c r="J762" t="s">
        <v>94</v>
      </c>
      <c r="K762" t="s">
        <v>72</v>
      </c>
      <c r="L762">
        <v>189</v>
      </c>
      <c r="M762" t="s">
        <v>95</v>
      </c>
      <c r="N762" t="s">
        <v>3275</v>
      </c>
      <c r="P762" s="154">
        <f>IF(ISERROR(VLOOKUP($H762,Validation!$L$2:$L$64,1,FALSE)),0,1)</f>
        <v>0</v>
      </c>
      <c r="Q762" s="154">
        <f>IF(ISERROR(VLOOKUP($H762,Validation!$M$2:$M$64,1,FALSE)),0,1)</f>
        <v>0</v>
      </c>
      <c r="R762" s="158">
        <f>IF(ISERROR(VLOOKUP($H762,Validation!$N$2:$N$64,1,FALSE)),0,1)</f>
        <v>0</v>
      </c>
      <c r="S762" s="154">
        <f>IF(ISERROR(VLOOKUP($H762,Validation!$O$2:$O$64,1,FALSE)),0,1)</f>
        <v>0</v>
      </c>
      <c r="T762" s="154">
        <f>IF(ISERROR(VLOOKUP($H762,Validation!$P$2:$P$64,1,FALSE)),0,1)</f>
        <v>0</v>
      </c>
      <c r="U762" s="154">
        <f>IF(ISERROR(VLOOKUP($H762,Validation!$Q$2:$Q$64,1,FALSE)),0,1)</f>
        <v>0</v>
      </c>
      <c r="V762" s="154">
        <f>IF(ISERROR(VLOOKUP($H762,Validation!$R$2:$R$64,1,FALSE)),0,1)</f>
        <v>0</v>
      </c>
      <c r="W762" s="154">
        <f>IF(ISERROR(VLOOKUP($H762,Validation!$S$2:$S$64,1,FALSE)),0,1)</f>
        <v>0</v>
      </c>
    </row>
    <row r="763" spans="1:23" ht="15.75" x14ac:dyDescent="0.25">
      <c r="A763" s="155">
        <v>2016</v>
      </c>
      <c r="B763">
        <v>4</v>
      </c>
      <c r="C763">
        <v>20</v>
      </c>
      <c r="D763">
        <v>111</v>
      </c>
      <c r="E763" t="s">
        <v>30</v>
      </c>
      <c r="F763" t="s">
        <v>4163</v>
      </c>
      <c r="G763" s="154">
        <f>SUM(P763:W763)</f>
        <v>0</v>
      </c>
      <c r="H763" t="s">
        <v>4164</v>
      </c>
      <c r="I763" t="s">
        <v>70</v>
      </c>
      <c r="J763" t="s">
        <v>71</v>
      </c>
      <c r="K763" t="s">
        <v>78</v>
      </c>
      <c r="L763">
        <v>175</v>
      </c>
      <c r="M763" t="s">
        <v>82</v>
      </c>
      <c r="N763" t="s">
        <v>1134</v>
      </c>
      <c r="P763" s="154">
        <f>IF(ISERROR(VLOOKUP($H763,Validation!$L$2:$L$64,1,FALSE)),0,1)</f>
        <v>0</v>
      </c>
      <c r="Q763" s="154">
        <f>IF(ISERROR(VLOOKUP($H763,Validation!$M$2:$M$64,1,FALSE)),0,1)</f>
        <v>0</v>
      </c>
      <c r="R763" s="158">
        <f>IF(ISERROR(VLOOKUP($H763,Validation!$N$2:$N$64,1,FALSE)),0,1)</f>
        <v>0</v>
      </c>
      <c r="S763" s="154">
        <f>IF(ISERROR(VLOOKUP($H763,Validation!$O$2:$O$64,1,FALSE)),0,1)</f>
        <v>0</v>
      </c>
      <c r="T763" s="154">
        <f>IF(ISERROR(VLOOKUP($H763,Validation!$P$2:$P$64,1,FALSE)),0,1)</f>
        <v>0</v>
      </c>
      <c r="U763" s="154">
        <f>IF(ISERROR(VLOOKUP($H763,Validation!$Q$2:$Q$64,1,FALSE)),0,1)</f>
        <v>0</v>
      </c>
      <c r="V763" s="154">
        <f>IF(ISERROR(VLOOKUP($H763,Validation!$R$2:$R$64,1,FALSE)),0,1)</f>
        <v>0</v>
      </c>
      <c r="W763" s="154">
        <f>IF(ISERROR(VLOOKUP($H763,Validation!$S$2:$S$64,1,FALSE)),0,1)</f>
        <v>0</v>
      </c>
    </row>
    <row r="764" spans="1:23" ht="15.75" x14ac:dyDescent="0.25">
      <c r="A764" s="155">
        <v>2016</v>
      </c>
      <c r="B764">
        <v>4</v>
      </c>
      <c r="C764">
        <v>21</v>
      </c>
      <c r="D764">
        <v>112</v>
      </c>
      <c r="E764" t="s">
        <v>20</v>
      </c>
      <c r="G764" s="154">
        <f>SUM(P764:W764)</f>
        <v>0</v>
      </c>
      <c r="H764" t="s">
        <v>449</v>
      </c>
      <c r="I764" t="s">
        <v>79</v>
      </c>
      <c r="J764" t="s">
        <v>94</v>
      </c>
      <c r="K764" t="s">
        <v>75</v>
      </c>
      <c r="L764">
        <v>198</v>
      </c>
      <c r="M764" t="s">
        <v>98</v>
      </c>
      <c r="N764" t="s">
        <v>3554</v>
      </c>
      <c r="P764" s="154">
        <f>IF(ISERROR(VLOOKUP($H764,Validation!$L$2:$L$64,1,FALSE)),0,1)</f>
        <v>0</v>
      </c>
      <c r="Q764" s="154">
        <f>IF(ISERROR(VLOOKUP($H764,Validation!$M$2:$M$64,1,FALSE)),0,1)</f>
        <v>0</v>
      </c>
      <c r="R764" s="158">
        <f>IF(ISERROR(VLOOKUP($H764,Validation!$N$2:$N$64,1,FALSE)),0,1)</f>
        <v>0</v>
      </c>
      <c r="S764" s="154">
        <f>IF(ISERROR(VLOOKUP($H764,Validation!$O$2:$O$64,1,FALSE)),0,1)</f>
        <v>0</v>
      </c>
      <c r="T764" s="154">
        <f>IF(ISERROR(VLOOKUP($H764,Validation!$P$2:$P$64,1,FALSE)),0,1)</f>
        <v>0</v>
      </c>
      <c r="U764" s="154">
        <f>IF(ISERROR(VLOOKUP($H764,Validation!$Q$2:$Q$64,1,FALSE)),0,1)</f>
        <v>0</v>
      </c>
      <c r="V764" s="154">
        <f>IF(ISERROR(VLOOKUP($H764,Validation!$R$2:$R$64,1,FALSE)),0,1)</f>
        <v>0</v>
      </c>
      <c r="W764" s="154">
        <f>IF(ISERROR(VLOOKUP($H764,Validation!$S$2:$S$64,1,FALSE)),0,1)</f>
        <v>0</v>
      </c>
    </row>
    <row r="765" spans="1:23" ht="15.75" x14ac:dyDescent="0.25">
      <c r="A765" s="155">
        <v>2016</v>
      </c>
      <c r="B765">
        <v>4</v>
      </c>
      <c r="C765">
        <v>22</v>
      </c>
      <c r="D765">
        <v>113</v>
      </c>
      <c r="E765" t="s">
        <v>13</v>
      </c>
      <c r="G765" s="154">
        <f>SUM(P765:W765)</f>
        <v>0</v>
      </c>
      <c r="H765" t="s">
        <v>557</v>
      </c>
      <c r="I765" t="s">
        <v>70</v>
      </c>
      <c r="J765" t="s">
        <v>71</v>
      </c>
      <c r="K765" t="s">
        <v>99</v>
      </c>
      <c r="L765">
        <v>179</v>
      </c>
      <c r="M765" t="s">
        <v>87</v>
      </c>
      <c r="N765" t="s">
        <v>3483</v>
      </c>
      <c r="P765" s="154">
        <f>IF(ISERROR(VLOOKUP($H765,Validation!$L$2:$L$64,1,FALSE)),0,1)</f>
        <v>0</v>
      </c>
      <c r="Q765" s="154">
        <f>IF(ISERROR(VLOOKUP($H765,Validation!$M$2:$M$64,1,FALSE)),0,1)</f>
        <v>0</v>
      </c>
      <c r="R765" s="158">
        <f>IF(ISERROR(VLOOKUP($H765,Validation!$N$2:$N$64,1,FALSE)),0,1)</f>
        <v>0</v>
      </c>
      <c r="S765" s="154">
        <f>IF(ISERROR(VLOOKUP($H765,Validation!$O$2:$O$64,1,FALSE)),0,1)</f>
        <v>0</v>
      </c>
      <c r="T765" s="154">
        <f>IF(ISERROR(VLOOKUP($H765,Validation!$P$2:$P$64,1,FALSE)),0,1)</f>
        <v>0</v>
      </c>
      <c r="U765" s="154">
        <f>IF(ISERROR(VLOOKUP($H765,Validation!$Q$2:$Q$64,1,FALSE)),0,1)</f>
        <v>0</v>
      </c>
      <c r="V765" s="154">
        <f>IF(ISERROR(VLOOKUP($H765,Validation!$R$2:$R$64,1,FALSE)),0,1)</f>
        <v>0</v>
      </c>
      <c r="W765" s="154">
        <f>IF(ISERROR(VLOOKUP($H765,Validation!$S$2:$S$64,1,FALSE)),0,1)</f>
        <v>0</v>
      </c>
    </row>
    <row r="766" spans="1:23" ht="15.75" x14ac:dyDescent="0.25">
      <c r="A766" s="155">
        <v>2016</v>
      </c>
      <c r="B766">
        <v>4</v>
      </c>
      <c r="C766">
        <v>23</v>
      </c>
      <c r="D766">
        <v>114</v>
      </c>
      <c r="E766" t="s">
        <v>19</v>
      </c>
      <c r="G766" s="154">
        <f>SUM(P766:W766)</f>
        <v>0</v>
      </c>
      <c r="H766" t="s">
        <v>4165</v>
      </c>
      <c r="I766" t="s">
        <v>79</v>
      </c>
      <c r="J766" t="s">
        <v>71</v>
      </c>
      <c r="K766" t="s">
        <v>72</v>
      </c>
      <c r="L766">
        <v>189</v>
      </c>
      <c r="M766" t="s">
        <v>73</v>
      </c>
      <c r="N766" t="s">
        <v>1128</v>
      </c>
      <c r="P766" s="154">
        <f>IF(ISERROR(VLOOKUP($H766,Validation!$L$2:$L$64,1,FALSE)),0,1)</f>
        <v>0</v>
      </c>
      <c r="Q766" s="154">
        <f>IF(ISERROR(VLOOKUP($H766,Validation!$M$2:$M$64,1,FALSE)),0,1)</f>
        <v>0</v>
      </c>
      <c r="R766" s="158">
        <f>IF(ISERROR(VLOOKUP($H766,Validation!$N$2:$N$64,1,FALSE)),0,1)</f>
        <v>0</v>
      </c>
      <c r="S766" s="154">
        <f>IF(ISERROR(VLOOKUP($H766,Validation!$O$2:$O$64,1,FALSE)),0,1)</f>
        <v>0</v>
      </c>
      <c r="T766" s="154">
        <f>IF(ISERROR(VLOOKUP($H766,Validation!$P$2:$P$64,1,FALSE)),0,1)</f>
        <v>0</v>
      </c>
      <c r="U766" s="154">
        <f>IF(ISERROR(VLOOKUP($H766,Validation!$Q$2:$Q$64,1,FALSE)),0,1)</f>
        <v>0</v>
      </c>
      <c r="V766" s="154">
        <f>IF(ISERROR(VLOOKUP($H766,Validation!$R$2:$R$64,1,FALSE)),0,1)</f>
        <v>0</v>
      </c>
      <c r="W766" s="154">
        <f>IF(ISERROR(VLOOKUP($H766,Validation!$S$2:$S$64,1,FALSE)),0,1)</f>
        <v>0</v>
      </c>
    </row>
    <row r="767" spans="1:23" ht="15.75" x14ac:dyDescent="0.25">
      <c r="A767" s="155">
        <v>2016</v>
      </c>
      <c r="B767">
        <v>4</v>
      </c>
      <c r="C767">
        <v>24</v>
      </c>
      <c r="D767">
        <v>115</v>
      </c>
      <c r="E767" t="s">
        <v>6</v>
      </c>
      <c r="G767" s="154">
        <f>SUM(P767:W767)</f>
        <v>0</v>
      </c>
      <c r="H767" t="s">
        <v>647</v>
      </c>
      <c r="I767" t="s">
        <v>70</v>
      </c>
      <c r="J767" t="s">
        <v>71</v>
      </c>
      <c r="K767" t="s">
        <v>99</v>
      </c>
      <c r="L767">
        <v>165</v>
      </c>
      <c r="M767" t="s">
        <v>87</v>
      </c>
      <c r="N767" t="s">
        <v>3463</v>
      </c>
      <c r="P767" s="154">
        <f>IF(ISERROR(VLOOKUP($H767,Validation!$L$2:$L$64,1,FALSE)),0,1)</f>
        <v>0</v>
      </c>
      <c r="Q767" s="154">
        <f>IF(ISERROR(VLOOKUP($H767,Validation!$M$2:$M$64,1,FALSE)),0,1)</f>
        <v>0</v>
      </c>
      <c r="R767" s="158">
        <f>IF(ISERROR(VLOOKUP($H767,Validation!$N$2:$N$64,1,FALSE)),0,1)</f>
        <v>0</v>
      </c>
      <c r="S767" s="154">
        <f>IF(ISERROR(VLOOKUP($H767,Validation!$O$2:$O$64,1,FALSE)),0,1)</f>
        <v>0</v>
      </c>
      <c r="T767" s="154">
        <f>IF(ISERROR(VLOOKUP($H767,Validation!$P$2:$P$64,1,FALSE)),0,1)</f>
        <v>0</v>
      </c>
      <c r="U767" s="154">
        <f>IF(ISERROR(VLOOKUP($H767,Validation!$Q$2:$Q$64,1,FALSE)),0,1)</f>
        <v>0</v>
      </c>
      <c r="V767" s="154">
        <f>IF(ISERROR(VLOOKUP($H767,Validation!$R$2:$R$64,1,FALSE)),0,1)</f>
        <v>0</v>
      </c>
      <c r="W767" s="154">
        <f>IF(ISERROR(VLOOKUP($H767,Validation!$S$2:$S$64,1,FALSE)),0,1)</f>
        <v>0</v>
      </c>
    </row>
    <row r="768" spans="1:23" ht="15.75" x14ac:dyDescent="0.25">
      <c r="A768" s="155">
        <v>2016</v>
      </c>
      <c r="B768">
        <v>4</v>
      </c>
      <c r="C768">
        <v>25</v>
      </c>
      <c r="D768">
        <v>116</v>
      </c>
      <c r="E768" t="s">
        <v>16</v>
      </c>
      <c r="G768" s="154">
        <f>SUM(P768:W768)</f>
        <v>0</v>
      </c>
      <c r="H768" t="s">
        <v>4166</v>
      </c>
      <c r="I768" t="s">
        <v>3270</v>
      </c>
      <c r="J768" t="s">
        <v>71</v>
      </c>
      <c r="K768" t="s">
        <v>75</v>
      </c>
      <c r="L768">
        <v>200</v>
      </c>
      <c r="M768" t="s">
        <v>123</v>
      </c>
      <c r="N768" t="s">
        <v>4167</v>
      </c>
      <c r="P768" s="154">
        <f>IF(ISERROR(VLOOKUP($H768,Validation!$L$2:$L$64,1,FALSE)),0,1)</f>
        <v>0</v>
      </c>
      <c r="Q768" s="154">
        <f>IF(ISERROR(VLOOKUP($H768,Validation!$M$2:$M$64,1,FALSE)),0,1)</f>
        <v>0</v>
      </c>
      <c r="R768" s="158">
        <f>IF(ISERROR(VLOOKUP($H768,Validation!$N$2:$N$64,1,FALSE)),0,1)</f>
        <v>0</v>
      </c>
      <c r="S768" s="154">
        <f>IF(ISERROR(VLOOKUP($H768,Validation!$O$2:$O$64,1,FALSE)),0,1)</f>
        <v>0</v>
      </c>
      <c r="T768" s="154">
        <f>IF(ISERROR(VLOOKUP($H768,Validation!$P$2:$P$64,1,FALSE)),0,1)</f>
        <v>0</v>
      </c>
      <c r="U768" s="154">
        <f>IF(ISERROR(VLOOKUP($H768,Validation!$Q$2:$Q$64,1,FALSE)),0,1)</f>
        <v>0</v>
      </c>
      <c r="V768" s="154">
        <f>IF(ISERROR(VLOOKUP($H768,Validation!$R$2:$R$64,1,FALSE)),0,1)</f>
        <v>0</v>
      </c>
      <c r="W768" s="154">
        <f>IF(ISERROR(VLOOKUP($H768,Validation!$S$2:$S$64,1,FALSE)),0,1)</f>
        <v>0</v>
      </c>
    </row>
    <row r="769" spans="1:23" ht="15.75" x14ac:dyDescent="0.25">
      <c r="A769" s="155">
        <v>2016</v>
      </c>
      <c r="B769">
        <v>4</v>
      </c>
      <c r="C769">
        <v>26</v>
      </c>
      <c r="D769">
        <v>117</v>
      </c>
      <c r="E769" t="s">
        <v>1119</v>
      </c>
      <c r="G769" s="154">
        <f>SUM(P769:W769)</f>
        <v>0</v>
      </c>
      <c r="H769" t="s">
        <v>4168</v>
      </c>
      <c r="I769" t="s">
        <v>90</v>
      </c>
      <c r="J769" t="s">
        <v>3233</v>
      </c>
      <c r="K769" t="s">
        <v>72</v>
      </c>
      <c r="L769">
        <v>172</v>
      </c>
      <c r="M769" t="s">
        <v>3386</v>
      </c>
      <c r="N769" t="s">
        <v>4169</v>
      </c>
      <c r="P769" s="154">
        <f>IF(ISERROR(VLOOKUP($H769,Validation!$L$2:$L$64,1,FALSE)),0,1)</f>
        <v>0</v>
      </c>
      <c r="Q769" s="154">
        <f>IF(ISERROR(VLOOKUP($H769,Validation!$M$2:$M$64,1,FALSE)),0,1)</f>
        <v>0</v>
      </c>
      <c r="R769" s="158">
        <f>IF(ISERROR(VLOOKUP($H769,Validation!$N$2:$N$64,1,FALSE)),0,1)</f>
        <v>0</v>
      </c>
      <c r="S769" s="154">
        <f>IF(ISERROR(VLOOKUP($H769,Validation!$O$2:$O$64,1,FALSE)),0,1)</f>
        <v>0</v>
      </c>
      <c r="T769" s="154">
        <f>IF(ISERROR(VLOOKUP($H769,Validation!$P$2:$P$64,1,FALSE)),0,1)</f>
        <v>0</v>
      </c>
      <c r="U769" s="154">
        <f>IF(ISERROR(VLOOKUP($H769,Validation!$Q$2:$Q$64,1,FALSE)),0,1)</f>
        <v>0</v>
      </c>
      <c r="V769" s="154">
        <f>IF(ISERROR(VLOOKUP($H769,Validation!$R$2:$R$64,1,FALSE)),0,1)</f>
        <v>0</v>
      </c>
      <c r="W769" s="154">
        <f>IF(ISERROR(VLOOKUP($H769,Validation!$S$2:$S$64,1,FALSE)),0,1)</f>
        <v>0</v>
      </c>
    </row>
    <row r="770" spans="1:23" ht="15.75" x14ac:dyDescent="0.25">
      <c r="A770" s="155">
        <v>2016</v>
      </c>
      <c r="B770">
        <v>4</v>
      </c>
      <c r="C770">
        <v>27</v>
      </c>
      <c r="D770">
        <v>118</v>
      </c>
      <c r="E770" t="s">
        <v>32</v>
      </c>
      <c r="G770" s="154">
        <f>SUM(P770:W770)</f>
        <v>0</v>
      </c>
      <c r="H770" t="s">
        <v>4170</v>
      </c>
      <c r="I770" t="s">
        <v>70</v>
      </c>
      <c r="J770" t="s">
        <v>74</v>
      </c>
      <c r="K770" t="s">
        <v>78</v>
      </c>
      <c r="L770">
        <v>190</v>
      </c>
      <c r="M770" t="s">
        <v>93</v>
      </c>
      <c r="N770" t="s">
        <v>1249</v>
      </c>
      <c r="P770" s="154">
        <f>IF(ISERROR(VLOOKUP($H770,Validation!$L$2:$L$64,1,FALSE)),0,1)</f>
        <v>0</v>
      </c>
      <c r="Q770" s="154">
        <f>IF(ISERROR(VLOOKUP($H770,Validation!$M$2:$M$64,1,FALSE)),0,1)</f>
        <v>0</v>
      </c>
      <c r="R770" s="158">
        <f>IF(ISERROR(VLOOKUP($H770,Validation!$N$2:$N$64,1,FALSE)),0,1)</f>
        <v>0</v>
      </c>
      <c r="S770" s="154">
        <f>IF(ISERROR(VLOOKUP($H770,Validation!$O$2:$O$64,1,FALSE)),0,1)</f>
        <v>0</v>
      </c>
      <c r="T770" s="154">
        <f>IF(ISERROR(VLOOKUP($H770,Validation!$P$2:$P$64,1,FALSE)),0,1)</f>
        <v>0</v>
      </c>
      <c r="U770" s="154">
        <f>IF(ISERROR(VLOOKUP($H770,Validation!$Q$2:$Q$64,1,FALSE)),0,1)</f>
        <v>0</v>
      </c>
      <c r="V770" s="154">
        <f>IF(ISERROR(VLOOKUP($H770,Validation!$R$2:$R$64,1,FALSE)),0,1)</f>
        <v>0</v>
      </c>
      <c r="W770" s="154">
        <f>IF(ISERROR(VLOOKUP($H770,Validation!$S$2:$S$64,1,FALSE)),0,1)</f>
        <v>0</v>
      </c>
    </row>
    <row r="771" spans="1:23" ht="15.75" x14ac:dyDescent="0.25">
      <c r="A771" s="155">
        <v>2016</v>
      </c>
      <c r="B771">
        <v>4</v>
      </c>
      <c r="C771">
        <v>28</v>
      </c>
      <c r="D771">
        <v>119</v>
      </c>
      <c r="E771" t="s">
        <v>31</v>
      </c>
      <c r="G771" s="154">
        <f>SUM(P771:W771)</f>
        <v>0</v>
      </c>
      <c r="H771" t="s">
        <v>4171</v>
      </c>
      <c r="I771" t="s">
        <v>70</v>
      </c>
      <c r="J771" t="s">
        <v>71</v>
      </c>
      <c r="K771" t="s">
        <v>72</v>
      </c>
      <c r="L771">
        <v>203</v>
      </c>
      <c r="M771" t="s">
        <v>82</v>
      </c>
      <c r="N771" t="s">
        <v>3234</v>
      </c>
      <c r="P771" s="154">
        <f>IF(ISERROR(VLOOKUP($H771,Validation!$L$2:$L$64,1,FALSE)),0,1)</f>
        <v>0</v>
      </c>
      <c r="Q771" s="154">
        <f>IF(ISERROR(VLOOKUP($H771,Validation!$M$2:$M$64,1,FALSE)),0,1)</f>
        <v>0</v>
      </c>
      <c r="R771" s="158">
        <f>IF(ISERROR(VLOOKUP($H771,Validation!$N$2:$N$64,1,FALSE)),0,1)</f>
        <v>0</v>
      </c>
      <c r="S771" s="154">
        <f>IF(ISERROR(VLOOKUP($H771,Validation!$O$2:$O$64,1,FALSE)),0,1)</f>
        <v>0</v>
      </c>
      <c r="T771" s="154">
        <f>IF(ISERROR(VLOOKUP($H771,Validation!$P$2:$P$64,1,FALSE)),0,1)</f>
        <v>0</v>
      </c>
      <c r="U771" s="154">
        <f>IF(ISERROR(VLOOKUP($H771,Validation!$Q$2:$Q$64,1,FALSE)),0,1)</f>
        <v>0</v>
      </c>
      <c r="V771" s="154">
        <f>IF(ISERROR(VLOOKUP($H771,Validation!$R$2:$R$64,1,FALSE)),0,1)</f>
        <v>0</v>
      </c>
      <c r="W771" s="154">
        <f>IF(ISERROR(VLOOKUP($H771,Validation!$S$2:$S$64,1,FALSE)),0,1)</f>
        <v>0</v>
      </c>
    </row>
    <row r="772" spans="1:23" ht="15.75" x14ac:dyDescent="0.25">
      <c r="A772" s="155">
        <v>2016</v>
      </c>
      <c r="B772">
        <v>4</v>
      </c>
      <c r="C772">
        <v>29</v>
      </c>
      <c r="D772">
        <v>120</v>
      </c>
      <c r="E772" t="s">
        <v>25</v>
      </c>
      <c r="F772" t="s">
        <v>4172</v>
      </c>
      <c r="G772" s="154">
        <f>SUM(P772:W772)</f>
        <v>0</v>
      </c>
      <c r="H772" t="s">
        <v>4173</v>
      </c>
      <c r="I772" t="s">
        <v>90</v>
      </c>
      <c r="J772" t="s">
        <v>88</v>
      </c>
      <c r="K772" t="s">
        <v>77</v>
      </c>
      <c r="L772">
        <v>219</v>
      </c>
      <c r="M772" t="s">
        <v>3312</v>
      </c>
      <c r="N772" t="s">
        <v>3379</v>
      </c>
      <c r="P772" s="154">
        <f>IF(ISERROR(VLOOKUP($H772,Validation!$L$2:$L$64,1,FALSE)),0,1)</f>
        <v>0</v>
      </c>
      <c r="Q772" s="154">
        <f>IF(ISERROR(VLOOKUP($H772,Validation!$M$2:$M$64,1,FALSE)),0,1)</f>
        <v>0</v>
      </c>
      <c r="R772" s="158">
        <f>IF(ISERROR(VLOOKUP($H772,Validation!$N$2:$N$64,1,FALSE)),0,1)</f>
        <v>0</v>
      </c>
      <c r="S772" s="154">
        <f>IF(ISERROR(VLOOKUP($H772,Validation!$O$2:$O$64,1,FALSE)),0,1)</f>
        <v>0</v>
      </c>
      <c r="T772" s="154">
        <f>IF(ISERROR(VLOOKUP($H772,Validation!$P$2:$P$64,1,FALSE)),0,1)</f>
        <v>0</v>
      </c>
      <c r="U772" s="154">
        <f>IF(ISERROR(VLOOKUP($H772,Validation!$Q$2:$Q$64,1,FALSE)),0,1)</f>
        <v>0</v>
      </c>
      <c r="V772" s="154">
        <f>IF(ISERROR(VLOOKUP($H772,Validation!$R$2:$R$64,1,FALSE)),0,1)</f>
        <v>0</v>
      </c>
      <c r="W772" s="154">
        <f>IF(ISERROR(VLOOKUP($H772,Validation!$S$2:$S$64,1,FALSE)),0,1)</f>
        <v>0</v>
      </c>
    </row>
    <row r="773" spans="1:23" ht="15.75" x14ac:dyDescent="0.25">
      <c r="A773" s="155">
        <v>2016</v>
      </c>
      <c r="B773">
        <v>4</v>
      </c>
      <c r="C773">
        <v>30</v>
      </c>
      <c r="D773">
        <v>121</v>
      </c>
      <c r="E773" t="s">
        <v>29</v>
      </c>
      <c r="G773" s="154">
        <f>SUM(P773:W773)</f>
        <v>0</v>
      </c>
      <c r="H773" t="s">
        <v>4174</v>
      </c>
      <c r="I773" t="s">
        <v>79</v>
      </c>
      <c r="J773" t="s">
        <v>74</v>
      </c>
      <c r="K773" t="s">
        <v>86</v>
      </c>
      <c r="L773">
        <v>186</v>
      </c>
      <c r="M773" t="s">
        <v>93</v>
      </c>
      <c r="N773" t="s">
        <v>3781</v>
      </c>
      <c r="P773" s="154">
        <f>IF(ISERROR(VLOOKUP($H773,Validation!$L$2:$L$64,1,FALSE)),0,1)</f>
        <v>0</v>
      </c>
      <c r="Q773" s="154">
        <f>IF(ISERROR(VLOOKUP($H773,Validation!$M$2:$M$64,1,FALSE)),0,1)</f>
        <v>0</v>
      </c>
      <c r="R773" s="158">
        <f>IF(ISERROR(VLOOKUP($H773,Validation!$N$2:$N$64,1,FALSE)),0,1)</f>
        <v>0</v>
      </c>
      <c r="S773" s="154">
        <f>IF(ISERROR(VLOOKUP($H773,Validation!$O$2:$O$64,1,FALSE)),0,1)</f>
        <v>0</v>
      </c>
      <c r="T773" s="154">
        <f>IF(ISERROR(VLOOKUP($H773,Validation!$P$2:$P$64,1,FALSE)),0,1)</f>
        <v>0</v>
      </c>
      <c r="U773" s="154">
        <f>IF(ISERROR(VLOOKUP($H773,Validation!$Q$2:$Q$64,1,FALSE)),0,1)</f>
        <v>0</v>
      </c>
      <c r="V773" s="154">
        <f>IF(ISERROR(VLOOKUP($H773,Validation!$R$2:$R$64,1,FALSE)),0,1)</f>
        <v>0</v>
      </c>
      <c r="W773" s="154">
        <f>IF(ISERROR(VLOOKUP($H773,Validation!$S$2:$S$64,1,FALSE)),0,1)</f>
        <v>0</v>
      </c>
    </row>
    <row r="774" spans="1:23" ht="15.75" x14ac:dyDescent="0.25">
      <c r="A774" s="155">
        <v>2016</v>
      </c>
      <c r="B774">
        <v>5</v>
      </c>
      <c r="C774">
        <v>1</v>
      </c>
      <c r="D774">
        <v>122</v>
      </c>
      <c r="E774" t="s">
        <v>33</v>
      </c>
      <c r="G774" s="154">
        <f>SUM(P774:W774)</f>
        <v>0</v>
      </c>
      <c r="H774" t="s">
        <v>4175</v>
      </c>
      <c r="I774" t="s">
        <v>85</v>
      </c>
      <c r="J774" t="s">
        <v>81</v>
      </c>
      <c r="K774" t="s">
        <v>75</v>
      </c>
      <c r="L774">
        <v>202</v>
      </c>
      <c r="M774" t="s">
        <v>82</v>
      </c>
      <c r="N774" t="s">
        <v>3336</v>
      </c>
      <c r="P774" s="154">
        <f>IF(ISERROR(VLOOKUP($H774,Validation!$L$2:$L$64,1,FALSE)),0,1)</f>
        <v>0</v>
      </c>
      <c r="Q774" s="154">
        <f>IF(ISERROR(VLOOKUP($H774,Validation!$M$2:$M$64,1,FALSE)),0,1)</f>
        <v>0</v>
      </c>
      <c r="R774" s="158">
        <f>IF(ISERROR(VLOOKUP($H774,Validation!$N$2:$N$64,1,FALSE)),0,1)</f>
        <v>0</v>
      </c>
      <c r="S774" s="154">
        <f>IF(ISERROR(VLOOKUP($H774,Validation!$O$2:$O$64,1,FALSE)),0,1)</f>
        <v>0</v>
      </c>
      <c r="T774" s="154">
        <f>IF(ISERROR(VLOOKUP($H774,Validation!$P$2:$P$64,1,FALSE)),0,1)</f>
        <v>0</v>
      </c>
      <c r="U774" s="154">
        <f>IF(ISERROR(VLOOKUP($H774,Validation!$Q$2:$Q$64,1,FALSE)),0,1)</f>
        <v>0</v>
      </c>
      <c r="V774" s="154">
        <f>IF(ISERROR(VLOOKUP($H774,Validation!$R$2:$R$64,1,FALSE)),0,1)</f>
        <v>0</v>
      </c>
      <c r="W774" s="154">
        <f>IF(ISERROR(VLOOKUP($H774,Validation!$S$2:$S$64,1,FALSE)),0,1)</f>
        <v>0</v>
      </c>
    </row>
    <row r="775" spans="1:23" ht="15.75" x14ac:dyDescent="0.25">
      <c r="A775" s="155">
        <v>2016</v>
      </c>
      <c r="B775">
        <v>5</v>
      </c>
      <c r="C775">
        <v>2</v>
      </c>
      <c r="D775">
        <v>123</v>
      </c>
      <c r="E775" t="s">
        <v>18</v>
      </c>
      <c r="G775" s="154">
        <f>SUM(P775:W775)</f>
        <v>0</v>
      </c>
      <c r="H775" t="s">
        <v>503</v>
      </c>
      <c r="I775" t="s">
        <v>121</v>
      </c>
      <c r="J775" t="s">
        <v>71</v>
      </c>
      <c r="K775" t="s">
        <v>86</v>
      </c>
      <c r="L775">
        <v>182</v>
      </c>
      <c r="M775" t="s">
        <v>73</v>
      </c>
      <c r="N775" t="s">
        <v>1214</v>
      </c>
      <c r="P775" s="154">
        <f>IF(ISERROR(VLOOKUP($H775,Validation!$L$2:$L$64,1,FALSE)),0,1)</f>
        <v>0</v>
      </c>
      <c r="Q775" s="154">
        <f>IF(ISERROR(VLOOKUP($H775,Validation!$M$2:$M$64,1,FALSE)),0,1)</f>
        <v>0</v>
      </c>
      <c r="R775" s="158">
        <f>IF(ISERROR(VLOOKUP($H775,Validation!$N$2:$N$64,1,FALSE)),0,1)</f>
        <v>0</v>
      </c>
      <c r="S775" s="154">
        <f>IF(ISERROR(VLOOKUP($H775,Validation!$O$2:$O$64,1,FALSE)),0,1)</f>
        <v>0</v>
      </c>
      <c r="T775" s="154">
        <f>IF(ISERROR(VLOOKUP($H775,Validation!$P$2:$P$64,1,FALSE)),0,1)</f>
        <v>0</v>
      </c>
      <c r="U775" s="154">
        <f>IF(ISERROR(VLOOKUP($H775,Validation!$Q$2:$Q$64,1,FALSE)),0,1)</f>
        <v>0</v>
      </c>
      <c r="V775" s="154">
        <f>IF(ISERROR(VLOOKUP($H775,Validation!$R$2:$R$64,1,FALSE)),0,1)</f>
        <v>0</v>
      </c>
      <c r="W775" s="154">
        <f>IF(ISERROR(VLOOKUP($H775,Validation!$S$2:$S$64,1,FALSE)),0,1)</f>
        <v>0</v>
      </c>
    </row>
    <row r="776" spans="1:23" ht="15.75" x14ac:dyDescent="0.25">
      <c r="A776" s="155">
        <v>2016</v>
      </c>
      <c r="B776">
        <v>5</v>
      </c>
      <c r="C776">
        <v>3</v>
      </c>
      <c r="D776">
        <v>124</v>
      </c>
      <c r="E776" t="s">
        <v>22</v>
      </c>
      <c r="F776" t="s">
        <v>4176</v>
      </c>
      <c r="G776" s="154">
        <f>SUM(P776:W776)</f>
        <v>0</v>
      </c>
      <c r="H776" t="s">
        <v>4177</v>
      </c>
      <c r="I776" t="s">
        <v>79</v>
      </c>
      <c r="J776" t="s">
        <v>74</v>
      </c>
      <c r="K776" t="s">
        <v>78</v>
      </c>
      <c r="L776">
        <v>174</v>
      </c>
      <c r="M776" t="s">
        <v>3108</v>
      </c>
      <c r="N776" t="s">
        <v>4178</v>
      </c>
      <c r="P776" s="154">
        <f>IF(ISERROR(VLOOKUP($H776,Validation!$L$2:$L$64,1,FALSE)),0,1)</f>
        <v>0</v>
      </c>
      <c r="Q776" s="154">
        <f>IF(ISERROR(VLOOKUP($H776,Validation!$M$2:$M$64,1,FALSE)),0,1)</f>
        <v>0</v>
      </c>
      <c r="R776" s="158">
        <f>IF(ISERROR(VLOOKUP($H776,Validation!$N$2:$N$64,1,FALSE)),0,1)</f>
        <v>0</v>
      </c>
      <c r="S776" s="154">
        <f>IF(ISERROR(VLOOKUP($H776,Validation!$O$2:$O$64,1,FALSE)),0,1)</f>
        <v>0</v>
      </c>
      <c r="T776" s="154">
        <f>IF(ISERROR(VLOOKUP($H776,Validation!$P$2:$P$64,1,FALSE)),0,1)</f>
        <v>0</v>
      </c>
      <c r="U776" s="154">
        <f>IF(ISERROR(VLOOKUP($H776,Validation!$Q$2:$Q$64,1,FALSE)),0,1)</f>
        <v>0</v>
      </c>
      <c r="V776" s="154">
        <f>IF(ISERROR(VLOOKUP($H776,Validation!$R$2:$R$64,1,FALSE)),0,1)</f>
        <v>0</v>
      </c>
      <c r="W776" s="154">
        <f>IF(ISERROR(VLOOKUP($H776,Validation!$S$2:$S$64,1,FALSE)),0,1)</f>
        <v>0</v>
      </c>
    </row>
    <row r="777" spans="1:23" ht="15.75" x14ac:dyDescent="0.25">
      <c r="A777" s="155">
        <v>2016</v>
      </c>
      <c r="B777">
        <v>5</v>
      </c>
      <c r="C777">
        <v>4</v>
      </c>
      <c r="D777">
        <v>125</v>
      </c>
      <c r="E777" t="s">
        <v>31</v>
      </c>
      <c r="F777" t="s">
        <v>4179</v>
      </c>
      <c r="G777" s="154">
        <f>SUM(P777:W777)</f>
        <v>0</v>
      </c>
      <c r="H777" t="s">
        <v>4180</v>
      </c>
      <c r="I777" t="s">
        <v>70</v>
      </c>
      <c r="J777" t="s">
        <v>71</v>
      </c>
      <c r="K777" t="s">
        <v>75</v>
      </c>
      <c r="L777">
        <v>183</v>
      </c>
      <c r="M777" t="s">
        <v>76</v>
      </c>
      <c r="N777" t="s">
        <v>4181</v>
      </c>
      <c r="P777" s="154">
        <f>IF(ISERROR(VLOOKUP($H777,Validation!$L$2:$L$64,1,FALSE)),0,1)</f>
        <v>0</v>
      </c>
      <c r="Q777" s="154">
        <f>IF(ISERROR(VLOOKUP($H777,Validation!$M$2:$M$64,1,FALSE)),0,1)</f>
        <v>0</v>
      </c>
      <c r="R777" s="158">
        <f>IF(ISERROR(VLOOKUP($H777,Validation!$N$2:$N$64,1,FALSE)),0,1)</f>
        <v>0</v>
      </c>
      <c r="S777" s="154">
        <f>IF(ISERROR(VLOOKUP($H777,Validation!$O$2:$O$64,1,FALSE)),0,1)</f>
        <v>0</v>
      </c>
      <c r="T777" s="154">
        <f>IF(ISERROR(VLOOKUP($H777,Validation!$P$2:$P$64,1,FALSE)),0,1)</f>
        <v>0</v>
      </c>
      <c r="U777" s="154">
        <f>IF(ISERROR(VLOOKUP($H777,Validation!$Q$2:$Q$64,1,FALSE)),0,1)</f>
        <v>0</v>
      </c>
      <c r="V777" s="154">
        <f>IF(ISERROR(VLOOKUP($H777,Validation!$R$2:$R$64,1,FALSE)),0,1)</f>
        <v>0</v>
      </c>
      <c r="W777" s="154">
        <f>IF(ISERROR(VLOOKUP($H777,Validation!$S$2:$S$64,1,FALSE)),0,1)</f>
        <v>0</v>
      </c>
    </row>
    <row r="778" spans="1:23" ht="15.75" x14ac:dyDescent="0.25">
      <c r="A778" s="155">
        <v>2016</v>
      </c>
      <c r="B778">
        <v>5</v>
      </c>
      <c r="C778">
        <v>5</v>
      </c>
      <c r="D778">
        <v>126</v>
      </c>
      <c r="E778" t="s">
        <v>12</v>
      </c>
      <c r="G778" s="154">
        <f>SUM(P778:W778)</f>
        <v>0</v>
      </c>
      <c r="H778" t="s">
        <v>4182</v>
      </c>
      <c r="I778" t="s">
        <v>70</v>
      </c>
      <c r="J778" t="s">
        <v>74</v>
      </c>
      <c r="K778" t="s">
        <v>91</v>
      </c>
      <c r="L778">
        <v>191</v>
      </c>
      <c r="M778" t="s">
        <v>3108</v>
      </c>
      <c r="N778" t="s">
        <v>4183</v>
      </c>
      <c r="P778" s="154">
        <f>IF(ISERROR(VLOOKUP($H778,Validation!$L$2:$L$64,1,FALSE)),0,1)</f>
        <v>0</v>
      </c>
      <c r="Q778" s="154">
        <f>IF(ISERROR(VLOOKUP($H778,Validation!$M$2:$M$64,1,FALSE)),0,1)</f>
        <v>0</v>
      </c>
      <c r="R778" s="158">
        <f>IF(ISERROR(VLOOKUP($H778,Validation!$N$2:$N$64,1,FALSE)),0,1)</f>
        <v>0</v>
      </c>
      <c r="S778" s="154">
        <f>IF(ISERROR(VLOOKUP($H778,Validation!$O$2:$O$64,1,FALSE)),0,1)</f>
        <v>0</v>
      </c>
      <c r="T778" s="154">
        <f>IF(ISERROR(VLOOKUP($H778,Validation!$P$2:$P$64,1,FALSE)),0,1)</f>
        <v>0</v>
      </c>
      <c r="U778" s="154">
        <f>IF(ISERROR(VLOOKUP($H778,Validation!$Q$2:$Q$64,1,FALSE)),0,1)</f>
        <v>0</v>
      </c>
      <c r="V778" s="154">
        <f>IF(ISERROR(VLOOKUP($H778,Validation!$R$2:$R$64,1,FALSE)),0,1)</f>
        <v>0</v>
      </c>
      <c r="W778" s="154">
        <f>IF(ISERROR(VLOOKUP($H778,Validation!$S$2:$S$64,1,FALSE)),0,1)</f>
        <v>0</v>
      </c>
    </row>
    <row r="779" spans="1:23" ht="15.75" x14ac:dyDescent="0.25">
      <c r="A779" s="155">
        <v>2016</v>
      </c>
      <c r="B779">
        <v>5</v>
      </c>
      <c r="C779">
        <v>6</v>
      </c>
      <c r="D779">
        <v>127</v>
      </c>
      <c r="E779" t="s">
        <v>35</v>
      </c>
      <c r="G779" s="154">
        <f>SUM(P779:W779)</f>
        <v>0</v>
      </c>
      <c r="H779" t="s">
        <v>4184</v>
      </c>
      <c r="I779" t="s">
        <v>70</v>
      </c>
      <c r="J779" t="s">
        <v>71</v>
      </c>
      <c r="K779" t="s">
        <v>86</v>
      </c>
      <c r="L779">
        <v>179</v>
      </c>
      <c r="M779" t="s">
        <v>82</v>
      </c>
      <c r="N779" t="s">
        <v>1230</v>
      </c>
      <c r="P779" s="154">
        <f>IF(ISERROR(VLOOKUP($H779,Validation!$L$2:$L$64,1,FALSE)),0,1)</f>
        <v>0</v>
      </c>
      <c r="Q779" s="154">
        <f>IF(ISERROR(VLOOKUP($H779,Validation!$M$2:$M$64,1,FALSE)),0,1)</f>
        <v>0</v>
      </c>
      <c r="R779" s="158">
        <f>IF(ISERROR(VLOOKUP($H779,Validation!$N$2:$N$64,1,FALSE)),0,1)</f>
        <v>0</v>
      </c>
      <c r="S779" s="154">
        <f>IF(ISERROR(VLOOKUP($H779,Validation!$O$2:$O$64,1,FALSE)),0,1)</f>
        <v>0</v>
      </c>
      <c r="T779" s="154">
        <f>IF(ISERROR(VLOOKUP($H779,Validation!$P$2:$P$64,1,FALSE)),0,1)</f>
        <v>0</v>
      </c>
      <c r="U779" s="154">
        <f>IF(ISERROR(VLOOKUP($H779,Validation!$Q$2:$Q$64,1,FALSE)),0,1)</f>
        <v>0</v>
      </c>
      <c r="V779" s="154">
        <f>IF(ISERROR(VLOOKUP($H779,Validation!$R$2:$R$64,1,FALSE)),0,1)</f>
        <v>0</v>
      </c>
      <c r="W779" s="154">
        <f>IF(ISERROR(VLOOKUP($H779,Validation!$S$2:$S$64,1,FALSE)),0,1)</f>
        <v>0</v>
      </c>
    </row>
    <row r="780" spans="1:23" ht="15.75" x14ac:dyDescent="0.25">
      <c r="A780" s="155">
        <v>2016</v>
      </c>
      <c r="B780">
        <v>5</v>
      </c>
      <c r="C780">
        <v>7</v>
      </c>
      <c r="D780">
        <v>128</v>
      </c>
      <c r="E780" t="s">
        <v>16</v>
      </c>
      <c r="F780" t="s">
        <v>4185</v>
      </c>
      <c r="G780" s="154">
        <f>SUM(P780:W780)</f>
        <v>0</v>
      </c>
      <c r="H780" t="s">
        <v>4186</v>
      </c>
      <c r="I780" t="s">
        <v>121</v>
      </c>
      <c r="J780" t="s">
        <v>71</v>
      </c>
      <c r="K780" t="s">
        <v>77</v>
      </c>
      <c r="L780">
        <v>219</v>
      </c>
      <c r="M780" t="s">
        <v>3364</v>
      </c>
      <c r="N780" t="s">
        <v>4149</v>
      </c>
      <c r="P780" s="154">
        <f>IF(ISERROR(VLOOKUP($H780,Validation!$L$2:$L$64,1,FALSE)),0,1)</f>
        <v>0</v>
      </c>
      <c r="Q780" s="154">
        <f>IF(ISERROR(VLOOKUP($H780,Validation!$M$2:$M$64,1,FALSE)),0,1)</f>
        <v>0</v>
      </c>
      <c r="R780" s="158">
        <f>IF(ISERROR(VLOOKUP($H780,Validation!$N$2:$N$64,1,FALSE)),0,1)</f>
        <v>0</v>
      </c>
      <c r="S780" s="154">
        <f>IF(ISERROR(VLOOKUP($H780,Validation!$O$2:$O$64,1,FALSE)),0,1)</f>
        <v>0</v>
      </c>
      <c r="T780" s="154">
        <f>IF(ISERROR(VLOOKUP($H780,Validation!$P$2:$P$64,1,FALSE)),0,1)</f>
        <v>0</v>
      </c>
      <c r="U780" s="154">
        <f>IF(ISERROR(VLOOKUP($H780,Validation!$Q$2:$Q$64,1,FALSE)),0,1)</f>
        <v>0</v>
      </c>
      <c r="V780" s="154">
        <f>IF(ISERROR(VLOOKUP($H780,Validation!$R$2:$R$64,1,FALSE)),0,1)</f>
        <v>0</v>
      </c>
      <c r="W780" s="154">
        <f>IF(ISERROR(VLOOKUP($H780,Validation!$S$2:$S$64,1,FALSE)),0,1)</f>
        <v>0</v>
      </c>
    </row>
    <row r="781" spans="1:23" ht="15.75" x14ac:dyDescent="0.25">
      <c r="A781" s="155">
        <v>2016</v>
      </c>
      <c r="B781">
        <v>5</v>
      </c>
      <c r="C781">
        <v>8</v>
      </c>
      <c r="D781">
        <v>129</v>
      </c>
      <c r="E781" t="s">
        <v>10</v>
      </c>
      <c r="G781" s="154">
        <f>SUM(P781:W781)</f>
        <v>0</v>
      </c>
      <c r="H781" t="s">
        <v>4187</v>
      </c>
      <c r="I781" t="s">
        <v>79</v>
      </c>
      <c r="J781" t="s">
        <v>94</v>
      </c>
      <c r="K781" t="s">
        <v>77</v>
      </c>
      <c r="L781">
        <v>189</v>
      </c>
      <c r="M781" t="s">
        <v>98</v>
      </c>
      <c r="N781" t="s">
        <v>3527</v>
      </c>
      <c r="P781" s="154">
        <f>IF(ISERROR(VLOOKUP($H781,Validation!$L$2:$L$64,1,FALSE)),0,1)</f>
        <v>0</v>
      </c>
      <c r="Q781" s="154">
        <f>IF(ISERROR(VLOOKUP($H781,Validation!$M$2:$M$64,1,FALSE)),0,1)</f>
        <v>0</v>
      </c>
      <c r="R781" s="158">
        <f>IF(ISERROR(VLOOKUP($H781,Validation!$N$2:$N$64,1,FALSE)),0,1)</f>
        <v>0</v>
      </c>
      <c r="S781" s="154">
        <f>IF(ISERROR(VLOOKUP($H781,Validation!$O$2:$O$64,1,FALSE)),0,1)</f>
        <v>0</v>
      </c>
      <c r="T781" s="154">
        <f>IF(ISERROR(VLOOKUP($H781,Validation!$P$2:$P$64,1,FALSE)),0,1)</f>
        <v>0</v>
      </c>
      <c r="U781" s="154">
        <f>IF(ISERROR(VLOOKUP($H781,Validation!$Q$2:$Q$64,1,FALSE)),0,1)</f>
        <v>0</v>
      </c>
      <c r="V781" s="154">
        <f>IF(ISERROR(VLOOKUP($H781,Validation!$R$2:$R$64,1,FALSE)),0,1)</f>
        <v>0</v>
      </c>
      <c r="W781" s="154">
        <f>IF(ISERROR(VLOOKUP($H781,Validation!$S$2:$S$64,1,FALSE)),0,1)</f>
        <v>0</v>
      </c>
    </row>
    <row r="782" spans="1:23" ht="15.75" x14ac:dyDescent="0.25">
      <c r="A782" s="155">
        <v>2016</v>
      </c>
      <c r="B782">
        <v>5</v>
      </c>
      <c r="C782">
        <v>9</v>
      </c>
      <c r="D782">
        <v>130</v>
      </c>
      <c r="E782" t="s">
        <v>10</v>
      </c>
      <c r="F782" t="s">
        <v>4188</v>
      </c>
      <c r="G782" s="154">
        <f>SUM(P782:W782)</f>
        <v>0</v>
      </c>
      <c r="H782" t="s">
        <v>4189</v>
      </c>
      <c r="I782" t="s">
        <v>79</v>
      </c>
      <c r="J782" t="s">
        <v>80</v>
      </c>
      <c r="K782" t="s">
        <v>86</v>
      </c>
      <c r="L782">
        <v>202</v>
      </c>
      <c r="M782" t="s">
        <v>82</v>
      </c>
      <c r="N782" t="s">
        <v>3549</v>
      </c>
      <c r="P782" s="154">
        <f>IF(ISERROR(VLOOKUP($H782,Validation!$L$2:$L$64,1,FALSE)),0,1)</f>
        <v>0</v>
      </c>
      <c r="Q782" s="154">
        <f>IF(ISERROR(VLOOKUP($H782,Validation!$M$2:$M$64,1,FALSE)),0,1)</f>
        <v>0</v>
      </c>
      <c r="R782" s="158">
        <f>IF(ISERROR(VLOOKUP($H782,Validation!$N$2:$N$64,1,FALSE)),0,1)</f>
        <v>0</v>
      </c>
      <c r="S782" s="154">
        <f>IF(ISERROR(VLOOKUP($H782,Validation!$O$2:$O$64,1,FALSE)),0,1)</f>
        <v>0</v>
      </c>
      <c r="T782" s="154">
        <f>IF(ISERROR(VLOOKUP($H782,Validation!$P$2:$P$64,1,FALSE)),0,1)</f>
        <v>0</v>
      </c>
      <c r="U782" s="154">
        <f>IF(ISERROR(VLOOKUP($H782,Validation!$Q$2:$Q$64,1,FALSE)),0,1)</f>
        <v>0</v>
      </c>
      <c r="V782" s="154">
        <f>IF(ISERROR(VLOOKUP($H782,Validation!$R$2:$R$64,1,FALSE)),0,1)</f>
        <v>0</v>
      </c>
      <c r="W782" s="154">
        <f>IF(ISERROR(VLOOKUP($H782,Validation!$S$2:$S$64,1,FALSE)),0,1)</f>
        <v>0</v>
      </c>
    </row>
    <row r="783" spans="1:23" ht="15.75" x14ac:dyDescent="0.25">
      <c r="A783" s="155">
        <v>2016</v>
      </c>
      <c r="B783">
        <v>5</v>
      </c>
      <c r="C783">
        <v>10</v>
      </c>
      <c r="D783">
        <v>131</v>
      </c>
      <c r="E783" t="s">
        <v>15</v>
      </c>
      <c r="G783" s="154">
        <f>SUM(P783:W783)</f>
        <v>0</v>
      </c>
      <c r="H783" t="s">
        <v>4190</v>
      </c>
      <c r="I783" t="s">
        <v>121</v>
      </c>
      <c r="J783" t="s">
        <v>94</v>
      </c>
      <c r="K783" t="s">
        <v>91</v>
      </c>
      <c r="L783">
        <v>198</v>
      </c>
      <c r="M783" t="s">
        <v>98</v>
      </c>
      <c r="N783" t="s">
        <v>1211</v>
      </c>
      <c r="P783" s="154">
        <f>IF(ISERROR(VLOOKUP($H783,Validation!$L$2:$L$64,1,FALSE)),0,1)</f>
        <v>0</v>
      </c>
      <c r="Q783" s="154">
        <f>IF(ISERROR(VLOOKUP($H783,Validation!$M$2:$M$64,1,FALSE)),0,1)</f>
        <v>0</v>
      </c>
      <c r="R783" s="158">
        <f>IF(ISERROR(VLOOKUP($H783,Validation!$N$2:$N$64,1,FALSE)),0,1)</f>
        <v>0</v>
      </c>
      <c r="S783" s="154">
        <f>IF(ISERROR(VLOOKUP($H783,Validation!$O$2:$O$64,1,FALSE)),0,1)</f>
        <v>0</v>
      </c>
      <c r="T783" s="154">
        <f>IF(ISERROR(VLOOKUP($H783,Validation!$P$2:$P$64,1,FALSE)),0,1)</f>
        <v>0</v>
      </c>
      <c r="U783" s="154">
        <f>IF(ISERROR(VLOOKUP($H783,Validation!$Q$2:$Q$64,1,FALSE)),0,1)</f>
        <v>0</v>
      </c>
      <c r="V783" s="154">
        <f>IF(ISERROR(VLOOKUP($H783,Validation!$R$2:$R$64,1,FALSE)),0,1)</f>
        <v>0</v>
      </c>
      <c r="W783" s="154">
        <f>IF(ISERROR(VLOOKUP($H783,Validation!$S$2:$S$64,1,FALSE)),0,1)</f>
        <v>0</v>
      </c>
    </row>
    <row r="784" spans="1:23" ht="15.75" x14ac:dyDescent="0.25">
      <c r="A784" s="155">
        <v>2016</v>
      </c>
      <c r="B784">
        <v>5</v>
      </c>
      <c r="C784">
        <v>11</v>
      </c>
      <c r="D784">
        <v>132</v>
      </c>
      <c r="E784" t="s">
        <v>24</v>
      </c>
      <c r="G784" s="154">
        <f>SUM(P784:W784)</f>
        <v>0</v>
      </c>
      <c r="H784" t="s">
        <v>4191</v>
      </c>
      <c r="I784" t="s">
        <v>79</v>
      </c>
      <c r="J784" t="s">
        <v>81</v>
      </c>
      <c r="K784" t="s">
        <v>86</v>
      </c>
      <c r="L784">
        <v>205</v>
      </c>
      <c r="M784" t="s">
        <v>92</v>
      </c>
      <c r="N784" t="s">
        <v>3297</v>
      </c>
      <c r="P784" s="154">
        <f>IF(ISERROR(VLOOKUP($H784,Validation!$L$2:$L$64,1,FALSE)),0,1)</f>
        <v>0</v>
      </c>
      <c r="Q784" s="154">
        <f>IF(ISERROR(VLOOKUP($H784,Validation!$M$2:$M$64,1,FALSE)),0,1)</f>
        <v>0</v>
      </c>
      <c r="R784" s="158">
        <f>IF(ISERROR(VLOOKUP($H784,Validation!$N$2:$N$64,1,FALSE)),0,1)</f>
        <v>0</v>
      </c>
      <c r="S784" s="154">
        <f>IF(ISERROR(VLOOKUP($H784,Validation!$O$2:$O$64,1,FALSE)),0,1)</f>
        <v>0</v>
      </c>
      <c r="T784" s="154">
        <f>IF(ISERROR(VLOOKUP($H784,Validation!$P$2:$P$64,1,FALSE)),0,1)</f>
        <v>0</v>
      </c>
      <c r="U784" s="154">
        <f>IF(ISERROR(VLOOKUP($H784,Validation!$Q$2:$Q$64,1,FALSE)),0,1)</f>
        <v>0</v>
      </c>
      <c r="V784" s="154">
        <f>IF(ISERROR(VLOOKUP($H784,Validation!$R$2:$R$64,1,FALSE)),0,1)</f>
        <v>0</v>
      </c>
      <c r="W784" s="154">
        <f>IF(ISERROR(VLOOKUP($H784,Validation!$S$2:$S$64,1,FALSE)),0,1)</f>
        <v>0</v>
      </c>
    </row>
    <row r="785" spans="1:23" ht="15.75" x14ac:dyDescent="0.25">
      <c r="A785" s="155">
        <v>2016</v>
      </c>
      <c r="B785">
        <v>5</v>
      </c>
      <c r="C785">
        <v>12</v>
      </c>
      <c r="D785">
        <v>133</v>
      </c>
      <c r="E785" t="s">
        <v>27</v>
      </c>
      <c r="G785" s="154">
        <f>SUM(P785:W785)</f>
        <v>1</v>
      </c>
      <c r="H785" t="s">
        <v>628</v>
      </c>
      <c r="I785" t="s">
        <v>79</v>
      </c>
      <c r="J785" t="s">
        <v>71</v>
      </c>
      <c r="K785" t="s">
        <v>72</v>
      </c>
      <c r="L785">
        <v>180</v>
      </c>
      <c r="M785" t="s">
        <v>82</v>
      </c>
      <c r="N785" t="s">
        <v>3282</v>
      </c>
      <c r="P785" s="154">
        <f>IF(ISERROR(VLOOKUP($H785,Validation!$L$2:$L$64,1,FALSE)),0,1)</f>
        <v>0</v>
      </c>
      <c r="Q785" s="154">
        <f>IF(ISERROR(VLOOKUP($H785,Validation!$M$2:$M$64,1,FALSE)),0,1)</f>
        <v>0</v>
      </c>
      <c r="R785" s="158">
        <f>IF(ISERROR(VLOOKUP($H785,Validation!$N$2:$N$64,1,FALSE)),0,1)</f>
        <v>0</v>
      </c>
      <c r="S785" s="154">
        <f>IF(ISERROR(VLOOKUP($H785,Validation!$O$2:$O$64,1,FALSE)),0,1)</f>
        <v>0</v>
      </c>
      <c r="T785" s="154">
        <f>IF(ISERROR(VLOOKUP($H785,Validation!$P$2:$P$64,1,FALSE)),0,1)</f>
        <v>0</v>
      </c>
      <c r="U785" s="154">
        <f>IF(ISERROR(VLOOKUP($H785,Validation!$Q$2:$Q$64,1,FALSE)),0,1)</f>
        <v>0</v>
      </c>
      <c r="V785" s="154">
        <f>IF(ISERROR(VLOOKUP($H785,Validation!$R$2:$R$64,1,FALSE)),0,1)</f>
        <v>0</v>
      </c>
      <c r="W785" s="154">
        <f>IF(ISERROR(VLOOKUP($H785,Validation!$S$2:$S$64,1,FALSE)),0,1)</f>
        <v>1</v>
      </c>
    </row>
    <row r="786" spans="1:23" ht="15.75" x14ac:dyDescent="0.25">
      <c r="A786" s="155">
        <v>2016</v>
      </c>
      <c r="B786">
        <v>5</v>
      </c>
      <c r="C786">
        <v>13</v>
      </c>
      <c r="D786">
        <v>134</v>
      </c>
      <c r="E786" t="s">
        <v>11</v>
      </c>
      <c r="G786" s="154">
        <f>SUM(P786:W786)</f>
        <v>0</v>
      </c>
      <c r="H786" t="s">
        <v>4192</v>
      </c>
      <c r="I786" t="s">
        <v>121</v>
      </c>
      <c r="J786" t="s">
        <v>71</v>
      </c>
      <c r="K786" t="s">
        <v>77</v>
      </c>
      <c r="L786">
        <v>195</v>
      </c>
      <c r="M786" t="s">
        <v>73</v>
      </c>
      <c r="N786" t="s">
        <v>3280</v>
      </c>
      <c r="P786" s="154">
        <f>IF(ISERROR(VLOOKUP($H786,Validation!$L$2:$L$64,1,FALSE)),0,1)</f>
        <v>0</v>
      </c>
      <c r="Q786" s="154">
        <f>IF(ISERROR(VLOOKUP($H786,Validation!$M$2:$M$64,1,FALSE)),0,1)</f>
        <v>0</v>
      </c>
      <c r="R786" s="158">
        <f>IF(ISERROR(VLOOKUP($H786,Validation!$N$2:$N$64,1,FALSE)),0,1)</f>
        <v>0</v>
      </c>
      <c r="S786" s="154">
        <f>IF(ISERROR(VLOOKUP($H786,Validation!$O$2:$O$64,1,FALSE)),0,1)</f>
        <v>0</v>
      </c>
      <c r="T786" s="154">
        <f>IF(ISERROR(VLOOKUP($H786,Validation!$P$2:$P$64,1,FALSE)),0,1)</f>
        <v>0</v>
      </c>
      <c r="U786" s="154">
        <f>IF(ISERROR(VLOOKUP($H786,Validation!$Q$2:$Q$64,1,FALSE)),0,1)</f>
        <v>0</v>
      </c>
      <c r="V786" s="154">
        <f>IF(ISERROR(VLOOKUP($H786,Validation!$R$2:$R$64,1,FALSE)),0,1)</f>
        <v>0</v>
      </c>
      <c r="W786" s="154">
        <f>IF(ISERROR(VLOOKUP($H786,Validation!$S$2:$S$64,1,FALSE)),0,1)</f>
        <v>0</v>
      </c>
    </row>
    <row r="787" spans="1:23" ht="15.75" x14ac:dyDescent="0.25">
      <c r="A787" s="155">
        <v>2016</v>
      </c>
      <c r="B787">
        <v>5</v>
      </c>
      <c r="C787">
        <v>14</v>
      </c>
      <c r="D787">
        <v>135</v>
      </c>
      <c r="E787" t="s">
        <v>9</v>
      </c>
      <c r="G787" s="154">
        <f>SUM(P787:W787)</f>
        <v>0</v>
      </c>
      <c r="H787" t="s">
        <v>4193</v>
      </c>
      <c r="I787" t="s">
        <v>90</v>
      </c>
      <c r="J787" t="s">
        <v>88</v>
      </c>
      <c r="K787" t="s">
        <v>91</v>
      </c>
      <c r="L787">
        <v>192</v>
      </c>
      <c r="M787" t="s">
        <v>3312</v>
      </c>
      <c r="N787" t="s">
        <v>3379</v>
      </c>
      <c r="P787" s="154">
        <f>IF(ISERROR(VLOOKUP($H787,Validation!$L$2:$L$64,1,FALSE)),0,1)</f>
        <v>0</v>
      </c>
      <c r="Q787" s="154">
        <f>IF(ISERROR(VLOOKUP($H787,Validation!$M$2:$M$64,1,FALSE)),0,1)</f>
        <v>0</v>
      </c>
      <c r="R787" s="158">
        <f>IF(ISERROR(VLOOKUP($H787,Validation!$N$2:$N$64,1,FALSE)),0,1)</f>
        <v>0</v>
      </c>
      <c r="S787" s="154">
        <f>IF(ISERROR(VLOOKUP($H787,Validation!$O$2:$O$64,1,FALSE)),0,1)</f>
        <v>0</v>
      </c>
      <c r="T787" s="154">
        <f>IF(ISERROR(VLOOKUP($H787,Validation!$P$2:$P$64,1,FALSE)),0,1)</f>
        <v>0</v>
      </c>
      <c r="U787" s="154">
        <f>IF(ISERROR(VLOOKUP($H787,Validation!$Q$2:$Q$64,1,FALSE)),0,1)</f>
        <v>0</v>
      </c>
      <c r="V787" s="154">
        <f>IF(ISERROR(VLOOKUP($H787,Validation!$R$2:$R$64,1,FALSE)),0,1)</f>
        <v>0</v>
      </c>
      <c r="W787" s="154">
        <f>IF(ISERROR(VLOOKUP($H787,Validation!$S$2:$S$64,1,FALSE)),0,1)</f>
        <v>0</v>
      </c>
    </row>
    <row r="788" spans="1:23" ht="15.75" x14ac:dyDescent="0.25">
      <c r="A788" s="155">
        <v>2016</v>
      </c>
      <c r="B788">
        <v>5</v>
      </c>
      <c r="C788">
        <v>15</v>
      </c>
      <c r="D788">
        <v>136</v>
      </c>
      <c r="E788" t="s">
        <v>9</v>
      </c>
      <c r="F788" t="s">
        <v>4194</v>
      </c>
      <c r="G788" s="154">
        <f>SUM(P788:W788)</f>
        <v>0</v>
      </c>
      <c r="H788" t="s">
        <v>4195</v>
      </c>
      <c r="I788" t="s">
        <v>79</v>
      </c>
      <c r="J788" t="s">
        <v>74</v>
      </c>
      <c r="K788" t="s">
        <v>75</v>
      </c>
      <c r="L788">
        <v>180</v>
      </c>
      <c r="M788" t="s">
        <v>3476</v>
      </c>
      <c r="N788" t="s">
        <v>3721</v>
      </c>
      <c r="P788" s="154">
        <f>IF(ISERROR(VLOOKUP($H788,Validation!$L$2:$L$64,1,FALSE)),0,1)</f>
        <v>0</v>
      </c>
      <c r="Q788" s="154">
        <f>IF(ISERROR(VLOOKUP($H788,Validation!$M$2:$M$64,1,FALSE)),0,1)</f>
        <v>0</v>
      </c>
      <c r="R788" s="158">
        <f>IF(ISERROR(VLOOKUP($H788,Validation!$N$2:$N$64,1,FALSE)),0,1)</f>
        <v>0</v>
      </c>
      <c r="S788" s="154">
        <f>IF(ISERROR(VLOOKUP($H788,Validation!$O$2:$O$64,1,FALSE)),0,1)</f>
        <v>0</v>
      </c>
      <c r="T788" s="154">
        <f>IF(ISERROR(VLOOKUP($H788,Validation!$P$2:$P$64,1,FALSE)),0,1)</f>
        <v>0</v>
      </c>
      <c r="U788" s="154">
        <f>IF(ISERROR(VLOOKUP($H788,Validation!$Q$2:$Q$64,1,FALSE)),0,1)</f>
        <v>0</v>
      </c>
      <c r="V788" s="154">
        <f>IF(ISERROR(VLOOKUP($H788,Validation!$R$2:$R$64,1,FALSE)),0,1)</f>
        <v>0</v>
      </c>
      <c r="W788" s="154">
        <f>IF(ISERROR(VLOOKUP($H788,Validation!$S$2:$S$64,1,FALSE)),0,1)</f>
        <v>0</v>
      </c>
    </row>
    <row r="789" spans="1:23" ht="15.75" x14ac:dyDescent="0.25">
      <c r="A789" s="155">
        <v>2016</v>
      </c>
      <c r="B789">
        <v>5</v>
      </c>
      <c r="C789">
        <v>16</v>
      </c>
      <c r="D789">
        <v>137</v>
      </c>
      <c r="E789" t="s">
        <v>17</v>
      </c>
      <c r="G789" s="154">
        <f>SUM(P789:W789)</f>
        <v>0</v>
      </c>
      <c r="H789" t="s">
        <v>4196</v>
      </c>
      <c r="I789" t="s">
        <v>79</v>
      </c>
      <c r="J789" t="s">
        <v>71</v>
      </c>
      <c r="K789" t="s">
        <v>86</v>
      </c>
      <c r="L789">
        <v>187</v>
      </c>
      <c r="M789" t="s">
        <v>73</v>
      </c>
      <c r="N789" t="s">
        <v>3369</v>
      </c>
      <c r="P789" s="154">
        <f>IF(ISERROR(VLOOKUP($H789,Validation!$L$2:$L$64,1,FALSE)),0,1)</f>
        <v>0</v>
      </c>
      <c r="Q789" s="154">
        <f>IF(ISERROR(VLOOKUP($H789,Validation!$M$2:$M$64,1,FALSE)),0,1)</f>
        <v>0</v>
      </c>
      <c r="R789" s="158">
        <f>IF(ISERROR(VLOOKUP($H789,Validation!$N$2:$N$64,1,FALSE)),0,1)</f>
        <v>0</v>
      </c>
      <c r="S789" s="154">
        <f>IF(ISERROR(VLOOKUP($H789,Validation!$O$2:$O$64,1,FALSE)),0,1)</f>
        <v>0</v>
      </c>
      <c r="T789" s="154">
        <f>IF(ISERROR(VLOOKUP($H789,Validation!$P$2:$P$64,1,FALSE)),0,1)</f>
        <v>0</v>
      </c>
      <c r="U789" s="154">
        <f>IF(ISERROR(VLOOKUP($H789,Validation!$Q$2:$Q$64,1,FALSE)),0,1)</f>
        <v>0</v>
      </c>
      <c r="V789" s="154">
        <f>IF(ISERROR(VLOOKUP($H789,Validation!$R$2:$R$64,1,FALSE)),0,1)</f>
        <v>0</v>
      </c>
      <c r="W789" s="154">
        <f>IF(ISERROR(VLOOKUP($H789,Validation!$S$2:$S$64,1,FALSE)),0,1)</f>
        <v>0</v>
      </c>
    </row>
    <row r="790" spans="1:23" ht="15.75" x14ac:dyDescent="0.25">
      <c r="A790" s="155">
        <v>2016</v>
      </c>
      <c r="B790">
        <v>5</v>
      </c>
      <c r="C790">
        <v>17</v>
      </c>
      <c r="D790">
        <v>138</v>
      </c>
      <c r="E790" t="s">
        <v>3081</v>
      </c>
      <c r="G790" s="154">
        <f>SUM(P790:W790)</f>
        <v>0</v>
      </c>
      <c r="H790" t="s">
        <v>4197</v>
      </c>
      <c r="I790" t="s">
        <v>70</v>
      </c>
      <c r="J790" t="s">
        <v>74</v>
      </c>
      <c r="K790" t="s">
        <v>120</v>
      </c>
      <c r="L790">
        <v>150</v>
      </c>
      <c r="M790" t="s">
        <v>3886</v>
      </c>
      <c r="N790" t="s">
        <v>4198</v>
      </c>
      <c r="P790" s="154">
        <f>IF(ISERROR(VLOOKUP($H790,Validation!$L$2:$L$64,1,FALSE)),0,1)</f>
        <v>0</v>
      </c>
      <c r="Q790" s="154">
        <f>IF(ISERROR(VLOOKUP($H790,Validation!$M$2:$M$64,1,FALSE)),0,1)</f>
        <v>0</v>
      </c>
      <c r="R790" s="158">
        <f>IF(ISERROR(VLOOKUP($H790,Validation!$N$2:$N$64,1,FALSE)),0,1)</f>
        <v>0</v>
      </c>
      <c r="S790" s="154">
        <f>IF(ISERROR(VLOOKUP($H790,Validation!$O$2:$O$64,1,FALSE)),0,1)</f>
        <v>0</v>
      </c>
      <c r="T790" s="154">
        <f>IF(ISERROR(VLOOKUP($H790,Validation!$P$2:$P$64,1,FALSE)),0,1)</f>
        <v>0</v>
      </c>
      <c r="U790" s="154">
        <f>IF(ISERROR(VLOOKUP($H790,Validation!$Q$2:$Q$64,1,FALSE)),0,1)</f>
        <v>0</v>
      </c>
      <c r="V790" s="154">
        <f>IF(ISERROR(VLOOKUP($H790,Validation!$R$2:$R$64,1,FALSE)),0,1)</f>
        <v>0</v>
      </c>
      <c r="W790" s="154">
        <f>IF(ISERROR(VLOOKUP($H790,Validation!$S$2:$S$64,1,FALSE)),0,1)</f>
        <v>0</v>
      </c>
    </row>
    <row r="791" spans="1:23" ht="15.75" x14ac:dyDescent="0.25">
      <c r="A791" s="155">
        <v>2016</v>
      </c>
      <c r="B791">
        <v>5</v>
      </c>
      <c r="C791">
        <v>18</v>
      </c>
      <c r="D791">
        <v>139</v>
      </c>
      <c r="E791" t="s">
        <v>28</v>
      </c>
      <c r="G791" s="154">
        <f>SUM(P791:W791)</f>
        <v>0</v>
      </c>
      <c r="H791" t="s">
        <v>4199</v>
      </c>
      <c r="I791" t="s">
        <v>79</v>
      </c>
      <c r="J791" t="s">
        <v>94</v>
      </c>
      <c r="K791" t="s">
        <v>86</v>
      </c>
      <c r="L791">
        <v>176</v>
      </c>
      <c r="M791" t="s">
        <v>98</v>
      </c>
      <c r="N791" t="s">
        <v>1107</v>
      </c>
      <c r="P791" s="154">
        <f>IF(ISERROR(VLOOKUP($H791,Validation!$L$2:$L$64,1,FALSE)),0,1)</f>
        <v>0</v>
      </c>
      <c r="Q791" s="154">
        <f>IF(ISERROR(VLOOKUP($H791,Validation!$M$2:$M$64,1,FALSE)),0,1)</f>
        <v>0</v>
      </c>
      <c r="R791" s="158">
        <f>IF(ISERROR(VLOOKUP($H791,Validation!$N$2:$N$64,1,FALSE)),0,1)</f>
        <v>0</v>
      </c>
      <c r="S791" s="154">
        <f>IF(ISERROR(VLOOKUP($H791,Validation!$O$2:$O$64,1,FALSE)),0,1)</f>
        <v>0</v>
      </c>
      <c r="T791" s="154">
        <f>IF(ISERROR(VLOOKUP($H791,Validation!$P$2:$P$64,1,FALSE)),0,1)</f>
        <v>0</v>
      </c>
      <c r="U791" s="154">
        <f>IF(ISERROR(VLOOKUP($H791,Validation!$Q$2:$Q$64,1,FALSE)),0,1)</f>
        <v>0</v>
      </c>
      <c r="V791" s="154">
        <f>IF(ISERROR(VLOOKUP($H791,Validation!$R$2:$R$64,1,FALSE)),0,1)</f>
        <v>0</v>
      </c>
      <c r="W791" s="154">
        <f>IF(ISERROR(VLOOKUP($H791,Validation!$S$2:$S$64,1,FALSE)),0,1)</f>
        <v>0</v>
      </c>
    </row>
    <row r="792" spans="1:23" ht="15.75" x14ac:dyDescent="0.25">
      <c r="A792" s="155">
        <v>2016</v>
      </c>
      <c r="B792">
        <v>5</v>
      </c>
      <c r="C792">
        <v>19</v>
      </c>
      <c r="D792">
        <v>140</v>
      </c>
      <c r="E792" t="s">
        <v>34</v>
      </c>
      <c r="F792" t="s">
        <v>4200</v>
      </c>
      <c r="G792" s="154">
        <f>SUM(P792:W792)</f>
        <v>0</v>
      </c>
      <c r="H792" t="s">
        <v>4201</v>
      </c>
      <c r="I792" t="s">
        <v>79</v>
      </c>
      <c r="J792" t="s">
        <v>71</v>
      </c>
      <c r="K792" t="s">
        <v>86</v>
      </c>
      <c r="L792">
        <v>189</v>
      </c>
      <c r="M792" t="s">
        <v>73</v>
      </c>
      <c r="N792" t="s">
        <v>3339</v>
      </c>
      <c r="P792" s="154">
        <f>IF(ISERROR(VLOOKUP($H792,Validation!$L$2:$L$64,1,FALSE)),0,1)</f>
        <v>0</v>
      </c>
      <c r="Q792" s="154">
        <f>IF(ISERROR(VLOOKUP($H792,Validation!$M$2:$M$64,1,FALSE)),0,1)</f>
        <v>0</v>
      </c>
      <c r="R792" s="158">
        <f>IF(ISERROR(VLOOKUP($H792,Validation!$N$2:$N$64,1,FALSE)),0,1)</f>
        <v>0</v>
      </c>
      <c r="S792" s="154">
        <f>IF(ISERROR(VLOOKUP($H792,Validation!$O$2:$O$64,1,FALSE)),0,1)</f>
        <v>0</v>
      </c>
      <c r="T792" s="154">
        <f>IF(ISERROR(VLOOKUP($H792,Validation!$P$2:$P$64,1,FALSE)),0,1)</f>
        <v>0</v>
      </c>
      <c r="U792" s="154">
        <f>IF(ISERROR(VLOOKUP($H792,Validation!$Q$2:$Q$64,1,FALSE)),0,1)</f>
        <v>0</v>
      </c>
      <c r="V792" s="154">
        <f>IF(ISERROR(VLOOKUP($H792,Validation!$R$2:$R$64,1,FALSE)),0,1)</f>
        <v>0</v>
      </c>
      <c r="W792" s="154">
        <f>IF(ISERROR(VLOOKUP($H792,Validation!$S$2:$S$64,1,FALSE)),0,1)</f>
        <v>0</v>
      </c>
    </row>
    <row r="793" spans="1:23" ht="15.75" x14ac:dyDescent="0.25">
      <c r="A793" s="155">
        <v>2016</v>
      </c>
      <c r="B793">
        <v>5</v>
      </c>
      <c r="C793">
        <v>20</v>
      </c>
      <c r="D793">
        <v>141</v>
      </c>
      <c r="E793" t="s">
        <v>26</v>
      </c>
      <c r="G793" s="154">
        <f>SUM(P793:W793)</f>
        <v>0</v>
      </c>
      <c r="H793" t="s">
        <v>607</v>
      </c>
      <c r="I793" t="s">
        <v>90</v>
      </c>
      <c r="J793" t="s">
        <v>74</v>
      </c>
      <c r="K793" t="s">
        <v>100</v>
      </c>
      <c r="L793">
        <v>202</v>
      </c>
      <c r="M793" t="s">
        <v>73</v>
      </c>
      <c r="N793" t="s">
        <v>1076</v>
      </c>
      <c r="P793" s="154">
        <f>IF(ISERROR(VLOOKUP($H793,Validation!$L$2:$L$64,1,FALSE)),0,1)</f>
        <v>0</v>
      </c>
      <c r="Q793" s="154">
        <f>IF(ISERROR(VLOOKUP($H793,Validation!$M$2:$M$64,1,FALSE)),0,1)</f>
        <v>0</v>
      </c>
      <c r="R793" s="158">
        <f>IF(ISERROR(VLOOKUP($H793,Validation!$N$2:$N$64,1,FALSE)),0,1)</f>
        <v>0</v>
      </c>
      <c r="S793" s="154">
        <f>IF(ISERROR(VLOOKUP($H793,Validation!$O$2:$O$64,1,FALSE)),0,1)</f>
        <v>0</v>
      </c>
      <c r="T793" s="154">
        <f>IF(ISERROR(VLOOKUP($H793,Validation!$P$2:$P$64,1,FALSE)),0,1)</f>
        <v>0</v>
      </c>
      <c r="U793" s="154">
        <f>IF(ISERROR(VLOOKUP($H793,Validation!$Q$2:$Q$64,1,FALSE)),0,1)</f>
        <v>0</v>
      </c>
      <c r="V793" s="154">
        <f>IF(ISERROR(VLOOKUP($H793,Validation!$R$2:$R$64,1,FALSE)),0,1)</f>
        <v>0</v>
      </c>
      <c r="W793" s="154">
        <f>IF(ISERROR(VLOOKUP($H793,Validation!$S$2:$S$64,1,FALSE)),0,1)</f>
        <v>0</v>
      </c>
    </row>
    <row r="794" spans="1:23" ht="15.75" x14ac:dyDescent="0.25">
      <c r="A794" s="155">
        <v>2016</v>
      </c>
      <c r="B794">
        <v>5</v>
      </c>
      <c r="C794">
        <v>21</v>
      </c>
      <c r="D794">
        <v>142</v>
      </c>
      <c r="E794" t="s">
        <v>20</v>
      </c>
      <c r="G794" s="154">
        <f>SUM(P794:W794)</f>
        <v>0</v>
      </c>
      <c r="H794" t="s">
        <v>4202</v>
      </c>
      <c r="I794" t="s">
        <v>70</v>
      </c>
      <c r="J794" t="s">
        <v>74</v>
      </c>
      <c r="K794" t="s">
        <v>78</v>
      </c>
      <c r="L794">
        <v>180</v>
      </c>
      <c r="M794" t="s">
        <v>4203</v>
      </c>
      <c r="N794" t="s">
        <v>3262</v>
      </c>
      <c r="P794" s="154">
        <f>IF(ISERROR(VLOOKUP($H794,Validation!$L$2:$L$64,1,FALSE)),0,1)</f>
        <v>0</v>
      </c>
      <c r="Q794" s="154">
        <f>IF(ISERROR(VLOOKUP($H794,Validation!$M$2:$M$64,1,FALSE)),0,1)</f>
        <v>0</v>
      </c>
      <c r="R794" s="158">
        <f>IF(ISERROR(VLOOKUP($H794,Validation!$N$2:$N$64,1,FALSE)),0,1)</f>
        <v>0</v>
      </c>
      <c r="S794" s="154">
        <f>IF(ISERROR(VLOOKUP($H794,Validation!$O$2:$O$64,1,FALSE)),0,1)</f>
        <v>0</v>
      </c>
      <c r="T794" s="154">
        <f>IF(ISERROR(VLOOKUP($H794,Validation!$P$2:$P$64,1,FALSE)),0,1)</f>
        <v>0</v>
      </c>
      <c r="U794" s="154">
        <f>IF(ISERROR(VLOOKUP($H794,Validation!$Q$2:$Q$64,1,FALSE)),0,1)</f>
        <v>0</v>
      </c>
      <c r="V794" s="154">
        <f>IF(ISERROR(VLOOKUP($H794,Validation!$R$2:$R$64,1,FALSE)),0,1)</f>
        <v>0</v>
      </c>
      <c r="W794" s="154">
        <f>IF(ISERROR(VLOOKUP($H794,Validation!$S$2:$S$64,1,FALSE)),0,1)</f>
        <v>0</v>
      </c>
    </row>
    <row r="795" spans="1:23" ht="15.75" x14ac:dyDescent="0.25">
      <c r="A795" s="155">
        <v>2016</v>
      </c>
      <c r="B795">
        <v>5</v>
      </c>
      <c r="C795">
        <v>22</v>
      </c>
      <c r="D795">
        <v>143</v>
      </c>
      <c r="E795" t="s">
        <v>13</v>
      </c>
      <c r="G795" s="154">
        <f>SUM(P795:W795)</f>
        <v>0</v>
      </c>
      <c r="H795" t="s">
        <v>4204</v>
      </c>
      <c r="I795" t="s">
        <v>3260</v>
      </c>
      <c r="J795" t="s">
        <v>3102</v>
      </c>
      <c r="K795" t="s">
        <v>86</v>
      </c>
      <c r="L795">
        <v>187</v>
      </c>
      <c r="M795" t="s">
        <v>98</v>
      </c>
      <c r="N795" t="s">
        <v>3717</v>
      </c>
      <c r="P795" s="154">
        <f>IF(ISERROR(VLOOKUP($H795,Validation!$L$2:$L$64,1,FALSE)),0,1)</f>
        <v>0</v>
      </c>
      <c r="Q795" s="154">
        <f>IF(ISERROR(VLOOKUP($H795,Validation!$M$2:$M$64,1,FALSE)),0,1)</f>
        <v>0</v>
      </c>
      <c r="R795" s="158">
        <f>IF(ISERROR(VLOOKUP($H795,Validation!$N$2:$N$64,1,FALSE)),0,1)</f>
        <v>0</v>
      </c>
      <c r="S795" s="154">
        <f>IF(ISERROR(VLOOKUP($H795,Validation!$O$2:$O$64,1,FALSE)),0,1)</f>
        <v>0</v>
      </c>
      <c r="T795" s="154">
        <f>IF(ISERROR(VLOOKUP($H795,Validation!$P$2:$P$64,1,FALSE)),0,1)</f>
        <v>0</v>
      </c>
      <c r="U795" s="154">
        <f>IF(ISERROR(VLOOKUP($H795,Validation!$Q$2:$Q$64,1,FALSE)),0,1)</f>
        <v>0</v>
      </c>
      <c r="V795" s="154">
        <f>IF(ISERROR(VLOOKUP($H795,Validation!$R$2:$R$64,1,FALSE)),0,1)</f>
        <v>0</v>
      </c>
      <c r="W795" s="154">
        <f>IF(ISERROR(VLOOKUP($H795,Validation!$S$2:$S$64,1,FALSE)),0,1)</f>
        <v>0</v>
      </c>
    </row>
    <row r="796" spans="1:23" ht="15.75" x14ac:dyDescent="0.25">
      <c r="A796" s="155">
        <v>2016</v>
      </c>
      <c r="B796">
        <v>5</v>
      </c>
      <c r="C796">
        <v>23</v>
      </c>
      <c r="D796">
        <v>144</v>
      </c>
      <c r="E796" t="s">
        <v>31</v>
      </c>
      <c r="F796" t="s">
        <v>4205</v>
      </c>
      <c r="G796" s="154">
        <f>SUM(P796:W796)</f>
        <v>0</v>
      </c>
      <c r="H796" t="s">
        <v>359</v>
      </c>
      <c r="I796" t="s">
        <v>70</v>
      </c>
      <c r="J796" t="s">
        <v>71</v>
      </c>
      <c r="K796" t="s">
        <v>72</v>
      </c>
      <c r="L796">
        <v>192</v>
      </c>
      <c r="M796" t="s">
        <v>82</v>
      </c>
      <c r="N796" t="s">
        <v>1121</v>
      </c>
      <c r="P796" s="154">
        <f>IF(ISERROR(VLOOKUP($H796,Validation!$L$2:$L$64,1,FALSE)),0,1)</f>
        <v>0</v>
      </c>
      <c r="Q796" s="154">
        <f>IF(ISERROR(VLOOKUP($H796,Validation!$M$2:$M$64,1,FALSE)),0,1)</f>
        <v>0</v>
      </c>
      <c r="R796" s="158">
        <f>IF(ISERROR(VLOOKUP($H796,Validation!$N$2:$N$64,1,FALSE)),0,1)</f>
        <v>0</v>
      </c>
      <c r="S796" s="154">
        <f>IF(ISERROR(VLOOKUP($H796,Validation!$O$2:$O$64,1,FALSE)),0,1)</f>
        <v>0</v>
      </c>
      <c r="T796" s="154">
        <f>IF(ISERROR(VLOOKUP($H796,Validation!$P$2:$P$64,1,FALSE)),0,1)</f>
        <v>0</v>
      </c>
      <c r="U796" s="154">
        <f>IF(ISERROR(VLOOKUP($H796,Validation!$Q$2:$Q$64,1,FALSE)),0,1)</f>
        <v>0</v>
      </c>
      <c r="V796" s="154">
        <f>IF(ISERROR(VLOOKUP($H796,Validation!$R$2:$R$64,1,FALSE)),0,1)</f>
        <v>0</v>
      </c>
      <c r="W796" s="154">
        <f>IF(ISERROR(VLOOKUP($H796,Validation!$S$2:$S$64,1,FALSE)),0,1)</f>
        <v>0</v>
      </c>
    </row>
    <row r="797" spans="1:23" ht="15.75" x14ac:dyDescent="0.25">
      <c r="A797" s="155">
        <v>2016</v>
      </c>
      <c r="B797">
        <v>5</v>
      </c>
      <c r="C797">
        <v>24</v>
      </c>
      <c r="D797">
        <v>145</v>
      </c>
      <c r="E797" t="s">
        <v>1119</v>
      </c>
      <c r="F797" t="s">
        <v>4206</v>
      </c>
      <c r="G797" s="154">
        <f>SUM(P797:W797)</f>
        <v>0</v>
      </c>
      <c r="H797" t="s">
        <v>392</v>
      </c>
      <c r="I797" t="s">
        <v>90</v>
      </c>
      <c r="J797" t="s">
        <v>71</v>
      </c>
      <c r="K797" t="s">
        <v>86</v>
      </c>
      <c r="L797">
        <v>190</v>
      </c>
      <c r="M797" t="s">
        <v>82</v>
      </c>
      <c r="N797" t="s">
        <v>1230</v>
      </c>
      <c r="P797" s="154">
        <f>IF(ISERROR(VLOOKUP($H797,Validation!$L$2:$L$64,1,FALSE)),0,1)</f>
        <v>0</v>
      </c>
      <c r="Q797" s="154">
        <f>IF(ISERROR(VLOOKUP($H797,Validation!$M$2:$M$64,1,FALSE)),0,1)</f>
        <v>0</v>
      </c>
      <c r="R797" s="158">
        <f>IF(ISERROR(VLOOKUP($H797,Validation!$N$2:$N$64,1,FALSE)),0,1)</f>
        <v>0</v>
      </c>
      <c r="S797" s="154">
        <f>IF(ISERROR(VLOOKUP($H797,Validation!$O$2:$O$64,1,FALSE)),0,1)</f>
        <v>0</v>
      </c>
      <c r="T797" s="154">
        <f>IF(ISERROR(VLOOKUP($H797,Validation!$P$2:$P$64,1,FALSE)),0,1)</f>
        <v>0</v>
      </c>
      <c r="U797" s="154">
        <f>IF(ISERROR(VLOOKUP($H797,Validation!$Q$2:$Q$64,1,FALSE)),0,1)</f>
        <v>0</v>
      </c>
      <c r="V797" s="154">
        <f>IF(ISERROR(VLOOKUP($H797,Validation!$R$2:$R$64,1,FALSE)),0,1)</f>
        <v>0</v>
      </c>
      <c r="W797" s="154">
        <f>IF(ISERROR(VLOOKUP($H797,Validation!$S$2:$S$64,1,FALSE)),0,1)</f>
        <v>0</v>
      </c>
    </row>
    <row r="798" spans="1:23" ht="15.75" x14ac:dyDescent="0.25">
      <c r="A798" s="155">
        <v>2016</v>
      </c>
      <c r="B798">
        <v>5</v>
      </c>
      <c r="C798">
        <v>25</v>
      </c>
      <c r="D798">
        <v>146</v>
      </c>
      <c r="E798" t="s">
        <v>16</v>
      </c>
      <c r="G798" s="154">
        <f>SUM(P798:W798)</f>
        <v>0</v>
      </c>
      <c r="H798" t="s">
        <v>543</v>
      </c>
      <c r="I798" t="s">
        <v>85</v>
      </c>
      <c r="J798" t="s">
        <v>71</v>
      </c>
      <c r="K798" t="s">
        <v>86</v>
      </c>
      <c r="L798">
        <v>185</v>
      </c>
      <c r="M798" t="s">
        <v>73</v>
      </c>
      <c r="N798" t="s">
        <v>1087</v>
      </c>
      <c r="P798" s="154">
        <f>IF(ISERROR(VLOOKUP($H798,Validation!$L$2:$L$64,1,FALSE)),0,1)</f>
        <v>0</v>
      </c>
      <c r="Q798" s="154">
        <f>IF(ISERROR(VLOOKUP($H798,Validation!$M$2:$M$64,1,FALSE)),0,1)</f>
        <v>0</v>
      </c>
      <c r="R798" s="158">
        <f>IF(ISERROR(VLOOKUP($H798,Validation!$N$2:$N$64,1,FALSE)),0,1)</f>
        <v>0</v>
      </c>
      <c r="S798" s="154">
        <f>IF(ISERROR(VLOOKUP($H798,Validation!$O$2:$O$64,1,FALSE)),0,1)</f>
        <v>0</v>
      </c>
      <c r="T798" s="154">
        <f>IF(ISERROR(VLOOKUP($H798,Validation!$P$2:$P$64,1,FALSE)),0,1)</f>
        <v>0</v>
      </c>
      <c r="U798" s="154">
        <f>IF(ISERROR(VLOOKUP($H798,Validation!$Q$2:$Q$64,1,FALSE)),0,1)</f>
        <v>0</v>
      </c>
      <c r="V798" s="154">
        <f>IF(ISERROR(VLOOKUP($H798,Validation!$R$2:$R$64,1,FALSE)),0,1)</f>
        <v>0</v>
      </c>
      <c r="W798" s="154">
        <f>IF(ISERROR(VLOOKUP($H798,Validation!$S$2:$S$64,1,FALSE)),0,1)</f>
        <v>0</v>
      </c>
    </row>
    <row r="799" spans="1:23" ht="15.75" x14ac:dyDescent="0.25">
      <c r="A799" s="155">
        <v>2016</v>
      </c>
      <c r="B799">
        <v>5</v>
      </c>
      <c r="C799">
        <v>26</v>
      </c>
      <c r="D799">
        <v>147</v>
      </c>
      <c r="E799" t="s">
        <v>1119</v>
      </c>
      <c r="G799" s="154">
        <f>SUM(P799:W799)</f>
        <v>0</v>
      </c>
      <c r="H799" t="s">
        <v>4207</v>
      </c>
      <c r="I799" t="s">
        <v>90</v>
      </c>
      <c r="J799" t="s">
        <v>94</v>
      </c>
      <c r="K799" t="s">
        <v>72</v>
      </c>
      <c r="L799">
        <v>170</v>
      </c>
      <c r="M799" t="s">
        <v>98</v>
      </c>
      <c r="N799" t="s">
        <v>1139</v>
      </c>
      <c r="P799" s="154">
        <f>IF(ISERROR(VLOOKUP($H799,Validation!$L$2:$L$64,1,FALSE)),0,1)</f>
        <v>0</v>
      </c>
      <c r="Q799" s="154">
        <f>IF(ISERROR(VLOOKUP($H799,Validation!$M$2:$M$64,1,FALSE)),0,1)</f>
        <v>0</v>
      </c>
      <c r="R799" s="158">
        <f>IF(ISERROR(VLOOKUP($H799,Validation!$N$2:$N$64,1,FALSE)),0,1)</f>
        <v>0</v>
      </c>
      <c r="S799" s="154">
        <f>IF(ISERROR(VLOOKUP($H799,Validation!$O$2:$O$64,1,FALSE)),0,1)</f>
        <v>0</v>
      </c>
      <c r="T799" s="154">
        <f>IF(ISERROR(VLOOKUP($H799,Validation!$P$2:$P$64,1,FALSE)),0,1)</f>
        <v>0</v>
      </c>
      <c r="U799" s="154">
        <f>IF(ISERROR(VLOOKUP($H799,Validation!$Q$2:$Q$64,1,FALSE)),0,1)</f>
        <v>0</v>
      </c>
      <c r="V799" s="154">
        <f>IF(ISERROR(VLOOKUP($H799,Validation!$R$2:$R$64,1,FALSE)),0,1)</f>
        <v>0</v>
      </c>
      <c r="W799" s="154">
        <f>IF(ISERROR(VLOOKUP($H799,Validation!$S$2:$S$64,1,FALSE)),0,1)</f>
        <v>0</v>
      </c>
    </row>
    <row r="800" spans="1:23" ht="15.75" x14ac:dyDescent="0.25">
      <c r="A800" s="155">
        <v>2016</v>
      </c>
      <c r="B800">
        <v>5</v>
      </c>
      <c r="C800">
        <v>27</v>
      </c>
      <c r="D800">
        <v>148</v>
      </c>
      <c r="E800" t="s">
        <v>32</v>
      </c>
      <c r="G800" s="154">
        <f>SUM(P800:W800)</f>
        <v>0</v>
      </c>
      <c r="H800" t="s">
        <v>4208</v>
      </c>
      <c r="I800" t="s">
        <v>70</v>
      </c>
      <c r="J800" t="s">
        <v>71</v>
      </c>
      <c r="K800" t="s">
        <v>86</v>
      </c>
      <c r="L800">
        <v>207</v>
      </c>
      <c r="M800" t="s">
        <v>73</v>
      </c>
      <c r="N800" t="s">
        <v>1165</v>
      </c>
      <c r="P800" s="154">
        <f>IF(ISERROR(VLOOKUP($H800,Validation!$L$2:$L$64,1,FALSE)),0,1)</f>
        <v>0</v>
      </c>
      <c r="Q800" s="154">
        <f>IF(ISERROR(VLOOKUP($H800,Validation!$M$2:$M$64,1,FALSE)),0,1)</f>
        <v>0</v>
      </c>
      <c r="R800" s="158">
        <f>IF(ISERROR(VLOOKUP($H800,Validation!$N$2:$N$64,1,FALSE)),0,1)</f>
        <v>0</v>
      </c>
      <c r="S800" s="154">
        <f>IF(ISERROR(VLOOKUP($H800,Validation!$O$2:$O$64,1,FALSE)),0,1)</f>
        <v>0</v>
      </c>
      <c r="T800" s="154">
        <f>IF(ISERROR(VLOOKUP($H800,Validation!$P$2:$P$64,1,FALSE)),0,1)</f>
        <v>0</v>
      </c>
      <c r="U800" s="154">
        <f>IF(ISERROR(VLOOKUP($H800,Validation!$Q$2:$Q$64,1,FALSE)),0,1)</f>
        <v>0</v>
      </c>
      <c r="V800" s="154">
        <f>IF(ISERROR(VLOOKUP($H800,Validation!$R$2:$R$64,1,FALSE)),0,1)</f>
        <v>0</v>
      </c>
      <c r="W800" s="154">
        <f>IF(ISERROR(VLOOKUP($H800,Validation!$S$2:$S$64,1,FALSE)),0,1)</f>
        <v>0</v>
      </c>
    </row>
    <row r="801" spans="1:23" ht="15.75" x14ac:dyDescent="0.25">
      <c r="A801" s="155">
        <v>2016</v>
      </c>
      <c r="B801">
        <v>5</v>
      </c>
      <c r="C801">
        <v>28</v>
      </c>
      <c r="D801">
        <v>149</v>
      </c>
      <c r="E801" t="s">
        <v>18</v>
      </c>
      <c r="F801" t="s">
        <v>4209</v>
      </c>
      <c r="G801" s="154">
        <f>SUM(P801:W801)</f>
        <v>0</v>
      </c>
      <c r="H801" t="s">
        <v>4210</v>
      </c>
      <c r="I801" t="s">
        <v>90</v>
      </c>
      <c r="J801" t="s">
        <v>74</v>
      </c>
      <c r="K801" t="s">
        <v>72</v>
      </c>
      <c r="L801">
        <v>173</v>
      </c>
      <c r="M801" t="s">
        <v>93</v>
      </c>
      <c r="N801" t="s">
        <v>96</v>
      </c>
      <c r="P801" s="154">
        <f>IF(ISERROR(VLOOKUP($H801,Validation!$L$2:$L$64,1,FALSE)),0,1)</f>
        <v>0</v>
      </c>
      <c r="Q801" s="154">
        <f>IF(ISERROR(VLOOKUP($H801,Validation!$M$2:$M$64,1,FALSE)),0,1)</f>
        <v>0</v>
      </c>
      <c r="R801" s="158">
        <f>IF(ISERROR(VLOOKUP($H801,Validation!$N$2:$N$64,1,FALSE)),0,1)</f>
        <v>0</v>
      </c>
      <c r="S801" s="154">
        <f>IF(ISERROR(VLOOKUP($H801,Validation!$O$2:$O$64,1,FALSE)),0,1)</f>
        <v>0</v>
      </c>
      <c r="T801" s="154">
        <f>IF(ISERROR(VLOOKUP($H801,Validation!$P$2:$P$64,1,FALSE)),0,1)</f>
        <v>0</v>
      </c>
      <c r="U801" s="154">
        <f>IF(ISERROR(VLOOKUP($H801,Validation!$Q$2:$Q$64,1,FALSE)),0,1)</f>
        <v>0</v>
      </c>
      <c r="V801" s="154">
        <f>IF(ISERROR(VLOOKUP($H801,Validation!$R$2:$R$64,1,FALSE)),0,1)</f>
        <v>0</v>
      </c>
      <c r="W801" s="154">
        <f>IF(ISERROR(VLOOKUP($H801,Validation!$S$2:$S$64,1,FALSE)),0,1)</f>
        <v>0</v>
      </c>
    </row>
    <row r="802" spans="1:23" ht="15.75" x14ac:dyDescent="0.25">
      <c r="A802" s="155">
        <v>2016</v>
      </c>
      <c r="B802">
        <v>5</v>
      </c>
      <c r="C802">
        <v>29</v>
      </c>
      <c r="D802">
        <v>150</v>
      </c>
      <c r="E802" t="s">
        <v>30</v>
      </c>
      <c r="G802" s="154">
        <f>SUM(P802:W802)</f>
        <v>0</v>
      </c>
      <c r="H802" t="s">
        <v>524</v>
      </c>
      <c r="I802" t="s">
        <v>70</v>
      </c>
      <c r="J802" t="s">
        <v>1106</v>
      </c>
      <c r="K802" t="s">
        <v>72</v>
      </c>
      <c r="L802">
        <v>171</v>
      </c>
      <c r="M802" t="s">
        <v>87</v>
      </c>
      <c r="N802" t="s">
        <v>1238</v>
      </c>
      <c r="P802" s="154">
        <f>IF(ISERROR(VLOOKUP($H802,Validation!$L$2:$L$64,1,FALSE)),0,1)</f>
        <v>0</v>
      </c>
      <c r="Q802" s="154">
        <f>IF(ISERROR(VLOOKUP($H802,Validation!$M$2:$M$64,1,FALSE)),0,1)</f>
        <v>0</v>
      </c>
      <c r="R802" s="158">
        <f>IF(ISERROR(VLOOKUP($H802,Validation!$N$2:$N$64,1,FALSE)),0,1)</f>
        <v>0</v>
      </c>
      <c r="S802" s="154">
        <f>IF(ISERROR(VLOOKUP($H802,Validation!$O$2:$O$64,1,FALSE)),0,1)</f>
        <v>0</v>
      </c>
      <c r="T802" s="154">
        <f>IF(ISERROR(VLOOKUP($H802,Validation!$P$2:$P$64,1,FALSE)),0,1)</f>
        <v>0</v>
      </c>
      <c r="U802" s="154">
        <f>IF(ISERROR(VLOOKUP($H802,Validation!$Q$2:$Q$64,1,FALSE)),0,1)</f>
        <v>0</v>
      </c>
      <c r="V802" s="154">
        <f>IF(ISERROR(VLOOKUP($H802,Validation!$R$2:$R$64,1,FALSE)),0,1)</f>
        <v>0</v>
      </c>
      <c r="W802" s="154">
        <f>IF(ISERROR(VLOOKUP($H802,Validation!$S$2:$S$64,1,FALSE)),0,1)</f>
        <v>0</v>
      </c>
    </row>
    <row r="803" spans="1:23" ht="15.75" x14ac:dyDescent="0.25">
      <c r="A803" s="155">
        <v>2016</v>
      </c>
      <c r="B803">
        <v>5</v>
      </c>
      <c r="C803">
        <v>30</v>
      </c>
      <c r="D803">
        <v>151</v>
      </c>
      <c r="E803" t="s">
        <v>29</v>
      </c>
      <c r="G803" s="154">
        <f>SUM(P803:W803)</f>
        <v>0</v>
      </c>
      <c r="H803" t="s">
        <v>4211</v>
      </c>
      <c r="I803" t="s">
        <v>79</v>
      </c>
      <c r="J803" t="s">
        <v>88</v>
      </c>
      <c r="K803" t="s">
        <v>86</v>
      </c>
      <c r="L803">
        <v>167</v>
      </c>
      <c r="M803" t="s">
        <v>3312</v>
      </c>
      <c r="N803" t="s">
        <v>3964</v>
      </c>
      <c r="P803" s="154">
        <f>IF(ISERROR(VLOOKUP($H803,Validation!$L$2:$L$64,1,FALSE)),0,1)</f>
        <v>0</v>
      </c>
      <c r="Q803" s="154">
        <f>IF(ISERROR(VLOOKUP($H803,Validation!$M$2:$M$64,1,FALSE)),0,1)</f>
        <v>0</v>
      </c>
      <c r="R803" s="158">
        <f>IF(ISERROR(VLOOKUP($H803,Validation!$N$2:$N$64,1,FALSE)),0,1)</f>
        <v>0</v>
      </c>
      <c r="S803" s="154">
        <f>IF(ISERROR(VLOOKUP($H803,Validation!$O$2:$O$64,1,FALSE)),0,1)</f>
        <v>0</v>
      </c>
      <c r="T803" s="154">
        <f>IF(ISERROR(VLOOKUP($H803,Validation!$P$2:$P$64,1,FALSE)),0,1)</f>
        <v>0</v>
      </c>
      <c r="U803" s="154">
        <f>IF(ISERROR(VLOOKUP($H803,Validation!$Q$2:$Q$64,1,FALSE)),0,1)</f>
        <v>0</v>
      </c>
      <c r="V803" s="154">
        <f>IF(ISERROR(VLOOKUP($H803,Validation!$R$2:$R$64,1,FALSE)),0,1)</f>
        <v>0</v>
      </c>
      <c r="W803" s="154">
        <f>IF(ISERROR(VLOOKUP($H803,Validation!$S$2:$S$64,1,FALSE)),0,1)</f>
        <v>0</v>
      </c>
    </row>
    <row r="804" spans="1:23" ht="15.75" x14ac:dyDescent="0.25">
      <c r="A804" s="155">
        <v>2016</v>
      </c>
      <c r="B804">
        <v>6</v>
      </c>
      <c r="C804">
        <v>1</v>
      </c>
      <c r="D804">
        <v>152</v>
      </c>
      <c r="E804" t="s">
        <v>33</v>
      </c>
      <c r="G804" s="154">
        <f>SUM(P804:W804)</f>
        <v>0</v>
      </c>
      <c r="H804" t="s">
        <v>4212</v>
      </c>
      <c r="I804" t="s">
        <v>79</v>
      </c>
      <c r="J804" t="s">
        <v>74</v>
      </c>
      <c r="K804" t="s">
        <v>99</v>
      </c>
      <c r="L804">
        <v>179</v>
      </c>
      <c r="M804" t="s">
        <v>82</v>
      </c>
      <c r="N804" t="s">
        <v>3336</v>
      </c>
      <c r="P804" s="154">
        <f>IF(ISERROR(VLOOKUP($H804,Validation!$L$2:$L$64,1,FALSE)),0,1)</f>
        <v>0</v>
      </c>
      <c r="Q804" s="154">
        <f>IF(ISERROR(VLOOKUP($H804,Validation!$M$2:$M$64,1,FALSE)),0,1)</f>
        <v>0</v>
      </c>
      <c r="R804" s="158">
        <f>IF(ISERROR(VLOOKUP($H804,Validation!$N$2:$N$64,1,FALSE)),0,1)</f>
        <v>0</v>
      </c>
      <c r="S804" s="154">
        <f>IF(ISERROR(VLOOKUP($H804,Validation!$O$2:$O$64,1,FALSE)),0,1)</f>
        <v>0</v>
      </c>
      <c r="T804" s="154">
        <f>IF(ISERROR(VLOOKUP($H804,Validation!$P$2:$P$64,1,FALSE)),0,1)</f>
        <v>0</v>
      </c>
      <c r="U804" s="154">
        <f>IF(ISERROR(VLOOKUP($H804,Validation!$Q$2:$Q$64,1,FALSE)),0,1)</f>
        <v>0</v>
      </c>
      <c r="V804" s="154">
        <f>IF(ISERROR(VLOOKUP($H804,Validation!$R$2:$R$64,1,FALSE)),0,1)</f>
        <v>0</v>
      </c>
      <c r="W804" s="154">
        <f>IF(ISERROR(VLOOKUP($H804,Validation!$S$2:$S$64,1,FALSE)),0,1)</f>
        <v>0</v>
      </c>
    </row>
    <row r="805" spans="1:23" ht="15.75" x14ac:dyDescent="0.25">
      <c r="A805" s="155">
        <v>2016</v>
      </c>
      <c r="B805">
        <v>6</v>
      </c>
      <c r="C805">
        <v>2</v>
      </c>
      <c r="D805">
        <v>153</v>
      </c>
      <c r="E805" t="s">
        <v>18</v>
      </c>
      <c r="G805" s="154">
        <f>SUM(P805:W805)</f>
        <v>0</v>
      </c>
      <c r="H805" t="s">
        <v>4213</v>
      </c>
      <c r="I805" t="s">
        <v>70</v>
      </c>
      <c r="J805" t="s">
        <v>88</v>
      </c>
      <c r="K805" t="s">
        <v>72</v>
      </c>
      <c r="L805">
        <v>196</v>
      </c>
      <c r="M805" t="s">
        <v>3312</v>
      </c>
      <c r="N805" t="s">
        <v>4214</v>
      </c>
      <c r="P805" s="154">
        <f>IF(ISERROR(VLOOKUP($H805,Validation!$L$2:$L$64,1,FALSE)),0,1)</f>
        <v>0</v>
      </c>
      <c r="Q805" s="154">
        <f>IF(ISERROR(VLOOKUP($H805,Validation!$M$2:$M$64,1,FALSE)),0,1)</f>
        <v>0</v>
      </c>
      <c r="R805" s="158">
        <f>IF(ISERROR(VLOOKUP($H805,Validation!$N$2:$N$64,1,FALSE)),0,1)</f>
        <v>0</v>
      </c>
      <c r="S805" s="154">
        <f>IF(ISERROR(VLOOKUP($H805,Validation!$O$2:$O$64,1,FALSE)),0,1)</f>
        <v>0</v>
      </c>
      <c r="T805" s="154">
        <f>IF(ISERROR(VLOOKUP($H805,Validation!$P$2:$P$64,1,FALSE)),0,1)</f>
        <v>0</v>
      </c>
      <c r="U805" s="154">
        <f>IF(ISERROR(VLOOKUP($H805,Validation!$Q$2:$Q$64,1,FALSE)),0,1)</f>
        <v>0</v>
      </c>
      <c r="V805" s="154">
        <f>IF(ISERROR(VLOOKUP($H805,Validation!$R$2:$R$64,1,FALSE)),0,1)</f>
        <v>0</v>
      </c>
      <c r="W805" s="154">
        <f>IF(ISERROR(VLOOKUP($H805,Validation!$S$2:$S$64,1,FALSE)),0,1)</f>
        <v>0</v>
      </c>
    </row>
    <row r="806" spans="1:23" ht="15.75" x14ac:dyDescent="0.25">
      <c r="A806" s="155">
        <v>2016</v>
      </c>
      <c r="B806">
        <v>6</v>
      </c>
      <c r="C806">
        <v>3</v>
      </c>
      <c r="D806">
        <v>154</v>
      </c>
      <c r="E806" t="s">
        <v>34</v>
      </c>
      <c r="G806" s="154">
        <f>SUM(P806:W806)</f>
        <v>0</v>
      </c>
      <c r="H806" t="s">
        <v>4215</v>
      </c>
      <c r="I806" t="s">
        <v>90</v>
      </c>
      <c r="J806" t="s">
        <v>71</v>
      </c>
      <c r="K806" t="s">
        <v>78</v>
      </c>
      <c r="L806">
        <v>182</v>
      </c>
      <c r="M806" t="s">
        <v>82</v>
      </c>
      <c r="N806" t="s">
        <v>1230</v>
      </c>
      <c r="P806" s="154">
        <f>IF(ISERROR(VLOOKUP($H806,Validation!$L$2:$L$64,1,FALSE)),0,1)</f>
        <v>0</v>
      </c>
      <c r="Q806" s="154">
        <f>IF(ISERROR(VLOOKUP($H806,Validation!$M$2:$M$64,1,FALSE)),0,1)</f>
        <v>0</v>
      </c>
      <c r="R806" s="158">
        <f>IF(ISERROR(VLOOKUP($H806,Validation!$N$2:$N$64,1,FALSE)),0,1)</f>
        <v>0</v>
      </c>
      <c r="S806" s="154">
        <f>IF(ISERROR(VLOOKUP($H806,Validation!$O$2:$O$64,1,FALSE)),0,1)</f>
        <v>0</v>
      </c>
      <c r="T806" s="154">
        <f>IF(ISERROR(VLOOKUP($H806,Validation!$P$2:$P$64,1,FALSE)),0,1)</f>
        <v>0</v>
      </c>
      <c r="U806" s="154">
        <f>IF(ISERROR(VLOOKUP($H806,Validation!$Q$2:$Q$64,1,FALSE)),0,1)</f>
        <v>0</v>
      </c>
      <c r="V806" s="154">
        <f>IF(ISERROR(VLOOKUP($H806,Validation!$R$2:$R$64,1,FALSE)),0,1)</f>
        <v>0</v>
      </c>
      <c r="W806" s="154">
        <f>IF(ISERROR(VLOOKUP($H806,Validation!$S$2:$S$64,1,FALSE)),0,1)</f>
        <v>0</v>
      </c>
    </row>
    <row r="807" spans="1:23" ht="15.75" x14ac:dyDescent="0.25">
      <c r="A807" s="155">
        <v>2016</v>
      </c>
      <c r="B807">
        <v>6</v>
      </c>
      <c r="C807">
        <v>4</v>
      </c>
      <c r="D807">
        <v>155</v>
      </c>
      <c r="E807" t="s">
        <v>83</v>
      </c>
      <c r="G807" s="154">
        <f>SUM(P807:W807)</f>
        <v>0</v>
      </c>
      <c r="H807" t="s">
        <v>4216</v>
      </c>
      <c r="I807" t="s">
        <v>121</v>
      </c>
      <c r="J807" t="s">
        <v>74</v>
      </c>
      <c r="K807" t="s">
        <v>77</v>
      </c>
      <c r="L807">
        <v>194</v>
      </c>
      <c r="M807" t="s">
        <v>3476</v>
      </c>
      <c r="N807" t="s">
        <v>4217</v>
      </c>
      <c r="P807" s="154">
        <f>IF(ISERROR(VLOOKUP($H807,Validation!$L$2:$L$64,1,FALSE)),0,1)</f>
        <v>0</v>
      </c>
      <c r="Q807" s="154">
        <f>IF(ISERROR(VLOOKUP($H807,Validation!$M$2:$M$64,1,FALSE)),0,1)</f>
        <v>0</v>
      </c>
      <c r="R807" s="158">
        <f>IF(ISERROR(VLOOKUP($H807,Validation!$N$2:$N$64,1,FALSE)),0,1)</f>
        <v>0</v>
      </c>
      <c r="S807" s="154">
        <f>IF(ISERROR(VLOOKUP($H807,Validation!$O$2:$O$64,1,FALSE)),0,1)</f>
        <v>0</v>
      </c>
      <c r="T807" s="154">
        <f>IF(ISERROR(VLOOKUP($H807,Validation!$P$2:$P$64,1,FALSE)),0,1)</f>
        <v>0</v>
      </c>
      <c r="U807" s="154">
        <f>IF(ISERROR(VLOOKUP($H807,Validation!$Q$2:$Q$64,1,FALSE)),0,1)</f>
        <v>0</v>
      </c>
      <c r="V807" s="154">
        <f>IF(ISERROR(VLOOKUP($H807,Validation!$R$2:$R$64,1,FALSE)),0,1)</f>
        <v>0</v>
      </c>
      <c r="W807" s="154">
        <f>IF(ISERROR(VLOOKUP($H807,Validation!$S$2:$S$64,1,FALSE)),0,1)</f>
        <v>0</v>
      </c>
    </row>
    <row r="808" spans="1:23" ht="15.75" x14ac:dyDescent="0.25">
      <c r="A808" s="155">
        <v>2016</v>
      </c>
      <c r="B808">
        <v>6</v>
      </c>
      <c r="C808">
        <v>5</v>
      </c>
      <c r="D808">
        <v>156</v>
      </c>
      <c r="E808" t="s">
        <v>12</v>
      </c>
      <c r="G808" s="154">
        <f>SUM(P808:W808)</f>
        <v>0</v>
      </c>
      <c r="H808" t="s">
        <v>4218</v>
      </c>
      <c r="I808" t="s">
        <v>85</v>
      </c>
      <c r="J808" t="s">
        <v>88</v>
      </c>
      <c r="K808" t="s">
        <v>86</v>
      </c>
      <c r="L808">
        <v>224</v>
      </c>
      <c r="M808" t="s">
        <v>3312</v>
      </c>
      <c r="N808" t="s">
        <v>3313</v>
      </c>
      <c r="P808" s="154">
        <f>IF(ISERROR(VLOOKUP($H808,Validation!$L$2:$L$64,1,FALSE)),0,1)</f>
        <v>0</v>
      </c>
      <c r="Q808" s="154">
        <f>IF(ISERROR(VLOOKUP($H808,Validation!$M$2:$M$64,1,FALSE)),0,1)</f>
        <v>0</v>
      </c>
      <c r="R808" s="158">
        <f>IF(ISERROR(VLOOKUP($H808,Validation!$N$2:$N$64,1,FALSE)),0,1)</f>
        <v>0</v>
      </c>
      <c r="S808" s="154">
        <f>IF(ISERROR(VLOOKUP($H808,Validation!$O$2:$O$64,1,FALSE)),0,1)</f>
        <v>0</v>
      </c>
      <c r="T808" s="154">
        <f>IF(ISERROR(VLOOKUP($H808,Validation!$P$2:$P$64,1,FALSE)),0,1)</f>
        <v>0</v>
      </c>
      <c r="U808" s="154">
        <f>IF(ISERROR(VLOOKUP($H808,Validation!$Q$2:$Q$64,1,FALSE)),0,1)</f>
        <v>0</v>
      </c>
      <c r="V808" s="154">
        <f>IF(ISERROR(VLOOKUP($H808,Validation!$R$2:$R$64,1,FALSE)),0,1)</f>
        <v>0</v>
      </c>
      <c r="W808" s="154">
        <f>IF(ISERROR(VLOOKUP($H808,Validation!$S$2:$S$64,1,FALSE)),0,1)</f>
        <v>0</v>
      </c>
    </row>
    <row r="809" spans="1:23" ht="15.75" x14ac:dyDescent="0.25">
      <c r="A809" s="155">
        <v>2016</v>
      </c>
      <c r="B809">
        <v>6</v>
      </c>
      <c r="C809">
        <v>6</v>
      </c>
      <c r="D809">
        <v>157</v>
      </c>
      <c r="E809" t="s">
        <v>35</v>
      </c>
      <c r="G809" s="154">
        <f>SUM(P809:W809)</f>
        <v>0</v>
      </c>
      <c r="H809" t="s">
        <v>4219</v>
      </c>
      <c r="I809" t="s">
        <v>121</v>
      </c>
      <c r="J809" t="s">
        <v>81</v>
      </c>
      <c r="K809" t="s">
        <v>86</v>
      </c>
      <c r="L809">
        <v>163</v>
      </c>
      <c r="M809" t="s">
        <v>92</v>
      </c>
      <c r="N809" t="s">
        <v>3404</v>
      </c>
      <c r="P809" s="154">
        <f>IF(ISERROR(VLOOKUP($H809,Validation!$L$2:$L$64,1,FALSE)),0,1)</f>
        <v>0</v>
      </c>
      <c r="Q809" s="154">
        <f>IF(ISERROR(VLOOKUP($H809,Validation!$M$2:$M$64,1,FALSE)),0,1)</f>
        <v>0</v>
      </c>
      <c r="R809" s="158">
        <f>IF(ISERROR(VLOOKUP($H809,Validation!$N$2:$N$64,1,FALSE)),0,1)</f>
        <v>0</v>
      </c>
      <c r="S809" s="154">
        <f>IF(ISERROR(VLOOKUP($H809,Validation!$O$2:$O$64,1,FALSE)),0,1)</f>
        <v>0</v>
      </c>
      <c r="T809" s="154">
        <f>IF(ISERROR(VLOOKUP($H809,Validation!$P$2:$P$64,1,FALSE)),0,1)</f>
        <v>0</v>
      </c>
      <c r="U809" s="154">
        <f>IF(ISERROR(VLOOKUP($H809,Validation!$Q$2:$Q$64,1,FALSE)),0,1)</f>
        <v>0</v>
      </c>
      <c r="V809" s="154">
        <f>IF(ISERROR(VLOOKUP($H809,Validation!$R$2:$R$64,1,FALSE)),0,1)</f>
        <v>0</v>
      </c>
      <c r="W809" s="154">
        <f>IF(ISERROR(VLOOKUP($H809,Validation!$S$2:$S$64,1,FALSE)),0,1)</f>
        <v>0</v>
      </c>
    </row>
    <row r="810" spans="1:23" ht="15.75" x14ac:dyDescent="0.25">
      <c r="A810" s="155">
        <v>2016</v>
      </c>
      <c r="B810">
        <v>6</v>
      </c>
      <c r="C810">
        <v>7</v>
      </c>
      <c r="D810">
        <v>158</v>
      </c>
      <c r="E810" t="s">
        <v>61</v>
      </c>
      <c r="G810" s="154">
        <f>SUM(P810:W810)</f>
        <v>0</v>
      </c>
      <c r="H810" t="s">
        <v>4220</v>
      </c>
      <c r="I810" t="s">
        <v>79</v>
      </c>
      <c r="J810" t="s">
        <v>71</v>
      </c>
      <c r="K810" t="s">
        <v>77</v>
      </c>
      <c r="L810">
        <v>175</v>
      </c>
      <c r="M810" t="s">
        <v>1186</v>
      </c>
      <c r="N810" t="s">
        <v>3985</v>
      </c>
      <c r="P810" s="154">
        <f>IF(ISERROR(VLOOKUP($H810,Validation!$L$2:$L$64,1,FALSE)),0,1)</f>
        <v>0</v>
      </c>
      <c r="Q810" s="154">
        <f>IF(ISERROR(VLOOKUP($H810,Validation!$M$2:$M$64,1,FALSE)),0,1)</f>
        <v>0</v>
      </c>
      <c r="R810" s="158">
        <f>IF(ISERROR(VLOOKUP($H810,Validation!$N$2:$N$64,1,FALSE)),0,1)</f>
        <v>0</v>
      </c>
      <c r="S810" s="154">
        <f>IF(ISERROR(VLOOKUP($H810,Validation!$O$2:$O$64,1,FALSE)),0,1)</f>
        <v>0</v>
      </c>
      <c r="T810" s="154">
        <f>IF(ISERROR(VLOOKUP($H810,Validation!$P$2:$P$64,1,FALSE)),0,1)</f>
        <v>0</v>
      </c>
      <c r="U810" s="154">
        <f>IF(ISERROR(VLOOKUP($H810,Validation!$Q$2:$Q$64,1,FALSE)),0,1)</f>
        <v>0</v>
      </c>
      <c r="V810" s="154">
        <f>IF(ISERROR(VLOOKUP($H810,Validation!$R$2:$R$64,1,FALSE)),0,1)</f>
        <v>0</v>
      </c>
      <c r="W810" s="154">
        <f>IF(ISERROR(VLOOKUP($H810,Validation!$S$2:$S$64,1,FALSE)),0,1)</f>
        <v>0</v>
      </c>
    </row>
    <row r="811" spans="1:23" ht="15.75" x14ac:dyDescent="0.25">
      <c r="A811" s="155">
        <v>2016</v>
      </c>
      <c r="B811">
        <v>6</v>
      </c>
      <c r="C811">
        <v>8</v>
      </c>
      <c r="D811">
        <v>159</v>
      </c>
      <c r="E811" t="s">
        <v>10</v>
      </c>
      <c r="G811" s="154">
        <f>SUM(P811:W811)</f>
        <v>0</v>
      </c>
      <c r="H811" t="s">
        <v>4221</v>
      </c>
      <c r="I811" t="s">
        <v>90</v>
      </c>
      <c r="J811" t="s">
        <v>71</v>
      </c>
      <c r="K811" t="s">
        <v>78</v>
      </c>
      <c r="L811">
        <v>160</v>
      </c>
      <c r="M811" t="s">
        <v>82</v>
      </c>
      <c r="N811" t="s">
        <v>1121</v>
      </c>
      <c r="P811" s="154">
        <f>IF(ISERROR(VLOOKUP($H811,Validation!$L$2:$L$64,1,FALSE)),0,1)</f>
        <v>0</v>
      </c>
      <c r="Q811" s="154">
        <f>IF(ISERROR(VLOOKUP($H811,Validation!$M$2:$M$64,1,FALSE)),0,1)</f>
        <v>0</v>
      </c>
      <c r="R811" s="158">
        <f>IF(ISERROR(VLOOKUP($H811,Validation!$N$2:$N$64,1,FALSE)),0,1)</f>
        <v>0</v>
      </c>
      <c r="S811" s="154">
        <f>IF(ISERROR(VLOOKUP($H811,Validation!$O$2:$O$64,1,FALSE)),0,1)</f>
        <v>0</v>
      </c>
      <c r="T811" s="154">
        <f>IF(ISERROR(VLOOKUP($H811,Validation!$P$2:$P$64,1,FALSE)),0,1)</f>
        <v>0</v>
      </c>
      <c r="U811" s="154">
        <f>IF(ISERROR(VLOOKUP($H811,Validation!$Q$2:$Q$64,1,FALSE)),0,1)</f>
        <v>0</v>
      </c>
      <c r="V811" s="154">
        <f>IF(ISERROR(VLOOKUP($H811,Validation!$R$2:$R$64,1,FALSE)),0,1)</f>
        <v>0</v>
      </c>
      <c r="W811" s="154">
        <f>IF(ISERROR(VLOOKUP($H811,Validation!$S$2:$S$64,1,FALSE)),0,1)</f>
        <v>0</v>
      </c>
    </row>
    <row r="812" spans="1:23" ht="15.75" x14ac:dyDescent="0.25">
      <c r="A812" s="155">
        <v>2016</v>
      </c>
      <c r="B812">
        <v>6</v>
      </c>
      <c r="C812">
        <v>9</v>
      </c>
      <c r="D812">
        <v>160</v>
      </c>
      <c r="E812" t="s">
        <v>22</v>
      </c>
      <c r="G812" s="154">
        <f>SUM(P812:W812)</f>
        <v>0</v>
      </c>
      <c r="H812" t="s">
        <v>4222</v>
      </c>
      <c r="I812" t="s">
        <v>70</v>
      </c>
      <c r="J812" t="s">
        <v>71</v>
      </c>
      <c r="K812" t="s">
        <v>86</v>
      </c>
      <c r="L812">
        <v>204</v>
      </c>
      <c r="M812" t="s">
        <v>73</v>
      </c>
      <c r="N812" t="s">
        <v>3561</v>
      </c>
      <c r="P812" s="154">
        <f>IF(ISERROR(VLOOKUP($H812,Validation!$L$2:$L$64,1,FALSE)),0,1)</f>
        <v>0</v>
      </c>
      <c r="Q812" s="154">
        <f>IF(ISERROR(VLOOKUP($H812,Validation!$M$2:$M$64,1,FALSE)),0,1)</f>
        <v>0</v>
      </c>
      <c r="R812" s="158">
        <f>IF(ISERROR(VLOOKUP($H812,Validation!$N$2:$N$64,1,FALSE)),0,1)</f>
        <v>0</v>
      </c>
      <c r="S812" s="154">
        <f>IF(ISERROR(VLOOKUP($H812,Validation!$O$2:$O$64,1,FALSE)),0,1)</f>
        <v>0</v>
      </c>
      <c r="T812" s="154">
        <f>IF(ISERROR(VLOOKUP($H812,Validation!$P$2:$P$64,1,FALSE)),0,1)</f>
        <v>0</v>
      </c>
      <c r="U812" s="154">
        <f>IF(ISERROR(VLOOKUP($H812,Validation!$Q$2:$Q$64,1,FALSE)),0,1)</f>
        <v>0</v>
      </c>
      <c r="V812" s="154">
        <f>IF(ISERROR(VLOOKUP($H812,Validation!$R$2:$R$64,1,FALSE)),0,1)</f>
        <v>0</v>
      </c>
      <c r="W812" s="154">
        <f>IF(ISERROR(VLOOKUP($H812,Validation!$S$2:$S$64,1,FALSE)),0,1)</f>
        <v>0</v>
      </c>
    </row>
    <row r="813" spans="1:23" ht="15.75" x14ac:dyDescent="0.25">
      <c r="A813" s="155">
        <v>2016</v>
      </c>
      <c r="B813">
        <v>6</v>
      </c>
      <c r="C813">
        <v>10</v>
      </c>
      <c r="D813">
        <v>161</v>
      </c>
      <c r="E813" t="s">
        <v>15</v>
      </c>
      <c r="G813" s="154">
        <f>SUM(P813:W813)</f>
        <v>0</v>
      </c>
      <c r="H813" t="s">
        <v>4223</v>
      </c>
      <c r="I813" t="s">
        <v>79</v>
      </c>
      <c r="J813" t="s">
        <v>74</v>
      </c>
      <c r="K813" t="s">
        <v>86</v>
      </c>
      <c r="L813">
        <v>190</v>
      </c>
      <c r="M813" t="s">
        <v>3638</v>
      </c>
      <c r="N813" t="s">
        <v>3639</v>
      </c>
      <c r="P813" s="154">
        <f>IF(ISERROR(VLOOKUP($H813,Validation!$L$2:$L$64,1,FALSE)),0,1)</f>
        <v>0</v>
      </c>
      <c r="Q813" s="154">
        <f>IF(ISERROR(VLOOKUP($H813,Validation!$M$2:$M$64,1,FALSE)),0,1)</f>
        <v>0</v>
      </c>
      <c r="R813" s="158">
        <f>IF(ISERROR(VLOOKUP($H813,Validation!$N$2:$N$64,1,FALSE)),0,1)</f>
        <v>0</v>
      </c>
      <c r="S813" s="154">
        <f>IF(ISERROR(VLOOKUP($H813,Validation!$O$2:$O$64,1,FALSE)),0,1)</f>
        <v>0</v>
      </c>
      <c r="T813" s="154">
        <f>IF(ISERROR(VLOOKUP($H813,Validation!$P$2:$P$64,1,FALSE)),0,1)</f>
        <v>0</v>
      </c>
      <c r="U813" s="154">
        <f>IF(ISERROR(VLOOKUP($H813,Validation!$Q$2:$Q$64,1,FALSE)),0,1)</f>
        <v>0</v>
      </c>
      <c r="V813" s="154">
        <f>IF(ISERROR(VLOOKUP($H813,Validation!$R$2:$R$64,1,FALSE)),0,1)</f>
        <v>0</v>
      </c>
      <c r="W813" s="154">
        <f>IF(ISERROR(VLOOKUP($H813,Validation!$S$2:$S$64,1,FALSE)),0,1)</f>
        <v>0</v>
      </c>
    </row>
    <row r="814" spans="1:23" ht="15.75" x14ac:dyDescent="0.25">
      <c r="A814" s="155">
        <v>2016</v>
      </c>
      <c r="B814">
        <v>6</v>
      </c>
      <c r="C814">
        <v>11</v>
      </c>
      <c r="D814">
        <v>162</v>
      </c>
      <c r="E814" t="s">
        <v>24</v>
      </c>
      <c r="G814" s="154">
        <f>SUM(P814:W814)</f>
        <v>1</v>
      </c>
      <c r="H814" t="s">
        <v>275</v>
      </c>
      <c r="I814" t="s">
        <v>3260</v>
      </c>
      <c r="J814" t="s">
        <v>94</v>
      </c>
      <c r="K814" t="s">
        <v>97</v>
      </c>
      <c r="L814">
        <v>170</v>
      </c>
      <c r="M814" t="s">
        <v>102</v>
      </c>
      <c r="N814" t="s">
        <v>3070</v>
      </c>
      <c r="P814" s="154">
        <f>IF(ISERROR(VLOOKUP($H814,Validation!$L$2:$L$64,1,FALSE)),0,1)</f>
        <v>0</v>
      </c>
      <c r="Q814" s="154">
        <f>IF(ISERROR(VLOOKUP($H814,Validation!$M$2:$M$64,1,FALSE)),0,1)</f>
        <v>0</v>
      </c>
      <c r="R814" s="158">
        <f>IF(ISERROR(VLOOKUP($H814,Validation!$N$2:$N$64,1,FALSE)),0,1)</f>
        <v>0</v>
      </c>
      <c r="S814" s="154">
        <f>IF(ISERROR(VLOOKUP($H814,Validation!$O$2:$O$64,1,FALSE)),0,1)</f>
        <v>1</v>
      </c>
      <c r="T814" s="154">
        <f>IF(ISERROR(VLOOKUP($H814,Validation!$P$2:$P$64,1,FALSE)),0,1)</f>
        <v>0</v>
      </c>
      <c r="U814" s="154">
        <f>IF(ISERROR(VLOOKUP($H814,Validation!$Q$2:$Q$64,1,FALSE)),0,1)</f>
        <v>0</v>
      </c>
      <c r="V814" s="154">
        <f>IF(ISERROR(VLOOKUP($H814,Validation!$R$2:$R$64,1,FALSE)),0,1)</f>
        <v>0</v>
      </c>
      <c r="W814" s="154">
        <f>IF(ISERROR(VLOOKUP($H814,Validation!$S$2:$S$64,1,FALSE)),0,1)</f>
        <v>0</v>
      </c>
    </row>
    <row r="815" spans="1:23" ht="15.75" x14ac:dyDescent="0.25">
      <c r="A815" s="155">
        <v>2016</v>
      </c>
      <c r="B815">
        <v>6</v>
      </c>
      <c r="C815">
        <v>12</v>
      </c>
      <c r="D815">
        <v>163</v>
      </c>
      <c r="E815" t="s">
        <v>27</v>
      </c>
      <c r="G815" s="154">
        <f>SUM(P815:W815)</f>
        <v>0</v>
      </c>
      <c r="H815" t="s">
        <v>4224</v>
      </c>
      <c r="I815" t="s">
        <v>85</v>
      </c>
      <c r="J815" t="s">
        <v>88</v>
      </c>
      <c r="K815" t="s">
        <v>91</v>
      </c>
      <c r="L815">
        <v>176</v>
      </c>
      <c r="M815" t="s">
        <v>3312</v>
      </c>
      <c r="N815" t="s">
        <v>3966</v>
      </c>
      <c r="P815" s="154">
        <f>IF(ISERROR(VLOOKUP($H815,Validation!$L$2:$L$64,1,FALSE)),0,1)</f>
        <v>0</v>
      </c>
      <c r="Q815" s="154">
        <f>IF(ISERROR(VLOOKUP($H815,Validation!$M$2:$M$64,1,FALSE)),0,1)</f>
        <v>0</v>
      </c>
      <c r="R815" s="158">
        <f>IF(ISERROR(VLOOKUP($H815,Validation!$N$2:$N$64,1,FALSE)),0,1)</f>
        <v>0</v>
      </c>
      <c r="S815" s="154">
        <f>IF(ISERROR(VLOOKUP($H815,Validation!$O$2:$O$64,1,FALSE)),0,1)</f>
        <v>0</v>
      </c>
      <c r="T815" s="154">
        <f>IF(ISERROR(VLOOKUP($H815,Validation!$P$2:$P$64,1,FALSE)),0,1)</f>
        <v>0</v>
      </c>
      <c r="U815" s="154">
        <f>IF(ISERROR(VLOOKUP($H815,Validation!$Q$2:$Q$64,1,FALSE)),0,1)</f>
        <v>0</v>
      </c>
      <c r="V815" s="154">
        <f>IF(ISERROR(VLOOKUP($H815,Validation!$R$2:$R$64,1,FALSE)),0,1)</f>
        <v>0</v>
      </c>
      <c r="W815" s="154">
        <f>IF(ISERROR(VLOOKUP($H815,Validation!$S$2:$S$64,1,FALSE)),0,1)</f>
        <v>0</v>
      </c>
    </row>
    <row r="816" spans="1:23" ht="15.75" x14ac:dyDescent="0.25">
      <c r="A816" s="155">
        <v>2016</v>
      </c>
      <c r="B816">
        <v>6</v>
      </c>
      <c r="C816">
        <v>13</v>
      </c>
      <c r="D816">
        <v>164</v>
      </c>
      <c r="E816" t="s">
        <v>11</v>
      </c>
      <c r="G816" s="154">
        <f>SUM(P816:W816)</f>
        <v>0</v>
      </c>
      <c r="H816" t="s">
        <v>4225</v>
      </c>
      <c r="I816" t="s">
        <v>79</v>
      </c>
      <c r="J816" t="s">
        <v>71</v>
      </c>
      <c r="K816" t="s">
        <v>86</v>
      </c>
      <c r="L816">
        <v>178</v>
      </c>
      <c r="M816" t="s">
        <v>73</v>
      </c>
      <c r="N816" t="s">
        <v>1098</v>
      </c>
      <c r="P816" s="154">
        <f>IF(ISERROR(VLOOKUP($H816,Validation!$L$2:$L$64,1,FALSE)),0,1)</f>
        <v>0</v>
      </c>
      <c r="Q816" s="154">
        <f>IF(ISERROR(VLOOKUP($H816,Validation!$M$2:$M$64,1,FALSE)),0,1)</f>
        <v>0</v>
      </c>
      <c r="R816" s="158">
        <f>IF(ISERROR(VLOOKUP($H816,Validation!$N$2:$N$64,1,FALSE)),0,1)</f>
        <v>0</v>
      </c>
      <c r="S816" s="154">
        <f>IF(ISERROR(VLOOKUP($H816,Validation!$O$2:$O$64,1,FALSE)),0,1)</f>
        <v>0</v>
      </c>
      <c r="T816" s="154">
        <f>IF(ISERROR(VLOOKUP($H816,Validation!$P$2:$P$64,1,FALSE)),0,1)</f>
        <v>0</v>
      </c>
      <c r="U816" s="154">
        <f>IF(ISERROR(VLOOKUP($H816,Validation!$Q$2:$Q$64,1,FALSE)),0,1)</f>
        <v>0</v>
      </c>
      <c r="V816" s="154">
        <f>IF(ISERROR(VLOOKUP($H816,Validation!$R$2:$R$64,1,FALSE)),0,1)</f>
        <v>0</v>
      </c>
      <c r="W816" s="154">
        <f>IF(ISERROR(VLOOKUP($H816,Validation!$S$2:$S$64,1,FALSE)),0,1)</f>
        <v>0</v>
      </c>
    </row>
    <row r="817" spans="1:23" ht="15.75" x14ac:dyDescent="0.25">
      <c r="A817" s="155">
        <v>2016</v>
      </c>
      <c r="B817">
        <v>6</v>
      </c>
      <c r="C817">
        <v>14</v>
      </c>
      <c r="D817">
        <v>165</v>
      </c>
      <c r="E817" t="s">
        <v>9</v>
      </c>
      <c r="F817" t="s">
        <v>4226</v>
      </c>
      <c r="G817" s="154">
        <f>SUM(P817:W817)</f>
        <v>0</v>
      </c>
      <c r="H817" t="s">
        <v>4227</v>
      </c>
      <c r="I817" t="s">
        <v>70</v>
      </c>
      <c r="J817" t="s">
        <v>94</v>
      </c>
      <c r="K817" t="s">
        <v>97</v>
      </c>
      <c r="L817">
        <v>188</v>
      </c>
      <c r="M817" t="s">
        <v>98</v>
      </c>
      <c r="N817" t="s">
        <v>1211</v>
      </c>
      <c r="P817" s="154">
        <f>IF(ISERROR(VLOOKUP($H817,Validation!$L$2:$L$64,1,FALSE)),0,1)</f>
        <v>0</v>
      </c>
      <c r="Q817" s="154">
        <f>IF(ISERROR(VLOOKUP($H817,Validation!$M$2:$M$64,1,FALSE)),0,1)</f>
        <v>0</v>
      </c>
      <c r="R817" s="158">
        <f>IF(ISERROR(VLOOKUP($H817,Validation!$N$2:$N$64,1,FALSE)),0,1)</f>
        <v>0</v>
      </c>
      <c r="S817" s="154">
        <f>IF(ISERROR(VLOOKUP($H817,Validation!$O$2:$O$64,1,FALSE)),0,1)</f>
        <v>0</v>
      </c>
      <c r="T817" s="154">
        <f>IF(ISERROR(VLOOKUP($H817,Validation!$P$2:$P$64,1,FALSE)),0,1)</f>
        <v>0</v>
      </c>
      <c r="U817" s="154">
        <f>IF(ISERROR(VLOOKUP($H817,Validation!$Q$2:$Q$64,1,FALSE)),0,1)</f>
        <v>0</v>
      </c>
      <c r="V817" s="154">
        <f>IF(ISERROR(VLOOKUP($H817,Validation!$R$2:$R$64,1,FALSE)),0,1)</f>
        <v>0</v>
      </c>
      <c r="W817" s="154">
        <f>IF(ISERROR(VLOOKUP($H817,Validation!$S$2:$S$64,1,FALSE)),0,1)</f>
        <v>0</v>
      </c>
    </row>
    <row r="818" spans="1:23" ht="15.75" x14ac:dyDescent="0.25">
      <c r="A818" s="155">
        <v>2016</v>
      </c>
      <c r="B818">
        <v>6</v>
      </c>
      <c r="C818">
        <v>15</v>
      </c>
      <c r="D818">
        <v>166</v>
      </c>
      <c r="E818" t="s">
        <v>12</v>
      </c>
      <c r="F818" t="s">
        <v>4228</v>
      </c>
      <c r="G818" s="154">
        <f>SUM(P818:W818)</f>
        <v>0</v>
      </c>
      <c r="H818" t="s">
        <v>4229</v>
      </c>
      <c r="I818" t="s">
        <v>70</v>
      </c>
      <c r="J818" t="s">
        <v>71</v>
      </c>
      <c r="K818" t="s">
        <v>4089</v>
      </c>
      <c r="L818">
        <v>140</v>
      </c>
      <c r="M818" t="s">
        <v>82</v>
      </c>
      <c r="N818" t="s">
        <v>3336</v>
      </c>
      <c r="P818" s="154">
        <f>IF(ISERROR(VLOOKUP($H818,Validation!$L$2:$L$64,1,FALSE)),0,1)</f>
        <v>0</v>
      </c>
      <c r="Q818" s="154">
        <f>IF(ISERROR(VLOOKUP($H818,Validation!$M$2:$M$64,1,FALSE)),0,1)</f>
        <v>0</v>
      </c>
      <c r="R818" s="158">
        <f>IF(ISERROR(VLOOKUP($H818,Validation!$N$2:$N$64,1,FALSE)),0,1)</f>
        <v>0</v>
      </c>
      <c r="S818" s="154">
        <f>IF(ISERROR(VLOOKUP($H818,Validation!$O$2:$O$64,1,FALSE)),0,1)</f>
        <v>0</v>
      </c>
      <c r="T818" s="154">
        <f>IF(ISERROR(VLOOKUP($H818,Validation!$P$2:$P$64,1,FALSE)),0,1)</f>
        <v>0</v>
      </c>
      <c r="U818" s="154">
        <f>IF(ISERROR(VLOOKUP($H818,Validation!$Q$2:$Q$64,1,FALSE)),0,1)</f>
        <v>0</v>
      </c>
      <c r="V818" s="154">
        <f>IF(ISERROR(VLOOKUP($H818,Validation!$R$2:$R$64,1,FALSE)),0,1)</f>
        <v>0</v>
      </c>
      <c r="W818" s="154">
        <f>IF(ISERROR(VLOOKUP($H818,Validation!$S$2:$S$64,1,FALSE)),0,1)</f>
        <v>0</v>
      </c>
    </row>
    <row r="819" spans="1:23" ht="15.75" x14ac:dyDescent="0.25">
      <c r="A819" s="155">
        <v>2016</v>
      </c>
      <c r="B819">
        <v>6</v>
      </c>
      <c r="C819">
        <v>16</v>
      </c>
      <c r="D819">
        <v>167</v>
      </c>
      <c r="E819" t="s">
        <v>17</v>
      </c>
      <c r="G819" s="154">
        <f>SUM(P819:W819)</f>
        <v>0</v>
      </c>
      <c r="H819" t="s">
        <v>4230</v>
      </c>
      <c r="I819" t="s">
        <v>121</v>
      </c>
      <c r="J819" t="s">
        <v>94</v>
      </c>
      <c r="K819" t="s">
        <v>86</v>
      </c>
      <c r="L819">
        <v>180</v>
      </c>
      <c r="M819" t="s">
        <v>98</v>
      </c>
      <c r="N819" t="s">
        <v>1139</v>
      </c>
      <c r="P819" s="154">
        <f>IF(ISERROR(VLOOKUP($H819,Validation!$L$2:$L$64,1,FALSE)),0,1)</f>
        <v>0</v>
      </c>
      <c r="Q819" s="154">
        <f>IF(ISERROR(VLOOKUP($H819,Validation!$M$2:$M$64,1,FALSE)),0,1)</f>
        <v>0</v>
      </c>
      <c r="R819" s="158">
        <f>IF(ISERROR(VLOOKUP($H819,Validation!$N$2:$N$64,1,FALSE)),0,1)</f>
        <v>0</v>
      </c>
      <c r="S819" s="154">
        <f>IF(ISERROR(VLOOKUP($H819,Validation!$O$2:$O$64,1,FALSE)),0,1)</f>
        <v>0</v>
      </c>
      <c r="T819" s="154">
        <f>IF(ISERROR(VLOOKUP($H819,Validation!$P$2:$P$64,1,FALSE)),0,1)</f>
        <v>0</v>
      </c>
      <c r="U819" s="154">
        <f>IF(ISERROR(VLOOKUP($H819,Validation!$Q$2:$Q$64,1,FALSE)),0,1)</f>
        <v>0</v>
      </c>
      <c r="V819" s="154">
        <f>IF(ISERROR(VLOOKUP($H819,Validation!$R$2:$R$64,1,FALSE)),0,1)</f>
        <v>0</v>
      </c>
      <c r="W819" s="154">
        <f>IF(ISERROR(VLOOKUP($H819,Validation!$S$2:$S$64,1,FALSE)),0,1)</f>
        <v>0</v>
      </c>
    </row>
    <row r="820" spans="1:23" ht="15.75" x14ac:dyDescent="0.25">
      <c r="A820" s="155">
        <v>2016</v>
      </c>
      <c r="B820">
        <v>6</v>
      </c>
      <c r="C820">
        <v>17</v>
      </c>
      <c r="D820">
        <v>168</v>
      </c>
      <c r="E820" t="s">
        <v>3081</v>
      </c>
      <c r="G820" s="154">
        <f>SUM(P820:W820)</f>
        <v>0</v>
      </c>
      <c r="H820" t="s">
        <v>4231</v>
      </c>
      <c r="I820" t="s">
        <v>121</v>
      </c>
      <c r="J820" t="s">
        <v>81</v>
      </c>
      <c r="K820" t="s">
        <v>77</v>
      </c>
      <c r="L820">
        <v>211</v>
      </c>
      <c r="M820" t="s">
        <v>92</v>
      </c>
      <c r="N820" t="s">
        <v>3297</v>
      </c>
      <c r="P820" s="154">
        <f>IF(ISERROR(VLOOKUP($H820,Validation!$L$2:$L$64,1,FALSE)),0,1)</f>
        <v>0</v>
      </c>
      <c r="Q820" s="154">
        <f>IF(ISERROR(VLOOKUP($H820,Validation!$M$2:$M$64,1,FALSE)),0,1)</f>
        <v>0</v>
      </c>
      <c r="R820" s="158">
        <f>IF(ISERROR(VLOOKUP($H820,Validation!$N$2:$N$64,1,FALSE)),0,1)</f>
        <v>0</v>
      </c>
      <c r="S820" s="154">
        <f>IF(ISERROR(VLOOKUP($H820,Validation!$O$2:$O$64,1,FALSE)),0,1)</f>
        <v>0</v>
      </c>
      <c r="T820" s="154">
        <f>IF(ISERROR(VLOOKUP($H820,Validation!$P$2:$P$64,1,FALSE)),0,1)</f>
        <v>0</v>
      </c>
      <c r="U820" s="154">
        <f>IF(ISERROR(VLOOKUP($H820,Validation!$Q$2:$Q$64,1,FALSE)),0,1)</f>
        <v>0</v>
      </c>
      <c r="V820" s="154">
        <f>IF(ISERROR(VLOOKUP($H820,Validation!$R$2:$R$64,1,FALSE)),0,1)</f>
        <v>0</v>
      </c>
      <c r="W820" s="154">
        <f>IF(ISERROR(VLOOKUP($H820,Validation!$S$2:$S$64,1,FALSE)),0,1)</f>
        <v>0</v>
      </c>
    </row>
    <row r="821" spans="1:23" ht="15.75" x14ac:dyDescent="0.25">
      <c r="A821" s="155">
        <v>2016</v>
      </c>
      <c r="B821">
        <v>6</v>
      </c>
      <c r="C821">
        <v>18</v>
      </c>
      <c r="D821">
        <v>169</v>
      </c>
      <c r="E821" t="s">
        <v>28</v>
      </c>
      <c r="G821" s="154">
        <f>SUM(P821:W821)</f>
        <v>0</v>
      </c>
      <c r="H821" t="s">
        <v>4232</v>
      </c>
      <c r="I821" t="s">
        <v>70</v>
      </c>
      <c r="J821" t="s">
        <v>74</v>
      </c>
      <c r="K821" t="s">
        <v>72</v>
      </c>
      <c r="L821">
        <v>190</v>
      </c>
      <c r="M821" t="s">
        <v>93</v>
      </c>
      <c r="N821" t="s">
        <v>3781</v>
      </c>
      <c r="P821" s="154">
        <f>IF(ISERROR(VLOOKUP($H821,Validation!$L$2:$L$64,1,FALSE)),0,1)</f>
        <v>0</v>
      </c>
      <c r="Q821" s="154">
        <f>IF(ISERROR(VLOOKUP($H821,Validation!$M$2:$M$64,1,FALSE)),0,1)</f>
        <v>0</v>
      </c>
      <c r="R821" s="158">
        <f>IF(ISERROR(VLOOKUP($H821,Validation!$N$2:$N$64,1,FALSE)),0,1)</f>
        <v>0</v>
      </c>
      <c r="S821" s="154">
        <f>IF(ISERROR(VLOOKUP($H821,Validation!$O$2:$O$64,1,FALSE)),0,1)</f>
        <v>0</v>
      </c>
      <c r="T821" s="154">
        <f>IF(ISERROR(VLOOKUP($H821,Validation!$P$2:$P$64,1,FALSE)),0,1)</f>
        <v>0</v>
      </c>
      <c r="U821" s="154">
        <f>IF(ISERROR(VLOOKUP($H821,Validation!$Q$2:$Q$64,1,FALSE)),0,1)</f>
        <v>0</v>
      </c>
      <c r="V821" s="154">
        <f>IF(ISERROR(VLOOKUP($H821,Validation!$R$2:$R$64,1,FALSE)),0,1)</f>
        <v>0</v>
      </c>
      <c r="W821" s="154">
        <f>IF(ISERROR(VLOOKUP($H821,Validation!$S$2:$S$64,1,FALSE)),0,1)</f>
        <v>0</v>
      </c>
    </row>
    <row r="822" spans="1:23" ht="15.75" x14ac:dyDescent="0.25">
      <c r="A822" s="155">
        <v>2016</v>
      </c>
      <c r="B822">
        <v>6</v>
      </c>
      <c r="C822">
        <v>19</v>
      </c>
      <c r="D822">
        <v>170</v>
      </c>
      <c r="E822" t="s">
        <v>25</v>
      </c>
      <c r="G822" s="154">
        <f>SUM(P822:W822)</f>
        <v>0</v>
      </c>
      <c r="H822" t="s">
        <v>4233</v>
      </c>
      <c r="I822" t="s">
        <v>90</v>
      </c>
      <c r="J822" t="s">
        <v>74</v>
      </c>
      <c r="K822" t="s">
        <v>3093</v>
      </c>
      <c r="L822">
        <v>172</v>
      </c>
      <c r="M822" t="s">
        <v>93</v>
      </c>
      <c r="N822" t="s">
        <v>3376</v>
      </c>
      <c r="P822" s="154">
        <f>IF(ISERROR(VLOOKUP($H822,Validation!$L$2:$L$64,1,FALSE)),0,1)</f>
        <v>0</v>
      </c>
      <c r="Q822" s="154">
        <f>IF(ISERROR(VLOOKUP($H822,Validation!$M$2:$M$64,1,FALSE)),0,1)</f>
        <v>0</v>
      </c>
      <c r="R822" s="158">
        <f>IF(ISERROR(VLOOKUP($H822,Validation!$N$2:$N$64,1,FALSE)),0,1)</f>
        <v>0</v>
      </c>
      <c r="S822" s="154">
        <f>IF(ISERROR(VLOOKUP($H822,Validation!$O$2:$O$64,1,FALSE)),0,1)</f>
        <v>0</v>
      </c>
      <c r="T822" s="154">
        <f>IF(ISERROR(VLOOKUP($H822,Validation!$P$2:$P$64,1,FALSE)),0,1)</f>
        <v>0</v>
      </c>
      <c r="U822" s="154">
        <f>IF(ISERROR(VLOOKUP($H822,Validation!$Q$2:$Q$64,1,FALSE)),0,1)</f>
        <v>0</v>
      </c>
      <c r="V822" s="154">
        <f>IF(ISERROR(VLOOKUP($H822,Validation!$R$2:$R$64,1,FALSE)),0,1)</f>
        <v>0</v>
      </c>
      <c r="W822" s="154">
        <f>IF(ISERROR(VLOOKUP($H822,Validation!$S$2:$S$64,1,FALSE)),0,1)</f>
        <v>0</v>
      </c>
    </row>
    <row r="823" spans="1:23" ht="15.75" x14ac:dyDescent="0.25">
      <c r="A823" s="155">
        <v>2016</v>
      </c>
      <c r="B823">
        <v>6</v>
      </c>
      <c r="C823">
        <v>20</v>
      </c>
      <c r="D823">
        <v>171</v>
      </c>
      <c r="E823" t="s">
        <v>26</v>
      </c>
      <c r="G823" s="154">
        <f>SUM(P823:W823)</f>
        <v>0</v>
      </c>
      <c r="H823" t="s">
        <v>606</v>
      </c>
      <c r="I823" t="s">
        <v>70</v>
      </c>
      <c r="J823" t="s">
        <v>71</v>
      </c>
      <c r="K823" t="s">
        <v>86</v>
      </c>
      <c r="L823">
        <v>179</v>
      </c>
      <c r="M823" t="s">
        <v>87</v>
      </c>
      <c r="N823" t="s">
        <v>3306</v>
      </c>
      <c r="P823" s="154">
        <f>IF(ISERROR(VLOOKUP($H823,Validation!$L$2:$L$64,1,FALSE)),0,1)</f>
        <v>0</v>
      </c>
      <c r="Q823" s="154">
        <f>IF(ISERROR(VLOOKUP($H823,Validation!$M$2:$M$64,1,FALSE)),0,1)</f>
        <v>0</v>
      </c>
      <c r="R823" s="158">
        <f>IF(ISERROR(VLOOKUP($H823,Validation!$N$2:$N$64,1,FALSE)),0,1)</f>
        <v>0</v>
      </c>
      <c r="S823" s="154">
        <f>IF(ISERROR(VLOOKUP($H823,Validation!$O$2:$O$64,1,FALSE)),0,1)</f>
        <v>0</v>
      </c>
      <c r="T823" s="154">
        <f>IF(ISERROR(VLOOKUP($H823,Validation!$P$2:$P$64,1,FALSE)),0,1)</f>
        <v>0</v>
      </c>
      <c r="U823" s="154">
        <f>IF(ISERROR(VLOOKUP($H823,Validation!$Q$2:$Q$64,1,FALSE)),0,1)</f>
        <v>0</v>
      </c>
      <c r="V823" s="154">
        <f>IF(ISERROR(VLOOKUP($H823,Validation!$R$2:$R$64,1,FALSE)),0,1)</f>
        <v>0</v>
      </c>
      <c r="W823" s="154">
        <f>IF(ISERROR(VLOOKUP($H823,Validation!$S$2:$S$64,1,FALSE)),0,1)</f>
        <v>0</v>
      </c>
    </row>
    <row r="824" spans="1:23" ht="15.75" x14ac:dyDescent="0.25">
      <c r="A824" s="155">
        <v>2016</v>
      </c>
      <c r="B824">
        <v>6</v>
      </c>
      <c r="C824">
        <v>21</v>
      </c>
      <c r="D824">
        <v>172</v>
      </c>
      <c r="E824" t="s">
        <v>28</v>
      </c>
      <c r="F824" t="s">
        <v>3486</v>
      </c>
      <c r="G824" s="154">
        <f>SUM(P824:W824)</f>
        <v>0</v>
      </c>
      <c r="H824" t="s">
        <v>4234</v>
      </c>
      <c r="I824" t="s">
        <v>70</v>
      </c>
      <c r="J824" t="s">
        <v>71</v>
      </c>
      <c r="K824" t="s">
        <v>99</v>
      </c>
      <c r="L824">
        <v>168</v>
      </c>
      <c r="M824" t="s">
        <v>73</v>
      </c>
      <c r="N824" t="s">
        <v>3396</v>
      </c>
      <c r="P824" s="154">
        <f>IF(ISERROR(VLOOKUP($H824,Validation!$L$2:$L$64,1,FALSE)),0,1)</f>
        <v>0</v>
      </c>
      <c r="Q824" s="154">
        <f>IF(ISERROR(VLOOKUP($H824,Validation!$M$2:$M$64,1,FALSE)),0,1)</f>
        <v>0</v>
      </c>
      <c r="R824" s="158">
        <f>IF(ISERROR(VLOOKUP($H824,Validation!$N$2:$N$64,1,FALSE)),0,1)</f>
        <v>0</v>
      </c>
      <c r="S824" s="154">
        <f>IF(ISERROR(VLOOKUP($H824,Validation!$O$2:$O$64,1,FALSE)),0,1)</f>
        <v>0</v>
      </c>
      <c r="T824" s="154">
        <f>IF(ISERROR(VLOOKUP($H824,Validation!$P$2:$P$64,1,FALSE)),0,1)</f>
        <v>0</v>
      </c>
      <c r="U824" s="154">
        <f>IF(ISERROR(VLOOKUP($H824,Validation!$Q$2:$Q$64,1,FALSE)),0,1)</f>
        <v>0</v>
      </c>
      <c r="V824" s="154">
        <f>IF(ISERROR(VLOOKUP($H824,Validation!$R$2:$R$64,1,FALSE)),0,1)</f>
        <v>0</v>
      </c>
      <c r="W824" s="154">
        <f>IF(ISERROR(VLOOKUP($H824,Validation!$S$2:$S$64,1,FALSE)),0,1)</f>
        <v>0</v>
      </c>
    </row>
    <row r="825" spans="1:23" ht="15.75" x14ac:dyDescent="0.25">
      <c r="A825" s="155">
        <v>2016</v>
      </c>
      <c r="B825">
        <v>6</v>
      </c>
      <c r="C825">
        <v>22</v>
      </c>
      <c r="D825">
        <v>173</v>
      </c>
      <c r="E825" t="s">
        <v>13</v>
      </c>
      <c r="G825" s="154">
        <f>SUM(P825:W825)</f>
        <v>0</v>
      </c>
      <c r="H825" t="s">
        <v>4235</v>
      </c>
      <c r="I825" t="s">
        <v>79</v>
      </c>
      <c r="J825" t="s">
        <v>74</v>
      </c>
      <c r="K825" t="s">
        <v>86</v>
      </c>
      <c r="L825">
        <v>180</v>
      </c>
      <c r="M825" t="s">
        <v>123</v>
      </c>
      <c r="N825" t="s">
        <v>3454</v>
      </c>
      <c r="P825" s="154">
        <f>IF(ISERROR(VLOOKUP($H825,Validation!$L$2:$L$64,1,FALSE)),0,1)</f>
        <v>0</v>
      </c>
      <c r="Q825" s="154">
        <f>IF(ISERROR(VLOOKUP($H825,Validation!$M$2:$M$64,1,FALSE)),0,1)</f>
        <v>0</v>
      </c>
      <c r="R825" s="158">
        <f>IF(ISERROR(VLOOKUP($H825,Validation!$N$2:$N$64,1,FALSE)),0,1)</f>
        <v>0</v>
      </c>
      <c r="S825" s="154">
        <f>IF(ISERROR(VLOOKUP($H825,Validation!$O$2:$O$64,1,FALSE)),0,1)</f>
        <v>0</v>
      </c>
      <c r="T825" s="154">
        <f>IF(ISERROR(VLOOKUP($H825,Validation!$P$2:$P$64,1,FALSE)),0,1)</f>
        <v>0</v>
      </c>
      <c r="U825" s="154">
        <f>IF(ISERROR(VLOOKUP($H825,Validation!$Q$2:$Q$64,1,FALSE)),0,1)</f>
        <v>0</v>
      </c>
      <c r="V825" s="154">
        <f>IF(ISERROR(VLOOKUP($H825,Validation!$R$2:$R$64,1,FALSE)),0,1)</f>
        <v>0</v>
      </c>
      <c r="W825" s="154">
        <f>IF(ISERROR(VLOOKUP($H825,Validation!$S$2:$S$64,1,FALSE)),0,1)</f>
        <v>0</v>
      </c>
    </row>
    <row r="826" spans="1:23" ht="15.75" x14ac:dyDescent="0.25">
      <c r="A826" s="155">
        <v>2016</v>
      </c>
      <c r="B826">
        <v>6</v>
      </c>
      <c r="C826">
        <v>23</v>
      </c>
      <c r="D826">
        <v>174</v>
      </c>
      <c r="E826" t="s">
        <v>26</v>
      </c>
      <c r="F826" t="s">
        <v>4236</v>
      </c>
      <c r="G826" s="154">
        <f>SUM(P826:W826)</f>
        <v>0</v>
      </c>
      <c r="H826" t="s">
        <v>4237</v>
      </c>
      <c r="I826" t="s">
        <v>121</v>
      </c>
      <c r="J826" t="s">
        <v>71</v>
      </c>
      <c r="K826" t="s">
        <v>77</v>
      </c>
      <c r="L826">
        <v>202</v>
      </c>
      <c r="M826" t="s">
        <v>4238</v>
      </c>
      <c r="N826" t="s">
        <v>4239</v>
      </c>
      <c r="P826" s="154">
        <f>IF(ISERROR(VLOOKUP($H826,Validation!$L$2:$L$64,1,FALSE)),0,1)</f>
        <v>0</v>
      </c>
      <c r="Q826" s="154">
        <f>IF(ISERROR(VLOOKUP($H826,Validation!$M$2:$M$64,1,FALSE)),0,1)</f>
        <v>0</v>
      </c>
      <c r="R826" s="158">
        <f>IF(ISERROR(VLOOKUP($H826,Validation!$N$2:$N$64,1,FALSE)),0,1)</f>
        <v>0</v>
      </c>
      <c r="S826" s="154">
        <f>IF(ISERROR(VLOOKUP($H826,Validation!$O$2:$O$64,1,FALSE)),0,1)</f>
        <v>0</v>
      </c>
      <c r="T826" s="154">
        <f>IF(ISERROR(VLOOKUP($H826,Validation!$P$2:$P$64,1,FALSE)),0,1)</f>
        <v>0</v>
      </c>
      <c r="U826" s="154">
        <f>IF(ISERROR(VLOOKUP($H826,Validation!$Q$2:$Q$64,1,FALSE)),0,1)</f>
        <v>0</v>
      </c>
      <c r="V826" s="154">
        <f>IF(ISERROR(VLOOKUP($H826,Validation!$R$2:$R$64,1,FALSE)),0,1)</f>
        <v>0</v>
      </c>
      <c r="W826" s="154">
        <f>IF(ISERROR(VLOOKUP($H826,Validation!$S$2:$S$64,1,FALSE)),0,1)</f>
        <v>0</v>
      </c>
    </row>
    <row r="827" spans="1:23" ht="15.75" x14ac:dyDescent="0.25">
      <c r="A827" s="155">
        <v>2016</v>
      </c>
      <c r="B827">
        <v>6</v>
      </c>
      <c r="C827">
        <v>24</v>
      </c>
      <c r="D827">
        <v>175</v>
      </c>
      <c r="E827" t="s">
        <v>19</v>
      </c>
      <c r="F827" t="s">
        <v>3590</v>
      </c>
      <c r="G827" s="154">
        <f>SUM(P827:W827)</f>
        <v>0</v>
      </c>
      <c r="H827" t="s">
        <v>417</v>
      </c>
      <c r="I827" t="s">
        <v>3660</v>
      </c>
      <c r="J827" t="s">
        <v>81</v>
      </c>
      <c r="K827" t="s">
        <v>86</v>
      </c>
      <c r="L827">
        <v>191</v>
      </c>
      <c r="M827" t="s">
        <v>119</v>
      </c>
      <c r="N827" t="s">
        <v>4081</v>
      </c>
      <c r="P827" s="154">
        <f>IF(ISERROR(VLOOKUP($H827,Validation!$L$2:$L$64,1,FALSE)),0,1)</f>
        <v>0</v>
      </c>
      <c r="Q827" s="154">
        <f>IF(ISERROR(VLOOKUP($H827,Validation!$M$2:$M$64,1,FALSE)),0,1)</f>
        <v>0</v>
      </c>
      <c r="R827" s="158">
        <f>IF(ISERROR(VLOOKUP($H827,Validation!$N$2:$N$64,1,FALSE)),0,1)</f>
        <v>0</v>
      </c>
      <c r="S827" s="154">
        <f>IF(ISERROR(VLOOKUP($H827,Validation!$O$2:$O$64,1,FALSE)),0,1)</f>
        <v>0</v>
      </c>
      <c r="T827" s="154">
        <f>IF(ISERROR(VLOOKUP($H827,Validation!$P$2:$P$64,1,FALSE)),0,1)</f>
        <v>0</v>
      </c>
      <c r="U827" s="154">
        <f>IF(ISERROR(VLOOKUP($H827,Validation!$Q$2:$Q$64,1,FALSE)),0,1)</f>
        <v>0</v>
      </c>
      <c r="V827" s="154">
        <f>IF(ISERROR(VLOOKUP($H827,Validation!$R$2:$R$64,1,FALSE)),0,1)</f>
        <v>0</v>
      </c>
      <c r="W827" s="154">
        <f>IF(ISERROR(VLOOKUP($H827,Validation!$S$2:$S$64,1,FALSE)),0,1)</f>
        <v>0</v>
      </c>
    </row>
    <row r="828" spans="1:23" ht="15.75" x14ac:dyDescent="0.25">
      <c r="A828" s="155">
        <v>2016</v>
      </c>
      <c r="B828">
        <v>6</v>
      </c>
      <c r="C828">
        <v>25</v>
      </c>
      <c r="D828">
        <v>176</v>
      </c>
      <c r="E828" t="s">
        <v>16</v>
      </c>
      <c r="G828" s="154">
        <f>SUM(P828:W828)</f>
        <v>0</v>
      </c>
      <c r="H828" t="s">
        <v>4240</v>
      </c>
      <c r="I828" t="s">
        <v>79</v>
      </c>
      <c r="J828" t="s">
        <v>94</v>
      </c>
      <c r="K828" t="s">
        <v>86</v>
      </c>
      <c r="L828">
        <v>163</v>
      </c>
      <c r="M828" t="s">
        <v>98</v>
      </c>
      <c r="N828" t="s">
        <v>3601</v>
      </c>
      <c r="P828" s="154">
        <f>IF(ISERROR(VLOOKUP($H828,Validation!$L$2:$L$64,1,FALSE)),0,1)</f>
        <v>0</v>
      </c>
      <c r="Q828" s="154">
        <f>IF(ISERROR(VLOOKUP($H828,Validation!$M$2:$M$64,1,FALSE)),0,1)</f>
        <v>0</v>
      </c>
      <c r="R828" s="158">
        <f>IF(ISERROR(VLOOKUP($H828,Validation!$N$2:$N$64,1,FALSE)),0,1)</f>
        <v>0</v>
      </c>
      <c r="S828" s="154">
        <f>IF(ISERROR(VLOOKUP($H828,Validation!$O$2:$O$64,1,FALSE)),0,1)</f>
        <v>0</v>
      </c>
      <c r="T828" s="154">
        <f>IF(ISERROR(VLOOKUP($H828,Validation!$P$2:$P$64,1,FALSE)),0,1)</f>
        <v>0</v>
      </c>
      <c r="U828" s="154">
        <f>IF(ISERROR(VLOOKUP($H828,Validation!$Q$2:$Q$64,1,FALSE)),0,1)</f>
        <v>0</v>
      </c>
      <c r="V828" s="154">
        <f>IF(ISERROR(VLOOKUP($H828,Validation!$R$2:$R$64,1,FALSE)),0,1)</f>
        <v>0</v>
      </c>
      <c r="W828" s="154">
        <f>IF(ISERROR(VLOOKUP($H828,Validation!$S$2:$S$64,1,FALSE)),0,1)</f>
        <v>0</v>
      </c>
    </row>
    <row r="829" spans="1:23" ht="15.75" x14ac:dyDescent="0.25">
      <c r="A829" s="155">
        <v>2016</v>
      </c>
      <c r="B829">
        <v>6</v>
      </c>
      <c r="C829">
        <v>26</v>
      </c>
      <c r="D829">
        <v>177</v>
      </c>
      <c r="E829" t="s">
        <v>1119</v>
      </c>
      <c r="G829" s="154">
        <f>SUM(P829:W829)</f>
        <v>0</v>
      </c>
      <c r="H829" t="s">
        <v>4241</v>
      </c>
      <c r="I829" t="s">
        <v>79</v>
      </c>
      <c r="J829" t="s">
        <v>74</v>
      </c>
      <c r="K829" t="s">
        <v>72</v>
      </c>
      <c r="L829">
        <v>185</v>
      </c>
      <c r="M829" t="s">
        <v>3696</v>
      </c>
      <c r="N829" t="s">
        <v>4242</v>
      </c>
      <c r="P829" s="154">
        <f>IF(ISERROR(VLOOKUP($H829,Validation!$L$2:$L$64,1,FALSE)),0,1)</f>
        <v>0</v>
      </c>
      <c r="Q829" s="154">
        <f>IF(ISERROR(VLOOKUP($H829,Validation!$M$2:$M$64,1,FALSE)),0,1)</f>
        <v>0</v>
      </c>
      <c r="R829" s="158">
        <f>IF(ISERROR(VLOOKUP($H829,Validation!$N$2:$N$64,1,FALSE)),0,1)</f>
        <v>0</v>
      </c>
      <c r="S829" s="154">
        <f>IF(ISERROR(VLOOKUP($H829,Validation!$O$2:$O$64,1,FALSE)),0,1)</f>
        <v>0</v>
      </c>
      <c r="T829" s="154">
        <f>IF(ISERROR(VLOOKUP($H829,Validation!$P$2:$P$64,1,FALSE)),0,1)</f>
        <v>0</v>
      </c>
      <c r="U829" s="154">
        <f>IF(ISERROR(VLOOKUP($H829,Validation!$Q$2:$Q$64,1,FALSE)),0,1)</f>
        <v>0</v>
      </c>
      <c r="V829" s="154">
        <f>IF(ISERROR(VLOOKUP($H829,Validation!$R$2:$R$64,1,FALSE)),0,1)</f>
        <v>0</v>
      </c>
      <c r="W829" s="154">
        <f>IF(ISERROR(VLOOKUP($H829,Validation!$S$2:$S$64,1,FALSE)),0,1)</f>
        <v>0</v>
      </c>
    </row>
    <row r="830" spans="1:23" ht="15.75" x14ac:dyDescent="0.25">
      <c r="A830" s="155">
        <v>2016</v>
      </c>
      <c r="B830">
        <v>6</v>
      </c>
      <c r="C830">
        <v>27</v>
      </c>
      <c r="D830">
        <v>178</v>
      </c>
      <c r="E830" t="s">
        <v>32</v>
      </c>
      <c r="G830" s="154">
        <f>SUM(P830:W830)</f>
        <v>0</v>
      </c>
      <c r="H830" t="s">
        <v>470</v>
      </c>
      <c r="I830" t="s">
        <v>79</v>
      </c>
      <c r="J830" t="s">
        <v>81</v>
      </c>
      <c r="K830" t="s">
        <v>3767</v>
      </c>
      <c r="L830">
        <v>230</v>
      </c>
      <c r="M830" t="s">
        <v>4243</v>
      </c>
      <c r="N830" t="s">
        <v>4244</v>
      </c>
      <c r="P830" s="154">
        <f>IF(ISERROR(VLOOKUP($H830,Validation!$L$2:$L$64,1,FALSE)),0,1)</f>
        <v>0</v>
      </c>
      <c r="Q830" s="154">
        <f>IF(ISERROR(VLOOKUP($H830,Validation!$M$2:$M$64,1,FALSE)),0,1)</f>
        <v>0</v>
      </c>
      <c r="R830" s="158">
        <f>IF(ISERROR(VLOOKUP($H830,Validation!$N$2:$N$64,1,FALSE)),0,1)</f>
        <v>0</v>
      </c>
      <c r="S830" s="154">
        <f>IF(ISERROR(VLOOKUP($H830,Validation!$O$2:$O$64,1,FALSE)),0,1)</f>
        <v>0</v>
      </c>
      <c r="T830" s="154">
        <f>IF(ISERROR(VLOOKUP($H830,Validation!$P$2:$P$64,1,FALSE)),0,1)</f>
        <v>0</v>
      </c>
      <c r="U830" s="154">
        <f>IF(ISERROR(VLOOKUP($H830,Validation!$Q$2:$Q$64,1,FALSE)),0,1)</f>
        <v>0</v>
      </c>
      <c r="V830" s="154">
        <f>IF(ISERROR(VLOOKUP($H830,Validation!$R$2:$R$64,1,FALSE)),0,1)</f>
        <v>0</v>
      </c>
      <c r="W830" s="154">
        <f>IF(ISERROR(VLOOKUP($H830,Validation!$S$2:$S$64,1,FALSE)),0,1)</f>
        <v>0</v>
      </c>
    </row>
    <row r="831" spans="1:23" ht="15.75" x14ac:dyDescent="0.25">
      <c r="A831" s="155">
        <v>2016</v>
      </c>
      <c r="B831">
        <v>6</v>
      </c>
      <c r="C831">
        <v>28</v>
      </c>
      <c r="D831">
        <v>179</v>
      </c>
      <c r="E831" t="s">
        <v>33</v>
      </c>
      <c r="F831" t="s">
        <v>1212</v>
      </c>
      <c r="G831" s="154">
        <f>SUM(P831:W831)</f>
        <v>0</v>
      </c>
      <c r="H831" t="s">
        <v>4245</v>
      </c>
      <c r="I831" t="s">
        <v>79</v>
      </c>
      <c r="J831" t="s">
        <v>71</v>
      </c>
      <c r="K831" t="s">
        <v>91</v>
      </c>
      <c r="L831">
        <v>220</v>
      </c>
      <c r="M831" t="s">
        <v>73</v>
      </c>
      <c r="N831" t="s">
        <v>1082</v>
      </c>
      <c r="P831" s="154">
        <f>IF(ISERROR(VLOOKUP($H831,Validation!$L$2:$L$64,1,FALSE)),0,1)</f>
        <v>0</v>
      </c>
      <c r="Q831" s="154">
        <f>IF(ISERROR(VLOOKUP($H831,Validation!$M$2:$M$64,1,FALSE)),0,1)</f>
        <v>0</v>
      </c>
      <c r="R831" s="158">
        <f>IF(ISERROR(VLOOKUP($H831,Validation!$N$2:$N$64,1,FALSE)),0,1)</f>
        <v>0</v>
      </c>
      <c r="S831" s="154">
        <f>IF(ISERROR(VLOOKUP($H831,Validation!$O$2:$O$64,1,FALSE)),0,1)</f>
        <v>0</v>
      </c>
      <c r="T831" s="154">
        <f>IF(ISERROR(VLOOKUP($H831,Validation!$P$2:$P$64,1,FALSE)),0,1)</f>
        <v>0</v>
      </c>
      <c r="U831" s="154">
        <f>IF(ISERROR(VLOOKUP($H831,Validation!$Q$2:$Q$64,1,FALSE)),0,1)</f>
        <v>0</v>
      </c>
      <c r="V831" s="154">
        <f>IF(ISERROR(VLOOKUP($H831,Validation!$R$2:$R$64,1,FALSE)),0,1)</f>
        <v>0</v>
      </c>
      <c r="W831" s="154">
        <f>IF(ISERROR(VLOOKUP($H831,Validation!$S$2:$S$64,1,FALSE)),0,1)</f>
        <v>0</v>
      </c>
    </row>
    <row r="832" spans="1:23" ht="15.75" x14ac:dyDescent="0.25">
      <c r="A832" s="155">
        <v>2016</v>
      </c>
      <c r="B832">
        <v>6</v>
      </c>
      <c r="C832">
        <v>29</v>
      </c>
      <c r="D832">
        <v>180</v>
      </c>
      <c r="E832" t="s">
        <v>30</v>
      </c>
      <c r="G832" s="154">
        <f>SUM(P832:W832)</f>
        <v>0</v>
      </c>
      <c r="H832" t="s">
        <v>4246</v>
      </c>
      <c r="I832" t="s">
        <v>79</v>
      </c>
      <c r="J832" t="s">
        <v>71</v>
      </c>
      <c r="K832" t="s">
        <v>75</v>
      </c>
      <c r="L832">
        <v>208</v>
      </c>
      <c r="M832" t="s">
        <v>73</v>
      </c>
      <c r="N832" t="s">
        <v>3467</v>
      </c>
      <c r="P832" s="154">
        <f>IF(ISERROR(VLOOKUP($H832,Validation!$L$2:$L$64,1,FALSE)),0,1)</f>
        <v>0</v>
      </c>
      <c r="Q832" s="154">
        <f>IF(ISERROR(VLOOKUP($H832,Validation!$M$2:$M$64,1,FALSE)),0,1)</f>
        <v>0</v>
      </c>
      <c r="R832" s="158">
        <f>IF(ISERROR(VLOOKUP($H832,Validation!$N$2:$N$64,1,FALSE)),0,1)</f>
        <v>0</v>
      </c>
      <c r="S832" s="154">
        <f>IF(ISERROR(VLOOKUP($H832,Validation!$O$2:$O$64,1,FALSE)),0,1)</f>
        <v>0</v>
      </c>
      <c r="T832" s="154">
        <f>IF(ISERROR(VLOOKUP($H832,Validation!$P$2:$P$64,1,FALSE)),0,1)</f>
        <v>0</v>
      </c>
      <c r="U832" s="154">
        <f>IF(ISERROR(VLOOKUP($H832,Validation!$Q$2:$Q$64,1,FALSE)),0,1)</f>
        <v>0</v>
      </c>
      <c r="V832" s="154">
        <f>IF(ISERROR(VLOOKUP($H832,Validation!$R$2:$R$64,1,FALSE)),0,1)</f>
        <v>0</v>
      </c>
      <c r="W832" s="154">
        <f>IF(ISERROR(VLOOKUP($H832,Validation!$S$2:$S$64,1,FALSE)),0,1)</f>
        <v>0</v>
      </c>
    </row>
    <row r="833" spans="1:23" ht="15.75" x14ac:dyDescent="0.25">
      <c r="A833" s="155">
        <v>2016</v>
      </c>
      <c r="B833">
        <v>6</v>
      </c>
      <c r="C833">
        <v>30</v>
      </c>
      <c r="D833">
        <v>181</v>
      </c>
      <c r="E833" t="s">
        <v>29</v>
      </c>
      <c r="G833" s="154">
        <f>SUM(P833:W833)</f>
        <v>0</v>
      </c>
      <c r="H833" t="s">
        <v>4247</v>
      </c>
      <c r="I833" t="s">
        <v>79</v>
      </c>
      <c r="J833" t="s">
        <v>74</v>
      </c>
      <c r="K833" t="s">
        <v>72</v>
      </c>
      <c r="L833">
        <v>190</v>
      </c>
      <c r="M833" t="s">
        <v>76</v>
      </c>
      <c r="N833" t="s">
        <v>3409</v>
      </c>
      <c r="P833" s="154">
        <f>IF(ISERROR(VLOOKUP($H833,Validation!$L$2:$L$64,1,FALSE)),0,1)</f>
        <v>0</v>
      </c>
      <c r="Q833" s="154">
        <f>IF(ISERROR(VLOOKUP($H833,Validation!$M$2:$M$64,1,FALSE)),0,1)</f>
        <v>0</v>
      </c>
      <c r="R833" s="158">
        <f>IF(ISERROR(VLOOKUP($H833,Validation!$N$2:$N$64,1,FALSE)),0,1)</f>
        <v>0</v>
      </c>
      <c r="S833" s="154">
        <f>IF(ISERROR(VLOOKUP($H833,Validation!$O$2:$O$64,1,FALSE)),0,1)</f>
        <v>0</v>
      </c>
      <c r="T833" s="154">
        <f>IF(ISERROR(VLOOKUP($H833,Validation!$P$2:$P$64,1,FALSE)),0,1)</f>
        <v>0</v>
      </c>
      <c r="U833" s="154">
        <f>IF(ISERROR(VLOOKUP($H833,Validation!$Q$2:$Q$64,1,FALSE)),0,1)</f>
        <v>0</v>
      </c>
      <c r="V833" s="154">
        <f>IF(ISERROR(VLOOKUP($H833,Validation!$R$2:$R$64,1,FALSE)),0,1)</f>
        <v>0</v>
      </c>
      <c r="W833" s="154">
        <f>IF(ISERROR(VLOOKUP($H833,Validation!$S$2:$S$64,1,FALSE)),0,1)</f>
        <v>0</v>
      </c>
    </row>
    <row r="834" spans="1:23" ht="15.75" x14ac:dyDescent="0.25">
      <c r="A834" s="155">
        <v>2016</v>
      </c>
      <c r="B834">
        <v>7</v>
      </c>
      <c r="C834">
        <v>1</v>
      </c>
      <c r="D834">
        <v>182</v>
      </c>
      <c r="E834" t="s">
        <v>33</v>
      </c>
      <c r="G834" s="154">
        <f>SUM(P834:W834)</f>
        <v>0</v>
      </c>
      <c r="H834" t="s">
        <v>4248</v>
      </c>
      <c r="I834" t="s">
        <v>90</v>
      </c>
      <c r="J834" t="s">
        <v>81</v>
      </c>
      <c r="K834" t="s">
        <v>72</v>
      </c>
      <c r="L834">
        <v>183</v>
      </c>
      <c r="M834" t="s">
        <v>119</v>
      </c>
      <c r="N834" t="s">
        <v>3978</v>
      </c>
      <c r="P834" s="154">
        <f>IF(ISERROR(VLOOKUP($H834,Validation!$L$2:$L$64,1,FALSE)),0,1)</f>
        <v>0</v>
      </c>
      <c r="Q834" s="154">
        <f>IF(ISERROR(VLOOKUP($H834,Validation!$M$2:$M$64,1,FALSE)),0,1)</f>
        <v>0</v>
      </c>
      <c r="R834" s="158">
        <f>IF(ISERROR(VLOOKUP($H834,Validation!$N$2:$N$64,1,FALSE)),0,1)</f>
        <v>0</v>
      </c>
      <c r="S834" s="154">
        <f>IF(ISERROR(VLOOKUP($H834,Validation!$O$2:$O$64,1,FALSE)),0,1)</f>
        <v>0</v>
      </c>
      <c r="T834" s="154">
        <f>IF(ISERROR(VLOOKUP($H834,Validation!$P$2:$P$64,1,FALSE)),0,1)</f>
        <v>0</v>
      </c>
      <c r="U834" s="154">
        <f>IF(ISERROR(VLOOKUP($H834,Validation!$Q$2:$Q$64,1,FALSE)),0,1)</f>
        <v>0</v>
      </c>
      <c r="V834" s="154">
        <f>IF(ISERROR(VLOOKUP($H834,Validation!$R$2:$R$64,1,FALSE)),0,1)</f>
        <v>0</v>
      </c>
      <c r="W834" s="154">
        <f>IF(ISERROR(VLOOKUP($H834,Validation!$S$2:$S$64,1,FALSE)),0,1)</f>
        <v>0</v>
      </c>
    </row>
    <row r="835" spans="1:23" ht="15.75" x14ac:dyDescent="0.25">
      <c r="A835" s="155">
        <v>2016</v>
      </c>
      <c r="B835">
        <v>7</v>
      </c>
      <c r="C835">
        <v>2</v>
      </c>
      <c r="D835">
        <v>183</v>
      </c>
      <c r="E835" t="s">
        <v>18</v>
      </c>
      <c r="G835" s="154">
        <f>SUM(P835:W835)</f>
        <v>0</v>
      </c>
      <c r="H835" t="s">
        <v>4249</v>
      </c>
      <c r="I835" t="s">
        <v>79</v>
      </c>
      <c r="J835" t="s">
        <v>71</v>
      </c>
      <c r="K835" t="s">
        <v>100</v>
      </c>
      <c r="L835">
        <v>207</v>
      </c>
      <c r="M835" t="s">
        <v>76</v>
      </c>
      <c r="N835" t="s">
        <v>3957</v>
      </c>
      <c r="P835" s="154">
        <f>IF(ISERROR(VLOOKUP($H835,Validation!$L$2:$L$64,1,FALSE)),0,1)</f>
        <v>0</v>
      </c>
      <c r="Q835" s="154">
        <f>IF(ISERROR(VLOOKUP($H835,Validation!$M$2:$M$64,1,FALSE)),0,1)</f>
        <v>0</v>
      </c>
      <c r="R835" s="158">
        <f>IF(ISERROR(VLOOKUP($H835,Validation!$N$2:$N$64,1,FALSE)),0,1)</f>
        <v>0</v>
      </c>
      <c r="S835" s="154">
        <f>IF(ISERROR(VLOOKUP($H835,Validation!$O$2:$O$64,1,FALSE)),0,1)</f>
        <v>0</v>
      </c>
      <c r="T835" s="154">
        <f>IF(ISERROR(VLOOKUP($H835,Validation!$P$2:$P$64,1,FALSE)),0,1)</f>
        <v>0</v>
      </c>
      <c r="U835" s="154">
        <f>IF(ISERROR(VLOOKUP($H835,Validation!$Q$2:$Q$64,1,FALSE)),0,1)</f>
        <v>0</v>
      </c>
      <c r="V835" s="154">
        <f>IF(ISERROR(VLOOKUP($H835,Validation!$R$2:$R$64,1,FALSE)),0,1)</f>
        <v>0</v>
      </c>
      <c r="W835" s="154">
        <f>IF(ISERROR(VLOOKUP($H835,Validation!$S$2:$S$64,1,FALSE)),0,1)</f>
        <v>0</v>
      </c>
    </row>
    <row r="836" spans="1:23" ht="15.75" x14ac:dyDescent="0.25">
      <c r="A836" s="155">
        <v>2016</v>
      </c>
      <c r="B836">
        <v>7</v>
      </c>
      <c r="C836">
        <v>3</v>
      </c>
      <c r="D836">
        <v>184</v>
      </c>
      <c r="E836" t="s">
        <v>34</v>
      </c>
      <c r="G836" s="154">
        <f>SUM(P836:W836)</f>
        <v>0</v>
      </c>
      <c r="H836" t="s">
        <v>4250</v>
      </c>
      <c r="I836" t="s">
        <v>70</v>
      </c>
      <c r="J836" t="s">
        <v>3566</v>
      </c>
      <c r="K836" t="s">
        <v>91</v>
      </c>
      <c r="L836">
        <v>188</v>
      </c>
      <c r="M836" t="s">
        <v>82</v>
      </c>
      <c r="N836" t="s">
        <v>3239</v>
      </c>
      <c r="P836" s="154">
        <f>IF(ISERROR(VLOOKUP($H836,Validation!$L$2:$L$64,1,FALSE)),0,1)</f>
        <v>0</v>
      </c>
      <c r="Q836" s="154">
        <f>IF(ISERROR(VLOOKUP($H836,Validation!$M$2:$M$64,1,FALSE)),0,1)</f>
        <v>0</v>
      </c>
      <c r="R836" s="158">
        <f>IF(ISERROR(VLOOKUP($H836,Validation!$N$2:$N$64,1,FALSE)),0,1)</f>
        <v>0</v>
      </c>
      <c r="S836" s="154">
        <f>IF(ISERROR(VLOOKUP($H836,Validation!$O$2:$O$64,1,FALSE)),0,1)</f>
        <v>0</v>
      </c>
      <c r="T836" s="154">
        <f>IF(ISERROR(VLOOKUP($H836,Validation!$P$2:$P$64,1,FALSE)),0,1)</f>
        <v>0</v>
      </c>
      <c r="U836" s="154">
        <f>IF(ISERROR(VLOOKUP($H836,Validation!$Q$2:$Q$64,1,FALSE)),0,1)</f>
        <v>0</v>
      </c>
      <c r="V836" s="154">
        <f>IF(ISERROR(VLOOKUP($H836,Validation!$R$2:$R$64,1,FALSE)),0,1)</f>
        <v>0</v>
      </c>
      <c r="W836" s="154">
        <f>IF(ISERROR(VLOOKUP($H836,Validation!$S$2:$S$64,1,FALSE)),0,1)</f>
        <v>0</v>
      </c>
    </row>
    <row r="837" spans="1:23" ht="15.75" x14ac:dyDescent="0.25">
      <c r="A837" s="155">
        <v>2016</v>
      </c>
      <c r="B837">
        <v>7</v>
      </c>
      <c r="C837">
        <v>4</v>
      </c>
      <c r="D837">
        <v>185</v>
      </c>
      <c r="E837" t="s">
        <v>83</v>
      </c>
      <c r="G837" s="154">
        <f>SUM(P837:W837)</f>
        <v>0</v>
      </c>
      <c r="H837" t="s">
        <v>1060</v>
      </c>
      <c r="I837" t="s">
        <v>70</v>
      </c>
      <c r="J837" t="s">
        <v>3233</v>
      </c>
      <c r="K837" t="s">
        <v>86</v>
      </c>
      <c r="L837">
        <v>197</v>
      </c>
      <c r="M837" t="s">
        <v>82</v>
      </c>
      <c r="N837" t="s">
        <v>3249</v>
      </c>
      <c r="P837" s="154">
        <f>IF(ISERROR(VLOOKUP($H837,Validation!$L$2:$L$64,1,FALSE)),0,1)</f>
        <v>0</v>
      </c>
      <c r="Q837" s="154">
        <f>IF(ISERROR(VLOOKUP($H837,Validation!$M$2:$M$64,1,FALSE)),0,1)</f>
        <v>0</v>
      </c>
      <c r="R837" s="158">
        <f>IF(ISERROR(VLOOKUP($H837,Validation!$N$2:$N$64,1,FALSE)),0,1)</f>
        <v>0</v>
      </c>
      <c r="S837" s="154">
        <f>IF(ISERROR(VLOOKUP($H837,Validation!$O$2:$O$64,1,FALSE)),0,1)</f>
        <v>0</v>
      </c>
      <c r="T837" s="154">
        <f>IF(ISERROR(VLOOKUP($H837,Validation!$P$2:$P$64,1,FALSE)),0,1)</f>
        <v>0</v>
      </c>
      <c r="U837" s="154">
        <f>IF(ISERROR(VLOOKUP($H837,Validation!$Q$2:$Q$64,1,FALSE)),0,1)</f>
        <v>0</v>
      </c>
      <c r="V837" s="154">
        <f>IF(ISERROR(VLOOKUP($H837,Validation!$R$2:$R$64,1,FALSE)),0,1)</f>
        <v>0</v>
      </c>
      <c r="W837" s="154">
        <f>IF(ISERROR(VLOOKUP($H837,Validation!$S$2:$S$64,1,FALSE)),0,1)</f>
        <v>0</v>
      </c>
    </row>
    <row r="838" spans="1:23" ht="15.75" x14ac:dyDescent="0.25">
      <c r="A838" s="155">
        <v>2016</v>
      </c>
      <c r="B838">
        <v>7</v>
      </c>
      <c r="C838">
        <v>5</v>
      </c>
      <c r="D838">
        <v>186</v>
      </c>
      <c r="E838" t="s">
        <v>12</v>
      </c>
      <c r="G838" s="154">
        <f>SUM(P838:W838)</f>
        <v>0</v>
      </c>
      <c r="H838" t="s">
        <v>451</v>
      </c>
      <c r="I838" t="s">
        <v>79</v>
      </c>
      <c r="J838" t="s">
        <v>3139</v>
      </c>
      <c r="K838" t="s">
        <v>3103</v>
      </c>
      <c r="L838">
        <v>224</v>
      </c>
      <c r="M838" t="s">
        <v>73</v>
      </c>
      <c r="N838" t="s">
        <v>1155</v>
      </c>
      <c r="P838" s="154">
        <f>IF(ISERROR(VLOOKUP($H838,Validation!$L$2:$L$64,1,FALSE)),0,1)</f>
        <v>0</v>
      </c>
      <c r="Q838" s="154">
        <f>IF(ISERROR(VLOOKUP($H838,Validation!$M$2:$M$64,1,FALSE)),0,1)</f>
        <v>0</v>
      </c>
      <c r="R838" s="158">
        <f>IF(ISERROR(VLOOKUP($H838,Validation!$N$2:$N$64,1,FALSE)),0,1)</f>
        <v>0</v>
      </c>
      <c r="S838" s="154">
        <f>IF(ISERROR(VLOOKUP($H838,Validation!$O$2:$O$64,1,FALSE)),0,1)</f>
        <v>0</v>
      </c>
      <c r="T838" s="154">
        <f>IF(ISERROR(VLOOKUP($H838,Validation!$P$2:$P$64,1,FALSE)),0,1)</f>
        <v>0</v>
      </c>
      <c r="U838" s="154">
        <f>IF(ISERROR(VLOOKUP($H838,Validation!$Q$2:$Q$64,1,FALSE)),0,1)</f>
        <v>0</v>
      </c>
      <c r="V838" s="154">
        <f>IF(ISERROR(VLOOKUP($H838,Validation!$R$2:$R$64,1,FALSE)),0,1)</f>
        <v>0</v>
      </c>
      <c r="W838" s="154">
        <f>IF(ISERROR(VLOOKUP($H838,Validation!$S$2:$S$64,1,FALSE)),0,1)</f>
        <v>0</v>
      </c>
    </row>
    <row r="839" spans="1:23" ht="15.75" x14ac:dyDescent="0.25">
      <c r="A839" s="155">
        <v>2016</v>
      </c>
      <c r="B839">
        <v>7</v>
      </c>
      <c r="C839">
        <v>6</v>
      </c>
      <c r="D839">
        <v>187</v>
      </c>
      <c r="E839" t="s">
        <v>22</v>
      </c>
      <c r="F839" t="s">
        <v>4251</v>
      </c>
      <c r="G839" s="154">
        <f>SUM(P839:W839)</f>
        <v>0</v>
      </c>
      <c r="H839" t="s">
        <v>4252</v>
      </c>
      <c r="I839" t="s">
        <v>79</v>
      </c>
      <c r="J839" t="s">
        <v>94</v>
      </c>
      <c r="K839" t="s">
        <v>77</v>
      </c>
      <c r="L839">
        <v>176</v>
      </c>
      <c r="M839" t="s">
        <v>3612</v>
      </c>
      <c r="N839" t="s">
        <v>4253</v>
      </c>
      <c r="P839" s="154">
        <f>IF(ISERROR(VLOOKUP($H839,Validation!$L$2:$L$64,1,FALSE)),0,1)</f>
        <v>0</v>
      </c>
      <c r="Q839" s="154">
        <f>IF(ISERROR(VLOOKUP($H839,Validation!$M$2:$M$64,1,FALSE)),0,1)</f>
        <v>0</v>
      </c>
      <c r="R839" s="158">
        <f>IF(ISERROR(VLOOKUP($H839,Validation!$N$2:$N$64,1,FALSE)),0,1)</f>
        <v>0</v>
      </c>
      <c r="S839" s="154">
        <f>IF(ISERROR(VLOOKUP($H839,Validation!$O$2:$O$64,1,FALSE)),0,1)</f>
        <v>0</v>
      </c>
      <c r="T839" s="154">
        <f>IF(ISERROR(VLOOKUP($H839,Validation!$P$2:$P$64,1,FALSE)),0,1)</f>
        <v>0</v>
      </c>
      <c r="U839" s="154">
        <f>IF(ISERROR(VLOOKUP($H839,Validation!$Q$2:$Q$64,1,FALSE)),0,1)</f>
        <v>0</v>
      </c>
      <c r="V839" s="154">
        <f>IF(ISERROR(VLOOKUP($H839,Validation!$R$2:$R$64,1,FALSE)),0,1)</f>
        <v>0</v>
      </c>
      <c r="W839" s="154">
        <f>IF(ISERROR(VLOOKUP($H839,Validation!$S$2:$S$64,1,FALSE)),0,1)</f>
        <v>0</v>
      </c>
    </row>
    <row r="840" spans="1:23" ht="15.75" x14ac:dyDescent="0.25">
      <c r="A840" s="155">
        <v>2016</v>
      </c>
      <c r="B840">
        <v>7</v>
      </c>
      <c r="C840">
        <v>7</v>
      </c>
      <c r="D840">
        <v>188</v>
      </c>
      <c r="E840" t="s">
        <v>61</v>
      </c>
      <c r="G840" s="154">
        <f>SUM(P840:W840)</f>
        <v>0</v>
      </c>
      <c r="H840" t="s">
        <v>4254</v>
      </c>
      <c r="I840" t="s">
        <v>79</v>
      </c>
      <c r="J840" t="s">
        <v>71</v>
      </c>
      <c r="K840" t="s">
        <v>86</v>
      </c>
      <c r="L840">
        <v>170</v>
      </c>
      <c r="M840" t="s">
        <v>3910</v>
      </c>
      <c r="N840" t="s">
        <v>4255</v>
      </c>
      <c r="P840" s="154">
        <f>IF(ISERROR(VLOOKUP($H840,Validation!$L$2:$L$64,1,FALSE)),0,1)</f>
        <v>0</v>
      </c>
      <c r="Q840" s="154">
        <f>IF(ISERROR(VLOOKUP($H840,Validation!$M$2:$M$64,1,FALSE)),0,1)</f>
        <v>0</v>
      </c>
      <c r="R840" s="158">
        <f>IF(ISERROR(VLOOKUP($H840,Validation!$N$2:$N$64,1,FALSE)),0,1)</f>
        <v>0</v>
      </c>
      <c r="S840" s="154">
        <f>IF(ISERROR(VLOOKUP($H840,Validation!$O$2:$O$64,1,FALSE)),0,1)</f>
        <v>0</v>
      </c>
      <c r="T840" s="154">
        <f>IF(ISERROR(VLOOKUP($H840,Validation!$P$2:$P$64,1,FALSE)),0,1)</f>
        <v>0</v>
      </c>
      <c r="U840" s="154">
        <f>IF(ISERROR(VLOOKUP($H840,Validation!$Q$2:$Q$64,1,FALSE)),0,1)</f>
        <v>0</v>
      </c>
      <c r="V840" s="154">
        <f>IF(ISERROR(VLOOKUP($H840,Validation!$R$2:$R$64,1,FALSE)),0,1)</f>
        <v>0</v>
      </c>
      <c r="W840" s="154">
        <f>IF(ISERROR(VLOOKUP($H840,Validation!$S$2:$S$64,1,FALSE)),0,1)</f>
        <v>0</v>
      </c>
    </row>
    <row r="841" spans="1:23" ht="15.75" x14ac:dyDescent="0.25">
      <c r="A841" s="155">
        <v>2016</v>
      </c>
      <c r="B841">
        <v>7</v>
      </c>
      <c r="C841">
        <v>8</v>
      </c>
      <c r="D841">
        <v>189</v>
      </c>
      <c r="E841" t="s">
        <v>10</v>
      </c>
      <c r="G841" s="154">
        <f>SUM(P841:W841)</f>
        <v>0</v>
      </c>
      <c r="H841" t="s">
        <v>4256</v>
      </c>
      <c r="I841" t="s">
        <v>79</v>
      </c>
      <c r="J841" t="s">
        <v>74</v>
      </c>
      <c r="K841" t="s">
        <v>77</v>
      </c>
      <c r="L841">
        <v>196</v>
      </c>
      <c r="M841" t="s">
        <v>73</v>
      </c>
      <c r="N841" t="s">
        <v>1141</v>
      </c>
      <c r="P841" s="154">
        <f>IF(ISERROR(VLOOKUP($H841,Validation!$L$2:$L$64,1,FALSE)),0,1)</f>
        <v>0</v>
      </c>
      <c r="Q841" s="154">
        <f>IF(ISERROR(VLOOKUP($H841,Validation!$M$2:$M$64,1,FALSE)),0,1)</f>
        <v>0</v>
      </c>
      <c r="R841" s="158">
        <f>IF(ISERROR(VLOOKUP($H841,Validation!$N$2:$N$64,1,FALSE)),0,1)</f>
        <v>0</v>
      </c>
      <c r="S841" s="154">
        <f>IF(ISERROR(VLOOKUP($H841,Validation!$O$2:$O$64,1,FALSE)),0,1)</f>
        <v>0</v>
      </c>
      <c r="T841" s="154">
        <f>IF(ISERROR(VLOOKUP($H841,Validation!$P$2:$P$64,1,FALSE)),0,1)</f>
        <v>0</v>
      </c>
      <c r="U841" s="154">
        <f>IF(ISERROR(VLOOKUP($H841,Validation!$Q$2:$Q$64,1,FALSE)),0,1)</f>
        <v>0</v>
      </c>
      <c r="V841" s="154">
        <f>IF(ISERROR(VLOOKUP($H841,Validation!$R$2:$R$64,1,FALSE)),0,1)</f>
        <v>0</v>
      </c>
      <c r="W841" s="154">
        <f>IF(ISERROR(VLOOKUP($H841,Validation!$S$2:$S$64,1,FALSE)),0,1)</f>
        <v>0</v>
      </c>
    </row>
    <row r="842" spans="1:23" ht="15.75" x14ac:dyDescent="0.25">
      <c r="A842" s="155">
        <v>2016</v>
      </c>
      <c r="B842">
        <v>7</v>
      </c>
      <c r="C842">
        <v>9</v>
      </c>
      <c r="D842">
        <v>190</v>
      </c>
      <c r="E842" t="s">
        <v>10</v>
      </c>
      <c r="F842" t="s">
        <v>4188</v>
      </c>
      <c r="G842" s="154">
        <f>SUM(P842:W842)</f>
        <v>0</v>
      </c>
      <c r="H842" t="s">
        <v>4257</v>
      </c>
      <c r="I842" t="s">
        <v>70</v>
      </c>
      <c r="J842" t="s">
        <v>81</v>
      </c>
      <c r="K842" t="s">
        <v>78</v>
      </c>
      <c r="L842">
        <v>158</v>
      </c>
      <c r="M842" t="s">
        <v>92</v>
      </c>
      <c r="N842" t="s">
        <v>4258</v>
      </c>
      <c r="P842" s="154">
        <f>IF(ISERROR(VLOOKUP($H842,Validation!$L$2:$L$64,1,FALSE)),0,1)</f>
        <v>0</v>
      </c>
      <c r="Q842" s="154">
        <f>IF(ISERROR(VLOOKUP($H842,Validation!$M$2:$M$64,1,FALSE)),0,1)</f>
        <v>0</v>
      </c>
      <c r="R842" s="158">
        <f>IF(ISERROR(VLOOKUP($H842,Validation!$N$2:$N$64,1,FALSE)),0,1)</f>
        <v>0</v>
      </c>
      <c r="S842" s="154">
        <f>IF(ISERROR(VLOOKUP($H842,Validation!$O$2:$O$64,1,FALSE)),0,1)</f>
        <v>0</v>
      </c>
      <c r="T842" s="154">
        <f>IF(ISERROR(VLOOKUP($H842,Validation!$P$2:$P$64,1,FALSE)),0,1)</f>
        <v>0</v>
      </c>
      <c r="U842" s="154">
        <f>IF(ISERROR(VLOOKUP($H842,Validation!$Q$2:$Q$64,1,FALSE)),0,1)</f>
        <v>0</v>
      </c>
      <c r="V842" s="154">
        <f>IF(ISERROR(VLOOKUP($H842,Validation!$R$2:$R$64,1,FALSE)),0,1)</f>
        <v>0</v>
      </c>
      <c r="W842" s="154">
        <f>IF(ISERROR(VLOOKUP($H842,Validation!$S$2:$S$64,1,FALSE)),0,1)</f>
        <v>0</v>
      </c>
    </row>
    <row r="843" spans="1:23" ht="15.75" x14ac:dyDescent="0.25">
      <c r="A843" s="155">
        <v>2016</v>
      </c>
      <c r="B843">
        <v>7</v>
      </c>
      <c r="C843">
        <v>10</v>
      </c>
      <c r="D843">
        <v>191</v>
      </c>
      <c r="E843" t="s">
        <v>15</v>
      </c>
      <c r="G843" s="154">
        <f>SUM(P843:W843)</f>
        <v>0</v>
      </c>
      <c r="H843" t="s">
        <v>4259</v>
      </c>
      <c r="I843" t="s">
        <v>90</v>
      </c>
      <c r="J843" t="s">
        <v>71</v>
      </c>
      <c r="K843" t="s">
        <v>86</v>
      </c>
      <c r="L843">
        <v>195</v>
      </c>
      <c r="M843" t="s">
        <v>73</v>
      </c>
      <c r="N843" t="s">
        <v>1155</v>
      </c>
      <c r="P843" s="154">
        <f>IF(ISERROR(VLOOKUP($H843,Validation!$L$2:$L$64,1,FALSE)),0,1)</f>
        <v>0</v>
      </c>
      <c r="Q843" s="154">
        <f>IF(ISERROR(VLOOKUP($H843,Validation!$M$2:$M$64,1,FALSE)),0,1)</f>
        <v>0</v>
      </c>
      <c r="R843" s="158">
        <f>IF(ISERROR(VLOOKUP($H843,Validation!$N$2:$N$64,1,FALSE)),0,1)</f>
        <v>0</v>
      </c>
      <c r="S843" s="154">
        <f>IF(ISERROR(VLOOKUP($H843,Validation!$O$2:$O$64,1,FALSE)),0,1)</f>
        <v>0</v>
      </c>
      <c r="T843" s="154">
        <f>IF(ISERROR(VLOOKUP($H843,Validation!$P$2:$P$64,1,FALSE)),0,1)</f>
        <v>0</v>
      </c>
      <c r="U843" s="154">
        <f>IF(ISERROR(VLOOKUP($H843,Validation!$Q$2:$Q$64,1,FALSE)),0,1)</f>
        <v>0</v>
      </c>
      <c r="V843" s="154">
        <f>IF(ISERROR(VLOOKUP($H843,Validation!$R$2:$R$64,1,FALSE)),0,1)</f>
        <v>0</v>
      </c>
      <c r="W843" s="154">
        <f>IF(ISERROR(VLOOKUP($H843,Validation!$S$2:$S$64,1,FALSE)),0,1)</f>
        <v>0</v>
      </c>
    </row>
    <row r="844" spans="1:23" ht="15.75" x14ac:dyDescent="0.25">
      <c r="A844" s="155">
        <v>2016</v>
      </c>
      <c r="B844">
        <v>7</v>
      </c>
      <c r="C844">
        <v>11</v>
      </c>
      <c r="D844">
        <v>192</v>
      </c>
      <c r="E844" t="s">
        <v>24</v>
      </c>
      <c r="G844" s="154">
        <f>SUM(P844:W844)</f>
        <v>0</v>
      </c>
      <c r="H844" t="s">
        <v>4260</v>
      </c>
      <c r="I844" t="s">
        <v>79</v>
      </c>
      <c r="J844" t="s">
        <v>71</v>
      </c>
      <c r="K844" t="s">
        <v>99</v>
      </c>
      <c r="L844">
        <v>180</v>
      </c>
      <c r="M844" t="s">
        <v>93</v>
      </c>
      <c r="N844" t="s">
        <v>4261</v>
      </c>
      <c r="P844" s="154">
        <f>IF(ISERROR(VLOOKUP($H844,Validation!$L$2:$L$64,1,FALSE)),0,1)</f>
        <v>0</v>
      </c>
      <c r="Q844" s="154">
        <f>IF(ISERROR(VLOOKUP($H844,Validation!$M$2:$M$64,1,FALSE)),0,1)</f>
        <v>0</v>
      </c>
      <c r="R844" s="158">
        <f>IF(ISERROR(VLOOKUP($H844,Validation!$N$2:$N$64,1,FALSE)),0,1)</f>
        <v>0</v>
      </c>
      <c r="S844" s="154">
        <f>IF(ISERROR(VLOOKUP($H844,Validation!$O$2:$O$64,1,FALSE)),0,1)</f>
        <v>0</v>
      </c>
      <c r="T844" s="154">
        <f>IF(ISERROR(VLOOKUP($H844,Validation!$P$2:$P$64,1,FALSE)),0,1)</f>
        <v>0</v>
      </c>
      <c r="U844" s="154">
        <f>IF(ISERROR(VLOOKUP($H844,Validation!$Q$2:$Q$64,1,FALSE)),0,1)</f>
        <v>0</v>
      </c>
      <c r="V844" s="154">
        <f>IF(ISERROR(VLOOKUP($H844,Validation!$R$2:$R$64,1,FALSE)),0,1)</f>
        <v>0</v>
      </c>
      <c r="W844" s="154">
        <f>IF(ISERROR(VLOOKUP($H844,Validation!$S$2:$S$64,1,FALSE)),0,1)</f>
        <v>0</v>
      </c>
    </row>
    <row r="845" spans="1:23" ht="15.75" x14ac:dyDescent="0.25">
      <c r="A845" s="155">
        <v>2016</v>
      </c>
      <c r="B845">
        <v>7</v>
      </c>
      <c r="C845">
        <v>12</v>
      </c>
      <c r="D845">
        <v>193</v>
      </c>
      <c r="E845" t="s">
        <v>25</v>
      </c>
      <c r="F845" t="s">
        <v>4262</v>
      </c>
      <c r="G845" s="154">
        <f>SUM(P845:W845)</f>
        <v>0</v>
      </c>
      <c r="H845" t="s">
        <v>4263</v>
      </c>
      <c r="I845" t="s">
        <v>90</v>
      </c>
      <c r="J845" t="s">
        <v>74</v>
      </c>
      <c r="K845" t="s">
        <v>72</v>
      </c>
      <c r="L845">
        <v>202</v>
      </c>
      <c r="M845" t="s">
        <v>93</v>
      </c>
      <c r="N845" t="s">
        <v>96</v>
      </c>
      <c r="P845" s="154">
        <f>IF(ISERROR(VLOOKUP($H845,Validation!$L$2:$L$64,1,FALSE)),0,1)</f>
        <v>0</v>
      </c>
      <c r="Q845" s="154">
        <f>IF(ISERROR(VLOOKUP($H845,Validation!$M$2:$M$64,1,FALSE)),0,1)</f>
        <v>0</v>
      </c>
      <c r="R845" s="158">
        <f>IF(ISERROR(VLOOKUP($H845,Validation!$N$2:$N$64,1,FALSE)),0,1)</f>
        <v>0</v>
      </c>
      <c r="S845" s="154">
        <f>IF(ISERROR(VLOOKUP($H845,Validation!$O$2:$O$64,1,FALSE)),0,1)</f>
        <v>0</v>
      </c>
      <c r="T845" s="154">
        <f>IF(ISERROR(VLOOKUP($H845,Validation!$P$2:$P$64,1,FALSE)),0,1)</f>
        <v>0</v>
      </c>
      <c r="U845" s="154">
        <f>IF(ISERROR(VLOOKUP($H845,Validation!$Q$2:$Q$64,1,FALSE)),0,1)</f>
        <v>0</v>
      </c>
      <c r="V845" s="154">
        <f>IF(ISERROR(VLOOKUP($H845,Validation!$R$2:$R$64,1,FALSE)),0,1)</f>
        <v>0</v>
      </c>
      <c r="W845" s="154">
        <f>IF(ISERROR(VLOOKUP($H845,Validation!$S$2:$S$64,1,FALSE)),0,1)</f>
        <v>0</v>
      </c>
    </row>
    <row r="846" spans="1:23" ht="15.75" x14ac:dyDescent="0.25">
      <c r="A846" s="155">
        <v>2016</v>
      </c>
      <c r="B846">
        <v>7</v>
      </c>
      <c r="C846">
        <v>13</v>
      </c>
      <c r="D846">
        <v>194</v>
      </c>
      <c r="E846" t="s">
        <v>34</v>
      </c>
      <c r="F846" t="s">
        <v>3563</v>
      </c>
      <c r="G846" s="154">
        <f>SUM(P846:W846)</f>
        <v>0</v>
      </c>
      <c r="H846" t="s">
        <v>4264</v>
      </c>
      <c r="I846" t="s">
        <v>70</v>
      </c>
      <c r="J846" t="s">
        <v>71</v>
      </c>
      <c r="K846" t="s">
        <v>86</v>
      </c>
      <c r="L846">
        <v>190</v>
      </c>
      <c r="M846" t="s">
        <v>73</v>
      </c>
      <c r="N846" t="s">
        <v>3467</v>
      </c>
      <c r="P846" s="154">
        <f>IF(ISERROR(VLOOKUP($H846,Validation!$L$2:$L$64,1,FALSE)),0,1)</f>
        <v>0</v>
      </c>
      <c r="Q846" s="154">
        <f>IF(ISERROR(VLOOKUP($H846,Validation!$M$2:$M$64,1,FALSE)),0,1)</f>
        <v>0</v>
      </c>
      <c r="R846" s="158">
        <f>IF(ISERROR(VLOOKUP($H846,Validation!$N$2:$N$64,1,FALSE)),0,1)</f>
        <v>0</v>
      </c>
      <c r="S846" s="154">
        <f>IF(ISERROR(VLOOKUP($H846,Validation!$O$2:$O$64,1,FALSE)),0,1)</f>
        <v>0</v>
      </c>
      <c r="T846" s="154">
        <f>IF(ISERROR(VLOOKUP($H846,Validation!$P$2:$P$64,1,FALSE)),0,1)</f>
        <v>0</v>
      </c>
      <c r="U846" s="154">
        <f>IF(ISERROR(VLOOKUP($H846,Validation!$Q$2:$Q$64,1,FALSE)),0,1)</f>
        <v>0</v>
      </c>
      <c r="V846" s="154">
        <f>IF(ISERROR(VLOOKUP($H846,Validation!$R$2:$R$64,1,FALSE)),0,1)</f>
        <v>0</v>
      </c>
      <c r="W846" s="154">
        <f>IF(ISERROR(VLOOKUP($H846,Validation!$S$2:$S$64,1,FALSE)),0,1)</f>
        <v>0</v>
      </c>
    </row>
    <row r="847" spans="1:23" ht="15.75" x14ac:dyDescent="0.25">
      <c r="A847" s="155">
        <v>2016</v>
      </c>
      <c r="B847">
        <v>7</v>
      </c>
      <c r="C847">
        <v>14</v>
      </c>
      <c r="D847">
        <v>195</v>
      </c>
      <c r="E847" t="s">
        <v>19</v>
      </c>
      <c r="F847" t="s">
        <v>4265</v>
      </c>
      <c r="G847" s="154">
        <f>SUM(P847:W847)</f>
        <v>0</v>
      </c>
      <c r="H847" t="s">
        <v>4266</v>
      </c>
      <c r="I847" t="s">
        <v>79</v>
      </c>
      <c r="J847" t="s">
        <v>74</v>
      </c>
      <c r="K847" t="s">
        <v>97</v>
      </c>
      <c r="L847">
        <v>180</v>
      </c>
      <c r="M847" t="s">
        <v>4267</v>
      </c>
      <c r="N847" t="s">
        <v>1203</v>
      </c>
      <c r="P847" s="154">
        <f>IF(ISERROR(VLOOKUP($H847,Validation!$L$2:$L$64,1,FALSE)),0,1)</f>
        <v>0</v>
      </c>
      <c r="Q847" s="154">
        <f>IF(ISERROR(VLOOKUP($H847,Validation!$M$2:$M$64,1,FALSE)),0,1)</f>
        <v>0</v>
      </c>
      <c r="R847" s="158">
        <f>IF(ISERROR(VLOOKUP($H847,Validation!$N$2:$N$64,1,FALSE)),0,1)</f>
        <v>0</v>
      </c>
      <c r="S847" s="154">
        <f>IF(ISERROR(VLOOKUP($H847,Validation!$O$2:$O$64,1,FALSE)),0,1)</f>
        <v>0</v>
      </c>
      <c r="T847" s="154">
        <f>IF(ISERROR(VLOOKUP($H847,Validation!$P$2:$P$64,1,FALSE)),0,1)</f>
        <v>0</v>
      </c>
      <c r="U847" s="154">
        <f>IF(ISERROR(VLOOKUP($H847,Validation!$Q$2:$Q$64,1,FALSE)),0,1)</f>
        <v>0</v>
      </c>
      <c r="V847" s="154">
        <f>IF(ISERROR(VLOOKUP($H847,Validation!$R$2:$R$64,1,FALSE)),0,1)</f>
        <v>0</v>
      </c>
      <c r="W847" s="154">
        <f>IF(ISERROR(VLOOKUP($H847,Validation!$S$2:$S$64,1,FALSE)),0,1)</f>
        <v>0</v>
      </c>
    </row>
    <row r="848" spans="1:23" ht="15.75" x14ac:dyDescent="0.25">
      <c r="A848" s="155">
        <v>2016</v>
      </c>
      <c r="B848">
        <v>7</v>
      </c>
      <c r="C848">
        <v>15</v>
      </c>
      <c r="D848">
        <v>196</v>
      </c>
      <c r="E848" t="s">
        <v>21</v>
      </c>
      <c r="G848" s="154">
        <f>SUM(P848:W848)</f>
        <v>0</v>
      </c>
      <c r="H848" t="s">
        <v>4268</v>
      </c>
      <c r="I848" t="s">
        <v>85</v>
      </c>
      <c r="J848" t="s">
        <v>81</v>
      </c>
      <c r="K848" t="s">
        <v>78</v>
      </c>
      <c r="L848">
        <v>221</v>
      </c>
      <c r="M848" t="s">
        <v>73</v>
      </c>
      <c r="N848" t="s">
        <v>3561</v>
      </c>
      <c r="P848" s="154">
        <f>IF(ISERROR(VLOOKUP($H848,Validation!$L$2:$L$64,1,FALSE)),0,1)</f>
        <v>0</v>
      </c>
      <c r="Q848" s="154">
        <f>IF(ISERROR(VLOOKUP($H848,Validation!$M$2:$M$64,1,FALSE)),0,1)</f>
        <v>0</v>
      </c>
      <c r="R848" s="158">
        <f>IF(ISERROR(VLOOKUP($H848,Validation!$N$2:$N$64,1,FALSE)),0,1)</f>
        <v>0</v>
      </c>
      <c r="S848" s="154">
        <f>IF(ISERROR(VLOOKUP($H848,Validation!$O$2:$O$64,1,FALSE)),0,1)</f>
        <v>0</v>
      </c>
      <c r="T848" s="154">
        <f>IF(ISERROR(VLOOKUP($H848,Validation!$P$2:$P$64,1,FALSE)),0,1)</f>
        <v>0</v>
      </c>
      <c r="U848" s="154">
        <f>IF(ISERROR(VLOOKUP($H848,Validation!$Q$2:$Q$64,1,FALSE)),0,1)</f>
        <v>0</v>
      </c>
      <c r="V848" s="154">
        <f>IF(ISERROR(VLOOKUP($H848,Validation!$R$2:$R$64,1,FALSE)),0,1)</f>
        <v>0</v>
      </c>
      <c r="W848" s="154">
        <f>IF(ISERROR(VLOOKUP($H848,Validation!$S$2:$S$64,1,FALSE)),0,1)</f>
        <v>0</v>
      </c>
    </row>
    <row r="849" spans="1:23" ht="15.75" x14ac:dyDescent="0.25">
      <c r="A849" s="155">
        <v>2016</v>
      </c>
      <c r="B849">
        <v>7</v>
      </c>
      <c r="C849">
        <v>16</v>
      </c>
      <c r="D849">
        <v>197</v>
      </c>
      <c r="E849" t="s">
        <v>17</v>
      </c>
      <c r="G849" s="154">
        <f>SUM(P849:W849)</f>
        <v>0</v>
      </c>
      <c r="H849" t="s">
        <v>4269</v>
      </c>
      <c r="I849" t="s">
        <v>90</v>
      </c>
      <c r="J849" t="s">
        <v>94</v>
      </c>
      <c r="K849" t="s">
        <v>77</v>
      </c>
      <c r="L849">
        <v>194</v>
      </c>
      <c r="M849" t="s">
        <v>95</v>
      </c>
      <c r="N849" t="s">
        <v>3785</v>
      </c>
      <c r="P849" s="154">
        <f>IF(ISERROR(VLOOKUP($H849,Validation!$L$2:$L$64,1,FALSE)),0,1)</f>
        <v>0</v>
      </c>
      <c r="Q849" s="154">
        <f>IF(ISERROR(VLOOKUP($H849,Validation!$M$2:$M$64,1,FALSE)),0,1)</f>
        <v>0</v>
      </c>
      <c r="R849" s="158">
        <f>IF(ISERROR(VLOOKUP($H849,Validation!$N$2:$N$64,1,FALSE)),0,1)</f>
        <v>0</v>
      </c>
      <c r="S849" s="154">
        <f>IF(ISERROR(VLOOKUP($H849,Validation!$O$2:$O$64,1,FALSE)),0,1)</f>
        <v>0</v>
      </c>
      <c r="T849" s="154">
        <f>IF(ISERROR(VLOOKUP($H849,Validation!$P$2:$P$64,1,FALSE)),0,1)</f>
        <v>0</v>
      </c>
      <c r="U849" s="154">
        <f>IF(ISERROR(VLOOKUP($H849,Validation!$Q$2:$Q$64,1,FALSE)),0,1)</f>
        <v>0</v>
      </c>
      <c r="V849" s="154">
        <f>IF(ISERROR(VLOOKUP($H849,Validation!$R$2:$R$64,1,FALSE)),0,1)</f>
        <v>0</v>
      </c>
      <c r="W849" s="154">
        <f>IF(ISERROR(VLOOKUP($H849,Validation!$S$2:$S$64,1,FALSE)),0,1)</f>
        <v>0</v>
      </c>
    </row>
    <row r="850" spans="1:23" ht="15.75" x14ac:dyDescent="0.25">
      <c r="A850" s="155">
        <v>2016</v>
      </c>
      <c r="B850">
        <v>7</v>
      </c>
      <c r="C850">
        <v>17</v>
      </c>
      <c r="D850">
        <v>198</v>
      </c>
      <c r="E850" t="s">
        <v>3081</v>
      </c>
      <c r="G850" s="154">
        <f>SUM(P850:W850)</f>
        <v>0</v>
      </c>
      <c r="H850" t="s">
        <v>4270</v>
      </c>
      <c r="I850" t="s">
        <v>79</v>
      </c>
      <c r="J850" t="s">
        <v>71</v>
      </c>
      <c r="K850" t="s">
        <v>86</v>
      </c>
      <c r="L850">
        <v>195</v>
      </c>
      <c r="M850" t="s">
        <v>3722</v>
      </c>
      <c r="N850" t="s">
        <v>3812</v>
      </c>
      <c r="P850" s="154">
        <f>IF(ISERROR(VLOOKUP($H850,Validation!$L$2:$L$64,1,FALSE)),0,1)</f>
        <v>0</v>
      </c>
      <c r="Q850" s="154">
        <f>IF(ISERROR(VLOOKUP($H850,Validation!$M$2:$M$64,1,FALSE)),0,1)</f>
        <v>0</v>
      </c>
      <c r="R850" s="158">
        <f>IF(ISERROR(VLOOKUP($H850,Validation!$N$2:$N$64,1,FALSE)),0,1)</f>
        <v>0</v>
      </c>
      <c r="S850" s="154">
        <f>IF(ISERROR(VLOOKUP($H850,Validation!$O$2:$O$64,1,FALSE)),0,1)</f>
        <v>0</v>
      </c>
      <c r="T850" s="154">
        <f>IF(ISERROR(VLOOKUP($H850,Validation!$P$2:$P$64,1,FALSE)),0,1)</f>
        <v>0</v>
      </c>
      <c r="U850" s="154">
        <f>IF(ISERROR(VLOOKUP($H850,Validation!$Q$2:$Q$64,1,FALSE)),0,1)</f>
        <v>0</v>
      </c>
      <c r="V850" s="154">
        <f>IF(ISERROR(VLOOKUP($H850,Validation!$R$2:$R$64,1,FALSE)),0,1)</f>
        <v>0</v>
      </c>
      <c r="W850" s="154">
        <f>IF(ISERROR(VLOOKUP($H850,Validation!$S$2:$S$64,1,FALSE)),0,1)</f>
        <v>0</v>
      </c>
    </row>
    <row r="851" spans="1:23" ht="15.75" x14ac:dyDescent="0.25">
      <c r="A851" s="155">
        <v>2016</v>
      </c>
      <c r="B851">
        <v>7</v>
      </c>
      <c r="C851">
        <v>18</v>
      </c>
      <c r="D851">
        <v>199</v>
      </c>
      <c r="E851" t="s">
        <v>28</v>
      </c>
      <c r="G851" s="154">
        <f>SUM(P851:W851)</f>
        <v>0</v>
      </c>
      <c r="H851" t="s">
        <v>4271</v>
      </c>
      <c r="I851" t="s">
        <v>79</v>
      </c>
      <c r="J851" t="s">
        <v>94</v>
      </c>
      <c r="K851" t="s">
        <v>77</v>
      </c>
      <c r="L851">
        <v>203</v>
      </c>
      <c r="M851" t="s">
        <v>98</v>
      </c>
      <c r="N851" t="s">
        <v>1139</v>
      </c>
      <c r="P851" s="154">
        <f>IF(ISERROR(VLOOKUP($H851,Validation!$L$2:$L$64,1,FALSE)),0,1)</f>
        <v>0</v>
      </c>
      <c r="Q851" s="154">
        <f>IF(ISERROR(VLOOKUP($H851,Validation!$M$2:$M$64,1,FALSE)),0,1)</f>
        <v>0</v>
      </c>
      <c r="R851" s="158">
        <f>IF(ISERROR(VLOOKUP($H851,Validation!$N$2:$N$64,1,FALSE)),0,1)</f>
        <v>0</v>
      </c>
      <c r="S851" s="154">
        <f>IF(ISERROR(VLOOKUP($H851,Validation!$O$2:$O$64,1,FALSE)),0,1)</f>
        <v>0</v>
      </c>
      <c r="T851" s="154">
        <f>IF(ISERROR(VLOOKUP($H851,Validation!$P$2:$P$64,1,FALSE)),0,1)</f>
        <v>0</v>
      </c>
      <c r="U851" s="154">
        <f>IF(ISERROR(VLOOKUP($H851,Validation!$Q$2:$Q$64,1,FALSE)),0,1)</f>
        <v>0</v>
      </c>
      <c r="V851" s="154">
        <f>IF(ISERROR(VLOOKUP($H851,Validation!$R$2:$R$64,1,FALSE)),0,1)</f>
        <v>0</v>
      </c>
      <c r="W851" s="154">
        <f>IF(ISERROR(VLOOKUP($H851,Validation!$S$2:$S$64,1,FALSE)),0,1)</f>
        <v>0</v>
      </c>
    </row>
    <row r="852" spans="1:23" ht="15.75" x14ac:dyDescent="0.25">
      <c r="A852" s="155">
        <v>2016</v>
      </c>
      <c r="B852">
        <v>7</v>
      </c>
      <c r="C852">
        <v>19</v>
      </c>
      <c r="D852">
        <v>200</v>
      </c>
      <c r="E852" t="s">
        <v>25</v>
      </c>
      <c r="G852" s="154">
        <f>SUM(P852:W852)</f>
        <v>0</v>
      </c>
      <c r="H852" t="s">
        <v>4272</v>
      </c>
      <c r="I852" t="s">
        <v>79</v>
      </c>
      <c r="J852" t="s">
        <v>71</v>
      </c>
      <c r="K852" t="s">
        <v>3093</v>
      </c>
      <c r="L852">
        <v>182</v>
      </c>
      <c r="M852" t="s">
        <v>82</v>
      </c>
      <c r="N852" t="s">
        <v>3636</v>
      </c>
      <c r="P852" s="154">
        <f>IF(ISERROR(VLOOKUP($H852,Validation!$L$2:$L$64,1,FALSE)),0,1)</f>
        <v>0</v>
      </c>
      <c r="Q852" s="154">
        <f>IF(ISERROR(VLOOKUP($H852,Validation!$M$2:$M$64,1,FALSE)),0,1)</f>
        <v>0</v>
      </c>
      <c r="R852" s="158">
        <f>IF(ISERROR(VLOOKUP($H852,Validation!$N$2:$N$64,1,FALSE)),0,1)</f>
        <v>0</v>
      </c>
      <c r="S852" s="154">
        <f>IF(ISERROR(VLOOKUP($H852,Validation!$O$2:$O$64,1,FALSE)),0,1)</f>
        <v>0</v>
      </c>
      <c r="T852" s="154">
        <f>IF(ISERROR(VLOOKUP($H852,Validation!$P$2:$P$64,1,FALSE)),0,1)</f>
        <v>0</v>
      </c>
      <c r="U852" s="154">
        <f>IF(ISERROR(VLOOKUP($H852,Validation!$Q$2:$Q$64,1,FALSE)),0,1)</f>
        <v>0</v>
      </c>
      <c r="V852" s="154">
        <f>IF(ISERROR(VLOOKUP($H852,Validation!$R$2:$R$64,1,FALSE)),0,1)</f>
        <v>0</v>
      </c>
      <c r="W852" s="154">
        <f>IF(ISERROR(VLOOKUP($H852,Validation!$S$2:$S$64,1,FALSE)),0,1)</f>
        <v>0</v>
      </c>
    </row>
    <row r="853" spans="1:23" ht="15.75" x14ac:dyDescent="0.25">
      <c r="A853" s="155">
        <v>2016</v>
      </c>
      <c r="B853">
        <v>7</v>
      </c>
      <c r="C853">
        <v>20</v>
      </c>
      <c r="D853">
        <v>201</v>
      </c>
      <c r="E853" t="s">
        <v>26</v>
      </c>
      <c r="G853" s="154">
        <f>SUM(P853:W853)</f>
        <v>0</v>
      </c>
      <c r="H853" t="s">
        <v>4273</v>
      </c>
      <c r="I853" t="s">
        <v>85</v>
      </c>
      <c r="J853" t="s">
        <v>71</v>
      </c>
      <c r="K853" t="s">
        <v>3093</v>
      </c>
      <c r="L853">
        <v>167</v>
      </c>
      <c r="M853" t="s">
        <v>82</v>
      </c>
      <c r="N853" t="s">
        <v>3417</v>
      </c>
      <c r="P853" s="154">
        <f>IF(ISERROR(VLOOKUP($H853,Validation!$L$2:$L$64,1,FALSE)),0,1)</f>
        <v>0</v>
      </c>
      <c r="Q853" s="154">
        <f>IF(ISERROR(VLOOKUP($H853,Validation!$M$2:$M$64,1,FALSE)),0,1)</f>
        <v>0</v>
      </c>
      <c r="R853" s="158">
        <f>IF(ISERROR(VLOOKUP($H853,Validation!$N$2:$N$64,1,FALSE)),0,1)</f>
        <v>0</v>
      </c>
      <c r="S853" s="154">
        <f>IF(ISERROR(VLOOKUP($H853,Validation!$O$2:$O$64,1,FALSE)),0,1)</f>
        <v>0</v>
      </c>
      <c r="T853" s="154">
        <f>IF(ISERROR(VLOOKUP($H853,Validation!$P$2:$P$64,1,FALSE)),0,1)</f>
        <v>0</v>
      </c>
      <c r="U853" s="154">
        <f>IF(ISERROR(VLOOKUP($H853,Validation!$Q$2:$Q$64,1,FALSE)),0,1)</f>
        <v>0</v>
      </c>
      <c r="V853" s="154">
        <f>IF(ISERROR(VLOOKUP($H853,Validation!$R$2:$R$64,1,FALSE)),0,1)</f>
        <v>0</v>
      </c>
      <c r="W853" s="154">
        <f>IF(ISERROR(VLOOKUP($H853,Validation!$S$2:$S$64,1,FALSE)),0,1)</f>
        <v>0</v>
      </c>
    </row>
    <row r="854" spans="1:23" ht="15.75" x14ac:dyDescent="0.25">
      <c r="A854" s="155">
        <v>2016</v>
      </c>
      <c r="B854">
        <v>7</v>
      </c>
      <c r="C854">
        <v>21</v>
      </c>
      <c r="D854">
        <v>202</v>
      </c>
      <c r="E854" t="s">
        <v>20</v>
      </c>
      <c r="G854" s="154">
        <f>SUM(P854:W854)</f>
        <v>0</v>
      </c>
      <c r="H854" t="s">
        <v>4274</v>
      </c>
      <c r="I854" t="s">
        <v>79</v>
      </c>
      <c r="J854" t="s">
        <v>71</v>
      </c>
      <c r="K854" t="s">
        <v>86</v>
      </c>
      <c r="L854">
        <v>182</v>
      </c>
      <c r="M854" t="s">
        <v>73</v>
      </c>
      <c r="N854" t="s">
        <v>1168</v>
      </c>
      <c r="P854" s="154">
        <f>IF(ISERROR(VLOOKUP($H854,Validation!$L$2:$L$64,1,FALSE)),0,1)</f>
        <v>0</v>
      </c>
      <c r="Q854" s="154">
        <f>IF(ISERROR(VLOOKUP($H854,Validation!$M$2:$M$64,1,FALSE)),0,1)</f>
        <v>0</v>
      </c>
      <c r="R854" s="158">
        <f>IF(ISERROR(VLOOKUP($H854,Validation!$N$2:$N$64,1,FALSE)),0,1)</f>
        <v>0</v>
      </c>
      <c r="S854" s="154">
        <f>IF(ISERROR(VLOOKUP($H854,Validation!$O$2:$O$64,1,FALSE)),0,1)</f>
        <v>0</v>
      </c>
      <c r="T854" s="154">
        <f>IF(ISERROR(VLOOKUP($H854,Validation!$P$2:$P$64,1,FALSE)),0,1)</f>
        <v>0</v>
      </c>
      <c r="U854" s="154">
        <f>IF(ISERROR(VLOOKUP($H854,Validation!$Q$2:$Q$64,1,FALSE)),0,1)</f>
        <v>0</v>
      </c>
      <c r="V854" s="154">
        <f>IF(ISERROR(VLOOKUP($H854,Validation!$R$2:$R$64,1,FALSE)),0,1)</f>
        <v>0</v>
      </c>
      <c r="W854" s="154">
        <f>IF(ISERROR(VLOOKUP($H854,Validation!$S$2:$S$64,1,FALSE)),0,1)</f>
        <v>0</v>
      </c>
    </row>
    <row r="855" spans="1:23" ht="15.75" x14ac:dyDescent="0.25">
      <c r="A855" s="155">
        <v>2016</v>
      </c>
      <c r="B855">
        <v>7</v>
      </c>
      <c r="C855">
        <v>22</v>
      </c>
      <c r="D855">
        <v>203</v>
      </c>
      <c r="E855" t="s">
        <v>13</v>
      </c>
      <c r="G855" s="154">
        <f>SUM(P855:W855)</f>
        <v>0</v>
      </c>
      <c r="H855" t="s">
        <v>4275</v>
      </c>
      <c r="I855" t="s">
        <v>79</v>
      </c>
      <c r="J855" t="s">
        <v>74</v>
      </c>
      <c r="K855" t="s">
        <v>99</v>
      </c>
      <c r="L855">
        <v>181</v>
      </c>
      <c r="M855" t="s">
        <v>93</v>
      </c>
      <c r="N855" t="s">
        <v>1144</v>
      </c>
      <c r="P855" s="154">
        <f>IF(ISERROR(VLOOKUP($H855,Validation!$L$2:$L$64,1,FALSE)),0,1)</f>
        <v>0</v>
      </c>
      <c r="Q855" s="154">
        <f>IF(ISERROR(VLOOKUP($H855,Validation!$M$2:$M$64,1,FALSE)),0,1)</f>
        <v>0</v>
      </c>
      <c r="R855" s="158">
        <f>IF(ISERROR(VLOOKUP($H855,Validation!$N$2:$N$64,1,FALSE)),0,1)</f>
        <v>0</v>
      </c>
      <c r="S855" s="154">
        <f>IF(ISERROR(VLOOKUP($H855,Validation!$O$2:$O$64,1,FALSE)),0,1)</f>
        <v>0</v>
      </c>
      <c r="T855" s="154">
        <f>IF(ISERROR(VLOOKUP($H855,Validation!$P$2:$P$64,1,FALSE)),0,1)</f>
        <v>0</v>
      </c>
      <c r="U855" s="154">
        <f>IF(ISERROR(VLOOKUP($H855,Validation!$Q$2:$Q$64,1,FALSE)),0,1)</f>
        <v>0</v>
      </c>
      <c r="V855" s="154">
        <f>IF(ISERROR(VLOOKUP($H855,Validation!$R$2:$R$64,1,FALSE)),0,1)</f>
        <v>0</v>
      </c>
      <c r="W855" s="154">
        <f>IF(ISERROR(VLOOKUP($H855,Validation!$S$2:$S$64,1,FALSE)),0,1)</f>
        <v>0</v>
      </c>
    </row>
    <row r="856" spans="1:23" ht="15.75" x14ac:dyDescent="0.25">
      <c r="A856" s="155">
        <v>2016</v>
      </c>
      <c r="B856">
        <v>7</v>
      </c>
      <c r="C856">
        <v>23</v>
      </c>
      <c r="D856">
        <v>204</v>
      </c>
      <c r="E856" t="s">
        <v>21</v>
      </c>
      <c r="F856" t="s">
        <v>4276</v>
      </c>
      <c r="G856" s="154">
        <f>SUM(P856:W856)</f>
        <v>0</v>
      </c>
      <c r="H856" t="s">
        <v>4277</v>
      </c>
      <c r="I856" t="s">
        <v>79</v>
      </c>
      <c r="J856" t="s">
        <v>71</v>
      </c>
      <c r="K856" t="s">
        <v>4278</v>
      </c>
      <c r="L856">
        <v>195</v>
      </c>
      <c r="M856" t="s">
        <v>82</v>
      </c>
      <c r="N856" t="s">
        <v>3249</v>
      </c>
      <c r="P856" s="154">
        <f>IF(ISERROR(VLOOKUP($H856,Validation!$L$2:$L$64,1,FALSE)),0,1)</f>
        <v>0</v>
      </c>
      <c r="Q856" s="154">
        <f>IF(ISERROR(VLOOKUP($H856,Validation!$M$2:$M$64,1,FALSE)),0,1)</f>
        <v>0</v>
      </c>
      <c r="R856" s="158">
        <f>IF(ISERROR(VLOOKUP($H856,Validation!$N$2:$N$64,1,FALSE)),0,1)</f>
        <v>0</v>
      </c>
      <c r="S856" s="154">
        <f>IF(ISERROR(VLOOKUP($H856,Validation!$O$2:$O$64,1,FALSE)),0,1)</f>
        <v>0</v>
      </c>
      <c r="T856" s="154">
        <f>IF(ISERROR(VLOOKUP($H856,Validation!$P$2:$P$64,1,FALSE)),0,1)</f>
        <v>0</v>
      </c>
      <c r="U856" s="154">
        <f>IF(ISERROR(VLOOKUP($H856,Validation!$Q$2:$Q$64,1,FALSE)),0,1)</f>
        <v>0</v>
      </c>
      <c r="V856" s="154">
        <f>IF(ISERROR(VLOOKUP($H856,Validation!$R$2:$R$64,1,FALSE)),0,1)</f>
        <v>0</v>
      </c>
      <c r="W856" s="154">
        <f>IF(ISERROR(VLOOKUP($H856,Validation!$S$2:$S$64,1,FALSE)),0,1)</f>
        <v>0</v>
      </c>
    </row>
    <row r="857" spans="1:23" ht="15.75" x14ac:dyDescent="0.25">
      <c r="A857" s="155">
        <v>2016</v>
      </c>
      <c r="B857">
        <v>7</v>
      </c>
      <c r="C857">
        <v>24</v>
      </c>
      <c r="D857">
        <v>205</v>
      </c>
      <c r="E857" t="s">
        <v>6</v>
      </c>
      <c r="G857" s="154">
        <f>SUM(P857:W857)</f>
        <v>0</v>
      </c>
      <c r="H857" t="s">
        <v>4279</v>
      </c>
      <c r="I857" t="s">
        <v>70</v>
      </c>
      <c r="J857" t="s">
        <v>71</v>
      </c>
      <c r="K857" t="s">
        <v>78</v>
      </c>
      <c r="L857">
        <v>174</v>
      </c>
      <c r="M857" t="s">
        <v>82</v>
      </c>
      <c r="N857" t="s">
        <v>3336</v>
      </c>
      <c r="P857" s="154">
        <f>IF(ISERROR(VLOOKUP($H857,Validation!$L$2:$L$64,1,FALSE)),0,1)</f>
        <v>0</v>
      </c>
      <c r="Q857" s="154">
        <f>IF(ISERROR(VLOOKUP($H857,Validation!$M$2:$M$64,1,FALSE)),0,1)</f>
        <v>0</v>
      </c>
      <c r="R857" s="158">
        <f>IF(ISERROR(VLOOKUP($H857,Validation!$N$2:$N$64,1,FALSE)),0,1)</f>
        <v>0</v>
      </c>
      <c r="S857" s="154">
        <f>IF(ISERROR(VLOOKUP($H857,Validation!$O$2:$O$64,1,FALSE)),0,1)</f>
        <v>0</v>
      </c>
      <c r="T857" s="154">
        <f>IF(ISERROR(VLOOKUP($H857,Validation!$P$2:$P$64,1,FALSE)),0,1)</f>
        <v>0</v>
      </c>
      <c r="U857" s="154">
        <f>IF(ISERROR(VLOOKUP($H857,Validation!$Q$2:$Q$64,1,FALSE)),0,1)</f>
        <v>0</v>
      </c>
      <c r="V857" s="154">
        <f>IF(ISERROR(VLOOKUP($H857,Validation!$R$2:$R$64,1,FALSE)),0,1)</f>
        <v>0</v>
      </c>
      <c r="W857" s="154">
        <f>IF(ISERROR(VLOOKUP($H857,Validation!$S$2:$S$64,1,FALSE)),0,1)</f>
        <v>0</v>
      </c>
    </row>
    <row r="858" spans="1:23" ht="15.75" x14ac:dyDescent="0.25">
      <c r="A858" s="155">
        <v>2016</v>
      </c>
      <c r="B858">
        <v>7</v>
      </c>
      <c r="C858">
        <v>25</v>
      </c>
      <c r="D858">
        <v>206</v>
      </c>
      <c r="E858" t="s">
        <v>32</v>
      </c>
      <c r="F858" t="s">
        <v>4280</v>
      </c>
      <c r="G858" s="154">
        <f>SUM(P858:W858)</f>
        <v>0</v>
      </c>
      <c r="H858" t="s">
        <v>4281</v>
      </c>
      <c r="I858" t="s">
        <v>70</v>
      </c>
      <c r="J858" t="s">
        <v>88</v>
      </c>
      <c r="K858" t="s">
        <v>72</v>
      </c>
      <c r="L858">
        <v>189</v>
      </c>
      <c r="M858" t="s">
        <v>87</v>
      </c>
      <c r="N858" t="s">
        <v>1077</v>
      </c>
      <c r="P858" s="154">
        <f>IF(ISERROR(VLOOKUP($H858,Validation!$L$2:$L$64,1,FALSE)),0,1)</f>
        <v>0</v>
      </c>
      <c r="Q858" s="154">
        <f>IF(ISERROR(VLOOKUP($H858,Validation!$M$2:$M$64,1,FALSE)),0,1)</f>
        <v>0</v>
      </c>
      <c r="R858" s="158">
        <f>IF(ISERROR(VLOOKUP($H858,Validation!$N$2:$N$64,1,FALSE)),0,1)</f>
        <v>0</v>
      </c>
      <c r="S858" s="154">
        <f>IF(ISERROR(VLOOKUP($H858,Validation!$O$2:$O$64,1,FALSE)),0,1)</f>
        <v>0</v>
      </c>
      <c r="T858" s="154">
        <f>IF(ISERROR(VLOOKUP($H858,Validation!$P$2:$P$64,1,FALSE)),0,1)</f>
        <v>0</v>
      </c>
      <c r="U858" s="154">
        <f>IF(ISERROR(VLOOKUP($H858,Validation!$Q$2:$Q$64,1,FALSE)),0,1)</f>
        <v>0</v>
      </c>
      <c r="V858" s="154">
        <f>IF(ISERROR(VLOOKUP($H858,Validation!$R$2:$R$64,1,FALSE)),0,1)</f>
        <v>0</v>
      </c>
      <c r="W858" s="154">
        <f>IF(ISERROR(VLOOKUP($H858,Validation!$S$2:$S$64,1,FALSE)),0,1)</f>
        <v>0</v>
      </c>
    </row>
    <row r="859" spans="1:23" ht="15.75" x14ac:dyDescent="0.25">
      <c r="A859" s="155">
        <v>2016</v>
      </c>
      <c r="B859">
        <v>7</v>
      </c>
      <c r="C859">
        <v>26</v>
      </c>
      <c r="D859">
        <v>207</v>
      </c>
      <c r="E859" t="s">
        <v>1119</v>
      </c>
      <c r="G859" s="154">
        <f>SUM(P859:W859)</f>
        <v>0</v>
      </c>
      <c r="H859" t="s">
        <v>4282</v>
      </c>
      <c r="I859" t="s">
        <v>79</v>
      </c>
      <c r="J859" t="s">
        <v>81</v>
      </c>
      <c r="K859" t="s">
        <v>72</v>
      </c>
      <c r="L859">
        <v>184</v>
      </c>
      <c r="M859" t="s">
        <v>3476</v>
      </c>
      <c r="N859" t="s">
        <v>4283</v>
      </c>
      <c r="P859" s="154">
        <f>IF(ISERROR(VLOOKUP($H859,Validation!$L$2:$L$64,1,FALSE)),0,1)</f>
        <v>0</v>
      </c>
      <c r="Q859" s="154">
        <f>IF(ISERROR(VLOOKUP($H859,Validation!$M$2:$M$64,1,FALSE)),0,1)</f>
        <v>0</v>
      </c>
      <c r="R859" s="158">
        <f>IF(ISERROR(VLOOKUP($H859,Validation!$N$2:$N$64,1,FALSE)),0,1)</f>
        <v>0</v>
      </c>
      <c r="S859" s="154">
        <f>IF(ISERROR(VLOOKUP($H859,Validation!$O$2:$O$64,1,FALSE)),0,1)</f>
        <v>0</v>
      </c>
      <c r="T859" s="154">
        <f>IF(ISERROR(VLOOKUP($H859,Validation!$P$2:$P$64,1,FALSE)),0,1)</f>
        <v>0</v>
      </c>
      <c r="U859" s="154">
        <f>IF(ISERROR(VLOOKUP($H859,Validation!$Q$2:$Q$64,1,FALSE)),0,1)</f>
        <v>0</v>
      </c>
      <c r="V859" s="154">
        <f>IF(ISERROR(VLOOKUP($H859,Validation!$R$2:$R$64,1,FALSE)),0,1)</f>
        <v>0</v>
      </c>
      <c r="W859" s="154">
        <f>IF(ISERROR(VLOOKUP($H859,Validation!$S$2:$S$64,1,FALSE)),0,1)</f>
        <v>0</v>
      </c>
    </row>
    <row r="860" spans="1:23" ht="15.75" x14ac:dyDescent="0.25">
      <c r="A860" s="155">
        <v>2016</v>
      </c>
      <c r="B860">
        <v>7</v>
      </c>
      <c r="C860">
        <v>27</v>
      </c>
      <c r="D860">
        <v>208</v>
      </c>
      <c r="E860" t="s">
        <v>32</v>
      </c>
      <c r="G860" s="154">
        <f>SUM(P860:W860)</f>
        <v>0</v>
      </c>
      <c r="H860" t="s">
        <v>4284</v>
      </c>
      <c r="I860" t="s">
        <v>70</v>
      </c>
      <c r="J860" t="s">
        <v>74</v>
      </c>
      <c r="K860" t="s">
        <v>78</v>
      </c>
      <c r="L860">
        <v>193</v>
      </c>
      <c r="M860" t="s">
        <v>93</v>
      </c>
      <c r="N860" t="s">
        <v>1144</v>
      </c>
      <c r="P860" s="154">
        <f>IF(ISERROR(VLOOKUP($H860,Validation!$L$2:$L$64,1,FALSE)),0,1)</f>
        <v>0</v>
      </c>
      <c r="Q860" s="154">
        <f>IF(ISERROR(VLOOKUP($H860,Validation!$M$2:$M$64,1,FALSE)),0,1)</f>
        <v>0</v>
      </c>
      <c r="R860" s="158">
        <f>IF(ISERROR(VLOOKUP($H860,Validation!$N$2:$N$64,1,FALSE)),0,1)</f>
        <v>0</v>
      </c>
      <c r="S860" s="154">
        <f>IF(ISERROR(VLOOKUP($H860,Validation!$O$2:$O$64,1,FALSE)),0,1)</f>
        <v>0</v>
      </c>
      <c r="T860" s="154">
        <f>IF(ISERROR(VLOOKUP($H860,Validation!$P$2:$P$64,1,FALSE)),0,1)</f>
        <v>0</v>
      </c>
      <c r="U860" s="154">
        <f>IF(ISERROR(VLOOKUP($H860,Validation!$Q$2:$Q$64,1,FALSE)),0,1)</f>
        <v>0</v>
      </c>
      <c r="V860" s="154">
        <f>IF(ISERROR(VLOOKUP($H860,Validation!$R$2:$R$64,1,FALSE)),0,1)</f>
        <v>0</v>
      </c>
      <c r="W860" s="154">
        <f>IF(ISERROR(VLOOKUP($H860,Validation!$S$2:$S$64,1,FALSE)),0,1)</f>
        <v>0</v>
      </c>
    </row>
    <row r="861" spans="1:23" ht="15.75" x14ac:dyDescent="0.25">
      <c r="A861" s="155">
        <v>2016</v>
      </c>
      <c r="B861">
        <v>7</v>
      </c>
      <c r="C861">
        <v>28</v>
      </c>
      <c r="D861">
        <v>209</v>
      </c>
      <c r="E861" t="s">
        <v>31</v>
      </c>
      <c r="G861" s="154">
        <f>SUM(P861:W861)</f>
        <v>0</v>
      </c>
      <c r="H861" t="s">
        <v>4285</v>
      </c>
      <c r="I861" t="s">
        <v>3270</v>
      </c>
      <c r="J861" t="s">
        <v>3102</v>
      </c>
      <c r="K861" t="s">
        <v>77</v>
      </c>
      <c r="L861">
        <v>201</v>
      </c>
      <c r="M861" t="s">
        <v>4286</v>
      </c>
      <c r="N861" t="s">
        <v>4287</v>
      </c>
      <c r="P861" s="154">
        <f>IF(ISERROR(VLOOKUP($H861,Validation!$L$2:$L$64,1,FALSE)),0,1)</f>
        <v>0</v>
      </c>
      <c r="Q861" s="154">
        <f>IF(ISERROR(VLOOKUP($H861,Validation!$M$2:$M$64,1,FALSE)),0,1)</f>
        <v>0</v>
      </c>
      <c r="R861" s="158">
        <f>IF(ISERROR(VLOOKUP($H861,Validation!$N$2:$N$64,1,FALSE)),0,1)</f>
        <v>0</v>
      </c>
      <c r="S861" s="154">
        <f>IF(ISERROR(VLOOKUP($H861,Validation!$O$2:$O$64,1,FALSE)),0,1)</f>
        <v>0</v>
      </c>
      <c r="T861" s="154">
        <f>IF(ISERROR(VLOOKUP($H861,Validation!$P$2:$P$64,1,FALSE)),0,1)</f>
        <v>0</v>
      </c>
      <c r="U861" s="154">
        <f>IF(ISERROR(VLOOKUP($H861,Validation!$Q$2:$Q$64,1,FALSE)),0,1)</f>
        <v>0</v>
      </c>
      <c r="V861" s="154">
        <f>IF(ISERROR(VLOOKUP($H861,Validation!$R$2:$R$64,1,FALSE)),0,1)</f>
        <v>0</v>
      </c>
      <c r="W861" s="154">
        <f>IF(ISERROR(VLOOKUP($H861,Validation!$S$2:$S$64,1,FALSE)),0,1)</f>
        <v>0</v>
      </c>
    </row>
    <row r="862" spans="1:23" ht="15.75" x14ac:dyDescent="0.25">
      <c r="A862" s="155">
        <v>2016</v>
      </c>
      <c r="B862">
        <v>7</v>
      </c>
      <c r="C862">
        <v>29</v>
      </c>
      <c r="D862">
        <v>210</v>
      </c>
      <c r="E862" t="s">
        <v>30</v>
      </c>
      <c r="G862" s="154">
        <f>SUM(P862:W862)</f>
        <v>0</v>
      </c>
      <c r="H862" t="s">
        <v>4288</v>
      </c>
      <c r="I862" t="s">
        <v>3260</v>
      </c>
      <c r="J862" t="s">
        <v>3102</v>
      </c>
      <c r="K862" t="s">
        <v>75</v>
      </c>
      <c r="L862">
        <v>176</v>
      </c>
      <c r="M862" t="s">
        <v>95</v>
      </c>
      <c r="N862" t="s">
        <v>3785</v>
      </c>
      <c r="P862" s="154">
        <f>IF(ISERROR(VLOOKUP($H862,Validation!$L$2:$L$64,1,FALSE)),0,1)</f>
        <v>0</v>
      </c>
      <c r="Q862" s="154">
        <f>IF(ISERROR(VLOOKUP($H862,Validation!$M$2:$M$64,1,FALSE)),0,1)</f>
        <v>0</v>
      </c>
      <c r="R862" s="158">
        <f>IF(ISERROR(VLOOKUP($H862,Validation!$N$2:$N$64,1,FALSE)),0,1)</f>
        <v>0</v>
      </c>
      <c r="S862" s="154">
        <f>IF(ISERROR(VLOOKUP($H862,Validation!$O$2:$O$64,1,FALSE)),0,1)</f>
        <v>0</v>
      </c>
      <c r="T862" s="154">
        <f>IF(ISERROR(VLOOKUP($H862,Validation!$P$2:$P$64,1,FALSE)),0,1)</f>
        <v>0</v>
      </c>
      <c r="U862" s="154">
        <f>IF(ISERROR(VLOOKUP($H862,Validation!$Q$2:$Q$64,1,FALSE)),0,1)</f>
        <v>0</v>
      </c>
      <c r="V862" s="154">
        <f>IF(ISERROR(VLOOKUP($H862,Validation!$R$2:$R$64,1,FALSE)),0,1)</f>
        <v>0</v>
      </c>
      <c r="W862" s="154">
        <f>IF(ISERROR(VLOOKUP($H862,Validation!$S$2:$S$64,1,FALSE)),0,1)</f>
        <v>0</v>
      </c>
    </row>
    <row r="863" spans="1:23" ht="15.75" x14ac:dyDescent="0.25">
      <c r="A863" s="155">
        <v>2016</v>
      </c>
      <c r="B863">
        <v>7</v>
      </c>
      <c r="C863">
        <v>30</v>
      </c>
      <c r="D863">
        <v>211</v>
      </c>
      <c r="E863" t="s">
        <v>31</v>
      </c>
      <c r="F863" t="s">
        <v>3269</v>
      </c>
      <c r="G863" s="154">
        <f>SUM(P863:W863)</f>
        <v>0</v>
      </c>
      <c r="H863" t="s">
        <v>4289</v>
      </c>
      <c r="I863" t="s">
        <v>90</v>
      </c>
      <c r="J863" t="s">
        <v>80</v>
      </c>
      <c r="K863" t="s">
        <v>86</v>
      </c>
      <c r="L863">
        <v>176</v>
      </c>
      <c r="M863" t="s">
        <v>3221</v>
      </c>
      <c r="N863" t="s">
        <v>4290</v>
      </c>
      <c r="P863" s="154">
        <f>IF(ISERROR(VLOOKUP($H863,Validation!$L$2:$L$64,1,FALSE)),0,1)</f>
        <v>0</v>
      </c>
      <c r="Q863" s="154">
        <f>IF(ISERROR(VLOOKUP($H863,Validation!$M$2:$M$64,1,FALSE)),0,1)</f>
        <v>0</v>
      </c>
      <c r="R863" s="158">
        <f>IF(ISERROR(VLOOKUP($H863,Validation!$N$2:$N$64,1,FALSE)),0,1)</f>
        <v>0</v>
      </c>
      <c r="S863" s="154">
        <f>IF(ISERROR(VLOOKUP($H863,Validation!$O$2:$O$64,1,FALSE)),0,1)</f>
        <v>0</v>
      </c>
      <c r="T863" s="154">
        <f>IF(ISERROR(VLOOKUP($H863,Validation!$P$2:$P$64,1,FALSE)),0,1)</f>
        <v>0</v>
      </c>
      <c r="U863" s="154">
        <f>IF(ISERROR(VLOOKUP($H863,Validation!$Q$2:$Q$64,1,FALSE)),0,1)</f>
        <v>0</v>
      </c>
      <c r="V863" s="154">
        <f>IF(ISERROR(VLOOKUP($H863,Validation!$R$2:$R$64,1,FALSE)),0,1)</f>
        <v>0</v>
      </c>
      <c r="W863" s="154">
        <f>IF(ISERROR(VLOOKUP($H863,Validation!$S$2:$S$64,1,FALSE)),0,1)</f>
        <v>0</v>
      </c>
    </row>
    <row r="864" spans="1:23" ht="15.75" x14ac:dyDescent="0.25">
      <c r="A864" s="155">
        <v>2015</v>
      </c>
      <c r="B864">
        <v>1</v>
      </c>
      <c r="C864">
        <v>1</v>
      </c>
      <c r="D864">
        <v>1</v>
      </c>
      <c r="E864" t="s">
        <v>18</v>
      </c>
      <c r="G864" s="154">
        <f>SUM(P864:W864)</f>
        <v>1</v>
      </c>
      <c r="H864" t="s">
        <v>3507</v>
      </c>
      <c r="I864" t="s">
        <v>70</v>
      </c>
      <c r="J864" t="s">
        <v>71</v>
      </c>
      <c r="K864" t="s">
        <v>72</v>
      </c>
      <c r="L864">
        <v>195</v>
      </c>
      <c r="M864" t="s">
        <v>73</v>
      </c>
      <c r="N864" t="s">
        <v>3369</v>
      </c>
      <c r="P864" s="154">
        <f>IF(ISERROR(VLOOKUP($H864,Validation!$L$2:$L$64,1,FALSE)),0,1)</f>
        <v>0</v>
      </c>
      <c r="Q864" s="154">
        <f>IF(ISERROR(VLOOKUP($H864,Validation!$M$2:$M$64,1,FALSE)),0,1)</f>
        <v>0</v>
      </c>
      <c r="R864" s="158">
        <f>IF(ISERROR(VLOOKUP($H864,Validation!$N$2:$N$64,1,FALSE)),0,1)</f>
        <v>1</v>
      </c>
      <c r="S864" s="154">
        <f>IF(ISERROR(VLOOKUP($H864,Validation!$O$2:$O$64,1,FALSE)),0,1)</f>
        <v>0</v>
      </c>
      <c r="T864" s="154">
        <f>IF(ISERROR(VLOOKUP($H864,Validation!$P$2:$P$64,1,FALSE)),0,1)</f>
        <v>0</v>
      </c>
      <c r="U864" s="154">
        <f>IF(ISERROR(VLOOKUP($H864,Validation!$Q$2:$Q$64,1,FALSE)),0,1)</f>
        <v>0</v>
      </c>
      <c r="V864" s="154">
        <f>IF(ISERROR(VLOOKUP($H864,Validation!$R$2:$R$64,1,FALSE)),0,1)</f>
        <v>0</v>
      </c>
      <c r="W864" s="154">
        <f>IF(ISERROR(VLOOKUP($H864,Validation!$S$2:$S$64,1,FALSE)),0,1)</f>
        <v>0</v>
      </c>
    </row>
    <row r="865" spans="1:23" ht="15.75" x14ac:dyDescent="0.25">
      <c r="A865" s="155">
        <v>2015</v>
      </c>
      <c r="B865">
        <v>1</v>
      </c>
      <c r="C865">
        <v>2</v>
      </c>
      <c r="D865">
        <v>2</v>
      </c>
      <c r="E865" t="s">
        <v>10</v>
      </c>
      <c r="G865" s="154">
        <f>SUM(P865:W865)</f>
        <v>1</v>
      </c>
      <c r="H865" t="s">
        <v>3508</v>
      </c>
      <c r="I865" t="s">
        <v>70</v>
      </c>
      <c r="J865" t="s">
        <v>74</v>
      </c>
      <c r="K865" t="s">
        <v>75</v>
      </c>
      <c r="L865">
        <v>196</v>
      </c>
      <c r="M865" t="s">
        <v>76</v>
      </c>
      <c r="N865" t="s">
        <v>1075</v>
      </c>
      <c r="P865" s="154">
        <f>IF(ISERROR(VLOOKUP($H865,Validation!$L$2:$L$64,1,FALSE)),0,1)</f>
        <v>0</v>
      </c>
      <c r="Q865" s="154">
        <f>IF(ISERROR(VLOOKUP($H865,Validation!$M$2:$M$64,1,FALSE)),0,1)</f>
        <v>1</v>
      </c>
      <c r="R865" s="158">
        <f>IF(ISERROR(VLOOKUP($H865,Validation!$N$2:$N$64,1,FALSE)),0,1)</f>
        <v>0</v>
      </c>
      <c r="S865" s="154">
        <f>IF(ISERROR(VLOOKUP($H865,Validation!$O$2:$O$64,1,FALSE)),0,1)</f>
        <v>0</v>
      </c>
      <c r="T865" s="154">
        <f>IF(ISERROR(VLOOKUP($H865,Validation!$P$2:$P$64,1,FALSE)),0,1)</f>
        <v>0</v>
      </c>
      <c r="U865" s="154">
        <f>IF(ISERROR(VLOOKUP($H865,Validation!$Q$2:$Q$64,1,FALSE)),0,1)</f>
        <v>0</v>
      </c>
      <c r="V865" s="154">
        <f>IF(ISERROR(VLOOKUP($H865,Validation!$R$2:$R$64,1,FALSE)),0,1)</f>
        <v>0</v>
      </c>
      <c r="W865" s="154">
        <f>IF(ISERROR(VLOOKUP($H865,Validation!$S$2:$S$64,1,FALSE)),0,1)</f>
        <v>0</v>
      </c>
    </row>
    <row r="866" spans="1:23" ht="15.75" x14ac:dyDescent="0.25">
      <c r="A866" s="155">
        <v>2015</v>
      </c>
      <c r="B866">
        <v>1</v>
      </c>
      <c r="C866">
        <v>3</v>
      </c>
      <c r="D866">
        <v>3</v>
      </c>
      <c r="E866" t="s">
        <v>61</v>
      </c>
      <c r="G866" s="154">
        <f>SUM(P866:W866)</f>
        <v>1</v>
      </c>
      <c r="H866" t="s">
        <v>766</v>
      </c>
      <c r="I866" t="s">
        <v>70</v>
      </c>
      <c r="J866" t="s">
        <v>71</v>
      </c>
      <c r="K866" t="s">
        <v>77</v>
      </c>
      <c r="L866">
        <v>185</v>
      </c>
      <c r="M866" t="s">
        <v>73</v>
      </c>
      <c r="N866" t="s">
        <v>3369</v>
      </c>
      <c r="P866" s="154">
        <f>IF(ISERROR(VLOOKUP($H866,Validation!$L$2:$L$64,1,FALSE)),0,1)</f>
        <v>0</v>
      </c>
      <c r="Q866" s="154">
        <f>IF(ISERROR(VLOOKUP($H866,Validation!$M$2:$M$64,1,FALSE)),0,1)</f>
        <v>0</v>
      </c>
      <c r="R866" s="158">
        <f>IF(ISERROR(VLOOKUP($H866,Validation!$N$2:$N$64,1,FALSE)),0,1)</f>
        <v>0</v>
      </c>
      <c r="S866" s="154">
        <f>IF(ISERROR(VLOOKUP($H866,Validation!$O$2:$O$64,1,FALSE)),0,1)</f>
        <v>0</v>
      </c>
      <c r="T866" s="154">
        <f>IF(ISERROR(VLOOKUP($H866,Validation!$P$2:$P$64,1,FALSE)),0,1)</f>
        <v>0</v>
      </c>
      <c r="U866" s="154">
        <f>IF(ISERROR(VLOOKUP($H866,Validation!$Q$2:$Q$64,1,FALSE)),0,1)</f>
        <v>1</v>
      </c>
      <c r="V866" s="154">
        <f>IF(ISERROR(VLOOKUP($H866,Validation!$R$2:$R$64,1,FALSE)),0,1)</f>
        <v>0</v>
      </c>
      <c r="W866" s="154">
        <f>IF(ISERROR(VLOOKUP($H866,Validation!$S$2:$S$64,1,FALSE)),0,1)</f>
        <v>0</v>
      </c>
    </row>
    <row r="867" spans="1:23" ht="15.75" x14ac:dyDescent="0.25">
      <c r="A867" s="155">
        <v>2015</v>
      </c>
      <c r="B867">
        <v>1</v>
      </c>
      <c r="C867">
        <v>4</v>
      </c>
      <c r="D867">
        <v>4</v>
      </c>
      <c r="E867" t="s">
        <v>33</v>
      </c>
      <c r="G867" s="154">
        <f>SUM(P867:W867)</f>
        <v>1</v>
      </c>
      <c r="H867" t="s">
        <v>3509</v>
      </c>
      <c r="I867" t="s">
        <v>70</v>
      </c>
      <c r="J867" t="s">
        <v>71</v>
      </c>
      <c r="K867" t="s">
        <v>78</v>
      </c>
      <c r="L867">
        <v>160</v>
      </c>
      <c r="M867" t="s">
        <v>73</v>
      </c>
      <c r="N867" t="s">
        <v>1082</v>
      </c>
      <c r="P867" s="154">
        <f>IF(ISERROR(VLOOKUP($H867,Validation!$L$2:$L$64,1,FALSE)),0,1)</f>
        <v>0</v>
      </c>
      <c r="Q867" s="154">
        <f>IF(ISERROR(VLOOKUP($H867,Validation!$M$2:$M$64,1,FALSE)),0,1)</f>
        <v>0</v>
      </c>
      <c r="R867" s="158">
        <f>IF(ISERROR(VLOOKUP($H867,Validation!$N$2:$N$64,1,FALSE)),0,1)</f>
        <v>1</v>
      </c>
      <c r="S867" s="154">
        <f>IF(ISERROR(VLOOKUP($H867,Validation!$O$2:$O$64,1,FALSE)),0,1)</f>
        <v>0</v>
      </c>
      <c r="T867" s="154">
        <f>IF(ISERROR(VLOOKUP($H867,Validation!$P$2:$P$64,1,FALSE)),0,1)</f>
        <v>0</v>
      </c>
      <c r="U867" s="154">
        <f>IF(ISERROR(VLOOKUP($H867,Validation!$Q$2:$Q$64,1,FALSE)),0,1)</f>
        <v>0</v>
      </c>
      <c r="V867" s="154">
        <f>IF(ISERROR(VLOOKUP($H867,Validation!$R$2:$R$64,1,FALSE)),0,1)</f>
        <v>0</v>
      </c>
      <c r="W867" s="154">
        <f>IF(ISERROR(VLOOKUP($H867,Validation!$S$2:$S$64,1,FALSE)),0,1)</f>
        <v>0</v>
      </c>
    </row>
    <row r="868" spans="1:23" ht="15.75" x14ac:dyDescent="0.25">
      <c r="A868" s="155">
        <v>2015</v>
      </c>
      <c r="B868">
        <v>1</v>
      </c>
      <c r="C868">
        <v>5</v>
      </c>
      <c r="D868">
        <v>5</v>
      </c>
      <c r="E868" t="s">
        <v>11</v>
      </c>
      <c r="G868" s="154">
        <f>SUM(P868:W868)</f>
        <v>1</v>
      </c>
      <c r="H868" t="s">
        <v>3510</v>
      </c>
      <c r="I868" t="s">
        <v>79</v>
      </c>
      <c r="J868" t="s">
        <v>74</v>
      </c>
      <c r="K868" t="s">
        <v>75</v>
      </c>
      <c r="L868">
        <v>203</v>
      </c>
      <c r="M868" t="s">
        <v>76</v>
      </c>
      <c r="N868" t="s">
        <v>1245</v>
      </c>
      <c r="P868" s="154">
        <f>IF(ISERROR(VLOOKUP($H868,Validation!$L$2:$L$64,1,FALSE)),0,1)</f>
        <v>0</v>
      </c>
      <c r="Q868" s="154">
        <f>IF(ISERROR(VLOOKUP($H868,Validation!$M$2:$M$64,1,FALSE)),0,1)</f>
        <v>0</v>
      </c>
      <c r="R868" s="158">
        <f>IF(ISERROR(VLOOKUP($H868,Validation!$N$2:$N$64,1,FALSE)),0,1)</f>
        <v>0</v>
      </c>
      <c r="S868" s="154">
        <f>IF(ISERROR(VLOOKUP($H868,Validation!$O$2:$O$64,1,FALSE)),0,1)</f>
        <v>0</v>
      </c>
      <c r="T868" s="154">
        <f>IF(ISERROR(VLOOKUP($H868,Validation!$P$2:$P$64,1,FALSE)),0,1)</f>
        <v>0</v>
      </c>
      <c r="U868" s="154">
        <f>IF(ISERROR(VLOOKUP($H868,Validation!$Q$2:$Q$64,1,FALSE)),0,1)</f>
        <v>0</v>
      </c>
      <c r="V868" s="154">
        <f>IF(ISERROR(VLOOKUP($H868,Validation!$R$2:$R$64,1,FALSE)),0,1)</f>
        <v>1</v>
      </c>
      <c r="W868" s="154">
        <f>IF(ISERROR(VLOOKUP($H868,Validation!$S$2:$S$64,1,FALSE)),0,1)</f>
        <v>0</v>
      </c>
    </row>
    <row r="869" spans="1:23" ht="15.75" x14ac:dyDescent="0.25">
      <c r="A869" s="155">
        <v>2015</v>
      </c>
      <c r="B869">
        <v>1</v>
      </c>
      <c r="C869">
        <v>6</v>
      </c>
      <c r="D869">
        <v>6</v>
      </c>
      <c r="E869" t="s">
        <v>24</v>
      </c>
      <c r="G869" s="154">
        <f>SUM(P869:W869)</f>
        <v>1</v>
      </c>
      <c r="H869" t="s">
        <v>875</v>
      </c>
      <c r="I869" t="s">
        <v>70</v>
      </c>
      <c r="J869" t="s">
        <v>80</v>
      </c>
      <c r="K869" t="s">
        <v>77</v>
      </c>
      <c r="L869">
        <v>210</v>
      </c>
      <c r="M869" t="s">
        <v>73</v>
      </c>
      <c r="N869" t="s">
        <v>3396</v>
      </c>
      <c r="P869" s="154">
        <f>IF(ISERROR(VLOOKUP($H869,Validation!$L$2:$L$64,1,FALSE)),0,1)</f>
        <v>0</v>
      </c>
      <c r="Q869" s="154">
        <f>IF(ISERROR(VLOOKUP($H869,Validation!$M$2:$M$64,1,FALSE)),0,1)</f>
        <v>0</v>
      </c>
      <c r="R869" s="158">
        <f>IF(ISERROR(VLOOKUP($H869,Validation!$N$2:$N$64,1,FALSE)),0,1)</f>
        <v>0</v>
      </c>
      <c r="S869" s="154">
        <f>IF(ISERROR(VLOOKUP($H869,Validation!$O$2:$O$64,1,FALSE)),0,1)</f>
        <v>0</v>
      </c>
      <c r="T869" s="154">
        <f>IF(ISERROR(VLOOKUP($H869,Validation!$P$2:$P$64,1,FALSE)),0,1)</f>
        <v>0</v>
      </c>
      <c r="U869" s="154">
        <f>IF(ISERROR(VLOOKUP($H869,Validation!$Q$2:$Q$64,1,FALSE)),0,1)</f>
        <v>0</v>
      </c>
      <c r="V869" s="154">
        <f>IF(ISERROR(VLOOKUP($H869,Validation!$R$2:$R$64,1,FALSE)),0,1)</f>
        <v>1</v>
      </c>
      <c r="W869" s="154">
        <f>IF(ISERROR(VLOOKUP($H869,Validation!$S$2:$S$64,1,FALSE)),0,1)</f>
        <v>0</v>
      </c>
    </row>
    <row r="870" spans="1:23" ht="15.75" x14ac:dyDescent="0.25">
      <c r="A870" s="155">
        <v>2015</v>
      </c>
      <c r="B870">
        <v>1</v>
      </c>
      <c r="C870">
        <v>7</v>
      </c>
      <c r="D870">
        <v>7</v>
      </c>
      <c r="E870" t="s">
        <v>28</v>
      </c>
      <c r="G870" s="154">
        <f>SUM(P870:W870)</f>
        <v>1</v>
      </c>
      <c r="H870" t="s">
        <v>266</v>
      </c>
      <c r="I870" t="s">
        <v>79</v>
      </c>
      <c r="J870" t="s">
        <v>81</v>
      </c>
      <c r="K870" t="s">
        <v>72</v>
      </c>
      <c r="L870">
        <v>201</v>
      </c>
      <c r="M870" t="s">
        <v>82</v>
      </c>
      <c r="N870" t="s">
        <v>3234</v>
      </c>
      <c r="P870" s="154">
        <f>IF(ISERROR(VLOOKUP($H870,Validation!$L$2:$L$64,1,FALSE)),0,1)</f>
        <v>0</v>
      </c>
      <c r="Q870" s="154">
        <f>IF(ISERROR(VLOOKUP($H870,Validation!$M$2:$M$64,1,FALSE)),0,1)</f>
        <v>0</v>
      </c>
      <c r="R870" s="158">
        <f>IF(ISERROR(VLOOKUP($H870,Validation!$N$2:$N$64,1,FALSE)),0,1)</f>
        <v>0</v>
      </c>
      <c r="S870" s="154">
        <f>IF(ISERROR(VLOOKUP($H870,Validation!$O$2:$O$64,1,FALSE)),0,1)</f>
        <v>0</v>
      </c>
      <c r="T870" s="154">
        <f>IF(ISERROR(VLOOKUP($H870,Validation!$P$2:$P$64,1,FALSE)),0,1)</f>
        <v>1</v>
      </c>
      <c r="U870" s="154">
        <f>IF(ISERROR(VLOOKUP($H870,Validation!$Q$2:$Q$64,1,FALSE)),0,1)</f>
        <v>0</v>
      </c>
      <c r="V870" s="154">
        <f>IF(ISERROR(VLOOKUP($H870,Validation!$R$2:$R$64,1,FALSE)),0,1)</f>
        <v>0</v>
      </c>
      <c r="W870" s="154">
        <f>IF(ISERROR(VLOOKUP($H870,Validation!$S$2:$S$64,1,FALSE)),0,1)</f>
        <v>0</v>
      </c>
    </row>
    <row r="871" spans="1:23" ht="15.75" x14ac:dyDescent="0.25">
      <c r="A871" s="155">
        <v>2015</v>
      </c>
      <c r="B871">
        <v>1</v>
      </c>
      <c r="C871">
        <v>8</v>
      </c>
      <c r="D871">
        <v>8</v>
      </c>
      <c r="E871" t="s">
        <v>83</v>
      </c>
      <c r="G871" s="154">
        <f>SUM(P871:W871)</f>
        <v>0</v>
      </c>
      <c r="H871" t="s">
        <v>1027</v>
      </c>
      <c r="I871" t="s">
        <v>79</v>
      </c>
      <c r="J871" t="s">
        <v>74</v>
      </c>
      <c r="K871" t="s">
        <v>75</v>
      </c>
      <c r="L871">
        <v>206</v>
      </c>
      <c r="M871" t="s">
        <v>84</v>
      </c>
      <c r="N871" t="s">
        <v>3511</v>
      </c>
      <c r="P871" s="154">
        <f>IF(ISERROR(VLOOKUP($H871,Validation!$L$2:$L$64,1,FALSE)),0,1)</f>
        <v>0</v>
      </c>
      <c r="Q871" s="154">
        <f>IF(ISERROR(VLOOKUP($H871,Validation!$M$2:$M$64,1,FALSE)),0,1)</f>
        <v>0</v>
      </c>
      <c r="R871" s="158">
        <f>IF(ISERROR(VLOOKUP($H871,Validation!$N$2:$N$64,1,FALSE)),0,1)</f>
        <v>0</v>
      </c>
      <c r="S871" s="154">
        <f>IF(ISERROR(VLOOKUP($H871,Validation!$O$2:$O$64,1,FALSE)),0,1)</f>
        <v>0</v>
      </c>
      <c r="T871" s="154">
        <f>IF(ISERROR(VLOOKUP($H871,Validation!$P$2:$P$64,1,FALSE)),0,1)</f>
        <v>0</v>
      </c>
      <c r="U871" s="154">
        <f>IF(ISERROR(VLOOKUP($H871,Validation!$Q$2:$Q$64,1,FALSE)),0,1)</f>
        <v>0</v>
      </c>
      <c r="V871" s="154">
        <f>IF(ISERROR(VLOOKUP($H871,Validation!$R$2:$R$64,1,FALSE)),0,1)</f>
        <v>0</v>
      </c>
      <c r="W871" s="154">
        <f>IF(ISERROR(VLOOKUP($H871,Validation!$S$2:$S$64,1,FALSE)),0,1)</f>
        <v>0</v>
      </c>
    </row>
    <row r="872" spans="1:23" ht="15.75" x14ac:dyDescent="0.25">
      <c r="A872" s="155">
        <v>2015</v>
      </c>
      <c r="B872">
        <v>1</v>
      </c>
      <c r="C872">
        <v>9</v>
      </c>
      <c r="D872">
        <v>9</v>
      </c>
      <c r="E872" t="s">
        <v>30</v>
      </c>
      <c r="G872" s="154">
        <f>SUM(P872:W872)</f>
        <v>1</v>
      </c>
      <c r="H872" t="s">
        <v>512</v>
      </c>
      <c r="I872" t="s">
        <v>85</v>
      </c>
      <c r="J872" t="s">
        <v>3233</v>
      </c>
      <c r="K872" t="s">
        <v>86</v>
      </c>
      <c r="L872">
        <v>209</v>
      </c>
      <c r="M872" t="s">
        <v>87</v>
      </c>
      <c r="N872" t="s">
        <v>1077</v>
      </c>
      <c r="P872" s="154">
        <f>IF(ISERROR(VLOOKUP($H872,Validation!$L$2:$L$64,1,FALSE)),0,1)</f>
        <v>0</v>
      </c>
      <c r="Q872" s="154">
        <f>IF(ISERROR(VLOOKUP($H872,Validation!$M$2:$M$64,1,FALSE)),0,1)</f>
        <v>0</v>
      </c>
      <c r="R872" s="158">
        <f>IF(ISERROR(VLOOKUP($H872,Validation!$N$2:$N$64,1,FALSE)),0,1)</f>
        <v>0</v>
      </c>
      <c r="S872" s="154">
        <f>IF(ISERROR(VLOOKUP($H872,Validation!$O$2:$O$64,1,FALSE)),0,1)</f>
        <v>0</v>
      </c>
      <c r="T872" s="154">
        <f>IF(ISERROR(VLOOKUP($H872,Validation!$P$2:$P$64,1,FALSE)),0,1)</f>
        <v>0</v>
      </c>
      <c r="U872" s="154">
        <f>IF(ISERROR(VLOOKUP($H872,Validation!$Q$2:$Q$64,1,FALSE)),0,1)</f>
        <v>1</v>
      </c>
      <c r="V872" s="154">
        <f>IF(ISERROR(VLOOKUP($H872,Validation!$R$2:$R$64,1,FALSE)),0,1)</f>
        <v>0</v>
      </c>
      <c r="W872" s="154">
        <f>IF(ISERROR(VLOOKUP($H872,Validation!$S$2:$S$64,1,FALSE)),0,1)</f>
        <v>0</v>
      </c>
    </row>
    <row r="873" spans="1:23" ht="15.75" x14ac:dyDescent="0.25">
      <c r="A873" s="155">
        <v>2015</v>
      </c>
      <c r="B873">
        <v>1</v>
      </c>
      <c r="C873">
        <v>10</v>
      </c>
      <c r="D873">
        <v>10</v>
      </c>
      <c r="E873" t="s">
        <v>15</v>
      </c>
      <c r="G873" s="154">
        <f>SUM(P873:W873)</f>
        <v>1</v>
      </c>
      <c r="H873" t="s">
        <v>258</v>
      </c>
      <c r="I873" t="s">
        <v>85</v>
      </c>
      <c r="J873" t="s">
        <v>88</v>
      </c>
      <c r="K873" t="s">
        <v>77</v>
      </c>
      <c r="L873">
        <v>211</v>
      </c>
      <c r="M873" t="s">
        <v>89</v>
      </c>
      <c r="N873" t="s">
        <v>3024</v>
      </c>
      <c r="P873" s="154">
        <f>IF(ISERROR(VLOOKUP($H873,Validation!$L$2:$L$64,1,FALSE)),0,1)</f>
        <v>0</v>
      </c>
      <c r="Q873" s="154">
        <f>IF(ISERROR(VLOOKUP($H873,Validation!$M$2:$M$64,1,FALSE)),0,1)</f>
        <v>0</v>
      </c>
      <c r="R873" s="158">
        <f>IF(ISERROR(VLOOKUP($H873,Validation!$N$2:$N$64,1,FALSE)),0,1)</f>
        <v>0</v>
      </c>
      <c r="S873" s="154">
        <f>IF(ISERROR(VLOOKUP($H873,Validation!$O$2:$O$64,1,FALSE)),0,1)</f>
        <v>0</v>
      </c>
      <c r="T873" s="154">
        <f>IF(ISERROR(VLOOKUP($H873,Validation!$P$2:$P$64,1,FALSE)),0,1)</f>
        <v>1</v>
      </c>
      <c r="U873" s="154">
        <f>IF(ISERROR(VLOOKUP($H873,Validation!$Q$2:$Q$64,1,FALSE)),0,1)</f>
        <v>0</v>
      </c>
      <c r="V873" s="154">
        <f>IF(ISERROR(VLOOKUP($H873,Validation!$R$2:$R$64,1,FALSE)),0,1)</f>
        <v>0</v>
      </c>
      <c r="W873" s="154">
        <f>IF(ISERROR(VLOOKUP($H873,Validation!$S$2:$S$64,1,FALSE)),0,1)</f>
        <v>0</v>
      </c>
    </row>
    <row r="874" spans="1:23" ht="15.75" x14ac:dyDescent="0.25">
      <c r="A874" s="155">
        <v>2015</v>
      </c>
      <c r="B874">
        <v>1</v>
      </c>
      <c r="C874">
        <v>11</v>
      </c>
      <c r="D874">
        <v>11</v>
      </c>
      <c r="E874" t="s">
        <v>19</v>
      </c>
      <c r="G874" s="154">
        <f>SUM(P874:W874)</f>
        <v>1</v>
      </c>
      <c r="H874" t="s">
        <v>765</v>
      </c>
      <c r="I874" t="s">
        <v>90</v>
      </c>
      <c r="J874" t="s">
        <v>71</v>
      </c>
      <c r="K874" t="s">
        <v>91</v>
      </c>
      <c r="L874">
        <v>215</v>
      </c>
      <c r="M874" t="s">
        <v>73</v>
      </c>
      <c r="N874" t="s">
        <v>3280</v>
      </c>
      <c r="P874" s="154">
        <f>IF(ISERROR(VLOOKUP($H874,Validation!$L$2:$L$64,1,FALSE)),0,1)</f>
        <v>0</v>
      </c>
      <c r="Q874" s="154">
        <f>IF(ISERROR(VLOOKUP($H874,Validation!$M$2:$M$64,1,FALSE)),0,1)</f>
        <v>0</v>
      </c>
      <c r="R874" s="158">
        <f>IF(ISERROR(VLOOKUP($H874,Validation!$N$2:$N$64,1,FALSE)),0,1)</f>
        <v>0</v>
      </c>
      <c r="S874" s="154">
        <f>IF(ISERROR(VLOOKUP($H874,Validation!$O$2:$O$64,1,FALSE)),0,1)</f>
        <v>0</v>
      </c>
      <c r="T874" s="154">
        <f>IF(ISERROR(VLOOKUP($H874,Validation!$P$2:$P$64,1,FALSE)),0,1)</f>
        <v>1</v>
      </c>
      <c r="U874" s="154">
        <f>IF(ISERROR(VLOOKUP($H874,Validation!$Q$2:$Q$64,1,FALSE)),0,1)</f>
        <v>0</v>
      </c>
      <c r="V874" s="154">
        <f>IF(ISERROR(VLOOKUP($H874,Validation!$R$2:$R$64,1,FALSE)),0,1)</f>
        <v>0</v>
      </c>
      <c r="W874" s="154">
        <f>IF(ISERROR(VLOOKUP($H874,Validation!$S$2:$S$64,1,FALSE)),0,1)</f>
        <v>0</v>
      </c>
    </row>
    <row r="875" spans="1:23" ht="15.75" x14ac:dyDescent="0.25">
      <c r="A875" s="155">
        <v>2015</v>
      </c>
      <c r="B875">
        <v>1</v>
      </c>
      <c r="C875">
        <v>12</v>
      </c>
      <c r="D875">
        <v>12</v>
      </c>
      <c r="E875" t="s">
        <v>16</v>
      </c>
      <c r="G875" s="154">
        <f>SUM(P875:W875)</f>
        <v>0</v>
      </c>
      <c r="H875" t="s">
        <v>538</v>
      </c>
      <c r="I875" t="s">
        <v>85</v>
      </c>
      <c r="J875" t="s">
        <v>81</v>
      </c>
      <c r="K875" t="s">
        <v>77</v>
      </c>
      <c r="L875">
        <v>192</v>
      </c>
      <c r="M875" t="s">
        <v>92</v>
      </c>
      <c r="N875" t="s">
        <v>3512</v>
      </c>
      <c r="P875" s="154">
        <f>IF(ISERROR(VLOOKUP($H875,Validation!$L$2:$L$64,1,FALSE)),0,1)</f>
        <v>0</v>
      </c>
      <c r="Q875" s="154">
        <f>IF(ISERROR(VLOOKUP($H875,Validation!$M$2:$M$64,1,FALSE)),0,1)</f>
        <v>0</v>
      </c>
      <c r="R875" s="158">
        <f>IF(ISERROR(VLOOKUP($H875,Validation!$N$2:$N$64,1,FALSE)),0,1)</f>
        <v>0</v>
      </c>
      <c r="S875" s="154">
        <f>IF(ISERROR(VLOOKUP($H875,Validation!$O$2:$O$64,1,FALSE)),0,1)</f>
        <v>0</v>
      </c>
      <c r="T875" s="154">
        <f>IF(ISERROR(VLOOKUP($H875,Validation!$P$2:$P$64,1,FALSE)),0,1)</f>
        <v>0</v>
      </c>
      <c r="U875" s="154">
        <f>IF(ISERROR(VLOOKUP($H875,Validation!$Q$2:$Q$64,1,FALSE)),0,1)</f>
        <v>0</v>
      </c>
      <c r="V875" s="154">
        <f>IF(ISERROR(VLOOKUP($H875,Validation!$R$2:$R$64,1,FALSE)),0,1)</f>
        <v>0</v>
      </c>
      <c r="W875" s="154">
        <f>IF(ISERROR(VLOOKUP($H875,Validation!$S$2:$S$64,1,FALSE)),0,1)</f>
        <v>0</v>
      </c>
    </row>
    <row r="876" spans="1:23" ht="15.75" x14ac:dyDescent="0.25">
      <c r="A876" s="155">
        <v>2015</v>
      </c>
      <c r="B876">
        <v>1</v>
      </c>
      <c r="C876">
        <v>13</v>
      </c>
      <c r="D876">
        <v>13</v>
      </c>
      <c r="E876" t="s">
        <v>9</v>
      </c>
      <c r="F876" t="s">
        <v>3513</v>
      </c>
      <c r="G876" s="154">
        <f>SUM(P876:W876)</f>
        <v>1</v>
      </c>
      <c r="H876" t="s">
        <v>486</v>
      </c>
      <c r="I876" t="s">
        <v>79</v>
      </c>
      <c r="J876" t="s">
        <v>80</v>
      </c>
      <c r="K876" t="s">
        <v>72</v>
      </c>
      <c r="L876">
        <v>184</v>
      </c>
      <c r="M876" t="s">
        <v>87</v>
      </c>
      <c r="N876" t="s">
        <v>3483</v>
      </c>
      <c r="P876" s="154">
        <f>IF(ISERROR(VLOOKUP($H876,Validation!$L$2:$L$64,1,FALSE)),0,1)</f>
        <v>1</v>
      </c>
      <c r="Q876" s="154">
        <f>IF(ISERROR(VLOOKUP($H876,Validation!$M$2:$M$64,1,FALSE)),0,1)</f>
        <v>0</v>
      </c>
      <c r="R876" s="158">
        <f>IF(ISERROR(VLOOKUP($H876,Validation!$N$2:$N$64,1,FALSE)),0,1)</f>
        <v>0</v>
      </c>
      <c r="S876" s="154">
        <f>IF(ISERROR(VLOOKUP($H876,Validation!$O$2:$O$64,1,FALSE)),0,1)</f>
        <v>0</v>
      </c>
      <c r="T876" s="154">
        <f>IF(ISERROR(VLOOKUP($H876,Validation!$P$2:$P$64,1,FALSE)),0,1)</f>
        <v>0</v>
      </c>
      <c r="U876" s="154">
        <f>IF(ISERROR(VLOOKUP($H876,Validation!$Q$2:$Q$64,1,FALSE)),0,1)</f>
        <v>0</v>
      </c>
      <c r="V876" s="154">
        <f>IF(ISERROR(VLOOKUP($H876,Validation!$R$2:$R$64,1,FALSE)),0,1)</f>
        <v>0</v>
      </c>
      <c r="W876" s="154">
        <f>IF(ISERROR(VLOOKUP($H876,Validation!$S$2:$S$64,1,FALSE)),0,1)</f>
        <v>0</v>
      </c>
    </row>
    <row r="877" spans="1:23" ht="15.75" x14ac:dyDescent="0.25">
      <c r="A877" s="155">
        <v>2015</v>
      </c>
      <c r="B877">
        <v>1</v>
      </c>
      <c r="C877">
        <v>14</v>
      </c>
      <c r="D877">
        <v>14</v>
      </c>
      <c r="E877" t="s">
        <v>9</v>
      </c>
      <c r="G877" s="154">
        <f>SUM(P877:W877)</f>
        <v>1</v>
      </c>
      <c r="H877" t="s">
        <v>478</v>
      </c>
      <c r="I877" t="s">
        <v>90</v>
      </c>
      <c r="J877" t="s">
        <v>71</v>
      </c>
      <c r="K877" t="s">
        <v>78</v>
      </c>
      <c r="L877">
        <v>174</v>
      </c>
      <c r="M877" t="s">
        <v>82</v>
      </c>
      <c r="N877" t="s">
        <v>3282</v>
      </c>
      <c r="P877" s="154">
        <f>IF(ISERROR(VLOOKUP($H877,Validation!$L$2:$L$64,1,FALSE)),0,1)</f>
        <v>0</v>
      </c>
      <c r="Q877" s="154">
        <f>IF(ISERROR(VLOOKUP($H877,Validation!$M$2:$M$64,1,FALSE)),0,1)</f>
        <v>0</v>
      </c>
      <c r="R877" s="158">
        <f>IF(ISERROR(VLOOKUP($H877,Validation!$N$2:$N$64,1,FALSE)),0,1)</f>
        <v>0</v>
      </c>
      <c r="S877" s="154">
        <f>IF(ISERROR(VLOOKUP($H877,Validation!$O$2:$O$64,1,FALSE)),0,1)</f>
        <v>1</v>
      </c>
      <c r="T877" s="154">
        <f>IF(ISERROR(VLOOKUP($H877,Validation!$P$2:$P$64,1,FALSE)),0,1)</f>
        <v>0</v>
      </c>
      <c r="U877" s="154">
        <f>IF(ISERROR(VLOOKUP($H877,Validation!$Q$2:$Q$64,1,FALSE)),0,1)</f>
        <v>0</v>
      </c>
      <c r="V877" s="154">
        <f>IF(ISERROR(VLOOKUP($H877,Validation!$R$2:$R$64,1,FALSE)),0,1)</f>
        <v>0</v>
      </c>
      <c r="W877" s="154">
        <f>IF(ISERROR(VLOOKUP($H877,Validation!$S$2:$S$64,1,FALSE)),0,1)</f>
        <v>0</v>
      </c>
    </row>
    <row r="878" spans="1:23" ht="15.75" x14ac:dyDescent="0.25">
      <c r="A878" s="155">
        <v>2015</v>
      </c>
      <c r="B878">
        <v>1</v>
      </c>
      <c r="C878">
        <v>15</v>
      </c>
      <c r="D878">
        <v>15</v>
      </c>
      <c r="E878" t="s">
        <v>9</v>
      </c>
      <c r="F878" t="s">
        <v>3514</v>
      </c>
      <c r="G878" s="154">
        <f>SUM(P878:W878)</f>
        <v>0</v>
      </c>
      <c r="H878" t="s">
        <v>3515</v>
      </c>
      <c r="I878" t="s">
        <v>85</v>
      </c>
      <c r="J878" t="s">
        <v>71</v>
      </c>
      <c r="K878" t="s">
        <v>86</v>
      </c>
      <c r="L878">
        <v>192</v>
      </c>
      <c r="M878" t="s">
        <v>73</v>
      </c>
      <c r="N878" t="s">
        <v>1076</v>
      </c>
      <c r="P878" s="154">
        <f>IF(ISERROR(VLOOKUP($H878,Validation!$L$2:$L$64,1,FALSE)),0,1)</f>
        <v>0</v>
      </c>
      <c r="Q878" s="154">
        <f>IF(ISERROR(VLOOKUP($H878,Validation!$M$2:$M$64,1,FALSE)),0,1)</f>
        <v>0</v>
      </c>
      <c r="R878" s="158">
        <f>IF(ISERROR(VLOOKUP($H878,Validation!$N$2:$N$64,1,FALSE)),0,1)</f>
        <v>0</v>
      </c>
      <c r="S878" s="154">
        <f>IF(ISERROR(VLOOKUP($H878,Validation!$O$2:$O$64,1,FALSE)),0,1)</f>
        <v>0</v>
      </c>
      <c r="T878" s="154">
        <f>IF(ISERROR(VLOOKUP($H878,Validation!$P$2:$P$64,1,FALSE)),0,1)</f>
        <v>0</v>
      </c>
      <c r="U878" s="154">
        <f>IF(ISERROR(VLOOKUP($H878,Validation!$Q$2:$Q$64,1,FALSE)),0,1)</f>
        <v>0</v>
      </c>
      <c r="V878" s="154">
        <f>IF(ISERROR(VLOOKUP($H878,Validation!$R$2:$R$64,1,FALSE)),0,1)</f>
        <v>0</v>
      </c>
      <c r="W878" s="154">
        <f>IF(ISERROR(VLOOKUP($H878,Validation!$S$2:$S$64,1,FALSE)),0,1)</f>
        <v>0</v>
      </c>
    </row>
    <row r="879" spans="1:23" ht="15.75" x14ac:dyDescent="0.25">
      <c r="A879" s="155">
        <v>2015</v>
      </c>
      <c r="B879">
        <v>1</v>
      </c>
      <c r="C879">
        <v>16</v>
      </c>
      <c r="D879">
        <v>16</v>
      </c>
      <c r="E879" t="s">
        <v>25</v>
      </c>
      <c r="F879" t="s">
        <v>3516</v>
      </c>
      <c r="G879" s="154">
        <f>SUM(P879:W879)</f>
        <v>1</v>
      </c>
      <c r="H879" t="s">
        <v>3517</v>
      </c>
      <c r="I879" t="s">
        <v>70</v>
      </c>
      <c r="J879" t="s">
        <v>71</v>
      </c>
      <c r="K879" t="s">
        <v>78</v>
      </c>
      <c r="L879">
        <v>175</v>
      </c>
      <c r="M879" t="s">
        <v>82</v>
      </c>
      <c r="N879" t="s">
        <v>3518</v>
      </c>
      <c r="P879" s="154">
        <f>IF(ISERROR(VLOOKUP($H879,Validation!$L$2:$L$64,1,FALSE)),0,1)</f>
        <v>0</v>
      </c>
      <c r="Q879" s="154">
        <f>IF(ISERROR(VLOOKUP($H879,Validation!$M$2:$M$64,1,FALSE)),0,1)</f>
        <v>0</v>
      </c>
      <c r="R879" s="158">
        <f>IF(ISERROR(VLOOKUP($H879,Validation!$N$2:$N$64,1,FALSE)),0,1)</f>
        <v>0</v>
      </c>
      <c r="S879" s="154">
        <f>IF(ISERROR(VLOOKUP($H879,Validation!$O$2:$O$64,1,FALSE)),0,1)</f>
        <v>0</v>
      </c>
      <c r="T879" s="154">
        <f>IF(ISERROR(VLOOKUP($H879,Validation!$P$2:$P$64,1,FALSE)),0,1)</f>
        <v>1</v>
      </c>
      <c r="U879" s="154">
        <f>IF(ISERROR(VLOOKUP($H879,Validation!$Q$2:$Q$64,1,FALSE)),0,1)</f>
        <v>0</v>
      </c>
      <c r="V879" s="154">
        <f>IF(ISERROR(VLOOKUP($H879,Validation!$R$2:$R$64,1,FALSE)),0,1)</f>
        <v>0</v>
      </c>
      <c r="W879" s="154">
        <f>IF(ISERROR(VLOOKUP($H879,Validation!$S$2:$S$64,1,FALSE)),0,1)</f>
        <v>0</v>
      </c>
    </row>
    <row r="880" spans="1:23" ht="15.75" x14ac:dyDescent="0.25">
      <c r="A880" s="155">
        <v>2015</v>
      </c>
      <c r="B880">
        <v>1</v>
      </c>
      <c r="C880">
        <v>17</v>
      </c>
      <c r="D880">
        <v>17</v>
      </c>
      <c r="E880" t="s">
        <v>35</v>
      </c>
      <c r="G880" s="154">
        <f>SUM(P880:W880)</f>
        <v>1</v>
      </c>
      <c r="H880" t="s">
        <v>789</v>
      </c>
      <c r="I880" t="s">
        <v>90</v>
      </c>
      <c r="J880" t="s">
        <v>74</v>
      </c>
      <c r="K880" t="s">
        <v>86</v>
      </c>
      <c r="L880">
        <v>177</v>
      </c>
      <c r="M880" t="s">
        <v>93</v>
      </c>
      <c r="N880" t="s">
        <v>3432</v>
      </c>
      <c r="P880" s="154">
        <f>IF(ISERROR(VLOOKUP($H880,Validation!$L$2:$L$64,1,FALSE)),0,1)</f>
        <v>0</v>
      </c>
      <c r="Q880" s="154">
        <f>IF(ISERROR(VLOOKUP($H880,Validation!$M$2:$M$64,1,FALSE)),0,1)</f>
        <v>0</v>
      </c>
      <c r="R880" s="158">
        <f>IF(ISERROR(VLOOKUP($H880,Validation!$N$2:$N$64,1,FALSE)),0,1)</f>
        <v>0</v>
      </c>
      <c r="S880" s="154">
        <f>IF(ISERROR(VLOOKUP($H880,Validation!$O$2:$O$64,1,FALSE)),0,1)</f>
        <v>0</v>
      </c>
      <c r="T880" s="154">
        <f>IF(ISERROR(VLOOKUP($H880,Validation!$P$2:$P$64,1,FALSE)),0,1)</f>
        <v>1</v>
      </c>
      <c r="U880" s="154">
        <f>IF(ISERROR(VLOOKUP($H880,Validation!$Q$2:$Q$64,1,FALSE)),0,1)</f>
        <v>0</v>
      </c>
      <c r="V880" s="154">
        <f>IF(ISERROR(VLOOKUP($H880,Validation!$R$2:$R$64,1,FALSE)),0,1)</f>
        <v>0</v>
      </c>
      <c r="W880" s="154">
        <f>IF(ISERROR(VLOOKUP($H880,Validation!$S$2:$S$64,1,FALSE)),0,1)</f>
        <v>0</v>
      </c>
    </row>
    <row r="881" spans="1:23" ht="15.75" x14ac:dyDescent="0.25">
      <c r="A881" s="155">
        <v>2015</v>
      </c>
      <c r="B881">
        <v>1</v>
      </c>
      <c r="C881">
        <v>18</v>
      </c>
      <c r="D881">
        <v>18</v>
      </c>
      <c r="E881" t="s">
        <v>27</v>
      </c>
      <c r="G881" s="154">
        <f>SUM(P881:W881)</f>
        <v>1</v>
      </c>
      <c r="H881" t="s">
        <v>617</v>
      </c>
      <c r="I881" t="s">
        <v>79</v>
      </c>
      <c r="J881" t="s">
        <v>71</v>
      </c>
      <c r="K881" t="s">
        <v>86</v>
      </c>
      <c r="L881">
        <v>180</v>
      </c>
      <c r="M881" t="s">
        <v>87</v>
      </c>
      <c r="N881" t="s">
        <v>3483</v>
      </c>
      <c r="P881" s="154">
        <f>IF(ISERROR(VLOOKUP($H881,Validation!$L$2:$L$64,1,FALSE)),0,1)</f>
        <v>0</v>
      </c>
      <c r="Q881" s="154">
        <f>IF(ISERROR(VLOOKUP($H881,Validation!$M$2:$M$64,1,FALSE)),0,1)</f>
        <v>1</v>
      </c>
      <c r="R881" s="158">
        <f>IF(ISERROR(VLOOKUP($H881,Validation!$N$2:$N$64,1,FALSE)),0,1)</f>
        <v>0</v>
      </c>
      <c r="S881" s="154">
        <f>IF(ISERROR(VLOOKUP($H881,Validation!$O$2:$O$64,1,FALSE)),0,1)</f>
        <v>0</v>
      </c>
      <c r="T881" s="154">
        <f>IF(ISERROR(VLOOKUP($H881,Validation!$P$2:$P$64,1,FALSE)),0,1)</f>
        <v>0</v>
      </c>
      <c r="U881" s="154">
        <f>IF(ISERROR(VLOOKUP($H881,Validation!$Q$2:$Q$64,1,FALSE)),0,1)</f>
        <v>0</v>
      </c>
      <c r="V881" s="154">
        <f>IF(ISERROR(VLOOKUP($H881,Validation!$R$2:$R$64,1,FALSE)),0,1)</f>
        <v>0</v>
      </c>
      <c r="W881" s="154">
        <f>IF(ISERROR(VLOOKUP($H881,Validation!$S$2:$S$64,1,FALSE)),0,1)</f>
        <v>0</v>
      </c>
    </row>
    <row r="882" spans="1:23" ht="15.75" x14ac:dyDescent="0.25">
      <c r="A882" s="155">
        <v>2015</v>
      </c>
      <c r="B882">
        <v>1</v>
      </c>
      <c r="C882">
        <v>19</v>
      </c>
      <c r="D882">
        <v>19</v>
      </c>
      <c r="E882" t="s">
        <v>17</v>
      </c>
      <c r="G882" s="154">
        <f>SUM(P882:W882)</f>
        <v>0</v>
      </c>
      <c r="H882" t="s">
        <v>337</v>
      </c>
      <c r="I882" t="s">
        <v>90</v>
      </c>
      <c r="J882" t="s">
        <v>81</v>
      </c>
      <c r="K882" t="s">
        <v>86</v>
      </c>
      <c r="L882">
        <v>199</v>
      </c>
      <c r="M882" t="s">
        <v>87</v>
      </c>
      <c r="N882" t="s">
        <v>3389</v>
      </c>
      <c r="P882" s="154">
        <f>IF(ISERROR(VLOOKUP($H882,Validation!$L$2:$L$64,1,FALSE)),0,1)</f>
        <v>0</v>
      </c>
      <c r="Q882" s="154">
        <f>IF(ISERROR(VLOOKUP($H882,Validation!$M$2:$M$64,1,FALSE)),0,1)</f>
        <v>0</v>
      </c>
      <c r="R882" s="158">
        <f>IF(ISERROR(VLOOKUP($H882,Validation!$N$2:$N$64,1,FALSE)),0,1)</f>
        <v>0</v>
      </c>
      <c r="S882" s="154">
        <f>IF(ISERROR(VLOOKUP($H882,Validation!$O$2:$O$64,1,FALSE)),0,1)</f>
        <v>0</v>
      </c>
      <c r="T882" s="154">
        <f>IF(ISERROR(VLOOKUP($H882,Validation!$P$2:$P$64,1,FALSE)),0,1)</f>
        <v>0</v>
      </c>
      <c r="U882" s="154">
        <f>IF(ISERROR(VLOOKUP($H882,Validation!$Q$2:$Q$64,1,FALSE)),0,1)</f>
        <v>0</v>
      </c>
      <c r="V882" s="154">
        <f>IF(ISERROR(VLOOKUP($H882,Validation!$R$2:$R$64,1,FALSE)),0,1)</f>
        <v>0</v>
      </c>
      <c r="W882" s="154">
        <f>IF(ISERROR(VLOOKUP($H882,Validation!$S$2:$S$64,1,FALSE)),0,1)</f>
        <v>0</v>
      </c>
    </row>
    <row r="883" spans="1:23" ht="15.75" x14ac:dyDescent="0.25">
      <c r="A883" s="155">
        <v>2015</v>
      </c>
      <c r="B883">
        <v>1</v>
      </c>
      <c r="C883">
        <v>20</v>
      </c>
      <c r="D883">
        <v>20</v>
      </c>
      <c r="E883" t="s">
        <v>21</v>
      </c>
      <c r="G883" s="154">
        <f>SUM(P883:W883)</f>
        <v>0</v>
      </c>
      <c r="H883" t="s">
        <v>398</v>
      </c>
      <c r="I883" t="s">
        <v>70</v>
      </c>
      <c r="J883" t="s">
        <v>94</v>
      </c>
      <c r="K883" t="s">
        <v>75</v>
      </c>
      <c r="L883">
        <v>198</v>
      </c>
      <c r="M883" t="s">
        <v>95</v>
      </c>
      <c r="N883" t="s">
        <v>3420</v>
      </c>
      <c r="P883" s="154">
        <f>IF(ISERROR(VLOOKUP($H883,Validation!$L$2:$L$64,1,FALSE)),0,1)</f>
        <v>0</v>
      </c>
      <c r="Q883" s="154">
        <f>IF(ISERROR(VLOOKUP($H883,Validation!$M$2:$M$64,1,FALSE)),0,1)</f>
        <v>0</v>
      </c>
      <c r="R883" s="158">
        <f>IF(ISERROR(VLOOKUP($H883,Validation!$N$2:$N$64,1,FALSE)),0,1)</f>
        <v>0</v>
      </c>
      <c r="S883" s="154">
        <f>IF(ISERROR(VLOOKUP($H883,Validation!$O$2:$O$64,1,FALSE)),0,1)</f>
        <v>0</v>
      </c>
      <c r="T883" s="154">
        <f>IF(ISERROR(VLOOKUP($H883,Validation!$P$2:$P$64,1,FALSE)),0,1)</f>
        <v>0</v>
      </c>
      <c r="U883" s="154">
        <f>IF(ISERROR(VLOOKUP($H883,Validation!$Q$2:$Q$64,1,FALSE)),0,1)</f>
        <v>0</v>
      </c>
      <c r="V883" s="154">
        <f>IF(ISERROR(VLOOKUP($H883,Validation!$R$2:$R$64,1,FALSE)),0,1)</f>
        <v>0</v>
      </c>
      <c r="W883" s="154">
        <f>IF(ISERROR(VLOOKUP($H883,Validation!$S$2:$S$64,1,FALSE)),0,1)</f>
        <v>0</v>
      </c>
    </row>
    <row r="884" spans="1:23" ht="15.75" x14ac:dyDescent="0.25">
      <c r="A884" s="155">
        <v>2015</v>
      </c>
      <c r="B884">
        <v>1</v>
      </c>
      <c r="C884">
        <v>21</v>
      </c>
      <c r="D884">
        <v>21</v>
      </c>
      <c r="E884" t="s">
        <v>27</v>
      </c>
      <c r="F884" t="s">
        <v>3519</v>
      </c>
      <c r="G884" s="154">
        <f>SUM(P884:W884)</f>
        <v>1</v>
      </c>
      <c r="H884" t="s">
        <v>3520</v>
      </c>
      <c r="I884" t="s">
        <v>70</v>
      </c>
      <c r="J884" t="s">
        <v>74</v>
      </c>
      <c r="K884" t="s">
        <v>72</v>
      </c>
      <c r="L884">
        <v>183</v>
      </c>
      <c r="M884" t="s">
        <v>93</v>
      </c>
      <c r="N884" t="s">
        <v>96</v>
      </c>
      <c r="P884" s="154">
        <f>IF(ISERROR(VLOOKUP($H884,Validation!$L$2:$L$64,1,FALSE)),0,1)</f>
        <v>0</v>
      </c>
      <c r="Q884" s="154">
        <f>IF(ISERROR(VLOOKUP($H884,Validation!$M$2:$M$64,1,FALSE)),0,1)</f>
        <v>0</v>
      </c>
      <c r="R884" s="158">
        <f>IF(ISERROR(VLOOKUP($H884,Validation!$N$2:$N$64,1,FALSE)),0,1)</f>
        <v>0</v>
      </c>
      <c r="S884" s="154">
        <f>IF(ISERROR(VLOOKUP($H884,Validation!$O$2:$O$64,1,FALSE)),0,1)</f>
        <v>0</v>
      </c>
      <c r="T884" s="154">
        <f>IF(ISERROR(VLOOKUP($H884,Validation!$P$2:$P$64,1,FALSE)),0,1)</f>
        <v>1</v>
      </c>
      <c r="U884" s="154">
        <f>IF(ISERROR(VLOOKUP($H884,Validation!$Q$2:$Q$64,1,FALSE)),0,1)</f>
        <v>0</v>
      </c>
      <c r="V884" s="154">
        <f>IF(ISERROR(VLOOKUP($H884,Validation!$R$2:$R$64,1,FALSE)),0,1)</f>
        <v>0</v>
      </c>
      <c r="W884" s="154">
        <f>IF(ISERROR(VLOOKUP($H884,Validation!$S$2:$S$64,1,FALSE)),0,1)</f>
        <v>0</v>
      </c>
    </row>
    <row r="885" spans="1:23" ht="15.75" x14ac:dyDescent="0.25">
      <c r="A885" s="155">
        <v>2015</v>
      </c>
      <c r="B885">
        <v>1</v>
      </c>
      <c r="C885">
        <v>22</v>
      </c>
      <c r="D885">
        <v>22</v>
      </c>
      <c r="E885" t="s">
        <v>1119</v>
      </c>
      <c r="G885" s="154">
        <f>SUM(P885:W885)</f>
        <v>0</v>
      </c>
      <c r="H885" t="s">
        <v>3521</v>
      </c>
      <c r="I885" t="s">
        <v>121</v>
      </c>
      <c r="J885" t="s">
        <v>81</v>
      </c>
      <c r="K885" t="s">
        <v>77</v>
      </c>
      <c r="L885">
        <v>203</v>
      </c>
      <c r="M885" t="s">
        <v>92</v>
      </c>
      <c r="N885" t="s">
        <v>3522</v>
      </c>
      <c r="P885" s="154">
        <f>IF(ISERROR(VLOOKUP($H885,Validation!$L$2:$L$64,1,FALSE)),0,1)</f>
        <v>0</v>
      </c>
      <c r="Q885" s="154">
        <f>IF(ISERROR(VLOOKUP($H885,Validation!$M$2:$M$64,1,FALSE)),0,1)</f>
        <v>0</v>
      </c>
      <c r="R885" s="158">
        <f>IF(ISERROR(VLOOKUP($H885,Validation!$N$2:$N$64,1,FALSE)),0,1)</f>
        <v>0</v>
      </c>
      <c r="S885" s="154">
        <f>IF(ISERROR(VLOOKUP($H885,Validation!$O$2:$O$64,1,FALSE)),0,1)</f>
        <v>0</v>
      </c>
      <c r="T885" s="154">
        <f>IF(ISERROR(VLOOKUP($H885,Validation!$P$2:$P$64,1,FALSE)),0,1)</f>
        <v>0</v>
      </c>
      <c r="U885" s="154">
        <f>IF(ISERROR(VLOOKUP($H885,Validation!$Q$2:$Q$64,1,FALSE)),0,1)</f>
        <v>0</v>
      </c>
      <c r="V885" s="154">
        <f>IF(ISERROR(VLOOKUP($H885,Validation!$R$2:$R$64,1,FALSE)),0,1)</f>
        <v>0</v>
      </c>
      <c r="W885" s="154">
        <f>IF(ISERROR(VLOOKUP($H885,Validation!$S$2:$S$64,1,FALSE)),0,1)</f>
        <v>0</v>
      </c>
    </row>
    <row r="886" spans="1:23" ht="15.75" x14ac:dyDescent="0.25">
      <c r="A886" s="155">
        <v>2015</v>
      </c>
      <c r="B886">
        <v>1</v>
      </c>
      <c r="C886">
        <v>23</v>
      </c>
      <c r="D886">
        <v>23</v>
      </c>
      <c r="E886" t="s">
        <v>34</v>
      </c>
      <c r="G886" s="154">
        <f>SUM(P886:W886)</f>
        <v>1</v>
      </c>
      <c r="H886" t="s">
        <v>244</v>
      </c>
      <c r="I886" t="s">
        <v>85</v>
      </c>
      <c r="J886" t="s">
        <v>74</v>
      </c>
      <c r="K886" t="s">
        <v>72</v>
      </c>
      <c r="L886">
        <v>191</v>
      </c>
      <c r="M886" t="s">
        <v>93</v>
      </c>
      <c r="N886" t="s">
        <v>1144</v>
      </c>
      <c r="P886" s="154">
        <f>IF(ISERROR(VLOOKUP($H886,Validation!$L$2:$L$64,1,FALSE)),0,1)</f>
        <v>1</v>
      </c>
      <c r="Q886" s="154">
        <f>IF(ISERROR(VLOOKUP($H886,Validation!$M$2:$M$64,1,FALSE)),0,1)</f>
        <v>0</v>
      </c>
      <c r="R886" s="158">
        <f>IF(ISERROR(VLOOKUP($H886,Validation!$N$2:$N$64,1,FALSE)),0,1)</f>
        <v>0</v>
      </c>
      <c r="S886" s="154">
        <f>IF(ISERROR(VLOOKUP($H886,Validation!$O$2:$O$64,1,FALSE)),0,1)</f>
        <v>0</v>
      </c>
      <c r="T886" s="154">
        <f>IF(ISERROR(VLOOKUP($H886,Validation!$P$2:$P$64,1,FALSE)),0,1)</f>
        <v>0</v>
      </c>
      <c r="U886" s="154">
        <f>IF(ISERROR(VLOOKUP($H886,Validation!$Q$2:$Q$64,1,FALSE)),0,1)</f>
        <v>0</v>
      </c>
      <c r="V886" s="154">
        <f>IF(ISERROR(VLOOKUP($H886,Validation!$R$2:$R$64,1,FALSE)),0,1)</f>
        <v>0</v>
      </c>
      <c r="W886" s="154">
        <f>IF(ISERROR(VLOOKUP($H886,Validation!$S$2:$S$64,1,FALSE)),0,1)</f>
        <v>0</v>
      </c>
    </row>
    <row r="887" spans="1:23" ht="15.75" x14ac:dyDescent="0.25">
      <c r="A887" s="155">
        <v>2015</v>
      </c>
      <c r="B887">
        <v>1</v>
      </c>
      <c r="C887">
        <v>24</v>
      </c>
      <c r="D887">
        <v>24</v>
      </c>
      <c r="E887" t="s">
        <v>28</v>
      </c>
      <c r="F887" t="s">
        <v>3523</v>
      </c>
      <c r="G887" s="154">
        <f>SUM(P887:W887)</f>
        <v>1</v>
      </c>
      <c r="H887" t="s">
        <v>263</v>
      </c>
      <c r="I887" t="s">
        <v>70</v>
      </c>
      <c r="J887" t="s">
        <v>71</v>
      </c>
      <c r="K887" t="s">
        <v>97</v>
      </c>
      <c r="L887">
        <v>175</v>
      </c>
      <c r="M887" t="s">
        <v>73</v>
      </c>
      <c r="N887" t="s">
        <v>1155</v>
      </c>
      <c r="P887" s="154">
        <f>IF(ISERROR(VLOOKUP($H887,Validation!$L$2:$L$64,1,FALSE)),0,1)</f>
        <v>0</v>
      </c>
      <c r="Q887" s="154">
        <f>IF(ISERROR(VLOOKUP($H887,Validation!$M$2:$M$64,1,FALSE)),0,1)</f>
        <v>0</v>
      </c>
      <c r="R887" s="158">
        <f>IF(ISERROR(VLOOKUP($H887,Validation!$N$2:$N$64,1,FALSE)),0,1)</f>
        <v>1</v>
      </c>
      <c r="S887" s="154">
        <f>IF(ISERROR(VLOOKUP($H887,Validation!$O$2:$O$64,1,FALSE)),0,1)</f>
        <v>0</v>
      </c>
      <c r="T887" s="154">
        <f>IF(ISERROR(VLOOKUP($H887,Validation!$P$2:$P$64,1,FALSE)),0,1)</f>
        <v>0</v>
      </c>
      <c r="U887" s="154">
        <f>IF(ISERROR(VLOOKUP($H887,Validation!$Q$2:$Q$64,1,FALSE)),0,1)</f>
        <v>0</v>
      </c>
      <c r="V887" s="154">
        <f>IF(ISERROR(VLOOKUP($H887,Validation!$R$2:$R$64,1,FALSE)),0,1)</f>
        <v>0</v>
      </c>
      <c r="W887" s="154">
        <f>IF(ISERROR(VLOOKUP($H887,Validation!$S$2:$S$64,1,FALSE)),0,1)</f>
        <v>0</v>
      </c>
    </row>
    <row r="888" spans="1:23" ht="15.75" x14ac:dyDescent="0.25">
      <c r="A888" s="155">
        <v>2015</v>
      </c>
      <c r="B888">
        <v>1</v>
      </c>
      <c r="C888">
        <v>25</v>
      </c>
      <c r="D888">
        <v>25</v>
      </c>
      <c r="E888" t="s">
        <v>35</v>
      </c>
      <c r="F888" t="s">
        <v>3524</v>
      </c>
      <c r="G888" s="154">
        <f>SUM(P888:W888)</f>
        <v>1</v>
      </c>
      <c r="H888" t="s">
        <v>790</v>
      </c>
      <c r="I888" t="s">
        <v>70</v>
      </c>
      <c r="J888" t="s">
        <v>74</v>
      </c>
      <c r="K888" t="s">
        <v>72</v>
      </c>
      <c r="L888">
        <v>182</v>
      </c>
      <c r="M888" t="s">
        <v>93</v>
      </c>
      <c r="N888" t="s">
        <v>96</v>
      </c>
      <c r="P888" s="154">
        <f>IF(ISERROR(VLOOKUP($H888,Validation!$L$2:$L$64,1,FALSE)),0,1)</f>
        <v>0</v>
      </c>
      <c r="Q888" s="154">
        <f>IF(ISERROR(VLOOKUP($H888,Validation!$M$2:$M$64,1,FALSE)),0,1)</f>
        <v>1</v>
      </c>
      <c r="R888" s="158">
        <f>IF(ISERROR(VLOOKUP($H888,Validation!$N$2:$N$64,1,FALSE)),0,1)</f>
        <v>0</v>
      </c>
      <c r="S888" s="154">
        <f>IF(ISERROR(VLOOKUP($H888,Validation!$O$2:$O$64,1,FALSE)),0,1)</f>
        <v>0</v>
      </c>
      <c r="T888" s="154">
        <f>IF(ISERROR(VLOOKUP($H888,Validation!$P$2:$P$64,1,FALSE)),0,1)</f>
        <v>0</v>
      </c>
      <c r="U888" s="154">
        <f>IF(ISERROR(VLOOKUP($H888,Validation!$Q$2:$Q$64,1,FALSE)),0,1)</f>
        <v>0</v>
      </c>
      <c r="V888" s="154">
        <f>IF(ISERROR(VLOOKUP($H888,Validation!$R$2:$R$64,1,FALSE)),0,1)</f>
        <v>0</v>
      </c>
      <c r="W888" s="154">
        <f>IF(ISERROR(VLOOKUP($H888,Validation!$S$2:$S$64,1,FALSE)),0,1)</f>
        <v>0</v>
      </c>
    </row>
    <row r="889" spans="1:23" ht="15.75" x14ac:dyDescent="0.25">
      <c r="A889" s="155">
        <v>2015</v>
      </c>
      <c r="B889">
        <v>1</v>
      </c>
      <c r="C889">
        <v>26</v>
      </c>
      <c r="D889">
        <v>26</v>
      </c>
      <c r="E889" t="s">
        <v>22</v>
      </c>
      <c r="G889" s="154">
        <f>SUM(P889:W889)</f>
        <v>1</v>
      </c>
      <c r="H889" t="s">
        <v>714</v>
      </c>
      <c r="I889" t="s">
        <v>79</v>
      </c>
      <c r="J889" t="s">
        <v>71</v>
      </c>
      <c r="K889" t="s">
        <v>86</v>
      </c>
      <c r="L889">
        <v>174</v>
      </c>
      <c r="M889" t="s">
        <v>82</v>
      </c>
      <c r="N889" t="s">
        <v>1252</v>
      </c>
      <c r="P889" s="154">
        <f>IF(ISERROR(VLOOKUP($H889,Validation!$L$2:$L$64,1,FALSE)),0,1)</f>
        <v>0</v>
      </c>
      <c r="Q889" s="154">
        <f>IF(ISERROR(VLOOKUP($H889,Validation!$M$2:$M$64,1,FALSE)),0,1)</f>
        <v>0</v>
      </c>
      <c r="R889" s="158">
        <f>IF(ISERROR(VLOOKUP($H889,Validation!$N$2:$N$64,1,FALSE)),0,1)</f>
        <v>0</v>
      </c>
      <c r="S889" s="154">
        <f>IF(ISERROR(VLOOKUP($H889,Validation!$O$2:$O$64,1,FALSE)),0,1)</f>
        <v>1</v>
      </c>
      <c r="T889" s="154">
        <f>IF(ISERROR(VLOOKUP($H889,Validation!$P$2:$P$64,1,FALSE)),0,1)</f>
        <v>0</v>
      </c>
      <c r="U889" s="154">
        <f>IF(ISERROR(VLOOKUP($H889,Validation!$Q$2:$Q$64,1,FALSE)),0,1)</f>
        <v>0</v>
      </c>
      <c r="V889" s="154">
        <f>IF(ISERROR(VLOOKUP($H889,Validation!$R$2:$R$64,1,FALSE)),0,1)</f>
        <v>0</v>
      </c>
      <c r="W889" s="154">
        <f>IF(ISERROR(VLOOKUP($H889,Validation!$S$2:$S$64,1,FALSE)),0,1)</f>
        <v>0</v>
      </c>
    </row>
    <row r="890" spans="1:23" ht="15.75" x14ac:dyDescent="0.25">
      <c r="A890" s="155">
        <v>2015</v>
      </c>
      <c r="B890">
        <v>1</v>
      </c>
      <c r="C890">
        <v>27</v>
      </c>
      <c r="D890">
        <v>27</v>
      </c>
      <c r="E890" t="s">
        <v>6</v>
      </c>
      <c r="G890" s="154">
        <f>SUM(P890:W890)</f>
        <v>0</v>
      </c>
      <c r="H890" t="s">
        <v>640</v>
      </c>
      <c r="I890" t="s">
        <v>79</v>
      </c>
      <c r="J890" t="s">
        <v>94</v>
      </c>
      <c r="K890" t="s">
        <v>75</v>
      </c>
      <c r="L890">
        <v>191</v>
      </c>
      <c r="M890" t="s">
        <v>98</v>
      </c>
      <c r="N890" t="s">
        <v>3319</v>
      </c>
      <c r="P890" s="154">
        <f>IF(ISERROR(VLOOKUP($H890,Validation!$L$2:$L$64,1,FALSE)),0,1)</f>
        <v>0</v>
      </c>
      <c r="Q890" s="154">
        <f>IF(ISERROR(VLOOKUP($H890,Validation!$M$2:$M$64,1,FALSE)),0,1)</f>
        <v>0</v>
      </c>
      <c r="R890" s="158">
        <f>IF(ISERROR(VLOOKUP($H890,Validation!$N$2:$N$64,1,FALSE)),0,1)</f>
        <v>0</v>
      </c>
      <c r="S890" s="154">
        <f>IF(ISERROR(VLOOKUP($H890,Validation!$O$2:$O$64,1,FALSE)),0,1)</f>
        <v>0</v>
      </c>
      <c r="T890" s="154">
        <f>IF(ISERROR(VLOOKUP($H890,Validation!$P$2:$P$64,1,FALSE)),0,1)</f>
        <v>0</v>
      </c>
      <c r="U890" s="154">
        <f>IF(ISERROR(VLOOKUP($H890,Validation!$Q$2:$Q$64,1,FALSE)),0,1)</f>
        <v>0</v>
      </c>
      <c r="V890" s="154">
        <f>IF(ISERROR(VLOOKUP($H890,Validation!$R$2:$R$64,1,FALSE)),0,1)</f>
        <v>0</v>
      </c>
      <c r="W890" s="154">
        <f>IF(ISERROR(VLOOKUP($H890,Validation!$S$2:$S$64,1,FALSE)),0,1)</f>
        <v>0</v>
      </c>
    </row>
    <row r="891" spans="1:23" ht="15.75" x14ac:dyDescent="0.25">
      <c r="A891" s="155">
        <v>2015</v>
      </c>
      <c r="B891">
        <v>1</v>
      </c>
      <c r="C891">
        <v>28</v>
      </c>
      <c r="D891">
        <v>28</v>
      </c>
      <c r="E891" t="s">
        <v>25</v>
      </c>
      <c r="F891" t="s">
        <v>3525</v>
      </c>
      <c r="G891" s="154">
        <f>SUM(P891:W891)</f>
        <v>1</v>
      </c>
      <c r="H891" t="s">
        <v>825</v>
      </c>
      <c r="I891" t="s">
        <v>90</v>
      </c>
      <c r="J891" t="s">
        <v>71</v>
      </c>
      <c r="K891" t="s">
        <v>99</v>
      </c>
      <c r="L891">
        <v>173</v>
      </c>
      <c r="M891" t="s">
        <v>87</v>
      </c>
      <c r="N891" t="s">
        <v>3436</v>
      </c>
      <c r="P891" s="154">
        <f>IF(ISERROR(VLOOKUP($H891,Validation!$L$2:$L$64,1,FALSE)),0,1)</f>
        <v>0</v>
      </c>
      <c r="Q891" s="154">
        <f>IF(ISERROR(VLOOKUP($H891,Validation!$M$2:$M$64,1,FALSE)),0,1)</f>
        <v>0</v>
      </c>
      <c r="R891" s="158">
        <f>IF(ISERROR(VLOOKUP($H891,Validation!$N$2:$N$64,1,FALSE)),0,1)</f>
        <v>0</v>
      </c>
      <c r="S891" s="154">
        <f>IF(ISERROR(VLOOKUP($H891,Validation!$O$2:$O$64,1,FALSE)),0,1)</f>
        <v>0</v>
      </c>
      <c r="T891" s="154">
        <f>IF(ISERROR(VLOOKUP($H891,Validation!$P$2:$P$64,1,FALSE)),0,1)</f>
        <v>0</v>
      </c>
      <c r="U891" s="154">
        <f>IF(ISERROR(VLOOKUP($H891,Validation!$Q$2:$Q$64,1,FALSE)),0,1)</f>
        <v>1</v>
      </c>
      <c r="V891" s="154">
        <f>IF(ISERROR(VLOOKUP($H891,Validation!$R$2:$R$64,1,FALSE)),0,1)</f>
        <v>0</v>
      </c>
      <c r="W891" s="154">
        <f>IF(ISERROR(VLOOKUP($H891,Validation!$S$2:$S$64,1,FALSE)),0,1)</f>
        <v>0</v>
      </c>
    </row>
    <row r="892" spans="1:23" ht="15.75" x14ac:dyDescent="0.25">
      <c r="A892" s="155">
        <v>2015</v>
      </c>
      <c r="B892">
        <v>1</v>
      </c>
      <c r="C892">
        <v>29</v>
      </c>
      <c r="D892">
        <v>29</v>
      </c>
      <c r="E892" t="s">
        <v>83</v>
      </c>
      <c r="F892" t="s">
        <v>3526</v>
      </c>
      <c r="G892" s="154">
        <f>SUM(P892:W892)</f>
        <v>0</v>
      </c>
      <c r="H892" t="s">
        <v>578</v>
      </c>
      <c r="I892" t="s">
        <v>79</v>
      </c>
      <c r="J892" t="s">
        <v>94</v>
      </c>
      <c r="K892" t="s">
        <v>91</v>
      </c>
      <c r="L892">
        <v>183</v>
      </c>
      <c r="M892" t="s">
        <v>98</v>
      </c>
      <c r="N892" t="s">
        <v>3527</v>
      </c>
      <c r="P892" s="154">
        <f>IF(ISERROR(VLOOKUP($H892,Validation!$L$2:$L$64,1,FALSE)),0,1)</f>
        <v>0</v>
      </c>
      <c r="Q892" s="154">
        <f>IF(ISERROR(VLOOKUP($H892,Validation!$M$2:$M$64,1,FALSE)),0,1)</f>
        <v>0</v>
      </c>
      <c r="R892" s="158">
        <f>IF(ISERROR(VLOOKUP($H892,Validation!$N$2:$N$64,1,FALSE)),0,1)</f>
        <v>0</v>
      </c>
      <c r="S892" s="154">
        <f>IF(ISERROR(VLOOKUP($H892,Validation!$O$2:$O$64,1,FALSE)),0,1)</f>
        <v>0</v>
      </c>
      <c r="T892" s="154">
        <f>IF(ISERROR(VLOOKUP($H892,Validation!$P$2:$P$64,1,FALSE)),0,1)</f>
        <v>0</v>
      </c>
      <c r="U892" s="154">
        <f>IF(ISERROR(VLOOKUP($H892,Validation!$Q$2:$Q$64,1,FALSE)),0,1)</f>
        <v>0</v>
      </c>
      <c r="V892" s="154">
        <f>IF(ISERROR(VLOOKUP($H892,Validation!$R$2:$R$64,1,FALSE)),0,1)</f>
        <v>0</v>
      </c>
      <c r="W892" s="154">
        <f>IF(ISERROR(VLOOKUP($H892,Validation!$S$2:$S$64,1,FALSE)),0,1)</f>
        <v>0</v>
      </c>
    </row>
    <row r="893" spans="1:23" ht="15.75" x14ac:dyDescent="0.25">
      <c r="A893" s="155">
        <v>2015</v>
      </c>
      <c r="B893">
        <v>1</v>
      </c>
      <c r="C893">
        <v>30</v>
      </c>
      <c r="D893">
        <v>30</v>
      </c>
      <c r="E893" t="s">
        <v>61</v>
      </c>
      <c r="F893" t="s">
        <v>3528</v>
      </c>
      <c r="G893" s="154">
        <f>SUM(P893:W893)</f>
        <v>0</v>
      </c>
      <c r="H893" t="s">
        <v>3529</v>
      </c>
      <c r="I893" t="s">
        <v>85</v>
      </c>
      <c r="J893" t="s">
        <v>71</v>
      </c>
      <c r="K893" t="s">
        <v>99</v>
      </c>
      <c r="L893">
        <v>191</v>
      </c>
      <c r="M893" t="s">
        <v>82</v>
      </c>
      <c r="N893" t="s">
        <v>3249</v>
      </c>
      <c r="P893" s="154">
        <f>IF(ISERROR(VLOOKUP($H893,Validation!$L$2:$L$64,1,FALSE)),0,1)</f>
        <v>0</v>
      </c>
      <c r="Q893" s="154">
        <f>IF(ISERROR(VLOOKUP($H893,Validation!$M$2:$M$64,1,FALSE)),0,1)</f>
        <v>0</v>
      </c>
      <c r="R893" s="158">
        <f>IF(ISERROR(VLOOKUP($H893,Validation!$N$2:$N$64,1,FALSE)),0,1)</f>
        <v>0</v>
      </c>
      <c r="S893" s="154">
        <f>IF(ISERROR(VLOOKUP($H893,Validation!$O$2:$O$64,1,FALSE)),0,1)</f>
        <v>0</v>
      </c>
      <c r="T893" s="154">
        <f>IF(ISERROR(VLOOKUP($H893,Validation!$P$2:$P$64,1,FALSE)),0,1)</f>
        <v>0</v>
      </c>
      <c r="U893" s="154">
        <f>IF(ISERROR(VLOOKUP($H893,Validation!$Q$2:$Q$64,1,FALSE)),0,1)</f>
        <v>0</v>
      </c>
      <c r="V893" s="154">
        <f>IF(ISERROR(VLOOKUP($H893,Validation!$R$2:$R$64,1,FALSE)),0,1)</f>
        <v>0</v>
      </c>
      <c r="W893" s="154">
        <f>IF(ISERROR(VLOOKUP($H893,Validation!$S$2:$S$64,1,FALSE)),0,1)</f>
        <v>0</v>
      </c>
    </row>
    <row r="894" spans="1:23" ht="15.75" x14ac:dyDescent="0.25">
      <c r="A894" s="155">
        <v>2015</v>
      </c>
      <c r="B894">
        <v>2</v>
      </c>
      <c r="C894">
        <v>1</v>
      </c>
      <c r="D894">
        <v>31</v>
      </c>
      <c r="E894" t="s">
        <v>30</v>
      </c>
      <c r="F894" t="s">
        <v>3530</v>
      </c>
      <c r="G894" s="154">
        <f>SUM(P894:W894)</f>
        <v>1</v>
      </c>
      <c r="H894" t="s">
        <v>3531</v>
      </c>
      <c r="I894" t="s">
        <v>79</v>
      </c>
      <c r="J894" t="s">
        <v>71</v>
      </c>
      <c r="K894" t="s">
        <v>72</v>
      </c>
      <c r="L894">
        <v>188</v>
      </c>
      <c r="M894" t="s">
        <v>87</v>
      </c>
      <c r="N894" t="s">
        <v>3452</v>
      </c>
      <c r="P894" s="154">
        <f>IF(ISERROR(VLOOKUP($H894,Validation!$L$2:$L$64,1,FALSE)),0,1)</f>
        <v>0</v>
      </c>
      <c r="Q894" s="154">
        <f>IF(ISERROR(VLOOKUP($H894,Validation!$M$2:$M$64,1,FALSE)),0,1)</f>
        <v>0</v>
      </c>
      <c r="R894" s="158">
        <f>IF(ISERROR(VLOOKUP($H894,Validation!$N$2:$N$64,1,FALSE)),0,1)</f>
        <v>0</v>
      </c>
      <c r="S894" s="154">
        <f>IF(ISERROR(VLOOKUP($H894,Validation!$O$2:$O$64,1,FALSE)),0,1)</f>
        <v>0</v>
      </c>
      <c r="T894" s="154">
        <f>IF(ISERROR(VLOOKUP($H894,Validation!$P$2:$P$64,1,FALSE)),0,1)</f>
        <v>1</v>
      </c>
      <c r="U894" s="154">
        <f>IF(ISERROR(VLOOKUP($H894,Validation!$Q$2:$Q$64,1,FALSE)),0,1)</f>
        <v>0</v>
      </c>
      <c r="V894" s="154">
        <f>IF(ISERROR(VLOOKUP($H894,Validation!$R$2:$R$64,1,FALSE)),0,1)</f>
        <v>0</v>
      </c>
      <c r="W894" s="154">
        <f>IF(ISERROR(VLOOKUP($H894,Validation!$S$2:$S$64,1,FALSE)),0,1)</f>
        <v>0</v>
      </c>
    </row>
    <row r="895" spans="1:23" ht="15.75" x14ac:dyDescent="0.25">
      <c r="A895" s="155">
        <v>2015</v>
      </c>
      <c r="B895">
        <v>2</v>
      </c>
      <c r="C895">
        <v>2</v>
      </c>
      <c r="D895">
        <v>32</v>
      </c>
      <c r="E895" t="s">
        <v>61</v>
      </c>
      <c r="G895" s="154">
        <f>SUM(P895:W895)</f>
        <v>1</v>
      </c>
      <c r="H895" t="s">
        <v>768</v>
      </c>
      <c r="I895" t="s">
        <v>85</v>
      </c>
      <c r="J895" t="s">
        <v>74</v>
      </c>
      <c r="K895" t="s">
        <v>86</v>
      </c>
      <c r="L895">
        <v>212</v>
      </c>
      <c r="M895" t="s">
        <v>93</v>
      </c>
      <c r="N895" t="s">
        <v>96</v>
      </c>
      <c r="P895" s="154">
        <f>IF(ISERROR(VLOOKUP($H895,Validation!$L$2:$L$64,1,FALSE)),0,1)</f>
        <v>1</v>
      </c>
      <c r="Q895" s="154">
        <f>IF(ISERROR(VLOOKUP($H895,Validation!$M$2:$M$64,1,FALSE)),0,1)</f>
        <v>0</v>
      </c>
      <c r="R895" s="158">
        <f>IF(ISERROR(VLOOKUP($H895,Validation!$N$2:$N$64,1,FALSE)),0,1)</f>
        <v>0</v>
      </c>
      <c r="S895" s="154">
        <f>IF(ISERROR(VLOOKUP($H895,Validation!$O$2:$O$64,1,FALSE)),0,1)</f>
        <v>0</v>
      </c>
      <c r="T895" s="154">
        <f>IF(ISERROR(VLOOKUP($H895,Validation!$P$2:$P$64,1,FALSE)),0,1)</f>
        <v>0</v>
      </c>
      <c r="U895" s="154">
        <f>IF(ISERROR(VLOOKUP($H895,Validation!$Q$2:$Q$64,1,FALSE)),0,1)</f>
        <v>0</v>
      </c>
      <c r="V895" s="154">
        <f>IF(ISERROR(VLOOKUP($H895,Validation!$R$2:$R$64,1,FALSE)),0,1)</f>
        <v>0</v>
      </c>
      <c r="W895" s="154">
        <f>IF(ISERROR(VLOOKUP($H895,Validation!$S$2:$S$64,1,FALSE)),0,1)</f>
        <v>0</v>
      </c>
    </row>
    <row r="896" spans="1:23" ht="15.75" x14ac:dyDescent="0.25">
      <c r="A896" s="155">
        <v>2015</v>
      </c>
      <c r="B896">
        <v>2</v>
      </c>
      <c r="C896">
        <v>3</v>
      </c>
      <c r="D896">
        <v>33</v>
      </c>
      <c r="E896" t="s">
        <v>32</v>
      </c>
      <c r="F896" t="s">
        <v>3532</v>
      </c>
      <c r="G896" s="154">
        <f>SUM(P896:W896)</f>
        <v>0</v>
      </c>
      <c r="H896" t="s">
        <v>462</v>
      </c>
      <c r="I896" t="s">
        <v>70</v>
      </c>
      <c r="J896" t="s">
        <v>71</v>
      </c>
      <c r="K896" t="s">
        <v>78</v>
      </c>
      <c r="L896">
        <v>188</v>
      </c>
      <c r="M896" t="s">
        <v>73</v>
      </c>
      <c r="N896" t="s">
        <v>3460</v>
      </c>
      <c r="P896" s="154">
        <f>IF(ISERROR(VLOOKUP($H896,Validation!$L$2:$L$64,1,FALSE)),0,1)</f>
        <v>0</v>
      </c>
      <c r="Q896" s="154">
        <f>IF(ISERROR(VLOOKUP($H896,Validation!$M$2:$M$64,1,FALSE)),0,1)</f>
        <v>0</v>
      </c>
      <c r="R896" s="158">
        <f>IF(ISERROR(VLOOKUP($H896,Validation!$N$2:$N$64,1,FALSE)),0,1)</f>
        <v>0</v>
      </c>
      <c r="S896" s="154">
        <f>IF(ISERROR(VLOOKUP($H896,Validation!$O$2:$O$64,1,FALSE)),0,1)</f>
        <v>0</v>
      </c>
      <c r="T896" s="154">
        <f>IF(ISERROR(VLOOKUP($H896,Validation!$P$2:$P$64,1,FALSE)),0,1)</f>
        <v>0</v>
      </c>
      <c r="U896" s="154">
        <f>IF(ISERROR(VLOOKUP($H896,Validation!$Q$2:$Q$64,1,FALSE)),0,1)</f>
        <v>0</v>
      </c>
      <c r="V896" s="154">
        <f>IF(ISERROR(VLOOKUP($H896,Validation!$R$2:$R$64,1,FALSE)),0,1)</f>
        <v>0</v>
      </c>
      <c r="W896" s="154">
        <f>IF(ISERROR(VLOOKUP($H896,Validation!$S$2:$S$64,1,FALSE)),0,1)</f>
        <v>0</v>
      </c>
    </row>
    <row r="897" spans="1:23" ht="15.75" x14ac:dyDescent="0.25">
      <c r="A897" s="155">
        <v>2015</v>
      </c>
      <c r="B897">
        <v>2</v>
      </c>
      <c r="C897">
        <v>4</v>
      </c>
      <c r="D897">
        <v>34</v>
      </c>
      <c r="E897" t="s">
        <v>33</v>
      </c>
      <c r="F897" t="s">
        <v>3533</v>
      </c>
      <c r="G897" s="154">
        <f>SUM(P897:W897)</f>
        <v>1</v>
      </c>
      <c r="H897" t="s">
        <v>860</v>
      </c>
      <c r="I897" t="s">
        <v>79</v>
      </c>
      <c r="J897" t="s">
        <v>71</v>
      </c>
      <c r="K897" t="s">
        <v>78</v>
      </c>
      <c r="L897">
        <v>197</v>
      </c>
      <c r="M897" t="s">
        <v>73</v>
      </c>
      <c r="N897" t="s">
        <v>3369</v>
      </c>
      <c r="P897" s="154">
        <f>IF(ISERROR(VLOOKUP($H897,Validation!$L$2:$L$64,1,FALSE)),0,1)</f>
        <v>0</v>
      </c>
      <c r="Q897" s="154">
        <f>IF(ISERROR(VLOOKUP($H897,Validation!$M$2:$M$64,1,FALSE)),0,1)</f>
        <v>0</v>
      </c>
      <c r="R897" s="158">
        <f>IF(ISERROR(VLOOKUP($H897,Validation!$N$2:$N$64,1,FALSE)),0,1)</f>
        <v>1</v>
      </c>
      <c r="S897" s="154">
        <f>IF(ISERROR(VLOOKUP($H897,Validation!$O$2:$O$64,1,FALSE)),0,1)</f>
        <v>0</v>
      </c>
      <c r="T897" s="154">
        <f>IF(ISERROR(VLOOKUP($H897,Validation!$P$2:$P$64,1,FALSE)),0,1)</f>
        <v>0</v>
      </c>
      <c r="U897" s="154">
        <f>IF(ISERROR(VLOOKUP($H897,Validation!$Q$2:$Q$64,1,FALSE)),0,1)</f>
        <v>0</v>
      </c>
      <c r="V897" s="154">
        <f>IF(ISERROR(VLOOKUP($H897,Validation!$R$2:$R$64,1,FALSE)),0,1)</f>
        <v>0</v>
      </c>
      <c r="W897" s="154">
        <f>IF(ISERROR(VLOOKUP($H897,Validation!$S$2:$S$64,1,FALSE)),0,1)</f>
        <v>0</v>
      </c>
    </row>
    <row r="898" spans="1:23" ht="15.75" x14ac:dyDescent="0.25">
      <c r="A898" s="155">
        <v>2015</v>
      </c>
      <c r="B898">
        <v>2</v>
      </c>
      <c r="C898">
        <v>5</v>
      </c>
      <c r="D898">
        <v>35</v>
      </c>
      <c r="E898" t="s">
        <v>11</v>
      </c>
      <c r="G898" s="154">
        <f>SUM(P898:W898)</f>
        <v>1</v>
      </c>
      <c r="H898" t="s">
        <v>206</v>
      </c>
      <c r="I898" t="s">
        <v>85</v>
      </c>
      <c r="J898" t="s">
        <v>88</v>
      </c>
      <c r="K898" t="s">
        <v>78</v>
      </c>
      <c r="L898">
        <v>172</v>
      </c>
      <c r="M898" t="s">
        <v>89</v>
      </c>
      <c r="N898" t="s">
        <v>1097</v>
      </c>
      <c r="P898" s="154">
        <f>IF(ISERROR(VLOOKUP($H898,Validation!$L$2:$L$64,1,FALSE)),0,1)</f>
        <v>1</v>
      </c>
      <c r="Q898" s="154">
        <f>IF(ISERROR(VLOOKUP($H898,Validation!$M$2:$M$64,1,FALSE)),0,1)</f>
        <v>0</v>
      </c>
      <c r="R898" s="158">
        <f>IF(ISERROR(VLOOKUP($H898,Validation!$N$2:$N$64,1,FALSE)),0,1)</f>
        <v>0</v>
      </c>
      <c r="S898" s="154">
        <f>IF(ISERROR(VLOOKUP($H898,Validation!$O$2:$O$64,1,FALSE)),0,1)</f>
        <v>0</v>
      </c>
      <c r="T898" s="154">
        <f>IF(ISERROR(VLOOKUP($H898,Validation!$P$2:$P$64,1,FALSE)),0,1)</f>
        <v>0</v>
      </c>
      <c r="U898" s="154">
        <f>IF(ISERROR(VLOOKUP($H898,Validation!$Q$2:$Q$64,1,FALSE)),0,1)</f>
        <v>0</v>
      </c>
      <c r="V898" s="154">
        <f>IF(ISERROR(VLOOKUP($H898,Validation!$R$2:$R$64,1,FALSE)),0,1)</f>
        <v>0</v>
      </c>
      <c r="W898" s="154">
        <f>IF(ISERROR(VLOOKUP($H898,Validation!$S$2:$S$64,1,FALSE)),0,1)</f>
        <v>0</v>
      </c>
    </row>
    <row r="899" spans="1:23" ht="15.75" x14ac:dyDescent="0.25">
      <c r="A899" s="155">
        <v>2015</v>
      </c>
      <c r="B899">
        <v>2</v>
      </c>
      <c r="C899">
        <v>6</v>
      </c>
      <c r="D899">
        <v>36</v>
      </c>
      <c r="E899" t="s">
        <v>27</v>
      </c>
      <c r="F899" t="s">
        <v>3392</v>
      </c>
      <c r="G899" s="154">
        <f>SUM(P899:W899)</f>
        <v>0</v>
      </c>
      <c r="H899" t="s">
        <v>1051</v>
      </c>
      <c r="I899" t="s">
        <v>85</v>
      </c>
      <c r="J899" t="s">
        <v>71</v>
      </c>
      <c r="K899" t="s">
        <v>91</v>
      </c>
      <c r="L899">
        <v>186</v>
      </c>
      <c r="M899" t="s">
        <v>87</v>
      </c>
      <c r="N899" t="s">
        <v>3303</v>
      </c>
      <c r="P899" s="154">
        <f>IF(ISERROR(VLOOKUP($H899,Validation!$L$2:$L$64,1,FALSE)),0,1)</f>
        <v>0</v>
      </c>
      <c r="Q899" s="154">
        <f>IF(ISERROR(VLOOKUP($H899,Validation!$M$2:$M$64,1,FALSE)),0,1)</f>
        <v>0</v>
      </c>
      <c r="R899" s="158">
        <f>IF(ISERROR(VLOOKUP($H899,Validation!$N$2:$N$64,1,FALSE)),0,1)</f>
        <v>0</v>
      </c>
      <c r="S899" s="154">
        <f>IF(ISERROR(VLOOKUP($H899,Validation!$O$2:$O$64,1,FALSE)),0,1)</f>
        <v>0</v>
      </c>
      <c r="T899" s="154">
        <f>IF(ISERROR(VLOOKUP($H899,Validation!$P$2:$P$64,1,FALSE)),0,1)</f>
        <v>0</v>
      </c>
      <c r="U899" s="154">
        <f>IF(ISERROR(VLOOKUP($H899,Validation!$Q$2:$Q$64,1,FALSE)),0,1)</f>
        <v>0</v>
      </c>
      <c r="V899" s="154">
        <f>IF(ISERROR(VLOOKUP($H899,Validation!$R$2:$R$64,1,FALSE)),0,1)</f>
        <v>0</v>
      </c>
      <c r="W899" s="154">
        <f>IF(ISERROR(VLOOKUP($H899,Validation!$S$2:$S$64,1,FALSE)),0,1)</f>
        <v>0</v>
      </c>
    </row>
    <row r="900" spans="1:23" ht="15.75" x14ac:dyDescent="0.25">
      <c r="A900" s="155">
        <v>2015</v>
      </c>
      <c r="B900">
        <v>2</v>
      </c>
      <c r="C900">
        <v>7</v>
      </c>
      <c r="D900">
        <v>37</v>
      </c>
      <c r="E900" t="s">
        <v>9</v>
      </c>
      <c r="F900" t="s">
        <v>3534</v>
      </c>
      <c r="G900" s="154">
        <f>SUM(P900:W900)</f>
        <v>0</v>
      </c>
      <c r="H900" t="s">
        <v>483</v>
      </c>
      <c r="I900" t="s">
        <v>79</v>
      </c>
      <c r="J900" t="s">
        <v>74</v>
      </c>
      <c r="K900" t="s">
        <v>100</v>
      </c>
      <c r="L900">
        <v>196</v>
      </c>
      <c r="M900" t="s">
        <v>82</v>
      </c>
      <c r="N900" t="s">
        <v>1197</v>
      </c>
      <c r="P900" s="154">
        <f>IF(ISERROR(VLOOKUP($H900,Validation!$L$2:$L$64,1,FALSE)),0,1)</f>
        <v>0</v>
      </c>
      <c r="Q900" s="154">
        <f>IF(ISERROR(VLOOKUP($H900,Validation!$M$2:$M$64,1,FALSE)),0,1)</f>
        <v>0</v>
      </c>
      <c r="R900" s="158">
        <f>IF(ISERROR(VLOOKUP($H900,Validation!$N$2:$N$64,1,FALSE)),0,1)</f>
        <v>0</v>
      </c>
      <c r="S900" s="154">
        <f>IF(ISERROR(VLOOKUP($H900,Validation!$O$2:$O$64,1,FALSE)),0,1)</f>
        <v>0</v>
      </c>
      <c r="T900" s="154">
        <f>IF(ISERROR(VLOOKUP($H900,Validation!$P$2:$P$64,1,FALSE)),0,1)</f>
        <v>0</v>
      </c>
      <c r="U900" s="154">
        <f>IF(ISERROR(VLOOKUP($H900,Validation!$Q$2:$Q$64,1,FALSE)),0,1)</f>
        <v>0</v>
      </c>
      <c r="V900" s="154">
        <f>IF(ISERROR(VLOOKUP($H900,Validation!$R$2:$R$64,1,FALSE)),0,1)</f>
        <v>0</v>
      </c>
      <c r="W900" s="154">
        <f>IF(ISERROR(VLOOKUP($H900,Validation!$S$2:$S$64,1,FALSE)),0,1)</f>
        <v>0</v>
      </c>
    </row>
    <row r="901" spans="1:23" ht="15.75" x14ac:dyDescent="0.25">
      <c r="A901" s="155">
        <v>2015</v>
      </c>
      <c r="B901">
        <v>2</v>
      </c>
      <c r="C901">
        <v>8</v>
      </c>
      <c r="D901">
        <v>38</v>
      </c>
      <c r="E901" t="s">
        <v>83</v>
      </c>
      <c r="G901" s="154">
        <f>SUM(P901:W901)</f>
        <v>0</v>
      </c>
      <c r="H901" t="s">
        <v>584</v>
      </c>
      <c r="I901" t="s">
        <v>90</v>
      </c>
      <c r="J901" t="s">
        <v>74</v>
      </c>
      <c r="K901" t="s">
        <v>91</v>
      </c>
      <c r="L901">
        <v>204</v>
      </c>
      <c r="M901" t="s">
        <v>82</v>
      </c>
      <c r="N901" t="s">
        <v>3239</v>
      </c>
      <c r="P901" s="154">
        <f>IF(ISERROR(VLOOKUP($H901,Validation!$L$2:$L$64,1,FALSE)),0,1)</f>
        <v>0</v>
      </c>
      <c r="Q901" s="154">
        <f>IF(ISERROR(VLOOKUP($H901,Validation!$M$2:$M$64,1,FALSE)),0,1)</f>
        <v>0</v>
      </c>
      <c r="R901" s="158">
        <f>IF(ISERROR(VLOOKUP($H901,Validation!$N$2:$N$64,1,FALSE)),0,1)</f>
        <v>0</v>
      </c>
      <c r="S901" s="154">
        <f>IF(ISERROR(VLOOKUP($H901,Validation!$O$2:$O$64,1,FALSE)),0,1)</f>
        <v>0</v>
      </c>
      <c r="T901" s="154">
        <f>IF(ISERROR(VLOOKUP($H901,Validation!$P$2:$P$64,1,FALSE)),0,1)</f>
        <v>0</v>
      </c>
      <c r="U901" s="154">
        <f>IF(ISERROR(VLOOKUP($H901,Validation!$Q$2:$Q$64,1,FALSE)),0,1)</f>
        <v>0</v>
      </c>
      <c r="V901" s="154">
        <f>IF(ISERROR(VLOOKUP($H901,Validation!$R$2:$R$64,1,FALSE)),0,1)</f>
        <v>0</v>
      </c>
      <c r="W901" s="154">
        <f>IF(ISERROR(VLOOKUP($H901,Validation!$S$2:$S$64,1,FALSE)),0,1)</f>
        <v>0</v>
      </c>
    </row>
    <row r="902" spans="1:23" ht="15.75" x14ac:dyDescent="0.25">
      <c r="A902" s="155">
        <v>2015</v>
      </c>
      <c r="B902">
        <v>2</v>
      </c>
      <c r="C902">
        <v>9</v>
      </c>
      <c r="D902">
        <v>39</v>
      </c>
      <c r="E902" t="s">
        <v>15</v>
      </c>
      <c r="F902" t="s">
        <v>3535</v>
      </c>
      <c r="G902" s="154">
        <f>SUM(P902:W902)</f>
        <v>0</v>
      </c>
      <c r="H902" t="s">
        <v>1059</v>
      </c>
      <c r="I902" t="s">
        <v>90</v>
      </c>
      <c r="J902" t="s">
        <v>71</v>
      </c>
      <c r="K902" t="s">
        <v>77</v>
      </c>
      <c r="L902">
        <v>204</v>
      </c>
      <c r="M902" t="s">
        <v>76</v>
      </c>
      <c r="N902" t="s">
        <v>1075</v>
      </c>
      <c r="P902" s="154">
        <f>IF(ISERROR(VLOOKUP($H902,Validation!$L$2:$L$64,1,FALSE)),0,1)</f>
        <v>0</v>
      </c>
      <c r="Q902" s="154">
        <f>IF(ISERROR(VLOOKUP($H902,Validation!$M$2:$M$64,1,FALSE)),0,1)</f>
        <v>0</v>
      </c>
      <c r="R902" s="158">
        <f>IF(ISERROR(VLOOKUP($H902,Validation!$N$2:$N$64,1,FALSE)),0,1)</f>
        <v>0</v>
      </c>
      <c r="S902" s="154">
        <f>IF(ISERROR(VLOOKUP($H902,Validation!$O$2:$O$64,1,FALSE)),0,1)</f>
        <v>0</v>
      </c>
      <c r="T902" s="154">
        <f>IF(ISERROR(VLOOKUP($H902,Validation!$P$2:$P$64,1,FALSE)),0,1)</f>
        <v>0</v>
      </c>
      <c r="U902" s="154">
        <f>IF(ISERROR(VLOOKUP($H902,Validation!$Q$2:$Q$64,1,FALSE)),0,1)</f>
        <v>0</v>
      </c>
      <c r="V902" s="154">
        <f>IF(ISERROR(VLOOKUP($H902,Validation!$R$2:$R$64,1,FALSE)),0,1)</f>
        <v>0</v>
      </c>
      <c r="W902" s="154">
        <f>IF(ISERROR(VLOOKUP($H902,Validation!$S$2:$S$64,1,FALSE)),0,1)</f>
        <v>0</v>
      </c>
    </row>
    <row r="903" spans="1:23" ht="15.75" x14ac:dyDescent="0.25">
      <c r="A903" s="155">
        <v>2015</v>
      </c>
      <c r="B903">
        <v>2</v>
      </c>
      <c r="C903">
        <v>10</v>
      </c>
      <c r="D903">
        <v>40</v>
      </c>
      <c r="E903" t="s">
        <v>15</v>
      </c>
      <c r="G903" s="154">
        <f>SUM(P903:W903)</f>
        <v>0</v>
      </c>
      <c r="H903" t="s">
        <v>846</v>
      </c>
      <c r="I903" t="s">
        <v>79</v>
      </c>
      <c r="J903" t="s">
        <v>71</v>
      </c>
      <c r="K903" t="s">
        <v>75</v>
      </c>
      <c r="L903">
        <v>204</v>
      </c>
      <c r="M903" t="s">
        <v>87</v>
      </c>
      <c r="N903" t="s">
        <v>1179</v>
      </c>
      <c r="P903" s="154">
        <f>IF(ISERROR(VLOOKUP($H903,Validation!$L$2:$L$64,1,FALSE)),0,1)</f>
        <v>0</v>
      </c>
      <c r="Q903" s="154">
        <f>IF(ISERROR(VLOOKUP($H903,Validation!$M$2:$M$64,1,FALSE)),0,1)</f>
        <v>0</v>
      </c>
      <c r="R903" s="158">
        <f>IF(ISERROR(VLOOKUP($H903,Validation!$N$2:$N$64,1,FALSE)),0,1)</f>
        <v>0</v>
      </c>
      <c r="S903" s="154">
        <f>IF(ISERROR(VLOOKUP($H903,Validation!$O$2:$O$64,1,FALSE)),0,1)</f>
        <v>0</v>
      </c>
      <c r="T903" s="154">
        <f>IF(ISERROR(VLOOKUP($H903,Validation!$P$2:$P$64,1,FALSE)),0,1)</f>
        <v>0</v>
      </c>
      <c r="U903" s="154">
        <f>IF(ISERROR(VLOOKUP($H903,Validation!$Q$2:$Q$64,1,FALSE)),0,1)</f>
        <v>0</v>
      </c>
      <c r="V903" s="154">
        <f>IF(ISERROR(VLOOKUP($H903,Validation!$R$2:$R$64,1,FALSE)),0,1)</f>
        <v>0</v>
      </c>
      <c r="W903" s="154">
        <f>IF(ISERROR(VLOOKUP($H903,Validation!$S$2:$S$64,1,FALSE)),0,1)</f>
        <v>0</v>
      </c>
    </row>
    <row r="904" spans="1:23" ht="15.75" x14ac:dyDescent="0.25">
      <c r="A904" s="155">
        <v>2015</v>
      </c>
      <c r="B904">
        <v>2</v>
      </c>
      <c r="C904">
        <v>11</v>
      </c>
      <c r="D904">
        <v>41</v>
      </c>
      <c r="E904" t="s">
        <v>26</v>
      </c>
      <c r="F904" t="s">
        <v>3536</v>
      </c>
      <c r="G904" s="154">
        <f>SUM(P904:W904)</f>
        <v>0</v>
      </c>
      <c r="H904" t="s">
        <v>600</v>
      </c>
      <c r="I904" t="s">
        <v>90</v>
      </c>
      <c r="J904" t="s">
        <v>71</v>
      </c>
      <c r="K904" t="s">
        <v>75</v>
      </c>
      <c r="L904">
        <v>187</v>
      </c>
      <c r="M904" t="s">
        <v>82</v>
      </c>
      <c r="N904" t="s">
        <v>3518</v>
      </c>
      <c r="P904" s="154">
        <f>IF(ISERROR(VLOOKUP($H904,Validation!$L$2:$L$64,1,FALSE)),0,1)</f>
        <v>0</v>
      </c>
      <c r="Q904" s="154">
        <f>IF(ISERROR(VLOOKUP($H904,Validation!$M$2:$M$64,1,FALSE)),0,1)</f>
        <v>0</v>
      </c>
      <c r="R904" s="158">
        <f>IF(ISERROR(VLOOKUP($H904,Validation!$N$2:$N$64,1,FALSE)),0,1)</f>
        <v>0</v>
      </c>
      <c r="S904" s="154">
        <f>IF(ISERROR(VLOOKUP($H904,Validation!$O$2:$O$64,1,FALSE)),0,1)</f>
        <v>0</v>
      </c>
      <c r="T904" s="154">
        <f>IF(ISERROR(VLOOKUP($H904,Validation!$P$2:$P$64,1,FALSE)),0,1)</f>
        <v>0</v>
      </c>
      <c r="U904" s="154">
        <f>IF(ISERROR(VLOOKUP($H904,Validation!$Q$2:$Q$64,1,FALSE)),0,1)</f>
        <v>0</v>
      </c>
      <c r="V904" s="154">
        <f>IF(ISERROR(VLOOKUP($H904,Validation!$R$2:$R$64,1,FALSE)),0,1)</f>
        <v>0</v>
      </c>
      <c r="W904" s="154">
        <f>IF(ISERROR(VLOOKUP($H904,Validation!$S$2:$S$64,1,FALSE)),0,1)</f>
        <v>0</v>
      </c>
    </row>
    <row r="905" spans="1:23" ht="15.75" x14ac:dyDescent="0.25">
      <c r="A905" s="155">
        <v>2015</v>
      </c>
      <c r="B905">
        <v>2</v>
      </c>
      <c r="C905">
        <v>12</v>
      </c>
      <c r="D905">
        <v>42</v>
      </c>
      <c r="E905" t="s">
        <v>24</v>
      </c>
      <c r="F905" t="s">
        <v>3537</v>
      </c>
      <c r="G905" s="154">
        <f>SUM(P905:W905)</f>
        <v>0</v>
      </c>
      <c r="H905" t="s">
        <v>891</v>
      </c>
      <c r="I905" t="s">
        <v>121</v>
      </c>
      <c r="J905" t="s">
        <v>71</v>
      </c>
      <c r="K905" t="s">
        <v>91</v>
      </c>
      <c r="L905">
        <v>215</v>
      </c>
      <c r="M905" t="s">
        <v>73</v>
      </c>
      <c r="N905" t="s">
        <v>1073</v>
      </c>
      <c r="P905" s="154">
        <f>IF(ISERROR(VLOOKUP($H905,Validation!$L$2:$L$64,1,FALSE)),0,1)</f>
        <v>0</v>
      </c>
      <c r="Q905" s="154">
        <f>IF(ISERROR(VLOOKUP($H905,Validation!$M$2:$M$64,1,FALSE)),0,1)</f>
        <v>0</v>
      </c>
      <c r="R905" s="158">
        <f>IF(ISERROR(VLOOKUP($H905,Validation!$N$2:$N$64,1,FALSE)),0,1)</f>
        <v>0</v>
      </c>
      <c r="S905" s="154">
        <f>IF(ISERROR(VLOOKUP($H905,Validation!$O$2:$O$64,1,FALSE)),0,1)</f>
        <v>0</v>
      </c>
      <c r="T905" s="154">
        <f>IF(ISERROR(VLOOKUP($H905,Validation!$P$2:$P$64,1,FALSE)),0,1)</f>
        <v>0</v>
      </c>
      <c r="U905" s="154">
        <f>IF(ISERROR(VLOOKUP($H905,Validation!$Q$2:$Q$64,1,FALSE)),0,1)</f>
        <v>0</v>
      </c>
      <c r="V905" s="154">
        <f>IF(ISERROR(VLOOKUP($H905,Validation!$R$2:$R$64,1,FALSE)),0,1)</f>
        <v>0</v>
      </c>
      <c r="W905" s="154">
        <f>IF(ISERROR(VLOOKUP($H905,Validation!$S$2:$S$64,1,FALSE)),0,1)</f>
        <v>0</v>
      </c>
    </row>
    <row r="906" spans="1:23" ht="15.75" x14ac:dyDescent="0.25">
      <c r="A906" s="155">
        <v>2015</v>
      </c>
      <c r="B906">
        <v>2</v>
      </c>
      <c r="C906">
        <v>13</v>
      </c>
      <c r="D906">
        <v>43</v>
      </c>
      <c r="E906" t="s">
        <v>20</v>
      </c>
      <c r="F906" t="s">
        <v>3538</v>
      </c>
      <c r="G906" s="154">
        <f>SUM(P906:W906)</f>
        <v>0</v>
      </c>
      <c r="H906" t="s">
        <v>472</v>
      </c>
      <c r="I906" t="s">
        <v>79</v>
      </c>
      <c r="J906" t="s">
        <v>1151</v>
      </c>
      <c r="K906" t="s">
        <v>77</v>
      </c>
      <c r="L906">
        <v>207</v>
      </c>
      <c r="M906" t="s">
        <v>3539</v>
      </c>
      <c r="N906" t="s">
        <v>3540</v>
      </c>
      <c r="P906" s="154">
        <f>IF(ISERROR(VLOOKUP($H906,Validation!$L$2:$L$64,1,FALSE)),0,1)</f>
        <v>0</v>
      </c>
      <c r="Q906" s="154">
        <f>IF(ISERROR(VLOOKUP($H906,Validation!$M$2:$M$64,1,FALSE)),0,1)</f>
        <v>0</v>
      </c>
      <c r="R906" s="158">
        <f>IF(ISERROR(VLOOKUP($H906,Validation!$N$2:$N$64,1,FALSE)),0,1)</f>
        <v>0</v>
      </c>
      <c r="S906" s="154">
        <f>IF(ISERROR(VLOOKUP($H906,Validation!$O$2:$O$64,1,FALSE)),0,1)</f>
        <v>0</v>
      </c>
      <c r="T906" s="154">
        <f>IF(ISERROR(VLOOKUP($H906,Validation!$P$2:$P$64,1,FALSE)),0,1)</f>
        <v>0</v>
      </c>
      <c r="U906" s="154">
        <f>IF(ISERROR(VLOOKUP($H906,Validation!$Q$2:$Q$64,1,FALSE)),0,1)</f>
        <v>0</v>
      </c>
      <c r="V906" s="154">
        <f>IF(ISERROR(VLOOKUP($H906,Validation!$R$2:$R$64,1,FALSE)),0,1)</f>
        <v>0</v>
      </c>
      <c r="W906" s="154">
        <f>IF(ISERROR(VLOOKUP($H906,Validation!$S$2:$S$64,1,FALSE)),0,1)</f>
        <v>0</v>
      </c>
    </row>
    <row r="907" spans="1:23" ht="15.75" x14ac:dyDescent="0.25">
      <c r="A907" s="155">
        <v>2015</v>
      </c>
      <c r="B907">
        <v>2</v>
      </c>
      <c r="C907">
        <v>14</v>
      </c>
      <c r="D907">
        <v>44</v>
      </c>
      <c r="E907" t="s">
        <v>32</v>
      </c>
      <c r="F907" t="s">
        <v>3433</v>
      </c>
      <c r="G907" s="154">
        <f>SUM(P907:W907)</f>
        <v>0</v>
      </c>
      <c r="H907" t="s">
        <v>3541</v>
      </c>
      <c r="I907" t="s">
        <v>79</v>
      </c>
      <c r="J907" t="s">
        <v>71</v>
      </c>
      <c r="K907" t="s">
        <v>86</v>
      </c>
      <c r="L907">
        <v>203</v>
      </c>
      <c r="M907" t="s">
        <v>73</v>
      </c>
      <c r="N907" t="s">
        <v>1214</v>
      </c>
      <c r="P907" s="154">
        <f>IF(ISERROR(VLOOKUP($H907,Validation!$L$2:$L$64,1,FALSE)),0,1)</f>
        <v>0</v>
      </c>
      <c r="Q907" s="154">
        <f>IF(ISERROR(VLOOKUP($H907,Validation!$M$2:$M$64,1,FALSE)),0,1)</f>
        <v>0</v>
      </c>
      <c r="R907" s="158">
        <f>IF(ISERROR(VLOOKUP($H907,Validation!$N$2:$N$64,1,FALSE)),0,1)</f>
        <v>0</v>
      </c>
      <c r="S907" s="154">
        <f>IF(ISERROR(VLOOKUP($H907,Validation!$O$2:$O$64,1,FALSE)),0,1)</f>
        <v>0</v>
      </c>
      <c r="T907" s="154">
        <f>IF(ISERROR(VLOOKUP($H907,Validation!$P$2:$P$64,1,FALSE)),0,1)</f>
        <v>0</v>
      </c>
      <c r="U907" s="154">
        <f>IF(ISERROR(VLOOKUP($H907,Validation!$Q$2:$Q$64,1,FALSE)),0,1)</f>
        <v>0</v>
      </c>
      <c r="V907" s="154">
        <f>IF(ISERROR(VLOOKUP($H907,Validation!$R$2:$R$64,1,FALSE)),0,1)</f>
        <v>0</v>
      </c>
      <c r="W907" s="154">
        <f>IF(ISERROR(VLOOKUP($H907,Validation!$S$2:$S$64,1,FALSE)),0,1)</f>
        <v>0</v>
      </c>
    </row>
    <row r="908" spans="1:23" ht="15.75" x14ac:dyDescent="0.25">
      <c r="A908" s="155">
        <v>2015</v>
      </c>
      <c r="B908">
        <v>2</v>
      </c>
      <c r="C908">
        <v>15</v>
      </c>
      <c r="D908">
        <v>45</v>
      </c>
      <c r="E908" t="s">
        <v>9</v>
      </c>
      <c r="F908" t="s">
        <v>3514</v>
      </c>
      <c r="G908" s="154">
        <f>SUM(P908:W908)</f>
        <v>0</v>
      </c>
      <c r="H908" t="s">
        <v>485</v>
      </c>
      <c r="I908" t="s">
        <v>70</v>
      </c>
      <c r="J908" t="s">
        <v>94</v>
      </c>
      <c r="K908" t="s">
        <v>72</v>
      </c>
      <c r="L908">
        <v>190</v>
      </c>
      <c r="M908" t="s">
        <v>93</v>
      </c>
      <c r="N908" t="s">
        <v>3542</v>
      </c>
      <c r="P908" s="154">
        <f>IF(ISERROR(VLOOKUP($H908,Validation!$L$2:$L$64,1,FALSE)),0,1)</f>
        <v>0</v>
      </c>
      <c r="Q908" s="154">
        <f>IF(ISERROR(VLOOKUP($H908,Validation!$M$2:$M$64,1,FALSE)),0,1)</f>
        <v>0</v>
      </c>
      <c r="R908" s="158">
        <f>IF(ISERROR(VLOOKUP($H908,Validation!$N$2:$N$64,1,FALSE)),0,1)</f>
        <v>0</v>
      </c>
      <c r="S908" s="154">
        <f>IF(ISERROR(VLOOKUP($H908,Validation!$O$2:$O$64,1,FALSE)),0,1)</f>
        <v>0</v>
      </c>
      <c r="T908" s="154">
        <f>IF(ISERROR(VLOOKUP($H908,Validation!$P$2:$P$64,1,FALSE)),0,1)</f>
        <v>0</v>
      </c>
      <c r="U908" s="154">
        <f>IF(ISERROR(VLOOKUP($H908,Validation!$Q$2:$Q$64,1,FALSE)),0,1)</f>
        <v>0</v>
      </c>
      <c r="V908" s="154">
        <f>IF(ISERROR(VLOOKUP($H908,Validation!$R$2:$R$64,1,FALSE)),0,1)</f>
        <v>0</v>
      </c>
      <c r="W908" s="154">
        <f>IF(ISERROR(VLOOKUP($H908,Validation!$S$2:$S$64,1,FALSE)),0,1)</f>
        <v>0</v>
      </c>
    </row>
    <row r="909" spans="1:23" ht="15.75" x14ac:dyDescent="0.25">
      <c r="A909" s="155">
        <v>2015</v>
      </c>
      <c r="B909">
        <v>2</v>
      </c>
      <c r="C909">
        <v>16</v>
      </c>
      <c r="D909">
        <v>46</v>
      </c>
      <c r="E909" t="s">
        <v>29</v>
      </c>
      <c r="G909" s="154">
        <f>SUM(P909:W909)</f>
        <v>1</v>
      </c>
      <c r="H909" t="s">
        <v>3543</v>
      </c>
      <c r="I909" t="s">
        <v>85</v>
      </c>
      <c r="J909" t="s">
        <v>3544</v>
      </c>
      <c r="K909" t="s">
        <v>72</v>
      </c>
      <c r="L909">
        <v>180</v>
      </c>
      <c r="M909" t="s">
        <v>87</v>
      </c>
      <c r="N909" t="s">
        <v>3257</v>
      </c>
      <c r="P909" s="154">
        <f>IF(ISERROR(VLOOKUP($H909,Validation!$L$2:$L$64,1,FALSE)),0,1)</f>
        <v>0</v>
      </c>
      <c r="Q909" s="154">
        <f>IF(ISERROR(VLOOKUP($H909,Validation!$M$2:$M$64,1,FALSE)),0,1)</f>
        <v>0</v>
      </c>
      <c r="R909" s="158">
        <f>IF(ISERROR(VLOOKUP($H909,Validation!$N$2:$N$64,1,FALSE)),0,1)</f>
        <v>1</v>
      </c>
      <c r="S909" s="154">
        <f>IF(ISERROR(VLOOKUP($H909,Validation!$O$2:$O$64,1,FALSE)),0,1)</f>
        <v>0</v>
      </c>
      <c r="T909" s="154">
        <f>IF(ISERROR(VLOOKUP($H909,Validation!$P$2:$P$64,1,FALSE)),0,1)</f>
        <v>0</v>
      </c>
      <c r="U909" s="154">
        <f>IF(ISERROR(VLOOKUP($H909,Validation!$Q$2:$Q$64,1,FALSE)),0,1)</f>
        <v>0</v>
      </c>
      <c r="V909" s="154">
        <f>IF(ISERROR(VLOOKUP($H909,Validation!$R$2:$R$64,1,FALSE)),0,1)</f>
        <v>0</v>
      </c>
      <c r="W909" s="154">
        <f>IF(ISERROR(VLOOKUP($H909,Validation!$S$2:$S$64,1,FALSE)),0,1)</f>
        <v>0</v>
      </c>
    </row>
    <row r="910" spans="1:23" ht="15.75" x14ac:dyDescent="0.25">
      <c r="A910" s="155">
        <v>2015</v>
      </c>
      <c r="B910">
        <v>2</v>
      </c>
      <c r="C910">
        <v>17</v>
      </c>
      <c r="D910">
        <v>47</v>
      </c>
      <c r="E910" t="s">
        <v>35</v>
      </c>
      <c r="G910" s="154">
        <f>SUM(P910:W910)</f>
        <v>0</v>
      </c>
      <c r="H910" t="s">
        <v>797</v>
      </c>
      <c r="I910" t="s">
        <v>70</v>
      </c>
      <c r="J910" t="s">
        <v>74</v>
      </c>
      <c r="K910" t="s">
        <v>86</v>
      </c>
      <c r="L910">
        <v>182</v>
      </c>
      <c r="M910" t="s">
        <v>82</v>
      </c>
      <c r="N910" t="s">
        <v>3469</v>
      </c>
      <c r="P910" s="154">
        <f>IF(ISERROR(VLOOKUP($H910,Validation!$L$2:$L$64,1,FALSE)),0,1)</f>
        <v>0</v>
      </c>
      <c r="Q910" s="154">
        <f>IF(ISERROR(VLOOKUP($H910,Validation!$M$2:$M$64,1,FALSE)),0,1)</f>
        <v>0</v>
      </c>
      <c r="R910" s="158">
        <f>IF(ISERROR(VLOOKUP($H910,Validation!$N$2:$N$64,1,FALSE)),0,1)</f>
        <v>0</v>
      </c>
      <c r="S910" s="154">
        <f>IF(ISERROR(VLOOKUP($H910,Validation!$O$2:$O$64,1,FALSE)),0,1)</f>
        <v>0</v>
      </c>
      <c r="T910" s="154">
        <f>IF(ISERROR(VLOOKUP($H910,Validation!$P$2:$P$64,1,FALSE)),0,1)</f>
        <v>0</v>
      </c>
      <c r="U910" s="154">
        <f>IF(ISERROR(VLOOKUP($H910,Validation!$Q$2:$Q$64,1,FALSE)),0,1)</f>
        <v>0</v>
      </c>
      <c r="V910" s="154">
        <f>IF(ISERROR(VLOOKUP($H910,Validation!$R$2:$R$64,1,FALSE)),0,1)</f>
        <v>0</v>
      </c>
      <c r="W910" s="154">
        <f>IF(ISERROR(VLOOKUP($H910,Validation!$S$2:$S$64,1,FALSE)),0,1)</f>
        <v>0</v>
      </c>
    </row>
    <row r="911" spans="1:23" ht="15.75" x14ac:dyDescent="0.25">
      <c r="A911" s="155">
        <v>2015</v>
      </c>
      <c r="B911">
        <v>2</v>
      </c>
      <c r="C911">
        <v>18</v>
      </c>
      <c r="D911">
        <v>48</v>
      </c>
      <c r="E911" t="s">
        <v>27</v>
      </c>
      <c r="G911" s="154">
        <f>SUM(P911:W911)</f>
        <v>0</v>
      </c>
      <c r="H911" t="s">
        <v>625</v>
      </c>
      <c r="I911" t="s">
        <v>70</v>
      </c>
      <c r="J911" t="s">
        <v>80</v>
      </c>
      <c r="K911" t="s">
        <v>86</v>
      </c>
      <c r="L911">
        <v>196</v>
      </c>
      <c r="M911" t="s">
        <v>87</v>
      </c>
      <c r="N911" t="s">
        <v>3257</v>
      </c>
      <c r="P911" s="154">
        <f>IF(ISERROR(VLOOKUP($H911,Validation!$L$2:$L$64,1,FALSE)),0,1)</f>
        <v>0</v>
      </c>
      <c r="Q911" s="154">
        <f>IF(ISERROR(VLOOKUP($H911,Validation!$M$2:$M$64,1,FALSE)),0,1)</f>
        <v>0</v>
      </c>
      <c r="R911" s="158">
        <f>IF(ISERROR(VLOOKUP($H911,Validation!$N$2:$N$64,1,FALSE)),0,1)</f>
        <v>0</v>
      </c>
      <c r="S911" s="154">
        <f>IF(ISERROR(VLOOKUP($H911,Validation!$O$2:$O$64,1,FALSE)),0,1)</f>
        <v>0</v>
      </c>
      <c r="T911" s="154">
        <f>IF(ISERROR(VLOOKUP($H911,Validation!$P$2:$P$64,1,FALSE)),0,1)</f>
        <v>0</v>
      </c>
      <c r="U911" s="154">
        <f>IF(ISERROR(VLOOKUP($H911,Validation!$Q$2:$Q$64,1,FALSE)),0,1)</f>
        <v>0</v>
      </c>
      <c r="V911" s="154">
        <f>IF(ISERROR(VLOOKUP($H911,Validation!$R$2:$R$64,1,FALSE)),0,1)</f>
        <v>0</v>
      </c>
      <c r="W911" s="154">
        <f>IF(ISERROR(VLOOKUP($H911,Validation!$S$2:$S$64,1,FALSE)),0,1)</f>
        <v>0</v>
      </c>
    </row>
    <row r="912" spans="1:23" ht="15.75" x14ac:dyDescent="0.25">
      <c r="A912" s="155">
        <v>2015</v>
      </c>
      <c r="B912">
        <v>2</v>
      </c>
      <c r="C912">
        <v>19</v>
      </c>
      <c r="D912">
        <v>49</v>
      </c>
      <c r="E912" t="s">
        <v>16</v>
      </c>
      <c r="F912" t="s">
        <v>3545</v>
      </c>
      <c r="G912" s="154">
        <f>SUM(P912:W912)</f>
        <v>0</v>
      </c>
      <c r="H912" t="s">
        <v>539</v>
      </c>
      <c r="I912" t="s">
        <v>90</v>
      </c>
      <c r="J912" t="s">
        <v>88</v>
      </c>
      <c r="K912" t="s">
        <v>77</v>
      </c>
      <c r="L912">
        <v>191</v>
      </c>
      <c r="M912" t="s">
        <v>89</v>
      </c>
      <c r="N912" t="s">
        <v>3546</v>
      </c>
      <c r="P912" s="154">
        <f>IF(ISERROR(VLOOKUP($H912,Validation!$L$2:$L$64,1,FALSE)),0,1)</f>
        <v>0</v>
      </c>
      <c r="Q912" s="154">
        <f>IF(ISERROR(VLOOKUP($H912,Validation!$M$2:$M$64,1,FALSE)),0,1)</f>
        <v>0</v>
      </c>
      <c r="R912" s="158">
        <f>IF(ISERROR(VLOOKUP($H912,Validation!$N$2:$N$64,1,FALSE)),0,1)</f>
        <v>0</v>
      </c>
      <c r="S912" s="154">
        <f>IF(ISERROR(VLOOKUP($H912,Validation!$O$2:$O$64,1,FALSE)),0,1)</f>
        <v>0</v>
      </c>
      <c r="T912" s="154">
        <f>IF(ISERROR(VLOOKUP($H912,Validation!$P$2:$P$64,1,FALSE)),0,1)</f>
        <v>0</v>
      </c>
      <c r="U912" s="154">
        <f>IF(ISERROR(VLOOKUP($H912,Validation!$Q$2:$Q$64,1,FALSE)),0,1)</f>
        <v>0</v>
      </c>
      <c r="V912" s="154">
        <f>IF(ISERROR(VLOOKUP($H912,Validation!$R$2:$R$64,1,FALSE)),0,1)</f>
        <v>0</v>
      </c>
      <c r="W912" s="154">
        <f>IF(ISERROR(VLOOKUP($H912,Validation!$S$2:$S$64,1,FALSE)),0,1)</f>
        <v>0</v>
      </c>
    </row>
    <row r="913" spans="1:23" ht="15.75" x14ac:dyDescent="0.25">
      <c r="A913" s="155">
        <v>2015</v>
      </c>
      <c r="B913">
        <v>2</v>
      </c>
      <c r="C913">
        <v>20</v>
      </c>
      <c r="D913">
        <v>50</v>
      </c>
      <c r="E913" t="s">
        <v>21</v>
      </c>
      <c r="G913" s="154">
        <f>SUM(P913:W913)</f>
        <v>0</v>
      </c>
      <c r="H913" t="s">
        <v>3547</v>
      </c>
      <c r="I913" t="s">
        <v>90</v>
      </c>
      <c r="J913" t="s">
        <v>74</v>
      </c>
      <c r="K913" t="s">
        <v>101</v>
      </c>
      <c r="L913">
        <v>226</v>
      </c>
      <c r="M913" t="s">
        <v>93</v>
      </c>
      <c r="N913" t="s">
        <v>96</v>
      </c>
      <c r="P913" s="154">
        <f>IF(ISERROR(VLOOKUP($H913,Validation!$L$2:$L$64,1,FALSE)),0,1)</f>
        <v>0</v>
      </c>
      <c r="Q913" s="154">
        <f>IF(ISERROR(VLOOKUP($H913,Validation!$M$2:$M$64,1,FALSE)),0,1)</f>
        <v>0</v>
      </c>
      <c r="R913" s="158">
        <f>IF(ISERROR(VLOOKUP($H913,Validation!$N$2:$N$64,1,FALSE)),0,1)</f>
        <v>0</v>
      </c>
      <c r="S913" s="154">
        <f>IF(ISERROR(VLOOKUP($H913,Validation!$O$2:$O$64,1,FALSE)),0,1)</f>
        <v>0</v>
      </c>
      <c r="T913" s="154">
        <f>IF(ISERROR(VLOOKUP($H913,Validation!$P$2:$P$64,1,FALSE)),0,1)</f>
        <v>0</v>
      </c>
      <c r="U913" s="154">
        <f>IF(ISERROR(VLOOKUP($H913,Validation!$Q$2:$Q$64,1,FALSE)),0,1)</f>
        <v>0</v>
      </c>
      <c r="V913" s="154">
        <f>IF(ISERROR(VLOOKUP($H913,Validation!$R$2:$R$64,1,FALSE)),0,1)</f>
        <v>0</v>
      </c>
      <c r="W913" s="154">
        <f>IF(ISERROR(VLOOKUP($H913,Validation!$S$2:$S$64,1,FALSE)),0,1)</f>
        <v>0</v>
      </c>
    </row>
    <row r="914" spans="1:23" ht="15.75" x14ac:dyDescent="0.25">
      <c r="A914" s="155">
        <v>2015</v>
      </c>
      <c r="B914">
        <v>2</v>
      </c>
      <c r="C914">
        <v>21</v>
      </c>
      <c r="D914">
        <v>51</v>
      </c>
      <c r="E914" t="s">
        <v>10</v>
      </c>
      <c r="F914" t="s">
        <v>3548</v>
      </c>
      <c r="G914" s="154">
        <f>SUM(P914:W914)</f>
        <v>0</v>
      </c>
      <c r="H914" t="s">
        <v>672</v>
      </c>
      <c r="I914" t="s">
        <v>79</v>
      </c>
      <c r="J914" t="s">
        <v>71</v>
      </c>
      <c r="K914" t="s">
        <v>86</v>
      </c>
      <c r="L914">
        <v>184</v>
      </c>
      <c r="M914" t="s">
        <v>82</v>
      </c>
      <c r="N914" t="s">
        <v>3549</v>
      </c>
      <c r="P914" s="154">
        <f>IF(ISERROR(VLOOKUP($H914,Validation!$L$2:$L$64,1,FALSE)),0,1)</f>
        <v>0</v>
      </c>
      <c r="Q914" s="154">
        <f>IF(ISERROR(VLOOKUP($H914,Validation!$M$2:$M$64,1,FALSE)),0,1)</f>
        <v>0</v>
      </c>
      <c r="R914" s="158">
        <f>IF(ISERROR(VLOOKUP($H914,Validation!$N$2:$N$64,1,FALSE)),0,1)</f>
        <v>0</v>
      </c>
      <c r="S914" s="154">
        <f>IF(ISERROR(VLOOKUP($H914,Validation!$O$2:$O$64,1,FALSE)),0,1)</f>
        <v>0</v>
      </c>
      <c r="T914" s="154">
        <f>IF(ISERROR(VLOOKUP($H914,Validation!$P$2:$P$64,1,FALSE)),0,1)</f>
        <v>0</v>
      </c>
      <c r="U914" s="154">
        <f>IF(ISERROR(VLOOKUP($H914,Validation!$Q$2:$Q$64,1,FALSE)),0,1)</f>
        <v>0</v>
      </c>
      <c r="V914" s="154">
        <f>IF(ISERROR(VLOOKUP($H914,Validation!$R$2:$R$64,1,FALSE)),0,1)</f>
        <v>0</v>
      </c>
      <c r="W914" s="154">
        <f>IF(ISERROR(VLOOKUP($H914,Validation!$S$2:$S$64,1,FALSE)),0,1)</f>
        <v>0</v>
      </c>
    </row>
    <row r="915" spans="1:23" ht="15.75" x14ac:dyDescent="0.25">
      <c r="A915" s="155">
        <v>2015</v>
      </c>
      <c r="B915">
        <v>2</v>
      </c>
      <c r="C915">
        <v>22</v>
      </c>
      <c r="D915">
        <v>52</v>
      </c>
      <c r="E915" t="s">
        <v>9</v>
      </c>
      <c r="F915" t="s">
        <v>3550</v>
      </c>
      <c r="G915" s="154">
        <f>SUM(P915:W915)</f>
        <v>0</v>
      </c>
      <c r="H915" t="s">
        <v>1056</v>
      </c>
      <c r="I915" t="s">
        <v>79</v>
      </c>
      <c r="J915" t="s">
        <v>71</v>
      </c>
      <c r="K915" t="s">
        <v>86</v>
      </c>
      <c r="L915">
        <v>193</v>
      </c>
      <c r="M915" t="s">
        <v>87</v>
      </c>
      <c r="N915" t="s">
        <v>3306</v>
      </c>
      <c r="P915" s="154">
        <f>IF(ISERROR(VLOOKUP($H915,Validation!$L$2:$L$64,1,FALSE)),0,1)</f>
        <v>0</v>
      </c>
      <c r="Q915" s="154">
        <f>IF(ISERROR(VLOOKUP($H915,Validation!$M$2:$M$64,1,FALSE)),0,1)</f>
        <v>0</v>
      </c>
      <c r="R915" s="158">
        <f>IF(ISERROR(VLOOKUP($H915,Validation!$N$2:$N$64,1,FALSE)),0,1)</f>
        <v>0</v>
      </c>
      <c r="S915" s="154">
        <f>IF(ISERROR(VLOOKUP($H915,Validation!$O$2:$O$64,1,FALSE)),0,1)</f>
        <v>0</v>
      </c>
      <c r="T915" s="154">
        <f>IF(ISERROR(VLOOKUP($H915,Validation!$P$2:$P$64,1,FALSE)),0,1)</f>
        <v>0</v>
      </c>
      <c r="U915" s="154">
        <f>IF(ISERROR(VLOOKUP($H915,Validation!$Q$2:$Q$64,1,FALSE)),0,1)</f>
        <v>0</v>
      </c>
      <c r="V915" s="154">
        <f>IF(ISERROR(VLOOKUP($H915,Validation!$R$2:$R$64,1,FALSE)),0,1)</f>
        <v>0</v>
      </c>
      <c r="W915" s="154">
        <f>IF(ISERROR(VLOOKUP($H915,Validation!$S$2:$S$64,1,FALSE)),0,1)</f>
        <v>0</v>
      </c>
    </row>
    <row r="916" spans="1:23" ht="15.75" x14ac:dyDescent="0.25">
      <c r="A916" s="155">
        <v>2015</v>
      </c>
      <c r="B916">
        <v>2</v>
      </c>
      <c r="C916">
        <v>23</v>
      </c>
      <c r="D916">
        <v>53</v>
      </c>
      <c r="E916" t="s">
        <v>12</v>
      </c>
      <c r="F916" t="s">
        <v>3551</v>
      </c>
      <c r="G916" s="154">
        <f>SUM(P916:W916)</f>
        <v>0</v>
      </c>
      <c r="H916" t="s">
        <v>689</v>
      </c>
      <c r="I916" t="s">
        <v>79</v>
      </c>
      <c r="J916" t="s">
        <v>94</v>
      </c>
      <c r="K916" t="s">
        <v>72</v>
      </c>
      <c r="L916">
        <v>212</v>
      </c>
      <c r="M916" t="s">
        <v>73</v>
      </c>
      <c r="N916" t="s">
        <v>1073</v>
      </c>
      <c r="P916" s="154">
        <f>IF(ISERROR(VLOOKUP($H916,Validation!$L$2:$L$64,1,FALSE)),0,1)</f>
        <v>0</v>
      </c>
      <c r="Q916" s="154">
        <f>IF(ISERROR(VLOOKUP($H916,Validation!$M$2:$M$64,1,FALSE)),0,1)</f>
        <v>0</v>
      </c>
      <c r="R916" s="158">
        <f>IF(ISERROR(VLOOKUP($H916,Validation!$N$2:$N$64,1,FALSE)),0,1)</f>
        <v>0</v>
      </c>
      <c r="S916" s="154">
        <f>IF(ISERROR(VLOOKUP($H916,Validation!$O$2:$O$64,1,FALSE)),0,1)</f>
        <v>0</v>
      </c>
      <c r="T916" s="154">
        <f>IF(ISERROR(VLOOKUP($H916,Validation!$P$2:$P$64,1,FALSE)),0,1)</f>
        <v>0</v>
      </c>
      <c r="U916" s="154">
        <f>IF(ISERROR(VLOOKUP($H916,Validation!$Q$2:$Q$64,1,FALSE)),0,1)</f>
        <v>0</v>
      </c>
      <c r="V916" s="154">
        <f>IF(ISERROR(VLOOKUP($H916,Validation!$R$2:$R$64,1,FALSE)),0,1)</f>
        <v>0</v>
      </c>
      <c r="W916" s="154">
        <f>IF(ISERROR(VLOOKUP($H916,Validation!$S$2:$S$64,1,FALSE)),0,1)</f>
        <v>0</v>
      </c>
    </row>
    <row r="917" spans="1:23" ht="15.75" x14ac:dyDescent="0.25">
      <c r="A917" s="155">
        <v>2015</v>
      </c>
      <c r="B917">
        <v>2</v>
      </c>
      <c r="C917">
        <v>24</v>
      </c>
      <c r="D917">
        <v>54</v>
      </c>
      <c r="E917" t="s">
        <v>13</v>
      </c>
      <c r="G917" s="154">
        <f>SUM(P917:W917)</f>
        <v>0</v>
      </c>
      <c r="H917" t="s">
        <v>563</v>
      </c>
      <c r="I917" t="s">
        <v>90</v>
      </c>
      <c r="J917" t="s">
        <v>71</v>
      </c>
      <c r="K917" t="s">
        <v>77</v>
      </c>
      <c r="L917">
        <v>190</v>
      </c>
      <c r="M917" t="s">
        <v>73</v>
      </c>
      <c r="N917" t="s">
        <v>1165</v>
      </c>
      <c r="P917" s="154">
        <f>IF(ISERROR(VLOOKUP($H917,Validation!$L$2:$L$64,1,FALSE)),0,1)</f>
        <v>0</v>
      </c>
      <c r="Q917" s="154">
        <f>IF(ISERROR(VLOOKUP($H917,Validation!$M$2:$M$64,1,FALSE)),0,1)</f>
        <v>0</v>
      </c>
      <c r="R917" s="158">
        <f>IF(ISERROR(VLOOKUP($H917,Validation!$N$2:$N$64,1,FALSE)),0,1)</f>
        <v>0</v>
      </c>
      <c r="S917" s="154">
        <f>IF(ISERROR(VLOOKUP($H917,Validation!$O$2:$O$64,1,FALSE)),0,1)</f>
        <v>0</v>
      </c>
      <c r="T917" s="154">
        <f>IF(ISERROR(VLOOKUP($H917,Validation!$P$2:$P$64,1,FALSE)),0,1)</f>
        <v>0</v>
      </c>
      <c r="U917" s="154">
        <f>IF(ISERROR(VLOOKUP($H917,Validation!$Q$2:$Q$64,1,FALSE)),0,1)</f>
        <v>0</v>
      </c>
      <c r="V917" s="154">
        <f>IF(ISERROR(VLOOKUP($H917,Validation!$R$2:$R$64,1,FALSE)),0,1)</f>
        <v>0</v>
      </c>
      <c r="W917" s="154">
        <f>IF(ISERROR(VLOOKUP($H917,Validation!$S$2:$S$64,1,FALSE)),0,1)</f>
        <v>0</v>
      </c>
    </row>
    <row r="918" spans="1:23" ht="15.75" x14ac:dyDescent="0.25">
      <c r="A918" s="155">
        <v>2015</v>
      </c>
      <c r="B918">
        <v>2</v>
      </c>
      <c r="C918">
        <v>25</v>
      </c>
      <c r="D918">
        <v>55</v>
      </c>
      <c r="E918" t="s">
        <v>3081</v>
      </c>
      <c r="G918" s="154">
        <f>SUM(P918:W918)</f>
        <v>0</v>
      </c>
      <c r="H918" t="s">
        <v>702</v>
      </c>
      <c r="I918" t="s">
        <v>70</v>
      </c>
      <c r="J918" t="s">
        <v>81</v>
      </c>
      <c r="K918" t="s">
        <v>86</v>
      </c>
      <c r="L918">
        <v>194</v>
      </c>
      <c r="M918" t="s">
        <v>87</v>
      </c>
      <c r="N918" t="s">
        <v>3463</v>
      </c>
      <c r="P918" s="154">
        <f>IF(ISERROR(VLOOKUP($H918,Validation!$L$2:$L$64,1,FALSE)),0,1)</f>
        <v>0</v>
      </c>
      <c r="Q918" s="154">
        <f>IF(ISERROR(VLOOKUP($H918,Validation!$M$2:$M$64,1,FALSE)),0,1)</f>
        <v>0</v>
      </c>
      <c r="R918" s="158">
        <f>IF(ISERROR(VLOOKUP($H918,Validation!$N$2:$N$64,1,FALSE)),0,1)</f>
        <v>0</v>
      </c>
      <c r="S918" s="154">
        <f>IF(ISERROR(VLOOKUP($H918,Validation!$O$2:$O$64,1,FALSE)),0,1)</f>
        <v>0</v>
      </c>
      <c r="T918" s="154">
        <f>IF(ISERROR(VLOOKUP($H918,Validation!$P$2:$P$64,1,FALSE)),0,1)</f>
        <v>0</v>
      </c>
      <c r="U918" s="154">
        <f>IF(ISERROR(VLOOKUP($H918,Validation!$Q$2:$Q$64,1,FALSE)),0,1)</f>
        <v>0</v>
      </c>
      <c r="V918" s="154">
        <f>IF(ISERROR(VLOOKUP($H918,Validation!$R$2:$R$64,1,FALSE)),0,1)</f>
        <v>0</v>
      </c>
      <c r="W918" s="154">
        <f>IF(ISERROR(VLOOKUP($H918,Validation!$S$2:$S$64,1,FALSE)),0,1)</f>
        <v>0</v>
      </c>
    </row>
    <row r="919" spans="1:23" ht="15.75" x14ac:dyDescent="0.25">
      <c r="A919" s="155">
        <v>2015</v>
      </c>
      <c r="B919">
        <v>2</v>
      </c>
      <c r="C919">
        <v>26</v>
      </c>
      <c r="D919">
        <v>56</v>
      </c>
      <c r="E919" t="s">
        <v>31</v>
      </c>
      <c r="G919" s="154">
        <f>SUM(P919:W919)</f>
        <v>1</v>
      </c>
      <c r="H919" t="s">
        <v>352</v>
      </c>
      <c r="I919" t="s">
        <v>79</v>
      </c>
      <c r="J919" t="s">
        <v>71</v>
      </c>
      <c r="K919" t="s">
        <v>78</v>
      </c>
      <c r="L919">
        <v>187</v>
      </c>
      <c r="M919" t="s">
        <v>73</v>
      </c>
      <c r="N919" t="s">
        <v>1165</v>
      </c>
      <c r="P919" s="154">
        <f>IF(ISERROR(VLOOKUP($H919,Validation!$L$2:$L$64,1,FALSE)),0,1)</f>
        <v>0</v>
      </c>
      <c r="Q919" s="154">
        <f>IF(ISERROR(VLOOKUP($H919,Validation!$M$2:$M$64,1,FALSE)),0,1)</f>
        <v>0</v>
      </c>
      <c r="R919" s="158">
        <f>IF(ISERROR(VLOOKUP($H919,Validation!$N$2:$N$64,1,FALSE)),0,1)</f>
        <v>0</v>
      </c>
      <c r="S919" s="154">
        <f>IF(ISERROR(VLOOKUP($H919,Validation!$O$2:$O$64,1,FALSE)),0,1)</f>
        <v>0</v>
      </c>
      <c r="T919" s="154">
        <f>IF(ISERROR(VLOOKUP($H919,Validation!$P$2:$P$64,1,FALSE)),0,1)</f>
        <v>0</v>
      </c>
      <c r="U919" s="154">
        <f>IF(ISERROR(VLOOKUP($H919,Validation!$Q$2:$Q$64,1,FALSE)),0,1)</f>
        <v>1</v>
      </c>
      <c r="V919" s="154">
        <f>IF(ISERROR(VLOOKUP($H919,Validation!$R$2:$R$64,1,FALSE)),0,1)</f>
        <v>0</v>
      </c>
      <c r="W919" s="154">
        <f>IF(ISERROR(VLOOKUP($H919,Validation!$S$2:$S$64,1,FALSE)),0,1)</f>
        <v>0</v>
      </c>
    </row>
    <row r="920" spans="1:23" ht="15.75" x14ac:dyDescent="0.25">
      <c r="A920" s="155">
        <v>2015</v>
      </c>
      <c r="B920">
        <v>2</v>
      </c>
      <c r="C920">
        <v>27</v>
      </c>
      <c r="D920">
        <v>57</v>
      </c>
      <c r="E920" t="s">
        <v>1119</v>
      </c>
      <c r="F920" t="s">
        <v>3552</v>
      </c>
      <c r="G920" s="154">
        <f>SUM(P920:W920)</f>
        <v>0</v>
      </c>
      <c r="H920" t="s">
        <v>395</v>
      </c>
      <c r="I920" t="s">
        <v>79</v>
      </c>
      <c r="J920" t="s">
        <v>3233</v>
      </c>
      <c r="K920" t="s">
        <v>75</v>
      </c>
      <c r="L920">
        <v>220</v>
      </c>
      <c r="M920" t="s">
        <v>3386</v>
      </c>
      <c r="N920" t="s">
        <v>3387</v>
      </c>
      <c r="P920" s="154">
        <f>IF(ISERROR(VLOOKUP($H920,Validation!$L$2:$L$64,1,FALSE)),0,1)</f>
        <v>0</v>
      </c>
      <c r="Q920" s="154">
        <f>IF(ISERROR(VLOOKUP($H920,Validation!$M$2:$M$64,1,FALSE)),0,1)</f>
        <v>0</v>
      </c>
      <c r="R920" s="158">
        <f>IF(ISERROR(VLOOKUP($H920,Validation!$N$2:$N$64,1,FALSE)),0,1)</f>
        <v>0</v>
      </c>
      <c r="S920" s="154">
        <f>IF(ISERROR(VLOOKUP($H920,Validation!$O$2:$O$64,1,FALSE)),0,1)</f>
        <v>0</v>
      </c>
      <c r="T920" s="154">
        <f>IF(ISERROR(VLOOKUP($H920,Validation!$P$2:$P$64,1,FALSE)),0,1)</f>
        <v>0</v>
      </c>
      <c r="U920" s="154">
        <f>IF(ISERROR(VLOOKUP($H920,Validation!$Q$2:$Q$64,1,FALSE)),0,1)</f>
        <v>0</v>
      </c>
      <c r="V920" s="154">
        <f>IF(ISERROR(VLOOKUP($H920,Validation!$R$2:$R$64,1,FALSE)),0,1)</f>
        <v>0</v>
      </c>
      <c r="W920" s="154">
        <f>IF(ISERROR(VLOOKUP($H920,Validation!$S$2:$S$64,1,FALSE)),0,1)</f>
        <v>0</v>
      </c>
    </row>
    <row r="921" spans="1:23" ht="15.75" x14ac:dyDescent="0.25">
      <c r="A921" s="155">
        <v>2015</v>
      </c>
      <c r="B921">
        <v>2</v>
      </c>
      <c r="C921">
        <v>28</v>
      </c>
      <c r="D921">
        <v>58</v>
      </c>
      <c r="E921" t="s">
        <v>83</v>
      </c>
      <c r="F921" t="s">
        <v>3553</v>
      </c>
      <c r="G921" s="154">
        <f>SUM(P921:W921)</f>
        <v>0</v>
      </c>
      <c r="H921" t="s">
        <v>580</v>
      </c>
      <c r="I921" t="s">
        <v>70</v>
      </c>
      <c r="J921" t="s">
        <v>94</v>
      </c>
      <c r="K921" t="s">
        <v>77</v>
      </c>
      <c r="L921">
        <v>205</v>
      </c>
      <c r="M921" t="s">
        <v>98</v>
      </c>
      <c r="N921" t="s">
        <v>3554</v>
      </c>
      <c r="P921" s="154">
        <f>IF(ISERROR(VLOOKUP($H921,Validation!$L$2:$L$64,1,FALSE)),0,1)</f>
        <v>0</v>
      </c>
      <c r="Q921" s="154">
        <f>IF(ISERROR(VLOOKUP($H921,Validation!$M$2:$M$64,1,FALSE)),0,1)</f>
        <v>0</v>
      </c>
      <c r="R921" s="158">
        <f>IF(ISERROR(VLOOKUP($H921,Validation!$N$2:$N$64,1,FALSE)),0,1)</f>
        <v>0</v>
      </c>
      <c r="S921" s="154">
        <f>IF(ISERROR(VLOOKUP($H921,Validation!$O$2:$O$64,1,FALSE)),0,1)</f>
        <v>0</v>
      </c>
      <c r="T921" s="154">
        <f>IF(ISERROR(VLOOKUP($H921,Validation!$P$2:$P$64,1,FALSE)),0,1)</f>
        <v>0</v>
      </c>
      <c r="U921" s="154">
        <f>IF(ISERROR(VLOOKUP($H921,Validation!$Q$2:$Q$64,1,FALSE)),0,1)</f>
        <v>0</v>
      </c>
      <c r="V921" s="154">
        <f>IF(ISERROR(VLOOKUP($H921,Validation!$R$2:$R$64,1,FALSE)),0,1)</f>
        <v>0</v>
      </c>
      <c r="W921" s="154">
        <f>IF(ISERROR(VLOOKUP($H921,Validation!$S$2:$S$64,1,FALSE)),0,1)</f>
        <v>0</v>
      </c>
    </row>
    <row r="922" spans="1:23" ht="15.75" x14ac:dyDescent="0.25">
      <c r="A922" s="155">
        <v>2015</v>
      </c>
      <c r="B922">
        <v>2</v>
      </c>
      <c r="C922">
        <v>29</v>
      </c>
      <c r="D922">
        <v>59</v>
      </c>
      <c r="E922" t="s">
        <v>6</v>
      </c>
      <c r="F922" t="s">
        <v>3555</v>
      </c>
      <c r="G922" s="154">
        <f>SUM(P922:W922)</f>
        <v>0</v>
      </c>
      <c r="H922" t="s">
        <v>650</v>
      </c>
      <c r="I922" t="s">
        <v>70</v>
      </c>
      <c r="J922" t="s">
        <v>88</v>
      </c>
      <c r="K922" t="s">
        <v>86</v>
      </c>
      <c r="L922">
        <v>191</v>
      </c>
      <c r="M922" t="s">
        <v>1130</v>
      </c>
      <c r="N922" t="s">
        <v>3556</v>
      </c>
      <c r="P922" s="154">
        <f>IF(ISERROR(VLOOKUP($H922,Validation!$L$2:$L$64,1,FALSE)),0,1)</f>
        <v>0</v>
      </c>
      <c r="Q922" s="154">
        <f>IF(ISERROR(VLOOKUP($H922,Validation!$M$2:$M$64,1,FALSE)),0,1)</f>
        <v>0</v>
      </c>
      <c r="R922" s="158">
        <f>IF(ISERROR(VLOOKUP($H922,Validation!$N$2:$N$64,1,FALSE)),0,1)</f>
        <v>0</v>
      </c>
      <c r="S922" s="154">
        <f>IF(ISERROR(VLOOKUP($H922,Validation!$O$2:$O$64,1,FALSE)),0,1)</f>
        <v>0</v>
      </c>
      <c r="T922" s="154">
        <f>IF(ISERROR(VLOOKUP($H922,Validation!$P$2:$P$64,1,FALSE)),0,1)</f>
        <v>0</v>
      </c>
      <c r="U922" s="154">
        <f>IF(ISERROR(VLOOKUP($H922,Validation!$Q$2:$Q$64,1,FALSE)),0,1)</f>
        <v>0</v>
      </c>
      <c r="V922" s="154">
        <f>IF(ISERROR(VLOOKUP($H922,Validation!$R$2:$R$64,1,FALSE)),0,1)</f>
        <v>0</v>
      </c>
      <c r="W922" s="154">
        <f>IF(ISERROR(VLOOKUP($H922,Validation!$S$2:$S$64,1,FALSE)),0,1)</f>
        <v>0</v>
      </c>
    </row>
    <row r="923" spans="1:23" ht="15.75" x14ac:dyDescent="0.25">
      <c r="A923" s="155">
        <v>2015</v>
      </c>
      <c r="B923">
        <v>2</v>
      </c>
      <c r="C923">
        <v>30</v>
      </c>
      <c r="D923">
        <v>60</v>
      </c>
      <c r="E923" t="s">
        <v>12</v>
      </c>
      <c r="F923" t="s">
        <v>3557</v>
      </c>
      <c r="G923" s="154">
        <f>SUM(P923:W923)</f>
        <v>1</v>
      </c>
      <c r="H923" t="s">
        <v>690</v>
      </c>
      <c r="I923" t="s">
        <v>79</v>
      </c>
      <c r="J923" t="s">
        <v>94</v>
      </c>
      <c r="K923" t="s">
        <v>72</v>
      </c>
      <c r="L923">
        <v>185</v>
      </c>
      <c r="M923" t="s">
        <v>95</v>
      </c>
      <c r="N923" t="s">
        <v>3420</v>
      </c>
      <c r="P923" s="154">
        <f>IF(ISERROR(VLOOKUP($H923,Validation!$L$2:$L$64,1,FALSE)),0,1)</f>
        <v>0</v>
      </c>
      <c r="Q923" s="154">
        <f>IF(ISERROR(VLOOKUP($H923,Validation!$M$2:$M$64,1,FALSE)),0,1)</f>
        <v>1</v>
      </c>
      <c r="R923" s="158">
        <f>IF(ISERROR(VLOOKUP($H923,Validation!$N$2:$N$64,1,FALSE)),0,1)</f>
        <v>0</v>
      </c>
      <c r="S923" s="154">
        <f>IF(ISERROR(VLOOKUP($H923,Validation!$O$2:$O$64,1,FALSE)),0,1)</f>
        <v>0</v>
      </c>
      <c r="T923" s="154">
        <f>IF(ISERROR(VLOOKUP($H923,Validation!$P$2:$P$64,1,FALSE)),0,1)</f>
        <v>0</v>
      </c>
      <c r="U923" s="154">
        <f>IF(ISERROR(VLOOKUP($H923,Validation!$Q$2:$Q$64,1,FALSE)),0,1)</f>
        <v>0</v>
      </c>
      <c r="V923" s="154">
        <f>IF(ISERROR(VLOOKUP($H923,Validation!$R$2:$R$64,1,FALSE)),0,1)</f>
        <v>0</v>
      </c>
      <c r="W923" s="154">
        <f>IF(ISERROR(VLOOKUP($H923,Validation!$S$2:$S$64,1,FALSE)),0,1)</f>
        <v>0</v>
      </c>
    </row>
    <row r="924" spans="1:23" ht="15.75" x14ac:dyDescent="0.25">
      <c r="A924" s="155">
        <v>2015</v>
      </c>
      <c r="B924">
        <v>2</v>
      </c>
      <c r="C924">
        <v>31</v>
      </c>
      <c r="D924">
        <v>61</v>
      </c>
      <c r="E924" t="s">
        <v>33</v>
      </c>
      <c r="F924" t="s">
        <v>3558</v>
      </c>
      <c r="G924" s="154">
        <f>SUM(P924:W924)</f>
        <v>0</v>
      </c>
      <c r="H924" t="s">
        <v>866</v>
      </c>
      <c r="I924" t="s">
        <v>85</v>
      </c>
      <c r="J924" t="s">
        <v>74</v>
      </c>
      <c r="K924" t="s">
        <v>97</v>
      </c>
      <c r="L924">
        <v>173</v>
      </c>
      <c r="M924" t="s">
        <v>93</v>
      </c>
      <c r="N924" t="s">
        <v>96</v>
      </c>
      <c r="P924" s="154">
        <f>IF(ISERROR(VLOOKUP($H924,Validation!$L$2:$L$64,1,FALSE)),0,1)</f>
        <v>0</v>
      </c>
      <c r="Q924" s="154">
        <f>IF(ISERROR(VLOOKUP($H924,Validation!$M$2:$M$64,1,FALSE)),0,1)</f>
        <v>0</v>
      </c>
      <c r="R924" s="158">
        <f>IF(ISERROR(VLOOKUP($H924,Validation!$N$2:$N$64,1,FALSE)),0,1)</f>
        <v>0</v>
      </c>
      <c r="S924" s="154">
        <f>IF(ISERROR(VLOOKUP($H924,Validation!$O$2:$O$64,1,FALSE)),0,1)</f>
        <v>0</v>
      </c>
      <c r="T924" s="154">
        <f>IF(ISERROR(VLOOKUP($H924,Validation!$P$2:$P$64,1,FALSE)),0,1)</f>
        <v>0</v>
      </c>
      <c r="U924" s="154">
        <f>IF(ISERROR(VLOOKUP($H924,Validation!$Q$2:$Q$64,1,FALSE)),0,1)</f>
        <v>0</v>
      </c>
      <c r="V924" s="154">
        <f>IF(ISERROR(VLOOKUP($H924,Validation!$R$2:$R$64,1,FALSE)),0,1)</f>
        <v>0</v>
      </c>
      <c r="W924" s="154">
        <f>IF(ISERROR(VLOOKUP($H924,Validation!$S$2:$S$64,1,FALSE)),0,1)</f>
        <v>0</v>
      </c>
    </row>
    <row r="925" spans="1:23" ht="15.75" x14ac:dyDescent="0.25">
      <c r="A925" s="155">
        <v>2015</v>
      </c>
      <c r="B925">
        <v>3</v>
      </c>
      <c r="C925">
        <v>1</v>
      </c>
      <c r="D925">
        <v>62</v>
      </c>
      <c r="E925" t="s">
        <v>26</v>
      </c>
      <c r="F925" t="s">
        <v>3559</v>
      </c>
      <c r="G925" s="154">
        <f>SUM(P925:W925)</f>
        <v>0</v>
      </c>
      <c r="H925" t="s">
        <v>3560</v>
      </c>
      <c r="I925" t="s">
        <v>85</v>
      </c>
      <c r="J925" t="s">
        <v>94</v>
      </c>
      <c r="K925" t="s">
        <v>72</v>
      </c>
      <c r="L925">
        <v>159</v>
      </c>
      <c r="M925" t="s">
        <v>102</v>
      </c>
      <c r="N925" t="s">
        <v>3070</v>
      </c>
      <c r="P925" s="154">
        <f>IF(ISERROR(VLOOKUP($H925,Validation!$L$2:$L$64,1,FALSE)),0,1)</f>
        <v>0</v>
      </c>
      <c r="Q925" s="154">
        <f>IF(ISERROR(VLOOKUP($H925,Validation!$M$2:$M$64,1,FALSE)),0,1)</f>
        <v>0</v>
      </c>
      <c r="R925" s="158">
        <f>IF(ISERROR(VLOOKUP($H925,Validation!$N$2:$N$64,1,FALSE)),0,1)</f>
        <v>0</v>
      </c>
      <c r="S925" s="154">
        <f>IF(ISERROR(VLOOKUP($H925,Validation!$O$2:$O$64,1,FALSE)),0,1)</f>
        <v>0</v>
      </c>
      <c r="T925" s="154">
        <f>IF(ISERROR(VLOOKUP($H925,Validation!$P$2:$P$64,1,FALSE)),0,1)</f>
        <v>0</v>
      </c>
      <c r="U925" s="154">
        <f>IF(ISERROR(VLOOKUP($H925,Validation!$Q$2:$Q$64,1,FALSE)),0,1)</f>
        <v>0</v>
      </c>
      <c r="V925" s="154">
        <f>IF(ISERROR(VLOOKUP($H925,Validation!$R$2:$R$64,1,FALSE)),0,1)</f>
        <v>0</v>
      </c>
      <c r="W925" s="154">
        <f>IF(ISERROR(VLOOKUP($H925,Validation!$S$2:$S$64,1,FALSE)),0,1)</f>
        <v>0</v>
      </c>
    </row>
    <row r="926" spans="1:23" ht="15.75" x14ac:dyDescent="0.25">
      <c r="A926" s="155">
        <v>2015</v>
      </c>
      <c r="B926">
        <v>3</v>
      </c>
      <c r="C926">
        <v>2</v>
      </c>
      <c r="D926">
        <v>63</v>
      </c>
      <c r="E926" t="s">
        <v>61</v>
      </c>
      <c r="G926" s="154">
        <f>SUM(P926:W926)</f>
        <v>0</v>
      </c>
      <c r="H926" t="s">
        <v>778</v>
      </c>
      <c r="I926" t="s">
        <v>79</v>
      </c>
      <c r="J926" t="s">
        <v>71</v>
      </c>
      <c r="K926" t="s">
        <v>86</v>
      </c>
      <c r="L926">
        <v>178</v>
      </c>
      <c r="M926" t="s">
        <v>73</v>
      </c>
      <c r="N926" t="s">
        <v>3561</v>
      </c>
      <c r="P926" s="154">
        <f>IF(ISERROR(VLOOKUP($H926,Validation!$L$2:$L$64,1,FALSE)),0,1)</f>
        <v>0</v>
      </c>
      <c r="Q926" s="154">
        <f>IF(ISERROR(VLOOKUP($H926,Validation!$M$2:$M$64,1,FALSE)),0,1)</f>
        <v>0</v>
      </c>
      <c r="R926" s="158">
        <f>IF(ISERROR(VLOOKUP($H926,Validation!$N$2:$N$64,1,FALSE)),0,1)</f>
        <v>0</v>
      </c>
      <c r="S926" s="154">
        <f>IF(ISERROR(VLOOKUP($H926,Validation!$O$2:$O$64,1,FALSE)),0,1)</f>
        <v>0</v>
      </c>
      <c r="T926" s="154">
        <f>IF(ISERROR(VLOOKUP($H926,Validation!$P$2:$P$64,1,FALSE)),0,1)</f>
        <v>0</v>
      </c>
      <c r="U926" s="154">
        <f>IF(ISERROR(VLOOKUP($H926,Validation!$Q$2:$Q$64,1,FALSE)),0,1)</f>
        <v>0</v>
      </c>
      <c r="V926" s="154">
        <f>IF(ISERROR(VLOOKUP($H926,Validation!$R$2:$R$64,1,FALSE)),0,1)</f>
        <v>0</v>
      </c>
      <c r="W926" s="154">
        <f>IF(ISERROR(VLOOKUP($H926,Validation!$S$2:$S$64,1,FALSE)),0,1)</f>
        <v>0</v>
      </c>
    </row>
    <row r="927" spans="1:23" ht="15.75" x14ac:dyDescent="0.25">
      <c r="A927" s="155">
        <v>2015</v>
      </c>
      <c r="B927">
        <v>3</v>
      </c>
      <c r="C927">
        <v>3</v>
      </c>
      <c r="D927">
        <v>64</v>
      </c>
      <c r="E927" t="s">
        <v>32</v>
      </c>
      <c r="F927" t="s">
        <v>3562</v>
      </c>
      <c r="G927" s="154">
        <f>SUM(P927:W927)</f>
        <v>0</v>
      </c>
      <c r="H927" t="s">
        <v>467</v>
      </c>
      <c r="I927" t="s">
        <v>90</v>
      </c>
      <c r="J927" t="s">
        <v>74</v>
      </c>
      <c r="K927" t="s">
        <v>86</v>
      </c>
      <c r="L927">
        <v>184</v>
      </c>
      <c r="M927" t="s">
        <v>87</v>
      </c>
      <c r="N927" t="s">
        <v>3436</v>
      </c>
      <c r="P927" s="154">
        <f>IF(ISERROR(VLOOKUP($H927,Validation!$L$2:$L$64,1,FALSE)),0,1)</f>
        <v>0</v>
      </c>
      <c r="Q927" s="154">
        <f>IF(ISERROR(VLOOKUP($H927,Validation!$M$2:$M$64,1,FALSE)),0,1)</f>
        <v>0</v>
      </c>
      <c r="R927" s="158">
        <f>IF(ISERROR(VLOOKUP($H927,Validation!$N$2:$N$64,1,FALSE)),0,1)</f>
        <v>0</v>
      </c>
      <c r="S927" s="154">
        <f>IF(ISERROR(VLOOKUP($H927,Validation!$O$2:$O$64,1,FALSE)),0,1)</f>
        <v>0</v>
      </c>
      <c r="T927" s="154">
        <f>IF(ISERROR(VLOOKUP($H927,Validation!$P$2:$P$64,1,FALSE)),0,1)</f>
        <v>0</v>
      </c>
      <c r="U927" s="154">
        <f>IF(ISERROR(VLOOKUP($H927,Validation!$Q$2:$Q$64,1,FALSE)),0,1)</f>
        <v>0</v>
      </c>
      <c r="V927" s="154">
        <f>IF(ISERROR(VLOOKUP($H927,Validation!$R$2:$R$64,1,FALSE)),0,1)</f>
        <v>0</v>
      </c>
      <c r="W927" s="154">
        <f>IF(ISERROR(VLOOKUP($H927,Validation!$S$2:$S$64,1,FALSE)),0,1)</f>
        <v>0</v>
      </c>
    </row>
    <row r="928" spans="1:23" ht="15.75" x14ac:dyDescent="0.25">
      <c r="A928" s="155">
        <v>2015</v>
      </c>
      <c r="B928">
        <v>3</v>
      </c>
      <c r="C928">
        <v>4</v>
      </c>
      <c r="D928">
        <v>65</v>
      </c>
      <c r="E928" t="s">
        <v>33</v>
      </c>
      <c r="G928" s="154">
        <f>SUM(P928:W928)</f>
        <v>0</v>
      </c>
      <c r="H928" t="s">
        <v>869</v>
      </c>
      <c r="I928" t="s">
        <v>79</v>
      </c>
      <c r="J928" t="s">
        <v>71</v>
      </c>
      <c r="K928" t="s">
        <v>77</v>
      </c>
      <c r="L928">
        <v>207</v>
      </c>
      <c r="M928" t="s">
        <v>82</v>
      </c>
      <c r="N928" t="s">
        <v>1170</v>
      </c>
      <c r="P928" s="154">
        <f>IF(ISERROR(VLOOKUP($H928,Validation!$L$2:$L$64,1,FALSE)),0,1)</f>
        <v>0</v>
      </c>
      <c r="Q928" s="154">
        <f>IF(ISERROR(VLOOKUP($H928,Validation!$M$2:$M$64,1,FALSE)),0,1)</f>
        <v>0</v>
      </c>
      <c r="R928" s="158">
        <f>IF(ISERROR(VLOOKUP($H928,Validation!$N$2:$N$64,1,FALSE)),0,1)</f>
        <v>0</v>
      </c>
      <c r="S928" s="154">
        <f>IF(ISERROR(VLOOKUP($H928,Validation!$O$2:$O$64,1,FALSE)),0,1)</f>
        <v>0</v>
      </c>
      <c r="T928" s="154">
        <f>IF(ISERROR(VLOOKUP($H928,Validation!$P$2:$P$64,1,FALSE)),0,1)</f>
        <v>0</v>
      </c>
      <c r="U928" s="154">
        <f>IF(ISERROR(VLOOKUP($H928,Validation!$Q$2:$Q$64,1,FALSE)),0,1)</f>
        <v>0</v>
      </c>
      <c r="V928" s="154">
        <f>IF(ISERROR(VLOOKUP($H928,Validation!$R$2:$R$64,1,FALSE)),0,1)</f>
        <v>0</v>
      </c>
      <c r="W928" s="154">
        <f>IF(ISERROR(VLOOKUP($H928,Validation!$S$2:$S$64,1,FALSE)),0,1)</f>
        <v>0</v>
      </c>
    </row>
    <row r="929" spans="1:23" ht="15.75" x14ac:dyDescent="0.25">
      <c r="A929" s="155">
        <v>2015</v>
      </c>
      <c r="B929">
        <v>3</v>
      </c>
      <c r="C929">
        <v>5</v>
      </c>
      <c r="D929">
        <v>66</v>
      </c>
      <c r="E929" t="s">
        <v>34</v>
      </c>
      <c r="F929" t="s">
        <v>3563</v>
      </c>
      <c r="G929" s="154">
        <f>SUM(P929:W929)</f>
        <v>0</v>
      </c>
      <c r="H929" t="s">
        <v>760</v>
      </c>
      <c r="I929" t="s">
        <v>79</v>
      </c>
      <c r="J929" t="s">
        <v>71</v>
      </c>
      <c r="K929" t="s">
        <v>86</v>
      </c>
      <c r="L929">
        <v>175</v>
      </c>
      <c r="M929" t="s">
        <v>87</v>
      </c>
      <c r="N929" t="s">
        <v>1085</v>
      </c>
      <c r="P929" s="154">
        <f>IF(ISERROR(VLOOKUP($H929,Validation!$L$2:$L$64,1,FALSE)),0,1)</f>
        <v>0</v>
      </c>
      <c r="Q929" s="154">
        <f>IF(ISERROR(VLOOKUP($H929,Validation!$M$2:$M$64,1,FALSE)),0,1)</f>
        <v>0</v>
      </c>
      <c r="R929" s="158">
        <f>IF(ISERROR(VLOOKUP($H929,Validation!$N$2:$N$64,1,FALSE)),0,1)</f>
        <v>0</v>
      </c>
      <c r="S929" s="154">
        <f>IF(ISERROR(VLOOKUP($H929,Validation!$O$2:$O$64,1,FALSE)),0,1)</f>
        <v>0</v>
      </c>
      <c r="T929" s="154">
        <f>IF(ISERROR(VLOOKUP($H929,Validation!$P$2:$P$64,1,FALSE)),0,1)</f>
        <v>0</v>
      </c>
      <c r="U929" s="154">
        <f>IF(ISERROR(VLOOKUP($H929,Validation!$Q$2:$Q$64,1,FALSE)),0,1)</f>
        <v>0</v>
      </c>
      <c r="V929" s="154">
        <f>IF(ISERROR(VLOOKUP($H929,Validation!$R$2:$R$64,1,FALSE)),0,1)</f>
        <v>0</v>
      </c>
      <c r="W929" s="154">
        <f>IF(ISERROR(VLOOKUP($H929,Validation!$S$2:$S$64,1,FALSE)),0,1)</f>
        <v>0</v>
      </c>
    </row>
    <row r="930" spans="1:23" ht="15.75" x14ac:dyDescent="0.25">
      <c r="A930" s="155">
        <v>2015</v>
      </c>
      <c r="B930">
        <v>3</v>
      </c>
      <c r="C930">
        <v>6</v>
      </c>
      <c r="D930">
        <v>67</v>
      </c>
      <c r="E930" t="s">
        <v>24</v>
      </c>
      <c r="G930" s="154">
        <f>SUM(P930:W930)</f>
        <v>0</v>
      </c>
      <c r="H930" t="s">
        <v>885</v>
      </c>
      <c r="I930" t="s">
        <v>70</v>
      </c>
      <c r="J930" t="s">
        <v>71</v>
      </c>
      <c r="K930" t="s">
        <v>78</v>
      </c>
      <c r="L930">
        <v>181</v>
      </c>
      <c r="M930" t="s">
        <v>73</v>
      </c>
      <c r="N930" t="s">
        <v>1076</v>
      </c>
      <c r="P930" s="154">
        <f>IF(ISERROR(VLOOKUP($H930,Validation!$L$2:$L$64,1,FALSE)),0,1)</f>
        <v>0</v>
      </c>
      <c r="Q930" s="154">
        <f>IF(ISERROR(VLOOKUP($H930,Validation!$M$2:$M$64,1,FALSE)),0,1)</f>
        <v>0</v>
      </c>
      <c r="R930" s="158">
        <f>IF(ISERROR(VLOOKUP($H930,Validation!$N$2:$N$64,1,FALSE)),0,1)</f>
        <v>0</v>
      </c>
      <c r="S930" s="154">
        <f>IF(ISERROR(VLOOKUP($H930,Validation!$O$2:$O$64,1,FALSE)),0,1)</f>
        <v>0</v>
      </c>
      <c r="T930" s="154">
        <f>IF(ISERROR(VLOOKUP($H930,Validation!$P$2:$P$64,1,FALSE)),0,1)</f>
        <v>0</v>
      </c>
      <c r="U930" s="154">
        <f>IF(ISERROR(VLOOKUP($H930,Validation!$Q$2:$Q$64,1,FALSE)),0,1)</f>
        <v>0</v>
      </c>
      <c r="V930" s="154">
        <f>IF(ISERROR(VLOOKUP($H930,Validation!$R$2:$R$64,1,FALSE)),0,1)</f>
        <v>0</v>
      </c>
      <c r="W930" s="154">
        <f>IF(ISERROR(VLOOKUP($H930,Validation!$S$2:$S$64,1,FALSE)),0,1)</f>
        <v>0</v>
      </c>
    </row>
    <row r="931" spans="1:23" ht="15.75" x14ac:dyDescent="0.25">
      <c r="A931" s="155">
        <v>2015</v>
      </c>
      <c r="B931">
        <v>3</v>
      </c>
      <c r="C931">
        <v>7</v>
      </c>
      <c r="D931">
        <v>68</v>
      </c>
      <c r="E931" t="s">
        <v>33</v>
      </c>
      <c r="F931" t="s">
        <v>3564</v>
      </c>
      <c r="G931" s="154">
        <f>SUM(P931:W931)</f>
        <v>0</v>
      </c>
      <c r="H931" t="s">
        <v>3565</v>
      </c>
      <c r="I931" t="s">
        <v>90</v>
      </c>
      <c r="J931" t="s">
        <v>3566</v>
      </c>
      <c r="K931" t="s">
        <v>78</v>
      </c>
      <c r="L931">
        <v>169</v>
      </c>
      <c r="M931" t="s">
        <v>92</v>
      </c>
      <c r="N931" t="s">
        <v>3567</v>
      </c>
      <c r="P931" s="154">
        <f>IF(ISERROR(VLOOKUP($H931,Validation!$L$2:$L$64,1,FALSE)),0,1)</f>
        <v>0</v>
      </c>
      <c r="Q931" s="154">
        <f>IF(ISERROR(VLOOKUP($H931,Validation!$M$2:$M$64,1,FALSE)),0,1)</f>
        <v>0</v>
      </c>
      <c r="R931" s="158">
        <f>IF(ISERROR(VLOOKUP($H931,Validation!$N$2:$N$64,1,FALSE)),0,1)</f>
        <v>0</v>
      </c>
      <c r="S931" s="154">
        <f>IF(ISERROR(VLOOKUP($H931,Validation!$O$2:$O$64,1,FALSE)),0,1)</f>
        <v>0</v>
      </c>
      <c r="T931" s="154">
        <f>IF(ISERROR(VLOOKUP($H931,Validation!$P$2:$P$64,1,FALSE)),0,1)</f>
        <v>0</v>
      </c>
      <c r="U931" s="154">
        <f>IF(ISERROR(VLOOKUP($H931,Validation!$Q$2:$Q$64,1,FALSE)),0,1)</f>
        <v>0</v>
      </c>
      <c r="V931" s="154">
        <f>IF(ISERROR(VLOOKUP($H931,Validation!$R$2:$R$64,1,FALSE)),0,1)</f>
        <v>0</v>
      </c>
      <c r="W931" s="154">
        <f>IF(ISERROR(VLOOKUP($H931,Validation!$S$2:$S$64,1,FALSE)),0,1)</f>
        <v>0</v>
      </c>
    </row>
    <row r="932" spans="1:23" ht="15.75" x14ac:dyDescent="0.25">
      <c r="A932" s="155">
        <v>2015</v>
      </c>
      <c r="B932">
        <v>3</v>
      </c>
      <c r="C932">
        <v>8</v>
      </c>
      <c r="D932">
        <v>69</v>
      </c>
      <c r="E932" t="s">
        <v>83</v>
      </c>
      <c r="G932" s="154">
        <f>SUM(P932:W932)</f>
        <v>0</v>
      </c>
      <c r="H932" t="s">
        <v>739</v>
      </c>
      <c r="I932" t="s">
        <v>85</v>
      </c>
      <c r="J932" t="s">
        <v>71</v>
      </c>
      <c r="K932" t="s">
        <v>86</v>
      </c>
      <c r="L932">
        <v>217</v>
      </c>
      <c r="M932" t="s">
        <v>82</v>
      </c>
      <c r="N932" t="s">
        <v>3518</v>
      </c>
      <c r="P932" s="154">
        <f>IF(ISERROR(VLOOKUP($H932,Validation!$L$2:$L$64,1,FALSE)),0,1)</f>
        <v>0</v>
      </c>
      <c r="Q932" s="154">
        <f>IF(ISERROR(VLOOKUP($H932,Validation!$M$2:$M$64,1,FALSE)),0,1)</f>
        <v>0</v>
      </c>
      <c r="R932" s="158">
        <f>IF(ISERROR(VLOOKUP($H932,Validation!$N$2:$N$64,1,FALSE)),0,1)</f>
        <v>0</v>
      </c>
      <c r="S932" s="154">
        <f>IF(ISERROR(VLOOKUP($H932,Validation!$O$2:$O$64,1,FALSE)),0,1)</f>
        <v>0</v>
      </c>
      <c r="T932" s="154">
        <f>IF(ISERROR(VLOOKUP($H932,Validation!$P$2:$P$64,1,FALSE)),0,1)</f>
        <v>0</v>
      </c>
      <c r="U932" s="154">
        <f>IF(ISERROR(VLOOKUP($H932,Validation!$Q$2:$Q$64,1,FALSE)),0,1)</f>
        <v>0</v>
      </c>
      <c r="V932" s="154">
        <f>IF(ISERROR(VLOOKUP($H932,Validation!$R$2:$R$64,1,FALSE)),0,1)</f>
        <v>0</v>
      </c>
      <c r="W932" s="154">
        <f>IF(ISERROR(VLOOKUP($H932,Validation!$S$2:$S$64,1,FALSE)),0,1)</f>
        <v>0</v>
      </c>
    </row>
    <row r="933" spans="1:23" ht="15.75" x14ac:dyDescent="0.25">
      <c r="A933" s="155">
        <v>2015</v>
      </c>
      <c r="B933">
        <v>3</v>
      </c>
      <c r="C933">
        <v>9</v>
      </c>
      <c r="D933">
        <v>70</v>
      </c>
      <c r="E933" t="s">
        <v>28</v>
      </c>
      <c r="F933" t="s">
        <v>3568</v>
      </c>
      <c r="G933" s="154">
        <f>SUM(P933:W933)</f>
        <v>0</v>
      </c>
      <c r="H933" t="s">
        <v>3569</v>
      </c>
      <c r="I933" t="s">
        <v>121</v>
      </c>
      <c r="J933" t="s">
        <v>94</v>
      </c>
      <c r="K933" t="s">
        <v>75</v>
      </c>
      <c r="L933">
        <v>191</v>
      </c>
      <c r="M933" t="s">
        <v>98</v>
      </c>
      <c r="N933" t="s">
        <v>1079</v>
      </c>
      <c r="P933" s="154">
        <f>IF(ISERROR(VLOOKUP($H933,Validation!$L$2:$L$64,1,FALSE)),0,1)</f>
        <v>0</v>
      </c>
      <c r="Q933" s="154">
        <f>IF(ISERROR(VLOOKUP($H933,Validation!$M$2:$M$64,1,FALSE)),0,1)</f>
        <v>0</v>
      </c>
      <c r="R933" s="158">
        <f>IF(ISERROR(VLOOKUP($H933,Validation!$N$2:$N$64,1,FALSE)),0,1)</f>
        <v>0</v>
      </c>
      <c r="S933" s="154">
        <f>IF(ISERROR(VLOOKUP($H933,Validation!$O$2:$O$64,1,FALSE)),0,1)</f>
        <v>0</v>
      </c>
      <c r="T933" s="154">
        <f>IF(ISERROR(VLOOKUP($H933,Validation!$P$2:$P$64,1,FALSE)),0,1)</f>
        <v>0</v>
      </c>
      <c r="U933" s="154">
        <f>IF(ISERROR(VLOOKUP($H933,Validation!$Q$2:$Q$64,1,FALSE)),0,1)</f>
        <v>0</v>
      </c>
      <c r="V933" s="154">
        <f>IF(ISERROR(VLOOKUP($H933,Validation!$R$2:$R$64,1,FALSE)),0,1)</f>
        <v>0</v>
      </c>
      <c r="W933" s="154">
        <f>IF(ISERROR(VLOOKUP($H933,Validation!$S$2:$S$64,1,FALSE)),0,1)</f>
        <v>0</v>
      </c>
    </row>
    <row r="934" spans="1:23" ht="15.75" x14ac:dyDescent="0.25">
      <c r="A934" s="155">
        <v>2015</v>
      </c>
      <c r="B934">
        <v>3</v>
      </c>
      <c r="C934">
        <v>10</v>
      </c>
      <c r="D934">
        <v>71</v>
      </c>
      <c r="E934" t="s">
        <v>15</v>
      </c>
      <c r="G934" s="154">
        <f>SUM(P934:W934)</f>
        <v>0</v>
      </c>
      <c r="H934" t="s">
        <v>848</v>
      </c>
      <c r="I934" t="s">
        <v>70</v>
      </c>
      <c r="J934" t="s">
        <v>71</v>
      </c>
      <c r="K934" t="s">
        <v>86</v>
      </c>
      <c r="L934">
        <v>181</v>
      </c>
      <c r="M934" t="s">
        <v>87</v>
      </c>
      <c r="N934" t="s">
        <v>3306</v>
      </c>
      <c r="P934" s="154">
        <f>IF(ISERROR(VLOOKUP($H934,Validation!$L$2:$L$64,1,FALSE)),0,1)</f>
        <v>0</v>
      </c>
      <c r="Q934" s="154">
        <f>IF(ISERROR(VLOOKUP($H934,Validation!$M$2:$M$64,1,FALSE)),0,1)</f>
        <v>0</v>
      </c>
      <c r="R934" s="158">
        <f>IF(ISERROR(VLOOKUP($H934,Validation!$N$2:$N$64,1,FALSE)),0,1)</f>
        <v>0</v>
      </c>
      <c r="S934" s="154">
        <f>IF(ISERROR(VLOOKUP($H934,Validation!$O$2:$O$64,1,FALSE)),0,1)</f>
        <v>0</v>
      </c>
      <c r="T934" s="154">
        <f>IF(ISERROR(VLOOKUP($H934,Validation!$P$2:$P$64,1,FALSE)),0,1)</f>
        <v>0</v>
      </c>
      <c r="U934" s="154">
        <f>IF(ISERROR(VLOOKUP($H934,Validation!$Q$2:$Q$64,1,FALSE)),0,1)</f>
        <v>0</v>
      </c>
      <c r="V934" s="154">
        <f>IF(ISERROR(VLOOKUP($H934,Validation!$R$2:$R$64,1,FALSE)),0,1)</f>
        <v>0</v>
      </c>
      <c r="W934" s="154">
        <f>IF(ISERROR(VLOOKUP($H934,Validation!$S$2:$S$64,1,FALSE)),0,1)</f>
        <v>0</v>
      </c>
    </row>
    <row r="935" spans="1:23" ht="15.75" x14ac:dyDescent="0.25">
      <c r="A935" s="155">
        <v>2015</v>
      </c>
      <c r="B935">
        <v>3</v>
      </c>
      <c r="C935">
        <v>11</v>
      </c>
      <c r="D935">
        <v>72</v>
      </c>
      <c r="E935" t="s">
        <v>32</v>
      </c>
      <c r="F935" t="s">
        <v>3570</v>
      </c>
      <c r="G935" s="154">
        <f>SUM(P935:W935)</f>
        <v>1</v>
      </c>
      <c r="H935" t="s">
        <v>468</v>
      </c>
      <c r="I935" t="s">
        <v>70</v>
      </c>
      <c r="J935" t="s">
        <v>71</v>
      </c>
      <c r="K935" t="s">
        <v>78</v>
      </c>
      <c r="L935">
        <v>160</v>
      </c>
      <c r="M935" t="s">
        <v>73</v>
      </c>
      <c r="N935" t="s">
        <v>1128</v>
      </c>
      <c r="P935" s="154">
        <f>IF(ISERROR(VLOOKUP($H935,Validation!$L$2:$L$64,1,FALSE)),0,1)</f>
        <v>0</v>
      </c>
      <c r="Q935" s="154">
        <f>IF(ISERROR(VLOOKUP($H935,Validation!$M$2:$M$64,1,FALSE)),0,1)</f>
        <v>0</v>
      </c>
      <c r="R935" s="158">
        <f>IF(ISERROR(VLOOKUP($H935,Validation!$N$2:$N$64,1,FALSE)),0,1)</f>
        <v>1</v>
      </c>
      <c r="S935" s="154">
        <f>IF(ISERROR(VLOOKUP($H935,Validation!$O$2:$O$64,1,FALSE)),0,1)</f>
        <v>0</v>
      </c>
      <c r="T935" s="154">
        <f>IF(ISERROR(VLOOKUP($H935,Validation!$P$2:$P$64,1,FALSE)),0,1)</f>
        <v>0</v>
      </c>
      <c r="U935" s="154">
        <f>IF(ISERROR(VLOOKUP($H935,Validation!$Q$2:$Q$64,1,FALSE)),0,1)</f>
        <v>0</v>
      </c>
      <c r="V935" s="154">
        <f>IF(ISERROR(VLOOKUP($H935,Validation!$R$2:$R$64,1,FALSE)),0,1)</f>
        <v>0</v>
      </c>
      <c r="W935" s="154">
        <f>IF(ISERROR(VLOOKUP($H935,Validation!$S$2:$S$64,1,FALSE)),0,1)</f>
        <v>0</v>
      </c>
    </row>
    <row r="936" spans="1:23" ht="15.75" x14ac:dyDescent="0.25">
      <c r="A936" s="155">
        <v>2015</v>
      </c>
      <c r="B936">
        <v>3</v>
      </c>
      <c r="C936">
        <v>12</v>
      </c>
      <c r="D936">
        <v>73</v>
      </c>
      <c r="E936" t="s">
        <v>17</v>
      </c>
      <c r="F936" t="s">
        <v>3571</v>
      </c>
      <c r="G936" s="154">
        <f>SUM(P936:W936)</f>
        <v>0</v>
      </c>
      <c r="H936" t="s">
        <v>1054</v>
      </c>
      <c r="I936" t="s">
        <v>79</v>
      </c>
      <c r="J936" t="s">
        <v>88</v>
      </c>
      <c r="K936" t="s">
        <v>97</v>
      </c>
      <c r="L936">
        <v>163</v>
      </c>
      <c r="M936" t="s">
        <v>93</v>
      </c>
      <c r="N936" t="s">
        <v>3422</v>
      </c>
      <c r="P936" s="154">
        <f>IF(ISERROR(VLOOKUP($H936,Validation!$L$2:$L$64,1,FALSE)),0,1)</f>
        <v>0</v>
      </c>
      <c r="Q936" s="154">
        <f>IF(ISERROR(VLOOKUP($H936,Validation!$M$2:$M$64,1,FALSE)),0,1)</f>
        <v>0</v>
      </c>
      <c r="R936" s="158">
        <f>IF(ISERROR(VLOOKUP($H936,Validation!$N$2:$N$64,1,FALSE)),0,1)</f>
        <v>0</v>
      </c>
      <c r="S936" s="154">
        <f>IF(ISERROR(VLOOKUP($H936,Validation!$O$2:$O$64,1,FALSE)),0,1)</f>
        <v>0</v>
      </c>
      <c r="T936" s="154">
        <f>IF(ISERROR(VLOOKUP($H936,Validation!$P$2:$P$64,1,FALSE)),0,1)</f>
        <v>0</v>
      </c>
      <c r="U936" s="154">
        <f>IF(ISERROR(VLOOKUP($H936,Validation!$Q$2:$Q$64,1,FALSE)),0,1)</f>
        <v>0</v>
      </c>
      <c r="V936" s="154">
        <f>IF(ISERROR(VLOOKUP($H936,Validation!$R$2:$R$64,1,FALSE)),0,1)</f>
        <v>0</v>
      </c>
      <c r="W936" s="154">
        <f>IF(ISERROR(VLOOKUP($H936,Validation!$S$2:$S$64,1,FALSE)),0,1)</f>
        <v>0</v>
      </c>
    </row>
    <row r="937" spans="1:23" ht="15.75" x14ac:dyDescent="0.25">
      <c r="A937" s="155">
        <v>2015</v>
      </c>
      <c r="B937">
        <v>3</v>
      </c>
      <c r="C937">
        <v>13</v>
      </c>
      <c r="D937">
        <v>74</v>
      </c>
      <c r="E937" t="s">
        <v>20</v>
      </c>
      <c r="G937" s="154">
        <f>SUM(P937:W937)</f>
        <v>0</v>
      </c>
      <c r="H937" t="s">
        <v>3572</v>
      </c>
      <c r="I937" t="s">
        <v>70</v>
      </c>
      <c r="J937" t="s">
        <v>81</v>
      </c>
      <c r="K937" t="s">
        <v>91</v>
      </c>
      <c r="L937">
        <v>200</v>
      </c>
      <c r="M937" t="s">
        <v>92</v>
      </c>
      <c r="N937" t="s">
        <v>3297</v>
      </c>
      <c r="P937" s="154">
        <f>IF(ISERROR(VLOOKUP($H937,Validation!$L$2:$L$64,1,FALSE)),0,1)</f>
        <v>0</v>
      </c>
      <c r="Q937" s="154">
        <f>IF(ISERROR(VLOOKUP($H937,Validation!$M$2:$M$64,1,FALSE)),0,1)</f>
        <v>0</v>
      </c>
      <c r="R937" s="158">
        <f>IF(ISERROR(VLOOKUP($H937,Validation!$N$2:$N$64,1,FALSE)),0,1)</f>
        <v>0</v>
      </c>
      <c r="S937" s="154">
        <f>IF(ISERROR(VLOOKUP($H937,Validation!$O$2:$O$64,1,FALSE)),0,1)</f>
        <v>0</v>
      </c>
      <c r="T937" s="154">
        <f>IF(ISERROR(VLOOKUP($H937,Validation!$P$2:$P$64,1,FALSE)),0,1)</f>
        <v>0</v>
      </c>
      <c r="U937" s="154">
        <f>IF(ISERROR(VLOOKUP($H937,Validation!$Q$2:$Q$64,1,FALSE)),0,1)</f>
        <v>0</v>
      </c>
      <c r="V937" s="154">
        <f>IF(ISERROR(VLOOKUP($H937,Validation!$R$2:$R$64,1,FALSE)),0,1)</f>
        <v>0</v>
      </c>
      <c r="W937" s="154">
        <f>IF(ISERROR(VLOOKUP($H937,Validation!$S$2:$S$64,1,FALSE)),0,1)</f>
        <v>0</v>
      </c>
    </row>
    <row r="938" spans="1:23" ht="15.75" x14ac:dyDescent="0.25">
      <c r="A938" s="155">
        <v>2015</v>
      </c>
      <c r="B938">
        <v>3</v>
      </c>
      <c r="C938">
        <v>14</v>
      </c>
      <c r="D938">
        <v>75</v>
      </c>
      <c r="E938" t="s">
        <v>9</v>
      </c>
      <c r="G938" s="154">
        <f>SUM(P938:W938)</f>
        <v>0</v>
      </c>
      <c r="H938" t="s">
        <v>3573</v>
      </c>
      <c r="I938" t="s">
        <v>121</v>
      </c>
      <c r="J938" t="s">
        <v>80</v>
      </c>
      <c r="K938" t="s">
        <v>100</v>
      </c>
      <c r="L938">
        <v>185</v>
      </c>
      <c r="M938" t="s">
        <v>1192</v>
      </c>
      <c r="N938" t="s">
        <v>3574</v>
      </c>
      <c r="P938" s="154">
        <f>IF(ISERROR(VLOOKUP($H938,Validation!$L$2:$L$64,1,FALSE)),0,1)</f>
        <v>0</v>
      </c>
      <c r="Q938" s="154">
        <f>IF(ISERROR(VLOOKUP($H938,Validation!$M$2:$M$64,1,FALSE)),0,1)</f>
        <v>0</v>
      </c>
      <c r="R938" s="158">
        <f>IF(ISERROR(VLOOKUP($H938,Validation!$N$2:$N$64,1,FALSE)),0,1)</f>
        <v>0</v>
      </c>
      <c r="S938" s="154">
        <f>IF(ISERROR(VLOOKUP($H938,Validation!$O$2:$O$64,1,FALSE)),0,1)</f>
        <v>0</v>
      </c>
      <c r="T938" s="154">
        <f>IF(ISERROR(VLOOKUP($H938,Validation!$P$2:$P$64,1,FALSE)),0,1)</f>
        <v>0</v>
      </c>
      <c r="U938" s="154">
        <f>IF(ISERROR(VLOOKUP($H938,Validation!$Q$2:$Q$64,1,FALSE)),0,1)</f>
        <v>0</v>
      </c>
      <c r="V938" s="154">
        <f>IF(ISERROR(VLOOKUP($H938,Validation!$R$2:$R$64,1,FALSE)),0,1)</f>
        <v>0</v>
      </c>
      <c r="W938" s="154">
        <f>IF(ISERROR(VLOOKUP($H938,Validation!$S$2:$S$64,1,FALSE)),0,1)</f>
        <v>0</v>
      </c>
    </row>
    <row r="939" spans="1:23" ht="15.75" x14ac:dyDescent="0.25">
      <c r="A939" s="155">
        <v>2015</v>
      </c>
      <c r="B939">
        <v>3</v>
      </c>
      <c r="C939">
        <v>15</v>
      </c>
      <c r="D939">
        <v>76</v>
      </c>
      <c r="E939" t="s">
        <v>61</v>
      </c>
      <c r="F939" t="s">
        <v>3575</v>
      </c>
      <c r="G939" s="154">
        <f>SUM(P939:W939)</f>
        <v>0</v>
      </c>
      <c r="H939" t="s">
        <v>780</v>
      </c>
      <c r="I939" t="s">
        <v>121</v>
      </c>
      <c r="J939" t="s">
        <v>71</v>
      </c>
      <c r="K939" t="s">
        <v>77</v>
      </c>
      <c r="L939">
        <v>198</v>
      </c>
      <c r="M939" t="s">
        <v>82</v>
      </c>
      <c r="N939" t="s">
        <v>3239</v>
      </c>
      <c r="P939" s="154">
        <f>IF(ISERROR(VLOOKUP($H939,Validation!$L$2:$L$64,1,FALSE)),0,1)</f>
        <v>0</v>
      </c>
      <c r="Q939" s="154">
        <f>IF(ISERROR(VLOOKUP($H939,Validation!$M$2:$M$64,1,FALSE)),0,1)</f>
        <v>0</v>
      </c>
      <c r="R939" s="158">
        <f>IF(ISERROR(VLOOKUP($H939,Validation!$N$2:$N$64,1,FALSE)),0,1)</f>
        <v>0</v>
      </c>
      <c r="S939" s="154">
        <f>IF(ISERROR(VLOOKUP($H939,Validation!$O$2:$O$64,1,FALSE)),0,1)</f>
        <v>0</v>
      </c>
      <c r="T939" s="154">
        <f>IF(ISERROR(VLOOKUP($H939,Validation!$P$2:$P$64,1,FALSE)),0,1)</f>
        <v>0</v>
      </c>
      <c r="U939" s="154">
        <f>IF(ISERROR(VLOOKUP($H939,Validation!$Q$2:$Q$64,1,FALSE)),0,1)</f>
        <v>0</v>
      </c>
      <c r="V939" s="154">
        <f>IF(ISERROR(VLOOKUP($H939,Validation!$R$2:$R$64,1,FALSE)),0,1)</f>
        <v>0</v>
      </c>
      <c r="W939" s="154">
        <f>IF(ISERROR(VLOOKUP($H939,Validation!$S$2:$S$64,1,FALSE)),0,1)</f>
        <v>0</v>
      </c>
    </row>
    <row r="940" spans="1:23" ht="15.75" x14ac:dyDescent="0.25">
      <c r="A940" s="155">
        <v>2015</v>
      </c>
      <c r="B940">
        <v>3</v>
      </c>
      <c r="C940">
        <v>16</v>
      </c>
      <c r="D940">
        <v>77</v>
      </c>
      <c r="E940" t="s">
        <v>19</v>
      </c>
      <c r="F940" t="s">
        <v>3137</v>
      </c>
      <c r="G940" s="154">
        <f>SUM(P940:W940)</f>
        <v>0</v>
      </c>
      <c r="H940" t="s">
        <v>3576</v>
      </c>
      <c r="I940" t="s">
        <v>121</v>
      </c>
      <c r="J940" t="s">
        <v>71</v>
      </c>
      <c r="K940" t="s">
        <v>75</v>
      </c>
      <c r="L940">
        <v>173</v>
      </c>
      <c r="M940" t="s">
        <v>87</v>
      </c>
      <c r="N940" t="s">
        <v>3577</v>
      </c>
      <c r="P940" s="154">
        <f>IF(ISERROR(VLOOKUP($H940,Validation!$L$2:$L$64,1,FALSE)),0,1)</f>
        <v>0</v>
      </c>
      <c r="Q940" s="154">
        <f>IF(ISERROR(VLOOKUP($H940,Validation!$M$2:$M$64,1,FALSE)),0,1)</f>
        <v>0</v>
      </c>
      <c r="R940" s="158">
        <f>IF(ISERROR(VLOOKUP($H940,Validation!$N$2:$N$64,1,FALSE)),0,1)</f>
        <v>0</v>
      </c>
      <c r="S940" s="154">
        <f>IF(ISERROR(VLOOKUP($H940,Validation!$O$2:$O$64,1,FALSE)),0,1)</f>
        <v>0</v>
      </c>
      <c r="T940" s="154">
        <f>IF(ISERROR(VLOOKUP($H940,Validation!$P$2:$P$64,1,FALSE)),0,1)</f>
        <v>0</v>
      </c>
      <c r="U940" s="154">
        <f>IF(ISERROR(VLOOKUP($H940,Validation!$Q$2:$Q$64,1,FALSE)),0,1)</f>
        <v>0</v>
      </c>
      <c r="V940" s="154">
        <f>IF(ISERROR(VLOOKUP($H940,Validation!$R$2:$R$64,1,FALSE)),0,1)</f>
        <v>0</v>
      </c>
      <c r="W940" s="154">
        <f>IF(ISERROR(VLOOKUP($H940,Validation!$S$2:$S$64,1,FALSE)),0,1)</f>
        <v>0</v>
      </c>
    </row>
    <row r="941" spans="1:23" ht="15.75" x14ac:dyDescent="0.25">
      <c r="A941" s="155">
        <v>2015</v>
      </c>
      <c r="B941">
        <v>3</v>
      </c>
      <c r="C941">
        <v>17</v>
      </c>
      <c r="D941">
        <v>78</v>
      </c>
      <c r="E941" t="s">
        <v>35</v>
      </c>
      <c r="G941" s="154">
        <f>SUM(P941:W941)</f>
        <v>0</v>
      </c>
      <c r="H941" t="s">
        <v>3578</v>
      </c>
      <c r="I941" t="s">
        <v>90</v>
      </c>
      <c r="J941" t="s">
        <v>74</v>
      </c>
      <c r="K941" t="s">
        <v>78</v>
      </c>
      <c r="L941">
        <v>185</v>
      </c>
      <c r="M941" t="s">
        <v>93</v>
      </c>
      <c r="N941" t="s">
        <v>1249</v>
      </c>
      <c r="P941" s="154">
        <f>IF(ISERROR(VLOOKUP($H941,Validation!$L$2:$L$64,1,FALSE)),0,1)</f>
        <v>0</v>
      </c>
      <c r="Q941" s="154">
        <f>IF(ISERROR(VLOOKUP($H941,Validation!$M$2:$M$64,1,FALSE)),0,1)</f>
        <v>0</v>
      </c>
      <c r="R941" s="158">
        <f>IF(ISERROR(VLOOKUP($H941,Validation!$N$2:$N$64,1,FALSE)),0,1)</f>
        <v>0</v>
      </c>
      <c r="S941" s="154">
        <f>IF(ISERROR(VLOOKUP($H941,Validation!$O$2:$O$64,1,FALSE)),0,1)</f>
        <v>0</v>
      </c>
      <c r="T941" s="154">
        <f>IF(ISERROR(VLOOKUP($H941,Validation!$P$2:$P$64,1,FALSE)),0,1)</f>
        <v>0</v>
      </c>
      <c r="U941" s="154">
        <f>IF(ISERROR(VLOOKUP($H941,Validation!$Q$2:$Q$64,1,FALSE)),0,1)</f>
        <v>0</v>
      </c>
      <c r="V941" s="154">
        <f>IF(ISERROR(VLOOKUP($H941,Validation!$R$2:$R$64,1,FALSE)),0,1)</f>
        <v>0</v>
      </c>
      <c r="W941" s="154">
        <f>IF(ISERROR(VLOOKUP($H941,Validation!$S$2:$S$64,1,FALSE)),0,1)</f>
        <v>0</v>
      </c>
    </row>
    <row r="942" spans="1:23" ht="15.75" x14ac:dyDescent="0.25">
      <c r="A942" s="155">
        <v>2015</v>
      </c>
      <c r="B942">
        <v>3</v>
      </c>
      <c r="C942">
        <v>18</v>
      </c>
      <c r="D942">
        <v>79</v>
      </c>
      <c r="E942" t="s">
        <v>26</v>
      </c>
      <c r="F942" t="s">
        <v>3579</v>
      </c>
      <c r="G942" s="154">
        <f>SUM(P942:W942)</f>
        <v>0</v>
      </c>
      <c r="H942" t="s">
        <v>1050</v>
      </c>
      <c r="I942" t="s">
        <v>79</v>
      </c>
      <c r="J942" t="s">
        <v>81</v>
      </c>
      <c r="K942" t="s">
        <v>77</v>
      </c>
      <c r="L942">
        <v>198</v>
      </c>
      <c r="M942" t="s">
        <v>82</v>
      </c>
      <c r="N942" t="s">
        <v>3326</v>
      </c>
      <c r="P942" s="154">
        <f>IF(ISERROR(VLOOKUP($H942,Validation!$L$2:$L$64,1,FALSE)),0,1)</f>
        <v>0</v>
      </c>
      <c r="Q942" s="154">
        <f>IF(ISERROR(VLOOKUP($H942,Validation!$M$2:$M$64,1,FALSE)),0,1)</f>
        <v>0</v>
      </c>
      <c r="R942" s="158">
        <f>IF(ISERROR(VLOOKUP($H942,Validation!$N$2:$N$64,1,FALSE)),0,1)</f>
        <v>0</v>
      </c>
      <c r="S942" s="154">
        <f>IF(ISERROR(VLOOKUP($H942,Validation!$O$2:$O$64,1,FALSE)),0,1)</f>
        <v>0</v>
      </c>
      <c r="T942" s="154">
        <f>IF(ISERROR(VLOOKUP($H942,Validation!$P$2:$P$64,1,FALSE)),0,1)</f>
        <v>0</v>
      </c>
      <c r="U942" s="154">
        <f>IF(ISERROR(VLOOKUP($H942,Validation!$Q$2:$Q$64,1,FALSE)),0,1)</f>
        <v>0</v>
      </c>
      <c r="V942" s="154">
        <f>IF(ISERROR(VLOOKUP($H942,Validation!$R$2:$R$64,1,FALSE)),0,1)</f>
        <v>0</v>
      </c>
      <c r="W942" s="154">
        <f>IF(ISERROR(VLOOKUP($H942,Validation!$S$2:$S$64,1,FALSE)),0,1)</f>
        <v>0</v>
      </c>
    </row>
    <row r="943" spans="1:23" ht="15.75" x14ac:dyDescent="0.25">
      <c r="A943" s="155">
        <v>2015</v>
      </c>
      <c r="B943">
        <v>3</v>
      </c>
      <c r="C943">
        <v>19</v>
      </c>
      <c r="D943">
        <v>80</v>
      </c>
      <c r="E943" t="s">
        <v>6</v>
      </c>
      <c r="F943" t="s">
        <v>3580</v>
      </c>
      <c r="G943" s="154">
        <f>SUM(P943:W943)</f>
        <v>0</v>
      </c>
      <c r="H943" t="s">
        <v>3581</v>
      </c>
      <c r="I943" t="s">
        <v>70</v>
      </c>
      <c r="J943" t="s">
        <v>74</v>
      </c>
      <c r="K943" t="s">
        <v>86</v>
      </c>
      <c r="L943">
        <v>196</v>
      </c>
      <c r="M943" t="s">
        <v>93</v>
      </c>
      <c r="N943" t="s">
        <v>3422</v>
      </c>
      <c r="P943" s="154">
        <f>IF(ISERROR(VLOOKUP($H943,Validation!$L$2:$L$64,1,FALSE)),0,1)</f>
        <v>0</v>
      </c>
      <c r="Q943" s="154">
        <f>IF(ISERROR(VLOOKUP($H943,Validation!$M$2:$M$64,1,FALSE)),0,1)</f>
        <v>0</v>
      </c>
      <c r="R943" s="158">
        <f>IF(ISERROR(VLOOKUP($H943,Validation!$N$2:$N$64,1,FALSE)),0,1)</f>
        <v>0</v>
      </c>
      <c r="S943" s="154">
        <f>IF(ISERROR(VLOOKUP($H943,Validation!$O$2:$O$64,1,FALSE)),0,1)</f>
        <v>0</v>
      </c>
      <c r="T943" s="154">
        <f>IF(ISERROR(VLOOKUP($H943,Validation!$P$2:$P$64,1,FALSE)),0,1)</f>
        <v>0</v>
      </c>
      <c r="U943" s="154">
        <f>IF(ISERROR(VLOOKUP($H943,Validation!$Q$2:$Q$64,1,FALSE)),0,1)</f>
        <v>0</v>
      </c>
      <c r="V943" s="154">
        <f>IF(ISERROR(VLOOKUP($H943,Validation!$R$2:$R$64,1,FALSE)),0,1)</f>
        <v>0</v>
      </c>
      <c r="W943" s="154">
        <f>IF(ISERROR(VLOOKUP($H943,Validation!$S$2:$S$64,1,FALSE)),0,1)</f>
        <v>0</v>
      </c>
    </row>
    <row r="944" spans="1:23" ht="15.75" x14ac:dyDescent="0.25">
      <c r="A944" s="155">
        <v>2015</v>
      </c>
      <c r="B944">
        <v>3</v>
      </c>
      <c r="C944">
        <v>20</v>
      </c>
      <c r="D944">
        <v>81</v>
      </c>
      <c r="E944" t="s">
        <v>61</v>
      </c>
      <c r="F944" t="s">
        <v>146</v>
      </c>
      <c r="G944" s="154">
        <f>SUM(P944:W944)</f>
        <v>0</v>
      </c>
      <c r="H944" t="s">
        <v>3582</v>
      </c>
      <c r="I944" t="s">
        <v>90</v>
      </c>
      <c r="J944" t="s">
        <v>74</v>
      </c>
      <c r="K944" t="s">
        <v>72</v>
      </c>
      <c r="L944">
        <v>191</v>
      </c>
      <c r="M944" t="s">
        <v>93</v>
      </c>
      <c r="N944" t="s">
        <v>96</v>
      </c>
      <c r="P944" s="154">
        <f>IF(ISERROR(VLOOKUP($H944,Validation!$L$2:$L$64,1,FALSE)),0,1)</f>
        <v>0</v>
      </c>
      <c r="Q944" s="154">
        <f>IF(ISERROR(VLOOKUP($H944,Validation!$M$2:$M$64,1,FALSE)),0,1)</f>
        <v>0</v>
      </c>
      <c r="R944" s="158">
        <f>IF(ISERROR(VLOOKUP($H944,Validation!$N$2:$N$64,1,FALSE)),0,1)</f>
        <v>0</v>
      </c>
      <c r="S944" s="154">
        <f>IF(ISERROR(VLOOKUP($H944,Validation!$O$2:$O$64,1,FALSE)),0,1)</f>
        <v>0</v>
      </c>
      <c r="T944" s="154">
        <f>IF(ISERROR(VLOOKUP($H944,Validation!$P$2:$P$64,1,FALSE)),0,1)</f>
        <v>0</v>
      </c>
      <c r="U944" s="154">
        <f>IF(ISERROR(VLOOKUP($H944,Validation!$Q$2:$Q$64,1,FALSE)),0,1)</f>
        <v>0</v>
      </c>
      <c r="V944" s="154">
        <f>IF(ISERROR(VLOOKUP($H944,Validation!$R$2:$R$64,1,FALSE)),0,1)</f>
        <v>0</v>
      </c>
      <c r="W944" s="154">
        <f>IF(ISERROR(VLOOKUP($H944,Validation!$S$2:$S$64,1,FALSE)),0,1)</f>
        <v>0</v>
      </c>
    </row>
    <row r="945" spans="1:23" ht="15.75" x14ac:dyDescent="0.25">
      <c r="A945" s="155">
        <v>2015</v>
      </c>
      <c r="B945">
        <v>3</v>
      </c>
      <c r="C945">
        <v>21</v>
      </c>
      <c r="D945">
        <v>82</v>
      </c>
      <c r="E945" t="s">
        <v>25</v>
      </c>
      <c r="G945" s="154">
        <f>SUM(P945:W945)</f>
        <v>0</v>
      </c>
      <c r="H945" t="s">
        <v>1042</v>
      </c>
      <c r="I945" t="s">
        <v>79</v>
      </c>
      <c r="J945" t="s">
        <v>71</v>
      </c>
      <c r="K945" t="s">
        <v>99</v>
      </c>
      <c r="L945">
        <v>182</v>
      </c>
      <c r="M945" t="s">
        <v>73</v>
      </c>
      <c r="N945" t="s">
        <v>1128</v>
      </c>
      <c r="P945" s="154">
        <f>IF(ISERROR(VLOOKUP($H945,Validation!$L$2:$L$64,1,FALSE)),0,1)</f>
        <v>0</v>
      </c>
      <c r="Q945" s="154">
        <f>IF(ISERROR(VLOOKUP($H945,Validation!$M$2:$M$64,1,FALSE)),0,1)</f>
        <v>0</v>
      </c>
      <c r="R945" s="158">
        <f>IF(ISERROR(VLOOKUP($H945,Validation!$N$2:$N$64,1,FALSE)),0,1)</f>
        <v>0</v>
      </c>
      <c r="S945" s="154">
        <f>IF(ISERROR(VLOOKUP($H945,Validation!$O$2:$O$64,1,FALSE)),0,1)</f>
        <v>0</v>
      </c>
      <c r="T945" s="154">
        <f>IF(ISERROR(VLOOKUP($H945,Validation!$P$2:$P$64,1,FALSE)),0,1)</f>
        <v>0</v>
      </c>
      <c r="U945" s="154">
        <f>IF(ISERROR(VLOOKUP($H945,Validation!$Q$2:$Q$64,1,FALSE)),0,1)</f>
        <v>0</v>
      </c>
      <c r="V945" s="154">
        <f>IF(ISERROR(VLOOKUP($H945,Validation!$R$2:$R$64,1,FALSE)),0,1)</f>
        <v>0</v>
      </c>
      <c r="W945" s="154">
        <f>IF(ISERROR(VLOOKUP($H945,Validation!$S$2:$S$64,1,FALSE)),0,1)</f>
        <v>0</v>
      </c>
    </row>
    <row r="946" spans="1:23" ht="15.75" x14ac:dyDescent="0.25">
      <c r="A946" s="155">
        <v>2015</v>
      </c>
      <c r="B946">
        <v>3</v>
      </c>
      <c r="C946">
        <v>22</v>
      </c>
      <c r="D946">
        <v>83</v>
      </c>
      <c r="E946" t="s">
        <v>61</v>
      </c>
      <c r="F946" t="s">
        <v>3583</v>
      </c>
      <c r="G946" s="154">
        <f>SUM(P946:W946)</f>
        <v>0</v>
      </c>
      <c r="H946" t="s">
        <v>776</v>
      </c>
      <c r="I946" t="s">
        <v>85</v>
      </c>
      <c r="J946" t="s">
        <v>94</v>
      </c>
      <c r="K946" t="s">
        <v>72</v>
      </c>
      <c r="L946">
        <v>180</v>
      </c>
      <c r="M946" t="s">
        <v>95</v>
      </c>
      <c r="N946" t="s">
        <v>3275</v>
      </c>
      <c r="P946" s="154">
        <f>IF(ISERROR(VLOOKUP($H946,Validation!$L$2:$L$64,1,FALSE)),0,1)</f>
        <v>0</v>
      </c>
      <c r="Q946" s="154">
        <f>IF(ISERROR(VLOOKUP($H946,Validation!$M$2:$M$64,1,FALSE)),0,1)</f>
        <v>0</v>
      </c>
      <c r="R946" s="158">
        <f>IF(ISERROR(VLOOKUP($H946,Validation!$N$2:$N$64,1,FALSE)),0,1)</f>
        <v>0</v>
      </c>
      <c r="S946" s="154">
        <f>IF(ISERROR(VLOOKUP($H946,Validation!$O$2:$O$64,1,FALSE)),0,1)</f>
        <v>0</v>
      </c>
      <c r="T946" s="154">
        <f>IF(ISERROR(VLOOKUP($H946,Validation!$P$2:$P$64,1,FALSE)),0,1)</f>
        <v>0</v>
      </c>
      <c r="U946" s="154">
        <f>IF(ISERROR(VLOOKUP($H946,Validation!$Q$2:$Q$64,1,FALSE)),0,1)</f>
        <v>0</v>
      </c>
      <c r="V946" s="154">
        <f>IF(ISERROR(VLOOKUP($H946,Validation!$R$2:$R$64,1,FALSE)),0,1)</f>
        <v>0</v>
      </c>
      <c r="W946" s="154">
        <f>IF(ISERROR(VLOOKUP($H946,Validation!$S$2:$S$64,1,FALSE)),0,1)</f>
        <v>0</v>
      </c>
    </row>
    <row r="947" spans="1:23" ht="15.75" x14ac:dyDescent="0.25">
      <c r="A947" s="155">
        <v>2015</v>
      </c>
      <c r="B947">
        <v>3</v>
      </c>
      <c r="C947">
        <v>23</v>
      </c>
      <c r="D947">
        <v>84</v>
      </c>
      <c r="E947" t="s">
        <v>6</v>
      </c>
      <c r="F947" t="s">
        <v>3584</v>
      </c>
      <c r="G947" s="154">
        <f>SUM(P947:W947)</f>
        <v>0</v>
      </c>
      <c r="H947" t="s">
        <v>651</v>
      </c>
      <c r="I947" t="s">
        <v>85</v>
      </c>
      <c r="J947" t="s">
        <v>71</v>
      </c>
      <c r="K947" t="s">
        <v>78</v>
      </c>
      <c r="L947">
        <v>171</v>
      </c>
      <c r="M947" t="s">
        <v>82</v>
      </c>
      <c r="N947" t="s">
        <v>3497</v>
      </c>
      <c r="P947" s="154">
        <f>IF(ISERROR(VLOOKUP($H947,Validation!$L$2:$L$64,1,FALSE)),0,1)</f>
        <v>0</v>
      </c>
      <c r="Q947" s="154">
        <f>IF(ISERROR(VLOOKUP($H947,Validation!$M$2:$M$64,1,FALSE)),0,1)</f>
        <v>0</v>
      </c>
      <c r="R947" s="158">
        <f>IF(ISERROR(VLOOKUP($H947,Validation!$N$2:$N$64,1,FALSE)),0,1)</f>
        <v>0</v>
      </c>
      <c r="S947" s="154">
        <f>IF(ISERROR(VLOOKUP($H947,Validation!$O$2:$O$64,1,FALSE)),0,1)</f>
        <v>0</v>
      </c>
      <c r="T947" s="154">
        <f>IF(ISERROR(VLOOKUP($H947,Validation!$P$2:$P$64,1,FALSE)),0,1)</f>
        <v>0</v>
      </c>
      <c r="U947" s="154">
        <f>IF(ISERROR(VLOOKUP($H947,Validation!$Q$2:$Q$64,1,FALSE)),0,1)</f>
        <v>0</v>
      </c>
      <c r="V947" s="154">
        <f>IF(ISERROR(VLOOKUP($H947,Validation!$R$2:$R$64,1,FALSE)),0,1)</f>
        <v>0</v>
      </c>
      <c r="W947" s="154">
        <f>IF(ISERROR(VLOOKUP($H947,Validation!$S$2:$S$64,1,FALSE)),0,1)</f>
        <v>0</v>
      </c>
    </row>
    <row r="948" spans="1:23" ht="15.75" x14ac:dyDescent="0.25">
      <c r="A948" s="155">
        <v>2015</v>
      </c>
      <c r="B948">
        <v>3</v>
      </c>
      <c r="C948">
        <v>24</v>
      </c>
      <c r="D948">
        <v>85</v>
      </c>
      <c r="E948" t="s">
        <v>3081</v>
      </c>
      <c r="G948" s="154">
        <f>SUM(P948:W948)</f>
        <v>0</v>
      </c>
      <c r="H948" t="s">
        <v>3585</v>
      </c>
      <c r="I948" t="s">
        <v>70</v>
      </c>
      <c r="J948" t="s">
        <v>74</v>
      </c>
      <c r="K948" t="s">
        <v>72</v>
      </c>
      <c r="L948">
        <v>179</v>
      </c>
      <c r="M948" t="s">
        <v>93</v>
      </c>
      <c r="N948" t="s">
        <v>1144</v>
      </c>
      <c r="P948" s="154">
        <f>IF(ISERROR(VLOOKUP($H948,Validation!$L$2:$L$64,1,FALSE)),0,1)</f>
        <v>0</v>
      </c>
      <c r="Q948" s="154">
        <f>IF(ISERROR(VLOOKUP($H948,Validation!$M$2:$M$64,1,FALSE)),0,1)</f>
        <v>0</v>
      </c>
      <c r="R948" s="158">
        <f>IF(ISERROR(VLOOKUP($H948,Validation!$N$2:$N$64,1,FALSE)),0,1)</f>
        <v>0</v>
      </c>
      <c r="S948" s="154">
        <f>IF(ISERROR(VLOOKUP($H948,Validation!$O$2:$O$64,1,FALSE)),0,1)</f>
        <v>0</v>
      </c>
      <c r="T948" s="154">
        <f>IF(ISERROR(VLOOKUP($H948,Validation!$P$2:$P$64,1,FALSE)),0,1)</f>
        <v>0</v>
      </c>
      <c r="U948" s="154">
        <f>IF(ISERROR(VLOOKUP($H948,Validation!$Q$2:$Q$64,1,FALSE)),0,1)</f>
        <v>0</v>
      </c>
      <c r="V948" s="154">
        <f>IF(ISERROR(VLOOKUP($H948,Validation!$R$2:$R$64,1,FALSE)),0,1)</f>
        <v>0</v>
      </c>
      <c r="W948" s="154">
        <f>IF(ISERROR(VLOOKUP($H948,Validation!$S$2:$S$64,1,FALSE)),0,1)</f>
        <v>0</v>
      </c>
    </row>
    <row r="949" spans="1:23" ht="15.75" x14ac:dyDescent="0.25">
      <c r="A949" s="155">
        <v>2015</v>
      </c>
      <c r="B949">
        <v>3</v>
      </c>
      <c r="C949">
        <v>25</v>
      </c>
      <c r="D949">
        <v>86</v>
      </c>
      <c r="E949" t="s">
        <v>30</v>
      </c>
      <c r="F949" t="s">
        <v>3586</v>
      </c>
      <c r="G949" s="154">
        <f>SUM(P949:W949)</f>
        <v>0</v>
      </c>
      <c r="H949" t="s">
        <v>3587</v>
      </c>
      <c r="I949" t="s">
        <v>121</v>
      </c>
      <c r="J949" t="s">
        <v>74</v>
      </c>
      <c r="K949" t="s">
        <v>75</v>
      </c>
      <c r="L949">
        <v>195</v>
      </c>
      <c r="M949" t="s">
        <v>1095</v>
      </c>
      <c r="N949" t="s">
        <v>3588</v>
      </c>
      <c r="P949" s="154">
        <f>IF(ISERROR(VLOOKUP($H949,Validation!$L$2:$L$64,1,FALSE)),0,1)</f>
        <v>0</v>
      </c>
      <c r="Q949" s="154">
        <f>IF(ISERROR(VLOOKUP($H949,Validation!$M$2:$M$64,1,FALSE)),0,1)</f>
        <v>0</v>
      </c>
      <c r="R949" s="158">
        <f>IF(ISERROR(VLOOKUP($H949,Validation!$N$2:$N$64,1,FALSE)),0,1)</f>
        <v>0</v>
      </c>
      <c r="S949" s="154">
        <f>IF(ISERROR(VLOOKUP($H949,Validation!$O$2:$O$64,1,FALSE)),0,1)</f>
        <v>0</v>
      </c>
      <c r="T949" s="154">
        <f>IF(ISERROR(VLOOKUP($H949,Validation!$P$2:$P$64,1,FALSE)),0,1)</f>
        <v>0</v>
      </c>
      <c r="U949" s="154">
        <f>IF(ISERROR(VLOOKUP($H949,Validation!$Q$2:$Q$64,1,FALSE)),0,1)</f>
        <v>0</v>
      </c>
      <c r="V949" s="154">
        <f>IF(ISERROR(VLOOKUP($H949,Validation!$R$2:$R$64,1,FALSE)),0,1)</f>
        <v>0</v>
      </c>
      <c r="W949" s="154">
        <f>IF(ISERROR(VLOOKUP($H949,Validation!$S$2:$S$64,1,FALSE)),0,1)</f>
        <v>0</v>
      </c>
    </row>
    <row r="950" spans="1:23" ht="15.75" x14ac:dyDescent="0.25">
      <c r="A950" s="155">
        <v>2015</v>
      </c>
      <c r="B950">
        <v>3</v>
      </c>
      <c r="C950">
        <v>26</v>
      </c>
      <c r="D950">
        <v>87</v>
      </c>
      <c r="E950" t="s">
        <v>22</v>
      </c>
      <c r="G950" s="154">
        <f>SUM(P950:W950)</f>
        <v>0</v>
      </c>
      <c r="H950" t="s">
        <v>3589</v>
      </c>
      <c r="I950" t="s">
        <v>70</v>
      </c>
      <c r="J950" t="s">
        <v>94</v>
      </c>
      <c r="K950" t="s">
        <v>75</v>
      </c>
      <c r="L950">
        <v>194</v>
      </c>
      <c r="M950" t="s">
        <v>98</v>
      </c>
      <c r="N950" t="s">
        <v>1139</v>
      </c>
      <c r="P950" s="154">
        <f>IF(ISERROR(VLOOKUP($H950,Validation!$L$2:$L$64,1,FALSE)),0,1)</f>
        <v>0</v>
      </c>
      <c r="Q950" s="154">
        <f>IF(ISERROR(VLOOKUP($H950,Validation!$M$2:$M$64,1,FALSE)),0,1)</f>
        <v>0</v>
      </c>
      <c r="R950" s="158">
        <f>IF(ISERROR(VLOOKUP($H950,Validation!$N$2:$N$64,1,FALSE)),0,1)</f>
        <v>0</v>
      </c>
      <c r="S950" s="154">
        <f>IF(ISERROR(VLOOKUP($H950,Validation!$O$2:$O$64,1,FALSE)),0,1)</f>
        <v>0</v>
      </c>
      <c r="T950" s="154">
        <f>IF(ISERROR(VLOOKUP($H950,Validation!$P$2:$P$64,1,FALSE)),0,1)</f>
        <v>0</v>
      </c>
      <c r="U950" s="154">
        <f>IF(ISERROR(VLOOKUP($H950,Validation!$Q$2:$Q$64,1,FALSE)),0,1)</f>
        <v>0</v>
      </c>
      <c r="V950" s="154">
        <f>IF(ISERROR(VLOOKUP($H950,Validation!$R$2:$R$64,1,FALSE)),0,1)</f>
        <v>0</v>
      </c>
      <c r="W950" s="154">
        <f>IF(ISERROR(VLOOKUP($H950,Validation!$S$2:$S$64,1,FALSE)),0,1)</f>
        <v>0</v>
      </c>
    </row>
    <row r="951" spans="1:23" ht="15.75" x14ac:dyDescent="0.25">
      <c r="A951" s="155">
        <v>2015</v>
      </c>
      <c r="B951">
        <v>3</v>
      </c>
      <c r="C951">
        <v>27</v>
      </c>
      <c r="D951">
        <v>88</v>
      </c>
      <c r="E951" t="s">
        <v>19</v>
      </c>
      <c r="F951" t="s">
        <v>3590</v>
      </c>
      <c r="G951" s="154">
        <f>SUM(P951:W951)</f>
        <v>0</v>
      </c>
      <c r="H951" t="s">
        <v>430</v>
      </c>
      <c r="I951" t="s">
        <v>79</v>
      </c>
      <c r="J951" t="s">
        <v>71</v>
      </c>
      <c r="K951" t="s">
        <v>77</v>
      </c>
      <c r="L951">
        <v>205</v>
      </c>
      <c r="M951" t="s">
        <v>73</v>
      </c>
      <c r="N951" t="s">
        <v>1168</v>
      </c>
      <c r="P951" s="154">
        <f>IF(ISERROR(VLOOKUP($H951,Validation!$L$2:$L$64,1,FALSE)),0,1)</f>
        <v>0</v>
      </c>
      <c r="Q951" s="154">
        <f>IF(ISERROR(VLOOKUP($H951,Validation!$M$2:$M$64,1,FALSE)),0,1)</f>
        <v>0</v>
      </c>
      <c r="R951" s="158">
        <f>IF(ISERROR(VLOOKUP($H951,Validation!$N$2:$N$64,1,FALSE)),0,1)</f>
        <v>0</v>
      </c>
      <c r="S951" s="154">
        <f>IF(ISERROR(VLOOKUP($H951,Validation!$O$2:$O$64,1,FALSE)),0,1)</f>
        <v>0</v>
      </c>
      <c r="T951" s="154">
        <f>IF(ISERROR(VLOOKUP($H951,Validation!$P$2:$P$64,1,FALSE)),0,1)</f>
        <v>0</v>
      </c>
      <c r="U951" s="154">
        <f>IF(ISERROR(VLOOKUP($H951,Validation!$Q$2:$Q$64,1,FALSE)),0,1)</f>
        <v>0</v>
      </c>
      <c r="V951" s="154">
        <f>IF(ISERROR(VLOOKUP($H951,Validation!$R$2:$R$64,1,FALSE)),0,1)</f>
        <v>0</v>
      </c>
      <c r="W951" s="154">
        <f>IF(ISERROR(VLOOKUP($H951,Validation!$S$2:$S$64,1,FALSE)),0,1)</f>
        <v>0</v>
      </c>
    </row>
    <row r="952" spans="1:23" ht="15.75" x14ac:dyDescent="0.25">
      <c r="A952" s="155">
        <v>2015</v>
      </c>
      <c r="B952">
        <v>3</v>
      </c>
      <c r="C952">
        <v>28</v>
      </c>
      <c r="D952">
        <v>89</v>
      </c>
      <c r="E952" t="s">
        <v>26</v>
      </c>
      <c r="G952" s="154">
        <f>SUM(P952:W952)</f>
        <v>0</v>
      </c>
      <c r="H952" t="s">
        <v>906</v>
      </c>
      <c r="I952" t="s">
        <v>70</v>
      </c>
      <c r="J952" t="s">
        <v>88</v>
      </c>
      <c r="K952" t="s">
        <v>99</v>
      </c>
      <c r="L952">
        <v>198</v>
      </c>
      <c r="M952" t="s">
        <v>89</v>
      </c>
      <c r="N952" t="s">
        <v>1074</v>
      </c>
      <c r="P952" s="154">
        <f>IF(ISERROR(VLOOKUP($H952,Validation!$L$2:$L$64,1,FALSE)),0,1)</f>
        <v>0</v>
      </c>
      <c r="Q952" s="154">
        <f>IF(ISERROR(VLOOKUP($H952,Validation!$M$2:$M$64,1,FALSE)),0,1)</f>
        <v>0</v>
      </c>
      <c r="R952" s="158">
        <f>IF(ISERROR(VLOOKUP($H952,Validation!$N$2:$N$64,1,FALSE)),0,1)</f>
        <v>0</v>
      </c>
      <c r="S952" s="154">
        <f>IF(ISERROR(VLOOKUP($H952,Validation!$O$2:$O$64,1,FALSE)),0,1)</f>
        <v>0</v>
      </c>
      <c r="T952" s="154">
        <f>IF(ISERROR(VLOOKUP($H952,Validation!$P$2:$P$64,1,FALSE)),0,1)</f>
        <v>0</v>
      </c>
      <c r="U952" s="154">
        <f>IF(ISERROR(VLOOKUP($H952,Validation!$Q$2:$Q$64,1,FALSE)),0,1)</f>
        <v>0</v>
      </c>
      <c r="V952" s="154">
        <f>IF(ISERROR(VLOOKUP($H952,Validation!$R$2:$R$64,1,FALSE)),0,1)</f>
        <v>0</v>
      </c>
      <c r="W952" s="154">
        <f>IF(ISERROR(VLOOKUP($H952,Validation!$S$2:$S$64,1,FALSE)),0,1)</f>
        <v>0</v>
      </c>
    </row>
    <row r="953" spans="1:23" ht="15.75" x14ac:dyDescent="0.25">
      <c r="A953" s="155">
        <v>2015</v>
      </c>
      <c r="B953">
        <v>3</v>
      </c>
      <c r="C953">
        <v>29</v>
      </c>
      <c r="D953">
        <v>90</v>
      </c>
      <c r="E953" t="s">
        <v>28</v>
      </c>
      <c r="F953" t="s">
        <v>3591</v>
      </c>
      <c r="G953" s="154">
        <f>SUM(P953:W953)</f>
        <v>0</v>
      </c>
      <c r="H953" t="s">
        <v>3592</v>
      </c>
      <c r="I953" t="s">
        <v>121</v>
      </c>
      <c r="J953" t="s">
        <v>1151</v>
      </c>
      <c r="K953" t="s">
        <v>75</v>
      </c>
      <c r="L953">
        <v>180</v>
      </c>
      <c r="M953" t="s">
        <v>3476</v>
      </c>
      <c r="N953" t="s">
        <v>3593</v>
      </c>
      <c r="P953" s="154">
        <f>IF(ISERROR(VLOOKUP($H953,Validation!$L$2:$L$64,1,FALSE)),0,1)</f>
        <v>0</v>
      </c>
      <c r="Q953" s="154">
        <f>IF(ISERROR(VLOOKUP($H953,Validation!$M$2:$M$64,1,FALSE)),0,1)</f>
        <v>0</v>
      </c>
      <c r="R953" s="158">
        <f>IF(ISERROR(VLOOKUP($H953,Validation!$N$2:$N$64,1,FALSE)),0,1)</f>
        <v>0</v>
      </c>
      <c r="S953" s="154">
        <f>IF(ISERROR(VLOOKUP($H953,Validation!$O$2:$O$64,1,FALSE)),0,1)</f>
        <v>0</v>
      </c>
      <c r="T953" s="154">
        <f>IF(ISERROR(VLOOKUP($H953,Validation!$P$2:$P$64,1,FALSE)),0,1)</f>
        <v>0</v>
      </c>
      <c r="U953" s="154">
        <f>IF(ISERROR(VLOOKUP($H953,Validation!$Q$2:$Q$64,1,FALSE)),0,1)</f>
        <v>0</v>
      </c>
      <c r="V953" s="154">
        <f>IF(ISERROR(VLOOKUP($H953,Validation!$R$2:$R$64,1,FALSE)),0,1)</f>
        <v>0</v>
      </c>
      <c r="W953" s="154">
        <f>IF(ISERROR(VLOOKUP($H953,Validation!$S$2:$S$64,1,FALSE)),0,1)</f>
        <v>0</v>
      </c>
    </row>
    <row r="954" spans="1:23" ht="15.75" x14ac:dyDescent="0.25">
      <c r="A954" s="155">
        <v>2015</v>
      </c>
      <c r="B954">
        <v>3</v>
      </c>
      <c r="C954">
        <v>30</v>
      </c>
      <c r="D954">
        <v>91</v>
      </c>
      <c r="E954" t="s">
        <v>13</v>
      </c>
      <c r="G954" s="154">
        <f>SUM(P954:W954)</f>
        <v>0</v>
      </c>
      <c r="H954" t="s">
        <v>3594</v>
      </c>
      <c r="I954" t="s">
        <v>79</v>
      </c>
      <c r="J954" t="s">
        <v>74</v>
      </c>
      <c r="K954" t="s">
        <v>75</v>
      </c>
      <c r="L954">
        <v>201</v>
      </c>
      <c r="M954" t="s">
        <v>93</v>
      </c>
      <c r="N954" t="s">
        <v>1222</v>
      </c>
      <c r="P954" s="154">
        <f>IF(ISERROR(VLOOKUP($H954,Validation!$L$2:$L$64,1,FALSE)),0,1)</f>
        <v>0</v>
      </c>
      <c r="Q954" s="154">
        <f>IF(ISERROR(VLOOKUP($H954,Validation!$M$2:$M$64,1,FALSE)),0,1)</f>
        <v>0</v>
      </c>
      <c r="R954" s="158">
        <f>IF(ISERROR(VLOOKUP($H954,Validation!$N$2:$N$64,1,FALSE)),0,1)</f>
        <v>0</v>
      </c>
      <c r="S954" s="154">
        <f>IF(ISERROR(VLOOKUP($H954,Validation!$O$2:$O$64,1,FALSE)),0,1)</f>
        <v>0</v>
      </c>
      <c r="T954" s="154">
        <f>IF(ISERROR(VLOOKUP($H954,Validation!$P$2:$P$64,1,FALSE)),0,1)</f>
        <v>0</v>
      </c>
      <c r="U954" s="154">
        <f>IF(ISERROR(VLOOKUP($H954,Validation!$Q$2:$Q$64,1,FALSE)),0,1)</f>
        <v>0</v>
      </c>
      <c r="V954" s="154">
        <f>IF(ISERROR(VLOOKUP($H954,Validation!$R$2:$R$64,1,FALSE)),0,1)</f>
        <v>0</v>
      </c>
      <c r="W954" s="154">
        <f>IF(ISERROR(VLOOKUP($H954,Validation!$S$2:$S$64,1,FALSE)),0,1)</f>
        <v>0</v>
      </c>
    </row>
    <row r="955" spans="1:23" ht="15.75" x14ac:dyDescent="0.25">
      <c r="A955" s="155">
        <v>2015</v>
      </c>
      <c r="B955">
        <v>4</v>
      </c>
      <c r="C955">
        <v>1</v>
      </c>
      <c r="D955">
        <v>92</v>
      </c>
      <c r="E955" t="s">
        <v>10</v>
      </c>
      <c r="G955" s="154">
        <f>SUM(P955:W955)</f>
        <v>0</v>
      </c>
      <c r="H955" t="s">
        <v>3595</v>
      </c>
      <c r="I955" t="s">
        <v>79</v>
      </c>
      <c r="J955" t="s">
        <v>74</v>
      </c>
      <c r="K955" t="s">
        <v>86</v>
      </c>
      <c r="L955">
        <v>189</v>
      </c>
      <c r="M955" t="s">
        <v>3108</v>
      </c>
      <c r="N955" t="s">
        <v>3596</v>
      </c>
      <c r="P955" s="154">
        <f>IF(ISERROR(VLOOKUP($H955,Validation!$L$2:$L$64,1,FALSE)),0,1)</f>
        <v>0</v>
      </c>
      <c r="Q955" s="154">
        <f>IF(ISERROR(VLOOKUP($H955,Validation!$M$2:$M$64,1,FALSE)),0,1)</f>
        <v>0</v>
      </c>
      <c r="R955" s="158">
        <f>IF(ISERROR(VLOOKUP($H955,Validation!$N$2:$N$64,1,FALSE)),0,1)</f>
        <v>0</v>
      </c>
      <c r="S955" s="154">
        <f>IF(ISERROR(VLOOKUP($H955,Validation!$O$2:$O$64,1,FALSE)),0,1)</f>
        <v>0</v>
      </c>
      <c r="T955" s="154">
        <f>IF(ISERROR(VLOOKUP($H955,Validation!$P$2:$P$64,1,FALSE)),0,1)</f>
        <v>0</v>
      </c>
      <c r="U955" s="154">
        <f>IF(ISERROR(VLOOKUP($H955,Validation!$Q$2:$Q$64,1,FALSE)),0,1)</f>
        <v>0</v>
      </c>
      <c r="V955" s="154">
        <f>IF(ISERROR(VLOOKUP($H955,Validation!$R$2:$R$64,1,FALSE)),0,1)</f>
        <v>0</v>
      </c>
      <c r="W955" s="154">
        <f>IF(ISERROR(VLOOKUP($H955,Validation!$S$2:$S$64,1,FALSE)),0,1)</f>
        <v>0</v>
      </c>
    </row>
    <row r="956" spans="1:23" ht="15.75" x14ac:dyDescent="0.25">
      <c r="A956" s="155">
        <v>2015</v>
      </c>
      <c r="B956">
        <v>4</v>
      </c>
      <c r="C956">
        <v>2</v>
      </c>
      <c r="D956">
        <v>93</v>
      </c>
      <c r="E956" t="s">
        <v>11</v>
      </c>
      <c r="F956" t="s">
        <v>3597</v>
      </c>
      <c r="G956" s="154">
        <f>SUM(P956:W956)</f>
        <v>0</v>
      </c>
      <c r="H956" t="s">
        <v>910</v>
      </c>
      <c r="I956" t="s">
        <v>121</v>
      </c>
      <c r="J956" t="s">
        <v>71</v>
      </c>
      <c r="K956" t="s">
        <v>75</v>
      </c>
      <c r="L956">
        <v>199</v>
      </c>
      <c r="M956" t="s">
        <v>87</v>
      </c>
      <c r="N956" t="s">
        <v>3598</v>
      </c>
      <c r="P956" s="154">
        <f>IF(ISERROR(VLOOKUP($H956,Validation!$L$2:$L$64,1,FALSE)),0,1)</f>
        <v>0</v>
      </c>
      <c r="Q956" s="154">
        <f>IF(ISERROR(VLOOKUP($H956,Validation!$M$2:$M$64,1,FALSE)),0,1)</f>
        <v>0</v>
      </c>
      <c r="R956" s="158">
        <f>IF(ISERROR(VLOOKUP($H956,Validation!$N$2:$N$64,1,FALSE)),0,1)</f>
        <v>0</v>
      </c>
      <c r="S956" s="154">
        <f>IF(ISERROR(VLOOKUP($H956,Validation!$O$2:$O$64,1,FALSE)),0,1)</f>
        <v>0</v>
      </c>
      <c r="T956" s="154">
        <f>IF(ISERROR(VLOOKUP($H956,Validation!$P$2:$P$64,1,FALSE)),0,1)</f>
        <v>0</v>
      </c>
      <c r="U956" s="154">
        <f>IF(ISERROR(VLOOKUP($H956,Validation!$Q$2:$Q$64,1,FALSE)),0,1)</f>
        <v>0</v>
      </c>
      <c r="V956" s="154">
        <f>IF(ISERROR(VLOOKUP($H956,Validation!$R$2:$R$64,1,FALSE)),0,1)</f>
        <v>0</v>
      </c>
      <c r="W956" s="154">
        <f>IF(ISERROR(VLOOKUP($H956,Validation!$S$2:$S$64,1,FALSE)),0,1)</f>
        <v>0</v>
      </c>
    </row>
    <row r="957" spans="1:23" ht="15.75" x14ac:dyDescent="0.25">
      <c r="A957" s="155">
        <v>2015</v>
      </c>
      <c r="B957">
        <v>4</v>
      </c>
      <c r="C957">
        <v>3</v>
      </c>
      <c r="D957">
        <v>94</v>
      </c>
      <c r="E957" t="s">
        <v>31</v>
      </c>
      <c r="F957" t="s">
        <v>3599</v>
      </c>
      <c r="G957" s="154">
        <f>SUM(P957:W957)</f>
        <v>0</v>
      </c>
      <c r="H957" t="s">
        <v>358</v>
      </c>
      <c r="I957" t="s">
        <v>70</v>
      </c>
      <c r="J957" t="s">
        <v>71</v>
      </c>
      <c r="K957" t="s">
        <v>75</v>
      </c>
      <c r="L957">
        <v>202</v>
      </c>
      <c r="M957" t="s">
        <v>82</v>
      </c>
      <c r="N957" t="s">
        <v>1121</v>
      </c>
      <c r="P957" s="154">
        <f>IF(ISERROR(VLOOKUP($H957,Validation!$L$2:$L$64,1,FALSE)),0,1)</f>
        <v>0</v>
      </c>
      <c r="Q957" s="154">
        <f>IF(ISERROR(VLOOKUP($H957,Validation!$M$2:$M$64,1,FALSE)),0,1)</f>
        <v>0</v>
      </c>
      <c r="R957" s="158">
        <f>IF(ISERROR(VLOOKUP($H957,Validation!$N$2:$N$64,1,FALSE)),0,1)</f>
        <v>0</v>
      </c>
      <c r="S957" s="154">
        <f>IF(ISERROR(VLOOKUP($H957,Validation!$O$2:$O$64,1,FALSE)),0,1)</f>
        <v>0</v>
      </c>
      <c r="T957" s="154">
        <f>IF(ISERROR(VLOOKUP($H957,Validation!$P$2:$P$64,1,FALSE)),0,1)</f>
        <v>0</v>
      </c>
      <c r="U957" s="154">
        <f>IF(ISERROR(VLOOKUP($H957,Validation!$Q$2:$Q$64,1,FALSE)),0,1)</f>
        <v>0</v>
      </c>
      <c r="V957" s="154">
        <f>IF(ISERROR(VLOOKUP($H957,Validation!$R$2:$R$64,1,FALSE)),0,1)</f>
        <v>0</v>
      </c>
      <c r="W957" s="154">
        <f>IF(ISERROR(VLOOKUP($H957,Validation!$S$2:$S$64,1,FALSE)),0,1)</f>
        <v>0</v>
      </c>
    </row>
    <row r="958" spans="1:23" ht="15.75" x14ac:dyDescent="0.25">
      <c r="A958" s="155">
        <v>2015</v>
      </c>
      <c r="B958">
        <v>4</v>
      </c>
      <c r="C958">
        <v>4</v>
      </c>
      <c r="D958">
        <v>95</v>
      </c>
      <c r="E958" t="s">
        <v>33</v>
      </c>
      <c r="G958" s="154">
        <f>SUM(P958:W958)</f>
        <v>0</v>
      </c>
      <c r="H958" t="s">
        <v>3600</v>
      </c>
      <c r="I958" t="s">
        <v>79</v>
      </c>
      <c r="J958" t="s">
        <v>94</v>
      </c>
      <c r="K958" t="s">
        <v>78</v>
      </c>
      <c r="L958">
        <v>161</v>
      </c>
      <c r="M958" t="s">
        <v>98</v>
      </c>
      <c r="N958" t="s">
        <v>3601</v>
      </c>
      <c r="P958" s="154">
        <f>IF(ISERROR(VLOOKUP($H958,Validation!$L$2:$L$64,1,FALSE)),0,1)</f>
        <v>0</v>
      </c>
      <c r="Q958" s="154">
        <f>IF(ISERROR(VLOOKUP($H958,Validation!$M$2:$M$64,1,FALSE)),0,1)</f>
        <v>0</v>
      </c>
      <c r="R958" s="158">
        <f>IF(ISERROR(VLOOKUP($H958,Validation!$N$2:$N$64,1,FALSE)),0,1)</f>
        <v>0</v>
      </c>
      <c r="S958" s="154">
        <f>IF(ISERROR(VLOOKUP($H958,Validation!$O$2:$O$64,1,FALSE)),0,1)</f>
        <v>0</v>
      </c>
      <c r="T958" s="154">
        <f>IF(ISERROR(VLOOKUP($H958,Validation!$P$2:$P$64,1,FALSE)),0,1)</f>
        <v>0</v>
      </c>
      <c r="U958" s="154">
        <f>IF(ISERROR(VLOOKUP($H958,Validation!$Q$2:$Q$64,1,FALSE)),0,1)</f>
        <v>0</v>
      </c>
      <c r="V958" s="154">
        <f>IF(ISERROR(VLOOKUP($H958,Validation!$R$2:$R$64,1,FALSE)),0,1)</f>
        <v>0</v>
      </c>
      <c r="W958" s="154">
        <f>IF(ISERROR(VLOOKUP($H958,Validation!$S$2:$S$64,1,FALSE)),0,1)</f>
        <v>0</v>
      </c>
    </row>
    <row r="959" spans="1:23" ht="15.75" x14ac:dyDescent="0.25">
      <c r="A959" s="155">
        <v>2015</v>
      </c>
      <c r="B959">
        <v>4</v>
      </c>
      <c r="C959">
        <v>5</v>
      </c>
      <c r="D959">
        <v>96</v>
      </c>
      <c r="E959" t="s">
        <v>11</v>
      </c>
      <c r="G959" s="154">
        <f>SUM(P959:W959)</f>
        <v>0</v>
      </c>
      <c r="H959" t="s">
        <v>913</v>
      </c>
      <c r="I959" t="s">
        <v>70</v>
      </c>
      <c r="J959" t="s">
        <v>71</v>
      </c>
      <c r="K959" t="s">
        <v>91</v>
      </c>
      <c r="L959">
        <v>195</v>
      </c>
      <c r="M959" t="s">
        <v>87</v>
      </c>
      <c r="N959" t="s">
        <v>3482</v>
      </c>
      <c r="P959" s="154">
        <f>IF(ISERROR(VLOOKUP($H959,Validation!$L$2:$L$64,1,FALSE)),0,1)</f>
        <v>0</v>
      </c>
      <c r="Q959" s="154">
        <f>IF(ISERROR(VLOOKUP($H959,Validation!$M$2:$M$64,1,FALSE)),0,1)</f>
        <v>0</v>
      </c>
      <c r="R959" s="158">
        <f>IF(ISERROR(VLOOKUP($H959,Validation!$N$2:$N$64,1,FALSE)),0,1)</f>
        <v>0</v>
      </c>
      <c r="S959" s="154">
        <f>IF(ISERROR(VLOOKUP($H959,Validation!$O$2:$O$64,1,FALSE)),0,1)</f>
        <v>0</v>
      </c>
      <c r="T959" s="154">
        <f>IF(ISERROR(VLOOKUP($H959,Validation!$P$2:$P$64,1,FALSE)),0,1)</f>
        <v>0</v>
      </c>
      <c r="U959" s="154">
        <f>IF(ISERROR(VLOOKUP($H959,Validation!$Q$2:$Q$64,1,FALSE)),0,1)</f>
        <v>0</v>
      </c>
      <c r="V959" s="154">
        <f>IF(ISERROR(VLOOKUP($H959,Validation!$R$2:$R$64,1,FALSE)),0,1)</f>
        <v>0</v>
      </c>
      <c r="W959" s="154">
        <f>IF(ISERROR(VLOOKUP($H959,Validation!$S$2:$S$64,1,FALSE)),0,1)</f>
        <v>0</v>
      </c>
    </row>
    <row r="960" spans="1:23" ht="15.75" x14ac:dyDescent="0.25">
      <c r="A960" s="155">
        <v>2015</v>
      </c>
      <c r="B960">
        <v>4</v>
      </c>
      <c r="C960">
        <v>6</v>
      </c>
      <c r="D960">
        <v>97</v>
      </c>
      <c r="E960" t="s">
        <v>24</v>
      </c>
      <c r="G960" s="154">
        <f>SUM(P960:W960)</f>
        <v>0</v>
      </c>
      <c r="H960" t="s">
        <v>886</v>
      </c>
      <c r="I960" t="s">
        <v>79</v>
      </c>
      <c r="J960" t="s">
        <v>71</v>
      </c>
      <c r="K960" t="s">
        <v>72</v>
      </c>
      <c r="L960">
        <v>182</v>
      </c>
      <c r="M960" t="s">
        <v>73</v>
      </c>
      <c r="N960" t="s">
        <v>1076</v>
      </c>
      <c r="P960" s="154">
        <f>IF(ISERROR(VLOOKUP($H960,Validation!$L$2:$L$64,1,FALSE)),0,1)</f>
        <v>0</v>
      </c>
      <c r="Q960" s="154">
        <f>IF(ISERROR(VLOOKUP($H960,Validation!$M$2:$M$64,1,FALSE)),0,1)</f>
        <v>0</v>
      </c>
      <c r="R960" s="158">
        <f>IF(ISERROR(VLOOKUP($H960,Validation!$N$2:$N$64,1,FALSE)),0,1)</f>
        <v>0</v>
      </c>
      <c r="S960" s="154">
        <f>IF(ISERROR(VLOOKUP($H960,Validation!$O$2:$O$64,1,FALSE)),0,1)</f>
        <v>0</v>
      </c>
      <c r="T960" s="154">
        <f>IF(ISERROR(VLOOKUP($H960,Validation!$P$2:$P$64,1,FALSE)),0,1)</f>
        <v>0</v>
      </c>
      <c r="U960" s="154">
        <f>IF(ISERROR(VLOOKUP($H960,Validation!$Q$2:$Q$64,1,FALSE)),0,1)</f>
        <v>0</v>
      </c>
      <c r="V960" s="154">
        <f>IF(ISERROR(VLOOKUP($H960,Validation!$R$2:$R$64,1,FALSE)),0,1)</f>
        <v>0</v>
      </c>
      <c r="W960" s="154">
        <f>IF(ISERROR(VLOOKUP($H960,Validation!$S$2:$S$64,1,FALSE)),0,1)</f>
        <v>0</v>
      </c>
    </row>
    <row r="961" spans="1:23" ht="15.75" x14ac:dyDescent="0.25">
      <c r="A961" s="155">
        <v>2015</v>
      </c>
      <c r="B961">
        <v>4</v>
      </c>
      <c r="C961">
        <v>7</v>
      </c>
      <c r="D961">
        <v>98</v>
      </c>
      <c r="E961" t="s">
        <v>28</v>
      </c>
      <c r="G961" s="154">
        <f>SUM(P961:W961)</f>
        <v>0</v>
      </c>
      <c r="H961" t="s">
        <v>3602</v>
      </c>
      <c r="I961" t="s">
        <v>90</v>
      </c>
      <c r="J961" t="s">
        <v>71</v>
      </c>
      <c r="K961" t="s">
        <v>75</v>
      </c>
      <c r="L961">
        <v>207</v>
      </c>
      <c r="M961" t="s">
        <v>87</v>
      </c>
      <c r="N961" t="s">
        <v>3483</v>
      </c>
      <c r="P961" s="154">
        <f>IF(ISERROR(VLOOKUP($H961,Validation!$L$2:$L$64,1,FALSE)),0,1)</f>
        <v>0</v>
      </c>
      <c r="Q961" s="154">
        <f>IF(ISERROR(VLOOKUP($H961,Validation!$M$2:$M$64,1,FALSE)),0,1)</f>
        <v>0</v>
      </c>
      <c r="R961" s="158">
        <f>IF(ISERROR(VLOOKUP($H961,Validation!$N$2:$N$64,1,FALSE)),0,1)</f>
        <v>0</v>
      </c>
      <c r="S961" s="154">
        <f>IF(ISERROR(VLOOKUP($H961,Validation!$O$2:$O$64,1,FALSE)),0,1)</f>
        <v>0</v>
      </c>
      <c r="T961" s="154">
        <f>IF(ISERROR(VLOOKUP($H961,Validation!$P$2:$P$64,1,FALSE)),0,1)</f>
        <v>0</v>
      </c>
      <c r="U961" s="154">
        <f>IF(ISERROR(VLOOKUP($H961,Validation!$Q$2:$Q$64,1,FALSE)),0,1)</f>
        <v>0</v>
      </c>
      <c r="V961" s="154">
        <f>IF(ISERROR(VLOOKUP($H961,Validation!$R$2:$R$64,1,FALSE)),0,1)</f>
        <v>0</v>
      </c>
      <c r="W961" s="154">
        <f>IF(ISERROR(VLOOKUP($H961,Validation!$S$2:$S$64,1,FALSE)),0,1)</f>
        <v>0</v>
      </c>
    </row>
    <row r="962" spans="1:23" ht="15.75" x14ac:dyDescent="0.25">
      <c r="A962" s="155">
        <v>2015</v>
      </c>
      <c r="B962">
        <v>4</v>
      </c>
      <c r="C962">
        <v>8</v>
      </c>
      <c r="D962">
        <v>99</v>
      </c>
      <c r="E962" t="s">
        <v>20</v>
      </c>
      <c r="F962" t="s">
        <v>3603</v>
      </c>
      <c r="G962" s="154">
        <f>SUM(P962:W962)</f>
        <v>0</v>
      </c>
      <c r="H962" t="s">
        <v>445</v>
      </c>
      <c r="I962" t="s">
        <v>90</v>
      </c>
      <c r="J962" t="s">
        <v>71</v>
      </c>
      <c r="K962" t="s">
        <v>86</v>
      </c>
      <c r="L962">
        <v>178</v>
      </c>
      <c r="M962" t="s">
        <v>82</v>
      </c>
      <c r="N962" t="s">
        <v>3326</v>
      </c>
      <c r="P962" s="154">
        <f>IF(ISERROR(VLOOKUP($H962,Validation!$L$2:$L$64,1,FALSE)),0,1)</f>
        <v>0</v>
      </c>
      <c r="Q962" s="154">
        <f>IF(ISERROR(VLOOKUP($H962,Validation!$M$2:$M$64,1,FALSE)),0,1)</f>
        <v>0</v>
      </c>
      <c r="R962" s="158">
        <f>IF(ISERROR(VLOOKUP($H962,Validation!$N$2:$N$64,1,FALSE)),0,1)</f>
        <v>0</v>
      </c>
      <c r="S962" s="154">
        <f>IF(ISERROR(VLOOKUP($H962,Validation!$O$2:$O$64,1,FALSE)),0,1)</f>
        <v>0</v>
      </c>
      <c r="T962" s="154">
        <f>IF(ISERROR(VLOOKUP($H962,Validation!$P$2:$P$64,1,FALSE)),0,1)</f>
        <v>0</v>
      </c>
      <c r="U962" s="154">
        <f>IF(ISERROR(VLOOKUP($H962,Validation!$Q$2:$Q$64,1,FALSE)),0,1)</f>
        <v>0</v>
      </c>
      <c r="V962" s="154">
        <f>IF(ISERROR(VLOOKUP($H962,Validation!$R$2:$R$64,1,FALSE)),0,1)</f>
        <v>0</v>
      </c>
      <c r="W962" s="154">
        <f>IF(ISERROR(VLOOKUP($H962,Validation!$S$2:$S$64,1,FALSE)),0,1)</f>
        <v>0</v>
      </c>
    </row>
    <row r="963" spans="1:23" ht="15.75" x14ac:dyDescent="0.25">
      <c r="A963" s="155">
        <v>2015</v>
      </c>
      <c r="B963">
        <v>4</v>
      </c>
      <c r="C963">
        <v>9</v>
      </c>
      <c r="D963">
        <v>100</v>
      </c>
      <c r="E963" t="s">
        <v>3081</v>
      </c>
      <c r="F963" t="s">
        <v>3604</v>
      </c>
      <c r="G963" s="154">
        <f>SUM(P963:W963)</f>
        <v>0</v>
      </c>
      <c r="H963" t="s">
        <v>705</v>
      </c>
      <c r="I963" t="s">
        <v>70</v>
      </c>
      <c r="J963" t="s">
        <v>71</v>
      </c>
      <c r="K963" t="s">
        <v>97</v>
      </c>
      <c r="L963">
        <v>163</v>
      </c>
      <c r="M963" t="s">
        <v>87</v>
      </c>
      <c r="N963" t="s">
        <v>3402</v>
      </c>
      <c r="P963" s="154">
        <f>IF(ISERROR(VLOOKUP($H963,Validation!$L$2:$L$64,1,FALSE)),0,1)</f>
        <v>0</v>
      </c>
      <c r="Q963" s="154">
        <f>IF(ISERROR(VLOOKUP($H963,Validation!$M$2:$M$64,1,FALSE)),0,1)</f>
        <v>0</v>
      </c>
      <c r="R963" s="158">
        <f>IF(ISERROR(VLOOKUP($H963,Validation!$N$2:$N$64,1,FALSE)),0,1)</f>
        <v>0</v>
      </c>
      <c r="S963" s="154">
        <f>IF(ISERROR(VLOOKUP($H963,Validation!$O$2:$O$64,1,FALSE)),0,1)</f>
        <v>0</v>
      </c>
      <c r="T963" s="154">
        <f>IF(ISERROR(VLOOKUP($H963,Validation!$P$2:$P$64,1,FALSE)),0,1)</f>
        <v>0</v>
      </c>
      <c r="U963" s="154">
        <f>IF(ISERROR(VLOOKUP($H963,Validation!$Q$2:$Q$64,1,FALSE)),0,1)</f>
        <v>0</v>
      </c>
      <c r="V963" s="154">
        <f>IF(ISERROR(VLOOKUP($H963,Validation!$R$2:$R$64,1,FALSE)),0,1)</f>
        <v>0</v>
      </c>
      <c r="W963" s="154">
        <f>IF(ISERROR(VLOOKUP($H963,Validation!$S$2:$S$64,1,FALSE)),0,1)</f>
        <v>0</v>
      </c>
    </row>
    <row r="964" spans="1:23" ht="15.75" x14ac:dyDescent="0.25">
      <c r="A964" s="155">
        <v>2015</v>
      </c>
      <c r="B964">
        <v>4</v>
      </c>
      <c r="C964">
        <v>10</v>
      </c>
      <c r="D964">
        <v>101</v>
      </c>
      <c r="E964" t="s">
        <v>15</v>
      </c>
      <c r="G964" s="154">
        <f>SUM(P964:W964)</f>
        <v>0</v>
      </c>
      <c r="H964" t="s">
        <v>3605</v>
      </c>
      <c r="I964" t="s">
        <v>79</v>
      </c>
      <c r="J964" t="s">
        <v>81</v>
      </c>
      <c r="K964" t="s">
        <v>75</v>
      </c>
      <c r="L964">
        <v>194</v>
      </c>
      <c r="M964" t="s">
        <v>119</v>
      </c>
      <c r="N964" t="s">
        <v>3271</v>
      </c>
      <c r="P964" s="154">
        <f>IF(ISERROR(VLOOKUP($H964,Validation!$L$2:$L$64,1,FALSE)),0,1)</f>
        <v>0</v>
      </c>
      <c r="Q964" s="154">
        <f>IF(ISERROR(VLOOKUP($H964,Validation!$M$2:$M$64,1,FALSE)),0,1)</f>
        <v>0</v>
      </c>
      <c r="R964" s="158">
        <f>IF(ISERROR(VLOOKUP($H964,Validation!$N$2:$N$64,1,FALSE)),0,1)</f>
        <v>0</v>
      </c>
      <c r="S964" s="154">
        <f>IF(ISERROR(VLOOKUP($H964,Validation!$O$2:$O$64,1,FALSE)),0,1)</f>
        <v>0</v>
      </c>
      <c r="T964" s="154">
        <f>IF(ISERROR(VLOOKUP($H964,Validation!$P$2:$P$64,1,FALSE)),0,1)</f>
        <v>0</v>
      </c>
      <c r="U964" s="154">
        <f>IF(ISERROR(VLOOKUP($H964,Validation!$Q$2:$Q$64,1,FALSE)),0,1)</f>
        <v>0</v>
      </c>
      <c r="V964" s="154">
        <f>IF(ISERROR(VLOOKUP($H964,Validation!$R$2:$R$64,1,FALSE)),0,1)</f>
        <v>0</v>
      </c>
      <c r="W964" s="154">
        <f>IF(ISERROR(VLOOKUP($H964,Validation!$S$2:$S$64,1,FALSE)),0,1)</f>
        <v>0</v>
      </c>
    </row>
    <row r="965" spans="1:23" ht="15.75" x14ac:dyDescent="0.25">
      <c r="A965" s="155">
        <v>2015</v>
      </c>
      <c r="B965">
        <v>4</v>
      </c>
      <c r="C965">
        <v>11</v>
      </c>
      <c r="D965">
        <v>102</v>
      </c>
      <c r="E965" t="s">
        <v>19</v>
      </c>
      <c r="G965" s="154">
        <f>SUM(P965:W965)</f>
        <v>0</v>
      </c>
      <c r="H965" t="s">
        <v>418</v>
      </c>
      <c r="I965" t="s">
        <v>70</v>
      </c>
      <c r="J965" t="s">
        <v>3233</v>
      </c>
      <c r="K965" t="s">
        <v>3093</v>
      </c>
      <c r="L965">
        <v>163</v>
      </c>
      <c r="M965" t="s">
        <v>3386</v>
      </c>
      <c r="N965" t="s">
        <v>3387</v>
      </c>
      <c r="P965" s="154">
        <f>IF(ISERROR(VLOOKUP($H965,Validation!$L$2:$L$64,1,FALSE)),0,1)</f>
        <v>0</v>
      </c>
      <c r="Q965" s="154">
        <f>IF(ISERROR(VLOOKUP($H965,Validation!$M$2:$M$64,1,FALSE)),0,1)</f>
        <v>0</v>
      </c>
      <c r="R965" s="158">
        <f>IF(ISERROR(VLOOKUP($H965,Validation!$N$2:$N$64,1,FALSE)),0,1)</f>
        <v>0</v>
      </c>
      <c r="S965" s="154">
        <f>IF(ISERROR(VLOOKUP($H965,Validation!$O$2:$O$64,1,FALSE)),0,1)</f>
        <v>0</v>
      </c>
      <c r="T965" s="154">
        <f>IF(ISERROR(VLOOKUP($H965,Validation!$P$2:$P$64,1,FALSE)),0,1)</f>
        <v>0</v>
      </c>
      <c r="U965" s="154">
        <f>IF(ISERROR(VLOOKUP($H965,Validation!$Q$2:$Q$64,1,FALSE)),0,1)</f>
        <v>0</v>
      </c>
      <c r="V965" s="154">
        <f>IF(ISERROR(VLOOKUP($H965,Validation!$R$2:$R$64,1,FALSE)),0,1)</f>
        <v>0</v>
      </c>
      <c r="W965" s="154">
        <f>IF(ISERROR(VLOOKUP($H965,Validation!$S$2:$S$64,1,FALSE)),0,1)</f>
        <v>0</v>
      </c>
    </row>
    <row r="966" spans="1:23" ht="15.75" x14ac:dyDescent="0.25">
      <c r="A966" s="155">
        <v>2015</v>
      </c>
      <c r="B966">
        <v>4</v>
      </c>
      <c r="C966">
        <v>12</v>
      </c>
      <c r="D966">
        <v>103</v>
      </c>
      <c r="E966" t="s">
        <v>16</v>
      </c>
      <c r="G966" s="154">
        <f>SUM(P966:W966)</f>
        <v>0</v>
      </c>
      <c r="H966" t="s">
        <v>544</v>
      </c>
      <c r="I966" t="s">
        <v>79</v>
      </c>
      <c r="J966" t="s">
        <v>74</v>
      </c>
      <c r="K966" t="s">
        <v>3103</v>
      </c>
      <c r="L966">
        <v>198</v>
      </c>
      <c r="M966" t="s">
        <v>73</v>
      </c>
      <c r="N966" t="s">
        <v>1082</v>
      </c>
      <c r="P966" s="154">
        <f>IF(ISERROR(VLOOKUP($H966,Validation!$L$2:$L$64,1,FALSE)),0,1)</f>
        <v>0</v>
      </c>
      <c r="Q966" s="154">
        <f>IF(ISERROR(VLOOKUP($H966,Validation!$M$2:$M$64,1,FALSE)),0,1)</f>
        <v>0</v>
      </c>
      <c r="R966" s="158">
        <f>IF(ISERROR(VLOOKUP($H966,Validation!$N$2:$N$64,1,FALSE)),0,1)</f>
        <v>0</v>
      </c>
      <c r="S966" s="154">
        <f>IF(ISERROR(VLOOKUP($H966,Validation!$O$2:$O$64,1,FALSE)),0,1)</f>
        <v>0</v>
      </c>
      <c r="T966" s="154">
        <f>IF(ISERROR(VLOOKUP($H966,Validation!$P$2:$P$64,1,FALSE)),0,1)</f>
        <v>0</v>
      </c>
      <c r="U966" s="154">
        <f>IF(ISERROR(VLOOKUP($H966,Validation!$Q$2:$Q$64,1,FALSE)),0,1)</f>
        <v>0</v>
      </c>
      <c r="V966" s="154">
        <f>IF(ISERROR(VLOOKUP($H966,Validation!$R$2:$R$64,1,FALSE)),0,1)</f>
        <v>0</v>
      </c>
      <c r="W966" s="154">
        <f>IF(ISERROR(VLOOKUP($H966,Validation!$S$2:$S$64,1,FALSE)),0,1)</f>
        <v>0</v>
      </c>
    </row>
    <row r="967" spans="1:23" ht="15.75" x14ac:dyDescent="0.25">
      <c r="A967" s="155">
        <v>2015</v>
      </c>
      <c r="B967">
        <v>4</v>
      </c>
      <c r="C967">
        <v>13</v>
      </c>
      <c r="D967">
        <v>104</v>
      </c>
      <c r="E967" t="s">
        <v>28</v>
      </c>
      <c r="F967" t="s">
        <v>3486</v>
      </c>
      <c r="G967" s="154">
        <f>SUM(P967:W967)</f>
        <v>0</v>
      </c>
      <c r="H967" t="s">
        <v>3606</v>
      </c>
      <c r="I967" t="s">
        <v>70</v>
      </c>
      <c r="J967" t="s">
        <v>81</v>
      </c>
      <c r="K967" t="s">
        <v>75</v>
      </c>
      <c r="L967">
        <v>194</v>
      </c>
      <c r="M967" t="s">
        <v>92</v>
      </c>
      <c r="N967" t="s">
        <v>3371</v>
      </c>
      <c r="P967" s="154">
        <f>IF(ISERROR(VLOOKUP($H967,Validation!$L$2:$L$64,1,FALSE)),0,1)</f>
        <v>0</v>
      </c>
      <c r="Q967" s="154">
        <f>IF(ISERROR(VLOOKUP($H967,Validation!$M$2:$M$64,1,FALSE)),0,1)</f>
        <v>0</v>
      </c>
      <c r="R967" s="158">
        <f>IF(ISERROR(VLOOKUP($H967,Validation!$N$2:$N$64,1,FALSE)),0,1)</f>
        <v>0</v>
      </c>
      <c r="S967" s="154">
        <f>IF(ISERROR(VLOOKUP($H967,Validation!$O$2:$O$64,1,FALSE)),0,1)</f>
        <v>0</v>
      </c>
      <c r="T967" s="154">
        <f>IF(ISERROR(VLOOKUP($H967,Validation!$P$2:$P$64,1,FALSE)),0,1)</f>
        <v>0</v>
      </c>
      <c r="U967" s="154">
        <f>IF(ISERROR(VLOOKUP($H967,Validation!$Q$2:$Q$64,1,FALSE)),0,1)</f>
        <v>0</v>
      </c>
      <c r="V967" s="154">
        <f>IF(ISERROR(VLOOKUP($H967,Validation!$R$2:$R$64,1,FALSE)),0,1)</f>
        <v>0</v>
      </c>
      <c r="W967" s="154">
        <f>IF(ISERROR(VLOOKUP($H967,Validation!$S$2:$S$64,1,FALSE)),0,1)</f>
        <v>0</v>
      </c>
    </row>
    <row r="968" spans="1:23" ht="15.75" x14ac:dyDescent="0.25">
      <c r="A968" s="155">
        <v>2015</v>
      </c>
      <c r="B968">
        <v>4</v>
      </c>
      <c r="C968">
        <v>14</v>
      </c>
      <c r="D968">
        <v>105</v>
      </c>
      <c r="E968" t="s">
        <v>9</v>
      </c>
      <c r="G968" s="154">
        <f>SUM(P968:W968)</f>
        <v>0</v>
      </c>
      <c r="H968" t="s">
        <v>490</v>
      </c>
      <c r="I968" t="s">
        <v>90</v>
      </c>
      <c r="J968" t="s">
        <v>71</v>
      </c>
      <c r="K968" t="s">
        <v>99</v>
      </c>
      <c r="L968">
        <v>205</v>
      </c>
      <c r="M968" t="s">
        <v>82</v>
      </c>
      <c r="N968" t="s">
        <v>3326</v>
      </c>
      <c r="P968" s="154">
        <f>IF(ISERROR(VLOOKUP($H968,Validation!$L$2:$L$64,1,FALSE)),0,1)</f>
        <v>0</v>
      </c>
      <c r="Q968" s="154">
        <f>IF(ISERROR(VLOOKUP($H968,Validation!$M$2:$M$64,1,FALSE)),0,1)</f>
        <v>0</v>
      </c>
      <c r="R968" s="158">
        <f>IF(ISERROR(VLOOKUP($H968,Validation!$N$2:$N$64,1,FALSE)),0,1)</f>
        <v>0</v>
      </c>
      <c r="S968" s="154">
        <f>IF(ISERROR(VLOOKUP($H968,Validation!$O$2:$O$64,1,FALSE)),0,1)</f>
        <v>0</v>
      </c>
      <c r="T968" s="154">
        <f>IF(ISERROR(VLOOKUP($H968,Validation!$P$2:$P$64,1,FALSE)),0,1)</f>
        <v>0</v>
      </c>
      <c r="U968" s="154">
        <f>IF(ISERROR(VLOOKUP($H968,Validation!$Q$2:$Q$64,1,FALSE)),0,1)</f>
        <v>0</v>
      </c>
      <c r="V968" s="154">
        <f>IF(ISERROR(VLOOKUP($H968,Validation!$R$2:$R$64,1,FALSE)),0,1)</f>
        <v>0</v>
      </c>
      <c r="W968" s="154">
        <f>IF(ISERROR(VLOOKUP($H968,Validation!$S$2:$S$64,1,FALSE)),0,1)</f>
        <v>0</v>
      </c>
    </row>
    <row r="969" spans="1:23" ht="15.75" x14ac:dyDescent="0.25">
      <c r="A969" s="155">
        <v>2015</v>
      </c>
      <c r="B969">
        <v>4</v>
      </c>
      <c r="C969">
        <v>15</v>
      </c>
      <c r="D969">
        <v>106</v>
      </c>
      <c r="E969" t="s">
        <v>30</v>
      </c>
      <c r="F969" t="s">
        <v>3607</v>
      </c>
      <c r="G969" s="154">
        <f>SUM(P969:W969)</f>
        <v>0</v>
      </c>
      <c r="H969" t="s">
        <v>781</v>
      </c>
      <c r="I969" t="s">
        <v>90</v>
      </c>
      <c r="J969" t="s">
        <v>71</v>
      </c>
      <c r="K969" t="s">
        <v>86</v>
      </c>
      <c r="L969">
        <v>201</v>
      </c>
      <c r="M969" t="s">
        <v>82</v>
      </c>
      <c r="N969" t="s">
        <v>1093</v>
      </c>
      <c r="P969" s="154">
        <f>IF(ISERROR(VLOOKUP($H969,Validation!$L$2:$L$64,1,FALSE)),0,1)</f>
        <v>0</v>
      </c>
      <c r="Q969" s="154">
        <f>IF(ISERROR(VLOOKUP($H969,Validation!$M$2:$M$64,1,FALSE)),0,1)</f>
        <v>0</v>
      </c>
      <c r="R969" s="158">
        <f>IF(ISERROR(VLOOKUP($H969,Validation!$N$2:$N$64,1,FALSE)),0,1)</f>
        <v>0</v>
      </c>
      <c r="S969" s="154">
        <f>IF(ISERROR(VLOOKUP($H969,Validation!$O$2:$O$64,1,FALSE)),0,1)</f>
        <v>0</v>
      </c>
      <c r="T969" s="154">
        <f>IF(ISERROR(VLOOKUP($H969,Validation!$P$2:$P$64,1,FALSE)),0,1)</f>
        <v>0</v>
      </c>
      <c r="U969" s="154">
        <f>IF(ISERROR(VLOOKUP($H969,Validation!$Q$2:$Q$64,1,FALSE)),0,1)</f>
        <v>0</v>
      </c>
      <c r="V969" s="154">
        <f>IF(ISERROR(VLOOKUP($H969,Validation!$R$2:$R$64,1,FALSE)),0,1)</f>
        <v>0</v>
      </c>
      <c r="W969" s="154">
        <f>IF(ISERROR(VLOOKUP($H969,Validation!$S$2:$S$64,1,FALSE)),0,1)</f>
        <v>0</v>
      </c>
    </row>
    <row r="970" spans="1:23" ht="15.75" x14ac:dyDescent="0.25">
      <c r="A970" s="155">
        <v>2015</v>
      </c>
      <c r="B970">
        <v>4</v>
      </c>
      <c r="C970">
        <v>16</v>
      </c>
      <c r="D970">
        <v>107</v>
      </c>
      <c r="E970" t="s">
        <v>27</v>
      </c>
      <c r="F970" t="s">
        <v>3608</v>
      </c>
      <c r="G970" s="154">
        <f>SUM(P970:W970)</f>
        <v>0</v>
      </c>
      <c r="H970" t="s">
        <v>3609</v>
      </c>
      <c r="I970" t="s">
        <v>79</v>
      </c>
      <c r="J970" t="s">
        <v>71</v>
      </c>
      <c r="K970" t="s">
        <v>86</v>
      </c>
      <c r="L970">
        <v>185</v>
      </c>
      <c r="M970" t="s">
        <v>93</v>
      </c>
      <c r="N970" t="s">
        <v>3376</v>
      </c>
      <c r="P970" s="154">
        <f>IF(ISERROR(VLOOKUP($H970,Validation!$L$2:$L$64,1,FALSE)),0,1)</f>
        <v>0</v>
      </c>
      <c r="Q970" s="154">
        <f>IF(ISERROR(VLOOKUP($H970,Validation!$M$2:$M$64,1,FALSE)),0,1)</f>
        <v>0</v>
      </c>
      <c r="R970" s="158">
        <f>IF(ISERROR(VLOOKUP($H970,Validation!$N$2:$N$64,1,FALSE)),0,1)</f>
        <v>0</v>
      </c>
      <c r="S970" s="154">
        <f>IF(ISERROR(VLOOKUP($H970,Validation!$O$2:$O$64,1,FALSE)),0,1)</f>
        <v>0</v>
      </c>
      <c r="T970" s="154">
        <f>IF(ISERROR(VLOOKUP($H970,Validation!$P$2:$P$64,1,FALSE)),0,1)</f>
        <v>0</v>
      </c>
      <c r="U970" s="154">
        <f>IF(ISERROR(VLOOKUP($H970,Validation!$Q$2:$Q$64,1,FALSE)),0,1)</f>
        <v>0</v>
      </c>
      <c r="V970" s="154">
        <f>IF(ISERROR(VLOOKUP($H970,Validation!$R$2:$R$64,1,FALSE)),0,1)</f>
        <v>0</v>
      </c>
      <c r="W970" s="154">
        <f>IF(ISERROR(VLOOKUP($H970,Validation!$S$2:$S$64,1,FALSE)),0,1)</f>
        <v>0</v>
      </c>
    </row>
    <row r="971" spans="1:23" ht="15.75" x14ac:dyDescent="0.25">
      <c r="A971" s="155">
        <v>2015</v>
      </c>
      <c r="B971">
        <v>4</v>
      </c>
      <c r="C971">
        <v>17</v>
      </c>
      <c r="D971">
        <v>108</v>
      </c>
      <c r="E971" t="s">
        <v>35</v>
      </c>
      <c r="G971" s="154">
        <f>SUM(P971:W971)</f>
        <v>0</v>
      </c>
      <c r="H971" t="s">
        <v>798</v>
      </c>
      <c r="I971" t="s">
        <v>85</v>
      </c>
      <c r="J971" t="s">
        <v>80</v>
      </c>
      <c r="K971" t="s">
        <v>78</v>
      </c>
      <c r="L971">
        <v>187</v>
      </c>
      <c r="M971" t="s">
        <v>3246</v>
      </c>
      <c r="N971" t="s">
        <v>1092</v>
      </c>
      <c r="P971" s="154">
        <f>IF(ISERROR(VLOOKUP($H971,Validation!$L$2:$L$64,1,FALSE)),0,1)</f>
        <v>0</v>
      </c>
      <c r="Q971" s="154">
        <f>IF(ISERROR(VLOOKUP($H971,Validation!$M$2:$M$64,1,FALSE)),0,1)</f>
        <v>0</v>
      </c>
      <c r="R971" s="158">
        <f>IF(ISERROR(VLOOKUP($H971,Validation!$N$2:$N$64,1,FALSE)),0,1)</f>
        <v>0</v>
      </c>
      <c r="S971" s="154">
        <f>IF(ISERROR(VLOOKUP($H971,Validation!$O$2:$O$64,1,FALSE)),0,1)</f>
        <v>0</v>
      </c>
      <c r="T971" s="154">
        <f>IF(ISERROR(VLOOKUP($H971,Validation!$P$2:$P$64,1,FALSE)),0,1)</f>
        <v>0</v>
      </c>
      <c r="U971" s="154">
        <f>IF(ISERROR(VLOOKUP($H971,Validation!$Q$2:$Q$64,1,FALSE)),0,1)</f>
        <v>0</v>
      </c>
      <c r="V971" s="154">
        <f>IF(ISERROR(VLOOKUP($H971,Validation!$R$2:$R$64,1,FALSE)),0,1)</f>
        <v>0</v>
      </c>
      <c r="W971" s="154">
        <f>IF(ISERROR(VLOOKUP($H971,Validation!$S$2:$S$64,1,FALSE)),0,1)</f>
        <v>0</v>
      </c>
    </row>
    <row r="972" spans="1:23" ht="15.75" x14ac:dyDescent="0.25">
      <c r="A972" s="155">
        <v>2015</v>
      </c>
      <c r="B972">
        <v>4</v>
      </c>
      <c r="C972">
        <v>18</v>
      </c>
      <c r="D972">
        <v>109</v>
      </c>
      <c r="E972" t="s">
        <v>27</v>
      </c>
      <c r="G972" s="154">
        <f>SUM(P972:W972)</f>
        <v>0</v>
      </c>
      <c r="H972" t="s">
        <v>3610</v>
      </c>
      <c r="I972" t="s">
        <v>90</v>
      </c>
      <c r="J972" t="s">
        <v>94</v>
      </c>
      <c r="K972" t="s">
        <v>77</v>
      </c>
      <c r="L972">
        <v>211</v>
      </c>
      <c r="M972" t="s">
        <v>98</v>
      </c>
      <c r="N972" t="s">
        <v>3554</v>
      </c>
      <c r="P972" s="154">
        <f>IF(ISERROR(VLOOKUP($H972,Validation!$L$2:$L$64,1,FALSE)),0,1)</f>
        <v>0</v>
      </c>
      <c r="Q972" s="154">
        <f>IF(ISERROR(VLOOKUP($H972,Validation!$M$2:$M$64,1,FALSE)),0,1)</f>
        <v>0</v>
      </c>
      <c r="R972" s="158">
        <f>IF(ISERROR(VLOOKUP($H972,Validation!$N$2:$N$64,1,FALSE)),0,1)</f>
        <v>0</v>
      </c>
      <c r="S972" s="154">
        <f>IF(ISERROR(VLOOKUP($H972,Validation!$O$2:$O$64,1,FALSE)),0,1)</f>
        <v>0</v>
      </c>
      <c r="T972" s="154">
        <f>IF(ISERROR(VLOOKUP($H972,Validation!$P$2:$P$64,1,FALSE)),0,1)</f>
        <v>0</v>
      </c>
      <c r="U972" s="154">
        <f>IF(ISERROR(VLOOKUP($H972,Validation!$Q$2:$Q$64,1,FALSE)),0,1)</f>
        <v>0</v>
      </c>
      <c r="V972" s="154">
        <f>IF(ISERROR(VLOOKUP($H972,Validation!$R$2:$R$64,1,FALSE)),0,1)</f>
        <v>0</v>
      </c>
      <c r="W972" s="154">
        <f>IF(ISERROR(VLOOKUP($H972,Validation!$S$2:$S$64,1,FALSE)),0,1)</f>
        <v>0</v>
      </c>
    </row>
    <row r="973" spans="1:23" ht="15.75" x14ac:dyDescent="0.25">
      <c r="A973" s="155">
        <v>2015</v>
      </c>
      <c r="B973">
        <v>4</v>
      </c>
      <c r="C973">
        <v>19</v>
      </c>
      <c r="D973">
        <v>110</v>
      </c>
      <c r="E973" t="s">
        <v>17</v>
      </c>
      <c r="G973" s="154">
        <f>SUM(P973:W973)</f>
        <v>0</v>
      </c>
      <c r="H973" t="s">
        <v>3611</v>
      </c>
      <c r="I973" t="s">
        <v>121</v>
      </c>
      <c r="J973" t="s">
        <v>3233</v>
      </c>
      <c r="K973" t="s">
        <v>75</v>
      </c>
      <c r="L973">
        <v>187</v>
      </c>
      <c r="M973" t="s">
        <v>3612</v>
      </c>
      <c r="N973" t="s">
        <v>3613</v>
      </c>
      <c r="P973" s="154">
        <f>IF(ISERROR(VLOOKUP($H973,Validation!$L$2:$L$64,1,FALSE)),0,1)</f>
        <v>0</v>
      </c>
      <c r="Q973" s="154">
        <f>IF(ISERROR(VLOOKUP($H973,Validation!$M$2:$M$64,1,FALSE)),0,1)</f>
        <v>0</v>
      </c>
      <c r="R973" s="158">
        <f>IF(ISERROR(VLOOKUP($H973,Validation!$N$2:$N$64,1,FALSE)),0,1)</f>
        <v>0</v>
      </c>
      <c r="S973" s="154">
        <f>IF(ISERROR(VLOOKUP($H973,Validation!$O$2:$O$64,1,FALSE)),0,1)</f>
        <v>0</v>
      </c>
      <c r="T973" s="154">
        <f>IF(ISERROR(VLOOKUP($H973,Validation!$P$2:$P$64,1,FALSE)),0,1)</f>
        <v>0</v>
      </c>
      <c r="U973" s="154">
        <f>IF(ISERROR(VLOOKUP($H973,Validation!$Q$2:$Q$64,1,FALSE)),0,1)</f>
        <v>0</v>
      </c>
      <c r="V973" s="154">
        <f>IF(ISERROR(VLOOKUP($H973,Validation!$R$2:$R$64,1,FALSE)),0,1)</f>
        <v>0</v>
      </c>
      <c r="W973" s="154">
        <f>IF(ISERROR(VLOOKUP($H973,Validation!$S$2:$S$64,1,FALSE)),0,1)</f>
        <v>0</v>
      </c>
    </row>
    <row r="974" spans="1:23" ht="15.75" x14ac:dyDescent="0.25">
      <c r="A974" s="155">
        <v>2015</v>
      </c>
      <c r="B974">
        <v>4</v>
      </c>
      <c r="C974">
        <v>20</v>
      </c>
      <c r="D974">
        <v>111</v>
      </c>
      <c r="E974" t="s">
        <v>21</v>
      </c>
      <c r="G974" s="154">
        <f>SUM(P974:W974)</f>
        <v>0</v>
      </c>
      <c r="H974" t="s">
        <v>3614</v>
      </c>
      <c r="I974" t="s">
        <v>121</v>
      </c>
      <c r="J974" t="s">
        <v>80</v>
      </c>
      <c r="K974" t="s">
        <v>91</v>
      </c>
      <c r="L974">
        <v>190</v>
      </c>
      <c r="M974" t="s">
        <v>3221</v>
      </c>
      <c r="N974" t="s">
        <v>3615</v>
      </c>
      <c r="P974" s="154">
        <f>IF(ISERROR(VLOOKUP($H974,Validation!$L$2:$L$64,1,FALSE)),0,1)</f>
        <v>0</v>
      </c>
      <c r="Q974" s="154">
        <f>IF(ISERROR(VLOOKUP($H974,Validation!$M$2:$M$64,1,FALSE)),0,1)</f>
        <v>0</v>
      </c>
      <c r="R974" s="158">
        <f>IF(ISERROR(VLOOKUP($H974,Validation!$N$2:$N$64,1,FALSE)),0,1)</f>
        <v>0</v>
      </c>
      <c r="S974" s="154">
        <f>IF(ISERROR(VLOOKUP($H974,Validation!$O$2:$O$64,1,FALSE)),0,1)</f>
        <v>0</v>
      </c>
      <c r="T974" s="154">
        <f>IF(ISERROR(VLOOKUP($H974,Validation!$P$2:$P$64,1,FALSE)),0,1)</f>
        <v>0</v>
      </c>
      <c r="U974" s="154">
        <f>IF(ISERROR(VLOOKUP($H974,Validation!$Q$2:$Q$64,1,FALSE)),0,1)</f>
        <v>0</v>
      </c>
      <c r="V974" s="154">
        <f>IF(ISERROR(VLOOKUP($H974,Validation!$R$2:$R$64,1,FALSE)),0,1)</f>
        <v>0</v>
      </c>
      <c r="W974" s="154">
        <f>IF(ISERROR(VLOOKUP($H974,Validation!$S$2:$S$64,1,FALSE)),0,1)</f>
        <v>0</v>
      </c>
    </row>
    <row r="975" spans="1:23" ht="15.75" x14ac:dyDescent="0.25">
      <c r="A975" s="155">
        <v>2015</v>
      </c>
      <c r="B975">
        <v>4</v>
      </c>
      <c r="C975">
        <v>21</v>
      </c>
      <c r="D975">
        <v>112</v>
      </c>
      <c r="E975" t="s">
        <v>25</v>
      </c>
      <c r="G975" s="154">
        <f>SUM(P975:W975)</f>
        <v>0</v>
      </c>
      <c r="H975" t="s">
        <v>833</v>
      </c>
      <c r="I975" t="s">
        <v>79</v>
      </c>
      <c r="J975" t="s">
        <v>71</v>
      </c>
      <c r="K975" t="s">
        <v>72</v>
      </c>
      <c r="L975">
        <v>171</v>
      </c>
      <c r="M975" t="s">
        <v>82</v>
      </c>
      <c r="N975" t="s">
        <v>1197</v>
      </c>
      <c r="P975" s="154">
        <f>IF(ISERROR(VLOOKUP($H975,Validation!$L$2:$L$64,1,FALSE)),0,1)</f>
        <v>0</v>
      </c>
      <c r="Q975" s="154">
        <f>IF(ISERROR(VLOOKUP($H975,Validation!$M$2:$M$64,1,FALSE)),0,1)</f>
        <v>0</v>
      </c>
      <c r="R975" s="158">
        <f>IF(ISERROR(VLOOKUP($H975,Validation!$N$2:$N$64,1,FALSE)),0,1)</f>
        <v>0</v>
      </c>
      <c r="S975" s="154">
        <f>IF(ISERROR(VLOOKUP($H975,Validation!$O$2:$O$64,1,FALSE)),0,1)</f>
        <v>0</v>
      </c>
      <c r="T975" s="154">
        <f>IF(ISERROR(VLOOKUP($H975,Validation!$P$2:$P$64,1,FALSE)),0,1)</f>
        <v>0</v>
      </c>
      <c r="U975" s="154">
        <f>IF(ISERROR(VLOOKUP($H975,Validation!$Q$2:$Q$64,1,FALSE)),0,1)</f>
        <v>0</v>
      </c>
      <c r="V975" s="154">
        <f>IF(ISERROR(VLOOKUP($H975,Validation!$R$2:$R$64,1,FALSE)),0,1)</f>
        <v>0</v>
      </c>
      <c r="W975" s="154">
        <f>IF(ISERROR(VLOOKUP($H975,Validation!$S$2:$S$64,1,FALSE)),0,1)</f>
        <v>0</v>
      </c>
    </row>
    <row r="976" spans="1:23" ht="15.75" x14ac:dyDescent="0.25">
      <c r="A976" s="155">
        <v>2015</v>
      </c>
      <c r="B976">
        <v>4</v>
      </c>
      <c r="C976">
        <v>22</v>
      </c>
      <c r="D976">
        <v>113</v>
      </c>
      <c r="E976" t="s">
        <v>26</v>
      </c>
      <c r="F976" t="s">
        <v>3616</v>
      </c>
      <c r="G976" s="154">
        <f>SUM(P976:W976)</f>
        <v>0</v>
      </c>
      <c r="H976" t="s">
        <v>3617</v>
      </c>
      <c r="I976" t="s">
        <v>70</v>
      </c>
      <c r="J976" t="s">
        <v>71</v>
      </c>
      <c r="K976" t="s">
        <v>78</v>
      </c>
      <c r="L976">
        <v>154</v>
      </c>
      <c r="M976" t="s">
        <v>82</v>
      </c>
      <c r="N976" t="s">
        <v>3469</v>
      </c>
      <c r="P976" s="154">
        <f>IF(ISERROR(VLOOKUP($H976,Validation!$L$2:$L$64,1,FALSE)),0,1)</f>
        <v>0</v>
      </c>
      <c r="Q976" s="154">
        <f>IF(ISERROR(VLOOKUP($H976,Validation!$M$2:$M$64,1,FALSE)),0,1)</f>
        <v>0</v>
      </c>
      <c r="R976" s="158">
        <f>IF(ISERROR(VLOOKUP($H976,Validation!$N$2:$N$64,1,FALSE)),0,1)</f>
        <v>0</v>
      </c>
      <c r="S976" s="154">
        <f>IF(ISERROR(VLOOKUP($H976,Validation!$O$2:$O$64,1,FALSE)),0,1)</f>
        <v>0</v>
      </c>
      <c r="T976" s="154">
        <f>IF(ISERROR(VLOOKUP($H976,Validation!$P$2:$P$64,1,FALSE)),0,1)</f>
        <v>0</v>
      </c>
      <c r="U976" s="154">
        <f>IF(ISERROR(VLOOKUP($H976,Validation!$Q$2:$Q$64,1,FALSE)),0,1)</f>
        <v>0</v>
      </c>
      <c r="V976" s="154">
        <f>IF(ISERROR(VLOOKUP($H976,Validation!$R$2:$R$64,1,FALSE)),0,1)</f>
        <v>0</v>
      </c>
      <c r="W976" s="154">
        <f>IF(ISERROR(VLOOKUP($H976,Validation!$S$2:$S$64,1,FALSE)),0,1)</f>
        <v>0</v>
      </c>
    </row>
    <row r="977" spans="1:23" ht="15.75" x14ac:dyDescent="0.25">
      <c r="A977" s="155">
        <v>2015</v>
      </c>
      <c r="B977">
        <v>4</v>
      </c>
      <c r="C977">
        <v>23</v>
      </c>
      <c r="D977">
        <v>114</v>
      </c>
      <c r="E977" t="s">
        <v>34</v>
      </c>
      <c r="G977" s="154">
        <f>SUM(P977:W977)</f>
        <v>0</v>
      </c>
      <c r="H977" t="s">
        <v>3618</v>
      </c>
      <c r="I977" t="s">
        <v>70</v>
      </c>
      <c r="J977" t="s">
        <v>81</v>
      </c>
      <c r="K977" t="s">
        <v>78</v>
      </c>
      <c r="L977">
        <v>169</v>
      </c>
      <c r="M977" t="s">
        <v>92</v>
      </c>
      <c r="N977" t="s">
        <v>3619</v>
      </c>
      <c r="P977" s="154">
        <f>IF(ISERROR(VLOOKUP($H977,Validation!$L$2:$L$64,1,FALSE)),0,1)</f>
        <v>0</v>
      </c>
      <c r="Q977" s="154">
        <f>IF(ISERROR(VLOOKUP($H977,Validation!$M$2:$M$64,1,FALSE)),0,1)</f>
        <v>0</v>
      </c>
      <c r="R977" s="158">
        <f>IF(ISERROR(VLOOKUP($H977,Validation!$N$2:$N$64,1,FALSE)),0,1)</f>
        <v>0</v>
      </c>
      <c r="S977" s="154">
        <f>IF(ISERROR(VLOOKUP($H977,Validation!$O$2:$O$64,1,FALSE)),0,1)</f>
        <v>0</v>
      </c>
      <c r="T977" s="154">
        <f>IF(ISERROR(VLOOKUP($H977,Validation!$P$2:$P$64,1,FALSE)),0,1)</f>
        <v>0</v>
      </c>
      <c r="U977" s="154">
        <f>IF(ISERROR(VLOOKUP($H977,Validation!$Q$2:$Q$64,1,FALSE)),0,1)</f>
        <v>0</v>
      </c>
      <c r="V977" s="154">
        <f>IF(ISERROR(VLOOKUP($H977,Validation!$R$2:$R$64,1,FALSE)),0,1)</f>
        <v>0</v>
      </c>
      <c r="W977" s="154">
        <f>IF(ISERROR(VLOOKUP($H977,Validation!$S$2:$S$64,1,FALSE)),0,1)</f>
        <v>0</v>
      </c>
    </row>
    <row r="978" spans="1:23" ht="15.75" x14ac:dyDescent="0.25">
      <c r="A978" s="155">
        <v>2015</v>
      </c>
      <c r="B978">
        <v>4</v>
      </c>
      <c r="C978">
        <v>24</v>
      </c>
      <c r="D978">
        <v>115</v>
      </c>
      <c r="E978" t="s">
        <v>3081</v>
      </c>
      <c r="G978" s="154">
        <f>SUM(P978:W978)</f>
        <v>0</v>
      </c>
      <c r="H978" t="s">
        <v>704</v>
      </c>
      <c r="I978" t="s">
        <v>79</v>
      </c>
      <c r="J978" t="s">
        <v>71</v>
      </c>
      <c r="K978" t="s">
        <v>78</v>
      </c>
      <c r="L978">
        <v>174</v>
      </c>
      <c r="M978" t="s">
        <v>87</v>
      </c>
      <c r="N978" t="s">
        <v>3463</v>
      </c>
      <c r="P978" s="154">
        <f>IF(ISERROR(VLOOKUP($H978,Validation!$L$2:$L$64,1,FALSE)),0,1)</f>
        <v>0</v>
      </c>
      <c r="Q978" s="154">
        <f>IF(ISERROR(VLOOKUP($H978,Validation!$M$2:$M$64,1,FALSE)),0,1)</f>
        <v>0</v>
      </c>
      <c r="R978" s="158">
        <f>IF(ISERROR(VLOOKUP($H978,Validation!$N$2:$N$64,1,FALSE)),0,1)</f>
        <v>0</v>
      </c>
      <c r="S978" s="154">
        <f>IF(ISERROR(VLOOKUP($H978,Validation!$O$2:$O$64,1,FALSE)),0,1)</f>
        <v>0</v>
      </c>
      <c r="T978" s="154">
        <f>IF(ISERROR(VLOOKUP($H978,Validation!$P$2:$P$64,1,FALSE)),0,1)</f>
        <v>0</v>
      </c>
      <c r="U978" s="154">
        <f>IF(ISERROR(VLOOKUP($H978,Validation!$Q$2:$Q$64,1,FALSE)),0,1)</f>
        <v>0</v>
      </c>
      <c r="V978" s="154">
        <f>IF(ISERROR(VLOOKUP($H978,Validation!$R$2:$R$64,1,FALSE)),0,1)</f>
        <v>0</v>
      </c>
      <c r="W978" s="154">
        <f>IF(ISERROR(VLOOKUP($H978,Validation!$S$2:$S$64,1,FALSE)),0,1)</f>
        <v>0</v>
      </c>
    </row>
    <row r="979" spans="1:23" ht="15.75" x14ac:dyDescent="0.25">
      <c r="A979" s="155">
        <v>2015</v>
      </c>
      <c r="B979">
        <v>4</v>
      </c>
      <c r="C979">
        <v>25</v>
      </c>
      <c r="D979">
        <v>116</v>
      </c>
      <c r="E979" t="s">
        <v>31</v>
      </c>
      <c r="G979" s="154">
        <f>SUM(P979:W979)</f>
        <v>0</v>
      </c>
      <c r="H979" t="s">
        <v>687</v>
      </c>
      <c r="I979" t="s">
        <v>70</v>
      </c>
      <c r="J979" t="s">
        <v>71</v>
      </c>
      <c r="K979" t="s">
        <v>72</v>
      </c>
      <c r="L979">
        <v>191</v>
      </c>
      <c r="M979" t="s">
        <v>82</v>
      </c>
      <c r="N979" t="s">
        <v>3282</v>
      </c>
      <c r="P979" s="154">
        <f>IF(ISERROR(VLOOKUP($H979,Validation!$L$2:$L$64,1,FALSE)),0,1)</f>
        <v>0</v>
      </c>
      <c r="Q979" s="154">
        <f>IF(ISERROR(VLOOKUP($H979,Validation!$M$2:$M$64,1,FALSE)),0,1)</f>
        <v>0</v>
      </c>
      <c r="R979" s="158">
        <f>IF(ISERROR(VLOOKUP($H979,Validation!$N$2:$N$64,1,FALSE)),0,1)</f>
        <v>0</v>
      </c>
      <c r="S979" s="154">
        <f>IF(ISERROR(VLOOKUP($H979,Validation!$O$2:$O$64,1,FALSE)),0,1)</f>
        <v>0</v>
      </c>
      <c r="T979" s="154">
        <f>IF(ISERROR(VLOOKUP($H979,Validation!$P$2:$P$64,1,FALSE)),0,1)</f>
        <v>0</v>
      </c>
      <c r="U979" s="154">
        <f>IF(ISERROR(VLOOKUP($H979,Validation!$Q$2:$Q$64,1,FALSE)),0,1)</f>
        <v>0</v>
      </c>
      <c r="V979" s="154">
        <f>IF(ISERROR(VLOOKUP($H979,Validation!$R$2:$R$64,1,FALSE)),0,1)</f>
        <v>0</v>
      </c>
      <c r="W979" s="154">
        <f>IF(ISERROR(VLOOKUP($H979,Validation!$S$2:$S$64,1,FALSE)),0,1)</f>
        <v>0</v>
      </c>
    </row>
    <row r="980" spans="1:23" ht="15.75" x14ac:dyDescent="0.25">
      <c r="A980" s="155">
        <v>2015</v>
      </c>
      <c r="B980">
        <v>4</v>
      </c>
      <c r="C980">
        <v>26</v>
      </c>
      <c r="D980">
        <v>117</v>
      </c>
      <c r="E980" t="s">
        <v>18</v>
      </c>
      <c r="F980" t="s">
        <v>3620</v>
      </c>
      <c r="G980" s="154">
        <f>SUM(P980:W980)</f>
        <v>0</v>
      </c>
      <c r="H980" t="s">
        <v>505</v>
      </c>
      <c r="I980" t="s">
        <v>79</v>
      </c>
      <c r="J980" t="s">
        <v>74</v>
      </c>
      <c r="K980" t="s">
        <v>78</v>
      </c>
      <c r="L980">
        <v>194</v>
      </c>
      <c r="M980" t="s">
        <v>93</v>
      </c>
      <c r="N980" t="s">
        <v>96</v>
      </c>
      <c r="P980" s="154">
        <f>IF(ISERROR(VLOOKUP($H980,Validation!$L$2:$L$64,1,FALSE)),0,1)</f>
        <v>0</v>
      </c>
      <c r="Q980" s="154">
        <f>IF(ISERROR(VLOOKUP($H980,Validation!$M$2:$M$64,1,FALSE)),0,1)</f>
        <v>0</v>
      </c>
      <c r="R980" s="158">
        <f>IF(ISERROR(VLOOKUP($H980,Validation!$N$2:$N$64,1,FALSE)),0,1)</f>
        <v>0</v>
      </c>
      <c r="S980" s="154">
        <f>IF(ISERROR(VLOOKUP($H980,Validation!$O$2:$O$64,1,FALSE)),0,1)</f>
        <v>0</v>
      </c>
      <c r="T980" s="154">
        <f>IF(ISERROR(VLOOKUP($H980,Validation!$P$2:$P$64,1,FALSE)),0,1)</f>
        <v>0</v>
      </c>
      <c r="U980" s="154">
        <f>IF(ISERROR(VLOOKUP($H980,Validation!$Q$2:$Q$64,1,FALSE)),0,1)</f>
        <v>0</v>
      </c>
      <c r="V980" s="154">
        <f>IF(ISERROR(VLOOKUP($H980,Validation!$R$2:$R$64,1,FALSE)),0,1)</f>
        <v>0</v>
      </c>
      <c r="W980" s="154">
        <f>IF(ISERROR(VLOOKUP($H980,Validation!$S$2:$S$64,1,FALSE)),0,1)</f>
        <v>0</v>
      </c>
    </row>
    <row r="981" spans="1:23" ht="15.75" x14ac:dyDescent="0.25">
      <c r="A981" s="155">
        <v>2015</v>
      </c>
      <c r="B981">
        <v>4</v>
      </c>
      <c r="C981">
        <v>27</v>
      </c>
      <c r="D981">
        <v>118</v>
      </c>
      <c r="E981" t="s">
        <v>32</v>
      </c>
      <c r="F981" t="s">
        <v>3621</v>
      </c>
      <c r="G981" s="154">
        <f>SUM(P981:W981)</f>
        <v>0</v>
      </c>
      <c r="H981" t="s">
        <v>471</v>
      </c>
      <c r="I981" t="s">
        <v>85</v>
      </c>
      <c r="J981" t="s">
        <v>88</v>
      </c>
      <c r="K981" t="s">
        <v>99</v>
      </c>
      <c r="L981">
        <v>180</v>
      </c>
      <c r="M981" t="s">
        <v>89</v>
      </c>
      <c r="N981" t="s">
        <v>3284</v>
      </c>
      <c r="P981" s="154">
        <f>IF(ISERROR(VLOOKUP($H981,Validation!$L$2:$L$64,1,FALSE)),0,1)</f>
        <v>0</v>
      </c>
      <c r="Q981" s="154">
        <f>IF(ISERROR(VLOOKUP($H981,Validation!$M$2:$M$64,1,FALSE)),0,1)</f>
        <v>0</v>
      </c>
      <c r="R981" s="158">
        <f>IF(ISERROR(VLOOKUP($H981,Validation!$N$2:$N$64,1,FALSE)),0,1)</f>
        <v>0</v>
      </c>
      <c r="S981" s="154">
        <f>IF(ISERROR(VLOOKUP($H981,Validation!$O$2:$O$64,1,FALSE)),0,1)</f>
        <v>0</v>
      </c>
      <c r="T981" s="154">
        <f>IF(ISERROR(VLOOKUP($H981,Validation!$P$2:$P$64,1,FALSE)),0,1)</f>
        <v>0</v>
      </c>
      <c r="U981" s="154">
        <f>IF(ISERROR(VLOOKUP($H981,Validation!$Q$2:$Q$64,1,FALSE)),0,1)</f>
        <v>0</v>
      </c>
      <c r="V981" s="154">
        <f>IF(ISERROR(VLOOKUP($H981,Validation!$R$2:$R$64,1,FALSE)),0,1)</f>
        <v>0</v>
      </c>
      <c r="W981" s="154">
        <f>IF(ISERROR(VLOOKUP($H981,Validation!$S$2:$S$64,1,FALSE)),0,1)</f>
        <v>0</v>
      </c>
    </row>
    <row r="982" spans="1:23" ht="15.75" x14ac:dyDescent="0.25">
      <c r="A982" s="155">
        <v>2015</v>
      </c>
      <c r="B982">
        <v>4</v>
      </c>
      <c r="C982">
        <v>28</v>
      </c>
      <c r="D982">
        <v>119</v>
      </c>
      <c r="E982" t="s">
        <v>26</v>
      </c>
      <c r="G982" s="154">
        <f>SUM(P982:W982)</f>
        <v>0</v>
      </c>
      <c r="H982" t="s">
        <v>3622</v>
      </c>
      <c r="I982" t="s">
        <v>85</v>
      </c>
      <c r="J982" t="s">
        <v>94</v>
      </c>
      <c r="K982" t="s">
        <v>77</v>
      </c>
      <c r="L982">
        <v>191</v>
      </c>
      <c r="M982" t="s">
        <v>98</v>
      </c>
      <c r="N982" t="s">
        <v>1139</v>
      </c>
      <c r="P982" s="154">
        <f>IF(ISERROR(VLOOKUP($H982,Validation!$L$2:$L$64,1,FALSE)),0,1)</f>
        <v>0</v>
      </c>
      <c r="Q982" s="154">
        <f>IF(ISERROR(VLOOKUP($H982,Validation!$M$2:$M$64,1,FALSE)),0,1)</f>
        <v>0</v>
      </c>
      <c r="R982" s="158">
        <f>IF(ISERROR(VLOOKUP($H982,Validation!$N$2:$N$64,1,FALSE)),0,1)</f>
        <v>0</v>
      </c>
      <c r="S982" s="154">
        <f>IF(ISERROR(VLOOKUP($H982,Validation!$O$2:$O$64,1,FALSE)),0,1)</f>
        <v>0</v>
      </c>
      <c r="T982" s="154">
        <f>IF(ISERROR(VLOOKUP($H982,Validation!$P$2:$P$64,1,FALSE)),0,1)</f>
        <v>0</v>
      </c>
      <c r="U982" s="154">
        <f>IF(ISERROR(VLOOKUP($H982,Validation!$Q$2:$Q$64,1,FALSE)),0,1)</f>
        <v>0</v>
      </c>
      <c r="V982" s="154">
        <f>IF(ISERROR(VLOOKUP($H982,Validation!$R$2:$R$64,1,FALSE)),0,1)</f>
        <v>0</v>
      </c>
      <c r="W982" s="154">
        <f>IF(ISERROR(VLOOKUP($H982,Validation!$S$2:$S$64,1,FALSE)),0,1)</f>
        <v>0</v>
      </c>
    </row>
    <row r="983" spans="1:23" ht="15.75" x14ac:dyDescent="0.25">
      <c r="A983" s="155">
        <v>2015</v>
      </c>
      <c r="B983">
        <v>4</v>
      </c>
      <c r="C983">
        <v>29</v>
      </c>
      <c r="D983">
        <v>120</v>
      </c>
      <c r="E983" t="s">
        <v>32</v>
      </c>
      <c r="G983" s="154">
        <f>SUM(P983:W983)</f>
        <v>0</v>
      </c>
      <c r="H983" t="s">
        <v>469</v>
      </c>
      <c r="I983" t="s">
        <v>85</v>
      </c>
      <c r="J983" t="s">
        <v>71</v>
      </c>
      <c r="K983" t="s">
        <v>72</v>
      </c>
      <c r="L983">
        <v>166</v>
      </c>
      <c r="M983" t="s">
        <v>87</v>
      </c>
      <c r="N983" t="s">
        <v>3483</v>
      </c>
      <c r="P983" s="154">
        <f>IF(ISERROR(VLOOKUP($H983,Validation!$L$2:$L$64,1,FALSE)),0,1)</f>
        <v>0</v>
      </c>
      <c r="Q983" s="154">
        <f>IF(ISERROR(VLOOKUP($H983,Validation!$M$2:$M$64,1,FALSE)),0,1)</f>
        <v>0</v>
      </c>
      <c r="R983" s="158">
        <f>IF(ISERROR(VLOOKUP($H983,Validation!$N$2:$N$64,1,FALSE)),0,1)</f>
        <v>0</v>
      </c>
      <c r="S983" s="154">
        <f>IF(ISERROR(VLOOKUP($H983,Validation!$O$2:$O$64,1,FALSE)),0,1)</f>
        <v>0</v>
      </c>
      <c r="T983" s="154">
        <f>IF(ISERROR(VLOOKUP($H983,Validation!$P$2:$P$64,1,FALSE)),0,1)</f>
        <v>0</v>
      </c>
      <c r="U983" s="154">
        <f>IF(ISERROR(VLOOKUP($H983,Validation!$Q$2:$Q$64,1,FALSE)),0,1)</f>
        <v>0</v>
      </c>
      <c r="V983" s="154">
        <f>IF(ISERROR(VLOOKUP($H983,Validation!$R$2:$R$64,1,FALSE)),0,1)</f>
        <v>0</v>
      </c>
      <c r="W983" s="154">
        <f>IF(ISERROR(VLOOKUP($H983,Validation!$S$2:$S$64,1,FALSE)),0,1)</f>
        <v>0</v>
      </c>
    </row>
    <row r="984" spans="1:23" ht="15.75" x14ac:dyDescent="0.25">
      <c r="A984" s="155">
        <v>2015</v>
      </c>
      <c r="B984">
        <v>4</v>
      </c>
      <c r="C984">
        <v>30</v>
      </c>
      <c r="D984">
        <v>121</v>
      </c>
      <c r="E984" t="s">
        <v>13</v>
      </c>
      <c r="G984" s="154">
        <f>SUM(P984:W984)</f>
        <v>0</v>
      </c>
      <c r="H984" t="s">
        <v>3623</v>
      </c>
      <c r="I984" t="s">
        <v>79</v>
      </c>
      <c r="J984" t="s">
        <v>74</v>
      </c>
      <c r="K984" t="s">
        <v>72</v>
      </c>
      <c r="L984">
        <v>175</v>
      </c>
      <c r="M984" t="s">
        <v>1095</v>
      </c>
      <c r="N984" t="s">
        <v>3624</v>
      </c>
      <c r="P984" s="154">
        <f>IF(ISERROR(VLOOKUP($H984,Validation!$L$2:$L$64,1,FALSE)),0,1)</f>
        <v>0</v>
      </c>
      <c r="Q984" s="154">
        <f>IF(ISERROR(VLOOKUP($H984,Validation!$M$2:$M$64,1,FALSE)),0,1)</f>
        <v>0</v>
      </c>
      <c r="R984" s="158">
        <f>IF(ISERROR(VLOOKUP($H984,Validation!$N$2:$N$64,1,FALSE)),0,1)</f>
        <v>0</v>
      </c>
      <c r="S984" s="154">
        <f>IF(ISERROR(VLOOKUP($H984,Validation!$O$2:$O$64,1,FALSE)),0,1)</f>
        <v>0</v>
      </c>
      <c r="T984" s="154">
        <f>IF(ISERROR(VLOOKUP($H984,Validation!$P$2:$P$64,1,FALSE)),0,1)</f>
        <v>0</v>
      </c>
      <c r="U984" s="154">
        <f>IF(ISERROR(VLOOKUP($H984,Validation!$Q$2:$Q$64,1,FALSE)),0,1)</f>
        <v>0</v>
      </c>
      <c r="V984" s="154">
        <f>IF(ISERROR(VLOOKUP($H984,Validation!$R$2:$R$64,1,FALSE)),0,1)</f>
        <v>0</v>
      </c>
      <c r="W984" s="154">
        <f>IF(ISERROR(VLOOKUP($H984,Validation!$S$2:$S$64,1,FALSE)),0,1)</f>
        <v>0</v>
      </c>
    </row>
    <row r="985" spans="1:23" ht="15.75" x14ac:dyDescent="0.25">
      <c r="A985" s="155">
        <v>2015</v>
      </c>
      <c r="B985">
        <v>5</v>
      </c>
      <c r="C985">
        <v>1</v>
      </c>
      <c r="D985">
        <v>122</v>
      </c>
      <c r="E985" t="s">
        <v>10</v>
      </c>
      <c r="G985" s="154">
        <f>SUM(P985:W985)</f>
        <v>0</v>
      </c>
      <c r="H985" t="s">
        <v>670</v>
      </c>
      <c r="I985" t="s">
        <v>79</v>
      </c>
      <c r="J985" t="s">
        <v>71</v>
      </c>
      <c r="K985" t="s">
        <v>86</v>
      </c>
      <c r="L985">
        <v>171</v>
      </c>
      <c r="M985" t="s">
        <v>82</v>
      </c>
      <c r="N985" t="s">
        <v>3249</v>
      </c>
      <c r="P985" s="154">
        <f>IF(ISERROR(VLOOKUP($H985,Validation!$L$2:$L$64,1,FALSE)),0,1)</f>
        <v>0</v>
      </c>
      <c r="Q985" s="154">
        <f>IF(ISERROR(VLOOKUP($H985,Validation!$M$2:$M$64,1,FALSE)),0,1)</f>
        <v>0</v>
      </c>
      <c r="R985" s="158">
        <f>IF(ISERROR(VLOOKUP($H985,Validation!$N$2:$N$64,1,FALSE)),0,1)</f>
        <v>0</v>
      </c>
      <c r="S985" s="154">
        <f>IF(ISERROR(VLOOKUP($H985,Validation!$O$2:$O$64,1,FALSE)),0,1)</f>
        <v>0</v>
      </c>
      <c r="T985" s="154">
        <f>IF(ISERROR(VLOOKUP($H985,Validation!$P$2:$P$64,1,FALSE)),0,1)</f>
        <v>0</v>
      </c>
      <c r="U985" s="154">
        <f>IF(ISERROR(VLOOKUP($H985,Validation!$Q$2:$Q$64,1,FALSE)),0,1)</f>
        <v>0</v>
      </c>
      <c r="V985" s="154">
        <f>IF(ISERROR(VLOOKUP($H985,Validation!$R$2:$R$64,1,FALSE)),0,1)</f>
        <v>0</v>
      </c>
      <c r="W985" s="154">
        <f>IF(ISERROR(VLOOKUP($H985,Validation!$S$2:$S$64,1,FALSE)),0,1)</f>
        <v>0</v>
      </c>
    </row>
    <row r="986" spans="1:23" ht="15.75" x14ac:dyDescent="0.25">
      <c r="A986" s="155">
        <v>2015</v>
      </c>
      <c r="B986">
        <v>5</v>
      </c>
      <c r="C986">
        <v>2</v>
      </c>
      <c r="D986">
        <v>123</v>
      </c>
      <c r="E986" t="s">
        <v>61</v>
      </c>
      <c r="G986" s="154">
        <f>SUM(P986:W986)</f>
        <v>0</v>
      </c>
      <c r="H986" t="s">
        <v>784</v>
      </c>
      <c r="I986" t="s">
        <v>85</v>
      </c>
      <c r="J986" t="s">
        <v>74</v>
      </c>
      <c r="K986" t="s">
        <v>3093</v>
      </c>
      <c r="L986">
        <v>163</v>
      </c>
      <c r="M986" t="s">
        <v>87</v>
      </c>
      <c r="N986" t="s">
        <v>1238</v>
      </c>
      <c r="P986" s="154">
        <f>IF(ISERROR(VLOOKUP($H986,Validation!$L$2:$L$64,1,FALSE)),0,1)</f>
        <v>0</v>
      </c>
      <c r="Q986" s="154">
        <f>IF(ISERROR(VLOOKUP($H986,Validation!$M$2:$M$64,1,FALSE)),0,1)</f>
        <v>0</v>
      </c>
      <c r="R986" s="158">
        <f>IF(ISERROR(VLOOKUP($H986,Validation!$N$2:$N$64,1,FALSE)),0,1)</f>
        <v>0</v>
      </c>
      <c r="S986" s="154">
        <f>IF(ISERROR(VLOOKUP($H986,Validation!$O$2:$O$64,1,FALSE)),0,1)</f>
        <v>0</v>
      </c>
      <c r="T986" s="154">
        <f>IF(ISERROR(VLOOKUP($H986,Validation!$P$2:$P$64,1,FALSE)),0,1)</f>
        <v>0</v>
      </c>
      <c r="U986" s="154">
        <f>IF(ISERROR(VLOOKUP($H986,Validation!$Q$2:$Q$64,1,FALSE)),0,1)</f>
        <v>0</v>
      </c>
      <c r="V986" s="154">
        <f>IF(ISERROR(VLOOKUP($H986,Validation!$R$2:$R$64,1,FALSE)),0,1)</f>
        <v>0</v>
      </c>
      <c r="W986" s="154">
        <f>IF(ISERROR(VLOOKUP($H986,Validation!$S$2:$S$64,1,FALSE)),0,1)</f>
        <v>0</v>
      </c>
    </row>
    <row r="987" spans="1:23" ht="15.75" x14ac:dyDescent="0.25">
      <c r="A987" s="155">
        <v>2015</v>
      </c>
      <c r="B987">
        <v>5</v>
      </c>
      <c r="C987">
        <v>3</v>
      </c>
      <c r="D987">
        <v>124</v>
      </c>
      <c r="E987" t="s">
        <v>18</v>
      </c>
      <c r="G987" s="154">
        <f>SUM(P987:W987)</f>
        <v>0</v>
      </c>
      <c r="H987" t="s">
        <v>506</v>
      </c>
      <c r="I987" t="s">
        <v>79</v>
      </c>
      <c r="J987" t="s">
        <v>71</v>
      </c>
      <c r="K987" t="s">
        <v>78</v>
      </c>
      <c r="L987">
        <v>200</v>
      </c>
      <c r="M987" t="s">
        <v>82</v>
      </c>
      <c r="N987" t="s">
        <v>3518</v>
      </c>
      <c r="P987" s="154">
        <f>IF(ISERROR(VLOOKUP($H987,Validation!$L$2:$L$64,1,FALSE)),0,1)</f>
        <v>0</v>
      </c>
      <c r="Q987" s="154">
        <f>IF(ISERROR(VLOOKUP($H987,Validation!$M$2:$M$64,1,FALSE)),0,1)</f>
        <v>0</v>
      </c>
      <c r="R987" s="158">
        <f>IF(ISERROR(VLOOKUP($H987,Validation!$N$2:$N$64,1,FALSE)),0,1)</f>
        <v>0</v>
      </c>
      <c r="S987" s="154">
        <f>IF(ISERROR(VLOOKUP($H987,Validation!$O$2:$O$64,1,FALSE)),0,1)</f>
        <v>0</v>
      </c>
      <c r="T987" s="154">
        <f>IF(ISERROR(VLOOKUP($H987,Validation!$P$2:$P$64,1,FALSE)),0,1)</f>
        <v>0</v>
      </c>
      <c r="U987" s="154">
        <f>IF(ISERROR(VLOOKUP($H987,Validation!$Q$2:$Q$64,1,FALSE)),0,1)</f>
        <v>0</v>
      </c>
      <c r="V987" s="154">
        <f>IF(ISERROR(VLOOKUP($H987,Validation!$R$2:$R$64,1,FALSE)),0,1)</f>
        <v>0</v>
      </c>
      <c r="W987" s="154">
        <f>IF(ISERROR(VLOOKUP($H987,Validation!$S$2:$S$64,1,FALSE)),0,1)</f>
        <v>0</v>
      </c>
    </row>
    <row r="988" spans="1:23" ht="15.75" x14ac:dyDescent="0.25">
      <c r="A988" s="155">
        <v>2015</v>
      </c>
      <c r="B988">
        <v>5</v>
      </c>
      <c r="C988">
        <v>4</v>
      </c>
      <c r="D988">
        <v>125</v>
      </c>
      <c r="E988" t="s">
        <v>33</v>
      </c>
      <c r="G988" s="154">
        <f>SUM(P988:W988)</f>
        <v>0</v>
      </c>
      <c r="H988" t="s">
        <v>870</v>
      </c>
      <c r="I988" t="s">
        <v>90</v>
      </c>
      <c r="J988" t="s">
        <v>3625</v>
      </c>
      <c r="K988" t="s">
        <v>97</v>
      </c>
      <c r="L988">
        <v>192</v>
      </c>
      <c r="M988" t="s">
        <v>87</v>
      </c>
      <c r="N988" t="s">
        <v>3598</v>
      </c>
      <c r="P988" s="154">
        <f>IF(ISERROR(VLOOKUP($H988,Validation!$L$2:$L$64,1,FALSE)),0,1)</f>
        <v>0</v>
      </c>
      <c r="Q988" s="154">
        <f>IF(ISERROR(VLOOKUP($H988,Validation!$M$2:$M$64,1,FALSE)),0,1)</f>
        <v>0</v>
      </c>
      <c r="R988" s="158">
        <f>IF(ISERROR(VLOOKUP($H988,Validation!$N$2:$N$64,1,FALSE)),0,1)</f>
        <v>0</v>
      </c>
      <c r="S988" s="154">
        <f>IF(ISERROR(VLOOKUP($H988,Validation!$O$2:$O$64,1,FALSE)),0,1)</f>
        <v>0</v>
      </c>
      <c r="T988" s="154">
        <f>IF(ISERROR(VLOOKUP($H988,Validation!$P$2:$P$64,1,FALSE)),0,1)</f>
        <v>0</v>
      </c>
      <c r="U988" s="154">
        <f>IF(ISERROR(VLOOKUP($H988,Validation!$Q$2:$Q$64,1,FALSE)),0,1)</f>
        <v>0</v>
      </c>
      <c r="V988" s="154">
        <f>IF(ISERROR(VLOOKUP($H988,Validation!$R$2:$R$64,1,FALSE)),0,1)</f>
        <v>0</v>
      </c>
      <c r="W988" s="154">
        <f>IF(ISERROR(VLOOKUP($H988,Validation!$S$2:$S$64,1,FALSE)),0,1)</f>
        <v>0</v>
      </c>
    </row>
    <row r="989" spans="1:23" ht="15.75" x14ac:dyDescent="0.25">
      <c r="A989" s="155">
        <v>2015</v>
      </c>
      <c r="B989">
        <v>5</v>
      </c>
      <c r="C989">
        <v>5</v>
      </c>
      <c r="D989">
        <v>126</v>
      </c>
      <c r="E989" t="s">
        <v>11</v>
      </c>
      <c r="G989" s="154">
        <f>SUM(P989:W989)</f>
        <v>0</v>
      </c>
      <c r="H989" t="s">
        <v>3626</v>
      </c>
      <c r="I989" t="s">
        <v>90</v>
      </c>
      <c r="J989" t="s">
        <v>74</v>
      </c>
      <c r="K989" t="s">
        <v>77</v>
      </c>
      <c r="L989">
        <v>192</v>
      </c>
      <c r="M989" t="s">
        <v>1095</v>
      </c>
      <c r="N989" t="s">
        <v>3627</v>
      </c>
      <c r="P989" s="154">
        <f>IF(ISERROR(VLOOKUP($H989,Validation!$L$2:$L$64,1,FALSE)),0,1)</f>
        <v>0</v>
      </c>
      <c r="Q989" s="154">
        <f>IF(ISERROR(VLOOKUP($H989,Validation!$M$2:$M$64,1,FALSE)),0,1)</f>
        <v>0</v>
      </c>
      <c r="R989" s="158">
        <f>IF(ISERROR(VLOOKUP($H989,Validation!$N$2:$N$64,1,FALSE)),0,1)</f>
        <v>0</v>
      </c>
      <c r="S989" s="154">
        <f>IF(ISERROR(VLOOKUP($H989,Validation!$O$2:$O$64,1,FALSE)),0,1)</f>
        <v>0</v>
      </c>
      <c r="T989" s="154">
        <f>IF(ISERROR(VLOOKUP($H989,Validation!$P$2:$P$64,1,FALSE)),0,1)</f>
        <v>0</v>
      </c>
      <c r="U989" s="154">
        <f>IF(ISERROR(VLOOKUP($H989,Validation!$Q$2:$Q$64,1,FALSE)),0,1)</f>
        <v>0</v>
      </c>
      <c r="V989" s="154">
        <f>IF(ISERROR(VLOOKUP($H989,Validation!$R$2:$R$64,1,FALSE)),0,1)</f>
        <v>0</v>
      </c>
      <c r="W989" s="154">
        <f>IF(ISERROR(VLOOKUP($H989,Validation!$S$2:$S$64,1,FALSE)),0,1)</f>
        <v>0</v>
      </c>
    </row>
    <row r="990" spans="1:23" ht="15.75" x14ac:dyDescent="0.25">
      <c r="A990" s="155">
        <v>2015</v>
      </c>
      <c r="B990">
        <v>5</v>
      </c>
      <c r="C990">
        <v>6</v>
      </c>
      <c r="D990">
        <v>127</v>
      </c>
      <c r="E990" t="s">
        <v>31</v>
      </c>
      <c r="F990" t="s">
        <v>3628</v>
      </c>
      <c r="G990" s="154">
        <f>SUM(P990:W990)</f>
        <v>0</v>
      </c>
      <c r="H990" t="s">
        <v>3629</v>
      </c>
      <c r="I990" t="s">
        <v>79</v>
      </c>
      <c r="J990" t="s">
        <v>88</v>
      </c>
      <c r="K990" t="s">
        <v>91</v>
      </c>
      <c r="L990">
        <v>185</v>
      </c>
      <c r="M990" t="s">
        <v>3312</v>
      </c>
      <c r="N990" t="s">
        <v>3630</v>
      </c>
      <c r="P990" s="154">
        <f>IF(ISERROR(VLOOKUP($H990,Validation!$L$2:$L$64,1,FALSE)),0,1)</f>
        <v>0</v>
      </c>
      <c r="Q990" s="154">
        <f>IF(ISERROR(VLOOKUP($H990,Validation!$M$2:$M$64,1,FALSE)),0,1)</f>
        <v>0</v>
      </c>
      <c r="R990" s="158">
        <f>IF(ISERROR(VLOOKUP($H990,Validation!$N$2:$N$64,1,FALSE)),0,1)</f>
        <v>0</v>
      </c>
      <c r="S990" s="154">
        <f>IF(ISERROR(VLOOKUP($H990,Validation!$O$2:$O$64,1,FALSE)),0,1)</f>
        <v>0</v>
      </c>
      <c r="T990" s="154">
        <f>IF(ISERROR(VLOOKUP($H990,Validation!$P$2:$P$64,1,FALSE)),0,1)</f>
        <v>0</v>
      </c>
      <c r="U990" s="154">
        <f>IF(ISERROR(VLOOKUP($H990,Validation!$Q$2:$Q$64,1,FALSE)),0,1)</f>
        <v>0</v>
      </c>
      <c r="V990" s="154">
        <f>IF(ISERROR(VLOOKUP($H990,Validation!$R$2:$R$64,1,FALSE)),0,1)</f>
        <v>0</v>
      </c>
      <c r="W990" s="154">
        <f>IF(ISERROR(VLOOKUP($H990,Validation!$S$2:$S$64,1,FALSE)),0,1)</f>
        <v>0</v>
      </c>
    </row>
    <row r="991" spans="1:23" ht="15.75" x14ac:dyDescent="0.25">
      <c r="A991" s="155">
        <v>2015</v>
      </c>
      <c r="B991">
        <v>5</v>
      </c>
      <c r="C991">
        <v>7</v>
      </c>
      <c r="D991">
        <v>128</v>
      </c>
      <c r="E991" t="s">
        <v>28</v>
      </c>
      <c r="G991" s="154">
        <f>SUM(P991:W991)</f>
        <v>0</v>
      </c>
      <c r="H991" t="s">
        <v>3631</v>
      </c>
      <c r="I991" t="s">
        <v>85</v>
      </c>
      <c r="J991" t="s">
        <v>80</v>
      </c>
      <c r="K991" t="s">
        <v>97</v>
      </c>
      <c r="L991">
        <v>159</v>
      </c>
      <c r="M991" t="s">
        <v>1192</v>
      </c>
      <c r="N991" t="s">
        <v>1217</v>
      </c>
      <c r="P991" s="154">
        <f>IF(ISERROR(VLOOKUP($H991,Validation!$L$2:$L$64,1,FALSE)),0,1)</f>
        <v>0</v>
      </c>
      <c r="Q991" s="154">
        <f>IF(ISERROR(VLOOKUP($H991,Validation!$M$2:$M$64,1,FALSE)),0,1)</f>
        <v>0</v>
      </c>
      <c r="R991" s="158">
        <f>IF(ISERROR(VLOOKUP($H991,Validation!$N$2:$N$64,1,FALSE)),0,1)</f>
        <v>0</v>
      </c>
      <c r="S991" s="154">
        <f>IF(ISERROR(VLOOKUP($H991,Validation!$O$2:$O$64,1,FALSE)),0,1)</f>
        <v>0</v>
      </c>
      <c r="T991" s="154">
        <f>IF(ISERROR(VLOOKUP($H991,Validation!$P$2:$P$64,1,FALSE)),0,1)</f>
        <v>0</v>
      </c>
      <c r="U991" s="154">
        <f>IF(ISERROR(VLOOKUP($H991,Validation!$Q$2:$Q$64,1,FALSE)),0,1)</f>
        <v>0</v>
      </c>
      <c r="V991" s="154">
        <f>IF(ISERROR(VLOOKUP($H991,Validation!$R$2:$R$64,1,FALSE)),0,1)</f>
        <v>0</v>
      </c>
      <c r="W991" s="154">
        <f>IF(ISERROR(VLOOKUP($H991,Validation!$S$2:$S$64,1,FALSE)),0,1)</f>
        <v>0</v>
      </c>
    </row>
    <row r="992" spans="1:23" ht="15.75" x14ac:dyDescent="0.25">
      <c r="A992" s="155">
        <v>2015</v>
      </c>
      <c r="B992">
        <v>5</v>
      </c>
      <c r="C992">
        <v>8</v>
      </c>
      <c r="D992">
        <v>129</v>
      </c>
      <c r="E992" t="s">
        <v>83</v>
      </c>
      <c r="G992" s="154">
        <f>SUM(P992:W992)</f>
        <v>0</v>
      </c>
      <c r="H992" t="s">
        <v>3632</v>
      </c>
      <c r="I992" t="s">
        <v>79</v>
      </c>
      <c r="J992" t="s">
        <v>71</v>
      </c>
      <c r="K992" t="s">
        <v>77</v>
      </c>
      <c r="L992">
        <v>179</v>
      </c>
      <c r="M992" t="s">
        <v>82</v>
      </c>
      <c r="N992" t="s">
        <v>3469</v>
      </c>
      <c r="P992" s="154">
        <f>IF(ISERROR(VLOOKUP($H992,Validation!$L$2:$L$64,1,FALSE)),0,1)</f>
        <v>0</v>
      </c>
      <c r="Q992" s="154">
        <f>IF(ISERROR(VLOOKUP($H992,Validation!$M$2:$M$64,1,FALSE)),0,1)</f>
        <v>0</v>
      </c>
      <c r="R992" s="158">
        <f>IF(ISERROR(VLOOKUP($H992,Validation!$N$2:$N$64,1,FALSE)),0,1)</f>
        <v>0</v>
      </c>
      <c r="S992" s="154">
        <f>IF(ISERROR(VLOOKUP($H992,Validation!$O$2:$O$64,1,FALSE)),0,1)</f>
        <v>0</v>
      </c>
      <c r="T992" s="154">
        <f>IF(ISERROR(VLOOKUP($H992,Validation!$P$2:$P$64,1,FALSE)),0,1)</f>
        <v>0</v>
      </c>
      <c r="U992" s="154">
        <f>IF(ISERROR(VLOOKUP($H992,Validation!$Q$2:$Q$64,1,FALSE)),0,1)</f>
        <v>0</v>
      </c>
      <c r="V992" s="154">
        <f>IF(ISERROR(VLOOKUP($H992,Validation!$R$2:$R$64,1,FALSE)),0,1)</f>
        <v>0</v>
      </c>
      <c r="W992" s="154">
        <f>IF(ISERROR(VLOOKUP($H992,Validation!$S$2:$S$64,1,FALSE)),0,1)</f>
        <v>0</v>
      </c>
    </row>
    <row r="993" spans="1:23" ht="15.75" x14ac:dyDescent="0.25">
      <c r="A993" s="155">
        <v>2015</v>
      </c>
      <c r="B993">
        <v>5</v>
      </c>
      <c r="C993">
        <v>9</v>
      </c>
      <c r="D993">
        <v>130</v>
      </c>
      <c r="E993" t="s">
        <v>30</v>
      </c>
      <c r="G993" s="154">
        <f>SUM(P993:W993)</f>
        <v>0</v>
      </c>
      <c r="H993" t="s">
        <v>3633</v>
      </c>
      <c r="I993" t="s">
        <v>79</v>
      </c>
      <c r="J993" t="s">
        <v>3566</v>
      </c>
      <c r="K993" t="s">
        <v>75</v>
      </c>
      <c r="L993">
        <v>203</v>
      </c>
      <c r="M993" t="s">
        <v>92</v>
      </c>
      <c r="N993" t="s">
        <v>3567</v>
      </c>
      <c r="P993" s="154">
        <f>IF(ISERROR(VLOOKUP($H993,Validation!$L$2:$L$64,1,FALSE)),0,1)</f>
        <v>0</v>
      </c>
      <c r="Q993" s="154">
        <f>IF(ISERROR(VLOOKUP($H993,Validation!$M$2:$M$64,1,FALSE)),0,1)</f>
        <v>0</v>
      </c>
      <c r="R993" s="158">
        <f>IF(ISERROR(VLOOKUP($H993,Validation!$N$2:$N$64,1,FALSE)),0,1)</f>
        <v>0</v>
      </c>
      <c r="S993" s="154">
        <f>IF(ISERROR(VLOOKUP($H993,Validation!$O$2:$O$64,1,FALSE)),0,1)</f>
        <v>0</v>
      </c>
      <c r="T993" s="154">
        <f>IF(ISERROR(VLOOKUP($H993,Validation!$P$2:$P$64,1,FALSE)),0,1)</f>
        <v>0</v>
      </c>
      <c r="U993" s="154">
        <f>IF(ISERROR(VLOOKUP($H993,Validation!$Q$2:$Q$64,1,FALSE)),0,1)</f>
        <v>0</v>
      </c>
      <c r="V993" s="154">
        <f>IF(ISERROR(VLOOKUP($H993,Validation!$R$2:$R$64,1,FALSE)),0,1)</f>
        <v>0</v>
      </c>
      <c r="W993" s="154">
        <f>IF(ISERROR(VLOOKUP($H993,Validation!$S$2:$S$64,1,FALSE)),0,1)</f>
        <v>0</v>
      </c>
    </row>
    <row r="994" spans="1:23" ht="15.75" x14ac:dyDescent="0.25">
      <c r="A994" s="155">
        <v>2015</v>
      </c>
      <c r="B994">
        <v>5</v>
      </c>
      <c r="C994">
        <v>10</v>
      </c>
      <c r="D994">
        <v>131</v>
      </c>
      <c r="E994" t="s">
        <v>22</v>
      </c>
      <c r="F994" t="s">
        <v>3634</v>
      </c>
      <c r="G994" s="154">
        <f>SUM(P994:W994)</f>
        <v>0</v>
      </c>
      <c r="H994" t="s">
        <v>3635</v>
      </c>
      <c r="I994" t="s">
        <v>70</v>
      </c>
      <c r="J994" t="s">
        <v>71</v>
      </c>
      <c r="K994" t="s">
        <v>78</v>
      </c>
      <c r="L994">
        <v>187</v>
      </c>
      <c r="M994" t="s">
        <v>82</v>
      </c>
      <c r="N994" t="s">
        <v>3636</v>
      </c>
      <c r="P994" s="154">
        <f>IF(ISERROR(VLOOKUP($H994,Validation!$L$2:$L$64,1,FALSE)),0,1)</f>
        <v>0</v>
      </c>
      <c r="Q994" s="154">
        <f>IF(ISERROR(VLOOKUP($H994,Validation!$M$2:$M$64,1,FALSE)),0,1)</f>
        <v>0</v>
      </c>
      <c r="R994" s="158">
        <f>IF(ISERROR(VLOOKUP($H994,Validation!$N$2:$N$64,1,FALSE)),0,1)</f>
        <v>0</v>
      </c>
      <c r="S994" s="154">
        <f>IF(ISERROR(VLOOKUP($H994,Validation!$O$2:$O$64,1,FALSE)),0,1)</f>
        <v>0</v>
      </c>
      <c r="T994" s="154">
        <f>IF(ISERROR(VLOOKUP($H994,Validation!$P$2:$P$64,1,FALSE)),0,1)</f>
        <v>0</v>
      </c>
      <c r="U994" s="154">
        <f>IF(ISERROR(VLOOKUP($H994,Validation!$Q$2:$Q$64,1,FALSE)),0,1)</f>
        <v>0</v>
      </c>
      <c r="V994" s="154">
        <f>IF(ISERROR(VLOOKUP($H994,Validation!$R$2:$R$64,1,FALSE)),0,1)</f>
        <v>0</v>
      </c>
      <c r="W994" s="154">
        <f>IF(ISERROR(VLOOKUP($H994,Validation!$S$2:$S$64,1,FALSE)),0,1)</f>
        <v>0</v>
      </c>
    </row>
    <row r="995" spans="1:23" ht="15.75" x14ac:dyDescent="0.25">
      <c r="A995" s="155">
        <v>2015</v>
      </c>
      <c r="B995">
        <v>5</v>
      </c>
      <c r="C995">
        <v>11</v>
      </c>
      <c r="D995">
        <v>132</v>
      </c>
      <c r="E995" t="s">
        <v>19</v>
      </c>
      <c r="G995" s="154">
        <f>SUM(P995:W995)</f>
        <v>0</v>
      </c>
      <c r="H995" t="s">
        <v>3637</v>
      </c>
      <c r="I995" t="s">
        <v>90</v>
      </c>
      <c r="J995" t="s">
        <v>74</v>
      </c>
      <c r="K995" t="s">
        <v>99</v>
      </c>
      <c r="L995">
        <v>175</v>
      </c>
      <c r="M995" t="s">
        <v>3638</v>
      </c>
      <c r="N995" t="s">
        <v>3639</v>
      </c>
      <c r="P995" s="154">
        <f>IF(ISERROR(VLOOKUP($H995,Validation!$L$2:$L$64,1,FALSE)),0,1)</f>
        <v>0</v>
      </c>
      <c r="Q995" s="154">
        <f>IF(ISERROR(VLOOKUP($H995,Validation!$M$2:$M$64,1,FALSE)),0,1)</f>
        <v>0</v>
      </c>
      <c r="R995" s="158">
        <f>IF(ISERROR(VLOOKUP($H995,Validation!$N$2:$N$64,1,FALSE)),0,1)</f>
        <v>0</v>
      </c>
      <c r="S995" s="154">
        <f>IF(ISERROR(VLOOKUP($H995,Validation!$O$2:$O$64,1,FALSE)),0,1)</f>
        <v>0</v>
      </c>
      <c r="T995" s="154">
        <f>IF(ISERROR(VLOOKUP($H995,Validation!$P$2:$P$64,1,FALSE)),0,1)</f>
        <v>0</v>
      </c>
      <c r="U995" s="154">
        <f>IF(ISERROR(VLOOKUP($H995,Validation!$Q$2:$Q$64,1,FALSE)),0,1)</f>
        <v>0</v>
      </c>
      <c r="V995" s="154">
        <f>IF(ISERROR(VLOOKUP($H995,Validation!$R$2:$R$64,1,FALSE)),0,1)</f>
        <v>0</v>
      </c>
      <c r="W995" s="154">
        <f>IF(ISERROR(VLOOKUP($H995,Validation!$S$2:$S$64,1,FALSE)),0,1)</f>
        <v>0</v>
      </c>
    </row>
    <row r="996" spans="1:23" ht="15.75" x14ac:dyDescent="0.25">
      <c r="A996" s="155">
        <v>2015</v>
      </c>
      <c r="B996">
        <v>5</v>
      </c>
      <c r="C996">
        <v>12</v>
      </c>
      <c r="D996">
        <v>133</v>
      </c>
      <c r="E996" t="s">
        <v>16</v>
      </c>
      <c r="G996" s="154">
        <f>SUM(P996:W996)</f>
        <v>0</v>
      </c>
      <c r="H996" t="s">
        <v>3640</v>
      </c>
      <c r="I996" t="s">
        <v>79</v>
      </c>
      <c r="J996" t="s">
        <v>74</v>
      </c>
      <c r="K996" t="s">
        <v>75</v>
      </c>
      <c r="L996">
        <v>209</v>
      </c>
      <c r="M996" t="s">
        <v>93</v>
      </c>
      <c r="N996" t="s">
        <v>3376</v>
      </c>
      <c r="P996" s="154">
        <f>IF(ISERROR(VLOOKUP($H996,Validation!$L$2:$L$64,1,FALSE)),0,1)</f>
        <v>0</v>
      </c>
      <c r="Q996" s="154">
        <f>IF(ISERROR(VLOOKUP($H996,Validation!$M$2:$M$64,1,FALSE)),0,1)</f>
        <v>0</v>
      </c>
      <c r="R996" s="158">
        <f>IF(ISERROR(VLOOKUP($H996,Validation!$N$2:$N$64,1,FALSE)),0,1)</f>
        <v>0</v>
      </c>
      <c r="S996" s="154">
        <f>IF(ISERROR(VLOOKUP($H996,Validation!$O$2:$O$64,1,FALSE)),0,1)</f>
        <v>0</v>
      </c>
      <c r="T996" s="154">
        <f>IF(ISERROR(VLOOKUP($H996,Validation!$P$2:$P$64,1,FALSE)),0,1)</f>
        <v>0</v>
      </c>
      <c r="U996" s="154">
        <f>IF(ISERROR(VLOOKUP($H996,Validation!$Q$2:$Q$64,1,FALSE)),0,1)</f>
        <v>0</v>
      </c>
      <c r="V996" s="154">
        <f>IF(ISERROR(VLOOKUP($H996,Validation!$R$2:$R$64,1,FALSE)),0,1)</f>
        <v>0</v>
      </c>
      <c r="W996" s="154">
        <f>IF(ISERROR(VLOOKUP($H996,Validation!$S$2:$S$64,1,FALSE)),0,1)</f>
        <v>0</v>
      </c>
    </row>
    <row r="997" spans="1:23" ht="15.75" x14ac:dyDescent="0.25">
      <c r="A997" s="155">
        <v>2015</v>
      </c>
      <c r="B997">
        <v>5</v>
      </c>
      <c r="C997">
        <v>13</v>
      </c>
      <c r="D997">
        <v>134</v>
      </c>
      <c r="E997" t="s">
        <v>20</v>
      </c>
      <c r="G997" s="154">
        <f>SUM(P997:W997)</f>
        <v>0</v>
      </c>
      <c r="H997" t="s">
        <v>3641</v>
      </c>
      <c r="I997" t="s">
        <v>85</v>
      </c>
      <c r="J997" t="s">
        <v>71</v>
      </c>
      <c r="K997" t="s">
        <v>101</v>
      </c>
      <c r="L997">
        <v>209</v>
      </c>
      <c r="M997" t="s">
        <v>73</v>
      </c>
      <c r="N997" t="s">
        <v>3561</v>
      </c>
      <c r="P997" s="154">
        <f>IF(ISERROR(VLOOKUP($H997,Validation!$L$2:$L$64,1,FALSE)),0,1)</f>
        <v>0</v>
      </c>
      <c r="Q997" s="154">
        <f>IF(ISERROR(VLOOKUP($H997,Validation!$M$2:$M$64,1,FALSE)),0,1)</f>
        <v>0</v>
      </c>
      <c r="R997" s="158">
        <f>IF(ISERROR(VLOOKUP($H997,Validation!$N$2:$N$64,1,FALSE)),0,1)</f>
        <v>0</v>
      </c>
      <c r="S997" s="154">
        <f>IF(ISERROR(VLOOKUP($H997,Validation!$O$2:$O$64,1,FALSE)),0,1)</f>
        <v>0</v>
      </c>
      <c r="T997" s="154">
        <f>IF(ISERROR(VLOOKUP($H997,Validation!$P$2:$P$64,1,FALSE)),0,1)</f>
        <v>0</v>
      </c>
      <c r="U997" s="154">
        <f>IF(ISERROR(VLOOKUP($H997,Validation!$Q$2:$Q$64,1,FALSE)),0,1)</f>
        <v>0</v>
      </c>
      <c r="V997" s="154">
        <f>IF(ISERROR(VLOOKUP($H997,Validation!$R$2:$R$64,1,FALSE)),0,1)</f>
        <v>0</v>
      </c>
      <c r="W997" s="154">
        <f>IF(ISERROR(VLOOKUP($H997,Validation!$S$2:$S$64,1,FALSE)),0,1)</f>
        <v>0</v>
      </c>
    </row>
    <row r="998" spans="1:23" ht="15.75" x14ac:dyDescent="0.25">
      <c r="A998" s="155">
        <v>2015</v>
      </c>
      <c r="B998">
        <v>5</v>
      </c>
      <c r="C998">
        <v>14</v>
      </c>
      <c r="D998">
        <v>135</v>
      </c>
      <c r="E998" t="s">
        <v>21</v>
      </c>
      <c r="F998" t="s">
        <v>3642</v>
      </c>
      <c r="G998" s="154">
        <f>SUM(P998:W998)</f>
        <v>0</v>
      </c>
      <c r="H998" t="s">
        <v>3643</v>
      </c>
      <c r="I998" t="s">
        <v>90</v>
      </c>
      <c r="J998" t="s">
        <v>81</v>
      </c>
      <c r="K998" t="s">
        <v>97</v>
      </c>
      <c r="L998">
        <v>185</v>
      </c>
      <c r="M998" t="s">
        <v>119</v>
      </c>
      <c r="N998" t="s">
        <v>3644</v>
      </c>
      <c r="P998" s="154">
        <f>IF(ISERROR(VLOOKUP($H998,Validation!$L$2:$L$64,1,FALSE)),0,1)</f>
        <v>0</v>
      </c>
      <c r="Q998" s="154">
        <f>IF(ISERROR(VLOOKUP($H998,Validation!$M$2:$M$64,1,FALSE)),0,1)</f>
        <v>0</v>
      </c>
      <c r="R998" s="158">
        <f>IF(ISERROR(VLOOKUP($H998,Validation!$N$2:$N$64,1,FALSE)),0,1)</f>
        <v>0</v>
      </c>
      <c r="S998" s="154">
        <f>IF(ISERROR(VLOOKUP($H998,Validation!$O$2:$O$64,1,FALSE)),0,1)</f>
        <v>0</v>
      </c>
      <c r="T998" s="154">
        <f>IF(ISERROR(VLOOKUP($H998,Validation!$P$2:$P$64,1,FALSE)),0,1)</f>
        <v>0</v>
      </c>
      <c r="U998" s="154">
        <f>IF(ISERROR(VLOOKUP($H998,Validation!$Q$2:$Q$64,1,FALSE)),0,1)</f>
        <v>0</v>
      </c>
      <c r="V998" s="154">
        <f>IF(ISERROR(VLOOKUP($H998,Validation!$R$2:$R$64,1,FALSE)),0,1)</f>
        <v>0</v>
      </c>
      <c r="W998" s="154">
        <f>IF(ISERROR(VLOOKUP($H998,Validation!$S$2:$S$64,1,FALSE)),0,1)</f>
        <v>0</v>
      </c>
    </row>
    <row r="999" spans="1:23" ht="15.75" x14ac:dyDescent="0.25">
      <c r="A999" s="155">
        <v>2015</v>
      </c>
      <c r="B999">
        <v>5</v>
      </c>
      <c r="C999">
        <v>15</v>
      </c>
      <c r="D999">
        <v>136</v>
      </c>
      <c r="E999" t="s">
        <v>12</v>
      </c>
      <c r="G999" s="154">
        <f>SUM(P999:W999)</f>
        <v>0</v>
      </c>
      <c r="H999" t="s">
        <v>3645</v>
      </c>
      <c r="I999" t="s">
        <v>90</v>
      </c>
      <c r="J999" t="s">
        <v>3139</v>
      </c>
      <c r="K999" t="s">
        <v>75</v>
      </c>
      <c r="L999">
        <v>194</v>
      </c>
      <c r="M999" t="s">
        <v>82</v>
      </c>
      <c r="N999" t="s">
        <v>1230</v>
      </c>
      <c r="P999" s="154">
        <f>IF(ISERROR(VLOOKUP($H999,Validation!$L$2:$L$64,1,FALSE)),0,1)</f>
        <v>0</v>
      </c>
      <c r="Q999" s="154">
        <f>IF(ISERROR(VLOOKUP($H999,Validation!$M$2:$M$64,1,FALSE)),0,1)</f>
        <v>0</v>
      </c>
      <c r="R999" s="158">
        <f>IF(ISERROR(VLOOKUP($H999,Validation!$N$2:$N$64,1,FALSE)),0,1)</f>
        <v>0</v>
      </c>
      <c r="S999" s="154">
        <f>IF(ISERROR(VLOOKUP($H999,Validation!$O$2:$O$64,1,FALSE)),0,1)</f>
        <v>0</v>
      </c>
      <c r="T999" s="154">
        <f>IF(ISERROR(VLOOKUP($H999,Validation!$P$2:$P$64,1,FALSE)),0,1)</f>
        <v>0</v>
      </c>
      <c r="U999" s="154">
        <f>IF(ISERROR(VLOOKUP($H999,Validation!$Q$2:$Q$64,1,FALSE)),0,1)</f>
        <v>0</v>
      </c>
      <c r="V999" s="154">
        <f>IF(ISERROR(VLOOKUP($H999,Validation!$R$2:$R$64,1,FALSE)),0,1)</f>
        <v>0</v>
      </c>
      <c r="W999" s="154">
        <f>IF(ISERROR(VLOOKUP($H999,Validation!$S$2:$S$64,1,FALSE)),0,1)</f>
        <v>0</v>
      </c>
    </row>
    <row r="1000" spans="1:23" ht="15.75" x14ac:dyDescent="0.25">
      <c r="A1000" s="155">
        <v>2015</v>
      </c>
      <c r="B1000">
        <v>5</v>
      </c>
      <c r="C1000">
        <v>16</v>
      </c>
      <c r="D1000">
        <v>137</v>
      </c>
      <c r="E1000" t="s">
        <v>29</v>
      </c>
      <c r="G1000" s="154">
        <f>SUM(P1000:W1000)</f>
        <v>0</v>
      </c>
      <c r="H1000" t="s">
        <v>3646</v>
      </c>
      <c r="I1000" t="s">
        <v>70</v>
      </c>
      <c r="J1000" t="s">
        <v>80</v>
      </c>
      <c r="K1000" t="s">
        <v>78</v>
      </c>
      <c r="L1000">
        <v>176</v>
      </c>
      <c r="M1000" t="s">
        <v>3246</v>
      </c>
      <c r="N1000" t="s">
        <v>3647</v>
      </c>
      <c r="P1000" s="154">
        <f>IF(ISERROR(VLOOKUP($H1000,Validation!$L$2:$L$64,1,FALSE)),0,1)</f>
        <v>0</v>
      </c>
      <c r="Q1000" s="154">
        <f>IF(ISERROR(VLOOKUP($H1000,Validation!$M$2:$M$64,1,FALSE)),0,1)</f>
        <v>0</v>
      </c>
      <c r="R1000" s="158">
        <f>IF(ISERROR(VLOOKUP($H1000,Validation!$N$2:$N$64,1,FALSE)),0,1)</f>
        <v>0</v>
      </c>
      <c r="S1000" s="154">
        <f>IF(ISERROR(VLOOKUP($H1000,Validation!$O$2:$O$64,1,FALSE)),0,1)</f>
        <v>0</v>
      </c>
      <c r="T1000" s="154">
        <f>IF(ISERROR(VLOOKUP($H1000,Validation!$P$2:$P$64,1,FALSE)),0,1)</f>
        <v>0</v>
      </c>
      <c r="U1000" s="154">
        <f>IF(ISERROR(VLOOKUP($H1000,Validation!$Q$2:$Q$64,1,FALSE)),0,1)</f>
        <v>0</v>
      </c>
      <c r="V1000" s="154">
        <f>IF(ISERROR(VLOOKUP($H1000,Validation!$R$2:$R$64,1,FALSE)),0,1)</f>
        <v>0</v>
      </c>
      <c r="W1000" s="154">
        <f>IF(ISERROR(VLOOKUP($H1000,Validation!$S$2:$S$64,1,FALSE)),0,1)</f>
        <v>0</v>
      </c>
    </row>
    <row r="1001" spans="1:23" ht="15.75" x14ac:dyDescent="0.25">
      <c r="A1001" s="155">
        <v>2015</v>
      </c>
      <c r="B1001">
        <v>5</v>
      </c>
      <c r="C1001">
        <v>17</v>
      </c>
      <c r="D1001">
        <v>138</v>
      </c>
      <c r="E1001" t="s">
        <v>11</v>
      </c>
      <c r="F1001" t="s">
        <v>3465</v>
      </c>
      <c r="G1001" s="154">
        <f>SUM(P1001:W1001)</f>
        <v>0</v>
      </c>
      <c r="H1001" t="s">
        <v>911</v>
      </c>
      <c r="I1001" t="s">
        <v>85</v>
      </c>
      <c r="J1001" t="s">
        <v>71</v>
      </c>
      <c r="K1001" t="s">
        <v>72</v>
      </c>
      <c r="L1001">
        <v>184</v>
      </c>
      <c r="M1001" t="s">
        <v>87</v>
      </c>
      <c r="N1001" t="s">
        <v>3483</v>
      </c>
      <c r="P1001" s="154">
        <f>IF(ISERROR(VLOOKUP($H1001,Validation!$L$2:$L$64,1,FALSE)),0,1)</f>
        <v>0</v>
      </c>
      <c r="Q1001" s="154">
        <f>IF(ISERROR(VLOOKUP($H1001,Validation!$M$2:$M$64,1,FALSE)),0,1)</f>
        <v>0</v>
      </c>
      <c r="R1001" s="158">
        <f>IF(ISERROR(VLOOKUP($H1001,Validation!$N$2:$N$64,1,FALSE)),0,1)</f>
        <v>0</v>
      </c>
      <c r="S1001" s="154">
        <f>IF(ISERROR(VLOOKUP($H1001,Validation!$O$2:$O$64,1,FALSE)),0,1)</f>
        <v>0</v>
      </c>
      <c r="T1001" s="154">
        <f>IF(ISERROR(VLOOKUP($H1001,Validation!$P$2:$P$64,1,FALSE)),0,1)</f>
        <v>0</v>
      </c>
      <c r="U1001" s="154">
        <f>IF(ISERROR(VLOOKUP($H1001,Validation!$Q$2:$Q$64,1,FALSE)),0,1)</f>
        <v>0</v>
      </c>
      <c r="V1001" s="154">
        <f>IF(ISERROR(VLOOKUP($H1001,Validation!$R$2:$R$64,1,FALSE)),0,1)</f>
        <v>0</v>
      </c>
      <c r="W1001" s="154">
        <f>IF(ISERROR(VLOOKUP($H1001,Validation!$S$2:$S$64,1,FALSE)),0,1)</f>
        <v>0</v>
      </c>
    </row>
    <row r="1002" spans="1:23" ht="15.75" x14ac:dyDescent="0.25">
      <c r="A1002" s="155">
        <v>2015</v>
      </c>
      <c r="B1002">
        <v>5</v>
      </c>
      <c r="C1002">
        <v>18</v>
      </c>
      <c r="D1002">
        <v>139</v>
      </c>
      <c r="E1002" t="s">
        <v>27</v>
      </c>
      <c r="G1002" s="154">
        <f>SUM(P1002:W1002)</f>
        <v>0</v>
      </c>
      <c r="H1002" t="s">
        <v>623</v>
      </c>
      <c r="I1002" t="s">
        <v>79</v>
      </c>
      <c r="J1002" t="s">
        <v>1151</v>
      </c>
      <c r="K1002" t="s">
        <v>77</v>
      </c>
      <c r="L1002">
        <v>201</v>
      </c>
      <c r="M1002" t="s">
        <v>98</v>
      </c>
      <c r="N1002" t="s">
        <v>3447</v>
      </c>
      <c r="P1002" s="154">
        <f>IF(ISERROR(VLOOKUP($H1002,Validation!$L$2:$L$64,1,FALSE)),0,1)</f>
        <v>0</v>
      </c>
      <c r="Q1002" s="154">
        <f>IF(ISERROR(VLOOKUP($H1002,Validation!$M$2:$M$64,1,FALSE)),0,1)</f>
        <v>0</v>
      </c>
      <c r="R1002" s="158">
        <f>IF(ISERROR(VLOOKUP($H1002,Validation!$N$2:$N$64,1,FALSE)),0,1)</f>
        <v>0</v>
      </c>
      <c r="S1002" s="154">
        <f>IF(ISERROR(VLOOKUP($H1002,Validation!$O$2:$O$64,1,FALSE)),0,1)</f>
        <v>0</v>
      </c>
      <c r="T1002" s="154">
        <f>IF(ISERROR(VLOOKUP($H1002,Validation!$P$2:$P$64,1,FALSE)),0,1)</f>
        <v>0</v>
      </c>
      <c r="U1002" s="154">
        <f>IF(ISERROR(VLOOKUP($H1002,Validation!$Q$2:$Q$64,1,FALSE)),0,1)</f>
        <v>0</v>
      </c>
      <c r="V1002" s="154">
        <f>IF(ISERROR(VLOOKUP($H1002,Validation!$R$2:$R$64,1,FALSE)),0,1)</f>
        <v>0</v>
      </c>
      <c r="W1002" s="154">
        <f>IF(ISERROR(VLOOKUP($H1002,Validation!$S$2:$S$64,1,FALSE)),0,1)</f>
        <v>0</v>
      </c>
    </row>
    <row r="1003" spans="1:23" ht="15.75" x14ac:dyDescent="0.25">
      <c r="A1003" s="155">
        <v>2015</v>
      </c>
      <c r="B1003">
        <v>5</v>
      </c>
      <c r="C1003">
        <v>19</v>
      </c>
      <c r="D1003">
        <v>140</v>
      </c>
      <c r="E1003" t="s">
        <v>17</v>
      </c>
      <c r="G1003" s="154">
        <f>SUM(P1003:W1003)</f>
        <v>0</v>
      </c>
      <c r="H1003" t="s">
        <v>3648</v>
      </c>
      <c r="I1003" t="s">
        <v>70</v>
      </c>
      <c r="J1003" t="s">
        <v>71</v>
      </c>
      <c r="K1003" t="s">
        <v>75</v>
      </c>
      <c r="L1003">
        <v>189</v>
      </c>
      <c r="M1003" t="s">
        <v>93</v>
      </c>
      <c r="N1003" t="s">
        <v>3432</v>
      </c>
      <c r="P1003" s="154">
        <f>IF(ISERROR(VLOOKUP($H1003,Validation!$L$2:$L$64,1,FALSE)),0,1)</f>
        <v>0</v>
      </c>
      <c r="Q1003" s="154">
        <f>IF(ISERROR(VLOOKUP($H1003,Validation!$M$2:$M$64,1,FALSE)),0,1)</f>
        <v>0</v>
      </c>
      <c r="R1003" s="158">
        <f>IF(ISERROR(VLOOKUP($H1003,Validation!$N$2:$N$64,1,FALSE)),0,1)</f>
        <v>0</v>
      </c>
      <c r="S1003" s="154">
        <f>IF(ISERROR(VLOOKUP($H1003,Validation!$O$2:$O$64,1,FALSE)),0,1)</f>
        <v>0</v>
      </c>
      <c r="T1003" s="154">
        <f>IF(ISERROR(VLOOKUP($H1003,Validation!$P$2:$P$64,1,FALSE)),0,1)</f>
        <v>0</v>
      </c>
      <c r="U1003" s="154">
        <f>IF(ISERROR(VLOOKUP($H1003,Validation!$Q$2:$Q$64,1,FALSE)),0,1)</f>
        <v>0</v>
      </c>
      <c r="V1003" s="154">
        <f>IF(ISERROR(VLOOKUP($H1003,Validation!$R$2:$R$64,1,FALSE)),0,1)</f>
        <v>0</v>
      </c>
      <c r="W1003" s="154">
        <f>IF(ISERROR(VLOOKUP($H1003,Validation!$S$2:$S$64,1,FALSE)),0,1)</f>
        <v>0</v>
      </c>
    </row>
    <row r="1004" spans="1:23" ht="15.75" x14ac:dyDescent="0.25">
      <c r="A1004" s="155">
        <v>2015</v>
      </c>
      <c r="B1004">
        <v>5</v>
      </c>
      <c r="C1004">
        <v>20</v>
      </c>
      <c r="D1004">
        <v>141</v>
      </c>
      <c r="E1004" t="s">
        <v>83</v>
      </c>
      <c r="F1004" t="s">
        <v>3649</v>
      </c>
      <c r="G1004" s="154">
        <f>SUM(P1004:W1004)</f>
        <v>0</v>
      </c>
      <c r="H1004" t="s">
        <v>3650</v>
      </c>
      <c r="I1004" t="s">
        <v>79</v>
      </c>
      <c r="J1004" t="s">
        <v>88</v>
      </c>
      <c r="K1004" t="s">
        <v>86</v>
      </c>
      <c r="L1004">
        <v>169</v>
      </c>
      <c r="M1004" t="s">
        <v>3312</v>
      </c>
      <c r="N1004" t="s">
        <v>3457</v>
      </c>
      <c r="P1004" s="154">
        <f>IF(ISERROR(VLOOKUP($H1004,Validation!$L$2:$L$64,1,FALSE)),0,1)</f>
        <v>0</v>
      </c>
      <c r="Q1004" s="154">
        <f>IF(ISERROR(VLOOKUP($H1004,Validation!$M$2:$M$64,1,FALSE)),0,1)</f>
        <v>0</v>
      </c>
      <c r="R1004" s="158">
        <f>IF(ISERROR(VLOOKUP($H1004,Validation!$N$2:$N$64,1,FALSE)),0,1)</f>
        <v>0</v>
      </c>
      <c r="S1004" s="154">
        <f>IF(ISERROR(VLOOKUP($H1004,Validation!$O$2:$O$64,1,FALSE)),0,1)</f>
        <v>0</v>
      </c>
      <c r="T1004" s="154">
        <f>IF(ISERROR(VLOOKUP($H1004,Validation!$P$2:$P$64,1,FALSE)),0,1)</f>
        <v>0</v>
      </c>
      <c r="U1004" s="154">
        <f>IF(ISERROR(VLOOKUP($H1004,Validation!$Q$2:$Q$64,1,FALSE)),0,1)</f>
        <v>0</v>
      </c>
      <c r="V1004" s="154">
        <f>IF(ISERROR(VLOOKUP($H1004,Validation!$R$2:$R$64,1,FALSE)),0,1)</f>
        <v>0</v>
      </c>
      <c r="W1004" s="154">
        <f>IF(ISERROR(VLOOKUP($H1004,Validation!$S$2:$S$64,1,FALSE)),0,1)</f>
        <v>0</v>
      </c>
    </row>
    <row r="1005" spans="1:23" ht="15.75" x14ac:dyDescent="0.25">
      <c r="A1005" s="155">
        <v>2015</v>
      </c>
      <c r="B1005">
        <v>5</v>
      </c>
      <c r="C1005">
        <v>21</v>
      </c>
      <c r="D1005">
        <v>142</v>
      </c>
      <c r="E1005" t="s">
        <v>30</v>
      </c>
      <c r="F1005" t="s">
        <v>3651</v>
      </c>
      <c r="G1005" s="154">
        <f>SUM(P1005:W1005)</f>
        <v>0</v>
      </c>
      <c r="H1005" t="s">
        <v>523</v>
      </c>
      <c r="I1005" t="s">
        <v>90</v>
      </c>
      <c r="J1005" t="s">
        <v>3566</v>
      </c>
      <c r="K1005" t="s">
        <v>78</v>
      </c>
      <c r="L1005">
        <v>165</v>
      </c>
      <c r="M1005" t="s">
        <v>3652</v>
      </c>
      <c r="N1005" t="s">
        <v>3653</v>
      </c>
      <c r="P1005" s="154">
        <f>IF(ISERROR(VLOOKUP($H1005,Validation!$L$2:$L$64,1,FALSE)),0,1)</f>
        <v>0</v>
      </c>
      <c r="Q1005" s="154">
        <f>IF(ISERROR(VLOOKUP($H1005,Validation!$M$2:$M$64,1,FALSE)),0,1)</f>
        <v>0</v>
      </c>
      <c r="R1005" s="158">
        <f>IF(ISERROR(VLOOKUP($H1005,Validation!$N$2:$N$64,1,FALSE)),0,1)</f>
        <v>0</v>
      </c>
      <c r="S1005" s="154">
        <f>IF(ISERROR(VLOOKUP($H1005,Validation!$O$2:$O$64,1,FALSE)),0,1)</f>
        <v>0</v>
      </c>
      <c r="T1005" s="154">
        <f>IF(ISERROR(VLOOKUP($H1005,Validation!$P$2:$P$64,1,FALSE)),0,1)</f>
        <v>0</v>
      </c>
      <c r="U1005" s="154">
        <f>IF(ISERROR(VLOOKUP($H1005,Validation!$Q$2:$Q$64,1,FALSE)),0,1)</f>
        <v>0</v>
      </c>
      <c r="V1005" s="154">
        <f>IF(ISERROR(VLOOKUP($H1005,Validation!$R$2:$R$64,1,FALSE)),0,1)</f>
        <v>0</v>
      </c>
      <c r="W1005" s="154">
        <f>IF(ISERROR(VLOOKUP($H1005,Validation!$S$2:$S$64,1,FALSE)),0,1)</f>
        <v>0</v>
      </c>
    </row>
    <row r="1006" spans="1:23" ht="15.75" x14ac:dyDescent="0.25">
      <c r="A1006" s="155">
        <v>2015</v>
      </c>
      <c r="B1006">
        <v>5</v>
      </c>
      <c r="C1006">
        <v>22</v>
      </c>
      <c r="D1006">
        <v>143</v>
      </c>
      <c r="E1006" t="s">
        <v>1119</v>
      </c>
      <c r="G1006" s="154">
        <f>SUM(P1006:W1006)</f>
        <v>0</v>
      </c>
      <c r="H1006" t="s">
        <v>393</v>
      </c>
      <c r="I1006" t="s">
        <v>79</v>
      </c>
      <c r="J1006" t="s">
        <v>71</v>
      </c>
      <c r="K1006" t="s">
        <v>72</v>
      </c>
      <c r="L1006">
        <v>187</v>
      </c>
      <c r="M1006" t="s">
        <v>82</v>
      </c>
      <c r="N1006" t="s">
        <v>3326</v>
      </c>
      <c r="P1006" s="154">
        <f>IF(ISERROR(VLOOKUP($H1006,Validation!$L$2:$L$64,1,FALSE)),0,1)</f>
        <v>0</v>
      </c>
      <c r="Q1006" s="154">
        <f>IF(ISERROR(VLOOKUP($H1006,Validation!$M$2:$M$64,1,FALSE)),0,1)</f>
        <v>0</v>
      </c>
      <c r="R1006" s="158">
        <f>IF(ISERROR(VLOOKUP($H1006,Validation!$N$2:$N$64,1,FALSE)),0,1)</f>
        <v>0</v>
      </c>
      <c r="S1006" s="154">
        <f>IF(ISERROR(VLOOKUP($H1006,Validation!$O$2:$O$64,1,FALSE)),0,1)</f>
        <v>0</v>
      </c>
      <c r="T1006" s="154">
        <f>IF(ISERROR(VLOOKUP($H1006,Validation!$P$2:$P$64,1,FALSE)),0,1)</f>
        <v>0</v>
      </c>
      <c r="U1006" s="154">
        <f>IF(ISERROR(VLOOKUP($H1006,Validation!$Q$2:$Q$64,1,FALSE)),0,1)</f>
        <v>0</v>
      </c>
      <c r="V1006" s="154">
        <f>IF(ISERROR(VLOOKUP($H1006,Validation!$R$2:$R$64,1,FALSE)),0,1)</f>
        <v>0</v>
      </c>
      <c r="W1006" s="154">
        <f>IF(ISERROR(VLOOKUP($H1006,Validation!$S$2:$S$64,1,FALSE)),0,1)</f>
        <v>0</v>
      </c>
    </row>
    <row r="1007" spans="1:23" ht="15.75" x14ac:dyDescent="0.25">
      <c r="A1007" s="155">
        <v>2015</v>
      </c>
      <c r="B1007">
        <v>5</v>
      </c>
      <c r="C1007">
        <v>23</v>
      </c>
      <c r="D1007">
        <v>144</v>
      </c>
      <c r="E1007" t="s">
        <v>34</v>
      </c>
      <c r="G1007" s="154">
        <f>SUM(P1007:W1007)</f>
        <v>0</v>
      </c>
      <c r="H1007" t="s">
        <v>3654</v>
      </c>
      <c r="I1007" t="s">
        <v>79</v>
      </c>
      <c r="J1007" t="s">
        <v>71</v>
      </c>
      <c r="K1007" t="s">
        <v>86</v>
      </c>
      <c r="L1007">
        <v>213</v>
      </c>
      <c r="M1007" t="s">
        <v>87</v>
      </c>
      <c r="N1007" t="s">
        <v>3452</v>
      </c>
      <c r="P1007" s="154">
        <f>IF(ISERROR(VLOOKUP($H1007,Validation!$L$2:$L$64,1,FALSE)),0,1)</f>
        <v>0</v>
      </c>
      <c r="Q1007" s="154">
        <f>IF(ISERROR(VLOOKUP($H1007,Validation!$M$2:$M$64,1,FALSE)),0,1)</f>
        <v>0</v>
      </c>
      <c r="R1007" s="158">
        <f>IF(ISERROR(VLOOKUP($H1007,Validation!$N$2:$N$64,1,FALSE)),0,1)</f>
        <v>0</v>
      </c>
      <c r="S1007" s="154">
        <f>IF(ISERROR(VLOOKUP($H1007,Validation!$O$2:$O$64,1,FALSE)),0,1)</f>
        <v>0</v>
      </c>
      <c r="T1007" s="154">
        <f>IF(ISERROR(VLOOKUP($H1007,Validation!$P$2:$P$64,1,FALSE)),0,1)</f>
        <v>0</v>
      </c>
      <c r="U1007" s="154">
        <f>IF(ISERROR(VLOOKUP($H1007,Validation!$Q$2:$Q$64,1,FALSE)),0,1)</f>
        <v>0</v>
      </c>
      <c r="V1007" s="154">
        <f>IF(ISERROR(VLOOKUP($H1007,Validation!$R$2:$R$64,1,FALSE)),0,1)</f>
        <v>0</v>
      </c>
      <c r="W1007" s="154">
        <f>IF(ISERROR(VLOOKUP($H1007,Validation!$S$2:$S$64,1,FALSE)),0,1)</f>
        <v>0</v>
      </c>
    </row>
    <row r="1008" spans="1:23" ht="15.75" x14ac:dyDescent="0.25">
      <c r="A1008" s="155">
        <v>2015</v>
      </c>
      <c r="B1008">
        <v>5</v>
      </c>
      <c r="C1008">
        <v>24</v>
      </c>
      <c r="D1008">
        <v>145</v>
      </c>
      <c r="E1008" t="s">
        <v>3081</v>
      </c>
      <c r="G1008" s="154">
        <f>SUM(P1008:W1008)</f>
        <v>0</v>
      </c>
      <c r="H1008" t="s">
        <v>3655</v>
      </c>
      <c r="I1008" t="s">
        <v>121</v>
      </c>
      <c r="J1008" t="s">
        <v>80</v>
      </c>
      <c r="K1008" t="s">
        <v>77</v>
      </c>
      <c r="L1008">
        <v>202</v>
      </c>
      <c r="M1008" t="s">
        <v>3221</v>
      </c>
      <c r="N1008" t="s">
        <v>3656</v>
      </c>
      <c r="P1008" s="154">
        <f>IF(ISERROR(VLOOKUP($H1008,Validation!$L$2:$L$64,1,FALSE)),0,1)</f>
        <v>0</v>
      </c>
      <c r="Q1008" s="154">
        <f>IF(ISERROR(VLOOKUP($H1008,Validation!$M$2:$M$64,1,FALSE)),0,1)</f>
        <v>0</v>
      </c>
      <c r="R1008" s="158">
        <f>IF(ISERROR(VLOOKUP($H1008,Validation!$N$2:$N$64,1,FALSE)),0,1)</f>
        <v>0</v>
      </c>
      <c r="S1008" s="154">
        <f>IF(ISERROR(VLOOKUP($H1008,Validation!$O$2:$O$64,1,FALSE)),0,1)</f>
        <v>0</v>
      </c>
      <c r="T1008" s="154">
        <f>IF(ISERROR(VLOOKUP($H1008,Validation!$P$2:$P$64,1,FALSE)),0,1)</f>
        <v>0</v>
      </c>
      <c r="U1008" s="154">
        <f>IF(ISERROR(VLOOKUP($H1008,Validation!$Q$2:$Q$64,1,FALSE)),0,1)</f>
        <v>0</v>
      </c>
      <c r="V1008" s="154">
        <f>IF(ISERROR(VLOOKUP($H1008,Validation!$R$2:$R$64,1,FALSE)),0,1)</f>
        <v>0</v>
      </c>
      <c r="W1008" s="154">
        <f>IF(ISERROR(VLOOKUP($H1008,Validation!$S$2:$S$64,1,FALSE)),0,1)</f>
        <v>0</v>
      </c>
    </row>
    <row r="1009" spans="1:23" ht="15.75" x14ac:dyDescent="0.25">
      <c r="A1009" s="155">
        <v>2015</v>
      </c>
      <c r="B1009">
        <v>5</v>
      </c>
      <c r="C1009">
        <v>25</v>
      </c>
      <c r="D1009">
        <v>146</v>
      </c>
      <c r="E1009" t="s">
        <v>31</v>
      </c>
      <c r="G1009" s="154">
        <f>SUM(P1009:W1009)</f>
        <v>0</v>
      </c>
      <c r="H1009" t="s">
        <v>360</v>
      </c>
      <c r="I1009" t="s">
        <v>121</v>
      </c>
      <c r="J1009" t="s">
        <v>74</v>
      </c>
      <c r="K1009" t="s">
        <v>86</v>
      </c>
      <c r="L1009">
        <v>192</v>
      </c>
      <c r="M1009" t="s">
        <v>93</v>
      </c>
      <c r="N1009" t="s">
        <v>96</v>
      </c>
      <c r="P1009" s="154">
        <f>IF(ISERROR(VLOOKUP($H1009,Validation!$L$2:$L$64,1,FALSE)),0,1)</f>
        <v>0</v>
      </c>
      <c r="Q1009" s="154">
        <f>IF(ISERROR(VLOOKUP($H1009,Validation!$M$2:$M$64,1,FALSE)),0,1)</f>
        <v>0</v>
      </c>
      <c r="R1009" s="158">
        <f>IF(ISERROR(VLOOKUP($H1009,Validation!$N$2:$N$64,1,FALSE)),0,1)</f>
        <v>0</v>
      </c>
      <c r="S1009" s="154">
        <f>IF(ISERROR(VLOOKUP($H1009,Validation!$O$2:$O$64,1,FALSE)),0,1)</f>
        <v>0</v>
      </c>
      <c r="T1009" s="154">
        <f>IF(ISERROR(VLOOKUP($H1009,Validation!$P$2:$P$64,1,FALSE)),0,1)</f>
        <v>0</v>
      </c>
      <c r="U1009" s="154">
        <f>IF(ISERROR(VLOOKUP($H1009,Validation!$Q$2:$Q$64,1,FALSE)),0,1)</f>
        <v>0</v>
      </c>
      <c r="V1009" s="154">
        <f>IF(ISERROR(VLOOKUP($H1009,Validation!$R$2:$R$64,1,FALSE)),0,1)</f>
        <v>0</v>
      </c>
      <c r="W1009" s="154">
        <f>IF(ISERROR(VLOOKUP($H1009,Validation!$S$2:$S$64,1,FALSE)),0,1)</f>
        <v>0</v>
      </c>
    </row>
    <row r="1010" spans="1:23" ht="15.75" x14ac:dyDescent="0.25">
      <c r="A1010" s="155">
        <v>2015</v>
      </c>
      <c r="B1010">
        <v>5</v>
      </c>
      <c r="C1010">
        <v>26</v>
      </c>
      <c r="D1010">
        <v>147</v>
      </c>
      <c r="E1010" t="s">
        <v>25</v>
      </c>
      <c r="F1010" t="s">
        <v>3657</v>
      </c>
      <c r="G1010" s="154">
        <f>SUM(P1010:W1010)</f>
        <v>0</v>
      </c>
      <c r="H1010" t="s">
        <v>3658</v>
      </c>
      <c r="I1010" t="s">
        <v>79</v>
      </c>
      <c r="J1010" t="s">
        <v>71</v>
      </c>
      <c r="K1010" t="s">
        <v>75</v>
      </c>
      <c r="L1010">
        <v>206</v>
      </c>
      <c r="M1010" t="s">
        <v>82</v>
      </c>
      <c r="N1010" t="s">
        <v>3234</v>
      </c>
      <c r="P1010" s="154">
        <f>IF(ISERROR(VLOOKUP($H1010,Validation!$L$2:$L$64,1,FALSE)),0,1)</f>
        <v>0</v>
      </c>
      <c r="Q1010" s="154">
        <f>IF(ISERROR(VLOOKUP($H1010,Validation!$M$2:$M$64,1,FALSE)),0,1)</f>
        <v>0</v>
      </c>
      <c r="R1010" s="158">
        <f>IF(ISERROR(VLOOKUP($H1010,Validation!$N$2:$N$64,1,FALSE)),0,1)</f>
        <v>0</v>
      </c>
      <c r="S1010" s="154">
        <f>IF(ISERROR(VLOOKUP($H1010,Validation!$O$2:$O$64,1,FALSE)),0,1)</f>
        <v>0</v>
      </c>
      <c r="T1010" s="154">
        <f>IF(ISERROR(VLOOKUP($H1010,Validation!$P$2:$P$64,1,FALSE)),0,1)</f>
        <v>0</v>
      </c>
      <c r="U1010" s="154">
        <f>IF(ISERROR(VLOOKUP($H1010,Validation!$Q$2:$Q$64,1,FALSE)),0,1)</f>
        <v>0</v>
      </c>
      <c r="V1010" s="154">
        <f>IF(ISERROR(VLOOKUP($H1010,Validation!$R$2:$R$64,1,FALSE)),0,1)</f>
        <v>0</v>
      </c>
      <c r="W1010" s="154">
        <f>IF(ISERROR(VLOOKUP($H1010,Validation!$S$2:$S$64,1,FALSE)),0,1)</f>
        <v>0</v>
      </c>
    </row>
    <row r="1011" spans="1:23" ht="15.75" x14ac:dyDescent="0.25">
      <c r="A1011" s="155">
        <v>2015</v>
      </c>
      <c r="B1011">
        <v>5</v>
      </c>
      <c r="C1011">
        <v>27</v>
      </c>
      <c r="D1011">
        <v>148</v>
      </c>
      <c r="E1011" t="s">
        <v>6</v>
      </c>
      <c r="G1011" s="154">
        <f>SUM(P1011:W1011)</f>
        <v>0</v>
      </c>
      <c r="H1011" t="s">
        <v>3659</v>
      </c>
      <c r="I1011" t="s">
        <v>3660</v>
      </c>
      <c r="J1011" t="s">
        <v>74</v>
      </c>
      <c r="K1011" t="s">
        <v>99</v>
      </c>
      <c r="L1011">
        <v>160</v>
      </c>
      <c r="M1011" t="s">
        <v>93</v>
      </c>
      <c r="N1011" t="s">
        <v>96</v>
      </c>
      <c r="P1011" s="154">
        <f>IF(ISERROR(VLOOKUP($H1011,Validation!$L$2:$L$64,1,FALSE)),0,1)</f>
        <v>0</v>
      </c>
      <c r="Q1011" s="154">
        <f>IF(ISERROR(VLOOKUP($H1011,Validation!$M$2:$M$64,1,FALSE)),0,1)</f>
        <v>0</v>
      </c>
      <c r="R1011" s="158">
        <f>IF(ISERROR(VLOOKUP($H1011,Validation!$N$2:$N$64,1,FALSE)),0,1)</f>
        <v>0</v>
      </c>
      <c r="S1011" s="154">
        <f>IF(ISERROR(VLOOKUP($H1011,Validation!$O$2:$O$64,1,FALSE)),0,1)</f>
        <v>0</v>
      </c>
      <c r="T1011" s="154">
        <f>IF(ISERROR(VLOOKUP($H1011,Validation!$P$2:$P$64,1,FALSE)),0,1)</f>
        <v>0</v>
      </c>
      <c r="U1011" s="154">
        <f>IF(ISERROR(VLOOKUP($H1011,Validation!$Q$2:$Q$64,1,FALSE)),0,1)</f>
        <v>0</v>
      </c>
      <c r="V1011" s="154">
        <f>IF(ISERROR(VLOOKUP($H1011,Validation!$R$2:$R$64,1,FALSE)),0,1)</f>
        <v>0</v>
      </c>
      <c r="W1011" s="154">
        <f>IF(ISERROR(VLOOKUP($H1011,Validation!$S$2:$S$64,1,FALSE)),0,1)</f>
        <v>0</v>
      </c>
    </row>
    <row r="1012" spans="1:23" ht="15.75" x14ac:dyDescent="0.25">
      <c r="A1012" s="155">
        <v>2015</v>
      </c>
      <c r="B1012">
        <v>5</v>
      </c>
      <c r="C1012">
        <v>28</v>
      </c>
      <c r="D1012">
        <v>149</v>
      </c>
      <c r="E1012" t="s">
        <v>34</v>
      </c>
      <c r="F1012" t="s">
        <v>3661</v>
      </c>
      <c r="G1012" s="154">
        <f>SUM(P1012:W1012)</f>
        <v>0</v>
      </c>
      <c r="H1012" t="s">
        <v>745</v>
      </c>
      <c r="I1012" t="s">
        <v>70</v>
      </c>
      <c r="J1012" t="s">
        <v>74</v>
      </c>
      <c r="K1012" t="s">
        <v>72</v>
      </c>
      <c r="L1012">
        <v>170</v>
      </c>
      <c r="M1012" t="s">
        <v>93</v>
      </c>
      <c r="N1012" t="s">
        <v>1249</v>
      </c>
      <c r="P1012" s="154">
        <f>IF(ISERROR(VLOOKUP($H1012,Validation!$L$2:$L$64,1,FALSE)),0,1)</f>
        <v>0</v>
      </c>
      <c r="Q1012" s="154">
        <f>IF(ISERROR(VLOOKUP($H1012,Validation!$M$2:$M$64,1,FALSE)),0,1)</f>
        <v>0</v>
      </c>
      <c r="R1012" s="158">
        <f>IF(ISERROR(VLOOKUP($H1012,Validation!$N$2:$N$64,1,FALSE)),0,1)</f>
        <v>0</v>
      </c>
      <c r="S1012" s="154">
        <f>IF(ISERROR(VLOOKUP($H1012,Validation!$O$2:$O$64,1,FALSE)),0,1)</f>
        <v>0</v>
      </c>
      <c r="T1012" s="154">
        <f>IF(ISERROR(VLOOKUP($H1012,Validation!$P$2:$P$64,1,FALSE)),0,1)</f>
        <v>0</v>
      </c>
      <c r="U1012" s="154">
        <f>IF(ISERROR(VLOOKUP($H1012,Validation!$Q$2:$Q$64,1,FALSE)),0,1)</f>
        <v>0</v>
      </c>
      <c r="V1012" s="154">
        <f>IF(ISERROR(VLOOKUP($H1012,Validation!$R$2:$R$64,1,FALSE)),0,1)</f>
        <v>0</v>
      </c>
      <c r="W1012" s="154">
        <f>IF(ISERROR(VLOOKUP($H1012,Validation!$S$2:$S$64,1,FALSE)),0,1)</f>
        <v>0</v>
      </c>
    </row>
    <row r="1013" spans="1:23" ht="15.75" x14ac:dyDescent="0.25">
      <c r="A1013" s="155">
        <v>2015</v>
      </c>
      <c r="B1013">
        <v>5</v>
      </c>
      <c r="C1013">
        <v>29</v>
      </c>
      <c r="D1013">
        <v>150</v>
      </c>
      <c r="E1013" t="s">
        <v>32</v>
      </c>
      <c r="G1013" s="154">
        <f>SUM(P1013:W1013)</f>
        <v>0</v>
      </c>
      <c r="H1013" t="s">
        <v>3662</v>
      </c>
      <c r="I1013" t="s">
        <v>79</v>
      </c>
      <c r="J1013" t="s">
        <v>74</v>
      </c>
      <c r="K1013" t="s">
        <v>78</v>
      </c>
      <c r="L1013">
        <v>188</v>
      </c>
      <c r="M1013" t="s">
        <v>93</v>
      </c>
      <c r="N1013" t="s">
        <v>1219</v>
      </c>
      <c r="P1013" s="154">
        <f>IF(ISERROR(VLOOKUP($H1013,Validation!$L$2:$L$64,1,FALSE)),0,1)</f>
        <v>0</v>
      </c>
      <c r="Q1013" s="154">
        <f>IF(ISERROR(VLOOKUP($H1013,Validation!$M$2:$M$64,1,FALSE)),0,1)</f>
        <v>0</v>
      </c>
      <c r="R1013" s="158">
        <f>IF(ISERROR(VLOOKUP($H1013,Validation!$N$2:$N$64,1,FALSE)),0,1)</f>
        <v>0</v>
      </c>
      <c r="S1013" s="154">
        <f>IF(ISERROR(VLOOKUP($H1013,Validation!$O$2:$O$64,1,FALSE)),0,1)</f>
        <v>0</v>
      </c>
      <c r="T1013" s="154">
        <f>IF(ISERROR(VLOOKUP($H1013,Validation!$P$2:$P$64,1,FALSE)),0,1)</f>
        <v>0</v>
      </c>
      <c r="U1013" s="154">
        <f>IF(ISERROR(VLOOKUP($H1013,Validation!$Q$2:$Q$64,1,FALSE)),0,1)</f>
        <v>0</v>
      </c>
      <c r="V1013" s="154">
        <f>IF(ISERROR(VLOOKUP($H1013,Validation!$R$2:$R$64,1,FALSE)),0,1)</f>
        <v>0</v>
      </c>
      <c r="W1013" s="154">
        <f>IF(ISERROR(VLOOKUP($H1013,Validation!$S$2:$S$64,1,FALSE)),0,1)</f>
        <v>0</v>
      </c>
    </row>
    <row r="1014" spans="1:23" ht="15.75" x14ac:dyDescent="0.25">
      <c r="A1014" s="155">
        <v>2015</v>
      </c>
      <c r="B1014">
        <v>5</v>
      </c>
      <c r="C1014">
        <v>30</v>
      </c>
      <c r="D1014">
        <v>151</v>
      </c>
      <c r="E1014" t="s">
        <v>13</v>
      </c>
      <c r="G1014" s="154">
        <f>SUM(P1014:W1014)</f>
        <v>0</v>
      </c>
      <c r="H1014" t="s">
        <v>3663</v>
      </c>
      <c r="I1014" t="s">
        <v>85</v>
      </c>
      <c r="J1014" t="s">
        <v>1151</v>
      </c>
      <c r="K1014" t="s">
        <v>100</v>
      </c>
      <c r="L1014">
        <v>220</v>
      </c>
      <c r="M1014" t="s">
        <v>3539</v>
      </c>
      <c r="N1014" t="s">
        <v>3540</v>
      </c>
      <c r="P1014" s="154">
        <f>IF(ISERROR(VLOOKUP($H1014,Validation!$L$2:$L$64,1,FALSE)),0,1)</f>
        <v>0</v>
      </c>
      <c r="Q1014" s="154">
        <f>IF(ISERROR(VLOOKUP($H1014,Validation!$M$2:$M$64,1,FALSE)),0,1)</f>
        <v>0</v>
      </c>
      <c r="R1014" s="158">
        <f>IF(ISERROR(VLOOKUP($H1014,Validation!$N$2:$N$64,1,FALSE)),0,1)</f>
        <v>0</v>
      </c>
      <c r="S1014" s="154">
        <f>IF(ISERROR(VLOOKUP($H1014,Validation!$O$2:$O$64,1,FALSE)),0,1)</f>
        <v>0</v>
      </c>
      <c r="T1014" s="154">
        <f>IF(ISERROR(VLOOKUP($H1014,Validation!$P$2:$P$64,1,FALSE)),0,1)</f>
        <v>0</v>
      </c>
      <c r="U1014" s="154">
        <f>IF(ISERROR(VLOOKUP($H1014,Validation!$Q$2:$Q$64,1,FALSE)),0,1)</f>
        <v>0</v>
      </c>
      <c r="V1014" s="154">
        <f>IF(ISERROR(VLOOKUP($H1014,Validation!$R$2:$R$64,1,FALSE)),0,1)</f>
        <v>0</v>
      </c>
      <c r="W1014" s="154">
        <f>IF(ISERROR(VLOOKUP($H1014,Validation!$S$2:$S$64,1,FALSE)),0,1)</f>
        <v>0</v>
      </c>
    </row>
    <row r="1015" spans="1:23" ht="15.75" x14ac:dyDescent="0.25">
      <c r="A1015" s="155">
        <v>2015</v>
      </c>
      <c r="B1015">
        <v>6</v>
      </c>
      <c r="C1015">
        <v>1</v>
      </c>
      <c r="D1015">
        <v>152</v>
      </c>
      <c r="E1015" t="s">
        <v>10</v>
      </c>
      <c r="G1015" s="154">
        <f>SUM(P1015:W1015)</f>
        <v>0</v>
      </c>
      <c r="H1015" t="s">
        <v>3664</v>
      </c>
      <c r="I1015" t="s">
        <v>70</v>
      </c>
      <c r="J1015" t="s">
        <v>71</v>
      </c>
      <c r="K1015" t="s">
        <v>72</v>
      </c>
      <c r="L1015">
        <v>188</v>
      </c>
      <c r="M1015" t="s">
        <v>82</v>
      </c>
      <c r="N1015" t="s">
        <v>1170</v>
      </c>
      <c r="P1015" s="154">
        <f>IF(ISERROR(VLOOKUP($H1015,Validation!$L$2:$L$64,1,FALSE)),0,1)</f>
        <v>0</v>
      </c>
      <c r="Q1015" s="154">
        <f>IF(ISERROR(VLOOKUP($H1015,Validation!$M$2:$M$64,1,FALSE)),0,1)</f>
        <v>0</v>
      </c>
      <c r="R1015" s="158">
        <f>IF(ISERROR(VLOOKUP($H1015,Validation!$N$2:$N$64,1,FALSE)),0,1)</f>
        <v>0</v>
      </c>
      <c r="S1015" s="154">
        <f>IF(ISERROR(VLOOKUP($H1015,Validation!$O$2:$O$64,1,FALSE)),0,1)</f>
        <v>0</v>
      </c>
      <c r="T1015" s="154">
        <f>IF(ISERROR(VLOOKUP($H1015,Validation!$P$2:$P$64,1,FALSE)),0,1)</f>
        <v>0</v>
      </c>
      <c r="U1015" s="154">
        <f>IF(ISERROR(VLOOKUP($H1015,Validation!$Q$2:$Q$64,1,FALSE)),0,1)</f>
        <v>0</v>
      </c>
      <c r="V1015" s="154">
        <f>IF(ISERROR(VLOOKUP($H1015,Validation!$R$2:$R$64,1,FALSE)),0,1)</f>
        <v>0</v>
      </c>
      <c r="W1015" s="154">
        <f>IF(ISERROR(VLOOKUP($H1015,Validation!$S$2:$S$64,1,FALSE)),0,1)</f>
        <v>0</v>
      </c>
    </row>
    <row r="1016" spans="1:23" ht="15.75" x14ac:dyDescent="0.25">
      <c r="A1016" s="155">
        <v>2015</v>
      </c>
      <c r="B1016">
        <v>6</v>
      </c>
      <c r="C1016">
        <v>2</v>
      </c>
      <c r="D1016">
        <v>153</v>
      </c>
      <c r="E1016" t="s">
        <v>32</v>
      </c>
      <c r="F1016" t="s">
        <v>3425</v>
      </c>
      <c r="G1016" s="154">
        <f>SUM(P1016:W1016)</f>
        <v>0</v>
      </c>
      <c r="H1016" t="s">
        <v>3665</v>
      </c>
      <c r="I1016" t="s">
        <v>121</v>
      </c>
      <c r="J1016" t="s">
        <v>74</v>
      </c>
      <c r="K1016" t="s">
        <v>75</v>
      </c>
      <c r="L1016">
        <v>203</v>
      </c>
      <c r="M1016" t="s">
        <v>93</v>
      </c>
      <c r="N1016" t="s">
        <v>3542</v>
      </c>
      <c r="P1016" s="154">
        <f>IF(ISERROR(VLOOKUP($H1016,Validation!$L$2:$L$64,1,FALSE)),0,1)</f>
        <v>0</v>
      </c>
      <c r="Q1016" s="154">
        <f>IF(ISERROR(VLOOKUP($H1016,Validation!$M$2:$M$64,1,FALSE)),0,1)</f>
        <v>0</v>
      </c>
      <c r="R1016" s="158">
        <f>IF(ISERROR(VLOOKUP($H1016,Validation!$N$2:$N$64,1,FALSE)),0,1)</f>
        <v>0</v>
      </c>
      <c r="S1016" s="154">
        <f>IF(ISERROR(VLOOKUP($H1016,Validation!$O$2:$O$64,1,FALSE)),0,1)</f>
        <v>0</v>
      </c>
      <c r="T1016" s="154">
        <f>IF(ISERROR(VLOOKUP($H1016,Validation!$P$2:$P$64,1,FALSE)),0,1)</f>
        <v>0</v>
      </c>
      <c r="U1016" s="154">
        <f>IF(ISERROR(VLOOKUP($H1016,Validation!$Q$2:$Q$64,1,FALSE)),0,1)</f>
        <v>0</v>
      </c>
      <c r="V1016" s="154">
        <f>IF(ISERROR(VLOOKUP($H1016,Validation!$R$2:$R$64,1,FALSE)),0,1)</f>
        <v>0</v>
      </c>
      <c r="W1016" s="154">
        <f>IF(ISERROR(VLOOKUP($H1016,Validation!$S$2:$S$64,1,FALSE)),0,1)</f>
        <v>0</v>
      </c>
    </row>
    <row r="1017" spans="1:23" ht="15.75" x14ac:dyDescent="0.25">
      <c r="A1017" s="155">
        <v>2015</v>
      </c>
      <c r="B1017">
        <v>6</v>
      </c>
      <c r="C1017">
        <v>3</v>
      </c>
      <c r="D1017">
        <v>154</v>
      </c>
      <c r="E1017" t="s">
        <v>18</v>
      </c>
      <c r="G1017" s="154">
        <f>SUM(P1017:W1017)</f>
        <v>0</v>
      </c>
      <c r="H1017" t="s">
        <v>3666</v>
      </c>
      <c r="I1017" t="s">
        <v>79</v>
      </c>
      <c r="J1017" t="s">
        <v>74</v>
      </c>
      <c r="K1017" t="s">
        <v>72</v>
      </c>
      <c r="L1017">
        <v>171</v>
      </c>
      <c r="M1017" t="s">
        <v>3667</v>
      </c>
      <c r="N1017" t="s">
        <v>3668</v>
      </c>
      <c r="P1017" s="154">
        <f>IF(ISERROR(VLOOKUP($H1017,Validation!$L$2:$L$64,1,FALSE)),0,1)</f>
        <v>0</v>
      </c>
      <c r="Q1017" s="154">
        <f>IF(ISERROR(VLOOKUP($H1017,Validation!$M$2:$M$64,1,FALSE)),0,1)</f>
        <v>0</v>
      </c>
      <c r="R1017" s="158">
        <f>IF(ISERROR(VLOOKUP($H1017,Validation!$N$2:$N$64,1,FALSE)),0,1)</f>
        <v>0</v>
      </c>
      <c r="S1017" s="154">
        <f>IF(ISERROR(VLOOKUP($H1017,Validation!$O$2:$O$64,1,FALSE)),0,1)</f>
        <v>0</v>
      </c>
      <c r="T1017" s="154">
        <f>IF(ISERROR(VLOOKUP($H1017,Validation!$P$2:$P$64,1,FALSE)),0,1)</f>
        <v>0</v>
      </c>
      <c r="U1017" s="154">
        <f>IF(ISERROR(VLOOKUP($H1017,Validation!$Q$2:$Q$64,1,FALSE)),0,1)</f>
        <v>0</v>
      </c>
      <c r="V1017" s="154">
        <f>IF(ISERROR(VLOOKUP($H1017,Validation!$R$2:$R$64,1,FALSE)),0,1)</f>
        <v>0</v>
      </c>
      <c r="W1017" s="154">
        <f>IF(ISERROR(VLOOKUP($H1017,Validation!$S$2:$S$64,1,FALSE)),0,1)</f>
        <v>0</v>
      </c>
    </row>
    <row r="1018" spans="1:23" ht="15.75" x14ac:dyDescent="0.25">
      <c r="A1018" s="155">
        <v>2015</v>
      </c>
      <c r="B1018">
        <v>6</v>
      </c>
      <c r="C1018">
        <v>4</v>
      </c>
      <c r="D1018">
        <v>155</v>
      </c>
      <c r="E1018" t="s">
        <v>33</v>
      </c>
      <c r="G1018" s="154">
        <f>SUM(P1018:W1018)</f>
        <v>0</v>
      </c>
      <c r="H1018" t="s">
        <v>3669</v>
      </c>
      <c r="I1018" t="s">
        <v>79</v>
      </c>
      <c r="J1018" t="s">
        <v>71</v>
      </c>
      <c r="K1018" t="s">
        <v>77</v>
      </c>
      <c r="L1018">
        <v>198</v>
      </c>
      <c r="M1018" t="s">
        <v>73</v>
      </c>
      <c r="N1018" t="s">
        <v>1128</v>
      </c>
      <c r="P1018" s="154">
        <f>IF(ISERROR(VLOOKUP($H1018,Validation!$L$2:$L$64,1,FALSE)),0,1)</f>
        <v>0</v>
      </c>
      <c r="Q1018" s="154">
        <f>IF(ISERROR(VLOOKUP($H1018,Validation!$M$2:$M$64,1,FALSE)),0,1)</f>
        <v>0</v>
      </c>
      <c r="R1018" s="158">
        <f>IF(ISERROR(VLOOKUP($H1018,Validation!$N$2:$N$64,1,FALSE)),0,1)</f>
        <v>0</v>
      </c>
      <c r="S1018" s="154">
        <f>IF(ISERROR(VLOOKUP($H1018,Validation!$O$2:$O$64,1,FALSE)),0,1)</f>
        <v>0</v>
      </c>
      <c r="T1018" s="154">
        <f>IF(ISERROR(VLOOKUP($H1018,Validation!$P$2:$P$64,1,FALSE)),0,1)</f>
        <v>0</v>
      </c>
      <c r="U1018" s="154">
        <f>IF(ISERROR(VLOOKUP($H1018,Validation!$Q$2:$Q$64,1,FALSE)),0,1)</f>
        <v>0</v>
      </c>
      <c r="V1018" s="154">
        <f>IF(ISERROR(VLOOKUP($H1018,Validation!$R$2:$R$64,1,FALSE)),0,1)</f>
        <v>0</v>
      </c>
      <c r="W1018" s="154">
        <f>IF(ISERROR(VLOOKUP($H1018,Validation!$S$2:$S$64,1,FALSE)),0,1)</f>
        <v>0</v>
      </c>
    </row>
    <row r="1019" spans="1:23" ht="15.75" x14ac:dyDescent="0.25">
      <c r="A1019" s="155">
        <v>2015</v>
      </c>
      <c r="B1019">
        <v>6</v>
      </c>
      <c r="C1019">
        <v>5</v>
      </c>
      <c r="D1019">
        <v>156</v>
      </c>
      <c r="E1019" t="s">
        <v>11</v>
      </c>
      <c r="G1019" s="154">
        <f>SUM(P1019:W1019)</f>
        <v>0</v>
      </c>
      <c r="H1019" t="s">
        <v>3670</v>
      </c>
      <c r="I1019" t="s">
        <v>79</v>
      </c>
      <c r="J1019" t="s">
        <v>71</v>
      </c>
      <c r="K1019" t="s">
        <v>72</v>
      </c>
      <c r="L1019">
        <v>172</v>
      </c>
      <c r="M1019" t="s">
        <v>164</v>
      </c>
      <c r="N1019" t="s">
        <v>1203</v>
      </c>
      <c r="P1019" s="154">
        <f>IF(ISERROR(VLOOKUP($H1019,Validation!$L$2:$L$64,1,FALSE)),0,1)</f>
        <v>0</v>
      </c>
      <c r="Q1019" s="154">
        <f>IF(ISERROR(VLOOKUP($H1019,Validation!$M$2:$M$64,1,FALSE)),0,1)</f>
        <v>0</v>
      </c>
      <c r="R1019" s="158">
        <f>IF(ISERROR(VLOOKUP($H1019,Validation!$N$2:$N$64,1,FALSE)),0,1)</f>
        <v>0</v>
      </c>
      <c r="S1019" s="154">
        <f>IF(ISERROR(VLOOKUP($H1019,Validation!$O$2:$O$64,1,FALSE)),0,1)</f>
        <v>0</v>
      </c>
      <c r="T1019" s="154">
        <f>IF(ISERROR(VLOOKUP($H1019,Validation!$P$2:$P$64,1,FALSE)),0,1)</f>
        <v>0</v>
      </c>
      <c r="U1019" s="154">
        <f>IF(ISERROR(VLOOKUP($H1019,Validation!$Q$2:$Q$64,1,FALSE)),0,1)</f>
        <v>0</v>
      </c>
      <c r="V1019" s="154">
        <f>IF(ISERROR(VLOOKUP($H1019,Validation!$R$2:$R$64,1,FALSE)),0,1)</f>
        <v>0</v>
      </c>
      <c r="W1019" s="154">
        <f>IF(ISERROR(VLOOKUP($H1019,Validation!$S$2:$S$64,1,FALSE)),0,1)</f>
        <v>0</v>
      </c>
    </row>
    <row r="1020" spans="1:23" ht="15.75" x14ac:dyDescent="0.25">
      <c r="A1020" s="155">
        <v>2015</v>
      </c>
      <c r="B1020">
        <v>6</v>
      </c>
      <c r="C1020">
        <v>6</v>
      </c>
      <c r="D1020">
        <v>157</v>
      </c>
      <c r="E1020" t="s">
        <v>24</v>
      </c>
      <c r="G1020" s="154">
        <f>SUM(P1020:W1020)</f>
        <v>0</v>
      </c>
      <c r="H1020" t="s">
        <v>3671</v>
      </c>
      <c r="I1020" t="s">
        <v>90</v>
      </c>
      <c r="J1020" t="s">
        <v>71</v>
      </c>
      <c r="K1020" t="s">
        <v>3093</v>
      </c>
      <c r="L1020">
        <v>156</v>
      </c>
      <c r="M1020" t="s">
        <v>76</v>
      </c>
      <c r="N1020" t="s">
        <v>3349</v>
      </c>
      <c r="P1020" s="154">
        <f>IF(ISERROR(VLOOKUP($H1020,Validation!$L$2:$L$64,1,FALSE)),0,1)</f>
        <v>0</v>
      </c>
      <c r="Q1020" s="154">
        <f>IF(ISERROR(VLOOKUP($H1020,Validation!$M$2:$M$64,1,FALSE)),0,1)</f>
        <v>0</v>
      </c>
      <c r="R1020" s="158">
        <f>IF(ISERROR(VLOOKUP($H1020,Validation!$N$2:$N$64,1,FALSE)),0,1)</f>
        <v>0</v>
      </c>
      <c r="S1020" s="154">
        <f>IF(ISERROR(VLOOKUP($H1020,Validation!$O$2:$O$64,1,FALSE)),0,1)</f>
        <v>0</v>
      </c>
      <c r="T1020" s="154">
        <f>IF(ISERROR(VLOOKUP($H1020,Validation!$P$2:$P$64,1,FALSE)),0,1)</f>
        <v>0</v>
      </c>
      <c r="U1020" s="154">
        <f>IF(ISERROR(VLOOKUP($H1020,Validation!$Q$2:$Q$64,1,FALSE)),0,1)</f>
        <v>0</v>
      </c>
      <c r="V1020" s="154">
        <f>IF(ISERROR(VLOOKUP($H1020,Validation!$R$2:$R$64,1,FALSE)),0,1)</f>
        <v>0</v>
      </c>
      <c r="W1020" s="154">
        <f>IF(ISERROR(VLOOKUP($H1020,Validation!$S$2:$S$64,1,FALSE)),0,1)</f>
        <v>0</v>
      </c>
    </row>
    <row r="1021" spans="1:23" ht="15.75" x14ac:dyDescent="0.25">
      <c r="A1021" s="155">
        <v>2015</v>
      </c>
      <c r="B1021">
        <v>6</v>
      </c>
      <c r="C1021">
        <v>7</v>
      </c>
      <c r="D1021">
        <v>158</v>
      </c>
      <c r="E1021" t="s">
        <v>28</v>
      </c>
      <c r="G1021" s="154">
        <f>SUM(P1021:W1021)</f>
        <v>0</v>
      </c>
      <c r="H1021" t="s">
        <v>3672</v>
      </c>
      <c r="I1021" t="s">
        <v>70</v>
      </c>
      <c r="J1021" t="s">
        <v>74</v>
      </c>
      <c r="K1021" t="s">
        <v>72</v>
      </c>
      <c r="L1021">
        <v>173</v>
      </c>
      <c r="M1021" t="s">
        <v>93</v>
      </c>
      <c r="N1021" t="s">
        <v>3345</v>
      </c>
      <c r="P1021" s="154">
        <f>IF(ISERROR(VLOOKUP($H1021,Validation!$L$2:$L$64,1,FALSE)),0,1)</f>
        <v>0</v>
      </c>
      <c r="Q1021" s="154">
        <f>IF(ISERROR(VLOOKUP($H1021,Validation!$M$2:$M$64,1,FALSE)),0,1)</f>
        <v>0</v>
      </c>
      <c r="R1021" s="158">
        <f>IF(ISERROR(VLOOKUP($H1021,Validation!$N$2:$N$64,1,FALSE)),0,1)</f>
        <v>0</v>
      </c>
      <c r="S1021" s="154">
        <f>IF(ISERROR(VLOOKUP($H1021,Validation!$O$2:$O$64,1,FALSE)),0,1)</f>
        <v>0</v>
      </c>
      <c r="T1021" s="154">
        <f>IF(ISERROR(VLOOKUP($H1021,Validation!$P$2:$P$64,1,FALSE)),0,1)</f>
        <v>0</v>
      </c>
      <c r="U1021" s="154">
        <f>IF(ISERROR(VLOOKUP($H1021,Validation!$Q$2:$Q$64,1,FALSE)),0,1)</f>
        <v>0</v>
      </c>
      <c r="V1021" s="154">
        <f>IF(ISERROR(VLOOKUP($H1021,Validation!$R$2:$R$64,1,FALSE)),0,1)</f>
        <v>0</v>
      </c>
      <c r="W1021" s="154">
        <f>IF(ISERROR(VLOOKUP($H1021,Validation!$S$2:$S$64,1,FALSE)),0,1)</f>
        <v>0</v>
      </c>
    </row>
    <row r="1022" spans="1:23" ht="15.75" x14ac:dyDescent="0.25">
      <c r="A1022" s="155">
        <v>2015</v>
      </c>
      <c r="B1022">
        <v>6</v>
      </c>
      <c r="C1022">
        <v>8</v>
      </c>
      <c r="D1022">
        <v>159</v>
      </c>
      <c r="E1022" t="s">
        <v>83</v>
      </c>
      <c r="G1022" s="154">
        <f>SUM(P1022:W1022)</f>
        <v>0</v>
      </c>
      <c r="H1022" t="s">
        <v>3673</v>
      </c>
      <c r="I1022" t="s">
        <v>79</v>
      </c>
      <c r="J1022" t="s">
        <v>81</v>
      </c>
      <c r="K1022" t="s">
        <v>75</v>
      </c>
      <c r="L1022">
        <v>205</v>
      </c>
      <c r="M1022" t="s">
        <v>119</v>
      </c>
      <c r="N1022" t="s">
        <v>3416</v>
      </c>
      <c r="P1022" s="154">
        <f>IF(ISERROR(VLOOKUP($H1022,Validation!$L$2:$L$64,1,FALSE)),0,1)</f>
        <v>0</v>
      </c>
      <c r="Q1022" s="154">
        <f>IF(ISERROR(VLOOKUP($H1022,Validation!$M$2:$M$64,1,FALSE)),0,1)</f>
        <v>0</v>
      </c>
      <c r="R1022" s="158">
        <f>IF(ISERROR(VLOOKUP($H1022,Validation!$N$2:$N$64,1,FALSE)),0,1)</f>
        <v>0</v>
      </c>
      <c r="S1022" s="154">
        <f>IF(ISERROR(VLOOKUP($H1022,Validation!$O$2:$O$64,1,FALSE)),0,1)</f>
        <v>0</v>
      </c>
      <c r="T1022" s="154">
        <f>IF(ISERROR(VLOOKUP($H1022,Validation!$P$2:$P$64,1,FALSE)),0,1)</f>
        <v>0</v>
      </c>
      <c r="U1022" s="154">
        <f>IF(ISERROR(VLOOKUP($H1022,Validation!$Q$2:$Q$64,1,FALSE)),0,1)</f>
        <v>0</v>
      </c>
      <c r="V1022" s="154">
        <f>IF(ISERROR(VLOOKUP($H1022,Validation!$R$2:$R$64,1,FALSE)),0,1)</f>
        <v>0</v>
      </c>
      <c r="W1022" s="154">
        <f>IF(ISERROR(VLOOKUP($H1022,Validation!$S$2:$S$64,1,FALSE)),0,1)</f>
        <v>0</v>
      </c>
    </row>
    <row r="1023" spans="1:23" ht="15.75" x14ac:dyDescent="0.25">
      <c r="A1023" s="155">
        <v>2015</v>
      </c>
      <c r="B1023">
        <v>6</v>
      </c>
      <c r="C1023">
        <v>9</v>
      </c>
      <c r="D1023">
        <v>160</v>
      </c>
      <c r="E1023" t="s">
        <v>30</v>
      </c>
      <c r="G1023" s="154">
        <f>SUM(P1023:W1023)</f>
        <v>0</v>
      </c>
      <c r="H1023" t="s">
        <v>3674</v>
      </c>
      <c r="I1023" t="s">
        <v>79</v>
      </c>
      <c r="J1023" t="s">
        <v>74</v>
      </c>
      <c r="K1023" t="s">
        <v>100</v>
      </c>
      <c r="L1023">
        <v>192</v>
      </c>
      <c r="M1023" t="s">
        <v>3675</v>
      </c>
      <c r="N1023" t="s">
        <v>3676</v>
      </c>
      <c r="P1023" s="154">
        <f>IF(ISERROR(VLOOKUP($H1023,Validation!$L$2:$L$64,1,FALSE)),0,1)</f>
        <v>0</v>
      </c>
      <c r="Q1023" s="154">
        <f>IF(ISERROR(VLOOKUP($H1023,Validation!$M$2:$M$64,1,FALSE)),0,1)</f>
        <v>0</v>
      </c>
      <c r="R1023" s="158">
        <f>IF(ISERROR(VLOOKUP($H1023,Validation!$N$2:$N$64,1,FALSE)),0,1)</f>
        <v>0</v>
      </c>
      <c r="S1023" s="154">
        <f>IF(ISERROR(VLOOKUP($H1023,Validation!$O$2:$O$64,1,FALSE)),0,1)</f>
        <v>0</v>
      </c>
      <c r="T1023" s="154">
        <f>IF(ISERROR(VLOOKUP($H1023,Validation!$P$2:$P$64,1,FALSE)),0,1)</f>
        <v>0</v>
      </c>
      <c r="U1023" s="154">
        <f>IF(ISERROR(VLOOKUP($H1023,Validation!$Q$2:$Q$64,1,FALSE)),0,1)</f>
        <v>0</v>
      </c>
      <c r="V1023" s="154">
        <f>IF(ISERROR(VLOOKUP($H1023,Validation!$R$2:$R$64,1,FALSE)),0,1)</f>
        <v>0</v>
      </c>
      <c r="W1023" s="154">
        <f>IF(ISERROR(VLOOKUP($H1023,Validation!$S$2:$S$64,1,FALSE)),0,1)</f>
        <v>0</v>
      </c>
    </row>
    <row r="1024" spans="1:23" ht="15.75" x14ac:dyDescent="0.25">
      <c r="A1024" s="155">
        <v>2015</v>
      </c>
      <c r="B1024">
        <v>6</v>
      </c>
      <c r="C1024">
        <v>10</v>
      </c>
      <c r="D1024">
        <v>161</v>
      </c>
      <c r="E1024" t="s">
        <v>15</v>
      </c>
      <c r="G1024" s="154">
        <f>SUM(P1024:W1024)</f>
        <v>0</v>
      </c>
      <c r="H1024" t="s">
        <v>849</v>
      </c>
      <c r="I1024" t="s">
        <v>79</v>
      </c>
      <c r="J1024" t="s">
        <v>81</v>
      </c>
      <c r="K1024" t="s">
        <v>86</v>
      </c>
      <c r="L1024">
        <v>195</v>
      </c>
      <c r="M1024" t="s">
        <v>87</v>
      </c>
      <c r="N1024" t="s">
        <v>1113</v>
      </c>
      <c r="P1024" s="154">
        <f>IF(ISERROR(VLOOKUP($H1024,Validation!$L$2:$L$64,1,FALSE)),0,1)</f>
        <v>0</v>
      </c>
      <c r="Q1024" s="154">
        <f>IF(ISERROR(VLOOKUP($H1024,Validation!$M$2:$M$64,1,FALSE)),0,1)</f>
        <v>0</v>
      </c>
      <c r="R1024" s="158">
        <f>IF(ISERROR(VLOOKUP($H1024,Validation!$N$2:$N$64,1,FALSE)),0,1)</f>
        <v>0</v>
      </c>
      <c r="S1024" s="154">
        <f>IF(ISERROR(VLOOKUP($H1024,Validation!$O$2:$O$64,1,FALSE)),0,1)</f>
        <v>0</v>
      </c>
      <c r="T1024" s="154">
        <f>IF(ISERROR(VLOOKUP($H1024,Validation!$P$2:$P$64,1,FALSE)),0,1)</f>
        <v>0</v>
      </c>
      <c r="U1024" s="154">
        <f>IF(ISERROR(VLOOKUP($H1024,Validation!$Q$2:$Q$64,1,FALSE)),0,1)</f>
        <v>0</v>
      </c>
      <c r="V1024" s="154">
        <f>IF(ISERROR(VLOOKUP($H1024,Validation!$R$2:$R$64,1,FALSE)),0,1)</f>
        <v>0</v>
      </c>
      <c r="W1024" s="154">
        <f>IF(ISERROR(VLOOKUP($H1024,Validation!$S$2:$S$64,1,FALSE)),0,1)</f>
        <v>0</v>
      </c>
    </row>
    <row r="1025" spans="1:23" ht="15.75" x14ac:dyDescent="0.25">
      <c r="A1025" s="155">
        <v>2015</v>
      </c>
      <c r="B1025">
        <v>6</v>
      </c>
      <c r="C1025">
        <v>11</v>
      </c>
      <c r="D1025">
        <v>162</v>
      </c>
      <c r="E1025" t="s">
        <v>19</v>
      </c>
      <c r="G1025" s="154">
        <f>SUM(P1025:W1025)</f>
        <v>0</v>
      </c>
      <c r="H1025" t="s">
        <v>3677</v>
      </c>
      <c r="I1025" t="s">
        <v>85</v>
      </c>
      <c r="J1025" t="s">
        <v>74</v>
      </c>
      <c r="K1025" t="s">
        <v>78</v>
      </c>
      <c r="L1025">
        <v>199</v>
      </c>
      <c r="M1025" t="s">
        <v>93</v>
      </c>
      <c r="N1025" t="s">
        <v>1197</v>
      </c>
      <c r="P1025" s="154">
        <f>IF(ISERROR(VLOOKUP($H1025,Validation!$L$2:$L$64,1,FALSE)),0,1)</f>
        <v>0</v>
      </c>
      <c r="Q1025" s="154">
        <f>IF(ISERROR(VLOOKUP($H1025,Validation!$M$2:$M$64,1,FALSE)),0,1)</f>
        <v>0</v>
      </c>
      <c r="R1025" s="158">
        <f>IF(ISERROR(VLOOKUP($H1025,Validation!$N$2:$N$64,1,FALSE)),0,1)</f>
        <v>0</v>
      </c>
      <c r="S1025" s="154">
        <f>IF(ISERROR(VLOOKUP($H1025,Validation!$O$2:$O$64,1,FALSE)),0,1)</f>
        <v>0</v>
      </c>
      <c r="T1025" s="154">
        <f>IF(ISERROR(VLOOKUP($H1025,Validation!$P$2:$P$64,1,FALSE)),0,1)</f>
        <v>0</v>
      </c>
      <c r="U1025" s="154">
        <f>IF(ISERROR(VLOOKUP($H1025,Validation!$Q$2:$Q$64,1,FALSE)),0,1)</f>
        <v>0</v>
      </c>
      <c r="V1025" s="154">
        <f>IF(ISERROR(VLOOKUP($H1025,Validation!$R$2:$R$64,1,FALSE)),0,1)</f>
        <v>0</v>
      </c>
      <c r="W1025" s="154">
        <f>IF(ISERROR(VLOOKUP($H1025,Validation!$S$2:$S$64,1,FALSE)),0,1)</f>
        <v>0</v>
      </c>
    </row>
    <row r="1026" spans="1:23" ht="15.75" x14ac:dyDescent="0.25">
      <c r="A1026" s="155">
        <v>2015</v>
      </c>
      <c r="B1026">
        <v>6</v>
      </c>
      <c r="C1026">
        <v>12</v>
      </c>
      <c r="D1026">
        <v>163</v>
      </c>
      <c r="E1026" t="s">
        <v>16</v>
      </c>
      <c r="G1026" s="154">
        <f>SUM(P1026:W1026)</f>
        <v>0</v>
      </c>
      <c r="H1026" t="s">
        <v>3678</v>
      </c>
      <c r="I1026" t="s">
        <v>121</v>
      </c>
      <c r="J1026" t="s">
        <v>88</v>
      </c>
      <c r="K1026" t="s">
        <v>75</v>
      </c>
      <c r="L1026">
        <v>174</v>
      </c>
      <c r="M1026" t="s">
        <v>3312</v>
      </c>
      <c r="N1026" t="s">
        <v>3679</v>
      </c>
      <c r="P1026" s="154">
        <f>IF(ISERROR(VLOOKUP($H1026,Validation!$L$2:$L$64,1,FALSE)),0,1)</f>
        <v>0</v>
      </c>
      <c r="Q1026" s="154">
        <f>IF(ISERROR(VLOOKUP($H1026,Validation!$M$2:$M$64,1,FALSE)),0,1)</f>
        <v>0</v>
      </c>
      <c r="R1026" s="158">
        <f>IF(ISERROR(VLOOKUP($H1026,Validation!$N$2:$N$64,1,FALSE)),0,1)</f>
        <v>0</v>
      </c>
      <c r="S1026" s="154">
        <f>IF(ISERROR(VLOOKUP($H1026,Validation!$O$2:$O$64,1,FALSE)),0,1)</f>
        <v>0</v>
      </c>
      <c r="T1026" s="154">
        <f>IF(ISERROR(VLOOKUP($H1026,Validation!$P$2:$P$64,1,FALSE)),0,1)</f>
        <v>0</v>
      </c>
      <c r="U1026" s="154">
        <f>IF(ISERROR(VLOOKUP($H1026,Validation!$Q$2:$Q$64,1,FALSE)),0,1)</f>
        <v>0</v>
      </c>
      <c r="V1026" s="154">
        <f>IF(ISERROR(VLOOKUP($H1026,Validation!$R$2:$R$64,1,FALSE)),0,1)</f>
        <v>0</v>
      </c>
      <c r="W1026" s="154">
        <f>IF(ISERROR(VLOOKUP($H1026,Validation!$S$2:$S$64,1,FALSE)),0,1)</f>
        <v>0</v>
      </c>
    </row>
    <row r="1027" spans="1:23" ht="15.75" x14ac:dyDescent="0.25">
      <c r="A1027" s="155">
        <v>2015</v>
      </c>
      <c r="B1027">
        <v>6</v>
      </c>
      <c r="C1027">
        <v>13</v>
      </c>
      <c r="D1027">
        <v>164</v>
      </c>
      <c r="E1027" t="s">
        <v>13</v>
      </c>
      <c r="F1027" t="s">
        <v>3680</v>
      </c>
      <c r="G1027" s="154">
        <f>SUM(P1027:W1027)</f>
        <v>0</v>
      </c>
      <c r="H1027" t="s">
        <v>3681</v>
      </c>
      <c r="I1027" t="s">
        <v>85</v>
      </c>
      <c r="J1027" t="s">
        <v>74</v>
      </c>
      <c r="K1027" t="s">
        <v>75</v>
      </c>
      <c r="L1027">
        <v>203</v>
      </c>
      <c r="M1027" t="s">
        <v>73</v>
      </c>
      <c r="N1027" t="s">
        <v>1073</v>
      </c>
      <c r="P1027" s="154">
        <f>IF(ISERROR(VLOOKUP($H1027,Validation!$L$2:$L$64,1,FALSE)),0,1)</f>
        <v>0</v>
      </c>
      <c r="Q1027" s="154">
        <f>IF(ISERROR(VLOOKUP($H1027,Validation!$M$2:$M$64,1,FALSE)),0,1)</f>
        <v>0</v>
      </c>
      <c r="R1027" s="158">
        <f>IF(ISERROR(VLOOKUP($H1027,Validation!$N$2:$N$64,1,FALSE)),0,1)</f>
        <v>0</v>
      </c>
      <c r="S1027" s="154">
        <f>IF(ISERROR(VLOOKUP($H1027,Validation!$O$2:$O$64,1,FALSE)),0,1)</f>
        <v>0</v>
      </c>
      <c r="T1027" s="154">
        <f>IF(ISERROR(VLOOKUP($H1027,Validation!$P$2:$P$64,1,FALSE)),0,1)</f>
        <v>0</v>
      </c>
      <c r="U1027" s="154">
        <f>IF(ISERROR(VLOOKUP($H1027,Validation!$Q$2:$Q$64,1,FALSE)),0,1)</f>
        <v>0</v>
      </c>
      <c r="V1027" s="154">
        <f>IF(ISERROR(VLOOKUP($H1027,Validation!$R$2:$R$64,1,FALSE)),0,1)</f>
        <v>0</v>
      </c>
      <c r="W1027" s="154">
        <f>IF(ISERROR(VLOOKUP($H1027,Validation!$S$2:$S$64,1,FALSE)),0,1)</f>
        <v>0</v>
      </c>
    </row>
    <row r="1028" spans="1:23" ht="15.75" x14ac:dyDescent="0.25">
      <c r="A1028" s="155">
        <v>2015</v>
      </c>
      <c r="B1028">
        <v>6</v>
      </c>
      <c r="C1028">
        <v>14</v>
      </c>
      <c r="D1028">
        <v>165</v>
      </c>
      <c r="E1028" t="s">
        <v>9</v>
      </c>
      <c r="G1028" s="154">
        <f>SUM(P1028:W1028)</f>
        <v>0</v>
      </c>
      <c r="H1028" t="s">
        <v>3682</v>
      </c>
      <c r="I1028" t="s">
        <v>70</v>
      </c>
      <c r="J1028" t="s">
        <v>71</v>
      </c>
      <c r="K1028" t="s">
        <v>78</v>
      </c>
      <c r="L1028">
        <v>163</v>
      </c>
      <c r="M1028" t="s">
        <v>84</v>
      </c>
      <c r="N1028" t="s">
        <v>3394</v>
      </c>
      <c r="P1028" s="154">
        <f>IF(ISERROR(VLOOKUP($H1028,Validation!$L$2:$L$64,1,FALSE)),0,1)</f>
        <v>0</v>
      </c>
      <c r="Q1028" s="154">
        <f>IF(ISERROR(VLOOKUP($H1028,Validation!$M$2:$M$64,1,FALSE)),0,1)</f>
        <v>0</v>
      </c>
      <c r="R1028" s="158">
        <f>IF(ISERROR(VLOOKUP($H1028,Validation!$N$2:$N$64,1,FALSE)),0,1)</f>
        <v>0</v>
      </c>
      <c r="S1028" s="154">
        <f>IF(ISERROR(VLOOKUP($H1028,Validation!$O$2:$O$64,1,FALSE)),0,1)</f>
        <v>0</v>
      </c>
      <c r="T1028" s="154">
        <f>IF(ISERROR(VLOOKUP($H1028,Validation!$P$2:$P$64,1,FALSE)),0,1)</f>
        <v>0</v>
      </c>
      <c r="U1028" s="154">
        <f>IF(ISERROR(VLOOKUP($H1028,Validation!$Q$2:$Q$64,1,FALSE)),0,1)</f>
        <v>0</v>
      </c>
      <c r="V1028" s="154">
        <f>IF(ISERROR(VLOOKUP($H1028,Validation!$R$2:$R$64,1,FALSE)),0,1)</f>
        <v>0</v>
      </c>
      <c r="W1028" s="154">
        <f>IF(ISERROR(VLOOKUP($H1028,Validation!$S$2:$S$64,1,FALSE)),0,1)</f>
        <v>0</v>
      </c>
    </row>
    <row r="1029" spans="1:23" ht="15.75" x14ac:dyDescent="0.25">
      <c r="A1029" s="155">
        <v>2015</v>
      </c>
      <c r="B1029">
        <v>6</v>
      </c>
      <c r="C1029">
        <v>15</v>
      </c>
      <c r="D1029">
        <v>166</v>
      </c>
      <c r="E1029" t="s">
        <v>12</v>
      </c>
      <c r="G1029" s="154">
        <f>SUM(P1029:W1029)</f>
        <v>0</v>
      </c>
      <c r="H1029" t="s">
        <v>693</v>
      </c>
      <c r="I1029" t="s">
        <v>90</v>
      </c>
      <c r="J1029" t="s">
        <v>71</v>
      </c>
      <c r="K1029" t="s">
        <v>99</v>
      </c>
      <c r="L1029">
        <v>170</v>
      </c>
      <c r="M1029" t="s">
        <v>73</v>
      </c>
      <c r="N1029" t="s">
        <v>1073</v>
      </c>
      <c r="P1029" s="154">
        <f>IF(ISERROR(VLOOKUP($H1029,Validation!$L$2:$L$64,1,FALSE)),0,1)</f>
        <v>0</v>
      </c>
      <c r="Q1029" s="154">
        <f>IF(ISERROR(VLOOKUP($H1029,Validation!$M$2:$M$64,1,FALSE)),0,1)</f>
        <v>0</v>
      </c>
      <c r="R1029" s="158">
        <f>IF(ISERROR(VLOOKUP($H1029,Validation!$N$2:$N$64,1,FALSE)),0,1)</f>
        <v>0</v>
      </c>
      <c r="S1029" s="154">
        <f>IF(ISERROR(VLOOKUP($H1029,Validation!$O$2:$O$64,1,FALSE)),0,1)</f>
        <v>0</v>
      </c>
      <c r="T1029" s="154">
        <f>IF(ISERROR(VLOOKUP($H1029,Validation!$P$2:$P$64,1,FALSE)),0,1)</f>
        <v>0</v>
      </c>
      <c r="U1029" s="154">
        <f>IF(ISERROR(VLOOKUP($H1029,Validation!$Q$2:$Q$64,1,FALSE)),0,1)</f>
        <v>0</v>
      </c>
      <c r="V1029" s="154">
        <f>IF(ISERROR(VLOOKUP($H1029,Validation!$R$2:$R$64,1,FALSE)),0,1)</f>
        <v>0</v>
      </c>
      <c r="W1029" s="154">
        <f>IF(ISERROR(VLOOKUP($H1029,Validation!$S$2:$S$64,1,FALSE)),0,1)</f>
        <v>0</v>
      </c>
    </row>
    <row r="1030" spans="1:23" ht="15.75" x14ac:dyDescent="0.25">
      <c r="A1030" s="155">
        <v>2015</v>
      </c>
      <c r="B1030">
        <v>6</v>
      </c>
      <c r="C1030">
        <v>16</v>
      </c>
      <c r="D1030">
        <v>167</v>
      </c>
      <c r="E1030" t="s">
        <v>29</v>
      </c>
      <c r="G1030" s="154">
        <f>SUM(P1030:W1030)</f>
        <v>0</v>
      </c>
      <c r="H1030" t="s">
        <v>372</v>
      </c>
      <c r="I1030" t="s">
        <v>90</v>
      </c>
      <c r="J1030" t="s">
        <v>1106</v>
      </c>
      <c r="K1030" t="s">
        <v>72</v>
      </c>
      <c r="L1030">
        <v>192</v>
      </c>
      <c r="M1030" t="s">
        <v>123</v>
      </c>
      <c r="N1030" t="s">
        <v>3683</v>
      </c>
      <c r="P1030" s="154">
        <f>IF(ISERROR(VLOOKUP($H1030,Validation!$L$2:$L$64,1,FALSE)),0,1)</f>
        <v>0</v>
      </c>
      <c r="Q1030" s="154">
        <f>IF(ISERROR(VLOOKUP($H1030,Validation!$M$2:$M$64,1,FALSE)),0,1)</f>
        <v>0</v>
      </c>
      <c r="R1030" s="158">
        <f>IF(ISERROR(VLOOKUP($H1030,Validation!$N$2:$N$64,1,FALSE)),0,1)</f>
        <v>0</v>
      </c>
      <c r="S1030" s="154">
        <f>IF(ISERROR(VLOOKUP($H1030,Validation!$O$2:$O$64,1,FALSE)),0,1)</f>
        <v>0</v>
      </c>
      <c r="T1030" s="154">
        <f>IF(ISERROR(VLOOKUP($H1030,Validation!$P$2:$P$64,1,FALSE)),0,1)</f>
        <v>0</v>
      </c>
      <c r="U1030" s="154">
        <f>IF(ISERROR(VLOOKUP($H1030,Validation!$Q$2:$Q$64,1,FALSE)),0,1)</f>
        <v>0</v>
      </c>
      <c r="V1030" s="154">
        <f>IF(ISERROR(VLOOKUP($H1030,Validation!$R$2:$R$64,1,FALSE)),0,1)</f>
        <v>0</v>
      </c>
      <c r="W1030" s="154">
        <f>IF(ISERROR(VLOOKUP($H1030,Validation!$S$2:$S$64,1,FALSE)),0,1)</f>
        <v>0</v>
      </c>
    </row>
    <row r="1031" spans="1:23" ht="15.75" x14ac:dyDescent="0.25">
      <c r="A1031" s="155">
        <v>2015</v>
      </c>
      <c r="B1031">
        <v>6</v>
      </c>
      <c r="C1031">
        <v>17</v>
      </c>
      <c r="D1031">
        <v>168</v>
      </c>
      <c r="E1031" t="s">
        <v>35</v>
      </c>
      <c r="G1031" s="154">
        <f>SUM(P1031:W1031)</f>
        <v>0</v>
      </c>
      <c r="H1031" t="s">
        <v>800</v>
      </c>
      <c r="I1031" t="s">
        <v>70</v>
      </c>
      <c r="J1031" t="s">
        <v>74</v>
      </c>
      <c r="K1031" t="s">
        <v>86</v>
      </c>
      <c r="L1031">
        <v>193</v>
      </c>
      <c r="M1031" t="s">
        <v>93</v>
      </c>
      <c r="N1031" t="s">
        <v>1197</v>
      </c>
      <c r="P1031" s="154">
        <f>IF(ISERROR(VLOOKUP($H1031,Validation!$L$2:$L$64,1,FALSE)),0,1)</f>
        <v>0</v>
      </c>
      <c r="Q1031" s="154">
        <f>IF(ISERROR(VLOOKUP($H1031,Validation!$M$2:$M$64,1,FALSE)),0,1)</f>
        <v>0</v>
      </c>
      <c r="R1031" s="158">
        <f>IF(ISERROR(VLOOKUP($H1031,Validation!$N$2:$N$64,1,FALSE)),0,1)</f>
        <v>0</v>
      </c>
      <c r="S1031" s="154">
        <f>IF(ISERROR(VLOOKUP($H1031,Validation!$O$2:$O$64,1,FALSE)),0,1)</f>
        <v>0</v>
      </c>
      <c r="T1031" s="154">
        <f>IF(ISERROR(VLOOKUP($H1031,Validation!$P$2:$P$64,1,FALSE)),0,1)</f>
        <v>0</v>
      </c>
      <c r="U1031" s="154">
        <f>IF(ISERROR(VLOOKUP($H1031,Validation!$Q$2:$Q$64,1,FALSE)),0,1)</f>
        <v>0</v>
      </c>
      <c r="V1031" s="154">
        <f>IF(ISERROR(VLOOKUP($H1031,Validation!$R$2:$R$64,1,FALSE)),0,1)</f>
        <v>0</v>
      </c>
      <c r="W1031" s="154">
        <f>IF(ISERROR(VLOOKUP($H1031,Validation!$S$2:$S$64,1,FALSE)),0,1)</f>
        <v>0</v>
      </c>
    </row>
    <row r="1032" spans="1:23" ht="15.75" x14ac:dyDescent="0.25">
      <c r="A1032" s="155">
        <v>2015</v>
      </c>
      <c r="B1032">
        <v>6</v>
      </c>
      <c r="C1032">
        <v>18</v>
      </c>
      <c r="D1032">
        <v>169</v>
      </c>
      <c r="E1032" t="s">
        <v>11</v>
      </c>
      <c r="F1032" t="s">
        <v>3684</v>
      </c>
      <c r="G1032" s="154">
        <f>SUM(P1032:W1032)</f>
        <v>0</v>
      </c>
      <c r="H1032" t="s">
        <v>3685</v>
      </c>
      <c r="I1032" t="s">
        <v>70</v>
      </c>
      <c r="J1032" t="s">
        <v>74</v>
      </c>
      <c r="K1032" t="s">
        <v>75</v>
      </c>
      <c r="L1032">
        <v>200</v>
      </c>
      <c r="M1032" t="s">
        <v>1095</v>
      </c>
      <c r="N1032" t="s">
        <v>3686</v>
      </c>
      <c r="P1032" s="154">
        <f>IF(ISERROR(VLOOKUP($H1032,Validation!$L$2:$L$64,1,FALSE)),0,1)</f>
        <v>0</v>
      </c>
      <c r="Q1032" s="154">
        <f>IF(ISERROR(VLOOKUP($H1032,Validation!$M$2:$M$64,1,FALSE)),0,1)</f>
        <v>0</v>
      </c>
      <c r="R1032" s="158">
        <f>IF(ISERROR(VLOOKUP($H1032,Validation!$N$2:$N$64,1,FALSE)),0,1)</f>
        <v>0</v>
      </c>
      <c r="S1032" s="154">
        <f>IF(ISERROR(VLOOKUP($H1032,Validation!$O$2:$O$64,1,FALSE)),0,1)</f>
        <v>0</v>
      </c>
      <c r="T1032" s="154">
        <f>IF(ISERROR(VLOOKUP($H1032,Validation!$P$2:$P$64,1,FALSE)),0,1)</f>
        <v>0</v>
      </c>
      <c r="U1032" s="154">
        <f>IF(ISERROR(VLOOKUP($H1032,Validation!$Q$2:$Q$64,1,FALSE)),0,1)</f>
        <v>0</v>
      </c>
      <c r="V1032" s="154">
        <f>IF(ISERROR(VLOOKUP($H1032,Validation!$R$2:$R$64,1,FALSE)),0,1)</f>
        <v>0</v>
      </c>
      <c r="W1032" s="154">
        <f>IF(ISERROR(VLOOKUP($H1032,Validation!$S$2:$S$64,1,FALSE)),0,1)</f>
        <v>0</v>
      </c>
    </row>
    <row r="1033" spans="1:23" ht="15.75" x14ac:dyDescent="0.25">
      <c r="A1033" s="155">
        <v>2015</v>
      </c>
      <c r="B1033">
        <v>6</v>
      </c>
      <c r="C1033">
        <v>19</v>
      </c>
      <c r="D1033">
        <v>170</v>
      </c>
      <c r="E1033" t="s">
        <v>17</v>
      </c>
      <c r="G1033" s="154">
        <f>SUM(P1033:W1033)</f>
        <v>0</v>
      </c>
      <c r="H1033" t="s">
        <v>3687</v>
      </c>
      <c r="I1033" t="s">
        <v>79</v>
      </c>
      <c r="J1033" t="s">
        <v>74</v>
      </c>
      <c r="K1033" t="s">
        <v>91</v>
      </c>
      <c r="L1033">
        <v>200</v>
      </c>
      <c r="M1033" t="s">
        <v>3688</v>
      </c>
      <c r="N1033" t="s">
        <v>3689</v>
      </c>
      <c r="P1033" s="154">
        <f>IF(ISERROR(VLOOKUP($H1033,Validation!$L$2:$L$64,1,FALSE)),0,1)</f>
        <v>0</v>
      </c>
      <c r="Q1033" s="154">
        <f>IF(ISERROR(VLOOKUP($H1033,Validation!$M$2:$M$64,1,FALSE)),0,1)</f>
        <v>0</v>
      </c>
      <c r="R1033" s="158">
        <f>IF(ISERROR(VLOOKUP($H1033,Validation!$N$2:$N$64,1,FALSE)),0,1)</f>
        <v>0</v>
      </c>
      <c r="S1033" s="154">
        <f>IF(ISERROR(VLOOKUP($H1033,Validation!$O$2:$O$64,1,FALSE)),0,1)</f>
        <v>0</v>
      </c>
      <c r="T1033" s="154">
        <f>IF(ISERROR(VLOOKUP($H1033,Validation!$P$2:$P$64,1,FALSE)),0,1)</f>
        <v>0</v>
      </c>
      <c r="U1033" s="154">
        <f>IF(ISERROR(VLOOKUP($H1033,Validation!$Q$2:$Q$64,1,FALSE)),0,1)</f>
        <v>0</v>
      </c>
      <c r="V1033" s="154">
        <f>IF(ISERROR(VLOOKUP($H1033,Validation!$R$2:$R$64,1,FALSE)),0,1)</f>
        <v>0</v>
      </c>
      <c r="W1033" s="154">
        <f>IF(ISERROR(VLOOKUP($H1033,Validation!$S$2:$S$64,1,FALSE)),0,1)</f>
        <v>0</v>
      </c>
    </row>
    <row r="1034" spans="1:23" ht="15.75" x14ac:dyDescent="0.25">
      <c r="A1034" s="155">
        <v>2015</v>
      </c>
      <c r="B1034">
        <v>6</v>
      </c>
      <c r="C1034">
        <v>20</v>
      </c>
      <c r="D1034">
        <v>171</v>
      </c>
      <c r="E1034" t="s">
        <v>21</v>
      </c>
      <c r="G1034" s="154">
        <f>SUM(P1034:W1034)</f>
        <v>0</v>
      </c>
      <c r="H1034" t="s">
        <v>3690</v>
      </c>
      <c r="I1034" t="s">
        <v>79</v>
      </c>
      <c r="J1034" t="s">
        <v>74</v>
      </c>
      <c r="K1034" t="s">
        <v>86</v>
      </c>
      <c r="L1034">
        <v>210</v>
      </c>
      <c r="M1034" t="s">
        <v>93</v>
      </c>
      <c r="N1034" t="s">
        <v>96</v>
      </c>
      <c r="P1034" s="154">
        <f>IF(ISERROR(VLOOKUP($H1034,Validation!$L$2:$L$64,1,FALSE)),0,1)</f>
        <v>0</v>
      </c>
      <c r="Q1034" s="154">
        <f>IF(ISERROR(VLOOKUP($H1034,Validation!$M$2:$M$64,1,FALSE)),0,1)</f>
        <v>0</v>
      </c>
      <c r="R1034" s="158">
        <f>IF(ISERROR(VLOOKUP($H1034,Validation!$N$2:$N$64,1,FALSE)),0,1)</f>
        <v>0</v>
      </c>
      <c r="S1034" s="154">
        <f>IF(ISERROR(VLOOKUP($H1034,Validation!$O$2:$O$64,1,FALSE)),0,1)</f>
        <v>0</v>
      </c>
      <c r="T1034" s="154">
        <f>IF(ISERROR(VLOOKUP($H1034,Validation!$P$2:$P$64,1,FALSE)),0,1)</f>
        <v>0</v>
      </c>
      <c r="U1034" s="154">
        <f>IF(ISERROR(VLOOKUP($H1034,Validation!$Q$2:$Q$64,1,FALSE)),0,1)</f>
        <v>0</v>
      </c>
      <c r="V1034" s="154">
        <f>IF(ISERROR(VLOOKUP($H1034,Validation!$R$2:$R$64,1,FALSE)),0,1)</f>
        <v>0</v>
      </c>
      <c r="W1034" s="154">
        <f>IF(ISERROR(VLOOKUP($H1034,Validation!$S$2:$S$64,1,FALSE)),0,1)</f>
        <v>0</v>
      </c>
    </row>
    <row r="1035" spans="1:23" ht="15.75" x14ac:dyDescent="0.25">
      <c r="A1035" s="155">
        <v>2015</v>
      </c>
      <c r="B1035">
        <v>6</v>
      </c>
      <c r="C1035">
        <v>21</v>
      </c>
      <c r="D1035">
        <v>172</v>
      </c>
      <c r="E1035" t="s">
        <v>25</v>
      </c>
      <c r="G1035" s="154">
        <f>SUM(P1035:W1035)</f>
        <v>0</v>
      </c>
      <c r="H1035" t="s">
        <v>3691</v>
      </c>
      <c r="I1035" t="s">
        <v>79</v>
      </c>
      <c r="J1035" t="s">
        <v>3692</v>
      </c>
      <c r="K1035" t="s">
        <v>72</v>
      </c>
      <c r="L1035">
        <v>161</v>
      </c>
      <c r="N1035" t="s">
        <v>3693</v>
      </c>
      <c r="P1035" s="154">
        <f>IF(ISERROR(VLOOKUP($H1035,Validation!$L$2:$L$64,1,FALSE)),0,1)</f>
        <v>0</v>
      </c>
      <c r="Q1035" s="154">
        <f>IF(ISERROR(VLOOKUP($H1035,Validation!$M$2:$M$64,1,FALSE)),0,1)</f>
        <v>0</v>
      </c>
      <c r="R1035" s="158">
        <f>IF(ISERROR(VLOOKUP($H1035,Validation!$N$2:$N$64,1,FALSE)),0,1)</f>
        <v>0</v>
      </c>
      <c r="S1035" s="154">
        <f>IF(ISERROR(VLOOKUP($H1035,Validation!$O$2:$O$64,1,FALSE)),0,1)</f>
        <v>0</v>
      </c>
      <c r="T1035" s="154">
        <f>IF(ISERROR(VLOOKUP($H1035,Validation!$P$2:$P$64,1,FALSE)),0,1)</f>
        <v>0</v>
      </c>
      <c r="U1035" s="154">
        <f>IF(ISERROR(VLOOKUP($H1035,Validation!$Q$2:$Q$64,1,FALSE)),0,1)</f>
        <v>0</v>
      </c>
      <c r="V1035" s="154">
        <f>IF(ISERROR(VLOOKUP($H1035,Validation!$R$2:$R$64,1,FALSE)),0,1)</f>
        <v>0</v>
      </c>
      <c r="W1035" s="154">
        <f>IF(ISERROR(VLOOKUP($H1035,Validation!$S$2:$S$64,1,FALSE)),0,1)</f>
        <v>0</v>
      </c>
    </row>
    <row r="1036" spans="1:23" ht="15.75" x14ac:dyDescent="0.25">
      <c r="A1036" s="155">
        <v>2015</v>
      </c>
      <c r="B1036">
        <v>6</v>
      </c>
      <c r="C1036">
        <v>22</v>
      </c>
      <c r="D1036">
        <v>173</v>
      </c>
      <c r="E1036" t="s">
        <v>1119</v>
      </c>
      <c r="G1036" s="154">
        <f>SUM(P1036:W1036)</f>
        <v>0</v>
      </c>
      <c r="H1036" t="s">
        <v>390</v>
      </c>
      <c r="I1036" t="s">
        <v>79</v>
      </c>
      <c r="J1036" t="s">
        <v>71</v>
      </c>
      <c r="K1036" t="s">
        <v>78</v>
      </c>
      <c r="L1036">
        <v>191</v>
      </c>
      <c r="M1036" t="s">
        <v>82</v>
      </c>
      <c r="N1036" t="s">
        <v>3326</v>
      </c>
      <c r="P1036" s="154">
        <f>IF(ISERROR(VLOOKUP($H1036,Validation!$L$2:$L$64,1,FALSE)),0,1)</f>
        <v>0</v>
      </c>
      <c r="Q1036" s="154">
        <f>IF(ISERROR(VLOOKUP($H1036,Validation!$M$2:$M$64,1,FALSE)),0,1)</f>
        <v>0</v>
      </c>
      <c r="R1036" s="158">
        <f>IF(ISERROR(VLOOKUP($H1036,Validation!$N$2:$N$64,1,FALSE)),0,1)</f>
        <v>0</v>
      </c>
      <c r="S1036" s="154">
        <f>IF(ISERROR(VLOOKUP($H1036,Validation!$O$2:$O$64,1,FALSE)),0,1)</f>
        <v>0</v>
      </c>
      <c r="T1036" s="154">
        <f>IF(ISERROR(VLOOKUP($H1036,Validation!$P$2:$P$64,1,FALSE)),0,1)</f>
        <v>0</v>
      </c>
      <c r="U1036" s="154">
        <f>IF(ISERROR(VLOOKUP($H1036,Validation!$Q$2:$Q$64,1,FALSE)),0,1)</f>
        <v>0</v>
      </c>
      <c r="V1036" s="154">
        <f>IF(ISERROR(VLOOKUP($H1036,Validation!$R$2:$R$64,1,FALSE)),0,1)</f>
        <v>0</v>
      </c>
      <c r="W1036" s="154">
        <f>IF(ISERROR(VLOOKUP($H1036,Validation!$S$2:$S$64,1,FALSE)),0,1)</f>
        <v>0</v>
      </c>
    </row>
    <row r="1037" spans="1:23" ht="15.75" x14ac:dyDescent="0.25">
      <c r="A1037" s="155">
        <v>2015</v>
      </c>
      <c r="B1037">
        <v>6</v>
      </c>
      <c r="C1037">
        <v>23</v>
      </c>
      <c r="D1037">
        <v>174</v>
      </c>
      <c r="E1037" t="s">
        <v>34</v>
      </c>
      <c r="G1037" s="154">
        <f>SUM(P1037:W1037)</f>
        <v>0</v>
      </c>
      <c r="H1037" t="s">
        <v>3694</v>
      </c>
      <c r="I1037" t="s">
        <v>85</v>
      </c>
      <c r="J1037" t="s">
        <v>80</v>
      </c>
      <c r="K1037" t="s">
        <v>78</v>
      </c>
      <c r="L1037">
        <v>165</v>
      </c>
      <c r="M1037" t="s">
        <v>3246</v>
      </c>
      <c r="N1037" t="s">
        <v>3695</v>
      </c>
      <c r="P1037" s="154">
        <f>IF(ISERROR(VLOOKUP($H1037,Validation!$L$2:$L$64,1,FALSE)),0,1)</f>
        <v>0</v>
      </c>
      <c r="Q1037" s="154">
        <f>IF(ISERROR(VLOOKUP($H1037,Validation!$M$2:$M$64,1,FALSE)),0,1)</f>
        <v>0</v>
      </c>
      <c r="R1037" s="158">
        <f>IF(ISERROR(VLOOKUP($H1037,Validation!$N$2:$N$64,1,FALSE)),0,1)</f>
        <v>0</v>
      </c>
      <c r="S1037" s="154">
        <f>IF(ISERROR(VLOOKUP($H1037,Validation!$O$2:$O$64,1,FALSE)),0,1)</f>
        <v>0</v>
      </c>
      <c r="T1037" s="154">
        <f>IF(ISERROR(VLOOKUP($H1037,Validation!$P$2:$P$64,1,FALSE)),0,1)</f>
        <v>0</v>
      </c>
      <c r="U1037" s="154">
        <f>IF(ISERROR(VLOOKUP($H1037,Validation!$Q$2:$Q$64,1,FALSE)),0,1)</f>
        <v>0</v>
      </c>
      <c r="V1037" s="154">
        <f>IF(ISERROR(VLOOKUP($H1037,Validation!$R$2:$R$64,1,FALSE)),0,1)</f>
        <v>0</v>
      </c>
      <c r="W1037" s="154">
        <f>IF(ISERROR(VLOOKUP($H1037,Validation!$S$2:$S$64,1,FALSE)),0,1)</f>
        <v>0</v>
      </c>
    </row>
    <row r="1038" spans="1:23" ht="15.75" x14ac:dyDescent="0.25">
      <c r="A1038" s="155">
        <v>2015</v>
      </c>
      <c r="B1038">
        <v>6</v>
      </c>
      <c r="C1038">
        <v>24</v>
      </c>
      <c r="D1038">
        <v>175</v>
      </c>
      <c r="E1038" t="s">
        <v>3081</v>
      </c>
      <c r="G1038" s="154">
        <f>SUM(P1038:W1038)</f>
        <v>0</v>
      </c>
      <c r="H1038" t="s">
        <v>699</v>
      </c>
      <c r="I1038" t="s">
        <v>70</v>
      </c>
      <c r="J1038" t="s">
        <v>74</v>
      </c>
      <c r="K1038" t="s">
        <v>72</v>
      </c>
      <c r="L1038">
        <v>195</v>
      </c>
      <c r="M1038" t="s">
        <v>3696</v>
      </c>
      <c r="N1038" t="s">
        <v>3697</v>
      </c>
      <c r="P1038" s="154">
        <f>IF(ISERROR(VLOOKUP($H1038,Validation!$L$2:$L$64,1,FALSE)),0,1)</f>
        <v>0</v>
      </c>
      <c r="Q1038" s="154">
        <f>IF(ISERROR(VLOOKUP($H1038,Validation!$M$2:$M$64,1,FALSE)),0,1)</f>
        <v>0</v>
      </c>
      <c r="R1038" s="158">
        <f>IF(ISERROR(VLOOKUP($H1038,Validation!$N$2:$N$64,1,FALSE)),0,1)</f>
        <v>0</v>
      </c>
      <c r="S1038" s="154">
        <f>IF(ISERROR(VLOOKUP($H1038,Validation!$O$2:$O$64,1,FALSE)),0,1)</f>
        <v>0</v>
      </c>
      <c r="T1038" s="154">
        <f>IF(ISERROR(VLOOKUP($H1038,Validation!$P$2:$P$64,1,FALSE)),0,1)</f>
        <v>0</v>
      </c>
      <c r="U1038" s="154">
        <f>IF(ISERROR(VLOOKUP($H1038,Validation!$Q$2:$Q$64,1,FALSE)),0,1)</f>
        <v>0</v>
      </c>
      <c r="V1038" s="154">
        <f>IF(ISERROR(VLOOKUP($H1038,Validation!$R$2:$R$64,1,FALSE)),0,1)</f>
        <v>0</v>
      </c>
      <c r="W1038" s="154">
        <f>IF(ISERROR(VLOOKUP($H1038,Validation!$S$2:$S$64,1,FALSE)),0,1)</f>
        <v>0</v>
      </c>
    </row>
    <row r="1039" spans="1:23" ht="15.75" x14ac:dyDescent="0.25">
      <c r="A1039" s="155">
        <v>2015</v>
      </c>
      <c r="B1039">
        <v>6</v>
      </c>
      <c r="C1039">
        <v>25</v>
      </c>
      <c r="D1039">
        <v>176</v>
      </c>
      <c r="E1039" t="s">
        <v>31</v>
      </c>
      <c r="G1039" s="154">
        <f>SUM(P1039:W1039)</f>
        <v>0</v>
      </c>
      <c r="H1039" t="s">
        <v>3698</v>
      </c>
      <c r="I1039" t="s">
        <v>90</v>
      </c>
      <c r="J1039" t="s">
        <v>74</v>
      </c>
      <c r="K1039" t="s">
        <v>91</v>
      </c>
      <c r="L1039">
        <v>212</v>
      </c>
      <c r="M1039" t="s">
        <v>73</v>
      </c>
      <c r="N1039" t="s">
        <v>1168</v>
      </c>
      <c r="P1039" s="154">
        <f>IF(ISERROR(VLOOKUP($H1039,Validation!$L$2:$L$64,1,FALSE)),0,1)</f>
        <v>0</v>
      </c>
      <c r="Q1039" s="154">
        <f>IF(ISERROR(VLOOKUP($H1039,Validation!$M$2:$M$64,1,FALSE)),0,1)</f>
        <v>0</v>
      </c>
      <c r="R1039" s="158">
        <f>IF(ISERROR(VLOOKUP($H1039,Validation!$N$2:$N$64,1,FALSE)),0,1)</f>
        <v>0</v>
      </c>
      <c r="S1039" s="154">
        <f>IF(ISERROR(VLOOKUP($H1039,Validation!$O$2:$O$64,1,FALSE)),0,1)</f>
        <v>0</v>
      </c>
      <c r="T1039" s="154">
        <f>IF(ISERROR(VLOOKUP($H1039,Validation!$P$2:$P$64,1,FALSE)),0,1)</f>
        <v>0</v>
      </c>
      <c r="U1039" s="154">
        <f>IF(ISERROR(VLOOKUP($H1039,Validation!$Q$2:$Q$64,1,FALSE)),0,1)</f>
        <v>0</v>
      </c>
      <c r="V1039" s="154">
        <f>IF(ISERROR(VLOOKUP($H1039,Validation!$R$2:$R$64,1,FALSE)),0,1)</f>
        <v>0</v>
      </c>
      <c r="W1039" s="154">
        <f>IF(ISERROR(VLOOKUP($H1039,Validation!$S$2:$S$64,1,FALSE)),0,1)</f>
        <v>0</v>
      </c>
    </row>
    <row r="1040" spans="1:23" ht="15.75" x14ac:dyDescent="0.25">
      <c r="A1040" s="155">
        <v>2015</v>
      </c>
      <c r="B1040">
        <v>6</v>
      </c>
      <c r="C1040">
        <v>26</v>
      </c>
      <c r="D1040">
        <v>177</v>
      </c>
      <c r="E1040" t="s">
        <v>22</v>
      </c>
      <c r="G1040" s="154">
        <f>SUM(P1040:W1040)</f>
        <v>0</v>
      </c>
      <c r="H1040" t="s">
        <v>801</v>
      </c>
      <c r="I1040" t="s">
        <v>79</v>
      </c>
      <c r="J1040" t="s">
        <v>71</v>
      </c>
      <c r="K1040" t="s">
        <v>72</v>
      </c>
      <c r="L1040">
        <v>184</v>
      </c>
      <c r="M1040" t="s">
        <v>87</v>
      </c>
      <c r="N1040" t="s">
        <v>3699</v>
      </c>
      <c r="P1040" s="154">
        <f>IF(ISERROR(VLOOKUP($H1040,Validation!$L$2:$L$64,1,FALSE)),0,1)</f>
        <v>0</v>
      </c>
      <c r="Q1040" s="154">
        <f>IF(ISERROR(VLOOKUP($H1040,Validation!$M$2:$M$64,1,FALSE)),0,1)</f>
        <v>0</v>
      </c>
      <c r="R1040" s="158">
        <f>IF(ISERROR(VLOOKUP($H1040,Validation!$N$2:$N$64,1,FALSE)),0,1)</f>
        <v>0</v>
      </c>
      <c r="S1040" s="154">
        <f>IF(ISERROR(VLOOKUP($H1040,Validation!$O$2:$O$64,1,FALSE)),0,1)</f>
        <v>0</v>
      </c>
      <c r="T1040" s="154">
        <f>IF(ISERROR(VLOOKUP($H1040,Validation!$P$2:$P$64,1,FALSE)),0,1)</f>
        <v>0</v>
      </c>
      <c r="U1040" s="154">
        <f>IF(ISERROR(VLOOKUP($H1040,Validation!$Q$2:$Q$64,1,FALSE)),0,1)</f>
        <v>0</v>
      </c>
      <c r="V1040" s="154">
        <f>IF(ISERROR(VLOOKUP($H1040,Validation!$R$2:$R$64,1,FALSE)),0,1)</f>
        <v>0</v>
      </c>
      <c r="W1040" s="154">
        <f>IF(ISERROR(VLOOKUP($H1040,Validation!$S$2:$S$64,1,FALSE)),0,1)</f>
        <v>0</v>
      </c>
    </row>
    <row r="1041" spans="1:23" ht="15.75" x14ac:dyDescent="0.25">
      <c r="A1041" s="155">
        <v>2015</v>
      </c>
      <c r="B1041">
        <v>6</v>
      </c>
      <c r="C1041">
        <v>27</v>
      </c>
      <c r="D1041">
        <v>178</v>
      </c>
      <c r="E1041" t="s">
        <v>6</v>
      </c>
      <c r="G1041" s="154">
        <f>SUM(P1041:W1041)</f>
        <v>0</v>
      </c>
      <c r="H1041" t="s">
        <v>3700</v>
      </c>
      <c r="I1041" t="s">
        <v>79</v>
      </c>
      <c r="J1041" t="s">
        <v>74</v>
      </c>
      <c r="K1041" t="s">
        <v>75</v>
      </c>
      <c r="L1041">
        <v>200</v>
      </c>
      <c r="M1041" t="s">
        <v>93</v>
      </c>
      <c r="N1041" t="s">
        <v>96</v>
      </c>
      <c r="P1041" s="154">
        <f>IF(ISERROR(VLOOKUP($H1041,Validation!$L$2:$L$64,1,FALSE)),0,1)</f>
        <v>0</v>
      </c>
      <c r="Q1041" s="154">
        <f>IF(ISERROR(VLOOKUP($H1041,Validation!$M$2:$M$64,1,FALSE)),0,1)</f>
        <v>0</v>
      </c>
      <c r="R1041" s="158">
        <f>IF(ISERROR(VLOOKUP($H1041,Validation!$N$2:$N$64,1,FALSE)),0,1)</f>
        <v>0</v>
      </c>
      <c r="S1041" s="154">
        <f>IF(ISERROR(VLOOKUP($H1041,Validation!$O$2:$O$64,1,FALSE)),0,1)</f>
        <v>0</v>
      </c>
      <c r="T1041" s="154">
        <f>IF(ISERROR(VLOOKUP($H1041,Validation!$P$2:$P$64,1,FALSE)),0,1)</f>
        <v>0</v>
      </c>
      <c r="U1041" s="154">
        <f>IF(ISERROR(VLOOKUP($H1041,Validation!$Q$2:$Q$64,1,FALSE)),0,1)</f>
        <v>0</v>
      </c>
      <c r="V1041" s="154">
        <f>IF(ISERROR(VLOOKUP($H1041,Validation!$R$2:$R$64,1,FALSE)),0,1)</f>
        <v>0</v>
      </c>
      <c r="W1041" s="154">
        <f>IF(ISERROR(VLOOKUP($H1041,Validation!$S$2:$S$64,1,FALSE)),0,1)</f>
        <v>0</v>
      </c>
    </row>
    <row r="1042" spans="1:23" ht="15.75" x14ac:dyDescent="0.25">
      <c r="A1042" s="155">
        <v>2015</v>
      </c>
      <c r="B1042">
        <v>6</v>
      </c>
      <c r="C1042">
        <v>28</v>
      </c>
      <c r="D1042">
        <v>179</v>
      </c>
      <c r="E1042" t="s">
        <v>6</v>
      </c>
      <c r="F1042" t="s">
        <v>3555</v>
      </c>
      <c r="G1042" s="154">
        <f>SUM(P1042:W1042)</f>
        <v>0</v>
      </c>
      <c r="H1042" t="s">
        <v>3701</v>
      </c>
      <c r="I1042" t="s">
        <v>121</v>
      </c>
      <c r="J1042" t="s">
        <v>74</v>
      </c>
      <c r="K1042" t="s">
        <v>75</v>
      </c>
      <c r="L1042">
        <v>181</v>
      </c>
      <c r="M1042" t="s">
        <v>93</v>
      </c>
      <c r="N1042" t="s">
        <v>3702</v>
      </c>
      <c r="P1042" s="154">
        <f>IF(ISERROR(VLOOKUP($H1042,Validation!$L$2:$L$64,1,FALSE)),0,1)</f>
        <v>0</v>
      </c>
      <c r="Q1042" s="154">
        <f>IF(ISERROR(VLOOKUP($H1042,Validation!$M$2:$M$64,1,FALSE)),0,1)</f>
        <v>0</v>
      </c>
      <c r="R1042" s="158">
        <f>IF(ISERROR(VLOOKUP($H1042,Validation!$N$2:$N$64,1,FALSE)),0,1)</f>
        <v>0</v>
      </c>
      <c r="S1042" s="154">
        <f>IF(ISERROR(VLOOKUP($H1042,Validation!$O$2:$O$64,1,FALSE)),0,1)</f>
        <v>0</v>
      </c>
      <c r="T1042" s="154">
        <f>IF(ISERROR(VLOOKUP($H1042,Validation!$P$2:$P$64,1,FALSE)),0,1)</f>
        <v>0</v>
      </c>
      <c r="U1042" s="154">
        <f>IF(ISERROR(VLOOKUP($H1042,Validation!$Q$2:$Q$64,1,FALSE)),0,1)</f>
        <v>0</v>
      </c>
      <c r="V1042" s="154">
        <f>IF(ISERROR(VLOOKUP($H1042,Validation!$R$2:$R$64,1,FALSE)),0,1)</f>
        <v>0</v>
      </c>
      <c r="W1042" s="154">
        <f>IF(ISERROR(VLOOKUP($H1042,Validation!$S$2:$S$64,1,FALSE)),0,1)</f>
        <v>0</v>
      </c>
    </row>
    <row r="1043" spans="1:23" ht="15.75" x14ac:dyDescent="0.25">
      <c r="A1043" s="155">
        <v>2015</v>
      </c>
      <c r="B1043">
        <v>6</v>
      </c>
      <c r="C1043">
        <v>29</v>
      </c>
      <c r="D1043">
        <v>180</v>
      </c>
      <c r="E1043" t="s">
        <v>32</v>
      </c>
      <c r="G1043" s="154">
        <f>SUM(P1043:W1043)</f>
        <v>0</v>
      </c>
      <c r="H1043" t="s">
        <v>448</v>
      </c>
      <c r="I1043" t="s">
        <v>90</v>
      </c>
      <c r="J1043" t="s">
        <v>71</v>
      </c>
      <c r="K1043" t="s">
        <v>86</v>
      </c>
      <c r="L1043">
        <v>214</v>
      </c>
      <c r="M1043" t="s">
        <v>87</v>
      </c>
      <c r="N1043" t="s">
        <v>3483</v>
      </c>
      <c r="P1043" s="154">
        <f>IF(ISERROR(VLOOKUP($H1043,Validation!$L$2:$L$64,1,FALSE)),0,1)</f>
        <v>0</v>
      </c>
      <c r="Q1043" s="154">
        <f>IF(ISERROR(VLOOKUP($H1043,Validation!$M$2:$M$64,1,FALSE)),0,1)</f>
        <v>0</v>
      </c>
      <c r="R1043" s="158">
        <f>IF(ISERROR(VLOOKUP($H1043,Validation!$N$2:$N$64,1,FALSE)),0,1)</f>
        <v>0</v>
      </c>
      <c r="S1043" s="154">
        <f>IF(ISERROR(VLOOKUP($H1043,Validation!$O$2:$O$64,1,FALSE)),0,1)</f>
        <v>0</v>
      </c>
      <c r="T1043" s="154">
        <f>IF(ISERROR(VLOOKUP($H1043,Validation!$P$2:$P$64,1,FALSE)),0,1)</f>
        <v>0</v>
      </c>
      <c r="U1043" s="154">
        <f>IF(ISERROR(VLOOKUP($H1043,Validation!$Q$2:$Q$64,1,FALSE)),0,1)</f>
        <v>0</v>
      </c>
      <c r="V1043" s="154">
        <f>IF(ISERROR(VLOOKUP($H1043,Validation!$R$2:$R$64,1,FALSE)),0,1)</f>
        <v>0</v>
      </c>
      <c r="W1043" s="154">
        <f>IF(ISERROR(VLOOKUP($H1043,Validation!$S$2:$S$64,1,FALSE)),0,1)</f>
        <v>0</v>
      </c>
    </row>
    <row r="1044" spans="1:23" ht="15.75" x14ac:dyDescent="0.25">
      <c r="A1044" s="155">
        <v>2015</v>
      </c>
      <c r="B1044">
        <v>6</v>
      </c>
      <c r="C1044">
        <v>30</v>
      </c>
      <c r="D1044">
        <v>181</v>
      </c>
      <c r="E1044" t="s">
        <v>13</v>
      </c>
      <c r="G1044" s="154">
        <f>SUM(P1044:W1044)</f>
        <v>0</v>
      </c>
      <c r="H1044" t="s">
        <v>3703</v>
      </c>
      <c r="I1044" t="s">
        <v>79</v>
      </c>
      <c r="J1044" t="s">
        <v>88</v>
      </c>
      <c r="K1044" t="s">
        <v>75</v>
      </c>
      <c r="L1044">
        <v>180</v>
      </c>
      <c r="M1044" t="s">
        <v>89</v>
      </c>
      <c r="N1044" t="s">
        <v>3704</v>
      </c>
      <c r="P1044" s="154">
        <f>IF(ISERROR(VLOOKUP($H1044,Validation!$L$2:$L$64,1,FALSE)),0,1)</f>
        <v>0</v>
      </c>
      <c r="Q1044" s="154">
        <f>IF(ISERROR(VLOOKUP($H1044,Validation!$M$2:$M$64,1,FALSE)),0,1)</f>
        <v>0</v>
      </c>
      <c r="R1044" s="158">
        <f>IF(ISERROR(VLOOKUP($H1044,Validation!$N$2:$N$64,1,FALSE)),0,1)</f>
        <v>0</v>
      </c>
      <c r="S1044" s="154">
        <f>IF(ISERROR(VLOOKUP($H1044,Validation!$O$2:$O$64,1,FALSE)),0,1)</f>
        <v>0</v>
      </c>
      <c r="T1044" s="154">
        <f>IF(ISERROR(VLOOKUP($H1044,Validation!$P$2:$P$64,1,FALSE)),0,1)</f>
        <v>0</v>
      </c>
      <c r="U1044" s="154">
        <f>IF(ISERROR(VLOOKUP($H1044,Validation!$Q$2:$Q$64,1,FALSE)),0,1)</f>
        <v>0</v>
      </c>
      <c r="V1044" s="154">
        <f>IF(ISERROR(VLOOKUP($H1044,Validation!$R$2:$R$64,1,FALSE)),0,1)</f>
        <v>0</v>
      </c>
      <c r="W1044" s="154">
        <f>IF(ISERROR(VLOOKUP($H1044,Validation!$S$2:$S$64,1,FALSE)),0,1)</f>
        <v>0</v>
      </c>
    </row>
    <row r="1045" spans="1:23" ht="15.75" x14ac:dyDescent="0.25">
      <c r="A1045" s="155">
        <v>2015</v>
      </c>
      <c r="B1045">
        <v>7</v>
      </c>
      <c r="C1045">
        <v>1</v>
      </c>
      <c r="D1045">
        <v>182</v>
      </c>
      <c r="E1045" t="s">
        <v>10</v>
      </c>
      <c r="G1045" s="154">
        <f>SUM(P1045:W1045)</f>
        <v>0</v>
      </c>
      <c r="H1045" t="s">
        <v>3705</v>
      </c>
      <c r="I1045" t="s">
        <v>79</v>
      </c>
      <c r="J1045" t="s">
        <v>74</v>
      </c>
      <c r="K1045" t="s">
        <v>75</v>
      </c>
      <c r="L1045">
        <v>190</v>
      </c>
      <c r="M1045" t="s">
        <v>3476</v>
      </c>
      <c r="N1045" t="s">
        <v>3706</v>
      </c>
      <c r="P1045" s="154">
        <f>IF(ISERROR(VLOOKUP($H1045,Validation!$L$2:$L$64,1,FALSE)),0,1)</f>
        <v>0</v>
      </c>
      <c r="Q1045" s="154">
        <f>IF(ISERROR(VLOOKUP($H1045,Validation!$M$2:$M$64,1,FALSE)),0,1)</f>
        <v>0</v>
      </c>
      <c r="R1045" s="158">
        <f>IF(ISERROR(VLOOKUP($H1045,Validation!$N$2:$N$64,1,FALSE)),0,1)</f>
        <v>0</v>
      </c>
      <c r="S1045" s="154">
        <f>IF(ISERROR(VLOOKUP($H1045,Validation!$O$2:$O$64,1,FALSE)),0,1)</f>
        <v>0</v>
      </c>
      <c r="T1045" s="154">
        <f>IF(ISERROR(VLOOKUP($H1045,Validation!$P$2:$P$64,1,FALSE)),0,1)</f>
        <v>0</v>
      </c>
      <c r="U1045" s="154">
        <f>IF(ISERROR(VLOOKUP($H1045,Validation!$Q$2:$Q$64,1,FALSE)),0,1)</f>
        <v>0</v>
      </c>
      <c r="V1045" s="154">
        <f>IF(ISERROR(VLOOKUP($H1045,Validation!$R$2:$R$64,1,FALSE)),0,1)</f>
        <v>0</v>
      </c>
      <c r="W1045" s="154">
        <f>IF(ISERROR(VLOOKUP($H1045,Validation!$S$2:$S$64,1,FALSE)),0,1)</f>
        <v>0</v>
      </c>
    </row>
    <row r="1046" spans="1:23" ht="15.75" x14ac:dyDescent="0.25">
      <c r="A1046" s="155">
        <v>2015</v>
      </c>
      <c r="B1046">
        <v>7</v>
      </c>
      <c r="C1046">
        <v>2</v>
      </c>
      <c r="D1046">
        <v>183</v>
      </c>
      <c r="E1046" t="s">
        <v>61</v>
      </c>
      <c r="G1046" s="154">
        <f>SUM(P1046:W1046)</f>
        <v>0</v>
      </c>
      <c r="H1046" t="s">
        <v>3707</v>
      </c>
      <c r="I1046" t="s">
        <v>121</v>
      </c>
      <c r="J1046" t="s">
        <v>94</v>
      </c>
      <c r="K1046" t="s">
        <v>78</v>
      </c>
      <c r="L1046">
        <v>157</v>
      </c>
      <c r="M1046" t="s">
        <v>98</v>
      </c>
      <c r="N1046" t="s">
        <v>3527</v>
      </c>
      <c r="P1046" s="154">
        <f>IF(ISERROR(VLOOKUP($H1046,Validation!$L$2:$L$64,1,FALSE)),0,1)</f>
        <v>0</v>
      </c>
      <c r="Q1046" s="154">
        <f>IF(ISERROR(VLOOKUP($H1046,Validation!$M$2:$M$64,1,FALSE)),0,1)</f>
        <v>0</v>
      </c>
      <c r="R1046" s="158">
        <f>IF(ISERROR(VLOOKUP($H1046,Validation!$N$2:$N$64,1,FALSE)),0,1)</f>
        <v>0</v>
      </c>
      <c r="S1046" s="154">
        <f>IF(ISERROR(VLOOKUP($H1046,Validation!$O$2:$O$64,1,FALSE)),0,1)</f>
        <v>0</v>
      </c>
      <c r="T1046" s="154">
        <f>IF(ISERROR(VLOOKUP($H1046,Validation!$P$2:$P$64,1,FALSE)),0,1)</f>
        <v>0</v>
      </c>
      <c r="U1046" s="154">
        <f>IF(ISERROR(VLOOKUP($H1046,Validation!$Q$2:$Q$64,1,FALSE)),0,1)</f>
        <v>0</v>
      </c>
      <c r="V1046" s="154">
        <f>IF(ISERROR(VLOOKUP($H1046,Validation!$R$2:$R$64,1,FALSE)),0,1)</f>
        <v>0</v>
      </c>
      <c r="W1046" s="154">
        <f>IF(ISERROR(VLOOKUP($H1046,Validation!$S$2:$S$64,1,FALSE)),0,1)</f>
        <v>0</v>
      </c>
    </row>
    <row r="1047" spans="1:23" ht="15.75" x14ac:dyDescent="0.25">
      <c r="A1047" s="155">
        <v>2015</v>
      </c>
      <c r="B1047">
        <v>7</v>
      </c>
      <c r="C1047">
        <v>3</v>
      </c>
      <c r="D1047">
        <v>184</v>
      </c>
      <c r="E1047" t="s">
        <v>26</v>
      </c>
      <c r="F1047" t="s">
        <v>3708</v>
      </c>
      <c r="G1047" s="154">
        <f>SUM(P1047:W1047)</f>
        <v>0</v>
      </c>
      <c r="H1047" t="s">
        <v>3709</v>
      </c>
      <c r="I1047" t="s">
        <v>121</v>
      </c>
      <c r="J1047" t="s">
        <v>1151</v>
      </c>
      <c r="K1047" t="s">
        <v>77</v>
      </c>
      <c r="L1047">
        <v>189</v>
      </c>
      <c r="M1047" t="s">
        <v>93</v>
      </c>
      <c r="N1047" t="s">
        <v>3422</v>
      </c>
      <c r="P1047" s="154">
        <f>IF(ISERROR(VLOOKUP($H1047,Validation!$L$2:$L$64,1,FALSE)),0,1)</f>
        <v>0</v>
      </c>
      <c r="Q1047" s="154">
        <f>IF(ISERROR(VLOOKUP($H1047,Validation!$M$2:$M$64,1,FALSE)),0,1)</f>
        <v>0</v>
      </c>
      <c r="R1047" s="158">
        <f>IF(ISERROR(VLOOKUP($H1047,Validation!$N$2:$N$64,1,FALSE)),0,1)</f>
        <v>0</v>
      </c>
      <c r="S1047" s="154">
        <f>IF(ISERROR(VLOOKUP($H1047,Validation!$O$2:$O$64,1,FALSE)),0,1)</f>
        <v>0</v>
      </c>
      <c r="T1047" s="154">
        <f>IF(ISERROR(VLOOKUP($H1047,Validation!$P$2:$P$64,1,FALSE)),0,1)</f>
        <v>0</v>
      </c>
      <c r="U1047" s="154">
        <f>IF(ISERROR(VLOOKUP($H1047,Validation!$Q$2:$Q$64,1,FALSE)),0,1)</f>
        <v>0</v>
      </c>
      <c r="V1047" s="154">
        <f>IF(ISERROR(VLOOKUP($H1047,Validation!$R$2:$R$64,1,FALSE)),0,1)</f>
        <v>0</v>
      </c>
      <c r="W1047" s="154">
        <f>IF(ISERROR(VLOOKUP($H1047,Validation!$S$2:$S$64,1,FALSE)),0,1)</f>
        <v>0</v>
      </c>
    </row>
    <row r="1048" spans="1:23" ht="15.75" x14ac:dyDescent="0.25">
      <c r="A1048" s="155">
        <v>2015</v>
      </c>
      <c r="B1048">
        <v>7</v>
      </c>
      <c r="C1048">
        <v>4</v>
      </c>
      <c r="D1048">
        <v>185</v>
      </c>
      <c r="E1048" t="s">
        <v>33</v>
      </c>
      <c r="G1048" s="154">
        <f>SUM(P1048:W1048)</f>
        <v>0</v>
      </c>
      <c r="H1048" t="s">
        <v>3710</v>
      </c>
      <c r="I1048" t="s">
        <v>85</v>
      </c>
      <c r="J1048" t="s">
        <v>81</v>
      </c>
      <c r="K1048" t="s">
        <v>86</v>
      </c>
      <c r="L1048">
        <v>195</v>
      </c>
      <c r="M1048" t="s">
        <v>73</v>
      </c>
      <c r="N1048" t="s">
        <v>3396</v>
      </c>
      <c r="P1048" s="154">
        <f>IF(ISERROR(VLOOKUP($H1048,Validation!$L$2:$L$64,1,FALSE)),0,1)</f>
        <v>0</v>
      </c>
      <c r="Q1048" s="154">
        <f>IF(ISERROR(VLOOKUP($H1048,Validation!$M$2:$M$64,1,FALSE)),0,1)</f>
        <v>0</v>
      </c>
      <c r="R1048" s="158">
        <f>IF(ISERROR(VLOOKUP($H1048,Validation!$N$2:$N$64,1,FALSE)),0,1)</f>
        <v>0</v>
      </c>
      <c r="S1048" s="154">
        <f>IF(ISERROR(VLOOKUP($H1048,Validation!$O$2:$O$64,1,FALSE)),0,1)</f>
        <v>0</v>
      </c>
      <c r="T1048" s="154">
        <f>IF(ISERROR(VLOOKUP($H1048,Validation!$P$2:$P$64,1,FALSE)),0,1)</f>
        <v>0</v>
      </c>
      <c r="U1048" s="154">
        <f>IF(ISERROR(VLOOKUP($H1048,Validation!$Q$2:$Q$64,1,FALSE)),0,1)</f>
        <v>0</v>
      </c>
      <c r="V1048" s="154">
        <f>IF(ISERROR(VLOOKUP($H1048,Validation!$R$2:$R$64,1,FALSE)),0,1)</f>
        <v>0</v>
      </c>
      <c r="W1048" s="154">
        <f>IF(ISERROR(VLOOKUP($H1048,Validation!$S$2:$S$64,1,FALSE)),0,1)</f>
        <v>0</v>
      </c>
    </row>
    <row r="1049" spans="1:23" ht="15.75" x14ac:dyDescent="0.25">
      <c r="A1049" s="155">
        <v>2015</v>
      </c>
      <c r="B1049">
        <v>7</v>
      </c>
      <c r="C1049">
        <v>5</v>
      </c>
      <c r="D1049">
        <v>186</v>
      </c>
      <c r="E1049" t="s">
        <v>11</v>
      </c>
      <c r="G1049" s="154">
        <f>SUM(P1049:W1049)</f>
        <v>0</v>
      </c>
      <c r="H1049" t="s">
        <v>912</v>
      </c>
      <c r="I1049" t="s">
        <v>3270</v>
      </c>
      <c r="J1049" t="s">
        <v>71</v>
      </c>
      <c r="K1049" t="s">
        <v>75</v>
      </c>
      <c r="L1049">
        <v>191</v>
      </c>
      <c r="M1049" t="s">
        <v>73</v>
      </c>
      <c r="N1049" t="s">
        <v>1214</v>
      </c>
      <c r="P1049" s="154">
        <f>IF(ISERROR(VLOOKUP($H1049,Validation!$L$2:$L$64,1,FALSE)),0,1)</f>
        <v>0</v>
      </c>
      <c r="Q1049" s="154">
        <f>IF(ISERROR(VLOOKUP($H1049,Validation!$M$2:$M$64,1,FALSE)),0,1)</f>
        <v>0</v>
      </c>
      <c r="R1049" s="158">
        <f>IF(ISERROR(VLOOKUP($H1049,Validation!$N$2:$N$64,1,FALSE)),0,1)</f>
        <v>0</v>
      </c>
      <c r="S1049" s="154">
        <f>IF(ISERROR(VLOOKUP($H1049,Validation!$O$2:$O$64,1,FALSE)),0,1)</f>
        <v>0</v>
      </c>
      <c r="T1049" s="154">
        <f>IF(ISERROR(VLOOKUP($H1049,Validation!$P$2:$P$64,1,FALSE)),0,1)</f>
        <v>0</v>
      </c>
      <c r="U1049" s="154">
        <f>IF(ISERROR(VLOOKUP($H1049,Validation!$Q$2:$Q$64,1,FALSE)),0,1)</f>
        <v>0</v>
      </c>
      <c r="V1049" s="154">
        <f>IF(ISERROR(VLOOKUP($H1049,Validation!$R$2:$R$64,1,FALSE)),0,1)</f>
        <v>0</v>
      </c>
      <c r="W1049" s="154">
        <f>IF(ISERROR(VLOOKUP($H1049,Validation!$S$2:$S$64,1,FALSE)),0,1)</f>
        <v>0</v>
      </c>
    </row>
    <row r="1050" spans="1:23" ht="15.75" x14ac:dyDescent="0.25">
      <c r="A1050" s="155">
        <v>2015</v>
      </c>
      <c r="B1050">
        <v>7</v>
      </c>
      <c r="C1050">
        <v>6</v>
      </c>
      <c r="D1050">
        <v>187</v>
      </c>
      <c r="E1050" t="s">
        <v>20</v>
      </c>
      <c r="F1050" t="s">
        <v>3711</v>
      </c>
      <c r="G1050" s="154">
        <f>SUM(P1050:W1050)</f>
        <v>0</v>
      </c>
      <c r="H1050" t="s">
        <v>447</v>
      </c>
      <c r="I1050" t="s">
        <v>79</v>
      </c>
      <c r="J1050" t="s">
        <v>71</v>
      </c>
      <c r="K1050" t="s">
        <v>77</v>
      </c>
      <c r="L1050">
        <v>219</v>
      </c>
      <c r="M1050" t="s">
        <v>82</v>
      </c>
      <c r="N1050" t="s">
        <v>3336</v>
      </c>
      <c r="P1050" s="154">
        <f>IF(ISERROR(VLOOKUP($H1050,Validation!$L$2:$L$64,1,FALSE)),0,1)</f>
        <v>0</v>
      </c>
      <c r="Q1050" s="154">
        <f>IF(ISERROR(VLOOKUP($H1050,Validation!$M$2:$M$64,1,FALSE)),0,1)</f>
        <v>0</v>
      </c>
      <c r="R1050" s="158">
        <f>IF(ISERROR(VLOOKUP($H1050,Validation!$N$2:$N$64,1,FALSE)),0,1)</f>
        <v>0</v>
      </c>
      <c r="S1050" s="154">
        <f>IF(ISERROR(VLOOKUP($H1050,Validation!$O$2:$O$64,1,FALSE)),0,1)</f>
        <v>0</v>
      </c>
      <c r="T1050" s="154">
        <f>IF(ISERROR(VLOOKUP($H1050,Validation!$P$2:$P$64,1,FALSE)),0,1)</f>
        <v>0</v>
      </c>
      <c r="U1050" s="154">
        <f>IF(ISERROR(VLOOKUP($H1050,Validation!$Q$2:$Q$64,1,FALSE)),0,1)</f>
        <v>0</v>
      </c>
      <c r="V1050" s="154">
        <f>IF(ISERROR(VLOOKUP($H1050,Validation!$R$2:$R$64,1,FALSE)),0,1)</f>
        <v>0</v>
      </c>
      <c r="W1050" s="154">
        <f>IF(ISERROR(VLOOKUP($H1050,Validation!$S$2:$S$64,1,FALSE)),0,1)</f>
        <v>0</v>
      </c>
    </row>
    <row r="1051" spans="1:23" ht="15.75" x14ac:dyDescent="0.25">
      <c r="A1051" s="155">
        <v>2015</v>
      </c>
      <c r="B1051">
        <v>7</v>
      </c>
      <c r="C1051">
        <v>7</v>
      </c>
      <c r="D1051">
        <v>188</v>
      </c>
      <c r="E1051" t="s">
        <v>28</v>
      </c>
      <c r="G1051" s="154">
        <f>SUM(P1051:W1051)</f>
        <v>0</v>
      </c>
      <c r="H1051" t="s">
        <v>3712</v>
      </c>
      <c r="I1051" t="s">
        <v>121</v>
      </c>
      <c r="J1051" t="s">
        <v>81</v>
      </c>
      <c r="K1051" t="s">
        <v>101</v>
      </c>
      <c r="L1051">
        <v>191</v>
      </c>
      <c r="M1051" t="s">
        <v>92</v>
      </c>
      <c r="N1051" t="s">
        <v>1228</v>
      </c>
      <c r="P1051" s="154">
        <f>IF(ISERROR(VLOOKUP($H1051,Validation!$L$2:$L$64,1,FALSE)),0,1)</f>
        <v>0</v>
      </c>
      <c r="Q1051" s="154">
        <f>IF(ISERROR(VLOOKUP($H1051,Validation!$M$2:$M$64,1,FALSE)),0,1)</f>
        <v>0</v>
      </c>
      <c r="R1051" s="158">
        <f>IF(ISERROR(VLOOKUP($H1051,Validation!$N$2:$N$64,1,FALSE)),0,1)</f>
        <v>0</v>
      </c>
      <c r="S1051" s="154">
        <f>IF(ISERROR(VLOOKUP($H1051,Validation!$O$2:$O$64,1,FALSE)),0,1)</f>
        <v>0</v>
      </c>
      <c r="T1051" s="154">
        <f>IF(ISERROR(VLOOKUP($H1051,Validation!$P$2:$P$64,1,FALSE)),0,1)</f>
        <v>0</v>
      </c>
      <c r="U1051" s="154">
        <f>IF(ISERROR(VLOOKUP($H1051,Validation!$Q$2:$Q$64,1,FALSE)),0,1)</f>
        <v>0</v>
      </c>
      <c r="V1051" s="154">
        <f>IF(ISERROR(VLOOKUP($H1051,Validation!$R$2:$R$64,1,FALSE)),0,1)</f>
        <v>0</v>
      </c>
      <c r="W1051" s="154">
        <f>IF(ISERROR(VLOOKUP($H1051,Validation!$S$2:$S$64,1,FALSE)),0,1)</f>
        <v>0</v>
      </c>
    </row>
    <row r="1052" spans="1:23" ht="15.75" x14ac:dyDescent="0.25">
      <c r="A1052" s="155">
        <v>2015</v>
      </c>
      <c r="B1052">
        <v>7</v>
      </c>
      <c r="C1052">
        <v>8</v>
      </c>
      <c r="D1052">
        <v>189</v>
      </c>
      <c r="E1052" t="s">
        <v>83</v>
      </c>
      <c r="G1052" s="154">
        <f>SUM(P1052:W1052)</f>
        <v>1</v>
      </c>
      <c r="H1052" t="s">
        <v>3713</v>
      </c>
      <c r="I1052" t="s">
        <v>79</v>
      </c>
      <c r="J1052" t="s">
        <v>88</v>
      </c>
      <c r="K1052" t="s">
        <v>72</v>
      </c>
      <c r="L1052">
        <v>174</v>
      </c>
      <c r="M1052" t="s">
        <v>89</v>
      </c>
      <c r="N1052" t="s">
        <v>1097</v>
      </c>
      <c r="P1052" s="154">
        <f>IF(ISERROR(VLOOKUP($H1052,Validation!$L$2:$L$64,1,FALSE)),0,1)</f>
        <v>0</v>
      </c>
      <c r="Q1052" s="154">
        <f>IF(ISERROR(VLOOKUP($H1052,Validation!$M$2:$M$64,1,FALSE)),0,1)</f>
        <v>0</v>
      </c>
      <c r="R1052" s="158">
        <f>IF(ISERROR(VLOOKUP($H1052,Validation!$N$2:$N$64,1,FALSE)),0,1)</f>
        <v>0</v>
      </c>
      <c r="S1052" s="154">
        <f>IF(ISERROR(VLOOKUP($H1052,Validation!$O$2:$O$64,1,FALSE)),0,1)</f>
        <v>0</v>
      </c>
      <c r="T1052" s="154">
        <f>IF(ISERROR(VLOOKUP($H1052,Validation!$P$2:$P$64,1,FALSE)),0,1)</f>
        <v>0</v>
      </c>
      <c r="U1052" s="154">
        <f>IF(ISERROR(VLOOKUP($H1052,Validation!$Q$2:$Q$64,1,FALSE)),0,1)</f>
        <v>0</v>
      </c>
      <c r="V1052" s="154">
        <f>IF(ISERROR(VLOOKUP($H1052,Validation!$R$2:$R$64,1,FALSE)),0,1)</f>
        <v>0</v>
      </c>
      <c r="W1052" s="154">
        <f>IF(ISERROR(VLOOKUP($H1052,Validation!$S$2:$S$64,1,FALSE)),0,1)</f>
        <v>1</v>
      </c>
    </row>
    <row r="1053" spans="1:23" ht="15.75" x14ac:dyDescent="0.25">
      <c r="A1053" s="155">
        <v>2015</v>
      </c>
      <c r="B1053">
        <v>7</v>
      </c>
      <c r="C1053">
        <v>9</v>
      </c>
      <c r="D1053">
        <v>190</v>
      </c>
      <c r="E1053" t="s">
        <v>30</v>
      </c>
      <c r="G1053" s="154">
        <f>SUM(P1053:W1053)</f>
        <v>0</v>
      </c>
      <c r="H1053" t="s">
        <v>3714</v>
      </c>
      <c r="I1053" t="s">
        <v>70</v>
      </c>
      <c r="J1053" t="s">
        <v>71</v>
      </c>
      <c r="K1053" t="s">
        <v>72</v>
      </c>
      <c r="L1053">
        <v>204</v>
      </c>
      <c r="M1053" t="s">
        <v>1158</v>
      </c>
      <c r="N1053" t="s">
        <v>3715</v>
      </c>
      <c r="P1053" s="154">
        <f>IF(ISERROR(VLOOKUP($H1053,Validation!$L$2:$L$64,1,FALSE)),0,1)</f>
        <v>0</v>
      </c>
      <c r="Q1053" s="154">
        <f>IF(ISERROR(VLOOKUP($H1053,Validation!$M$2:$M$64,1,FALSE)),0,1)</f>
        <v>0</v>
      </c>
      <c r="R1053" s="158">
        <f>IF(ISERROR(VLOOKUP($H1053,Validation!$N$2:$N$64,1,FALSE)),0,1)</f>
        <v>0</v>
      </c>
      <c r="S1053" s="154">
        <f>IF(ISERROR(VLOOKUP($H1053,Validation!$O$2:$O$64,1,FALSE)),0,1)</f>
        <v>0</v>
      </c>
      <c r="T1053" s="154">
        <f>IF(ISERROR(VLOOKUP($H1053,Validation!$P$2:$P$64,1,FALSE)),0,1)</f>
        <v>0</v>
      </c>
      <c r="U1053" s="154">
        <f>IF(ISERROR(VLOOKUP($H1053,Validation!$Q$2:$Q$64,1,FALSE)),0,1)</f>
        <v>0</v>
      </c>
      <c r="V1053" s="154">
        <f>IF(ISERROR(VLOOKUP($H1053,Validation!$R$2:$R$64,1,FALSE)),0,1)</f>
        <v>0</v>
      </c>
      <c r="W1053" s="154">
        <f>IF(ISERROR(VLOOKUP($H1053,Validation!$S$2:$S$64,1,FALSE)),0,1)</f>
        <v>0</v>
      </c>
    </row>
    <row r="1054" spans="1:23" ht="15.75" x14ac:dyDescent="0.25">
      <c r="A1054" s="155">
        <v>2015</v>
      </c>
      <c r="B1054">
        <v>7</v>
      </c>
      <c r="C1054">
        <v>10</v>
      </c>
      <c r="D1054">
        <v>191</v>
      </c>
      <c r="E1054" t="s">
        <v>15</v>
      </c>
      <c r="G1054" s="154">
        <f>SUM(P1054:W1054)</f>
        <v>0</v>
      </c>
      <c r="H1054" t="s">
        <v>3716</v>
      </c>
      <c r="I1054" t="s">
        <v>70</v>
      </c>
      <c r="J1054" t="s">
        <v>94</v>
      </c>
      <c r="K1054" t="s">
        <v>101</v>
      </c>
      <c r="L1054">
        <v>213</v>
      </c>
      <c r="M1054" t="s">
        <v>98</v>
      </c>
      <c r="N1054" t="s">
        <v>3717</v>
      </c>
      <c r="P1054" s="154">
        <f>IF(ISERROR(VLOOKUP($H1054,Validation!$L$2:$L$64,1,FALSE)),0,1)</f>
        <v>0</v>
      </c>
      <c r="Q1054" s="154">
        <f>IF(ISERROR(VLOOKUP($H1054,Validation!$M$2:$M$64,1,FALSE)),0,1)</f>
        <v>0</v>
      </c>
      <c r="R1054" s="158">
        <f>IF(ISERROR(VLOOKUP($H1054,Validation!$N$2:$N$64,1,FALSE)),0,1)</f>
        <v>0</v>
      </c>
      <c r="S1054" s="154">
        <f>IF(ISERROR(VLOOKUP($H1054,Validation!$O$2:$O$64,1,FALSE)),0,1)</f>
        <v>0</v>
      </c>
      <c r="T1054" s="154">
        <f>IF(ISERROR(VLOOKUP($H1054,Validation!$P$2:$P$64,1,FALSE)),0,1)</f>
        <v>0</v>
      </c>
      <c r="U1054" s="154">
        <f>IF(ISERROR(VLOOKUP($H1054,Validation!$Q$2:$Q$64,1,FALSE)),0,1)</f>
        <v>0</v>
      </c>
      <c r="V1054" s="154">
        <f>IF(ISERROR(VLOOKUP($H1054,Validation!$R$2:$R$64,1,FALSE)),0,1)</f>
        <v>0</v>
      </c>
      <c r="W1054" s="154">
        <f>IF(ISERROR(VLOOKUP($H1054,Validation!$S$2:$S$64,1,FALSE)),0,1)</f>
        <v>0</v>
      </c>
    </row>
    <row r="1055" spans="1:23" ht="15.75" x14ac:dyDescent="0.25">
      <c r="A1055" s="155">
        <v>2015</v>
      </c>
      <c r="B1055">
        <v>7</v>
      </c>
      <c r="C1055">
        <v>11</v>
      </c>
      <c r="D1055">
        <v>192</v>
      </c>
      <c r="E1055" t="s">
        <v>19</v>
      </c>
      <c r="G1055" s="154">
        <f>SUM(P1055:W1055)</f>
        <v>0</v>
      </c>
      <c r="H1055" t="s">
        <v>3718</v>
      </c>
      <c r="I1055" t="s">
        <v>70</v>
      </c>
      <c r="J1055" t="s">
        <v>74</v>
      </c>
      <c r="K1055" t="s">
        <v>99</v>
      </c>
      <c r="L1055">
        <v>186</v>
      </c>
      <c r="M1055" t="s">
        <v>164</v>
      </c>
      <c r="N1055" t="s">
        <v>1203</v>
      </c>
      <c r="P1055" s="154">
        <f>IF(ISERROR(VLOOKUP($H1055,Validation!$L$2:$L$64,1,FALSE)),0,1)</f>
        <v>0</v>
      </c>
      <c r="Q1055" s="154">
        <f>IF(ISERROR(VLOOKUP($H1055,Validation!$M$2:$M$64,1,FALSE)),0,1)</f>
        <v>0</v>
      </c>
      <c r="R1055" s="158">
        <f>IF(ISERROR(VLOOKUP($H1055,Validation!$N$2:$N$64,1,FALSE)),0,1)</f>
        <v>0</v>
      </c>
      <c r="S1055" s="154">
        <f>IF(ISERROR(VLOOKUP($H1055,Validation!$O$2:$O$64,1,FALSE)),0,1)</f>
        <v>0</v>
      </c>
      <c r="T1055" s="154">
        <f>IF(ISERROR(VLOOKUP($H1055,Validation!$P$2:$P$64,1,FALSE)),0,1)</f>
        <v>0</v>
      </c>
      <c r="U1055" s="154">
        <f>IF(ISERROR(VLOOKUP($H1055,Validation!$Q$2:$Q$64,1,FALSE)),0,1)</f>
        <v>0</v>
      </c>
      <c r="V1055" s="154">
        <f>IF(ISERROR(VLOOKUP($H1055,Validation!$R$2:$R$64,1,FALSE)),0,1)</f>
        <v>0</v>
      </c>
      <c r="W1055" s="154">
        <f>IF(ISERROR(VLOOKUP($H1055,Validation!$S$2:$S$64,1,FALSE)),0,1)</f>
        <v>0</v>
      </c>
    </row>
    <row r="1056" spans="1:23" ht="15.75" x14ac:dyDescent="0.25">
      <c r="A1056" s="155">
        <v>2015</v>
      </c>
      <c r="B1056">
        <v>7</v>
      </c>
      <c r="C1056">
        <v>12</v>
      </c>
      <c r="D1056">
        <v>193</v>
      </c>
      <c r="E1056" t="s">
        <v>30</v>
      </c>
      <c r="F1056" t="s">
        <v>3719</v>
      </c>
      <c r="G1056" s="154">
        <f>SUM(P1056:W1056)</f>
        <v>0</v>
      </c>
      <c r="H1056" t="s">
        <v>3720</v>
      </c>
      <c r="I1056" t="s">
        <v>121</v>
      </c>
      <c r="J1056" t="s">
        <v>74</v>
      </c>
      <c r="K1056" t="s">
        <v>100</v>
      </c>
      <c r="L1056">
        <v>210</v>
      </c>
      <c r="M1056" t="s">
        <v>3476</v>
      </c>
      <c r="N1056" t="s">
        <v>3721</v>
      </c>
      <c r="P1056" s="154">
        <f>IF(ISERROR(VLOOKUP($H1056,Validation!$L$2:$L$64,1,FALSE)),0,1)</f>
        <v>0</v>
      </c>
      <c r="Q1056" s="154">
        <f>IF(ISERROR(VLOOKUP($H1056,Validation!$M$2:$M$64,1,FALSE)),0,1)</f>
        <v>0</v>
      </c>
      <c r="R1056" s="158">
        <f>IF(ISERROR(VLOOKUP($H1056,Validation!$N$2:$N$64,1,FALSE)),0,1)</f>
        <v>0</v>
      </c>
      <c r="S1056" s="154">
        <f>IF(ISERROR(VLOOKUP($H1056,Validation!$O$2:$O$64,1,FALSE)),0,1)</f>
        <v>0</v>
      </c>
      <c r="T1056" s="154">
        <f>IF(ISERROR(VLOOKUP($H1056,Validation!$P$2:$P$64,1,FALSE)),0,1)</f>
        <v>0</v>
      </c>
      <c r="U1056" s="154">
        <f>IF(ISERROR(VLOOKUP($H1056,Validation!$Q$2:$Q$64,1,FALSE)),0,1)</f>
        <v>0</v>
      </c>
      <c r="V1056" s="154">
        <f>IF(ISERROR(VLOOKUP($H1056,Validation!$R$2:$R$64,1,FALSE)),0,1)</f>
        <v>0</v>
      </c>
      <c r="W1056" s="154">
        <f>IF(ISERROR(VLOOKUP($H1056,Validation!$S$2:$S$64,1,FALSE)),0,1)</f>
        <v>0</v>
      </c>
    </row>
    <row r="1057" spans="1:23" ht="15.75" x14ac:dyDescent="0.25">
      <c r="A1057" s="155">
        <v>2015</v>
      </c>
      <c r="B1057">
        <v>7</v>
      </c>
      <c r="C1057">
        <v>13</v>
      </c>
      <c r="D1057">
        <v>194</v>
      </c>
      <c r="E1057" t="s">
        <v>20</v>
      </c>
      <c r="G1057" s="154">
        <f>SUM(P1057:W1057)</f>
        <v>0</v>
      </c>
      <c r="H1057" t="s">
        <v>443</v>
      </c>
      <c r="I1057" t="s">
        <v>90</v>
      </c>
      <c r="J1057" t="s">
        <v>74</v>
      </c>
      <c r="K1057" t="s">
        <v>72</v>
      </c>
      <c r="L1057">
        <v>200</v>
      </c>
      <c r="M1057" t="s">
        <v>3722</v>
      </c>
      <c r="N1057" t="s">
        <v>3723</v>
      </c>
      <c r="P1057" s="154">
        <f>IF(ISERROR(VLOOKUP($H1057,Validation!$L$2:$L$64,1,FALSE)),0,1)</f>
        <v>0</v>
      </c>
      <c r="Q1057" s="154">
        <f>IF(ISERROR(VLOOKUP($H1057,Validation!$M$2:$M$64,1,FALSE)),0,1)</f>
        <v>0</v>
      </c>
      <c r="R1057" s="158">
        <f>IF(ISERROR(VLOOKUP($H1057,Validation!$N$2:$N$64,1,FALSE)),0,1)</f>
        <v>0</v>
      </c>
      <c r="S1057" s="154">
        <f>IF(ISERROR(VLOOKUP($H1057,Validation!$O$2:$O$64,1,FALSE)),0,1)</f>
        <v>0</v>
      </c>
      <c r="T1057" s="154">
        <f>IF(ISERROR(VLOOKUP($H1057,Validation!$P$2:$P$64,1,FALSE)),0,1)</f>
        <v>0</v>
      </c>
      <c r="U1057" s="154">
        <f>IF(ISERROR(VLOOKUP($H1057,Validation!$Q$2:$Q$64,1,FALSE)),0,1)</f>
        <v>0</v>
      </c>
      <c r="V1057" s="154">
        <f>IF(ISERROR(VLOOKUP($H1057,Validation!$R$2:$R$64,1,FALSE)),0,1)</f>
        <v>0</v>
      </c>
      <c r="W1057" s="154">
        <f>IF(ISERROR(VLOOKUP($H1057,Validation!$S$2:$S$64,1,FALSE)),0,1)</f>
        <v>0</v>
      </c>
    </row>
    <row r="1058" spans="1:23" ht="15.75" x14ac:dyDescent="0.25">
      <c r="A1058" s="155">
        <v>2015</v>
      </c>
      <c r="B1058">
        <v>7</v>
      </c>
      <c r="C1058">
        <v>14</v>
      </c>
      <c r="D1058">
        <v>195</v>
      </c>
      <c r="E1058" t="s">
        <v>9</v>
      </c>
      <c r="G1058" s="154">
        <f>SUM(P1058:W1058)</f>
        <v>0</v>
      </c>
      <c r="H1058" t="s">
        <v>3724</v>
      </c>
      <c r="I1058" t="s">
        <v>70</v>
      </c>
      <c r="J1058" t="s">
        <v>74</v>
      </c>
      <c r="K1058" t="s">
        <v>77</v>
      </c>
      <c r="L1058">
        <v>188</v>
      </c>
      <c r="M1058" t="s">
        <v>3108</v>
      </c>
      <c r="N1058" t="s">
        <v>3725</v>
      </c>
      <c r="P1058" s="154">
        <f>IF(ISERROR(VLOOKUP($H1058,Validation!$L$2:$L$64,1,FALSE)),0,1)</f>
        <v>0</v>
      </c>
      <c r="Q1058" s="154">
        <f>IF(ISERROR(VLOOKUP($H1058,Validation!$M$2:$M$64,1,FALSE)),0,1)</f>
        <v>0</v>
      </c>
      <c r="R1058" s="158">
        <f>IF(ISERROR(VLOOKUP($H1058,Validation!$N$2:$N$64,1,FALSE)),0,1)</f>
        <v>0</v>
      </c>
      <c r="S1058" s="154">
        <f>IF(ISERROR(VLOOKUP($H1058,Validation!$O$2:$O$64,1,FALSE)),0,1)</f>
        <v>0</v>
      </c>
      <c r="T1058" s="154">
        <f>IF(ISERROR(VLOOKUP($H1058,Validation!$P$2:$P$64,1,FALSE)),0,1)</f>
        <v>0</v>
      </c>
      <c r="U1058" s="154">
        <f>IF(ISERROR(VLOOKUP($H1058,Validation!$Q$2:$Q$64,1,FALSE)),0,1)</f>
        <v>0</v>
      </c>
      <c r="V1058" s="154">
        <f>IF(ISERROR(VLOOKUP($H1058,Validation!$R$2:$R$64,1,FALSE)),0,1)</f>
        <v>0</v>
      </c>
      <c r="W1058" s="154">
        <f>IF(ISERROR(VLOOKUP($H1058,Validation!$S$2:$S$64,1,FALSE)),0,1)</f>
        <v>0</v>
      </c>
    </row>
    <row r="1059" spans="1:23" ht="15.75" x14ac:dyDescent="0.25">
      <c r="A1059" s="155">
        <v>2015</v>
      </c>
      <c r="B1059">
        <v>7</v>
      </c>
      <c r="C1059">
        <v>15</v>
      </c>
      <c r="D1059">
        <v>196</v>
      </c>
      <c r="E1059" t="s">
        <v>12</v>
      </c>
      <c r="G1059" s="154">
        <f>SUM(P1059:W1059)</f>
        <v>0</v>
      </c>
      <c r="H1059" t="s">
        <v>3726</v>
      </c>
      <c r="I1059" t="s">
        <v>79</v>
      </c>
      <c r="J1059" t="s">
        <v>71</v>
      </c>
      <c r="K1059" t="s">
        <v>101</v>
      </c>
      <c r="L1059">
        <v>205</v>
      </c>
      <c r="M1059" t="s">
        <v>73</v>
      </c>
      <c r="N1059" t="s">
        <v>3467</v>
      </c>
      <c r="P1059" s="154">
        <f>IF(ISERROR(VLOOKUP($H1059,Validation!$L$2:$L$64,1,FALSE)),0,1)</f>
        <v>0</v>
      </c>
      <c r="Q1059" s="154">
        <f>IF(ISERROR(VLOOKUP($H1059,Validation!$M$2:$M$64,1,FALSE)),0,1)</f>
        <v>0</v>
      </c>
      <c r="R1059" s="158">
        <f>IF(ISERROR(VLOOKUP($H1059,Validation!$N$2:$N$64,1,FALSE)),0,1)</f>
        <v>0</v>
      </c>
      <c r="S1059" s="154">
        <f>IF(ISERROR(VLOOKUP($H1059,Validation!$O$2:$O$64,1,FALSE)),0,1)</f>
        <v>0</v>
      </c>
      <c r="T1059" s="154">
        <f>IF(ISERROR(VLOOKUP($H1059,Validation!$P$2:$P$64,1,FALSE)),0,1)</f>
        <v>0</v>
      </c>
      <c r="U1059" s="154">
        <f>IF(ISERROR(VLOOKUP($H1059,Validation!$Q$2:$Q$64,1,FALSE)),0,1)</f>
        <v>0</v>
      </c>
      <c r="V1059" s="154">
        <f>IF(ISERROR(VLOOKUP($H1059,Validation!$R$2:$R$64,1,FALSE)),0,1)</f>
        <v>0</v>
      </c>
      <c r="W1059" s="154">
        <f>IF(ISERROR(VLOOKUP($H1059,Validation!$S$2:$S$64,1,FALSE)),0,1)</f>
        <v>0</v>
      </c>
    </row>
    <row r="1060" spans="1:23" ht="15.75" x14ac:dyDescent="0.25">
      <c r="A1060" s="155">
        <v>2015</v>
      </c>
      <c r="B1060">
        <v>7</v>
      </c>
      <c r="C1060">
        <v>16</v>
      </c>
      <c r="D1060">
        <v>197</v>
      </c>
      <c r="E1060" t="s">
        <v>29</v>
      </c>
      <c r="G1060" s="154">
        <f>SUM(P1060:W1060)</f>
        <v>0</v>
      </c>
      <c r="H1060" t="s">
        <v>3727</v>
      </c>
      <c r="I1060" t="s">
        <v>70</v>
      </c>
      <c r="J1060" t="s">
        <v>81</v>
      </c>
      <c r="K1060" t="s">
        <v>3103</v>
      </c>
      <c r="L1060">
        <v>200</v>
      </c>
      <c r="M1060" t="s">
        <v>93</v>
      </c>
      <c r="N1060" t="s">
        <v>3300</v>
      </c>
      <c r="P1060" s="154">
        <f>IF(ISERROR(VLOOKUP($H1060,Validation!$L$2:$L$64,1,FALSE)),0,1)</f>
        <v>0</v>
      </c>
      <c r="Q1060" s="154">
        <f>IF(ISERROR(VLOOKUP($H1060,Validation!$M$2:$M$64,1,FALSE)),0,1)</f>
        <v>0</v>
      </c>
      <c r="R1060" s="158">
        <f>IF(ISERROR(VLOOKUP($H1060,Validation!$N$2:$N$64,1,FALSE)),0,1)</f>
        <v>0</v>
      </c>
      <c r="S1060" s="154">
        <f>IF(ISERROR(VLOOKUP($H1060,Validation!$O$2:$O$64,1,FALSE)),0,1)</f>
        <v>0</v>
      </c>
      <c r="T1060" s="154">
        <f>IF(ISERROR(VLOOKUP($H1060,Validation!$P$2:$P$64,1,FALSE)),0,1)</f>
        <v>0</v>
      </c>
      <c r="U1060" s="154">
        <f>IF(ISERROR(VLOOKUP($H1060,Validation!$Q$2:$Q$64,1,FALSE)),0,1)</f>
        <v>0</v>
      </c>
      <c r="V1060" s="154">
        <f>IF(ISERROR(VLOOKUP($H1060,Validation!$R$2:$R$64,1,FALSE)),0,1)</f>
        <v>0</v>
      </c>
      <c r="W1060" s="154">
        <f>IF(ISERROR(VLOOKUP($H1060,Validation!$S$2:$S$64,1,FALSE)),0,1)</f>
        <v>0</v>
      </c>
    </row>
    <row r="1061" spans="1:23" ht="15.75" x14ac:dyDescent="0.25">
      <c r="A1061" s="155">
        <v>2015</v>
      </c>
      <c r="B1061">
        <v>7</v>
      </c>
      <c r="C1061">
        <v>17</v>
      </c>
      <c r="D1061">
        <v>198</v>
      </c>
      <c r="E1061" t="s">
        <v>35</v>
      </c>
      <c r="G1061" s="154">
        <f>SUM(P1061:W1061)</f>
        <v>0</v>
      </c>
      <c r="H1061" t="s">
        <v>796</v>
      </c>
      <c r="I1061" t="s">
        <v>79</v>
      </c>
      <c r="J1061" t="s">
        <v>88</v>
      </c>
      <c r="K1061" t="s">
        <v>72</v>
      </c>
      <c r="L1061">
        <v>176</v>
      </c>
      <c r="M1061" t="s">
        <v>1130</v>
      </c>
      <c r="N1061" t="s">
        <v>3556</v>
      </c>
      <c r="P1061" s="154">
        <f>IF(ISERROR(VLOOKUP($H1061,Validation!$L$2:$L$64,1,FALSE)),0,1)</f>
        <v>0</v>
      </c>
      <c r="Q1061" s="154">
        <f>IF(ISERROR(VLOOKUP($H1061,Validation!$M$2:$M$64,1,FALSE)),0,1)</f>
        <v>0</v>
      </c>
      <c r="R1061" s="158">
        <f>IF(ISERROR(VLOOKUP($H1061,Validation!$N$2:$N$64,1,FALSE)),0,1)</f>
        <v>0</v>
      </c>
      <c r="S1061" s="154">
        <f>IF(ISERROR(VLOOKUP($H1061,Validation!$O$2:$O$64,1,FALSE)),0,1)</f>
        <v>0</v>
      </c>
      <c r="T1061" s="154">
        <f>IF(ISERROR(VLOOKUP($H1061,Validation!$P$2:$P$64,1,FALSE)),0,1)</f>
        <v>0</v>
      </c>
      <c r="U1061" s="154">
        <f>IF(ISERROR(VLOOKUP($H1061,Validation!$Q$2:$Q$64,1,FALSE)),0,1)</f>
        <v>0</v>
      </c>
      <c r="V1061" s="154">
        <f>IF(ISERROR(VLOOKUP($H1061,Validation!$R$2:$R$64,1,FALSE)),0,1)</f>
        <v>0</v>
      </c>
      <c r="W1061" s="154">
        <f>IF(ISERROR(VLOOKUP($H1061,Validation!$S$2:$S$64,1,FALSE)),0,1)</f>
        <v>0</v>
      </c>
    </row>
    <row r="1062" spans="1:23" ht="15.75" x14ac:dyDescent="0.25">
      <c r="A1062" s="155">
        <v>2015</v>
      </c>
      <c r="B1062">
        <v>7</v>
      </c>
      <c r="C1062">
        <v>18</v>
      </c>
      <c r="D1062">
        <v>199</v>
      </c>
      <c r="E1062" t="s">
        <v>27</v>
      </c>
      <c r="G1062" s="154">
        <f>SUM(P1062:W1062)</f>
        <v>0</v>
      </c>
      <c r="H1062" t="s">
        <v>3728</v>
      </c>
      <c r="I1062" t="s">
        <v>121</v>
      </c>
      <c r="J1062" t="s">
        <v>74</v>
      </c>
      <c r="K1062" t="s">
        <v>75</v>
      </c>
      <c r="L1062">
        <v>197</v>
      </c>
      <c r="M1062" t="s">
        <v>1095</v>
      </c>
      <c r="N1062" t="s">
        <v>3686</v>
      </c>
      <c r="P1062" s="154">
        <f>IF(ISERROR(VLOOKUP($H1062,Validation!$L$2:$L$64,1,FALSE)),0,1)</f>
        <v>0</v>
      </c>
      <c r="Q1062" s="154">
        <f>IF(ISERROR(VLOOKUP($H1062,Validation!$M$2:$M$64,1,FALSE)),0,1)</f>
        <v>0</v>
      </c>
      <c r="R1062" s="158">
        <f>IF(ISERROR(VLOOKUP($H1062,Validation!$N$2:$N$64,1,FALSE)),0,1)</f>
        <v>0</v>
      </c>
      <c r="S1062" s="154">
        <f>IF(ISERROR(VLOOKUP($H1062,Validation!$O$2:$O$64,1,FALSE)),0,1)</f>
        <v>0</v>
      </c>
      <c r="T1062" s="154">
        <f>IF(ISERROR(VLOOKUP($H1062,Validation!$P$2:$P$64,1,FALSE)),0,1)</f>
        <v>0</v>
      </c>
      <c r="U1062" s="154">
        <f>IF(ISERROR(VLOOKUP($H1062,Validation!$Q$2:$Q$64,1,FALSE)),0,1)</f>
        <v>0</v>
      </c>
      <c r="V1062" s="154">
        <f>IF(ISERROR(VLOOKUP($H1062,Validation!$R$2:$R$64,1,FALSE)),0,1)</f>
        <v>0</v>
      </c>
      <c r="W1062" s="154">
        <f>IF(ISERROR(VLOOKUP($H1062,Validation!$S$2:$S$64,1,FALSE)),0,1)</f>
        <v>0</v>
      </c>
    </row>
    <row r="1063" spans="1:23" ht="15.75" x14ac:dyDescent="0.25">
      <c r="A1063" s="155">
        <v>2015</v>
      </c>
      <c r="B1063">
        <v>7</v>
      </c>
      <c r="C1063">
        <v>19</v>
      </c>
      <c r="D1063">
        <v>200</v>
      </c>
      <c r="E1063" t="s">
        <v>17</v>
      </c>
      <c r="G1063" s="154">
        <f>SUM(P1063:W1063)</f>
        <v>0</v>
      </c>
      <c r="H1063" t="s">
        <v>3729</v>
      </c>
      <c r="I1063" t="s">
        <v>90</v>
      </c>
      <c r="J1063" t="s">
        <v>74</v>
      </c>
      <c r="K1063" t="s">
        <v>72</v>
      </c>
      <c r="L1063">
        <v>160</v>
      </c>
      <c r="M1063" t="s">
        <v>87</v>
      </c>
      <c r="N1063" t="s">
        <v>3483</v>
      </c>
      <c r="P1063" s="154">
        <f>IF(ISERROR(VLOOKUP($H1063,Validation!$L$2:$L$64,1,FALSE)),0,1)</f>
        <v>0</v>
      </c>
      <c r="Q1063" s="154">
        <f>IF(ISERROR(VLOOKUP($H1063,Validation!$M$2:$M$64,1,FALSE)),0,1)</f>
        <v>0</v>
      </c>
      <c r="R1063" s="158">
        <f>IF(ISERROR(VLOOKUP($H1063,Validation!$N$2:$N$64,1,FALSE)),0,1)</f>
        <v>0</v>
      </c>
      <c r="S1063" s="154">
        <f>IF(ISERROR(VLOOKUP($H1063,Validation!$O$2:$O$64,1,FALSE)),0,1)</f>
        <v>0</v>
      </c>
      <c r="T1063" s="154">
        <f>IF(ISERROR(VLOOKUP($H1063,Validation!$P$2:$P$64,1,FALSE)),0,1)</f>
        <v>0</v>
      </c>
      <c r="U1063" s="154">
        <f>IF(ISERROR(VLOOKUP($H1063,Validation!$Q$2:$Q$64,1,FALSE)),0,1)</f>
        <v>0</v>
      </c>
      <c r="V1063" s="154">
        <f>IF(ISERROR(VLOOKUP($H1063,Validation!$R$2:$R$64,1,FALSE)),0,1)</f>
        <v>0</v>
      </c>
      <c r="W1063" s="154">
        <f>IF(ISERROR(VLOOKUP($H1063,Validation!$S$2:$S$64,1,FALSE)),0,1)</f>
        <v>0</v>
      </c>
    </row>
    <row r="1064" spans="1:23" ht="15.75" x14ac:dyDescent="0.25">
      <c r="A1064" s="155">
        <v>2015</v>
      </c>
      <c r="B1064">
        <v>7</v>
      </c>
      <c r="C1064">
        <v>20</v>
      </c>
      <c r="D1064">
        <v>201</v>
      </c>
      <c r="E1064" t="s">
        <v>21</v>
      </c>
      <c r="G1064" s="154">
        <f>SUM(P1064:W1064)</f>
        <v>0</v>
      </c>
      <c r="H1064" t="s">
        <v>407</v>
      </c>
      <c r="I1064" t="s">
        <v>79</v>
      </c>
      <c r="J1064" t="s">
        <v>94</v>
      </c>
      <c r="K1064" t="s">
        <v>72</v>
      </c>
      <c r="L1064">
        <v>189</v>
      </c>
      <c r="M1064" t="s">
        <v>73</v>
      </c>
      <c r="N1064" t="s">
        <v>1076</v>
      </c>
      <c r="P1064" s="154">
        <f>IF(ISERROR(VLOOKUP($H1064,Validation!$L$2:$L$64,1,FALSE)),0,1)</f>
        <v>0</v>
      </c>
      <c r="Q1064" s="154">
        <f>IF(ISERROR(VLOOKUP($H1064,Validation!$M$2:$M$64,1,FALSE)),0,1)</f>
        <v>0</v>
      </c>
      <c r="R1064" s="158">
        <f>IF(ISERROR(VLOOKUP($H1064,Validation!$N$2:$N$64,1,FALSE)),0,1)</f>
        <v>0</v>
      </c>
      <c r="S1064" s="154">
        <f>IF(ISERROR(VLOOKUP($H1064,Validation!$O$2:$O$64,1,FALSE)),0,1)</f>
        <v>0</v>
      </c>
      <c r="T1064" s="154">
        <f>IF(ISERROR(VLOOKUP($H1064,Validation!$P$2:$P$64,1,FALSE)),0,1)</f>
        <v>0</v>
      </c>
      <c r="U1064" s="154">
        <f>IF(ISERROR(VLOOKUP($H1064,Validation!$Q$2:$Q$64,1,FALSE)),0,1)</f>
        <v>0</v>
      </c>
      <c r="V1064" s="154">
        <f>IF(ISERROR(VLOOKUP($H1064,Validation!$R$2:$R$64,1,FALSE)),0,1)</f>
        <v>0</v>
      </c>
      <c r="W1064" s="154">
        <f>IF(ISERROR(VLOOKUP($H1064,Validation!$S$2:$S$64,1,FALSE)),0,1)</f>
        <v>0</v>
      </c>
    </row>
    <row r="1065" spans="1:23" ht="15.75" x14ac:dyDescent="0.25">
      <c r="A1065" s="155">
        <v>2015</v>
      </c>
      <c r="B1065">
        <v>7</v>
      </c>
      <c r="C1065">
        <v>21</v>
      </c>
      <c r="D1065">
        <v>202</v>
      </c>
      <c r="E1065" t="s">
        <v>25</v>
      </c>
      <c r="G1065" s="154">
        <f>SUM(P1065:W1065)</f>
        <v>0</v>
      </c>
      <c r="H1065" t="s">
        <v>3730</v>
      </c>
      <c r="I1065" t="s">
        <v>79</v>
      </c>
      <c r="J1065" t="s">
        <v>94</v>
      </c>
      <c r="K1065" t="s">
        <v>86</v>
      </c>
      <c r="L1065">
        <v>187</v>
      </c>
      <c r="M1065" t="s">
        <v>98</v>
      </c>
      <c r="N1065" t="s">
        <v>3527</v>
      </c>
      <c r="P1065" s="154">
        <f>IF(ISERROR(VLOOKUP($H1065,Validation!$L$2:$L$64,1,FALSE)),0,1)</f>
        <v>0</v>
      </c>
      <c r="Q1065" s="154">
        <f>IF(ISERROR(VLOOKUP($H1065,Validation!$M$2:$M$64,1,FALSE)),0,1)</f>
        <v>0</v>
      </c>
      <c r="R1065" s="158">
        <f>IF(ISERROR(VLOOKUP($H1065,Validation!$N$2:$N$64,1,FALSE)),0,1)</f>
        <v>0</v>
      </c>
      <c r="S1065" s="154">
        <f>IF(ISERROR(VLOOKUP($H1065,Validation!$O$2:$O$64,1,FALSE)),0,1)</f>
        <v>0</v>
      </c>
      <c r="T1065" s="154">
        <f>IF(ISERROR(VLOOKUP($H1065,Validation!$P$2:$P$64,1,FALSE)),0,1)</f>
        <v>0</v>
      </c>
      <c r="U1065" s="154">
        <f>IF(ISERROR(VLOOKUP($H1065,Validation!$Q$2:$Q$64,1,FALSE)),0,1)</f>
        <v>0</v>
      </c>
      <c r="V1065" s="154">
        <f>IF(ISERROR(VLOOKUP($H1065,Validation!$R$2:$R$64,1,FALSE)),0,1)</f>
        <v>0</v>
      </c>
      <c r="W1065" s="154">
        <f>IF(ISERROR(VLOOKUP($H1065,Validation!$S$2:$S$64,1,FALSE)),0,1)</f>
        <v>0</v>
      </c>
    </row>
    <row r="1066" spans="1:23" ht="15.75" x14ac:dyDescent="0.25">
      <c r="A1066" s="155">
        <v>2015</v>
      </c>
      <c r="B1066">
        <v>7</v>
      </c>
      <c r="C1066">
        <v>22</v>
      </c>
      <c r="D1066">
        <v>203</v>
      </c>
      <c r="E1066" t="s">
        <v>35</v>
      </c>
      <c r="F1066" t="s">
        <v>3731</v>
      </c>
      <c r="G1066" s="154">
        <f>SUM(P1066:W1066)</f>
        <v>0</v>
      </c>
      <c r="H1066" t="s">
        <v>3732</v>
      </c>
      <c r="I1066" t="s">
        <v>70</v>
      </c>
      <c r="J1066" t="s">
        <v>71</v>
      </c>
      <c r="K1066" t="s">
        <v>75</v>
      </c>
      <c r="L1066">
        <v>187</v>
      </c>
      <c r="M1066" t="s">
        <v>82</v>
      </c>
      <c r="N1066" t="s">
        <v>3549</v>
      </c>
      <c r="P1066" s="154">
        <f>IF(ISERROR(VLOOKUP($H1066,Validation!$L$2:$L$64,1,FALSE)),0,1)</f>
        <v>0</v>
      </c>
      <c r="Q1066" s="154">
        <f>IF(ISERROR(VLOOKUP($H1066,Validation!$M$2:$M$64,1,FALSE)),0,1)</f>
        <v>0</v>
      </c>
      <c r="R1066" s="158">
        <f>IF(ISERROR(VLOOKUP($H1066,Validation!$N$2:$N$64,1,FALSE)),0,1)</f>
        <v>0</v>
      </c>
      <c r="S1066" s="154">
        <f>IF(ISERROR(VLOOKUP($H1066,Validation!$O$2:$O$64,1,FALSE)),0,1)</f>
        <v>0</v>
      </c>
      <c r="T1066" s="154">
        <f>IF(ISERROR(VLOOKUP($H1066,Validation!$P$2:$P$64,1,FALSE)),0,1)</f>
        <v>0</v>
      </c>
      <c r="U1066" s="154">
        <f>IF(ISERROR(VLOOKUP($H1066,Validation!$Q$2:$Q$64,1,FALSE)),0,1)</f>
        <v>0</v>
      </c>
      <c r="V1066" s="154">
        <f>IF(ISERROR(VLOOKUP($H1066,Validation!$R$2:$R$64,1,FALSE)),0,1)</f>
        <v>0</v>
      </c>
      <c r="W1066" s="154">
        <f>IF(ISERROR(VLOOKUP($H1066,Validation!$S$2:$S$64,1,FALSE)),0,1)</f>
        <v>0</v>
      </c>
    </row>
    <row r="1067" spans="1:23" ht="15.75" x14ac:dyDescent="0.25">
      <c r="A1067" s="155">
        <v>2015</v>
      </c>
      <c r="B1067">
        <v>7</v>
      </c>
      <c r="C1067">
        <v>23</v>
      </c>
      <c r="D1067">
        <v>204</v>
      </c>
      <c r="E1067" t="s">
        <v>21</v>
      </c>
      <c r="F1067" t="s">
        <v>3733</v>
      </c>
      <c r="G1067" s="154">
        <f>SUM(P1067:W1067)</f>
        <v>0</v>
      </c>
      <c r="H1067" t="s">
        <v>3734</v>
      </c>
      <c r="I1067" t="s">
        <v>79</v>
      </c>
      <c r="J1067" t="s">
        <v>74</v>
      </c>
      <c r="K1067" t="s">
        <v>75</v>
      </c>
      <c r="L1067">
        <v>197</v>
      </c>
      <c r="M1067" t="s">
        <v>3108</v>
      </c>
      <c r="N1067" t="s">
        <v>3735</v>
      </c>
      <c r="P1067" s="154">
        <f>IF(ISERROR(VLOOKUP($H1067,Validation!$L$2:$L$64,1,FALSE)),0,1)</f>
        <v>0</v>
      </c>
      <c r="Q1067" s="154">
        <f>IF(ISERROR(VLOOKUP($H1067,Validation!$M$2:$M$64,1,FALSE)),0,1)</f>
        <v>0</v>
      </c>
      <c r="R1067" s="158">
        <f>IF(ISERROR(VLOOKUP($H1067,Validation!$N$2:$N$64,1,FALSE)),0,1)</f>
        <v>0</v>
      </c>
      <c r="S1067" s="154">
        <f>IF(ISERROR(VLOOKUP($H1067,Validation!$O$2:$O$64,1,FALSE)),0,1)</f>
        <v>0</v>
      </c>
      <c r="T1067" s="154">
        <f>IF(ISERROR(VLOOKUP($H1067,Validation!$P$2:$P$64,1,FALSE)),0,1)</f>
        <v>0</v>
      </c>
      <c r="U1067" s="154">
        <f>IF(ISERROR(VLOOKUP($H1067,Validation!$Q$2:$Q$64,1,FALSE)),0,1)</f>
        <v>0</v>
      </c>
      <c r="V1067" s="154">
        <f>IF(ISERROR(VLOOKUP($H1067,Validation!$R$2:$R$64,1,FALSE)),0,1)</f>
        <v>0</v>
      </c>
      <c r="W1067" s="154">
        <f>IF(ISERROR(VLOOKUP($H1067,Validation!$S$2:$S$64,1,FALSE)),0,1)</f>
        <v>0</v>
      </c>
    </row>
    <row r="1068" spans="1:23" ht="15.75" x14ac:dyDescent="0.25">
      <c r="A1068" s="155">
        <v>2015</v>
      </c>
      <c r="B1068">
        <v>7</v>
      </c>
      <c r="C1068">
        <v>24</v>
      </c>
      <c r="D1068">
        <v>205</v>
      </c>
      <c r="E1068" t="s">
        <v>3081</v>
      </c>
      <c r="G1068" s="154">
        <f>SUM(P1068:W1068)</f>
        <v>0</v>
      </c>
      <c r="H1068" t="s">
        <v>3736</v>
      </c>
      <c r="I1068" t="s">
        <v>121</v>
      </c>
      <c r="J1068" t="s">
        <v>74</v>
      </c>
      <c r="K1068" t="s">
        <v>101</v>
      </c>
      <c r="L1068">
        <v>174</v>
      </c>
      <c r="M1068" t="s">
        <v>3476</v>
      </c>
      <c r="N1068" t="s">
        <v>3737</v>
      </c>
      <c r="P1068" s="154">
        <f>IF(ISERROR(VLOOKUP($H1068,Validation!$L$2:$L$64,1,FALSE)),0,1)</f>
        <v>0</v>
      </c>
      <c r="Q1068" s="154">
        <f>IF(ISERROR(VLOOKUP($H1068,Validation!$M$2:$M$64,1,FALSE)),0,1)</f>
        <v>0</v>
      </c>
      <c r="R1068" s="158">
        <f>IF(ISERROR(VLOOKUP($H1068,Validation!$N$2:$N$64,1,FALSE)),0,1)</f>
        <v>0</v>
      </c>
      <c r="S1068" s="154">
        <f>IF(ISERROR(VLOOKUP($H1068,Validation!$O$2:$O$64,1,FALSE)),0,1)</f>
        <v>0</v>
      </c>
      <c r="T1068" s="154">
        <f>IF(ISERROR(VLOOKUP($H1068,Validation!$P$2:$P$64,1,FALSE)),0,1)</f>
        <v>0</v>
      </c>
      <c r="U1068" s="154">
        <f>IF(ISERROR(VLOOKUP($H1068,Validation!$Q$2:$Q$64,1,FALSE)),0,1)</f>
        <v>0</v>
      </c>
      <c r="V1068" s="154">
        <f>IF(ISERROR(VLOOKUP($H1068,Validation!$R$2:$R$64,1,FALSE)),0,1)</f>
        <v>0</v>
      </c>
      <c r="W1068" s="154">
        <f>IF(ISERROR(VLOOKUP($H1068,Validation!$S$2:$S$64,1,FALSE)),0,1)</f>
        <v>0</v>
      </c>
    </row>
    <row r="1069" spans="1:23" ht="15.75" x14ac:dyDescent="0.25">
      <c r="A1069" s="155">
        <v>2015</v>
      </c>
      <c r="B1069">
        <v>7</v>
      </c>
      <c r="C1069">
        <v>25</v>
      </c>
      <c r="D1069">
        <v>206</v>
      </c>
      <c r="E1069" t="s">
        <v>19</v>
      </c>
      <c r="F1069" t="s">
        <v>3738</v>
      </c>
      <c r="G1069" s="154">
        <f>SUM(P1069:W1069)</f>
        <v>0</v>
      </c>
      <c r="H1069" t="s">
        <v>3739</v>
      </c>
      <c r="I1069" t="s">
        <v>121</v>
      </c>
      <c r="J1069" t="s">
        <v>74</v>
      </c>
      <c r="K1069" t="s">
        <v>77</v>
      </c>
      <c r="L1069">
        <v>179</v>
      </c>
      <c r="M1069" t="s">
        <v>3476</v>
      </c>
      <c r="N1069" t="s">
        <v>3740</v>
      </c>
      <c r="P1069" s="154">
        <f>IF(ISERROR(VLOOKUP($H1069,Validation!$L$2:$L$64,1,FALSE)),0,1)</f>
        <v>0</v>
      </c>
      <c r="Q1069" s="154">
        <f>IF(ISERROR(VLOOKUP($H1069,Validation!$M$2:$M$64,1,FALSE)),0,1)</f>
        <v>0</v>
      </c>
      <c r="R1069" s="158">
        <f>IF(ISERROR(VLOOKUP($H1069,Validation!$N$2:$N$64,1,FALSE)),0,1)</f>
        <v>0</v>
      </c>
      <c r="S1069" s="154">
        <f>IF(ISERROR(VLOOKUP($H1069,Validation!$O$2:$O$64,1,FALSE)),0,1)</f>
        <v>0</v>
      </c>
      <c r="T1069" s="154">
        <f>IF(ISERROR(VLOOKUP($H1069,Validation!$P$2:$P$64,1,FALSE)),0,1)</f>
        <v>0</v>
      </c>
      <c r="U1069" s="154">
        <f>IF(ISERROR(VLOOKUP($H1069,Validation!$Q$2:$Q$64,1,FALSE)),0,1)</f>
        <v>0</v>
      </c>
      <c r="V1069" s="154">
        <f>IF(ISERROR(VLOOKUP($H1069,Validation!$R$2:$R$64,1,FALSE)),0,1)</f>
        <v>0</v>
      </c>
      <c r="W1069" s="154">
        <f>IF(ISERROR(VLOOKUP($H1069,Validation!$S$2:$S$64,1,FALSE)),0,1)</f>
        <v>0</v>
      </c>
    </row>
    <row r="1070" spans="1:23" ht="15.75" x14ac:dyDescent="0.25">
      <c r="A1070" s="155">
        <v>2015</v>
      </c>
      <c r="B1070">
        <v>7</v>
      </c>
      <c r="C1070">
        <v>26</v>
      </c>
      <c r="D1070">
        <v>207</v>
      </c>
      <c r="E1070" t="s">
        <v>22</v>
      </c>
      <c r="G1070" s="154">
        <f>SUM(P1070:W1070)</f>
        <v>0</v>
      </c>
      <c r="H1070" t="s">
        <v>719</v>
      </c>
      <c r="I1070" t="s">
        <v>90</v>
      </c>
      <c r="J1070" t="s">
        <v>71</v>
      </c>
      <c r="K1070" t="s">
        <v>78</v>
      </c>
      <c r="L1070">
        <v>182</v>
      </c>
      <c r="M1070" t="s">
        <v>73</v>
      </c>
      <c r="N1070" t="s">
        <v>1155</v>
      </c>
      <c r="P1070" s="154">
        <f>IF(ISERROR(VLOOKUP($H1070,Validation!$L$2:$L$64,1,FALSE)),0,1)</f>
        <v>0</v>
      </c>
      <c r="Q1070" s="154">
        <f>IF(ISERROR(VLOOKUP($H1070,Validation!$M$2:$M$64,1,FALSE)),0,1)</f>
        <v>0</v>
      </c>
      <c r="R1070" s="158">
        <f>IF(ISERROR(VLOOKUP($H1070,Validation!$N$2:$N$64,1,FALSE)),0,1)</f>
        <v>0</v>
      </c>
      <c r="S1070" s="154">
        <f>IF(ISERROR(VLOOKUP($H1070,Validation!$O$2:$O$64,1,FALSE)),0,1)</f>
        <v>0</v>
      </c>
      <c r="T1070" s="154">
        <f>IF(ISERROR(VLOOKUP($H1070,Validation!$P$2:$P$64,1,FALSE)),0,1)</f>
        <v>0</v>
      </c>
      <c r="U1070" s="154">
        <f>IF(ISERROR(VLOOKUP($H1070,Validation!$Q$2:$Q$64,1,FALSE)),0,1)</f>
        <v>0</v>
      </c>
      <c r="V1070" s="154">
        <f>IF(ISERROR(VLOOKUP($H1070,Validation!$R$2:$R$64,1,FALSE)),0,1)</f>
        <v>0</v>
      </c>
      <c r="W1070" s="154">
        <f>IF(ISERROR(VLOOKUP($H1070,Validation!$S$2:$S$64,1,FALSE)),0,1)</f>
        <v>0</v>
      </c>
    </row>
    <row r="1071" spans="1:23" ht="15.75" x14ac:dyDescent="0.25">
      <c r="A1071" s="155">
        <v>2015</v>
      </c>
      <c r="B1071">
        <v>7</v>
      </c>
      <c r="C1071">
        <v>27</v>
      </c>
      <c r="D1071">
        <v>208</v>
      </c>
      <c r="E1071" t="s">
        <v>18</v>
      </c>
      <c r="F1071" t="s">
        <v>3741</v>
      </c>
      <c r="G1071" s="154">
        <f>SUM(P1071:W1071)</f>
        <v>0</v>
      </c>
      <c r="H1071" t="s">
        <v>3742</v>
      </c>
      <c r="I1071" t="s">
        <v>121</v>
      </c>
      <c r="J1071" t="s">
        <v>80</v>
      </c>
      <c r="K1071" t="s">
        <v>77</v>
      </c>
      <c r="L1071">
        <v>176</v>
      </c>
      <c r="M1071" t="s">
        <v>3221</v>
      </c>
      <c r="N1071" t="s">
        <v>3743</v>
      </c>
      <c r="P1071" s="154">
        <f>IF(ISERROR(VLOOKUP($H1071,Validation!$L$2:$L$64,1,FALSE)),0,1)</f>
        <v>0</v>
      </c>
      <c r="Q1071" s="154">
        <f>IF(ISERROR(VLOOKUP($H1071,Validation!$M$2:$M$64,1,FALSE)),0,1)</f>
        <v>0</v>
      </c>
      <c r="R1071" s="158">
        <f>IF(ISERROR(VLOOKUP($H1071,Validation!$N$2:$N$64,1,FALSE)),0,1)</f>
        <v>0</v>
      </c>
      <c r="S1071" s="154">
        <f>IF(ISERROR(VLOOKUP($H1071,Validation!$O$2:$O$64,1,FALSE)),0,1)</f>
        <v>0</v>
      </c>
      <c r="T1071" s="154">
        <f>IF(ISERROR(VLOOKUP($H1071,Validation!$P$2:$P$64,1,FALSE)),0,1)</f>
        <v>0</v>
      </c>
      <c r="U1071" s="154">
        <f>IF(ISERROR(VLOOKUP($H1071,Validation!$Q$2:$Q$64,1,FALSE)),0,1)</f>
        <v>0</v>
      </c>
      <c r="V1071" s="154">
        <f>IF(ISERROR(VLOOKUP($H1071,Validation!$R$2:$R$64,1,FALSE)),0,1)</f>
        <v>0</v>
      </c>
      <c r="W1071" s="154">
        <f>IF(ISERROR(VLOOKUP($H1071,Validation!$S$2:$S$64,1,FALSE)),0,1)</f>
        <v>0</v>
      </c>
    </row>
    <row r="1072" spans="1:23" ht="15.75" x14ac:dyDescent="0.25">
      <c r="A1072" s="155">
        <v>2015</v>
      </c>
      <c r="B1072">
        <v>7</v>
      </c>
      <c r="C1072">
        <v>28</v>
      </c>
      <c r="D1072">
        <v>209</v>
      </c>
      <c r="E1072" t="s">
        <v>18</v>
      </c>
      <c r="F1072" t="s">
        <v>3744</v>
      </c>
      <c r="G1072" s="154">
        <f>SUM(P1072:W1072)</f>
        <v>0</v>
      </c>
      <c r="H1072" t="s">
        <v>3745</v>
      </c>
      <c r="I1072" t="s">
        <v>79</v>
      </c>
      <c r="J1072" t="s">
        <v>81</v>
      </c>
      <c r="K1072" t="s">
        <v>101</v>
      </c>
      <c r="L1072">
        <v>209</v>
      </c>
      <c r="M1072" t="s">
        <v>119</v>
      </c>
      <c r="N1072" t="s">
        <v>3746</v>
      </c>
      <c r="P1072" s="154">
        <f>IF(ISERROR(VLOOKUP($H1072,Validation!$L$2:$L$64,1,FALSE)),0,1)</f>
        <v>0</v>
      </c>
      <c r="Q1072" s="154">
        <f>IF(ISERROR(VLOOKUP($H1072,Validation!$M$2:$M$64,1,FALSE)),0,1)</f>
        <v>0</v>
      </c>
      <c r="R1072" s="158">
        <f>IF(ISERROR(VLOOKUP($H1072,Validation!$N$2:$N$64,1,FALSE)),0,1)</f>
        <v>0</v>
      </c>
      <c r="S1072" s="154">
        <f>IF(ISERROR(VLOOKUP($H1072,Validation!$O$2:$O$64,1,FALSE)),0,1)</f>
        <v>0</v>
      </c>
      <c r="T1072" s="154">
        <f>IF(ISERROR(VLOOKUP($H1072,Validation!$P$2:$P$64,1,FALSE)),0,1)</f>
        <v>0</v>
      </c>
      <c r="U1072" s="154">
        <f>IF(ISERROR(VLOOKUP($H1072,Validation!$Q$2:$Q$64,1,FALSE)),0,1)</f>
        <v>0</v>
      </c>
      <c r="V1072" s="154">
        <f>IF(ISERROR(VLOOKUP($H1072,Validation!$R$2:$R$64,1,FALSE)),0,1)</f>
        <v>0</v>
      </c>
      <c r="W1072" s="154">
        <f>IF(ISERROR(VLOOKUP($H1072,Validation!$S$2:$S$64,1,FALSE)),0,1)</f>
        <v>0</v>
      </c>
    </row>
    <row r="1073" spans="1:23" ht="15.75" x14ac:dyDescent="0.25">
      <c r="A1073" s="155">
        <v>2015</v>
      </c>
      <c r="B1073">
        <v>7</v>
      </c>
      <c r="C1073">
        <v>29</v>
      </c>
      <c r="D1073">
        <v>210</v>
      </c>
      <c r="E1073" t="s">
        <v>34</v>
      </c>
      <c r="F1073" t="s">
        <v>3747</v>
      </c>
      <c r="G1073" s="154">
        <f>SUM(P1073:W1073)</f>
        <v>0</v>
      </c>
      <c r="H1073" t="s">
        <v>3748</v>
      </c>
      <c r="I1073" t="s">
        <v>79</v>
      </c>
      <c r="J1073" t="s">
        <v>71</v>
      </c>
      <c r="K1073" t="s">
        <v>75</v>
      </c>
      <c r="L1073">
        <v>174</v>
      </c>
      <c r="M1073" t="s">
        <v>82</v>
      </c>
      <c r="N1073" t="s">
        <v>3469</v>
      </c>
      <c r="P1073" s="154">
        <f>IF(ISERROR(VLOOKUP($H1073,Validation!$L$2:$L$64,1,FALSE)),0,1)</f>
        <v>0</v>
      </c>
      <c r="Q1073" s="154">
        <f>IF(ISERROR(VLOOKUP($H1073,Validation!$M$2:$M$64,1,FALSE)),0,1)</f>
        <v>0</v>
      </c>
      <c r="R1073" s="158">
        <f>IF(ISERROR(VLOOKUP($H1073,Validation!$N$2:$N$64,1,FALSE)),0,1)</f>
        <v>0</v>
      </c>
      <c r="S1073" s="154">
        <f>IF(ISERROR(VLOOKUP($H1073,Validation!$O$2:$O$64,1,FALSE)),0,1)</f>
        <v>0</v>
      </c>
      <c r="T1073" s="154">
        <f>IF(ISERROR(VLOOKUP($H1073,Validation!$P$2:$P$64,1,FALSE)),0,1)</f>
        <v>0</v>
      </c>
      <c r="U1073" s="154">
        <f>IF(ISERROR(VLOOKUP($H1073,Validation!$Q$2:$Q$64,1,FALSE)),0,1)</f>
        <v>0</v>
      </c>
      <c r="V1073" s="154">
        <f>IF(ISERROR(VLOOKUP($H1073,Validation!$R$2:$R$64,1,FALSE)),0,1)</f>
        <v>0</v>
      </c>
      <c r="W1073" s="154">
        <f>IF(ISERROR(VLOOKUP($H1073,Validation!$S$2:$S$64,1,FALSE)),0,1)</f>
        <v>0</v>
      </c>
    </row>
    <row r="1074" spans="1:23" ht="15.75" x14ac:dyDescent="0.25">
      <c r="A1074" s="155">
        <v>2015</v>
      </c>
      <c r="B1074">
        <v>7</v>
      </c>
      <c r="C1074">
        <v>30</v>
      </c>
      <c r="D1074">
        <v>211</v>
      </c>
      <c r="E1074" t="s">
        <v>13</v>
      </c>
      <c r="G1074" s="154">
        <f>SUM(P1074:W1074)</f>
        <v>0</v>
      </c>
      <c r="H1074" t="s">
        <v>3749</v>
      </c>
      <c r="I1074" t="s">
        <v>85</v>
      </c>
      <c r="J1074" t="s">
        <v>94</v>
      </c>
      <c r="K1074" t="s">
        <v>78</v>
      </c>
      <c r="L1074">
        <v>189</v>
      </c>
      <c r="M1074" t="s">
        <v>98</v>
      </c>
      <c r="N1074" t="s">
        <v>3319</v>
      </c>
      <c r="P1074" s="154">
        <f>IF(ISERROR(VLOOKUP($H1074,Validation!$L$2:$L$64,1,FALSE)),0,1)</f>
        <v>0</v>
      </c>
      <c r="Q1074" s="154">
        <f>IF(ISERROR(VLOOKUP($H1074,Validation!$M$2:$M$64,1,FALSE)),0,1)</f>
        <v>0</v>
      </c>
      <c r="R1074" s="158">
        <f>IF(ISERROR(VLOOKUP($H1074,Validation!$N$2:$N$64,1,FALSE)),0,1)</f>
        <v>0</v>
      </c>
      <c r="S1074" s="154">
        <f>IF(ISERROR(VLOOKUP($H1074,Validation!$O$2:$O$64,1,FALSE)),0,1)</f>
        <v>0</v>
      </c>
      <c r="T1074" s="154">
        <f>IF(ISERROR(VLOOKUP($H1074,Validation!$P$2:$P$64,1,FALSE)),0,1)</f>
        <v>0</v>
      </c>
      <c r="U1074" s="154">
        <f>IF(ISERROR(VLOOKUP($H1074,Validation!$Q$2:$Q$64,1,FALSE)),0,1)</f>
        <v>0</v>
      </c>
      <c r="V1074" s="154">
        <f>IF(ISERROR(VLOOKUP($H1074,Validation!$R$2:$R$64,1,FALSE)),0,1)</f>
        <v>0</v>
      </c>
      <c r="W1074" s="154">
        <f>IF(ISERROR(VLOOKUP($H1074,Validation!$S$2:$S$64,1,FALSE)),0,1)</f>
        <v>0</v>
      </c>
    </row>
    <row r="1075" spans="1:23" ht="15.75" x14ac:dyDescent="0.25">
      <c r="A1075" s="155">
        <v>2014</v>
      </c>
      <c r="B1075">
        <v>1</v>
      </c>
      <c r="C1075">
        <v>1</v>
      </c>
      <c r="D1075">
        <v>1</v>
      </c>
      <c r="E1075" t="s">
        <v>19</v>
      </c>
      <c r="G1075" s="154">
        <f>SUM(P1075:W1075)</f>
        <v>0</v>
      </c>
      <c r="H1075" t="s">
        <v>967</v>
      </c>
      <c r="I1075" t="s">
        <v>79</v>
      </c>
      <c r="J1075" t="s">
        <v>71</v>
      </c>
      <c r="K1075" t="s">
        <v>77</v>
      </c>
      <c r="L1075">
        <v>216</v>
      </c>
      <c r="M1075" t="s">
        <v>73</v>
      </c>
      <c r="N1075" t="s">
        <v>1073</v>
      </c>
      <c r="P1075" s="154">
        <f>IF(ISERROR(VLOOKUP($H1075,Validation!$L$2:$L$64,1,FALSE)),0,1)</f>
        <v>0</v>
      </c>
      <c r="Q1075" s="154">
        <f>IF(ISERROR(VLOOKUP($H1075,Validation!$M$2:$M$64,1,FALSE)),0,1)</f>
        <v>0</v>
      </c>
      <c r="R1075" s="158">
        <f>IF(ISERROR(VLOOKUP($H1075,Validation!$N$2:$N$64,1,FALSE)),0,1)</f>
        <v>0</v>
      </c>
      <c r="S1075" s="154">
        <f>IF(ISERROR(VLOOKUP($H1075,Validation!$O$2:$O$64,1,FALSE)),0,1)</f>
        <v>0</v>
      </c>
      <c r="T1075" s="154">
        <f>IF(ISERROR(VLOOKUP($H1075,Validation!$P$2:$P$64,1,FALSE)),0,1)</f>
        <v>0</v>
      </c>
      <c r="U1075" s="154">
        <f>IF(ISERROR(VLOOKUP($H1075,Validation!$Q$2:$Q$64,1,FALSE)),0,1)</f>
        <v>0</v>
      </c>
      <c r="V1075" s="154">
        <f>IF(ISERROR(VLOOKUP($H1075,Validation!$R$2:$R$64,1,FALSE)),0,1)</f>
        <v>0</v>
      </c>
      <c r="W1075" s="154">
        <f>IF(ISERROR(VLOOKUP($H1075,Validation!$S$2:$S$64,1,FALSE)),0,1)</f>
        <v>0</v>
      </c>
    </row>
    <row r="1076" spans="1:23" ht="15.75" x14ac:dyDescent="0.25">
      <c r="A1076" s="155">
        <v>2014</v>
      </c>
      <c r="B1076">
        <v>1</v>
      </c>
      <c r="C1076">
        <v>2</v>
      </c>
      <c r="D1076">
        <v>2</v>
      </c>
      <c r="E1076" t="s">
        <v>10</v>
      </c>
      <c r="G1076" s="154">
        <f>SUM(P1076:W1076)</f>
        <v>1</v>
      </c>
      <c r="H1076" t="s">
        <v>4291</v>
      </c>
      <c r="I1076" t="s">
        <v>70</v>
      </c>
      <c r="J1076" t="s">
        <v>71</v>
      </c>
      <c r="K1076" t="s">
        <v>72</v>
      </c>
      <c r="L1076">
        <v>190</v>
      </c>
      <c r="M1076" t="s">
        <v>82</v>
      </c>
      <c r="N1076" t="s">
        <v>3373</v>
      </c>
      <c r="P1076" s="154">
        <f>IF(ISERROR(VLOOKUP($H1076,Validation!$L$2:$L$64,1,FALSE)),0,1)</f>
        <v>0</v>
      </c>
      <c r="Q1076" s="154">
        <f>IF(ISERROR(VLOOKUP($H1076,Validation!$M$2:$M$64,1,FALSE)),0,1)</f>
        <v>1</v>
      </c>
      <c r="R1076" s="158">
        <f>IF(ISERROR(VLOOKUP($H1076,Validation!$N$2:$N$64,1,FALSE)),0,1)</f>
        <v>0</v>
      </c>
      <c r="S1076" s="154">
        <f>IF(ISERROR(VLOOKUP($H1076,Validation!$O$2:$O$64,1,FALSE)),0,1)</f>
        <v>0</v>
      </c>
      <c r="T1076" s="154">
        <f>IF(ISERROR(VLOOKUP($H1076,Validation!$P$2:$P$64,1,FALSE)),0,1)</f>
        <v>0</v>
      </c>
      <c r="U1076" s="154">
        <f>IF(ISERROR(VLOOKUP($H1076,Validation!$Q$2:$Q$64,1,FALSE)),0,1)</f>
        <v>0</v>
      </c>
      <c r="V1076" s="154">
        <f>IF(ISERROR(VLOOKUP($H1076,Validation!$R$2:$R$64,1,FALSE)),0,1)</f>
        <v>0</v>
      </c>
      <c r="W1076" s="154">
        <f>IF(ISERROR(VLOOKUP($H1076,Validation!$S$2:$S$64,1,FALSE)),0,1)</f>
        <v>0</v>
      </c>
    </row>
    <row r="1077" spans="1:23" ht="15.75" x14ac:dyDescent="0.25">
      <c r="A1077" s="155">
        <v>2014</v>
      </c>
      <c r="B1077">
        <v>1</v>
      </c>
      <c r="C1077">
        <v>3</v>
      </c>
      <c r="D1077">
        <v>3</v>
      </c>
      <c r="E1077" t="s">
        <v>18</v>
      </c>
      <c r="G1077" s="154">
        <f>SUM(P1077:W1077)</f>
        <v>1</v>
      </c>
      <c r="H1077" t="s">
        <v>216</v>
      </c>
      <c r="I1077" t="s">
        <v>70</v>
      </c>
      <c r="J1077" t="s">
        <v>1106</v>
      </c>
      <c r="K1077" t="s">
        <v>86</v>
      </c>
      <c r="L1077">
        <v>204</v>
      </c>
      <c r="M1077" t="s">
        <v>82</v>
      </c>
      <c r="N1077" t="s">
        <v>3549</v>
      </c>
      <c r="P1077" s="154">
        <f>IF(ISERROR(VLOOKUP($H1077,Validation!$L$2:$L$64,1,FALSE)),0,1)</f>
        <v>0</v>
      </c>
      <c r="Q1077" s="154">
        <f>IF(ISERROR(VLOOKUP($H1077,Validation!$M$2:$M$64,1,FALSE)),0,1)</f>
        <v>0</v>
      </c>
      <c r="R1077" s="158">
        <f>IF(ISERROR(VLOOKUP($H1077,Validation!$N$2:$N$64,1,FALSE)),0,1)</f>
        <v>0</v>
      </c>
      <c r="S1077" s="154">
        <f>IF(ISERROR(VLOOKUP($H1077,Validation!$O$2:$O$64,1,FALSE)),0,1)</f>
        <v>0</v>
      </c>
      <c r="T1077" s="154">
        <f>IF(ISERROR(VLOOKUP($H1077,Validation!$P$2:$P$64,1,FALSE)),0,1)</f>
        <v>0</v>
      </c>
      <c r="U1077" s="154">
        <f>IF(ISERROR(VLOOKUP($H1077,Validation!$Q$2:$Q$64,1,FALSE)),0,1)</f>
        <v>1</v>
      </c>
      <c r="V1077" s="154">
        <f>IF(ISERROR(VLOOKUP($H1077,Validation!$R$2:$R$64,1,FALSE)),0,1)</f>
        <v>0</v>
      </c>
      <c r="W1077" s="154">
        <f>IF(ISERROR(VLOOKUP($H1077,Validation!$S$2:$S$64,1,FALSE)),0,1)</f>
        <v>0</v>
      </c>
    </row>
    <row r="1078" spans="1:23" ht="15.75" x14ac:dyDescent="0.25">
      <c r="A1078" s="155">
        <v>2014</v>
      </c>
      <c r="B1078">
        <v>1</v>
      </c>
      <c r="C1078">
        <v>4</v>
      </c>
      <c r="D1078">
        <v>4</v>
      </c>
      <c r="E1078" t="s">
        <v>12</v>
      </c>
      <c r="G1078" s="154">
        <f>SUM(P1078:W1078)</f>
        <v>1</v>
      </c>
      <c r="H1078" t="s">
        <v>679</v>
      </c>
      <c r="I1078" t="s">
        <v>70</v>
      </c>
      <c r="J1078" t="s">
        <v>71</v>
      </c>
      <c r="K1078" t="s">
        <v>72</v>
      </c>
      <c r="L1078">
        <v>178</v>
      </c>
      <c r="M1078" t="s">
        <v>73</v>
      </c>
      <c r="N1078" t="s">
        <v>3280</v>
      </c>
      <c r="P1078" s="154">
        <f>IF(ISERROR(VLOOKUP($H1078,Validation!$L$2:$L$64,1,FALSE)),0,1)</f>
        <v>0</v>
      </c>
      <c r="Q1078" s="154">
        <f>IF(ISERROR(VLOOKUP($H1078,Validation!$M$2:$M$64,1,FALSE)),0,1)</f>
        <v>0</v>
      </c>
      <c r="R1078" s="158">
        <f>IF(ISERROR(VLOOKUP($H1078,Validation!$N$2:$N$64,1,FALSE)),0,1)</f>
        <v>0</v>
      </c>
      <c r="S1078" s="154">
        <f>IF(ISERROR(VLOOKUP($H1078,Validation!$O$2:$O$64,1,FALSE)),0,1)</f>
        <v>1</v>
      </c>
      <c r="T1078" s="154">
        <f>IF(ISERROR(VLOOKUP($H1078,Validation!$P$2:$P$64,1,FALSE)),0,1)</f>
        <v>0</v>
      </c>
      <c r="U1078" s="154">
        <f>IF(ISERROR(VLOOKUP($H1078,Validation!$Q$2:$Q$64,1,FALSE)),0,1)</f>
        <v>0</v>
      </c>
      <c r="V1078" s="154">
        <f>IF(ISERROR(VLOOKUP($H1078,Validation!$R$2:$R$64,1,FALSE)),0,1)</f>
        <v>0</v>
      </c>
      <c r="W1078" s="154">
        <f>IF(ISERROR(VLOOKUP($H1078,Validation!$S$2:$S$64,1,FALSE)),0,1)</f>
        <v>0</v>
      </c>
    </row>
    <row r="1079" spans="1:23" ht="15.75" x14ac:dyDescent="0.25">
      <c r="A1079" s="155">
        <v>2014</v>
      </c>
      <c r="B1079">
        <v>1</v>
      </c>
      <c r="C1079">
        <v>5</v>
      </c>
      <c r="D1079">
        <v>5</v>
      </c>
      <c r="E1079" t="s">
        <v>25</v>
      </c>
      <c r="G1079" s="154">
        <f>SUM(P1079:W1079)</f>
        <v>0</v>
      </c>
      <c r="H1079" t="s">
        <v>831</v>
      </c>
      <c r="I1079" t="s">
        <v>90</v>
      </c>
      <c r="J1079" t="s">
        <v>71</v>
      </c>
      <c r="K1079" t="s">
        <v>86</v>
      </c>
      <c r="L1079">
        <v>182</v>
      </c>
      <c r="M1079" t="s">
        <v>73</v>
      </c>
      <c r="N1079" t="s">
        <v>1128</v>
      </c>
      <c r="P1079" s="154">
        <f>IF(ISERROR(VLOOKUP($H1079,Validation!$L$2:$L$64,1,FALSE)),0,1)</f>
        <v>0</v>
      </c>
      <c r="Q1079" s="154">
        <f>IF(ISERROR(VLOOKUP($H1079,Validation!$M$2:$M$64,1,FALSE)),0,1)</f>
        <v>0</v>
      </c>
      <c r="R1079" s="158">
        <f>IF(ISERROR(VLOOKUP($H1079,Validation!$N$2:$N$64,1,FALSE)),0,1)</f>
        <v>0</v>
      </c>
      <c r="S1079" s="154">
        <f>IF(ISERROR(VLOOKUP($H1079,Validation!$O$2:$O$64,1,FALSE)),0,1)</f>
        <v>0</v>
      </c>
      <c r="T1079" s="154">
        <f>IF(ISERROR(VLOOKUP($H1079,Validation!$P$2:$P$64,1,FALSE)),0,1)</f>
        <v>0</v>
      </c>
      <c r="U1079" s="154">
        <f>IF(ISERROR(VLOOKUP($H1079,Validation!$Q$2:$Q$64,1,FALSE)),0,1)</f>
        <v>0</v>
      </c>
      <c r="V1079" s="154">
        <f>IF(ISERROR(VLOOKUP($H1079,Validation!$R$2:$R$64,1,FALSE)),0,1)</f>
        <v>0</v>
      </c>
      <c r="W1079" s="154">
        <f>IF(ISERROR(VLOOKUP($H1079,Validation!$S$2:$S$64,1,FALSE)),0,1)</f>
        <v>0</v>
      </c>
    </row>
    <row r="1080" spans="1:23" ht="15.75" x14ac:dyDescent="0.25">
      <c r="A1080" s="155">
        <v>2014</v>
      </c>
      <c r="B1080">
        <v>1</v>
      </c>
      <c r="C1080">
        <v>6</v>
      </c>
      <c r="D1080">
        <v>6</v>
      </c>
      <c r="E1080" t="s">
        <v>34</v>
      </c>
      <c r="G1080" s="154">
        <f>SUM(P1080:W1080)</f>
        <v>1</v>
      </c>
      <c r="H1080" t="s">
        <v>4292</v>
      </c>
      <c r="I1080" t="s">
        <v>85</v>
      </c>
      <c r="J1080" t="s">
        <v>71</v>
      </c>
      <c r="K1080" t="s">
        <v>72</v>
      </c>
      <c r="L1080">
        <v>208</v>
      </c>
      <c r="M1080" t="s">
        <v>82</v>
      </c>
      <c r="N1080" t="s">
        <v>1230</v>
      </c>
      <c r="P1080" s="154">
        <f>IF(ISERROR(VLOOKUP($H1080,Validation!$L$2:$L$64,1,FALSE)),0,1)</f>
        <v>0</v>
      </c>
      <c r="Q1080" s="154">
        <f>IF(ISERROR(VLOOKUP($H1080,Validation!$M$2:$M$64,1,FALSE)),0,1)</f>
        <v>0</v>
      </c>
      <c r="R1080" s="158">
        <f>IF(ISERROR(VLOOKUP($H1080,Validation!$N$2:$N$64,1,FALSE)),0,1)</f>
        <v>0</v>
      </c>
      <c r="S1080" s="154">
        <f>IF(ISERROR(VLOOKUP($H1080,Validation!$O$2:$O$64,1,FALSE)),0,1)</f>
        <v>0</v>
      </c>
      <c r="T1080" s="154">
        <f>IF(ISERROR(VLOOKUP($H1080,Validation!$P$2:$P$64,1,FALSE)),0,1)</f>
        <v>0</v>
      </c>
      <c r="U1080" s="154">
        <f>IF(ISERROR(VLOOKUP($H1080,Validation!$Q$2:$Q$64,1,FALSE)),0,1)</f>
        <v>1</v>
      </c>
      <c r="V1080" s="154">
        <f>IF(ISERROR(VLOOKUP($H1080,Validation!$R$2:$R$64,1,FALSE)),0,1)</f>
        <v>0</v>
      </c>
      <c r="W1080" s="154">
        <f>IF(ISERROR(VLOOKUP($H1080,Validation!$S$2:$S$64,1,FALSE)),0,1)</f>
        <v>0</v>
      </c>
    </row>
    <row r="1081" spans="1:23" ht="15.75" x14ac:dyDescent="0.25">
      <c r="A1081" s="155">
        <v>2014</v>
      </c>
      <c r="B1081">
        <v>1</v>
      </c>
      <c r="C1081">
        <v>7</v>
      </c>
      <c r="D1081">
        <v>7</v>
      </c>
      <c r="E1081" t="s">
        <v>11</v>
      </c>
      <c r="G1081" s="154">
        <f>SUM(P1081:W1081)</f>
        <v>1</v>
      </c>
      <c r="H1081" t="s">
        <v>900</v>
      </c>
      <c r="I1081" t="s">
        <v>79</v>
      </c>
      <c r="J1081" t="s">
        <v>71</v>
      </c>
      <c r="K1081" t="s">
        <v>75</v>
      </c>
      <c r="L1081">
        <v>203</v>
      </c>
      <c r="M1081" t="s">
        <v>82</v>
      </c>
      <c r="N1081" t="s">
        <v>1121</v>
      </c>
      <c r="P1081" s="154">
        <f>IF(ISERROR(VLOOKUP($H1081,Validation!$L$2:$L$64,1,FALSE)),0,1)</f>
        <v>0</v>
      </c>
      <c r="Q1081" s="154">
        <f>IF(ISERROR(VLOOKUP($H1081,Validation!$M$2:$M$64,1,FALSE)),0,1)</f>
        <v>0</v>
      </c>
      <c r="R1081" s="158">
        <f>IF(ISERROR(VLOOKUP($H1081,Validation!$N$2:$N$64,1,FALSE)),0,1)</f>
        <v>0</v>
      </c>
      <c r="S1081" s="154">
        <f>IF(ISERROR(VLOOKUP($H1081,Validation!$O$2:$O$64,1,FALSE)),0,1)</f>
        <v>0</v>
      </c>
      <c r="T1081" s="154">
        <f>IF(ISERROR(VLOOKUP($H1081,Validation!$P$2:$P$64,1,FALSE)),0,1)</f>
        <v>0</v>
      </c>
      <c r="U1081" s="154">
        <f>IF(ISERROR(VLOOKUP($H1081,Validation!$Q$2:$Q$64,1,FALSE)),0,1)</f>
        <v>0</v>
      </c>
      <c r="V1081" s="154">
        <f>IF(ISERROR(VLOOKUP($H1081,Validation!$R$2:$R$64,1,FALSE)),0,1)</f>
        <v>1</v>
      </c>
      <c r="W1081" s="154">
        <f>IF(ISERROR(VLOOKUP($H1081,Validation!$S$2:$S$64,1,FALSE)),0,1)</f>
        <v>0</v>
      </c>
    </row>
    <row r="1082" spans="1:23" ht="15.75" x14ac:dyDescent="0.25">
      <c r="A1082" s="155">
        <v>2014</v>
      </c>
      <c r="B1082">
        <v>1</v>
      </c>
      <c r="C1082">
        <v>8</v>
      </c>
      <c r="D1082">
        <v>8</v>
      </c>
      <c r="E1082" t="s">
        <v>33</v>
      </c>
      <c r="G1082" s="154">
        <f>SUM(P1082:W1082)</f>
        <v>1</v>
      </c>
      <c r="H1082" t="s">
        <v>4293</v>
      </c>
      <c r="I1082" t="s">
        <v>3660</v>
      </c>
      <c r="J1082" t="s">
        <v>71</v>
      </c>
      <c r="K1082" t="s">
        <v>78</v>
      </c>
      <c r="L1082">
        <v>169</v>
      </c>
      <c r="M1082" t="s">
        <v>95</v>
      </c>
      <c r="N1082" t="s">
        <v>3451</v>
      </c>
      <c r="P1082" s="154">
        <f>IF(ISERROR(VLOOKUP($H1082,Validation!$L$2:$L$64,1,FALSE)),0,1)</f>
        <v>0</v>
      </c>
      <c r="Q1082" s="154">
        <f>IF(ISERROR(VLOOKUP($H1082,Validation!$M$2:$M$64,1,FALSE)),0,1)</f>
        <v>0</v>
      </c>
      <c r="R1082" s="158">
        <f>IF(ISERROR(VLOOKUP($H1082,Validation!$N$2:$N$64,1,FALSE)),0,1)</f>
        <v>0</v>
      </c>
      <c r="S1082" s="154">
        <f>IF(ISERROR(VLOOKUP($H1082,Validation!$O$2:$O$64,1,FALSE)),0,1)</f>
        <v>0</v>
      </c>
      <c r="T1082" s="154">
        <f>IF(ISERROR(VLOOKUP($H1082,Validation!$P$2:$P$64,1,FALSE)),0,1)</f>
        <v>0</v>
      </c>
      <c r="U1082" s="154">
        <f>IF(ISERROR(VLOOKUP($H1082,Validation!$Q$2:$Q$64,1,FALSE)),0,1)</f>
        <v>0</v>
      </c>
      <c r="V1082" s="154">
        <f>IF(ISERROR(VLOOKUP($H1082,Validation!$R$2:$R$64,1,FALSE)),0,1)</f>
        <v>0</v>
      </c>
      <c r="W1082" s="154">
        <f>IF(ISERROR(VLOOKUP($H1082,Validation!$S$2:$S$64,1,FALSE)),0,1)</f>
        <v>1</v>
      </c>
    </row>
    <row r="1083" spans="1:23" ht="15.75" x14ac:dyDescent="0.25">
      <c r="A1083" s="155">
        <v>2014</v>
      </c>
      <c r="B1083">
        <v>1</v>
      </c>
      <c r="C1083">
        <v>9</v>
      </c>
      <c r="D1083">
        <v>9</v>
      </c>
      <c r="E1083" t="s">
        <v>35</v>
      </c>
      <c r="G1083" s="154">
        <f>SUM(P1083:W1083)</f>
        <v>1</v>
      </c>
      <c r="H1083" t="s">
        <v>4294</v>
      </c>
      <c r="I1083" t="s">
        <v>90</v>
      </c>
      <c r="J1083" t="s">
        <v>3102</v>
      </c>
      <c r="K1083" t="s">
        <v>99</v>
      </c>
      <c r="L1083">
        <v>176</v>
      </c>
      <c r="M1083" t="s">
        <v>87</v>
      </c>
      <c r="N1083" t="s">
        <v>1077</v>
      </c>
      <c r="P1083" s="154">
        <f>IF(ISERROR(VLOOKUP($H1083,Validation!$L$2:$L$64,1,FALSE)),0,1)</f>
        <v>0</v>
      </c>
      <c r="Q1083" s="154">
        <f>IF(ISERROR(VLOOKUP($H1083,Validation!$M$2:$M$64,1,FALSE)),0,1)</f>
        <v>1</v>
      </c>
      <c r="R1083" s="158">
        <f>IF(ISERROR(VLOOKUP($H1083,Validation!$N$2:$N$64,1,FALSE)),0,1)</f>
        <v>0</v>
      </c>
      <c r="S1083" s="154">
        <f>IF(ISERROR(VLOOKUP($H1083,Validation!$O$2:$O$64,1,FALSE)),0,1)</f>
        <v>0</v>
      </c>
      <c r="T1083" s="154">
        <f>IF(ISERROR(VLOOKUP($H1083,Validation!$P$2:$P$64,1,FALSE)),0,1)</f>
        <v>0</v>
      </c>
      <c r="U1083" s="154">
        <f>IF(ISERROR(VLOOKUP($H1083,Validation!$Q$2:$Q$64,1,FALSE)),0,1)</f>
        <v>0</v>
      </c>
      <c r="V1083" s="154">
        <f>IF(ISERROR(VLOOKUP($H1083,Validation!$R$2:$R$64,1,FALSE)),0,1)</f>
        <v>0</v>
      </c>
      <c r="W1083" s="154">
        <f>IF(ISERROR(VLOOKUP($H1083,Validation!$S$2:$S$64,1,FALSE)),0,1)</f>
        <v>0</v>
      </c>
    </row>
    <row r="1084" spans="1:23" ht="15.75" x14ac:dyDescent="0.25">
      <c r="A1084" s="155">
        <v>2014</v>
      </c>
      <c r="B1084">
        <v>1</v>
      </c>
      <c r="C1084">
        <v>10</v>
      </c>
      <c r="D1084">
        <v>10</v>
      </c>
      <c r="E1084" t="s">
        <v>6</v>
      </c>
      <c r="F1084" t="s">
        <v>4295</v>
      </c>
      <c r="G1084" s="154">
        <f>SUM(P1084:W1084)</f>
        <v>0</v>
      </c>
      <c r="H1084" t="s">
        <v>4296</v>
      </c>
      <c r="I1084" t="s">
        <v>90</v>
      </c>
      <c r="J1084" t="s">
        <v>71</v>
      </c>
      <c r="K1084" t="s">
        <v>75</v>
      </c>
      <c r="L1084">
        <v>226</v>
      </c>
      <c r="M1084" t="s">
        <v>73</v>
      </c>
      <c r="N1084" t="s">
        <v>1214</v>
      </c>
      <c r="P1084" s="154">
        <f>IF(ISERROR(VLOOKUP($H1084,Validation!$L$2:$L$64,1,FALSE)),0,1)</f>
        <v>0</v>
      </c>
      <c r="Q1084" s="154">
        <f>IF(ISERROR(VLOOKUP($H1084,Validation!$M$2:$M$64,1,FALSE)),0,1)</f>
        <v>0</v>
      </c>
      <c r="R1084" s="158">
        <f>IF(ISERROR(VLOOKUP($H1084,Validation!$N$2:$N$64,1,FALSE)),0,1)</f>
        <v>0</v>
      </c>
      <c r="S1084" s="154">
        <f>IF(ISERROR(VLOOKUP($H1084,Validation!$O$2:$O$64,1,FALSE)),0,1)</f>
        <v>0</v>
      </c>
      <c r="T1084" s="154">
        <f>IF(ISERROR(VLOOKUP($H1084,Validation!$P$2:$P$64,1,FALSE)),0,1)</f>
        <v>0</v>
      </c>
      <c r="U1084" s="154">
        <f>IF(ISERROR(VLOOKUP($H1084,Validation!$Q$2:$Q$64,1,FALSE)),0,1)</f>
        <v>0</v>
      </c>
      <c r="V1084" s="154">
        <f>IF(ISERROR(VLOOKUP($H1084,Validation!$R$2:$R$64,1,FALSE)),0,1)</f>
        <v>0</v>
      </c>
      <c r="W1084" s="154">
        <f>IF(ISERROR(VLOOKUP($H1084,Validation!$S$2:$S$64,1,FALSE)),0,1)</f>
        <v>0</v>
      </c>
    </row>
    <row r="1085" spans="1:23" ht="15.75" x14ac:dyDescent="0.25">
      <c r="A1085" s="155">
        <v>2014</v>
      </c>
      <c r="B1085">
        <v>1</v>
      </c>
      <c r="C1085">
        <v>11</v>
      </c>
      <c r="D1085">
        <v>11</v>
      </c>
      <c r="E1085" t="s">
        <v>3081</v>
      </c>
      <c r="G1085" s="154">
        <f>SUM(P1085:W1085)</f>
        <v>1</v>
      </c>
      <c r="H1085" t="s">
        <v>205</v>
      </c>
      <c r="I1085" t="s">
        <v>90</v>
      </c>
      <c r="J1085" t="s">
        <v>3233</v>
      </c>
      <c r="K1085" t="s">
        <v>99</v>
      </c>
      <c r="L1085">
        <v>180</v>
      </c>
      <c r="M1085" t="s">
        <v>98</v>
      </c>
      <c r="N1085" t="s">
        <v>3554</v>
      </c>
      <c r="P1085" s="154">
        <f>IF(ISERROR(VLOOKUP($H1085,Validation!$L$2:$L$64,1,FALSE)),0,1)</f>
        <v>1</v>
      </c>
      <c r="Q1085" s="154">
        <f>IF(ISERROR(VLOOKUP($H1085,Validation!$M$2:$M$64,1,FALSE)),0,1)</f>
        <v>0</v>
      </c>
      <c r="R1085" s="158">
        <f>IF(ISERROR(VLOOKUP($H1085,Validation!$N$2:$N$64,1,FALSE)),0,1)</f>
        <v>0</v>
      </c>
      <c r="S1085" s="154">
        <f>IF(ISERROR(VLOOKUP($H1085,Validation!$O$2:$O$64,1,FALSE)),0,1)</f>
        <v>0</v>
      </c>
      <c r="T1085" s="154">
        <f>IF(ISERROR(VLOOKUP($H1085,Validation!$P$2:$P$64,1,FALSE)),0,1)</f>
        <v>0</v>
      </c>
      <c r="U1085" s="154">
        <f>IF(ISERROR(VLOOKUP($H1085,Validation!$Q$2:$Q$64,1,FALSE)),0,1)</f>
        <v>0</v>
      </c>
      <c r="V1085" s="154">
        <f>IF(ISERROR(VLOOKUP($H1085,Validation!$R$2:$R$64,1,FALSE)),0,1)</f>
        <v>0</v>
      </c>
      <c r="W1085" s="154">
        <f>IF(ISERROR(VLOOKUP($H1085,Validation!$S$2:$S$64,1,FALSE)),0,1)</f>
        <v>0</v>
      </c>
    </row>
    <row r="1086" spans="1:23" ht="15.75" x14ac:dyDescent="0.25">
      <c r="A1086" s="155">
        <v>2014</v>
      </c>
      <c r="B1086">
        <v>1</v>
      </c>
      <c r="C1086">
        <v>12</v>
      </c>
      <c r="D1086">
        <v>12</v>
      </c>
      <c r="E1086" t="s">
        <v>61</v>
      </c>
      <c r="G1086" s="154">
        <f>SUM(P1086:W1086)</f>
        <v>1</v>
      </c>
      <c r="H1086" t="s">
        <v>767</v>
      </c>
      <c r="I1086" t="s">
        <v>90</v>
      </c>
      <c r="J1086" t="s">
        <v>3901</v>
      </c>
      <c r="K1086" t="s">
        <v>75</v>
      </c>
      <c r="L1086">
        <v>205</v>
      </c>
      <c r="M1086" t="s">
        <v>73</v>
      </c>
      <c r="N1086" t="s">
        <v>1165</v>
      </c>
      <c r="P1086" s="154">
        <f>IF(ISERROR(VLOOKUP($H1086,Validation!$L$2:$L$64,1,FALSE)),0,1)</f>
        <v>0</v>
      </c>
      <c r="Q1086" s="154">
        <f>IF(ISERROR(VLOOKUP($H1086,Validation!$M$2:$M$64,1,FALSE)),0,1)</f>
        <v>0</v>
      </c>
      <c r="R1086" s="158">
        <f>IF(ISERROR(VLOOKUP($H1086,Validation!$N$2:$N$64,1,FALSE)),0,1)</f>
        <v>0</v>
      </c>
      <c r="S1086" s="154">
        <f>IF(ISERROR(VLOOKUP($H1086,Validation!$O$2:$O$64,1,FALSE)),0,1)</f>
        <v>0</v>
      </c>
      <c r="T1086" s="154">
        <f>IF(ISERROR(VLOOKUP($H1086,Validation!$P$2:$P$64,1,FALSE)),0,1)</f>
        <v>0</v>
      </c>
      <c r="U1086" s="154">
        <f>IF(ISERROR(VLOOKUP($H1086,Validation!$Q$2:$Q$64,1,FALSE)),0,1)</f>
        <v>1</v>
      </c>
      <c r="V1086" s="154">
        <f>IF(ISERROR(VLOOKUP($H1086,Validation!$R$2:$R$64,1,FALSE)),0,1)</f>
        <v>0</v>
      </c>
      <c r="W1086" s="154">
        <f>IF(ISERROR(VLOOKUP($H1086,Validation!$S$2:$S$64,1,FALSE)),0,1)</f>
        <v>0</v>
      </c>
    </row>
    <row r="1087" spans="1:23" ht="15.75" x14ac:dyDescent="0.25">
      <c r="A1087" s="155">
        <v>2014</v>
      </c>
      <c r="B1087">
        <v>1</v>
      </c>
      <c r="C1087">
        <v>13</v>
      </c>
      <c r="D1087">
        <v>13</v>
      </c>
      <c r="E1087" t="s">
        <v>1119</v>
      </c>
      <c r="G1087" s="154">
        <f>SUM(P1087:W1087)</f>
        <v>0</v>
      </c>
      <c r="H1087" t="s">
        <v>919</v>
      </c>
      <c r="I1087" t="s">
        <v>3260</v>
      </c>
      <c r="J1087" t="s">
        <v>80</v>
      </c>
      <c r="K1087" t="s">
        <v>78</v>
      </c>
      <c r="L1087">
        <v>185</v>
      </c>
      <c r="M1087" t="s">
        <v>95</v>
      </c>
      <c r="N1087" t="s">
        <v>1163</v>
      </c>
      <c r="P1087" s="154">
        <f>IF(ISERROR(VLOOKUP($H1087,Validation!$L$2:$L$64,1,FALSE)),0,1)</f>
        <v>0</v>
      </c>
      <c r="Q1087" s="154">
        <f>IF(ISERROR(VLOOKUP($H1087,Validation!$M$2:$M$64,1,FALSE)),0,1)</f>
        <v>0</v>
      </c>
      <c r="R1087" s="158">
        <f>IF(ISERROR(VLOOKUP($H1087,Validation!$N$2:$N$64,1,FALSE)),0,1)</f>
        <v>0</v>
      </c>
      <c r="S1087" s="154">
        <f>IF(ISERROR(VLOOKUP($H1087,Validation!$O$2:$O$64,1,FALSE)),0,1)</f>
        <v>0</v>
      </c>
      <c r="T1087" s="154">
        <f>IF(ISERROR(VLOOKUP($H1087,Validation!$P$2:$P$64,1,FALSE)),0,1)</f>
        <v>0</v>
      </c>
      <c r="U1087" s="154">
        <f>IF(ISERROR(VLOOKUP($H1087,Validation!$Q$2:$Q$64,1,FALSE)),0,1)</f>
        <v>0</v>
      </c>
      <c r="V1087" s="154">
        <f>IF(ISERROR(VLOOKUP($H1087,Validation!$R$2:$R$64,1,FALSE)),0,1)</f>
        <v>0</v>
      </c>
      <c r="W1087" s="154">
        <f>IF(ISERROR(VLOOKUP($H1087,Validation!$S$2:$S$64,1,FALSE)),0,1)</f>
        <v>0</v>
      </c>
    </row>
    <row r="1088" spans="1:23" ht="15.75" x14ac:dyDescent="0.25">
      <c r="A1088" s="155">
        <v>2014</v>
      </c>
      <c r="B1088">
        <v>1</v>
      </c>
      <c r="C1088">
        <v>14</v>
      </c>
      <c r="D1088">
        <v>14</v>
      </c>
      <c r="E1088" t="s">
        <v>16</v>
      </c>
      <c r="G1088" s="154">
        <f>SUM(P1088:W1088)</f>
        <v>1</v>
      </c>
      <c r="H1088" t="s">
        <v>536</v>
      </c>
      <c r="I1088" t="s">
        <v>79</v>
      </c>
      <c r="J1088" t="s">
        <v>88</v>
      </c>
      <c r="K1088" t="s">
        <v>99</v>
      </c>
      <c r="L1088">
        <v>180</v>
      </c>
      <c r="M1088" t="s">
        <v>82</v>
      </c>
      <c r="N1088" t="s">
        <v>3282</v>
      </c>
      <c r="P1088" s="154">
        <f>IF(ISERROR(VLOOKUP($H1088,Validation!$L$2:$L$64,1,FALSE)),0,1)</f>
        <v>0</v>
      </c>
      <c r="Q1088" s="154">
        <f>IF(ISERROR(VLOOKUP($H1088,Validation!$M$2:$M$64,1,FALSE)),0,1)</f>
        <v>0</v>
      </c>
      <c r="R1088" s="158">
        <f>IF(ISERROR(VLOOKUP($H1088,Validation!$N$2:$N$64,1,FALSE)),0,1)</f>
        <v>0</v>
      </c>
      <c r="S1088" s="154">
        <f>IF(ISERROR(VLOOKUP($H1088,Validation!$O$2:$O$64,1,FALSE)),0,1)</f>
        <v>0</v>
      </c>
      <c r="T1088" s="154">
        <f>IF(ISERROR(VLOOKUP($H1088,Validation!$P$2:$P$64,1,FALSE)),0,1)</f>
        <v>1</v>
      </c>
      <c r="U1088" s="154">
        <f>IF(ISERROR(VLOOKUP($H1088,Validation!$Q$2:$Q$64,1,FALSE)),0,1)</f>
        <v>0</v>
      </c>
      <c r="V1088" s="154">
        <f>IF(ISERROR(VLOOKUP($H1088,Validation!$R$2:$R$64,1,FALSE)),0,1)</f>
        <v>0</v>
      </c>
      <c r="W1088" s="154">
        <f>IF(ISERROR(VLOOKUP($H1088,Validation!$S$2:$S$64,1,FALSE)),0,1)</f>
        <v>0</v>
      </c>
    </row>
    <row r="1089" spans="1:23" ht="15.75" x14ac:dyDescent="0.25">
      <c r="A1089" s="155">
        <v>2014</v>
      </c>
      <c r="B1089">
        <v>1</v>
      </c>
      <c r="C1089">
        <v>15</v>
      </c>
      <c r="D1089">
        <v>15</v>
      </c>
      <c r="E1089" t="s">
        <v>17</v>
      </c>
      <c r="G1089" s="154">
        <f>SUM(P1089:W1089)</f>
        <v>1</v>
      </c>
      <c r="H1089" t="s">
        <v>4297</v>
      </c>
      <c r="I1089" t="s">
        <v>70</v>
      </c>
      <c r="J1089" t="s">
        <v>74</v>
      </c>
      <c r="K1089" t="s">
        <v>72</v>
      </c>
      <c r="L1089">
        <v>190</v>
      </c>
      <c r="M1089" t="s">
        <v>93</v>
      </c>
      <c r="N1089" t="s">
        <v>96</v>
      </c>
      <c r="P1089" s="154">
        <f>IF(ISERROR(VLOOKUP($H1089,Validation!$L$2:$L$64,1,FALSE)),0,1)</f>
        <v>0</v>
      </c>
      <c r="Q1089" s="154">
        <f>IF(ISERROR(VLOOKUP($H1089,Validation!$M$2:$M$64,1,FALSE)),0,1)</f>
        <v>0</v>
      </c>
      <c r="R1089" s="158">
        <f>IF(ISERROR(VLOOKUP($H1089,Validation!$N$2:$N$64,1,FALSE)),0,1)</f>
        <v>0</v>
      </c>
      <c r="S1089" s="154">
        <f>IF(ISERROR(VLOOKUP($H1089,Validation!$O$2:$O$64,1,FALSE)),0,1)</f>
        <v>0</v>
      </c>
      <c r="T1089" s="154">
        <f>IF(ISERROR(VLOOKUP($H1089,Validation!$P$2:$P$64,1,FALSE)),0,1)</f>
        <v>0</v>
      </c>
      <c r="U1089" s="154">
        <f>IF(ISERROR(VLOOKUP($H1089,Validation!$Q$2:$Q$64,1,FALSE)),0,1)</f>
        <v>0</v>
      </c>
      <c r="V1089" s="154">
        <f>IF(ISERROR(VLOOKUP($H1089,Validation!$R$2:$R$64,1,FALSE)),0,1)</f>
        <v>1</v>
      </c>
      <c r="W1089" s="154">
        <f>IF(ISERROR(VLOOKUP($H1089,Validation!$S$2:$S$64,1,FALSE)),0,1)</f>
        <v>0</v>
      </c>
    </row>
    <row r="1090" spans="1:23" ht="15.75" x14ac:dyDescent="0.25">
      <c r="A1090" s="155">
        <v>2014</v>
      </c>
      <c r="B1090">
        <v>1</v>
      </c>
      <c r="C1090">
        <v>16</v>
      </c>
      <c r="D1090">
        <v>16</v>
      </c>
      <c r="E1090" t="s">
        <v>83</v>
      </c>
      <c r="G1090" s="154">
        <f>SUM(P1090:W1090)</f>
        <v>0</v>
      </c>
      <c r="H1090" t="s">
        <v>571</v>
      </c>
      <c r="I1090" t="s">
        <v>90</v>
      </c>
      <c r="J1090" t="s">
        <v>74</v>
      </c>
      <c r="K1090" t="s">
        <v>78</v>
      </c>
      <c r="L1090">
        <v>183</v>
      </c>
      <c r="M1090" t="s">
        <v>93</v>
      </c>
      <c r="N1090" t="s">
        <v>96</v>
      </c>
      <c r="P1090" s="154">
        <f>IF(ISERROR(VLOOKUP($H1090,Validation!$L$2:$L$64,1,FALSE)),0,1)</f>
        <v>0</v>
      </c>
      <c r="Q1090" s="154">
        <f>IF(ISERROR(VLOOKUP($H1090,Validation!$M$2:$M$64,1,FALSE)),0,1)</f>
        <v>0</v>
      </c>
      <c r="R1090" s="158">
        <f>IF(ISERROR(VLOOKUP($H1090,Validation!$N$2:$N$64,1,FALSE)),0,1)</f>
        <v>0</v>
      </c>
      <c r="S1090" s="154">
        <f>IF(ISERROR(VLOOKUP($H1090,Validation!$O$2:$O$64,1,FALSE)),0,1)</f>
        <v>0</v>
      </c>
      <c r="T1090" s="154">
        <f>IF(ISERROR(VLOOKUP($H1090,Validation!$P$2:$P$64,1,FALSE)),0,1)</f>
        <v>0</v>
      </c>
      <c r="U1090" s="154">
        <f>IF(ISERROR(VLOOKUP($H1090,Validation!$Q$2:$Q$64,1,FALSE)),0,1)</f>
        <v>0</v>
      </c>
      <c r="V1090" s="154">
        <f>IF(ISERROR(VLOOKUP($H1090,Validation!$R$2:$R$64,1,FALSE)),0,1)</f>
        <v>0</v>
      </c>
      <c r="W1090" s="154">
        <f>IF(ISERROR(VLOOKUP($H1090,Validation!$S$2:$S$64,1,FALSE)),0,1)</f>
        <v>0</v>
      </c>
    </row>
    <row r="1091" spans="1:23" ht="15.75" x14ac:dyDescent="0.25">
      <c r="A1091" s="155">
        <v>2014</v>
      </c>
      <c r="B1091">
        <v>1</v>
      </c>
      <c r="C1091">
        <v>17</v>
      </c>
      <c r="D1091">
        <v>17</v>
      </c>
      <c r="E1091" t="s">
        <v>28</v>
      </c>
      <c r="G1091" s="154">
        <f>SUM(P1091:W1091)</f>
        <v>0</v>
      </c>
      <c r="H1091" t="s">
        <v>809</v>
      </c>
      <c r="I1091" t="s">
        <v>79</v>
      </c>
      <c r="J1091" t="s">
        <v>71</v>
      </c>
      <c r="K1091" t="s">
        <v>77</v>
      </c>
      <c r="L1091">
        <v>181</v>
      </c>
      <c r="M1091" t="s">
        <v>82</v>
      </c>
      <c r="N1091" t="s">
        <v>1230</v>
      </c>
      <c r="P1091" s="154">
        <f>IF(ISERROR(VLOOKUP($H1091,Validation!$L$2:$L$64,1,FALSE)),0,1)</f>
        <v>0</v>
      </c>
      <c r="Q1091" s="154">
        <f>IF(ISERROR(VLOOKUP($H1091,Validation!$M$2:$M$64,1,FALSE)),0,1)</f>
        <v>0</v>
      </c>
      <c r="R1091" s="158">
        <f>IF(ISERROR(VLOOKUP($H1091,Validation!$N$2:$N$64,1,FALSE)),0,1)</f>
        <v>0</v>
      </c>
      <c r="S1091" s="154">
        <f>IF(ISERROR(VLOOKUP($H1091,Validation!$O$2:$O$64,1,FALSE)),0,1)</f>
        <v>0</v>
      </c>
      <c r="T1091" s="154">
        <f>IF(ISERROR(VLOOKUP($H1091,Validation!$P$2:$P$64,1,FALSE)),0,1)</f>
        <v>0</v>
      </c>
      <c r="U1091" s="154">
        <f>IF(ISERROR(VLOOKUP($H1091,Validation!$Q$2:$Q$64,1,FALSE)),0,1)</f>
        <v>0</v>
      </c>
      <c r="V1091" s="154">
        <f>IF(ISERROR(VLOOKUP($H1091,Validation!$R$2:$R$64,1,FALSE)),0,1)</f>
        <v>0</v>
      </c>
      <c r="W1091" s="154">
        <f>IF(ISERROR(VLOOKUP($H1091,Validation!$S$2:$S$64,1,FALSE)),0,1)</f>
        <v>0</v>
      </c>
    </row>
    <row r="1092" spans="1:23" ht="15.75" x14ac:dyDescent="0.25">
      <c r="A1092" s="155">
        <v>2014</v>
      </c>
      <c r="B1092">
        <v>1</v>
      </c>
      <c r="C1092">
        <v>18</v>
      </c>
      <c r="D1092">
        <v>18</v>
      </c>
      <c r="E1092" t="s">
        <v>21</v>
      </c>
      <c r="G1092" s="154">
        <f>SUM(P1092:W1092)</f>
        <v>1</v>
      </c>
      <c r="H1092" t="s">
        <v>730</v>
      </c>
      <c r="I1092" t="s">
        <v>85</v>
      </c>
      <c r="J1092" t="s">
        <v>74</v>
      </c>
      <c r="K1092" t="s">
        <v>91</v>
      </c>
      <c r="L1092">
        <v>222</v>
      </c>
      <c r="M1092" t="s">
        <v>93</v>
      </c>
      <c r="N1092" t="s">
        <v>96</v>
      </c>
      <c r="P1092" s="154">
        <f>IF(ISERROR(VLOOKUP($H1092,Validation!$L$2:$L$64,1,FALSE)),0,1)</f>
        <v>1</v>
      </c>
      <c r="Q1092" s="154">
        <f>IF(ISERROR(VLOOKUP($H1092,Validation!$M$2:$M$64,1,FALSE)),0,1)</f>
        <v>0</v>
      </c>
      <c r="R1092" s="158">
        <f>IF(ISERROR(VLOOKUP($H1092,Validation!$N$2:$N$64,1,FALSE)),0,1)</f>
        <v>0</v>
      </c>
      <c r="S1092" s="154">
        <f>IF(ISERROR(VLOOKUP($H1092,Validation!$O$2:$O$64,1,FALSE)),0,1)</f>
        <v>0</v>
      </c>
      <c r="T1092" s="154">
        <f>IF(ISERROR(VLOOKUP($H1092,Validation!$P$2:$P$64,1,FALSE)),0,1)</f>
        <v>0</v>
      </c>
      <c r="U1092" s="154">
        <f>IF(ISERROR(VLOOKUP($H1092,Validation!$Q$2:$Q$64,1,FALSE)),0,1)</f>
        <v>0</v>
      </c>
      <c r="V1092" s="154">
        <f>IF(ISERROR(VLOOKUP($H1092,Validation!$R$2:$R$64,1,FALSE)),0,1)</f>
        <v>0</v>
      </c>
      <c r="W1092" s="154">
        <f>IF(ISERROR(VLOOKUP($H1092,Validation!$S$2:$S$64,1,FALSE)),0,1)</f>
        <v>0</v>
      </c>
    </row>
    <row r="1093" spans="1:23" ht="15.75" x14ac:dyDescent="0.25">
      <c r="A1093" s="155">
        <v>2014</v>
      </c>
      <c r="B1093">
        <v>1</v>
      </c>
      <c r="C1093">
        <v>19</v>
      </c>
      <c r="D1093">
        <v>19</v>
      </c>
      <c r="E1093" t="s">
        <v>32</v>
      </c>
      <c r="G1093" s="154">
        <f>SUM(P1093:W1093)</f>
        <v>0</v>
      </c>
      <c r="H1093" t="s">
        <v>4298</v>
      </c>
      <c r="I1093" t="s">
        <v>79</v>
      </c>
      <c r="J1093" t="s">
        <v>74</v>
      </c>
      <c r="K1093" t="s">
        <v>99</v>
      </c>
      <c r="L1093">
        <v>175</v>
      </c>
      <c r="M1093" t="s">
        <v>73</v>
      </c>
      <c r="N1093" t="s">
        <v>3396</v>
      </c>
      <c r="P1093" s="154">
        <f>IF(ISERROR(VLOOKUP($H1093,Validation!$L$2:$L$64,1,FALSE)),0,1)</f>
        <v>0</v>
      </c>
      <c r="Q1093" s="154">
        <f>IF(ISERROR(VLOOKUP($H1093,Validation!$M$2:$M$64,1,FALSE)),0,1)</f>
        <v>0</v>
      </c>
      <c r="R1093" s="158">
        <f>IF(ISERROR(VLOOKUP($H1093,Validation!$N$2:$N$64,1,FALSE)),0,1)</f>
        <v>0</v>
      </c>
      <c r="S1093" s="154">
        <f>IF(ISERROR(VLOOKUP($H1093,Validation!$O$2:$O$64,1,FALSE)),0,1)</f>
        <v>0</v>
      </c>
      <c r="T1093" s="154">
        <f>IF(ISERROR(VLOOKUP($H1093,Validation!$P$2:$P$64,1,FALSE)),0,1)</f>
        <v>0</v>
      </c>
      <c r="U1093" s="154">
        <f>IF(ISERROR(VLOOKUP($H1093,Validation!$Q$2:$Q$64,1,FALSE)),0,1)</f>
        <v>0</v>
      </c>
      <c r="V1093" s="154">
        <f>IF(ISERROR(VLOOKUP($H1093,Validation!$R$2:$R$64,1,FALSE)),0,1)</f>
        <v>0</v>
      </c>
      <c r="W1093" s="154">
        <f>IF(ISERROR(VLOOKUP($H1093,Validation!$S$2:$S$64,1,FALSE)),0,1)</f>
        <v>0</v>
      </c>
    </row>
    <row r="1094" spans="1:23" ht="15.75" x14ac:dyDescent="0.25">
      <c r="A1094" s="155">
        <v>2014</v>
      </c>
      <c r="B1094">
        <v>1</v>
      </c>
      <c r="C1094">
        <v>20</v>
      </c>
      <c r="D1094">
        <v>20</v>
      </c>
      <c r="E1094" t="s">
        <v>13</v>
      </c>
      <c r="F1094" t="s">
        <v>4299</v>
      </c>
      <c r="G1094" s="154">
        <f>SUM(P1094:W1094)</f>
        <v>0</v>
      </c>
      <c r="H1094" t="s">
        <v>213</v>
      </c>
      <c r="I1094" t="s">
        <v>70</v>
      </c>
      <c r="J1094" t="s">
        <v>74</v>
      </c>
      <c r="K1094" t="s">
        <v>78</v>
      </c>
      <c r="L1094">
        <v>172</v>
      </c>
      <c r="M1094" t="s">
        <v>93</v>
      </c>
      <c r="N1094" t="s">
        <v>3422</v>
      </c>
      <c r="P1094" s="154">
        <f>IF(ISERROR(VLOOKUP($H1094,Validation!$L$2:$L$64,1,FALSE)),0,1)</f>
        <v>0</v>
      </c>
      <c r="Q1094" s="154">
        <f>IF(ISERROR(VLOOKUP($H1094,Validation!$M$2:$M$64,1,FALSE)),0,1)</f>
        <v>0</v>
      </c>
      <c r="R1094" s="158">
        <f>IF(ISERROR(VLOOKUP($H1094,Validation!$N$2:$N$64,1,FALSE)),0,1)</f>
        <v>0</v>
      </c>
      <c r="S1094" s="154">
        <f>IF(ISERROR(VLOOKUP($H1094,Validation!$O$2:$O$64,1,FALSE)),0,1)</f>
        <v>0</v>
      </c>
      <c r="T1094" s="154">
        <f>IF(ISERROR(VLOOKUP($H1094,Validation!$P$2:$P$64,1,FALSE)),0,1)</f>
        <v>0</v>
      </c>
      <c r="U1094" s="154">
        <f>IF(ISERROR(VLOOKUP($H1094,Validation!$Q$2:$Q$64,1,FALSE)),0,1)</f>
        <v>0</v>
      </c>
      <c r="V1094" s="154">
        <f>IF(ISERROR(VLOOKUP($H1094,Validation!$R$2:$R$64,1,FALSE)),0,1)</f>
        <v>0</v>
      </c>
      <c r="W1094" s="154">
        <f>IF(ISERROR(VLOOKUP($H1094,Validation!$S$2:$S$64,1,FALSE)),0,1)</f>
        <v>0</v>
      </c>
    </row>
    <row r="1095" spans="1:23" ht="15.75" x14ac:dyDescent="0.25">
      <c r="A1095" s="155">
        <v>2014</v>
      </c>
      <c r="B1095">
        <v>1</v>
      </c>
      <c r="C1095">
        <v>21</v>
      </c>
      <c r="D1095">
        <v>21</v>
      </c>
      <c r="E1095" t="s">
        <v>31</v>
      </c>
      <c r="G1095" s="154">
        <f>SUM(P1095:W1095)</f>
        <v>1</v>
      </c>
      <c r="H1095" t="s">
        <v>4300</v>
      </c>
      <c r="I1095" t="s">
        <v>70</v>
      </c>
      <c r="J1095" t="s">
        <v>71</v>
      </c>
      <c r="K1095" t="s">
        <v>99</v>
      </c>
      <c r="L1095">
        <v>170</v>
      </c>
      <c r="M1095" t="s">
        <v>73</v>
      </c>
      <c r="N1095" t="s">
        <v>1098</v>
      </c>
      <c r="P1095" s="154">
        <f>IF(ISERROR(VLOOKUP($H1095,Validation!$L$2:$L$64,1,FALSE)),0,1)</f>
        <v>0</v>
      </c>
      <c r="Q1095" s="154">
        <f>IF(ISERROR(VLOOKUP($H1095,Validation!$M$2:$M$64,1,FALSE)),0,1)</f>
        <v>0</v>
      </c>
      <c r="R1095" s="158">
        <f>IF(ISERROR(VLOOKUP($H1095,Validation!$N$2:$N$64,1,FALSE)),0,1)</f>
        <v>0</v>
      </c>
      <c r="S1095" s="154">
        <f>IF(ISERROR(VLOOKUP($H1095,Validation!$O$2:$O$64,1,FALSE)),0,1)</f>
        <v>1</v>
      </c>
      <c r="T1095" s="154">
        <f>IF(ISERROR(VLOOKUP($H1095,Validation!$P$2:$P$64,1,FALSE)),0,1)</f>
        <v>0</v>
      </c>
      <c r="U1095" s="154">
        <f>IF(ISERROR(VLOOKUP($H1095,Validation!$Q$2:$Q$64,1,FALSE)),0,1)</f>
        <v>0</v>
      </c>
      <c r="V1095" s="154">
        <f>IF(ISERROR(VLOOKUP($H1095,Validation!$R$2:$R$64,1,FALSE)),0,1)</f>
        <v>0</v>
      </c>
      <c r="W1095" s="154">
        <f>IF(ISERROR(VLOOKUP($H1095,Validation!$S$2:$S$64,1,FALSE)),0,1)</f>
        <v>0</v>
      </c>
    </row>
    <row r="1096" spans="1:23" ht="15.75" x14ac:dyDescent="0.25">
      <c r="A1096" s="155">
        <v>2014</v>
      </c>
      <c r="B1096">
        <v>1</v>
      </c>
      <c r="C1096">
        <v>22</v>
      </c>
      <c r="D1096">
        <v>22</v>
      </c>
      <c r="E1096" t="s">
        <v>29</v>
      </c>
      <c r="G1096" s="154">
        <f>SUM(P1096:W1096)</f>
        <v>1</v>
      </c>
      <c r="H1096" t="s">
        <v>857</v>
      </c>
      <c r="I1096" t="s">
        <v>85</v>
      </c>
      <c r="J1096" t="s">
        <v>88</v>
      </c>
      <c r="K1096" t="s">
        <v>72</v>
      </c>
      <c r="L1096">
        <v>181</v>
      </c>
      <c r="M1096" t="s">
        <v>89</v>
      </c>
      <c r="N1096" t="s">
        <v>3284</v>
      </c>
      <c r="P1096" s="154">
        <f>IF(ISERROR(VLOOKUP($H1096,Validation!$L$2:$L$64,1,FALSE)),0,1)</f>
        <v>0</v>
      </c>
      <c r="Q1096" s="154">
        <f>IF(ISERROR(VLOOKUP($H1096,Validation!$M$2:$M$64,1,FALSE)),0,1)</f>
        <v>0</v>
      </c>
      <c r="R1096" s="158">
        <f>IF(ISERROR(VLOOKUP($H1096,Validation!$N$2:$N$64,1,FALSE)),0,1)</f>
        <v>0</v>
      </c>
      <c r="S1096" s="154">
        <f>IF(ISERROR(VLOOKUP($H1096,Validation!$O$2:$O$64,1,FALSE)),0,1)</f>
        <v>0</v>
      </c>
      <c r="T1096" s="154">
        <f>IF(ISERROR(VLOOKUP($H1096,Validation!$P$2:$P$64,1,FALSE)),0,1)</f>
        <v>0</v>
      </c>
      <c r="U1096" s="154">
        <f>IF(ISERROR(VLOOKUP($H1096,Validation!$Q$2:$Q$64,1,FALSE)),0,1)</f>
        <v>0</v>
      </c>
      <c r="V1096" s="154">
        <f>IF(ISERROR(VLOOKUP($H1096,Validation!$R$2:$R$64,1,FALSE)),0,1)</f>
        <v>0</v>
      </c>
      <c r="W1096" s="154">
        <f>IF(ISERROR(VLOOKUP($H1096,Validation!$S$2:$S$64,1,FALSE)),0,1)</f>
        <v>1</v>
      </c>
    </row>
    <row r="1097" spans="1:23" ht="15.75" x14ac:dyDescent="0.25">
      <c r="A1097" s="155">
        <v>2014</v>
      </c>
      <c r="B1097">
        <v>1</v>
      </c>
      <c r="C1097">
        <v>23</v>
      </c>
      <c r="D1097">
        <v>23</v>
      </c>
      <c r="E1097" t="s">
        <v>15</v>
      </c>
      <c r="G1097" s="154">
        <f>SUM(P1097:W1097)</f>
        <v>0</v>
      </c>
      <c r="H1097" t="s">
        <v>359</v>
      </c>
      <c r="I1097" t="s">
        <v>70</v>
      </c>
      <c r="J1097" t="s">
        <v>71</v>
      </c>
      <c r="K1097" t="s">
        <v>72</v>
      </c>
      <c r="L1097">
        <v>192</v>
      </c>
      <c r="M1097" t="s">
        <v>82</v>
      </c>
      <c r="N1097" t="s">
        <v>1121</v>
      </c>
      <c r="P1097" s="154">
        <f>IF(ISERROR(VLOOKUP($H1097,Validation!$L$2:$L$64,1,FALSE)),0,1)</f>
        <v>0</v>
      </c>
      <c r="Q1097" s="154">
        <f>IF(ISERROR(VLOOKUP($H1097,Validation!$M$2:$M$64,1,FALSE)),0,1)</f>
        <v>0</v>
      </c>
      <c r="R1097" s="158">
        <f>IF(ISERROR(VLOOKUP($H1097,Validation!$N$2:$N$64,1,FALSE)),0,1)</f>
        <v>0</v>
      </c>
      <c r="S1097" s="154">
        <f>IF(ISERROR(VLOOKUP($H1097,Validation!$O$2:$O$64,1,FALSE)),0,1)</f>
        <v>0</v>
      </c>
      <c r="T1097" s="154">
        <f>IF(ISERROR(VLOOKUP($H1097,Validation!$P$2:$P$64,1,FALSE)),0,1)</f>
        <v>0</v>
      </c>
      <c r="U1097" s="154">
        <f>IF(ISERROR(VLOOKUP($H1097,Validation!$Q$2:$Q$64,1,FALSE)),0,1)</f>
        <v>0</v>
      </c>
      <c r="V1097" s="154">
        <f>IF(ISERROR(VLOOKUP($H1097,Validation!$R$2:$R$64,1,FALSE)),0,1)</f>
        <v>0</v>
      </c>
      <c r="W1097" s="154">
        <f>IF(ISERROR(VLOOKUP($H1097,Validation!$S$2:$S$64,1,FALSE)),0,1)</f>
        <v>0</v>
      </c>
    </row>
    <row r="1098" spans="1:23" ht="15.75" x14ac:dyDescent="0.25">
      <c r="A1098" s="155">
        <v>2014</v>
      </c>
      <c r="B1098">
        <v>1</v>
      </c>
      <c r="C1098">
        <v>24</v>
      </c>
      <c r="D1098">
        <v>24</v>
      </c>
      <c r="E1098" t="s">
        <v>34</v>
      </c>
      <c r="F1098" t="s">
        <v>4301</v>
      </c>
      <c r="G1098" s="154">
        <f>SUM(P1098:W1098)</f>
        <v>0</v>
      </c>
      <c r="H1098" t="s">
        <v>4302</v>
      </c>
      <c r="I1098" t="s">
        <v>70</v>
      </c>
      <c r="J1098" t="s">
        <v>71</v>
      </c>
      <c r="K1098" t="s">
        <v>72</v>
      </c>
      <c r="L1098">
        <v>179</v>
      </c>
      <c r="M1098" t="s">
        <v>73</v>
      </c>
      <c r="N1098" t="s">
        <v>1076</v>
      </c>
      <c r="P1098" s="154">
        <f>IF(ISERROR(VLOOKUP($H1098,Validation!$L$2:$L$64,1,FALSE)),0,1)</f>
        <v>0</v>
      </c>
      <c r="Q1098" s="154">
        <f>IF(ISERROR(VLOOKUP($H1098,Validation!$M$2:$M$64,1,FALSE)),0,1)</f>
        <v>0</v>
      </c>
      <c r="R1098" s="158">
        <f>IF(ISERROR(VLOOKUP($H1098,Validation!$N$2:$N$64,1,FALSE)),0,1)</f>
        <v>0</v>
      </c>
      <c r="S1098" s="154">
        <f>IF(ISERROR(VLOOKUP($H1098,Validation!$O$2:$O$64,1,FALSE)),0,1)</f>
        <v>0</v>
      </c>
      <c r="T1098" s="154">
        <f>IF(ISERROR(VLOOKUP($H1098,Validation!$P$2:$P$64,1,FALSE)),0,1)</f>
        <v>0</v>
      </c>
      <c r="U1098" s="154">
        <f>IF(ISERROR(VLOOKUP($H1098,Validation!$Q$2:$Q$64,1,FALSE)),0,1)</f>
        <v>0</v>
      </c>
      <c r="V1098" s="154">
        <f>IF(ISERROR(VLOOKUP($H1098,Validation!$R$2:$R$64,1,FALSE)),0,1)</f>
        <v>0</v>
      </c>
      <c r="W1098" s="154">
        <f>IF(ISERROR(VLOOKUP($H1098,Validation!$S$2:$S$64,1,FALSE)),0,1)</f>
        <v>0</v>
      </c>
    </row>
    <row r="1099" spans="1:23" ht="15.75" x14ac:dyDescent="0.25">
      <c r="A1099" s="155">
        <v>2014</v>
      </c>
      <c r="B1099">
        <v>1</v>
      </c>
      <c r="C1099">
        <v>25</v>
      </c>
      <c r="D1099">
        <v>25</v>
      </c>
      <c r="E1099" t="s">
        <v>9</v>
      </c>
      <c r="G1099" s="154">
        <f>SUM(P1099:W1099)</f>
        <v>1</v>
      </c>
      <c r="H1099" t="s">
        <v>197</v>
      </c>
      <c r="I1099" t="s">
        <v>85</v>
      </c>
      <c r="J1099" t="s">
        <v>80</v>
      </c>
      <c r="K1099" t="s">
        <v>72</v>
      </c>
      <c r="L1099">
        <v>167</v>
      </c>
      <c r="M1099" t="s">
        <v>102</v>
      </c>
      <c r="N1099" t="s">
        <v>4303</v>
      </c>
      <c r="P1099" s="154">
        <f>IF(ISERROR(VLOOKUP($H1099,Validation!$L$2:$L$64,1,FALSE)),0,1)</f>
        <v>1</v>
      </c>
      <c r="Q1099" s="154">
        <f>IF(ISERROR(VLOOKUP($H1099,Validation!$M$2:$M$64,1,FALSE)),0,1)</f>
        <v>0</v>
      </c>
      <c r="R1099" s="158">
        <f>IF(ISERROR(VLOOKUP($H1099,Validation!$N$2:$N$64,1,FALSE)),0,1)</f>
        <v>0</v>
      </c>
      <c r="S1099" s="154">
        <f>IF(ISERROR(VLOOKUP($H1099,Validation!$O$2:$O$64,1,FALSE)),0,1)</f>
        <v>0</v>
      </c>
      <c r="T1099" s="154">
        <f>IF(ISERROR(VLOOKUP($H1099,Validation!$P$2:$P$64,1,FALSE)),0,1)</f>
        <v>0</v>
      </c>
      <c r="U1099" s="154">
        <f>IF(ISERROR(VLOOKUP($H1099,Validation!$Q$2:$Q$64,1,FALSE)),0,1)</f>
        <v>0</v>
      </c>
      <c r="V1099" s="154">
        <f>IF(ISERROR(VLOOKUP($H1099,Validation!$R$2:$R$64,1,FALSE)),0,1)</f>
        <v>0</v>
      </c>
      <c r="W1099" s="154">
        <f>IF(ISERROR(VLOOKUP($H1099,Validation!$S$2:$S$64,1,FALSE)),0,1)</f>
        <v>0</v>
      </c>
    </row>
    <row r="1100" spans="1:23" ht="15.75" x14ac:dyDescent="0.25">
      <c r="A1100" s="155">
        <v>2014</v>
      </c>
      <c r="B1100">
        <v>1</v>
      </c>
      <c r="C1100">
        <v>26</v>
      </c>
      <c r="D1100">
        <v>26</v>
      </c>
      <c r="E1100" t="s">
        <v>22</v>
      </c>
      <c r="G1100" s="154">
        <f>SUM(P1100:W1100)</f>
        <v>0</v>
      </c>
      <c r="H1100" t="s">
        <v>708</v>
      </c>
      <c r="I1100" t="s">
        <v>85</v>
      </c>
      <c r="J1100" t="s">
        <v>81</v>
      </c>
      <c r="K1100" t="s">
        <v>86</v>
      </c>
      <c r="L1100">
        <v>175</v>
      </c>
      <c r="M1100" t="s">
        <v>82</v>
      </c>
      <c r="N1100" t="s">
        <v>3426</v>
      </c>
      <c r="P1100" s="154">
        <f>IF(ISERROR(VLOOKUP($H1100,Validation!$L$2:$L$64,1,FALSE)),0,1)</f>
        <v>0</v>
      </c>
      <c r="Q1100" s="154">
        <f>IF(ISERROR(VLOOKUP($H1100,Validation!$M$2:$M$64,1,FALSE)),0,1)</f>
        <v>0</v>
      </c>
      <c r="R1100" s="158">
        <f>IF(ISERROR(VLOOKUP($H1100,Validation!$N$2:$N$64,1,FALSE)),0,1)</f>
        <v>0</v>
      </c>
      <c r="S1100" s="154">
        <f>IF(ISERROR(VLOOKUP($H1100,Validation!$O$2:$O$64,1,FALSE)),0,1)</f>
        <v>0</v>
      </c>
      <c r="T1100" s="154">
        <f>IF(ISERROR(VLOOKUP($H1100,Validation!$P$2:$P$64,1,FALSE)),0,1)</f>
        <v>0</v>
      </c>
      <c r="U1100" s="154">
        <f>IF(ISERROR(VLOOKUP($H1100,Validation!$Q$2:$Q$64,1,FALSE)),0,1)</f>
        <v>0</v>
      </c>
      <c r="V1100" s="154">
        <f>IF(ISERROR(VLOOKUP($H1100,Validation!$R$2:$R$64,1,FALSE)),0,1)</f>
        <v>0</v>
      </c>
      <c r="W1100" s="154">
        <f>IF(ISERROR(VLOOKUP($H1100,Validation!$S$2:$S$64,1,FALSE)),0,1)</f>
        <v>0</v>
      </c>
    </row>
    <row r="1101" spans="1:23" ht="15.75" x14ac:dyDescent="0.25">
      <c r="A1101" s="155">
        <v>2014</v>
      </c>
      <c r="B1101">
        <v>1</v>
      </c>
      <c r="C1101">
        <v>27</v>
      </c>
      <c r="D1101">
        <v>27</v>
      </c>
      <c r="E1101" t="s">
        <v>30</v>
      </c>
      <c r="F1101" t="s">
        <v>4128</v>
      </c>
      <c r="G1101" s="154">
        <f>SUM(P1101:W1101)</f>
        <v>1</v>
      </c>
      <c r="H1101" t="s">
        <v>755</v>
      </c>
      <c r="I1101" t="s">
        <v>85</v>
      </c>
      <c r="J1101" t="s">
        <v>81</v>
      </c>
      <c r="K1101" t="s">
        <v>78</v>
      </c>
      <c r="L1101">
        <v>178</v>
      </c>
      <c r="M1101" t="s">
        <v>73</v>
      </c>
      <c r="N1101" t="s">
        <v>3396</v>
      </c>
      <c r="P1101" s="154">
        <f>IF(ISERROR(VLOOKUP($H1101,Validation!$L$2:$L$64,1,FALSE)),0,1)</f>
        <v>0</v>
      </c>
      <c r="Q1101" s="154">
        <f>IF(ISERROR(VLOOKUP($H1101,Validation!$M$2:$M$64,1,FALSE)),0,1)</f>
        <v>0</v>
      </c>
      <c r="R1101" s="158">
        <f>IF(ISERROR(VLOOKUP($H1101,Validation!$N$2:$N$64,1,FALSE)),0,1)</f>
        <v>1</v>
      </c>
      <c r="S1101" s="154">
        <f>IF(ISERROR(VLOOKUP($H1101,Validation!$O$2:$O$64,1,FALSE)),0,1)</f>
        <v>0</v>
      </c>
      <c r="T1101" s="154">
        <f>IF(ISERROR(VLOOKUP($H1101,Validation!$P$2:$P$64,1,FALSE)),0,1)</f>
        <v>0</v>
      </c>
      <c r="U1101" s="154">
        <f>IF(ISERROR(VLOOKUP($H1101,Validation!$Q$2:$Q$64,1,FALSE)),0,1)</f>
        <v>0</v>
      </c>
      <c r="V1101" s="154">
        <f>IF(ISERROR(VLOOKUP($H1101,Validation!$R$2:$R$64,1,FALSE)),0,1)</f>
        <v>0</v>
      </c>
      <c r="W1101" s="154">
        <f>IF(ISERROR(VLOOKUP($H1101,Validation!$S$2:$S$64,1,FALSE)),0,1)</f>
        <v>0</v>
      </c>
    </row>
    <row r="1102" spans="1:23" ht="15.75" x14ac:dyDescent="0.25">
      <c r="A1102" s="155">
        <v>2014</v>
      </c>
      <c r="B1102">
        <v>1</v>
      </c>
      <c r="C1102">
        <v>28</v>
      </c>
      <c r="D1102">
        <v>28</v>
      </c>
      <c r="E1102" t="s">
        <v>25</v>
      </c>
      <c r="F1102" t="s">
        <v>3525</v>
      </c>
      <c r="G1102" s="154">
        <f>SUM(P1102:W1102)</f>
        <v>0</v>
      </c>
      <c r="H1102" t="s">
        <v>4304</v>
      </c>
      <c r="I1102" t="s">
        <v>3660</v>
      </c>
      <c r="J1102" t="s">
        <v>71</v>
      </c>
      <c r="K1102" t="s">
        <v>78</v>
      </c>
      <c r="L1102">
        <v>175</v>
      </c>
      <c r="M1102" t="s">
        <v>73</v>
      </c>
      <c r="N1102" t="s">
        <v>3244</v>
      </c>
      <c r="P1102" s="154">
        <f>IF(ISERROR(VLOOKUP($H1102,Validation!$L$2:$L$64,1,FALSE)),0,1)</f>
        <v>0</v>
      </c>
      <c r="Q1102" s="154">
        <f>IF(ISERROR(VLOOKUP($H1102,Validation!$M$2:$M$64,1,FALSE)),0,1)</f>
        <v>0</v>
      </c>
      <c r="R1102" s="158">
        <f>IF(ISERROR(VLOOKUP($H1102,Validation!$N$2:$N$64,1,FALSE)),0,1)</f>
        <v>0</v>
      </c>
      <c r="S1102" s="154">
        <f>IF(ISERROR(VLOOKUP($H1102,Validation!$O$2:$O$64,1,FALSE)),0,1)</f>
        <v>0</v>
      </c>
      <c r="T1102" s="154">
        <f>IF(ISERROR(VLOOKUP($H1102,Validation!$P$2:$P$64,1,FALSE)),0,1)</f>
        <v>0</v>
      </c>
      <c r="U1102" s="154">
        <f>IF(ISERROR(VLOOKUP($H1102,Validation!$Q$2:$Q$64,1,FALSE)),0,1)</f>
        <v>0</v>
      </c>
      <c r="V1102" s="154">
        <f>IF(ISERROR(VLOOKUP($H1102,Validation!$R$2:$R$64,1,FALSE)),0,1)</f>
        <v>0</v>
      </c>
      <c r="W1102" s="154">
        <f>IF(ISERROR(VLOOKUP($H1102,Validation!$S$2:$S$64,1,FALSE)),0,1)</f>
        <v>0</v>
      </c>
    </row>
    <row r="1103" spans="1:23" ht="15.75" x14ac:dyDescent="0.25">
      <c r="A1103" s="155">
        <v>2014</v>
      </c>
      <c r="B1103">
        <v>1</v>
      </c>
      <c r="C1103">
        <v>29</v>
      </c>
      <c r="D1103">
        <v>29</v>
      </c>
      <c r="E1103" t="s">
        <v>20</v>
      </c>
      <c r="G1103" s="154">
        <f>SUM(P1103:W1103)</f>
        <v>1</v>
      </c>
      <c r="H1103" t="s">
        <v>436</v>
      </c>
      <c r="I1103" t="s">
        <v>90</v>
      </c>
      <c r="J1103" t="s">
        <v>94</v>
      </c>
      <c r="K1103" t="s">
        <v>86</v>
      </c>
      <c r="L1103">
        <v>187</v>
      </c>
      <c r="M1103" t="s">
        <v>95</v>
      </c>
      <c r="N1103" t="s">
        <v>3451</v>
      </c>
      <c r="P1103" s="154">
        <f>IF(ISERROR(VLOOKUP($H1103,Validation!$L$2:$L$64,1,FALSE)),0,1)</f>
        <v>0</v>
      </c>
      <c r="Q1103" s="154">
        <f>IF(ISERROR(VLOOKUP($H1103,Validation!$M$2:$M$64,1,FALSE)),0,1)</f>
        <v>0</v>
      </c>
      <c r="R1103" s="158">
        <f>IF(ISERROR(VLOOKUP($H1103,Validation!$N$2:$N$64,1,FALSE)),0,1)</f>
        <v>0</v>
      </c>
      <c r="S1103" s="154">
        <f>IF(ISERROR(VLOOKUP($H1103,Validation!$O$2:$O$64,1,FALSE)),0,1)</f>
        <v>0</v>
      </c>
      <c r="T1103" s="154">
        <f>IF(ISERROR(VLOOKUP($H1103,Validation!$P$2:$P$64,1,FALSE)),0,1)</f>
        <v>0</v>
      </c>
      <c r="U1103" s="154">
        <f>IF(ISERROR(VLOOKUP($H1103,Validation!$Q$2:$Q$64,1,FALSE)),0,1)</f>
        <v>1</v>
      </c>
      <c r="V1103" s="154">
        <f>IF(ISERROR(VLOOKUP($H1103,Validation!$R$2:$R$64,1,FALSE)),0,1)</f>
        <v>0</v>
      </c>
      <c r="W1103" s="154">
        <f>IF(ISERROR(VLOOKUP($H1103,Validation!$S$2:$S$64,1,FALSE)),0,1)</f>
        <v>0</v>
      </c>
    </row>
    <row r="1104" spans="1:23" ht="15.75" x14ac:dyDescent="0.25">
      <c r="A1104" s="155">
        <v>2014</v>
      </c>
      <c r="B1104">
        <v>1</v>
      </c>
      <c r="C1104">
        <v>30</v>
      </c>
      <c r="D1104">
        <v>30</v>
      </c>
      <c r="E1104" t="s">
        <v>24</v>
      </c>
      <c r="G1104" s="154">
        <f>SUM(P1104:W1104)</f>
        <v>0</v>
      </c>
      <c r="H1104" t="s">
        <v>884</v>
      </c>
      <c r="I1104" t="s">
        <v>70</v>
      </c>
      <c r="J1104" t="s">
        <v>71</v>
      </c>
      <c r="K1104" t="s">
        <v>72</v>
      </c>
      <c r="L1104">
        <v>182</v>
      </c>
      <c r="M1104" t="s">
        <v>82</v>
      </c>
      <c r="N1104" t="s">
        <v>3234</v>
      </c>
      <c r="P1104" s="154">
        <f>IF(ISERROR(VLOOKUP($H1104,Validation!$L$2:$L$64,1,FALSE)),0,1)</f>
        <v>0</v>
      </c>
      <c r="Q1104" s="154">
        <f>IF(ISERROR(VLOOKUP($H1104,Validation!$M$2:$M$64,1,FALSE)),0,1)</f>
        <v>0</v>
      </c>
      <c r="R1104" s="158">
        <f>IF(ISERROR(VLOOKUP($H1104,Validation!$N$2:$N$64,1,FALSE)),0,1)</f>
        <v>0</v>
      </c>
      <c r="S1104" s="154">
        <f>IF(ISERROR(VLOOKUP($H1104,Validation!$O$2:$O$64,1,FALSE)),0,1)</f>
        <v>0</v>
      </c>
      <c r="T1104" s="154">
        <f>IF(ISERROR(VLOOKUP($H1104,Validation!$P$2:$P$64,1,FALSE)),0,1)</f>
        <v>0</v>
      </c>
      <c r="U1104" s="154">
        <f>IF(ISERROR(VLOOKUP($H1104,Validation!$Q$2:$Q$64,1,FALSE)),0,1)</f>
        <v>0</v>
      </c>
      <c r="V1104" s="154">
        <f>IF(ISERROR(VLOOKUP($H1104,Validation!$R$2:$R$64,1,FALSE)),0,1)</f>
        <v>0</v>
      </c>
      <c r="W1104" s="154">
        <f>IF(ISERROR(VLOOKUP($H1104,Validation!$S$2:$S$64,1,FALSE)),0,1)</f>
        <v>0</v>
      </c>
    </row>
    <row r="1105" spans="1:23" ht="15.75" x14ac:dyDescent="0.25">
      <c r="A1105" s="155">
        <v>2014</v>
      </c>
      <c r="B1105">
        <v>2</v>
      </c>
      <c r="C1105">
        <v>1</v>
      </c>
      <c r="D1105">
        <v>31</v>
      </c>
      <c r="E1105" t="s">
        <v>10</v>
      </c>
      <c r="G1105" s="154">
        <f>SUM(P1105:W1105)</f>
        <v>0</v>
      </c>
      <c r="H1105" t="s">
        <v>795</v>
      </c>
      <c r="I1105" t="s">
        <v>90</v>
      </c>
      <c r="J1105" t="s">
        <v>74</v>
      </c>
      <c r="K1105" t="s">
        <v>72</v>
      </c>
      <c r="L1105">
        <v>206</v>
      </c>
      <c r="M1105" t="s">
        <v>73</v>
      </c>
      <c r="N1105" t="s">
        <v>1073</v>
      </c>
      <c r="P1105" s="154">
        <f>IF(ISERROR(VLOOKUP($H1105,Validation!$L$2:$L$64,1,FALSE)),0,1)</f>
        <v>0</v>
      </c>
      <c r="Q1105" s="154">
        <f>IF(ISERROR(VLOOKUP($H1105,Validation!$M$2:$M$64,1,FALSE)),0,1)</f>
        <v>0</v>
      </c>
      <c r="R1105" s="158">
        <f>IF(ISERROR(VLOOKUP($H1105,Validation!$N$2:$N$64,1,FALSE)),0,1)</f>
        <v>0</v>
      </c>
      <c r="S1105" s="154">
        <f>IF(ISERROR(VLOOKUP($H1105,Validation!$O$2:$O$64,1,FALSE)),0,1)</f>
        <v>0</v>
      </c>
      <c r="T1105" s="154">
        <f>IF(ISERROR(VLOOKUP($H1105,Validation!$P$2:$P$64,1,FALSE)),0,1)</f>
        <v>0</v>
      </c>
      <c r="U1105" s="154">
        <f>IF(ISERROR(VLOOKUP($H1105,Validation!$Q$2:$Q$64,1,FALSE)),0,1)</f>
        <v>0</v>
      </c>
      <c r="V1105" s="154">
        <f>IF(ISERROR(VLOOKUP($H1105,Validation!$R$2:$R$64,1,FALSE)),0,1)</f>
        <v>0</v>
      </c>
      <c r="W1105" s="154">
        <f>IF(ISERROR(VLOOKUP($H1105,Validation!$S$2:$S$64,1,FALSE)),0,1)</f>
        <v>0</v>
      </c>
    </row>
    <row r="1106" spans="1:23" ht="15.75" x14ac:dyDescent="0.25">
      <c r="A1106" s="155">
        <v>2014</v>
      </c>
      <c r="B1106">
        <v>2</v>
      </c>
      <c r="C1106">
        <v>2</v>
      </c>
      <c r="D1106">
        <v>32</v>
      </c>
      <c r="E1106" t="s">
        <v>19</v>
      </c>
      <c r="G1106" s="154">
        <f>SUM(P1106:W1106)</f>
        <v>0</v>
      </c>
      <c r="H1106" t="s">
        <v>4305</v>
      </c>
      <c r="I1106" t="s">
        <v>70</v>
      </c>
      <c r="J1106" t="s">
        <v>71</v>
      </c>
      <c r="K1106" t="s">
        <v>99</v>
      </c>
      <c r="L1106">
        <v>190</v>
      </c>
      <c r="M1106" t="s">
        <v>82</v>
      </c>
      <c r="N1106" t="s">
        <v>3234</v>
      </c>
      <c r="P1106" s="154">
        <f>IF(ISERROR(VLOOKUP($H1106,Validation!$L$2:$L$64,1,FALSE)),0,1)</f>
        <v>0</v>
      </c>
      <c r="Q1106" s="154">
        <f>IF(ISERROR(VLOOKUP($H1106,Validation!$M$2:$M$64,1,FALSE)),0,1)</f>
        <v>0</v>
      </c>
      <c r="R1106" s="158">
        <f>IF(ISERROR(VLOOKUP($H1106,Validation!$N$2:$N$64,1,FALSE)),0,1)</f>
        <v>0</v>
      </c>
      <c r="S1106" s="154">
        <f>IF(ISERROR(VLOOKUP($H1106,Validation!$O$2:$O$64,1,FALSE)),0,1)</f>
        <v>0</v>
      </c>
      <c r="T1106" s="154">
        <f>IF(ISERROR(VLOOKUP($H1106,Validation!$P$2:$P$64,1,FALSE)),0,1)</f>
        <v>0</v>
      </c>
      <c r="U1106" s="154">
        <f>IF(ISERROR(VLOOKUP($H1106,Validation!$Q$2:$Q$64,1,FALSE)),0,1)</f>
        <v>0</v>
      </c>
      <c r="V1106" s="154">
        <f>IF(ISERROR(VLOOKUP($H1106,Validation!$R$2:$R$64,1,FALSE)),0,1)</f>
        <v>0</v>
      </c>
      <c r="W1106" s="154">
        <f>IF(ISERROR(VLOOKUP($H1106,Validation!$S$2:$S$64,1,FALSE)),0,1)</f>
        <v>0</v>
      </c>
    </row>
    <row r="1107" spans="1:23" ht="15.75" x14ac:dyDescent="0.25">
      <c r="A1107" s="155">
        <v>2014</v>
      </c>
      <c r="B1107">
        <v>2</v>
      </c>
      <c r="C1107">
        <v>3</v>
      </c>
      <c r="D1107">
        <v>33</v>
      </c>
      <c r="E1107" t="s">
        <v>31</v>
      </c>
      <c r="F1107" t="s">
        <v>3599</v>
      </c>
      <c r="G1107" s="154">
        <f>SUM(P1107:W1107)</f>
        <v>0</v>
      </c>
      <c r="H1107" t="s">
        <v>347</v>
      </c>
      <c r="I1107" t="s">
        <v>3270</v>
      </c>
      <c r="J1107" t="s">
        <v>81</v>
      </c>
      <c r="K1107" t="s">
        <v>72</v>
      </c>
      <c r="L1107">
        <v>180</v>
      </c>
      <c r="M1107" t="s">
        <v>87</v>
      </c>
      <c r="N1107" t="s">
        <v>1238</v>
      </c>
      <c r="P1107" s="154">
        <f>IF(ISERROR(VLOOKUP($H1107,Validation!$L$2:$L$64,1,FALSE)),0,1)</f>
        <v>0</v>
      </c>
      <c r="Q1107" s="154">
        <f>IF(ISERROR(VLOOKUP($H1107,Validation!$M$2:$M$64,1,FALSE)),0,1)</f>
        <v>0</v>
      </c>
      <c r="R1107" s="158">
        <f>IF(ISERROR(VLOOKUP($H1107,Validation!$N$2:$N$64,1,FALSE)),0,1)</f>
        <v>0</v>
      </c>
      <c r="S1107" s="154">
        <f>IF(ISERROR(VLOOKUP($H1107,Validation!$O$2:$O$64,1,FALSE)),0,1)</f>
        <v>0</v>
      </c>
      <c r="T1107" s="154">
        <f>IF(ISERROR(VLOOKUP($H1107,Validation!$P$2:$P$64,1,FALSE)),0,1)</f>
        <v>0</v>
      </c>
      <c r="U1107" s="154">
        <f>IF(ISERROR(VLOOKUP($H1107,Validation!$Q$2:$Q$64,1,FALSE)),0,1)</f>
        <v>0</v>
      </c>
      <c r="V1107" s="154">
        <f>IF(ISERROR(VLOOKUP($H1107,Validation!$R$2:$R$64,1,FALSE)),0,1)</f>
        <v>0</v>
      </c>
      <c r="W1107" s="154">
        <f>IF(ISERROR(VLOOKUP($H1107,Validation!$S$2:$S$64,1,FALSE)),0,1)</f>
        <v>0</v>
      </c>
    </row>
    <row r="1108" spans="1:23" ht="15.75" x14ac:dyDescent="0.25">
      <c r="A1108" s="155">
        <v>2014</v>
      </c>
      <c r="B1108">
        <v>2</v>
      </c>
      <c r="C1108">
        <v>4</v>
      </c>
      <c r="D1108">
        <v>34</v>
      </c>
      <c r="E1108" t="s">
        <v>12</v>
      </c>
      <c r="G1108" s="154">
        <f>SUM(P1108:W1108)</f>
        <v>0</v>
      </c>
      <c r="H1108" t="s">
        <v>686</v>
      </c>
      <c r="I1108" t="s">
        <v>121</v>
      </c>
      <c r="J1108" t="s">
        <v>71</v>
      </c>
      <c r="K1108" t="s">
        <v>91</v>
      </c>
      <c r="L1108">
        <v>178</v>
      </c>
      <c r="M1108" t="s">
        <v>87</v>
      </c>
      <c r="N1108" t="s">
        <v>3257</v>
      </c>
      <c r="P1108" s="154">
        <f>IF(ISERROR(VLOOKUP($H1108,Validation!$L$2:$L$64,1,FALSE)),0,1)</f>
        <v>0</v>
      </c>
      <c r="Q1108" s="154">
        <f>IF(ISERROR(VLOOKUP($H1108,Validation!$M$2:$M$64,1,FALSE)),0,1)</f>
        <v>0</v>
      </c>
      <c r="R1108" s="158">
        <f>IF(ISERROR(VLOOKUP($H1108,Validation!$N$2:$N$64,1,FALSE)),0,1)</f>
        <v>0</v>
      </c>
      <c r="S1108" s="154">
        <f>IF(ISERROR(VLOOKUP($H1108,Validation!$O$2:$O$64,1,FALSE)),0,1)</f>
        <v>0</v>
      </c>
      <c r="T1108" s="154">
        <f>IF(ISERROR(VLOOKUP($H1108,Validation!$P$2:$P$64,1,FALSE)),0,1)</f>
        <v>0</v>
      </c>
      <c r="U1108" s="154">
        <f>IF(ISERROR(VLOOKUP($H1108,Validation!$Q$2:$Q$64,1,FALSE)),0,1)</f>
        <v>0</v>
      </c>
      <c r="V1108" s="154">
        <f>IF(ISERROR(VLOOKUP($H1108,Validation!$R$2:$R$64,1,FALSE)),0,1)</f>
        <v>0</v>
      </c>
      <c r="W1108" s="154">
        <f>IF(ISERROR(VLOOKUP($H1108,Validation!$S$2:$S$64,1,FALSE)),0,1)</f>
        <v>0</v>
      </c>
    </row>
    <row r="1109" spans="1:23" ht="15.75" x14ac:dyDescent="0.25">
      <c r="A1109" s="155">
        <v>2014</v>
      </c>
      <c r="B1109">
        <v>2</v>
      </c>
      <c r="C1109">
        <v>5</v>
      </c>
      <c r="D1109">
        <v>35</v>
      </c>
      <c r="E1109" t="s">
        <v>32</v>
      </c>
      <c r="F1109" t="s">
        <v>4306</v>
      </c>
      <c r="G1109" s="154">
        <f>SUM(P1109:W1109)</f>
        <v>0</v>
      </c>
      <c r="H1109" t="s">
        <v>465</v>
      </c>
      <c r="I1109" t="s">
        <v>79</v>
      </c>
      <c r="J1109" t="s">
        <v>80</v>
      </c>
      <c r="K1109" t="s">
        <v>75</v>
      </c>
      <c r="L1109">
        <v>189</v>
      </c>
      <c r="M1109" t="s">
        <v>3221</v>
      </c>
      <c r="N1109" t="s">
        <v>4307</v>
      </c>
      <c r="P1109" s="154">
        <f>IF(ISERROR(VLOOKUP($H1109,Validation!$L$2:$L$64,1,FALSE)),0,1)</f>
        <v>0</v>
      </c>
      <c r="Q1109" s="154">
        <f>IF(ISERROR(VLOOKUP($H1109,Validation!$M$2:$M$64,1,FALSE)),0,1)</f>
        <v>0</v>
      </c>
      <c r="R1109" s="158">
        <f>IF(ISERROR(VLOOKUP($H1109,Validation!$N$2:$N$64,1,FALSE)),0,1)</f>
        <v>0</v>
      </c>
      <c r="S1109" s="154">
        <f>IF(ISERROR(VLOOKUP($H1109,Validation!$O$2:$O$64,1,FALSE)),0,1)</f>
        <v>0</v>
      </c>
      <c r="T1109" s="154">
        <f>IF(ISERROR(VLOOKUP($H1109,Validation!$P$2:$P$64,1,FALSE)),0,1)</f>
        <v>0</v>
      </c>
      <c r="U1109" s="154">
        <f>IF(ISERROR(VLOOKUP($H1109,Validation!$Q$2:$Q$64,1,FALSE)),0,1)</f>
        <v>0</v>
      </c>
      <c r="V1109" s="154">
        <f>IF(ISERROR(VLOOKUP($H1109,Validation!$R$2:$R$64,1,FALSE)),0,1)</f>
        <v>0</v>
      </c>
      <c r="W1109" s="154">
        <f>IF(ISERROR(VLOOKUP($H1109,Validation!$S$2:$S$64,1,FALSE)),0,1)</f>
        <v>0</v>
      </c>
    </row>
    <row r="1110" spans="1:23" ht="15.75" x14ac:dyDescent="0.25">
      <c r="A1110" s="155">
        <v>2014</v>
      </c>
      <c r="B1110">
        <v>2</v>
      </c>
      <c r="C1110">
        <v>6</v>
      </c>
      <c r="D1110">
        <v>36</v>
      </c>
      <c r="E1110" t="s">
        <v>34</v>
      </c>
      <c r="G1110" s="154">
        <f>SUM(P1110:W1110)</f>
        <v>0</v>
      </c>
      <c r="H1110" t="s">
        <v>754</v>
      </c>
      <c r="I1110" t="s">
        <v>121</v>
      </c>
      <c r="J1110" t="s">
        <v>74</v>
      </c>
      <c r="K1110" t="s">
        <v>77</v>
      </c>
      <c r="L1110">
        <v>192</v>
      </c>
      <c r="M1110" t="s">
        <v>76</v>
      </c>
      <c r="N1110" t="s">
        <v>1245</v>
      </c>
      <c r="P1110" s="154">
        <f>IF(ISERROR(VLOOKUP($H1110,Validation!$L$2:$L$64,1,FALSE)),0,1)</f>
        <v>0</v>
      </c>
      <c r="Q1110" s="154">
        <f>IF(ISERROR(VLOOKUP($H1110,Validation!$M$2:$M$64,1,FALSE)),0,1)</f>
        <v>0</v>
      </c>
      <c r="R1110" s="158">
        <f>IF(ISERROR(VLOOKUP($H1110,Validation!$N$2:$N$64,1,FALSE)),0,1)</f>
        <v>0</v>
      </c>
      <c r="S1110" s="154">
        <f>IF(ISERROR(VLOOKUP($H1110,Validation!$O$2:$O$64,1,FALSE)),0,1)</f>
        <v>0</v>
      </c>
      <c r="T1110" s="154">
        <f>IF(ISERROR(VLOOKUP($H1110,Validation!$P$2:$P$64,1,FALSE)),0,1)</f>
        <v>0</v>
      </c>
      <c r="U1110" s="154">
        <f>IF(ISERROR(VLOOKUP($H1110,Validation!$Q$2:$Q$64,1,FALSE)),0,1)</f>
        <v>0</v>
      </c>
      <c r="V1110" s="154">
        <f>IF(ISERROR(VLOOKUP($H1110,Validation!$R$2:$R$64,1,FALSE)),0,1)</f>
        <v>0</v>
      </c>
      <c r="W1110" s="154">
        <f>IF(ISERROR(VLOOKUP($H1110,Validation!$S$2:$S$64,1,FALSE)),0,1)</f>
        <v>0</v>
      </c>
    </row>
    <row r="1111" spans="1:23" ht="15.75" x14ac:dyDescent="0.25">
      <c r="A1111" s="155">
        <v>2014</v>
      </c>
      <c r="B1111">
        <v>2</v>
      </c>
      <c r="C1111">
        <v>7</v>
      </c>
      <c r="D1111">
        <v>37</v>
      </c>
      <c r="E1111" t="s">
        <v>11</v>
      </c>
      <c r="G1111" s="154">
        <f>SUM(P1111:W1111)</f>
        <v>0</v>
      </c>
      <c r="H1111" t="s">
        <v>904</v>
      </c>
      <c r="I1111" t="s">
        <v>121</v>
      </c>
      <c r="J1111" t="s">
        <v>74</v>
      </c>
      <c r="K1111" t="s">
        <v>78</v>
      </c>
      <c r="L1111">
        <v>190</v>
      </c>
      <c r="M1111" t="s">
        <v>73</v>
      </c>
      <c r="N1111" t="s">
        <v>4308</v>
      </c>
      <c r="P1111" s="154">
        <f>IF(ISERROR(VLOOKUP($H1111,Validation!$L$2:$L$64,1,FALSE)),0,1)</f>
        <v>0</v>
      </c>
      <c r="Q1111" s="154">
        <f>IF(ISERROR(VLOOKUP($H1111,Validation!$M$2:$M$64,1,FALSE)),0,1)</f>
        <v>0</v>
      </c>
      <c r="R1111" s="158">
        <f>IF(ISERROR(VLOOKUP($H1111,Validation!$N$2:$N$64,1,FALSE)),0,1)</f>
        <v>0</v>
      </c>
      <c r="S1111" s="154">
        <f>IF(ISERROR(VLOOKUP($H1111,Validation!$O$2:$O$64,1,FALSE)),0,1)</f>
        <v>0</v>
      </c>
      <c r="T1111" s="154">
        <f>IF(ISERROR(VLOOKUP($H1111,Validation!$P$2:$P$64,1,FALSE)),0,1)</f>
        <v>0</v>
      </c>
      <c r="U1111" s="154">
        <f>IF(ISERROR(VLOOKUP($H1111,Validation!$Q$2:$Q$64,1,FALSE)),0,1)</f>
        <v>0</v>
      </c>
      <c r="V1111" s="154">
        <f>IF(ISERROR(VLOOKUP($H1111,Validation!$R$2:$R$64,1,FALSE)),0,1)</f>
        <v>0</v>
      </c>
      <c r="W1111" s="154">
        <f>IF(ISERROR(VLOOKUP($H1111,Validation!$S$2:$S$64,1,FALSE)),0,1)</f>
        <v>0</v>
      </c>
    </row>
    <row r="1112" spans="1:23" ht="15.75" x14ac:dyDescent="0.25">
      <c r="A1112" s="155">
        <v>2014</v>
      </c>
      <c r="B1112">
        <v>2</v>
      </c>
      <c r="C1112">
        <v>8</v>
      </c>
      <c r="D1112">
        <v>38</v>
      </c>
      <c r="E1112" t="s">
        <v>6</v>
      </c>
      <c r="F1112" t="s">
        <v>4309</v>
      </c>
      <c r="G1112" s="154">
        <f>SUM(P1112:W1112)</f>
        <v>0</v>
      </c>
      <c r="H1112" t="s">
        <v>646</v>
      </c>
      <c r="I1112" t="s">
        <v>79</v>
      </c>
      <c r="J1112" t="s">
        <v>94</v>
      </c>
      <c r="K1112" t="s">
        <v>91</v>
      </c>
      <c r="L1112">
        <v>167</v>
      </c>
      <c r="M1112" t="s">
        <v>98</v>
      </c>
      <c r="N1112" t="s">
        <v>1126</v>
      </c>
      <c r="P1112" s="154">
        <f>IF(ISERROR(VLOOKUP($H1112,Validation!$L$2:$L$64,1,FALSE)),0,1)</f>
        <v>0</v>
      </c>
      <c r="Q1112" s="154">
        <f>IF(ISERROR(VLOOKUP($H1112,Validation!$M$2:$M$64,1,FALSE)),0,1)</f>
        <v>0</v>
      </c>
      <c r="R1112" s="158">
        <f>IF(ISERROR(VLOOKUP($H1112,Validation!$N$2:$N$64,1,FALSE)),0,1)</f>
        <v>0</v>
      </c>
      <c r="S1112" s="154">
        <f>IF(ISERROR(VLOOKUP($H1112,Validation!$O$2:$O$64,1,FALSE)),0,1)</f>
        <v>0</v>
      </c>
      <c r="T1112" s="154">
        <f>IF(ISERROR(VLOOKUP($H1112,Validation!$P$2:$P$64,1,FALSE)),0,1)</f>
        <v>0</v>
      </c>
      <c r="U1112" s="154">
        <f>IF(ISERROR(VLOOKUP($H1112,Validation!$Q$2:$Q$64,1,FALSE)),0,1)</f>
        <v>0</v>
      </c>
      <c r="V1112" s="154">
        <f>IF(ISERROR(VLOOKUP($H1112,Validation!$R$2:$R$64,1,FALSE)),0,1)</f>
        <v>0</v>
      </c>
      <c r="W1112" s="154">
        <f>IF(ISERROR(VLOOKUP($H1112,Validation!$S$2:$S$64,1,FALSE)),0,1)</f>
        <v>0</v>
      </c>
    </row>
    <row r="1113" spans="1:23" ht="15.75" x14ac:dyDescent="0.25">
      <c r="A1113" s="155">
        <v>2014</v>
      </c>
      <c r="B1113">
        <v>2</v>
      </c>
      <c r="C1113">
        <v>9</v>
      </c>
      <c r="D1113">
        <v>39</v>
      </c>
      <c r="E1113" t="s">
        <v>1119</v>
      </c>
      <c r="F1113" t="s">
        <v>4310</v>
      </c>
      <c r="G1113" s="154">
        <f>SUM(P1113:W1113)</f>
        <v>0</v>
      </c>
      <c r="H1113" t="s">
        <v>394</v>
      </c>
      <c r="I1113" t="s">
        <v>121</v>
      </c>
      <c r="J1113" t="s">
        <v>80</v>
      </c>
      <c r="K1113" t="s">
        <v>72</v>
      </c>
      <c r="L1113">
        <v>180</v>
      </c>
      <c r="M1113" t="s">
        <v>3221</v>
      </c>
      <c r="N1113" t="s">
        <v>3615</v>
      </c>
      <c r="P1113" s="154">
        <f>IF(ISERROR(VLOOKUP($H1113,Validation!$L$2:$L$64,1,FALSE)),0,1)</f>
        <v>0</v>
      </c>
      <c r="Q1113" s="154">
        <f>IF(ISERROR(VLOOKUP($H1113,Validation!$M$2:$M$64,1,FALSE)),0,1)</f>
        <v>0</v>
      </c>
      <c r="R1113" s="158">
        <f>IF(ISERROR(VLOOKUP($H1113,Validation!$N$2:$N$64,1,FALSE)),0,1)</f>
        <v>0</v>
      </c>
      <c r="S1113" s="154">
        <f>IF(ISERROR(VLOOKUP($H1113,Validation!$O$2:$O$64,1,FALSE)),0,1)</f>
        <v>0</v>
      </c>
      <c r="T1113" s="154">
        <f>IF(ISERROR(VLOOKUP($H1113,Validation!$P$2:$P$64,1,FALSE)),0,1)</f>
        <v>0</v>
      </c>
      <c r="U1113" s="154">
        <f>IF(ISERROR(VLOOKUP($H1113,Validation!$Q$2:$Q$64,1,FALSE)),0,1)</f>
        <v>0</v>
      </c>
      <c r="V1113" s="154">
        <f>IF(ISERROR(VLOOKUP($H1113,Validation!$R$2:$R$64,1,FALSE)),0,1)</f>
        <v>0</v>
      </c>
      <c r="W1113" s="154">
        <f>IF(ISERROR(VLOOKUP($H1113,Validation!$S$2:$S$64,1,FALSE)),0,1)</f>
        <v>0</v>
      </c>
    </row>
    <row r="1114" spans="1:23" ht="15.75" x14ac:dyDescent="0.25">
      <c r="A1114" s="155">
        <v>2014</v>
      </c>
      <c r="B1114">
        <v>2</v>
      </c>
      <c r="C1114">
        <v>10</v>
      </c>
      <c r="D1114">
        <v>40</v>
      </c>
      <c r="E1114" t="s">
        <v>27</v>
      </c>
      <c r="G1114" s="154">
        <f>SUM(P1114:W1114)</f>
        <v>0</v>
      </c>
      <c r="H1114" t="s">
        <v>621</v>
      </c>
      <c r="I1114" t="s">
        <v>79</v>
      </c>
      <c r="J1114" t="s">
        <v>94</v>
      </c>
      <c r="K1114" t="s">
        <v>77</v>
      </c>
      <c r="L1114">
        <v>189</v>
      </c>
      <c r="M1114" t="s">
        <v>102</v>
      </c>
      <c r="N1114" t="s">
        <v>3277</v>
      </c>
      <c r="P1114" s="154">
        <f>IF(ISERROR(VLOOKUP($H1114,Validation!$L$2:$L$64,1,FALSE)),0,1)</f>
        <v>0</v>
      </c>
      <c r="Q1114" s="154">
        <f>IF(ISERROR(VLOOKUP($H1114,Validation!$M$2:$M$64,1,FALSE)),0,1)</f>
        <v>0</v>
      </c>
      <c r="R1114" s="158">
        <f>IF(ISERROR(VLOOKUP($H1114,Validation!$N$2:$N$64,1,FALSE)),0,1)</f>
        <v>0</v>
      </c>
      <c r="S1114" s="154">
        <f>IF(ISERROR(VLOOKUP($H1114,Validation!$O$2:$O$64,1,FALSE)),0,1)</f>
        <v>0</v>
      </c>
      <c r="T1114" s="154">
        <f>IF(ISERROR(VLOOKUP($H1114,Validation!$P$2:$P$64,1,FALSE)),0,1)</f>
        <v>0</v>
      </c>
      <c r="U1114" s="154">
        <f>IF(ISERROR(VLOOKUP($H1114,Validation!$Q$2:$Q$64,1,FALSE)),0,1)</f>
        <v>0</v>
      </c>
      <c r="V1114" s="154">
        <f>IF(ISERROR(VLOOKUP($H1114,Validation!$R$2:$R$64,1,FALSE)),0,1)</f>
        <v>0</v>
      </c>
      <c r="W1114" s="154">
        <f>IF(ISERROR(VLOOKUP($H1114,Validation!$S$2:$S$64,1,FALSE)),0,1)</f>
        <v>0</v>
      </c>
    </row>
    <row r="1115" spans="1:23" ht="15.75" x14ac:dyDescent="0.25">
      <c r="A1115" s="155">
        <v>2014</v>
      </c>
      <c r="B1115">
        <v>2</v>
      </c>
      <c r="C1115">
        <v>11</v>
      </c>
      <c r="D1115">
        <v>41</v>
      </c>
      <c r="E1115" t="s">
        <v>24</v>
      </c>
      <c r="G1115" s="154">
        <f>SUM(P1115:W1115)</f>
        <v>0</v>
      </c>
      <c r="H1115" t="s">
        <v>887</v>
      </c>
      <c r="I1115" t="s">
        <v>79</v>
      </c>
      <c r="J1115" t="s">
        <v>74</v>
      </c>
      <c r="K1115" t="s">
        <v>86</v>
      </c>
      <c r="L1115">
        <v>193</v>
      </c>
      <c r="M1115" t="s">
        <v>93</v>
      </c>
      <c r="N1115" t="s">
        <v>4311</v>
      </c>
      <c r="P1115" s="154">
        <f>IF(ISERROR(VLOOKUP($H1115,Validation!$L$2:$L$64,1,FALSE)),0,1)</f>
        <v>0</v>
      </c>
      <c r="Q1115" s="154">
        <f>IF(ISERROR(VLOOKUP($H1115,Validation!$M$2:$M$64,1,FALSE)),0,1)</f>
        <v>0</v>
      </c>
      <c r="R1115" s="158">
        <f>IF(ISERROR(VLOOKUP($H1115,Validation!$N$2:$N$64,1,FALSE)),0,1)</f>
        <v>0</v>
      </c>
      <c r="S1115" s="154">
        <f>IF(ISERROR(VLOOKUP($H1115,Validation!$O$2:$O$64,1,FALSE)),0,1)</f>
        <v>0</v>
      </c>
      <c r="T1115" s="154">
        <f>IF(ISERROR(VLOOKUP($H1115,Validation!$P$2:$P$64,1,FALSE)),0,1)</f>
        <v>0</v>
      </c>
      <c r="U1115" s="154">
        <f>IF(ISERROR(VLOOKUP($H1115,Validation!$Q$2:$Q$64,1,FALSE)),0,1)</f>
        <v>0</v>
      </c>
      <c r="V1115" s="154">
        <f>IF(ISERROR(VLOOKUP($H1115,Validation!$R$2:$R$64,1,FALSE)),0,1)</f>
        <v>0</v>
      </c>
      <c r="W1115" s="154">
        <f>IF(ISERROR(VLOOKUP($H1115,Validation!$S$2:$S$64,1,FALSE)),0,1)</f>
        <v>0</v>
      </c>
    </row>
    <row r="1116" spans="1:23" ht="15.75" x14ac:dyDescent="0.25">
      <c r="A1116" s="155">
        <v>2014</v>
      </c>
      <c r="B1116">
        <v>2</v>
      </c>
      <c r="C1116">
        <v>12</v>
      </c>
      <c r="D1116">
        <v>42</v>
      </c>
      <c r="E1116" t="s">
        <v>3081</v>
      </c>
      <c r="G1116" s="154">
        <f>SUM(P1116:W1116)</f>
        <v>0</v>
      </c>
      <c r="H1116" t="s">
        <v>847</v>
      </c>
      <c r="I1116" t="s">
        <v>90</v>
      </c>
      <c r="J1116" t="s">
        <v>81</v>
      </c>
      <c r="K1116" t="s">
        <v>75</v>
      </c>
      <c r="L1116">
        <v>203</v>
      </c>
      <c r="M1116" t="s">
        <v>92</v>
      </c>
      <c r="N1116" t="s">
        <v>3522</v>
      </c>
      <c r="P1116" s="154">
        <f>IF(ISERROR(VLOOKUP($H1116,Validation!$L$2:$L$64,1,FALSE)),0,1)</f>
        <v>0</v>
      </c>
      <c r="Q1116" s="154">
        <f>IF(ISERROR(VLOOKUP($H1116,Validation!$M$2:$M$64,1,FALSE)),0,1)</f>
        <v>0</v>
      </c>
      <c r="R1116" s="158">
        <f>IF(ISERROR(VLOOKUP($H1116,Validation!$N$2:$N$64,1,FALSE)),0,1)</f>
        <v>0</v>
      </c>
      <c r="S1116" s="154">
        <f>IF(ISERROR(VLOOKUP($H1116,Validation!$O$2:$O$64,1,FALSE)),0,1)</f>
        <v>0</v>
      </c>
      <c r="T1116" s="154">
        <f>IF(ISERROR(VLOOKUP($H1116,Validation!$P$2:$P$64,1,FALSE)),0,1)</f>
        <v>0</v>
      </c>
      <c r="U1116" s="154">
        <f>IF(ISERROR(VLOOKUP($H1116,Validation!$Q$2:$Q$64,1,FALSE)),0,1)</f>
        <v>0</v>
      </c>
      <c r="V1116" s="154">
        <f>IF(ISERROR(VLOOKUP($H1116,Validation!$R$2:$R$64,1,FALSE)),0,1)</f>
        <v>0</v>
      </c>
      <c r="W1116" s="154">
        <f>IF(ISERROR(VLOOKUP($H1116,Validation!$S$2:$S$64,1,FALSE)),0,1)</f>
        <v>0</v>
      </c>
    </row>
    <row r="1117" spans="1:23" ht="15.75" x14ac:dyDescent="0.25">
      <c r="A1117" s="155">
        <v>2014</v>
      </c>
      <c r="B1117">
        <v>2</v>
      </c>
      <c r="C1117">
        <v>13</v>
      </c>
      <c r="D1117">
        <v>43</v>
      </c>
      <c r="E1117" t="s">
        <v>61</v>
      </c>
      <c r="G1117" s="154">
        <f>SUM(P1117:W1117)</f>
        <v>0</v>
      </c>
      <c r="H1117" t="s">
        <v>581</v>
      </c>
      <c r="I1117" t="s">
        <v>70</v>
      </c>
      <c r="J1117" t="s">
        <v>74</v>
      </c>
      <c r="K1117" t="s">
        <v>77</v>
      </c>
      <c r="L1117">
        <v>183</v>
      </c>
      <c r="M1117" t="s">
        <v>73</v>
      </c>
      <c r="N1117" t="s">
        <v>3428</v>
      </c>
      <c r="P1117" s="154">
        <f>IF(ISERROR(VLOOKUP($H1117,Validation!$L$2:$L$64,1,FALSE)),0,1)</f>
        <v>0</v>
      </c>
      <c r="Q1117" s="154">
        <f>IF(ISERROR(VLOOKUP($H1117,Validation!$M$2:$M$64,1,FALSE)),0,1)</f>
        <v>0</v>
      </c>
      <c r="R1117" s="158">
        <f>IF(ISERROR(VLOOKUP($H1117,Validation!$N$2:$N$64,1,FALSE)),0,1)</f>
        <v>0</v>
      </c>
      <c r="S1117" s="154">
        <f>IF(ISERROR(VLOOKUP($H1117,Validation!$O$2:$O$64,1,FALSE)),0,1)</f>
        <v>0</v>
      </c>
      <c r="T1117" s="154">
        <f>IF(ISERROR(VLOOKUP($H1117,Validation!$P$2:$P$64,1,FALSE)),0,1)</f>
        <v>0</v>
      </c>
      <c r="U1117" s="154">
        <f>IF(ISERROR(VLOOKUP($H1117,Validation!$Q$2:$Q$64,1,FALSE)),0,1)</f>
        <v>0</v>
      </c>
      <c r="V1117" s="154">
        <f>IF(ISERROR(VLOOKUP($H1117,Validation!$R$2:$R$64,1,FALSE)),0,1)</f>
        <v>0</v>
      </c>
      <c r="W1117" s="154">
        <f>IF(ISERROR(VLOOKUP($H1117,Validation!$S$2:$S$64,1,FALSE)),0,1)</f>
        <v>0</v>
      </c>
    </row>
    <row r="1118" spans="1:23" ht="15.75" x14ac:dyDescent="0.25">
      <c r="A1118" s="155">
        <v>2014</v>
      </c>
      <c r="B1118">
        <v>2</v>
      </c>
      <c r="C1118">
        <v>14</v>
      </c>
      <c r="D1118">
        <v>44</v>
      </c>
      <c r="E1118" t="s">
        <v>10</v>
      </c>
      <c r="F1118" t="s">
        <v>3377</v>
      </c>
      <c r="G1118" s="154">
        <f>SUM(P1118:W1118)</f>
        <v>0</v>
      </c>
      <c r="H1118" t="s">
        <v>671</v>
      </c>
      <c r="I1118" t="s">
        <v>70</v>
      </c>
      <c r="J1118" t="s">
        <v>71</v>
      </c>
      <c r="K1118" t="s">
        <v>86</v>
      </c>
      <c r="L1118">
        <v>186</v>
      </c>
      <c r="M1118" t="s">
        <v>73</v>
      </c>
      <c r="N1118" t="s">
        <v>1214</v>
      </c>
      <c r="P1118" s="154">
        <f>IF(ISERROR(VLOOKUP($H1118,Validation!$L$2:$L$64,1,FALSE)),0,1)</f>
        <v>0</v>
      </c>
      <c r="Q1118" s="154">
        <f>IF(ISERROR(VLOOKUP($H1118,Validation!$M$2:$M$64,1,FALSE)),0,1)</f>
        <v>0</v>
      </c>
      <c r="R1118" s="158">
        <f>IF(ISERROR(VLOOKUP($H1118,Validation!$N$2:$N$64,1,FALSE)),0,1)</f>
        <v>0</v>
      </c>
      <c r="S1118" s="154">
        <f>IF(ISERROR(VLOOKUP($H1118,Validation!$O$2:$O$64,1,FALSE)),0,1)</f>
        <v>0</v>
      </c>
      <c r="T1118" s="154">
        <f>IF(ISERROR(VLOOKUP($H1118,Validation!$P$2:$P$64,1,FALSE)),0,1)</f>
        <v>0</v>
      </c>
      <c r="U1118" s="154">
        <f>IF(ISERROR(VLOOKUP($H1118,Validation!$Q$2:$Q$64,1,FALSE)),0,1)</f>
        <v>0</v>
      </c>
      <c r="V1118" s="154">
        <f>IF(ISERROR(VLOOKUP($H1118,Validation!$R$2:$R$64,1,FALSE)),0,1)</f>
        <v>0</v>
      </c>
      <c r="W1118" s="154">
        <f>IF(ISERROR(VLOOKUP($H1118,Validation!$S$2:$S$64,1,FALSE)),0,1)</f>
        <v>0</v>
      </c>
    </row>
    <row r="1119" spans="1:23" ht="15.75" x14ac:dyDescent="0.25">
      <c r="A1119" s="155">
        <v>2014</v>
      </c>
      <c r="B1119">
        <v>2</v>
      </c>
      <c r="C1119">
        <v>15</v>
      </c>
      <c r="D1119">
        <v>45</v>
      </c>
      <c r="E1119" t="s">
        <v>16</v>
      </c>
      <c r="G1119" s="154">
        <f>SUM(P1119:W1119)</f>
        <v>0</v>
      </c>
      <c r="H1119" t="s">
        <v>691</v>
      </c>
      <c r="I1119" t="s">
        <v>90</v>
      </c>
      <c r="J1119" t="s">
        <v>71</v>
      </c>
      <c r="K1119" t="s">
        <v>75</v>
      </c>
      <c r="L1119">
        <v>182</v>
      </c>
      <c r="M1119" t="s">
        <v>82</v>
      </c>
      <c r="N1119" t="s">
        <v>3929</v>
      </c>
      <c r="P1119" s="154">
        <f>IF(ISERROR(VLOOKUP($H1119,Validation!$L$2:$L$64,1,FALSE)),0,1)</f>
        <v>0</v>
      </c>
      <c r="Q1119" s="154">
        <f>IF(ISERROR(VLOOKUP($H1119,Validation!$M$2:$M$64,1,FALSE)),0,1)</f>
        <v>0</v>
      </c>
      <c r="R1119" s="158">
        <f>IF(ISERROR(VLOOKUP($H1119,Validation!$N$2:$N$64,1,FALSE)),0,1)</f>
        <v>0</v>
      </c>
      <c r="S1119" s="154">
        <f>IF(ISERROR(VLOOKUP($H1119,Validation!$O$2:$O$64,1,FALSE)),0,1)</f>
        <v>0</v>
      </c>
      <c r="T1119" s="154">
        <f>IF(ISERROR(VLOOKUP($H1119,Validation!$P$2:$P$64,1,FALSE)),0,1)</f>
        <v>0</v>
      </c>
      <c r="U1119" s="154">
        <f>IF(ISERROR(VLOOKUP($H1119,Validation!$Q$2:$Q$64,1,FALSE)),0,1)</f>
        <v>0</v>
      </c>
      <c r="V1119" s="154">
        <f>IF(ISERROR(VLOOKUP($H1119,Validation!$R$2:$R$64,1,FALSE)),0,1)</f>
        <v>0</v>
      </c>
      <c r="W1119" s="154">
        <f>IF(ISERROR(VLOOKUP($H1119,Validation!$S$2:$S$64,1,FALSE)),0,1)</f>
        <v>0</v>
      </c>
    </row>
    <row r="1120" spans="1:23" ht="15.75" x14ac:dyDescent="0.25">
      <c r="A1120" s="155">
        <v>2014</v>
      </c>
      <c r="B1120">
        <v>2</v>
      </c>
      <c r="C1120">
        <v>16</v>
      </c>
      <c r="D1120">
        <v>46</v>
      </c>
      <c r="E1120" t="s">
        <v>30</v>
      </c>
      <c r="F1120" t="s">
        <v>4312</v>
      </c>
      <c r="G1120" s="154">
        <f>SUM(P1120:W1120)</f>
        <v>0</v>
      </c>
      <c r="H1120" t="s">
        <v>627</v>
      </c>
      <c r="I1120" t="s">
        <v>79</v>
      </c>
      <c r="J1120" t="s">
        <v>94</v>
      </c>
      <c r="K1120" t="s">
        <v>86</v>
      </c>
      <c r="L1120">
        <v>187</v>
      </c>
      <c r="M1120" t="s">
        <v>98</v>
      </c>
      <c r="N1120" t="s">
        <v>3319</v>
      </c>
      <c r="P1120" s="154">
        <f>IF(ISERROR(VLOOKUP($H1120,Validation!$L$2:$L$64,1,FALSE)),0,1)</f>
        <v>0</v>
      </c>
      <c r="Q1120" s="154">
        <f>IF(ISERROR(VLOOKUP($H1120,Validation!$M$2:$M$64,1,FALSE)),0,1)</f>
        <v>0</v>
      </c>
      <c r="R1120" s="158">
        <f>IF(ISERROR(VLOOKUP($H1120,Validation!$N$2:$N$64,1,FALSE)),0,1)</f>
        <v>0</v>
      </c>
      <c r="S1120" s="154">
        <f>IF(ISERROR(VLOOKUP($H1120,Validation!$O$2:$O$64,1,FALSE)),0,1)</f>
        <v>0</v>
      </c>
      <c r="T1120" s="154">
        <f>IF(ISERROR(VLOOKUP($H1120,Validation!$P$2:$P$64,1,FALSE)),0,1)</f>
        <v>0</v>
      </c>
      <c r="U1120" s="154">
        <f>IF(ISERROR(VLOOKUP($H1120,Validation!$Q$2:$Q$64,1,FALSE)),0,1)</f>
        <v>0</v>
      </c>
      <c r="V1120" s="154">
        <f>IF(ISERROR(VLOOKUP($H1120,Validation!$R$2:$R$64,1,FALSE)),0,1)</f>
        <v>0</v>
      </c>
      <c r="W1120" s="154">
        <f>IF(ISERROR(VLOOKUP($H1120,Validation!$S$2:$S$64,1,FALSE)),0,1)</f>
        <v>0</v>
      </c>
    </row>
    <row r="1121" spans="1:23" ht="15.75" x14ac:dyDescent="0.25">
      <c r="A1121" s="155">
        <v>2014</v>
      </c>
      <c r="B1121">
        <v>2</v>
      </c>
      <c r="C1121">
        <v>17</v>
      </c>
      <c r="D1121">
        <v>47</v>
      </c>
      <c r="E1121" t="s">
        <v>83</v>
      </c>
      <c r="G1121" s="154">
        <f>SUM(P1121:W1121)</f>
        <v>0</v>
      </c>
      <c r="H1121" t="s">
        <v>579</v>
      </c>
      <c r="I1121" t="s">
        <v>79</v>
      </c>
      <c r="J1121" t="s">
        <v>74</v>
      </c>
      <c r="K1121" t="s">
        <v>100</v>
      </c>
      <c r="L1121">
        <v>202</v>
      </c>
      <c r="M1121" t="s">
        <v>93</v>
      </c>
      <c r="N1121" t="s">
        <v>96</v>
      </c>
      <c r="P1121" s="154">
        <f>IF(ISERROR(VLOOKUP($H1121,Validation!$L$2:$L$64,1,FALSE)),0,1)</f>
        <v>0</v>
      </c>
      <c r="Q1121" s="154">
        <f>IF(ISERROR(VLOOKUP($H1121,Validation!$M$2:$M$64,1,FALSE)),0,1)</f>
        <v>0</v>
      </c>
      <c r="R1121" s="158">
        <f>IF(ISERROR(VLOOKUP($H1121,Validation!$N$2:$N$64,1,FALSE)),0,1)</f>
        <v>0</v>
      </c>
      <c r="S1121" s="154">
        <f>IF(ISERROR(VLOOKUP($H1121,Validation!$O$2:$O$64,1,FALSE)),0,1)</f>
        <v>0</v>
      </c>
      <c r="T1121" s="154">
        <f>IF(ISERROR(VLOOKUP($H1121,Validation!$P$2:$P$64,1,FALSE)),0,1)</f>
        <v>0</v>
      </c>
      <c r="U1121" s="154">
        <f>IF(ISERROR(VLOOKUP($H1121,Validation!$Q$2:$Q$64,1,FALSE)),0,1)</f>
        <v>0</v>
      </c>
      <c r="V1121" s="154">
        <f>IF(ISERROR(VLOOKUP($H1121,Validation!$R$2:$R$64,1,FALSE)),0,1)</f>
        <v>0</v>
      </c>
      <c r="W1121" s="154">
        <f>IF(ISERROR(VLOOKUP($H1121,Validation!$S$2:$S$64,1,FALSE)),0,1)</f>
        <v>0</v>
      </c>
    </row>
    <row r="1122" spans="1:23" ht="15.75" x14ac:dyDescent="0.25">
      <c r="A1122" s="155">
        <v>2014</v>
      </c>
      <c r="B1122">
        <v>2</v>
      </c>
      <c r="C1122">
        <v>18</v>
      </c>
      <c r="D1122">
        <v>48</v>
      </c>
      <c r="E1122" t="s">
        <v>28</v>
      </c>
      <c r="G1122" s="154">
        <f>SUM(P1122:W1122)</f>
        <v>0</v>
      </c>
      <c r="H1122" t="s">
        <v>1055</v>
      </c>
      <c r="I1122" t="s">
        <v>85</v>
      </c>
      <c r="J1122" t="s">
        <v>71</v>
      </c>
      <c r="K1122" t="s">
        <v>78</v>
      </c>
      <c r="L1122">
        <v>187</v>
      </c>
      <c r="M1122" t="s">
        <v>87</v>
      </c>
      <c r="N1122" t="s">
        <v>3402</v>
      </c>
      <c r="P1122" s="154">
        <f>IF(ISERROR(VLOOKUP($H1122,Validation!$L$2:$L$64,1,FALSE)),0,1)</f>
        <v>0</v>
      </c>
      <c r="Q1122" s="154">
        <f>IF(ISERROR(VLOOKUP($H1122,Validation!$M$2:$M$64,1,FALSE)),0,1)</f>
        <v>0</v>
      </c>
      <c r="R1122" s="158">
        <f>IF(ISERROR(VLOOKUP($H1122,Validation!$N$2:$N$64,1,FALSE)),0,1)</f>
        <v>0</v>
      </c>
      <c r="S1122" s="154">
        <f>IF(ISERROR(VLOOKUP($H1122,Validation!$O$2:$O$64,1,FALSE)),0,1)</f>
        <v>0</v>
      </c>
      <c r="T1122" s="154">
        <f>IF(ISERROR(VLOOKUP($H1122,Validation!$P$2:$P$64,1,FALSE)),0,1)</f>
        <v>0</v>
      </c>
      <c r="U1122" s="154">
        <f>IF(ISERROR(VLOOKUP($H1122,Validation!$Q$2:$Q$64,1,FALSE)),0,1)</f>
        <v>0</v>
      </c>
      <c r="V1122" s="154">
        <f>IF(ISERROR(VLOOKUP($H1122,Validation!$R$2:$R$64,1,FALSE)),0,1)</f>
        <v>0</v>
      </c>
      <c r="W1122" s="154">
        <f>IF(ISERROR(VLOOKUP($H1122,Validation!$S$2:$S$64,1,FALSE)),0,1)</f>
        <v>0</v>
      </c>
    </row>
    <row r="1123" spans="1:23" ht="15.75" x14ac:dyDescent="0.25">
      <c r="A1123" s="155">
        <v>2014</v>
      </c>
      <c r="B1123">
        <v>2</v>
      </c>
      <c r="C1123">
        <v>19</v>
      </c>
      <c r="D1123">
        <v>49</v>
      </c>
      <c r="E1123" t="s">
        <v>10</v>
      </c>
      <c r="F1123" t="s">
        <v>3310</v>
      </c>
      <c r="G1123" s="154">
        <f>SUM(P1123:W1123)</f>
        <v>0</v>
      </c>
      <c r="H1123" t="s">
        <v>673</v>
      </c>
      <c r="I1123" t="s">
        <v>85</v>
      </c>
      <c r="J1123" t="s">
        <v>80</v>
      </c>
      <c r="K1123" t="s">
        <v>78</v>
      </c>
      <c r="L1123">
        <v>196</v>
      </c>
      <c r="M1123" t="s">
        <v>87</v>
      </c>
      <c r="N1123" t="s">
        <v>3463</v>
      </c>
      <c r="P1123" s="154">
        <f>IF(ISERROR(VLOOKUP($H1123,Validation!$L$2:$L$64,1,FALSE)),0,1)</f>
        <v>0</v>
      </c>
      <c r="Q1123" s="154">
        <f>IF(ISERROR(VLOOKUP($H1123,Validation!$M$2:$M$64,1,FALSE)),0,1)</f>
        <v>0</v>
      </c>
      <c r="R1123" s="158">
        <f>IF(ISERROR(VLOOKUP($H1123,Validation!$N$2:$N$64,1,FALSE)),0,1)</f>
        <v>0</v>
      </c>
      <c r="S1123" s="154">
        <f>IF(ISERROR(VLOOKUP($H1123,Validation!$O$2:$O$64,1,FALSE)),0,1)</f>
        <v>0</v>
      </c>
      <c r="T1123" s="154">
        <f>IF(ISERROR(VLOOKUP($H1123,Validation!$P$2:$P$64,1,FALSE)),0,1)</f>
        <v>0</v>
      </c>
      <c r="U1123" s="154">
        <f>IF(ISERROR(VLOOKUP($H1123,Validation!$Q$2:$Q$64,1,FALSE)),0,1)</f>
        <v>0</v>
      </c>
      <c r="V1123" s="154">
        <f>IF(ISERROR(VLOOKUP($H1123,Validation!$R$2:$R$64,1,FALSE)),0,1)</f>
        <v>0</v>
      </c>
      <c r="W1123" s="154">
        <f>IF(ISERROR(VLOOKUP($H1123,Validation!$S$2:$S$64,1,FALSE)),0,1)</f>
        <v>0</v>
      </c>
    </row>
    <row r="1124" spans="1:23" ht="15.75" x14ac:dyDescent="0.25">
      <c r="A1124" s="155">
        <v>2014</v>
      </c>
      <c r="B1124">
        <v>2</v>
      </c>
      <c r="C1124">
        <v>20</v>
      </c>
      <c r="D1124">
        <v>50</v>
      </c>
      <c r="E1124" t="s">
        <v>20</v>
      </c>
      <c r="F1124" t="s">
        <v>4313</v>
      </c>
      <c r="G1124" s="154">
        <f>SUM(P1124:W1124)</f>
        <v>0</v>
      </c>
      <c r="H1124" t="s">
        <v>908</v>
      </c>
      <c r="I1124" t="s">
        <v>79</v>
      </c>
      <c r="J1124" t="s">
        <v>71</v>
      </c>
      <c r="K1124" t="s">
        <v>72</v>
      </c>
      <c r="L1124">
        <v>195</v>
      </c>
      <c r="M1124" t="s">
        <v>73</v>
      </c>
      <c r="N1124" t="s">
        <v>3280</v>
      </c>
      <c r="P1124" s="154">
        <f>IF(ISERROR(VLOOKUP($H1124,Validation!$L$2:$L$64,1,FALSE)),0,1)</f>
        <v>0</v>
      </c>
      <c r="Q1124" s="154">
        <f>IF(ISERROR(VLOOKUP($H1124,Validation!$M$2:$M$64,1,FALSE)),0,1)</f>
        <v>0</v>
      </c>
      <c r="R1124" s="158">
        <f>IF(ISERROR(VLOOKUP($H1124,Validation!$N$2:$N$64,1,FALSE)),0,1)</f>
        <v>0</v>
      </c>
      <c r="S1124" s="154">
        <f>IF(ISERROR(VLOOKUP($H1124,Validation!$O$2:$O$64,1,FALSE)),0,1)</f>
        <v>0</v>
      </c>
      <c r="T1124" s="154">
        <f>IF(ISERROR(VLOOKUP($H1124,Validation!$P$2:$P$64,1,FALSE)),0,1)</f>
        <v>0</v>
      </c>
      <c r="U1124" s="154">
        <f>IF(ISERROR(VLOOKUP($H1124,Validation!$Q$2:$Q$64,1,FALSE)),0,1)</f>
        <v>0</v>
      </c>
      <c r="V1124" s="154">
        <f>IF(ISERROR(VLOOKUP($H1124,Validation!$R$2:$R$64,1,FALSE)),0,1)</f>
        <v>0</v>
      </c>
      <c r="W1124" s="154">
        <f>IF(ISERROR(VLOOKUP($H1124,Validation!$S$2:$S$64,1,FALSE)),0,1)</f>
        <v>0</v>
      </c>
    </row>
    <row r="1125" spans="1:23" ht="15.75" x14ac:dyDescent="0.25">
      <c r="A1125" s="155">
        <v>2014</v>
      </c>
      <c r="B1125">
        <v>2</v>
      </c>
      <c r="C1125">
        <v>21</v>
      </c>
      <c r="D1125">
        <v>51</v>
      </c>
      <c r="E1125" t="s">
        <v>3081</v>
      </c>
      <c r="F1125" t="s">
        <v>3604</v>
      </c>
      <c r="G1125" s="154">
        <f>SUM(P1125:W1125)</f>
        <v>0</v>
      </c>
      <c r="H1125" t="s">
        <v>4314</v>
      </c>
      <c r="I1125" t="s">
        <v>79</v>
      </c>
      <c r="J1125" t="s">
        <v>74</v>
      </c>
      <c r="K1125" t="s">
        <v>86</v>
      </c>
      <c r="L1125">
        <v>186</v>
      </c>
      <c r="M1125" t="s">
        <v>93</v>
      </c>
      <c r="N1125" t="s">
        <v>96</v>
      </c>
      <c r="P1125" s="154">
        <f>IF(ISERROR(VLOOKUP($H1125,Validation!$L$2:$L$64,1,FALSE)),0,1)</f>
        <v>0</v>
      </c>
      <c r="Q1125" s="154">
        <f>IF(ISERROR(VLOOKUP($H1125,Validation!$M$2:$M$64,1,FALSE)),0,1)</f>
        <v>0</v>
      </c>
      <c r="R1125" s="158">
        <f>IF(ISERROR(VLOOKUP($H1125,Validation!$N$2:$N$64,1,FALSE)),0,1)</f>
        <v>0</v>
      </c>
      <c r="S1125" s="154">
        <f>IF(ISERROR(VLOOKUP($H1125,Validation!$O$2:$O$64,1,FALSE)),0,1)</f>
        <v>0</v>
      </c>
      <c r="T1125" s="154">
        <f>IF(ISERROR(VLOOKUP($H1125,Validation!$P$2:$P$64,1,FALSE)),0,1)</f>
        <v>0</v>
      </c>
      <c r="U1125" s="154">
        <f>IF(ISERROR(VLOOKUP($H1125,Validation!$Q$2:$Q$64,1,FALSE)),0,1)</f>
        <v>0</v>
      </c>
      <c r="V1125" s="154">
        <f>IF(ISERROR(VLOOKUP($H1125,Validation!$R$2:$R$64,1,FALSE)),0,1)</f>
        <v>0</v>
      </c>
      <c r="W1125" s="154">
        <f>IF(ISERROR(VLOOKUP($H1125,Validation!$S$2:$S$64,1,FALSE)),0,1)</f>
        <v>0</v>
      </c>
    </row>
    <row r="1126" spans="1:23" ht="15.75" x14ac:dyDescent="0.25">
      <c r="A1126" s="155">
        <v>2014</v>
      </c>
      <c r="B1126">
        <v>2</v>
      </c>
      <c r="C1126">
        <v>22</v>
      </c>
      <c r="D1126">
        <v>52</v>
      </c>
      <c r="E1126" t="s">
        <v>31</v>
      </c>
      <c r="G1126" s="154">
        <f>SUM(P1126:W1126)</f>
        <v>0</v>
      </c>
      <c r="H1126" t="s">
        <v>4315</v>
      </c>
      <c r="I1126" t="s">
        <v>70</v>
      </c>
      <c r="J1126" t="s">
        <v>81</v>
      </c>
      <c r="K1126" t="s">
        <v>75</v>
      </c>
      <c r="L1126">
        <v>155</v>
      </c>
      <c r="M1126" t="s">
        <v>93</v>
      </c>
      <c r="N1126" t="s">
        <v>3432</v>
      </c>
      <c r="P1126" s="154">
        <f>IF(ISERROR(VLOOKUP($H1126,Validation!$L$2:$L$64,1,FALSE)),0,1)</f>
        <v>0</v>
      </c>
      <c r="Q1126" s="154">
        <f>IF(ISERROR(VLOOKUP($H1126,Validation!$M$2:$M$64,1,FALSE)),0,1)</f>
        <v>0</v>
      </c>
      <c r="R1126" s="158">
        <f>IF(ISERROR(VLOOKUP($H1126,Validation!$N$2:$N$64,1,FALSE)),0,1)</f>
        <v>0</v>
      </c>
      <c r="S1126" s="154">
        <f>IF(ISERROR(VLOOKUP($H1126,Validation!$O$2:$O$64,1,FALSE)),0,1)</f>
        <v>0</v>
      </c>
      <c r="T1126" s="154">
        <f>IF(ISERROR(VLOOKUP($H1126,Validation!$P$2:$P$64,1,FALSE)),0,1)</f>
        <v>0</v>
      </c>
      <c r="U1126" s="154">
        <f>IF(ISERROR(VLOOKUP($H1126,Validation!$Q$2:$Q$64,1,FALSE)),0,1)</f>
        <v>0</v>
      </c>
      <c r="V1126" s="154">
        <f>IF(ISERROR(VLOOKUP($H1126,Validation!$R$2:$R$64,1,FALSE)),0,1)</f>
        <v>0</v>
      </c>
      <c r="W1126" s="154">
        <f>IF(ISERROR(VLOOKUP($H1126,Validation!$S$2:$S$64,1,FALSE)),0,1)</f>
        <v>0</v>
      </c>
    </row>
    <row r="1127" spans="1:23" ht="15.75" x14ac:dyDescent="0.25">
      <c r="A1127" s="155">
        <v>2014</v>
      </c>
      <c r="B1127">
        <v>2</v>
      </c>
      <c r="C1127">
        <v>23</v>
      </c>
      <c r="D1127">
        <v>53</v>
      </c>
      <c r="E1127" t="s">
        <v>30</v>
      </c>
      <c r="F1127" t="s">
        <v>4316</v>
      </c>
      <c r="G1127" s="154">
        <f>SUM(P1127:W1127)</f>
        <v>0</v>
      </c>
      <c r="H1127" t="s">
        <v>4317</v>
      </c>
      <c r="I1127" t="s">
        <v>85</v>
      </c>
      <c r="J1127" t="s">
        <v>3233</v>
      </c>
      <c r="K1127" t="s">
        <v>72</v>
      </c>
      <c r="L1127">
        <v>188</v>
      </c>
      <c r="M1127" t="s">
        <v>3815</v>
      </c>
      <c r="N1127" t="s">
        <v>4318</v>
      </c>
      <c r="P1127" s="154">
        <f>IF(ISERROR(VLOOKUP($H1127,Validation!$L$2:$L$64,1,FALSE)),0,1)</f>
        <v>0</v>
      </c>
      <c r="Q1127" s="154">
        <f>IF(ISERROR(VLOOKUP($H1127,Validation!$M$2:$M$64,1,FALSE)),0,1)</f>
        <v>0</v>
      </c>
      <c r="R1127" s="158">
        <f>IF(ISERROR(VLOOKUP($H1127,Validation!$N$2:$N$64,1,FALSE)),0,1)</f>
        <v>0</v>
      </c>
      <c r="S1127" s="154">
        <f>IF(ISERROR(VLOOKUP($H1127,Validation!$O$2:$O$64,1,FALSE)),0,1)</f>
        <v>0</v>
      </c>
      <c r="T1127" s="154">
        <f>IF(ISERROR(VLOOKUP($H1127,Validation!$P$2:$P$64,1,FALSE)),0,1)</f>
        <v>0</v>
      </c>
      <c r="U1127" s="154">
        <f>IF(ISERROR(VLOOKUP($H1127,Validation!$Q$2:$Q$64,1,FALSE)),0,1)</f>
        <v>0</v>
      </c>
      <c r="V1127" s="154">
        <f>IF(ISERROR(VLOOKUP($H1127,Validation!$R$2:$R$64,1,FALSE)),0,1)</f>
        <v>0</v>
      </c>
      <c r="W1127" s="154">
        <f>IF(ISERROR(VLOOKUP($H1127,Validation!$S$2:$S$64,1,FALSE)),0,1)</f>
        <v>0</v>
      </c>
    </row>
    <row r="1128" spans="1:23" ht="15.75" x14ac:dyDescent="0.25">
      <c r="A1128" s="155">
        <v>2014</v>
      </c>
      <c r="B1128">
        <v>2</v>
      </c>
      <c r="C1128">
        <v>24</v>
      </c>
      <c r="D1128">
        <v>54</v>
      </c>
      <c r="E1128" t="s">
        <v>12</v>
      </c>
      <c r="F1128" t="s">
        <v>4319</v>
      </c>
      <c r="G1128" s="154">
        <f>SUM(P1128:W1128)</f>
        <v>0</v>
      </c>
      <c r="H1128" t="s">
        <v>4320</v>
      </c>
      <c r="I1128" t="s">
        <v>85</v>
      </c>
      <c r="J1128" t="s">
        <v>71</v>
      </c>
      <c r="K1128" t="s">
        <v>101</v>
      </c>
      <c r="L1128">
        <v>208</v>
      </c>
      <c r="M1128" t="s">
        <v>73</v>
      </c>
      <c r="N1128" t="s">
        <v>1128</v>
      </c>
      <c r="P1128" s="154">
        <f>IF(ISERROR(VLOOKUP($H1128,Validation!$L$2:$L$64,1,FALSE)),0,1)</f>
        <v>0</v>
      </c>
      <c r="Q1128" s="154">
        <f>IF(ISERROR(VLOOKUP($H1128,Validation!$M$2:$M$64,1,FALSE)),0,1)</f>
        <v>0</v>
      </c>
      <c r="R1128" s="158">
        <f>IF(ISERROR(VLOOKUP($H1128,Validation!$N$2:$N$64,1,FALSE)),0,1)</f>
        <v>0</v>
      </c>
      <c r="S1128" s="154">
        <f>IF(ISERROR(VLOOKUP($H1128,Validation!$O$2:$O$64,1,FALSE)),0,1)</f>
        <v>0</v>
      </c>
      <c r="T1128" s="154">
        <f>IF(ISERROR(VLOOKUP($H1128,Validation!$P$2:$P$64,1,FALSE)),0,1)</f>
        <v>0</v>
      </c>
      <c r="U1128" s="154">
        <f>IF(ISERROR(VLOOKUP($H1128,Validation!$Q$2:$Q$64,1,FALSE)),0,1)</f>
        <v>0</v>
      </c>
      <c r="V1128" s="154">
        <f>IF(ISERROR(VLOOKUP($H1128,Validation!$R$2:$R$64,1,FALSE)),0,1)</f>
        <v>0</v>
      </c>
      <c r="W1128" s="154">
        <f>IF(ISERROR(VLOOKUP($H1128,Validation!$S$2:$S$64,1,FALSE)),0,1)</f>
        <v>0</v>
      </c>
    </row>
    <row r="1129" spans="1:23" ht="15.75" x14ac:dyDescent="0.25">
      <c r="A1129" s="155">
        <v>2014</v>
      </c>
      <c r="B1129">
        <v>2</v>
      </c>
      <c r="C1129">
        <v>25</v>
      </c>
      <c r="D1129">
        <v>55</v>
      </c>
      <c r="E1129" t="s">
        <v>6</v>
      </c>
      <c r="G1129" s="154">
        <f>SUM(P1129:W1129)</f>
        <v>1</v>
      </c>
      <c r="H1129" t="s">
        <v>4321</v>
      </c>
      <c r="I1129" t="s">
        <v>79</v>
      </c>
      <c r="J1129" t="s">
        <v>71</v>
      </c>
      <c r="K1129" t="s">
        <v>78</v>
      </c>
      <c r="L1129">
        <v>172</v>
      </c>
      <c r="M1129" t="s">
        <v>93</v>
      </c>
      <c r="N1129" t="s">
        <v>1144</v>
      </c>
      <c r="P1129" s="154">
        <f>IF(ISERROR(VLOOKUP($H1129,Validation!$L$2:$L$64,1,FALSE)),0,1)</f>
        <v>0</v>
      </c>
      <c r="Q1129" s="154">
        <f>IF(ISERROR(VLOOKUP($H1129,Validation!$M$2:$M$64,1,FALSE)),0,1)</f>
        <v>0</v>
      </c>
      <c r="R1129" s="158">
        <f>IF(ISERROR(VLOOKUP($H1129,Validation!$N$2:$N$64,1,FALSE)),0,1)</f>
        <v>0</v>
      </c>
      <c r="S1129" s="154">
        <f>IF(ISERROR(VLOOKUP($H1129,Validation!$O$2:$O$64,1,FALSE)),0,1)</f>
        <v>0</v>
      </c>
      <c r="T1129" s="154">
        <f>IF(ISERROR(VLOOKUP($H1129,Validation!$P$2:$P$64,1,FALSE)),0,1)</f>
        <v>0</v>
      </c>
      <c r="U1129" s="154">
        <f>IF(ISERROR(VLOOKUP($H1129,Validation!$Q$2:$Q$64,1,FALSE)),0,1)</f>
        <v>0</v>
      </c>
      <c r="V1129" s="154">
        <f>IF(ISERROR(VLOOKUP($H1129,Validation!$R$2:$R$64,1,FALSE)),0,1)</f>
        <v>1</v>
      </c>
      <c r="W1129" s="154">
        <f>IF(ISERROR(VLOOKUP($H1129,Validation!$S$2:$S$64,1,FALSE)),0,1)</f>
        <v>0</v>
      </c>
    </row>
    <row r="1130" spans="1:23" ht="15.75" x14ac:dyDescent="0.25">
      <c r="A1130" s="155">
        <v>2014</v>
      </c>
      <c r="B1130">
        <v>2</v>
      </c>
      <c r="C1130">
        <v>26</v>
      </c>
      <c r="D1130">
        <v>56</v>
      </c>
      <c r="E1130" t="s">
        <v>9</v>
      </c>
      <c r="G1130" s="154">
        <f>SUM(P1130:W1130)</f>
        <v>0</v>
      </c>
      <c r="H1130" t="s">
        <v>477</v>
      </c>
      <c r="I1130" t="s">
        <v>70</v>
      </c>
      <c r="J1130" t="s">
        <v>74</v>
      </c>
      <c r="K1130" t="s">
        <v>72</v>
      </c>
      <c r="L1130">
        <v>174</v>
      </c>
      <c r="M1130" t="s">
        <v>1095</v>
      </c>
      <c r="N1130" t="s">
        <v>3951</v>
      </c>
      <c r="P1130" s="154">
        <f>IF(ISERROR(VLOOKUP($H1130,Validation!$L$2:$L$64,1,FALSE)),0,1)</f>
        <v>0</v>
      </c>
      <c r="Q1130" s="154">
        <f>IF(ISERROR(VLOOKUP($H1130,Validation!$M$2:$M$64,1,FALSE)),0,1)</f>
        <v>0</v>
      </c>
      <c r="R1130" s="158">
        <f>IF(ISERROR(VLOOKUP($H1130,Validation!$N$2:$N$64,1,FALSE)),0,1)</f>
        <v>0</v>
      </c>
      <c r="S1130" s="154">
        <f>IF(ISERROR(VLOOKUP($H1130,Validation!$O$2:$O$64,1,FALSE)),0,1)</f>
        <v>0</v>
      </c>
      <c r="T1130" s="154">
        <f>IF(ISERROR(VLOOKUP($H1130,Validation!$P$2:$P$64,1,FALSE)),0,1)</f>
        <v>0</v>
      </c>
      <c r="U1130" s="154">
        <f>IF(ISERROR(VLOOKUP($H1130,Validation!$Q$2:$Q$64,1,FALSE)),0,1)</f>
        <v>0</v>
      </c>
      <c r="V1130" s="154">
        <f>IF(ISERROR(VLOOKUP($H1130,Validation!$R$2:$R$64,1,FALSE)),0,1)</f>
        <v>0</v>
      </c>
      <c r="W1130" s="154">
        <f>IF(ISERROR(VLOOKUP($H1130,Validation!$S$2:$S$64,1,FALSE)),0,1)</f>
        <v>0</v>
      </c>
    </row>
    <row r="1131" spans="1:23" ht="15.75" x14ac:dyDescent="0.25">
      <c r="A1131" s="155">
        <v>2014</v>
      </c>
      <c r="B1131">
        <v>2</v>
      </c>
      <c r="C1131">
        <v>27</v>
      </c>
      <c r="D1131">
        <v>57</v>
      </c>
      <c r="E1131" t="s">
        <v>32</v>
      </c>
      <c r="F1131" t="s">
        <v>4322</v>
      </c>
      <c r="G1131" s="154">
        <f>SUM(P1131:W1131)</f>
        <v>0</v>
      </c>
      <c r="H1131" t="s">
        <v>4323</v>
      </c>
      <c r="I1131" t="s">
        <v>79</v>
      </c>
      <c r="J1131" t="s">
        <v>74</v>
      </c>
      <c r="K1131" t="s">
        <v>86</v>
      </c>
      <c r="L1131">
        <v>200</v>
      </c>
      <c r="M1131" t="s">
        <v>93</v>
      </c>
      <c r="N1131" t="s">
        <v>96</v>
      </c>
      <c r="P1131" s="154">
        <f>IF(ISERROR(VLOOKUP($H1131,Validation!$L$2:$L$64,1,FALSE)),0,1)</f>
        <v>0</v>
      </c>
      <c r="Q1131" s="154">
        <f>IF(ISERROR(VLOOKUP($H1131,Validation!$M$2:$M$64,1,FALSE)),0,1)</f>
        <v>0</v>
      </c>
      <c r="R1131" s="158">
        <f>IF(ISERROR(VLOOKUP($H1131,Validation!$N$2:$N$64,1,FALSE)),0,1)</f>
        <v>0</v>
      </c>
      <c r="S1131" s="154">
        <f>IF(ISERROR(VLOOKUP($H1131,Validation!$O$2:$O$64,1,FALSE)),0,1)</f>
        <v>0</v>
      </c>
      <c r="T1131" s="154">
        <f>IF(ISERROR(VLOOKUP($H1131,Validation!$P$2:$P$64,1,FALSE)),0,1)</f>
        <v>0</v>
      </c>
      <c r="U1131" s="154">
        <f>IF(ISERROR(VLOOKUP($H1131,Validation!$Q$2:$Q$64,1,FALSE)),0,1)</f>
        <v>0</v>
      </c>
      <c r="V1131" s="154">
        <f>IF(ISERROR(VLOOKUP($H1131,Validation!$R$2:$R$64,1,FALSE)),0,1)</f>
        <v>0</v>
      </c>
      <c r="W1131" s="154">
        <f>IF(ISERROR(VLOOKUP($H1131,Validation!$S$2:$S$64,1,FALSE)),0,1)</f>
        <v>0</v>
      </c>
    </row>
    <row r="1132" spans="1:23" ht="15.75" x14ac:dyDescent="0.25">
      <c r="A1132" s="155">
        <v>2014</v>
      </c>
      <c r="B1132">
        <v>2</v>
      </c>
      <c r="C1132">
        <v>28</v>
      </c>
      <c r="D1132">
        <v>58</v>
      </c>
      <c r="E1132" t="s">
        <v>61</v>
      </c>
      <c r="F1132" t="s">
        <v>3528</v>
      </c>
      <c r="G1132" s="154">
        <f>SUM(P1132:W1132)</f>
        <v>0</v>
      </c>
      <c r="H1132" t="s">
        <v>180</v>
      </c>
      <c r="I1132" t="s">
        <v>90</v>
      </c>
      <c r="J1132" t="s">
        <v>74</v>
      </c>
      <c r="K1132" t="s">
        <v>72</v>
      </c>
      <c r="L1132">
        <v>178</v>
      </c>
      <c r="M1132" t="s">
        <v>73</v>
      </c>
      <c r="N1132" t="s">
        <v>1082</v>
      </c>
      <c r="P1132" s="154">
        <f>IF(ISERROR(VLOOKUP($H1132,Validation!$L$2:$L$64,1,FALSE)),0,1)</f>
        <v>0</v>
      </c>
      <c r="Q1132" s="154">
        <f>IF(ISERROR(VLOOKUP($H1132,Validation!$M$2:$M$64,1,FALSE)),0,1)</f>
        <v>0</v>
      </c>
      <c r="R1132" s="158">
        <f>IF(ISERROR(VLOOKUP($H1132,Validation!$N$2:$N$64,1,FALSE)),0,1)</f>
        <v>0</v>
      </c>
      <c r="S1132" s="154">
        <f>IF(ISERROR(VLOOKUP($H1132,Validation!$O$2:$O$64,1,FALSE)),0,1)</f>
        <v>0</v>
      </c>
      <c r="T1132" s="154">
        <f>IF(ISERROR(VLOOKUP($H1132,Validation!$P$2:$P$64,1,FALSE)),0,1)</f>
        <v>0</v>
      </c>
      <c r="U1132" s="154">
        <f>IF(ISERROR(VLOOKUP($H1132,Validation!$Q$2:$Q$64,1,FALSE)),0,1)</f>
        <v>0</v>
      </c>
      <c r="V1132" s="154">
        <f>IF(ISERROR(VLOOKUP($H1132,Validation!$R$2:$R$64,1,FALSE)),0,1)</f>
        <v>0</v>
      </c>
      <c r="W1132" s="154">
        <f>IF(ISERROR(VLOOKUP($H1132,Validation!$S$2:$S$64,1,FALSE)),0,1)</f>
        <v>0</v>
      </c>
    </row>
    <row r="1133" spans="1:23" ht="15.75" x14ac:dyDescent="0.25">
      <c r="A1133" s="155">
        <v>2014</v>
      </c>
      <c r="B1133">
        <v>2</v>
      </c>
      <c r="C1133">
        <v>29</v>
      </c>
      <c r="D1133">
        <v>59</v>
      </c>
      <c r="E1133" t="s">
        <v>26</v>
      </c>
      <c r="G1133" s="154">
        <f>SUM(P1133:W1133)</f>
        <v>0</v>
      </c>
      <c r="H1133" t="s">
        <v>602</v>
      </c>
      <c r="I1133" t="s">
        <v>121</v>
      </c>
      <c r="J1133" t="s">
        <v>74</v>
      </c>
      <c r="K1133" t="s">
        <v>77</v>
      </c>
      <c r="L1133">
        <v>176</v>
      </c>
      <c r="M1133" t="s">
        <v>73</v>
      </c>
      <c r="N1133" t="s">
        <v>1076</v>
      </c>
      <c r="P1133" s="154">
        <f>IF(ISERROR(VLOOKUP($H1133,Validation!$L$2:$L$64,1,FALSE)),0,1)</f>
        <v>0</v>
      </c>
      <c r="Q1133" s="154">
        <f>IF(ISERROR(VLOOKUP($H1133,Validation!$M$2:$M$64,1,FALSE)),0,1)</f>
        <v>0</v>
      </c>
      <c r="R1133" s="158">
        <f>IF(ISERROR(VLOOKUP($H1133,Validation!$N$2:$N$64,1,FALSE)),0,1)</f>
        <v>0</v>
      </c>
      <c r="S1133" s="154">
        <f>IF(ISERROR(VLOOKUP($H1133,Validation!$O$2:$O$64,1,FALSE)),0,1)</f>
        <v>0</v>
      </c>
      <c r="T1133" s="154">
        <f>IF(ISERROR(VLOOKUP($H1133,Validation!$P$2:$P$64,1,FALSE)),0,1)</f>
        <v>0</v>
      </c>
      <c r="U1133" s="154">
        <f>IF(ISERROR(VLOOKUP($H1133,Validation!$Q$2:$Q$64,1,FALSE)),0,1)</f>
        <v>0</v>
      </c>
      <c r="V1133" s="154">
        <f>IF(ISERROR(VLOOKUP($H1133,Validation!$R$2:$R$64,1,FALSE)),0,1)</f>
        <v>0</v>
      </c>
      <c r="W1133" s="154">
        <f>IF(ISERROR(VLOOKUP($H1133,Validation!$S$2:$S$64,1,FALSE)),0,1)</f>
        <v>0</v>
      </c>
    </row>
    <row r="1134" spans="1:23" ht="15.75" x14ac:dyDescent="0.25">
      <c r="A1134" s="155">
        <v>2014</v>
      </c>
      <c r="B1134">
        <v>2</v>
      </c>
      <c r="C1134">
        <v>30</v>
      </c>
      <c r="D1134">
        <v>60</v>
      </c>
      <c r="E1134" t="s">
        <v>20</v>
      </c>
      <c r="F1134" t="s">
        <v>3538</v>
      </c>
      <c r="G1134" s="154">
        <f>SUM(P1134:W1134)</f>
        <v>0</v>
      </c>
      <c r="H1134" t="s">
        <v>4324</v>
      </c>
      <c r="I1134" t="s">
        <v>79</v>
      </c>
      <c r="J1134" t="s">
        <v>88</v>
      </c>
      <c r="K1134" t="s">
        <v>77</v>
      </c>
      <c r="L1134">
        <v>231</v>
      </c>
      <c r="M1134" t="s">
        <v>73</v>
      </c>
      <c r="N1134" t="s">
        <v>1155</v>
      </c>
      <c r="P1134" s="154">
        <f>IF(ISERROR(VLOOKUP($H1134,Validation!$L$2:$L$64,1,FALSE)),0,1)</f>
        <v>0</v>
      </c>
      <c r="Q1134" s="154">
        <f>IF(ISERROR(VLOOKUP($H1134,Validation!$M$2:$M$64,1,FALSE)),0,1)</f>
        <v>0</v>
      </c>
      <c r="R1134" s="158">
        <f>IF(ISERROR(VLOOKUP($H1134,Validation!$N$2:$N$64,1,FALSE)),0,1)</f>
        <v>0</v>
      </c>
      <c r="S1134" s="154">
        <f>IF(ISERROR(VLOOKUP($H1134,Validation!$O$2:$O$64,1,FALSE)),0,1)</f>
        <v>0</v>
      </c>
      <c r="T1134" s="154">
        <f>IF(ISERROR(VLOOKUP($H1134,Validation!$P$2:$P$64,1,FALSE)),0,1)</f>
        <v>0</v>
      </c>
      <c r="U1134" s="154">
        <f>IF(ISERROR(VLOOKUP($H1134,Validation!$Q$2:$Q$64,1,FALSE)),0,1)</f>
        <v>0</v>
      </c>
      <c r="V1134" s="154">
        <f>IF(ISERROR(VLOOKUP($H1134,Validation!$R$2:$R$64,1,FALSE)),0,1)</f>
        <v>0</v>
      </c>
      <c r="W1134" s="154">
        <f>IF(ISERROR(VLOOKUP($H1134,Validation!$S$2:$S$64,1,FALSE)),0,1)</f>
        <v>0</v>
      </c>
    </row>
    <row r="1135" spans="1:23" ht="15.75" x14ac:dyDescent="0.25">
      <c r="A1135" s="155">
        <v>2014</v>
      </c>
      <c r="B1135">
        <v>3</v>
      </c>
      <c r="C1135">
        <v>1</v>
      </c>
      <c r="D1135">
        <v>61</v>
      </c>
      <c r="E1135" t="s">
        <v>10</v>
      </c>
      <c r="G1135" s="154">
        <f>SUM(P1135:W1135)</f>
        <v>0</v>
      </c>
      <c r="H1135" t="s">
        <v>669</v>
      </c>
      <c r="I1135" t="s">
        <v>121</v>
      </c>
      <c r="J1135" t="s">
        <v>94</v>
      </c>
      <c r="K1135" t="s">
        <v>77</v>
      </c>
      <c r="L1135">
        <v>198</v>
      </c>
      <c r="M1135" t="s">
        <v>98</v>
      </c>
      <c r="N1135" t="s">
        <v>1079</v>
      </c>
      <c r="P1135" s="154">
        <f>IF(ISERROR(VLOOKUP($H1135,Validation!$L$2:$L$64,1,FALSE)),0,1)</f>
        <v>0</v>
      </c>
      <c r="Q1135" s="154">
        <f>IF(ISERROR(VLOOKUP($H1135,Validation!$M$2:$M$64,1,FALSE)),0,1)</f>
        <v>0</v>
      </c>
      <c r="R1135" s="158">
        <f>IF(ISERROR(VLOOKUP($H1135,Validation!$N$2:$N$64,1,FALSE)),0,1)</f>
        <v>0</v>
      </c>
      <c r="S1135" s="154">
        <f>IF(ISERROR(VLOOKUP($H1135,Validation!$O$2:$O$64,1,FALSE)),0,1)</f>
        <v>0</v>
      </c>
      <c r="T1135" s="154">
        <f>IF(ISERROR(VLOOKUP($H1135,Validation!$P$2:$P$64,1,FALSE)),0,1)</f>
        <v>0</v>
      </c>
      <c r="U1135" s="154">
        <f>IF(ISERROR(VLOOKUP($H1135,Validation!$Q$2:$Q$64,1,FALSE)),0,1)</f>
        <v>0</v>
      </c>
      <c r="V1135" s="154">
        <f>IF(ISERROR(VLOOKUP($H1135,Validation!$R$2:$R$64,1,FALSE)),0,1)</f>
        <v>0</v>
      </c>
      <c r="W1135" s="154">
        <f>IF(ISERROR(VLOOKUP($H1135,Validation!$S$2:$S$64,1,FALSE)),0,1)</f>
        <v>0</v>
      </c>
    </row>
    <row r="1136" spans="1:23" ht="15.75" x14ac:dyDescent="0.25">
      <c r="A1136" s="155">
        <v>2014</v>
      </c>
      <c r="B1136">
        <v>3</v>
      </c>
      <c r="C1136">
        <v>2</v>
      </c>
      <c r="D1136">
        <v>62</v>
      </c>
      <c r="E1136" t="s">
        <v>3081</v>
      </c>
      <c r="F1136" t="s">
        <v>4325</v>
      </c>
      <c r="G1136" s="154">
        <f>SUM(P1136:W1136)</f>
        <v>0</v>
      </c>
      <c r="H1136" t="s">
        <v>703</v>
      </c>
      <c r="I1136" t="s">
        <v>90</v>
      </c>
      <c r="J1136" t="s">
        <v>71</v>
      </c>
      <c r="K1136" t="s">
        <v>75</v>
      </c>
      <c r="L1136">
        <v>175</v>
      </c>
      <c r="M1136" t="s">
        <v>82</v>
      </c>
      <c r="N1136" t="s">
        <v>3249</v>
      </c>
      <c r="P1136" s="154">
        <f>IF(ISERROR(VLOOKUP($H1136,Validation!$L$2:$L$64,1,FALSE)),0,1)</f>
        <v>0</v>
      </c>
      <c r="Q1136" s="154">
        <f>IF(ISERROR(VLOOKUP($H1136,Validation!$M$2:$M$64,1,FALSE)),0,1)</f>
        <v>0</v>
      </c>
      <c r="R1136" s="158">
        <f>IF(ISERROR(VLOOKUP($H1136,Validation!$N$2:$N$64,1,FALSE)),0,1)</f>
        <v>0</v>
      </c>
      <c r="S1136" s="154">
        <f>IF(ISERROR(VLOOKUP($H1136,Validation!$O$2:$O$64,1,FALSE)),0,1)</f>
        <v>0</v>
      </c>
      <c r="T1136" s="154">
        <f>IF(ISERROR(VLOOKUP($H1136,Validation!$P$2:$P$64,1,FALSE)),0,1)</f>
        <v>0</v>
      </c>
      <c r="U1136" s="154">
        <f>IF(ISERROR(VLOOKUP($H1136,Validation!$Q$2:$Q$64,1,FALSE)),0,1)</f>
        <v>0</v>
      </c>
      <c r="V1136" s="154">
        <f>IF(ISERROR(VLOOKUP($H1136,Validation!$R$2:$R$64,1,FALSE)),0,1)</f>
        <v>0</v>
      </c>
      <c r="W1136" s="154">
        <f>IF(ISERROR(VLOOKUP($H1136,Validation!$S$2:$S$64,1,FALSE)),0,1)</f>
        <v>0</v>
      </c>
    </row>
    <row r="1137" spans="1:23" ht="15.75" x14ac:dyDescent="0.25">
      <c r="A1137" s="155">
        <v>2014</v>
      </c>
      <c r="B1137">
        <v>3</v>
      </c>
      <c r="C1137">
        <v>3</v>
      </c>
      <c r="D1137">
        <v>63</v>
      </c>
      <c r="E1137" t="s">
        <v>17</v>
      </c>
      <c r="F1137" t="s">
        <v>4326</v>
      </c>
      <c r="G1137" s="154">
        <f>SUM(P1137:W1137)</f>
        <v>0</v>
      </c>
      <c r="H1137" t="s">
        <v>341</v>
      </c>
      <c r="I1137" t="s">
        <v>70</v>
      </c>
      <c r="J1137" t="s">
        <v>71</v>
      </c>
      <c r="K1137" t="s">
        <v>86</v>
      </c>
      <c r="L1137">
        <v>198</v>
      </c>
      <c r="M1137" t="s">
        <v>82</v>
      </c>
      <c r="N1137" t="s">
        <v>3239</v>
      </c>
      <c r="P1137" s="154">
        <f>IF(ISERROR(VLOOKUP($H1137,Validation!$L$2:$L$64,1,FALSE)),0,1)</f>
        <v>0</v>
      </c>
      <c r="Q1137" s="154">
        <f>IF(ISERROR(VLOOKUP($H1137,Validation!$M$2:$M$64,1,FALSE)),0,1)</f>
        <v>0</v>
      </c>
      <c r="R1137" s="158">
        <f>IF(ISERROR(VLOOKUP($H1137,Validation!$N$2:$N$64,1,FALSE)),0,1)</f>
        <v>0</v>
      </c>
      <c r="S1137" s="154">
        <f>IF(ISERROR(VLOOKUP($H1137,Validation!$O$2:$O$64,1,FALSE)),0,1)</f>
        <v>0</v>
      </c>
      <c r="T1137" s="154">
        <f>IF(ISERROR(VLOOKUP($H1137,Validation!$P$2:$P$64,1,FALSE)),0,1)</f>
        <v>0</v>
      </c>
      <c r="U1137" s="154">
        <f>IF(ISERROR(VLOOKUP($H1137,Validation!$Q$2:$Q$64,1,FALSE)),0,1)</f>
        <v>0</v>
      </c>
      <c r="V1137" s="154">
        <f>IF(ISERROR(VLOOKUP($H1137,Validation!$R$2:$R$64,1,FALSE)),0,1)</f>
        <v>0</v>
      </c>
      <c r="W1137" s="154">
        <f>IF(ISERROR(VLOOKUP($H1137,Validation!$S$2:$S$64,1,FALSE)),0,1)</f>
        <v>0</v>
      </c>
    </row>
    <row r="1138" spans="1:23" ht="15.75" x14ac:dyDescent="0.25">
      <c r="A1138" s="155">
        <v>2014</v>
      </c>
      <c r="B1138">
        <v>3</v>
      </c>
      <c r="C1138">
        <v>4</v>
      </c>
      <c r="D1138">
        <v>64</v>
      </c>
      <c r="E1138" t="s">
        <v>12</v>
      </c>
      <c r="G1138" s="154">
        <f>SUM(P1138:W1138)</f>
        <v>0</v>
      </c>
      <c r="H1138" t="s">
        <v>4327</v>
      </c>
      <c r="I1138" t="s">
        <v>79</v>
      </c>
      <c r="J1138" t="s">
        <v>71</v>
      </c>
      <c r="K1138" t="s">
        <v>86</v>
      </c>
      <c r="L1138">
        <v>177</v>
      </c>
      <c r="M1138" t="s">
        <v>132</v>
      </c>
      <c r="N1138" t="s">
        <v>3317</v>
      </c>
      <c r="P1138" s="154">
        <f>IF(ISERROR(VLOOKUP($H1138,Validation!$L$2:$L$64,1,FALSE)),0,1)</f>
        <v>0</v>
      </c>
      <c r="Q1138" s="154">
        <f>IF(ISERROR(VLOOKUP($H1138,Validation!$M$2:$M$64,1,FALSE)),0,1)</f>
        <v>0</v>
      </c>
      <c r="R1138" s="158">
        <f>IF(ISERROR(VLOOKUP($H1138,Validation!$N$2:$N$64,1,FALSE)),0,1)</f>
        <v>0</v>
      </c>
      <c r="S1138" s="154">
        <f>IF(ISERROR(VLOOKUP($H1138,Validation!$O$2:$O$64,1,FALSE)),0,1)</f>
        <v>0</v>
      </c>
      <c r="T1138" s="154">
        <f>IF(ISERROR(VLOOKUP($H1138,Validation!$P$2:$P$64,1,FALSE)),0,1)</f>
        <v>0</v>
      </c>
      <c r="U1138" s="154">
        <f>IF(ISERROR(VLOOKUP($H1138,Validation!$Q$2:$Q$64,1,FALSE)),0,1)</f>
        <v>0</v>
      </c>
      <c r="V1138" s="154">
        <f>IF(ISERROR(VLOOKUP($H1138,Validation!$R$2:$R$64,1,FALSE)),0,1)</f>
        <v>0</v>
      </c>
      <c r="W1138" s="154">
        <f>IF(ISERROR(VLOOKUP($H1138,Validation!$S$2:$S$64,1,FALSE)),0,1)</f>
        <v>0</v>
      </c>
    </row>
    <row r="1139" spans="1:23" ht="15.75" x14ac:dyDescent="0.25">
      <c r="A1139" s="155">
        <v>2014</v>
      </c>
      <c r="B1139">
        <v>3</v>
      </c>
      <c r="C1139">
        <v>5</v>
      </c>
      <c r="D1139">
        <v>65</v>
      </c>
      <c r="E1139" t="s">
        <v>19</v>
      </c>
      <c r="F1139" t="s">
        <v>4328</v>
      </c>
      <c r="G1139" s="154">
        <f>SUM(P1139:W1139)</f>
        <v>0</v>
      </c>
      <c r="H1139" t="s">
        <v>429</v>
      </c>
      <c r="I1139" t="s">
        <v>85</v>
      </c>
      <c r="J1139" t="s">
        <v>88</v>
      </c>
      <c r="K1139" t="s">
        <v>75</v>
      </c>
      <c r="L1139">
        <v>189</v>
      </c>
      <c r="M1139" t="s">
        <v>3312</v>
      </c>
      <c r="N1139" t="s">
        <v>3908</v>
      </c>
      <c r="P1139" s="154">
        <f>IF(ISERROR(VLOOKUP($H1139,Validation!$L$2:$L$64,1,FALSE)),0,1)</f>
        <v>0</v>
      </c>
      <c r="Q1139" s="154">
        <f>IF(ISERROR(VLOOKUP($H1139,Validation!$M$2:$M$64,1,FALSE)),0,1)</f>
        <v>0</v>
      </c>
      <c r="R1139" s="158">
        <f>IF(ISERROR(VLOOKUP($H1139,Validation!$N$2:$N$64,1,FALSE)),0,1)</f>
        <v>0</v>
      </c>
      <c r="S1139" s="154">
        <f>IF(ISERROR(VLOOKUP($H1139,Validation!$O$2:$O$64,1,FALSE)),0,1)</f>
        <v>0</v>
      </c>
      <c r="T1139" s="154">
        <f>IF(ISERROR(VLOOKUP($H1139,Validation!$P$2:$P$64,1,FALSE)),0,1)</f>
        <v>0</v>
      </c>
      <c r="U1139" s="154">
        <f>IF(ISERROR(VLOOKUP($H1139,Validation!$Q$2:$Q$64,1,FALSE)),0,1)</f>
        <v>0</v>
      </c>
      <c r="V1139" s="154">
        <f>IF(ISERROR(VLOOKUP($H1139,Validation!$R$2:$R$64,1,FALSE)),0,1)</f>
        <v>0</v>
      </c>
      <c r="W1139" s="154">
        <f>IF(ISERROR(VLOOKUP($H1139,Validation!$S$2:$S$64,1,FALSE)),0,1)</f>
        <v>0</v>
      </c>
    </row>
    <row r="1140" spans="1:23" ht="15.75" x14ac:dyDescent="0.25">
      <c r="A1140" s="155">
        <v>2014</v>
      </c>
      <c r="B1140">
        <v>3</v>
      </c>
      <c r="C1140">
        <v>6</v>
      </c>
      <c r="D1140">
        <v>66</v>
      </c>
      <c r="E1140" t="s">
        <v>34</v>
      </c>
      <c r="G1140" s="154">
        <f>SUM(P1140:W1140)</f>
        <v>0</v>
      </c>
      <c r="H1140" t="s">
        <v>4329</v>
      </c>
      <c r="I1140" t="s">
        <v>79</v>
      </c>
      <c r="J1140" t="s">
        <v>81</v>
      </c>
      <c r="K1140" t="s">
        <v>3103</v>
      </c>
      <c r="L1140">
        <v>228</v>
      </c>
      <c r="M1140" t="s">
        <v>119</v>
      </c>
      <c r="N1140" t="s">
        <v>4144</v>
      </c>
      <c r="P1140" s="154">
        <f>IF(ISERROR(VLOOKUP($H1140,Validation!$L$2:$L$64,1,FALSE)),0,1)</f>
        <v>0</v>
      </c>
      <c r="Q1140" s="154">
        <f>IF(ISERROR(VLOOKUP($H1140,Validation!$M$2:$M$64,1,FALSE)),0,1)</f>
        <v>0</v>
      </c>
      <c r="R1140" s="158">
        <f>IF(ISERROR(VLOOKUP($H1140,Validation!$N$2:$N$64,1,FALSE)),0,1)</f>
        <v>0</v>
      </c>
      <c r="S1140" s="154">
        <f>IF(ISERROR(VLOOKUP($H1140,Validation!$O$2:$O$64,1,FALSE)),0,1)</f>
        <v>0</v>
      </c>
      <c r="T1140" s="154">
        <f>IF(ISERROR(VLOOKUP($H1140,Validation!$P$2:$P$64,1,FALSE)),0,1)</f>
        <v>0</v>
      </c>
      <c r="U1140" s="154">
        <f>IF(ISERROR(VLOOKUP($H1140,Validation!$Q$2:$Q$64,1,FALSE)),0,1)</f>
        <v>0</v>
      </c>
      <c r="V1140" s="154">
        <f>IF(ISERROR(VLOOKUP($H1140,Validation!$R$2:$R$64,1,FALSE)),0,1)</f>
        <v>0</v>
      </c>
      <c r="W1140" s="154">
        <f>IF(ISERROR(VLOOKUP($H1140,Validation!$S$2:$S$64,1,FALSE)),0,1)</f>
        <v>0</v>
      </c>
    </row>
    <row r="1141" spans="1:23" ht="15.75" x14ac:dyDescent="0.25">
      <c r="A1141" s="155">
        <v>2014</v>
      </c>
      <c r="B1141">
        <v>3</v>
      </c>
      <c r="C1141">
        <v>7</v>
      </c>
      <c r="D1141">
        <v>67</v>
      </c>
      <c r="E1141" t="s">
        <v>11</v>
      </c>
      <c r="G1141" s="154">
        <f>SUM(P1141:W1141)</f>
        <v>0</v>
      </c>
      <c r="H1141" t="s">
        <v>907</v>
      </c>
      <c r="I1141" t="s">
        <v>90</v>
      </c>
      <c r="J1141" t="s">
        <v>71</v>
      </c>
      <c r="K1141" t="s">
        <v>72</v>
      </c>
      <c r="L1141">
        <v>178</v>
      </c>
      <c r="M1141" t="s">
        <v>3166</v>
      </c>
      <c r="N1141" t="s">
        <v>4330</v>
      </c>
      <c r="P1141" s="154">
        <f>IF(ISERROR(VLOOKUP($H1141,Validation!$L$2:$L$64,1,FALSE)),0,1)</f>
        <v>0</v>
      </c>
      <c r="Q1141" s="154">
        <f>IF(ISERROR(VLOOKUP($H1141,Validation!$M$2:$M$64,1,FALSE)),0,1)</f>
        <v>0</v>
      </c>
      <c r="R1141" s="158">
        <f>IF(ISERROR(VLOOKUP($H1141,Validation!$N$2:$N$64,1,FALSE)),0,1)</f>
        <v>0</v>
      </c>
      <c r="S1141" s="154">
        <f>IF(ISERROR(VLOOKUP($H1141,Validation!$O$2:$O$64,1,FALSE)),0,1)</f>
        <v>0</v>
      </c>
      <c r="T1141" s="154">
        <f>IF(ISERROR(VLOOKUP($H1141,Validation!$P$2:$P$64,1,FALSE)),0,1)</f>
        <v>0</v>
      </c>
      <c r="U1141" s="154">
        <f>IF(ISERROR(VLOOKUP($H1141,Validation!$Q$2:$Q$64,1,FALSE)),0,1)</f>
        <v>0</v>
      </c>
      <c r="V1141" s="154">
        <f>IF(ISERROR(VLOOKUP($H1141,Validation!$R$2:$R$64,1,FALSE)),0,1)</f>
        <v>0</v>
      </c>
      <c r="W1141" s="154">
        <f>IF(ISERROR(VLOOKUP($H1141,Validation!$S$2:$S$64,1,FALSE)),0,1)</f>
        <v>0</v>
      </c>
    </row>
    <row r="1142" spans="1:23" ht="15.75" x14ac:dyDescent="0.25">
      <c r="A1142" s="155">
        <v>2014</v>
      </c>
      <c r="B1142">
        <v>3</v>
      </c>
      <c r="C1142">
        <v>8</v>
      </c>
      <c r="D1142">
        <v>68</v>
      </c>
      <c r="E1142" t="s">
        <v>33</v>
      </c>
      <c r="G1142" s="154">
        <f>SUM(P1142:W1142)</f>
        <v>0</v>
      </c>
      <c r="H1142" t="s">
        <v>4331</v>
      </c>
      <c r="I1142" t="s">
        <v>79</v>
      </c>
      <c r="J1142" t="s">
        <v>81</v>
      </c>
      <c r="K1142" t="s">
        <v>86</v>
      </c>
      <c r="L1142">
        <v>205</v>
      </c>
      <c r="M1142" t="s">
        <v>82</v>
      </c>
      <c r="N1142" t="s">
        <v>3373</v>
      </c>
      <c r="P1142" s="154">
        <f>IF(ISERROR(VLOOKUP($H1142,Validation!$L$2:$L$64,1,FALSE)),0,1)</f>
        <v>0</v>
      </c>
      <c r="Q1142" s="154">
        <f>IF(ISERROR(VLOOKUP($H1142,Validation!$M$2:$M$64,1,FALSE)),0,1)</f>
        <v>0</v>
      </c>
      <c r="R1142" s="158">
        <f>IF(ISERROR(VLOOKUP($H1142,Validation!$N$2:$N$64,1,FALSE)),0,1)</f>
        <v>0</v>
      </c>
      <c r="S1142" s="154">
        <f>IF(ISERROR(VLOOKUP($H1142,Validation!$O$2:$O$64,1,FALSE)),0,1)</f>
        <v>0</v>
      </c>
      <c r="T1142" s="154">
        <f>IF(ISERROR(VLOOKUP($H1142,Validation!$P$2:$P$64,1,FALSE)),0,1)</f>
        <v>0</v>
      </c>
      <c r="U1142" s="154">
        <f>IF(ISERROR(VLOOKUP($H1142,Validation!$Q$2:$Q$64,1,FALSE)),0,1)</f>
        <v>0</v>
      </c>
      <c r="V1142" s="154">
        <f>IF(ISERROR(VLOOKUP($H1142,Validation!$R$2:$R$64,1,FALSE)),0,1)</f>
        <v>0</v>
      </c>
      <c r="W1142" s="154">
        <f>IF(ISERROR(VLOOKUP($H1142,Validation!$S$2:$S$64,1,FALSE)),0,1)</f>
        <v>0</v>
      </c>
    </row>
    <row r="1143" spans="1:23" ht="15.75" x14ac:dyDescent="0.25">
      <c r="A1143" s="155">
        <v>2014</v>
      </c>
      <c r="B1143">
        <v>3</v>
      </c>
      <c r="C1143">
        <v>9</v>
      </c>
      <c r="D1143">
        <v>69</v>
      </c>
      <c r="E1143" t="s">
        <v>35</v>
      </c>
      <c r="G1143" s="154">
        <f>SUM(P1143:W1143)</f>
        <v>0</v>
      </c>
      <c r="H1143" t="s">
        <v>4332</v>
      </c>
      <c r="I1143" t="s">
        <v>79</v>
      </c>
      <c r="J1143" t="s">
        <v>74</v>
      </c>
      <c r="K1143" t="s">
        <v>77</v>
      </c>
      <c r="L1143">
        <v>190</v>
      </c>
      <c r="M1143" t="s">
        <v>93</v>
      </c>
      <c r="N1143" t="s">
        <v>96</v>
      </c>
      <c r="P1143" s="154">
        <f>IF(ISERROR(VLOOKUP($H1143,Validation!$L$2:$L$64,1,FALSE)),0,1)</f>
        <v>0</v>
      </c>
      <c r="Q1143" s="154">
        <f>IF(ISERROR(VLOOKUP($H1143,Validation!$M$2:$M$64,1,FALSE)),0,1)</f>
        <v>0</v>
      </c>
      <c r="R1143" s="158">
        <f>IF(ISERROR(VLOOKUP($H1143,Validation!$N$2:$N$64,1,FALSE)),0,1)</f>
        <v>0</v>
      </c>
      <c r="S1143" s="154">
        <f>IF(ISERROR(VLOOKUP($H1143,Validation!$O$2:$O$64,1,FALSE)),0,1)</f>
        <v>0</v>
      </c>
      <c r="T1143" s="154">
        <f>IF(ISERROR(VLOOKUP($H1143,Validation!$P$2:$P$64,1,FALSE)),0,1)</f>
        <v>0</v>
      </c>
      <c r="U1143" s="154">
        <f>IF(ISERROR(VLOOKUP($H1143,Validation!$Q$2:$Q$64,1,FALSE)),0,1)</f>
        <v>0</v>
      </c>
      <c r="V1143" s="154">
        <f>IF(ISERROR(VLOOKUP($H1143,Validation!$R$2:$R$64,1,FALSE)),0,1)</f>
        <v>0</v>
      </c>
      <c r="W1143" s="154">
        <f>IF(ISERROR(VLOOKUP($H1143,Validation!$S$2:$S$64,1,FALSE)),0,1)</f>
        <v>0</v>
      </c>
    </row>
    <row r="1144" spans="1:23" ht="15.75" x14ac:dyDescent="0.25">
      <c r="A1144" s="155">
        <v>2014</v>
      </c>
      <c r="B1144">
        <v>3</v>
      </c>
      <c r="C1144">
        <v>10</v>
      </c>
      <c r="D1144">
        <v>70</v>
      </c>
      <c r="E1144" t="s">
        <v>27</v>
      </c>
      <c r="G1144" s="154">
        <f>SUM(P1144:W1144)</f>
        <v>0</v>
      </c>
      <c r="H1144" t="s">
        <v>4333</v>
      </c>
      <c r="I1144" t="s">
        <v>79</v>
      </c>
      <c r="J1144" t="s">
        <v>74</v>
      </c>
      <c r="K1144" t="s">
        <v>86</v>
      </c>
      <c r="L1144">
        <v>181</v>
      </c>
      <c r="M1144" t="s">
        <v>1095</v>
      </c>
      <c r="N1144" t="s">
        <v>4334</v>
      </c>
      <c r="P1144" s="154">
        <f>IF(ISERROR(VLOOKUP($H1144,Validation!$L$2:$L$64,1,FALSE)),0,1)</f>
        <v>0</v>
      </c>
      <c r="Q1144" s="154">
        <f>IF(ISERROR(VLOOKUP($H1144,Validation!$M$2:$M$64,1,FALSE)),0,1)</f>
        <v>0</v>
      </c>
      <c r="R1144" s="158">
        <f>IF(ISERROR(VLOOKUP($H1144,Validation!$N$2:$N$64,1,FALSE)),0,1)</f>
        <v>0</v>
      </c>
      <c r="S1144" s="154">
        <f>IF(ISERROR(VLOOKUP($H1144,Validation!$O$2:$O$64,1,FALSE)),0,1)</f>
        <v>0</v>
      </c>
      <c r="T1144" s="154">
        <f>IF(ISERROR(VLOOKUP($H1144,Validation!$P$2:$P$64,1,FALSE)),0,1)</f>
        <v>0</v>
      </c>
      <c r="U1144" s="154">
        <f>IF(ISERROR(VLOOKUP($H1144,Validation!$Q$2:$Q$64,1,FALSE)),0,1)</f>
        <v>0</v>
      </c>
      <c r="V1144" s="154">
        <f>IF(ISERROR(VLOOKUP($H1144,Validation!$R$2:$R$64,1,FALSE)),0,1)</f>
        <v>0</v>
      </c>
      <c r="W1144" s="154">
        <f>IF(ISERROR(VLOOKUP($H1144,Validation!$S$2:$S$64,1,FALSE)),0,1)</f>
        <v>0</v>
      </c>
    </row>
    <row r="1145" spans="1:23" ht="15.75" x14ac:dyDescent="0.25">
      <c r="A1145" s="155">
        <v>2014</v>
      </c>
      <c r="B1145">
        <v>3</v>
      </c>
      <c r="C1145">
        <v>11</v>
      </c>
      <c r="D1145">
        <v>71</v>
      </c>
      <c r="E1145" t="s">
        <v>24</v>
      </c>
      <c r="G1145" s="154">
        <f>SUM(P1145:W1145)</f>
        <v>0</v>
      </c>
      <c r="H1145" t="s">
        <v>4335</v>
      </c>
      <c r="I1145" t="s">
        <v>85</v>
      </c>
      <c r="J1145" t="s">
        <v>74</v>
      </c>
      <c r="K1145" t="s">
        <v>75</v>
      </c>
      <c r="L1145">
        <v>222</v>
      </c>
      <c r="M1145" t="s">
        <v>73</v>
      </c>
      <c r="N1145" t="s">
        <v>4308</v>
      </c>
      <c r="P1145" s="154">
        <f>IF(ISERROR(VLOOKUP($H1145,Validation!$L$2:$L$64,1,FALSE)),0,1)</f>
        <v>0</v>
      </c>
      <c r="Q1145" s="154">
        <f>IF(ISERROR(VLOOKUP($H1145,Validation!$M$2:$M$64,1,FALSE)),0,1)</f>
        <v>0</v>
      </c>
      <c r="R1145" s="158">
        <f>IF(ISERROR(VLOOKUP($H1145,Validation!$N$2:$N$64,1,FALSE)),0,1)</f>
        <v>0</v>
      </c>
      <c r="S1145" s="154">
        <f>IF(ISERROR(VLOOKUP($H1145,Validation!$O$2:$O$64,1,FALSE)),0,1)</f>
        <v>0</v>
      </c>
      <c r="T1145" s="154">
        <f>IF(ISERROR(VLOOKUP($H1145,Validation!$P$2:$P$64,1,FALSE)),0,1)</f>
        <v>0</v>
      </c>
      <c r="U1145" s="154">
        <f>IF(ISERROR(VLOOKUP($H1145,Validation!$Q$2:$Q$64,1,FALSE)),0,1)</f>
        <v>0</v>
      </c>
      <c r="V1145" s="154">
        <f>IF(ISERROR(VLOOKUP($H1145,Validation!$R$2:$R$64,1,FALSE)),0,1)</f>
        <v>0</v>
      </c>
      <c r="W1145" s="154">
        <f>IF(ISERROR(VLOOKUP($H1145,Validation!$S$2:$S$64,1,FALSE)),0,1)</f>
        <v>0</v>
      </c>
    </row>
    <row r="1146" spans="1:23" ht="15.75" x14ac:dyDescent="0.25">
      <c r="A1146" s="155">
        <v>2014</v>
      </c>
      <c r="B1146">
        <v>3</v>
      </c>
      <c r="C1146">
        <v>12</v>
      </c>
      <c r="D1146">
        <v>72</v>
      </c>
      <c r="E1146" t="s">
        <v>30</v>
      </c>
      <c r="F1146" t="s">
        <v>3890</v>
      </c>
      <c r="G1146" s="154">
        <f>SUM(P1146:W1146)</f>
        <v>0</v>
      </c>
      <c r="H1146" t="s">
        <v>526</v>
      </c>
      <c r="I1146" t="s">
        <v>85</v>
      </c>
      <c r="J1146" t="s">
        <v>74</v>
      </c>
      <c r="K1146" t="s">
        <v>72</v>
      </c>
      <c r="L1146">
        <v>196</v>
      </c>
      <c r="M1146" t="s">
        <v>82</v>
      </c>
      <c r="N1146" t="s">
        <v>3239</v>
      </c>
      <c r="P1146" s="154">
        <f>IF(ISERROR(VLOOKUP($H1146,Validation!$L$2:$L$64,1,FALSE)),0,1)</f>
        <v>0</v>
      </c>
      <c r="Q1146" s="154">
        <f>IF(ISERROR(VLOOKUP($H1146,Validation!$M$2:$M$64,1,FALSE)),0,1)</f>
        <v>0</v>
      </c>
      <c r="R1146" s="158">
        <f>IF(ISERROR(VLOOKUP($H1146,Validation!$N$2:$N$64,1,FALSE)),0,1)</f>
        <v>0</v>
      </c>
      <c r="S1146" s="154">
        <f>IF(ISERROR(VLOOKUP($H1146,Validation!$O$2:$O$64,1,FALSE)),0,1)</f>
        <v>0</v>
      </c>
      <c r="T1146" s="154">
        <f>IF(ISERROR(VLOOKUP($H1146,Validation!$P$2:$P$64,1,FALSE)),0,1)</f>
        <v>0</v>
      </c>
      <c r="U1146" s="154">
        <f>IF(ISERROR(VLOOKUP($H1146,Validation!$Q$2:$Q$64,1,FALSE)),0,1)</f>
        <v>0</v>
      </c>
      <c r="V1146" s="154">
        <f>IF(ISERROR(VLOOKUP($H1146,Validation!$R$2:$R$64,1,FALSE)),0,1)</f>
        <v>0</v>
      </c>
      <c r="W1146" s="154">
        <f>IF(ISERROR(VLOOKUP($H1146,Validation!$S$2:$S$64,1,FALSE)),0,1)</f>
        <v>0</v>
      </c>
    </row>
    <row r="1147" spans="1:23" ht="15.75" x14ac:dyDescent="0.25">
      <c r="A1147" s="155">
        <v>2014</v>
      </c>
      <c r="B1147">
        <v>3</v>
      </c>
      <c r="C1147">
        <v>13</v>
      </c>
      <c r="D1147">
        <v>73</v>
      </c>
      <c r="E1147" t="s">
        <v>22</v>
      </c>
      <c r="F1147" t="s">
        <v>4336</v>
      </c>
      <c r="G1147" s="154">
        <f>SUM(P1147:W1147)</f>
        <v>0</v>
      </c>
      <c r="H1147" t="s">
        <v>722</v>
      </c>
      <c r="I1147" t="s">
        <v>79</v>
      </c>
      <c r="J1147" t="s">
        <v>71</v>
      </c>
      <c r="K1147" t="s">
        <v>91</v>
      </c>
      <c r="L1147">
        <v>206</v>
      </c>
      <c r="M1147" t="s">
        <v>82</v>
      </c>
      <c r="N1147" t="s">
        <v>3282</v>
      </c>
      <c r="P1147" s="154">
        <f>IF(ISERROR(VLOOKUP($H1147,Validation!$L$2:$L$64,1,FALSE)),0,1)</f>
        <v>0</v>
      </c>
      <c r="Q1147" s="154">
        <f>IF(ISERROR(VLOOKUP($H1147,Validation!$M$2:$M$64,1,FALSE)),0,1)</f>
        <v>0</v>
      </c>
      <c r="R1147" s="158">
        <f>IF(ISERROR(VLOOKUP($H1147,Validation!$N$2:$N$64,1,FALSE)),0,1)</f>
        <v>0</v>
      </c>
      <c r="S1147" s="154">
        <f>IF(ISERROR(VLOOKUP($H1147,Validation!$O$2:$O$64,1,FALSE)),0,1)</f>
        <v>0</v>
      </c>
      <c r="T1147" s="154">
        <f>IF(ISERROR(VLOOKUP($H1147,Validation!$P$2:$P$64,1,FALSE)),0,1)</f>
        <v>0</v>
      </c>
      <c r="U1147" s="154">
        <f>IF(ISERROR(VLOOKUP($H1147,Validation!$Q$2:$Q$64,1,FALSE)),0,1)</f>
        <v>0</v>
      </c>
      <c r="V1147" s="154">
        <f>IF(ISERROR(VLOOKUP($H1147,Validation!$R$2:$R$64,1,FALSE)),0,1)</f>
        <v>0</v>
      </c>
      <c r="W1147" s="154">
        <f>IF(ISERROR(VLOOKUP($H1147,Validation!$S$2:$S$64,1,FALSE)),0,1)</f>
        <v>0</v>
      </c>
    </row>
    <row r="1148" spans="1:23" ht="15.75" x14ac:dyDescent="0.25">
      <c r="A1148" s="155">
        <v>2014</v>
      </c>
      <c r="B1148">
        <v>3</v>
      </c>
      <c r="C1148">
        <v>14</v>
      </c>
      <c r="D1148">
        <v>74</v>
      </c>
      <c r="E1148" t="s">
        <v>10</v>
      </c>
      <c r="F1148" t="s">
        <v>3377</v>
      </c>
      <c r="G1148" s="154">
        <f>SUM(P1148:W1148)</f>
        <v>0</v>
      </c>
      <c r="H1148" t="s">
        <v>674</v>
      </c>
      <c r="I1148" t="s">
        <v>79</v>
      </c>
      <c r="J1148" t="s">
        <v>71</v>
      </c>
      <c r="K1148" t="s">
        <v>86</v>
      </c>
      <c r="L1148">
        <v>195</v>
      </c>
      <c r="M1148" t="s">
        <v>82</v>
      </c>
      <c r="N1148" t="s">
        <v>3282</v>
      </c>
      <c r="P1148" s="154">
        <f>IF(ISERROR(VLOOKUP($H1148,Validation!$L$2:$L$64,1,FALSE)),0,1)</f>
        <v>0</v>
      </c>
      <c r="Q1148" s="154">
        <f>IF(ISERROR(VLOOKUP($H1148,Validation!$M$2:$M$64,1,FALSE)),0,1)</f>
        <v>0</v>
      </c>
      <c r="R1148" s="158">
        <f>IF(ISERROR(VLOOKUP($H1148,Validation!$N$2:$N$64,1,FALSE)),0,1)</f>
        <v>0</v>
      </c>
      <c r="S1148" s="154">
        <f>IF(ISERROR(VLOOKUP($H1148,Validation!$O$2:$O$64,1,FALSE)),0,1)</f>
        <v>0</v>
      </c>
      <c r="T1148" s="154">
        <f>IF(ISERROR(VLOOKUP($H1148,Validation!$P$2:$P$64,1,FALSE)),0,1)</f>
        <v>0</v>
      </c>
      <c r="U1148" s="154">
        <f>IF(ISERROR(VLOOKUP($H1148,Validation!$Q$2:$Q$64,1,FALSE)),0,1)</f>
        <v>0</v>
      </c>
      <c r="V1148" s="154">
        <f>IF(ISERROR(VLOOKUP($H1148,Validation!$R$2:$R$64,1,FALSE)),0,1)</f>
        <v>0</v>
      </c>
      <c r="W1148" s="154">
        <f>IF(ISERROR(VLOOKUP($H1148,Validation!$S$2:$S$64,1,FALSE)),0,1)</f>
        <v>0</v>
      </c>
    </row>
    <row r="1149" spans="1:23" ht="15.75" x14ac:dyDescent="0.25">
      <c r="A1149" s="155">
        <v>2014</v>
      </c>
      <c r="B1149">
        <v>3</v>
      </c>
      <c r="C1149">
        <v>15</v>
      </c>
      <c r="D1149">
        <v>75</v>
      </c>
      <c r="E1149" t="s">
        <v>16</v>
      </c>
      <c r="G1149" s="154">
        <f>SUM(P1149:W1149)</f>
        <v>0</v>
      </c>
      <c r="H1149" t="s">
        <v>4337</v>
      </c>
      <c r="I1149" t="s">
        <v>79</v>
      </c>
      <c r="J1149" t="s">
        <v>71</v>
      </c>
      <c r="K1149" t="s">
        <v>77</v>
      </c>
      <c r="L1149">
        <v>207</v>
      </c>
      <c r="M1149" t="s">
        <v>73</v>
      </c>
      <c r="N1149" t="s">
        <v>4308</v>
      </c>
      <c r="P1149" s="154">
        <f>IF(ISERROR(VLOOKUP($H1149,Validation!$L$2:$L$64,1,FALSE)),0,1)</f>
        <v>0</v>
      </c>
      <c r="Q1149" s="154">
        <f>IF(ISERROR(VLOOKUP($H1149,Validation!$M$2:$M$64,1,FALSE)),0,1)</f>
        <v>0</v>
      </c>
      <c r="R1149" s="158">
        <f>IF(ISERROR(VLOOKUP($H1149,Validation!$N$2:$N$64,1,FALSE)),0,1)</f>
        <v>0</v>
      </c>
      <c r="S1149" s="154">
        <f>IF(ISERROR(VLOOKUP($H1149,Validation!$O$2:$O$64,1,FALSE)),0,1)</f>
        <v>0</v>
      </c>
      <c r="T1149" s="154">
        <f>IF(ISERROR(VLOOKUP($H1149,Validation!$P$2:$P$64,1,FALSE)),0,1)</f>
        <v>0</v>
      </c>
      <c r="U1149" s="154">
        <f>IF(ISERROR(VLOOKUP($H1149,Validation!$Q$2:$Q$64,1,FALSE)),0,1)</f>
        <v>0</v>
      </c>
      <c r="V1149" s="154">
        <f>IF(ISERROR(VLOOKUP($H1149,Validation!$R$2:$R$64,1,FALSE)),0,1)</f>
        <v>0</v>
      </c>
      <c r="W1149" s="154">
        <f>IF(ISERROR(VLOOKUP($H1149,Validation!$S$2:$S$64,1,FALSE)),0,1)</f>
        <v>0</v>
      </c>
    </row>
    <row r="1150" spans="1:23" ht="15.75" x14ac:dyDescent="0.25">
      <c r="A1150" s="155">
        <v>2014</v>
      </c>
      <c r="B1150">
        <v>3</v>
      </c>
      <c r="C1150">
        <v>16</v>
      </c>
      <c r="D1150">
        <v>76</v>
      </c>
      <c r="E1150" t="s">
        <v>83</v>
      </c>
      <c r="F1150" t="s">
        <v>4338</v>
      </c>
      <c r="G1150" s="154">
        <f>SUM(P1150:W1150)</f>
        <v>0</v>
      </c>
      <c r="H1150" t="s">
        <v>4339</v>
      </c>
      <c r="I1150" t="s">
        <v>121</v>
      </c>
      <c r="J1150" t="s">
        <v>3566</v>
      </c>
      <c r="K1150" t="s">
        <v>77</v>
      </c>
      <c r="L1150">
        <v>187</v>
      </c>
      <c r="M1150" t="s">
        <v>3386</v>
      </c>
      <c r="N1150" t="s">
        <v>4340</v>
      </c>
      <c r="P1150" s="154">
        <f>IF(ISERROR(VLOOKUP($H1150,Validation!$L$2:$L$64,1,FALSE)),0,1)</f>
        <v>0</v>
      </c>
      <c r="Q1150" s="154">
        <f>IF(ISERROR(VLOOKUP($H1150,Validation!$M$2:$M$64,1,FALSE)),0,1)</f>
        <v>0</v>
      </c>
      <c r="R1150" s="158">
        <f>IF(ISERROR(VLOOKUP($H1150,Validation!$N$2:$N$64,1,FALSE)),0,1)</f>
        <v>0</v>
      </c>
      <c r="S1150" s="154">
        <f>IF(ISERROR(VLOOKUP($H1150,Validation!$O$2:$O$64,1,FALSE)),0,1)</f>
        <v>0</v>
      </c>
      <c r="T1150" s="154">
        <f>IF(ISERROR(VLOOKUP($H1150,Validation!$P$2:$P$64,1,FALSE)),0,1)</f>
        <v>0</v>
      </c>
      <c r="U1150" s="154">
        <f>IF(ISERROR(VLOOKUP($H1150,Validation!$Q$2:$Q$64,1,FALSE)),0,1)</f>
        <v>0</v>
      </c>
      <c r="V1150" s="154">
        <f>IF(ISERROR(VLOOKUP($H1150,Validation!$R$2:$R$64,1,FALSE)),0,1)</f>
        <v>0</v>
      </c>
      <c r="W1150" s="154">
        <f>IF(ISERROR(VLOOKUP($H1150,Validation!$S$2:$S$64,1,FALSE)),0,1)</f>
        <v>0</v>
      </c>
    </row>
    <row r="1151" spans="1:23" ht="15.75" x14ac:dyDescent="0.25">
      <c r="A1151" s="155">
        <v>2014</v>
      </c>
      <c r="B1151">
        <v>3</v>
      </c>
      <c r="C1151">
        <v>17</v>
      </c>
      <c r="D1151">
        <v>77</v>
      </c>
      <c r="E1151" t="s">
        <v>83</v>
      </c>
      <c r="G1151" s="154">
        <f>SUM(P1151:W1151)</f>
        <v>0</v>
      </c>
      <c r="H1151" t="s">
        <v>588</v>
      </c>
      <c r="I1151" t="s">
        <v>79</v>
      </c>
      <c r="J1151" t="s">
        <v>74</v>
      </c>
      <c r="K1151" t="s">
        <v>72</v>
      </c>
      <c r="L1151">
        <v>192</v>
      </c>
      <c r="M1151" t="s">
        <v>73</v>
      </c>
      <c r="N1151" t="s">
        <v>1165</v>
      </c>
      <c r="P1151" s="154">
        <f>IF(ISERROR(VLOOKUP($H1151,Validation!$L$2:$L$64,1,FALSE)),0,1)</f>
        <v>0</v>
      </c>
      <c r="Q1151" s="154">
        <f>IF(ISERROR(VLOOKUP($H1151,Validation!$M$2:$M$64,1,FALSE)),0,1)</f>
        <v>0</v>
      </c>
      <c r="R1151" s="158">
        <f>IF(ISERROR(VLOOKUP($H1151,Validation!$N$2:$N$64,1,FALSE)),0,1)</f>
        <v>0</v>
      </c>
      <c r="S1151" s="154">
        <f>IF(ISERROR(VLOOKUP($H1151,Validation!$O$2:$O$64,1,FALSE)),0,1)</f>
        <v>0</v>
      </c>
      <c r="T1151" s="154">
        <f>IF(ISERROR(VLOOKUP($H1151,Validation!$P$2:$P$64,1,FALSE)),0,1)</f>
        <v>0</v>
      </c>
      <c r="U1151" s="154">
        <f>IF(ISERROR(VLOOKUP($H1151,Validation!$Q$2:$Q$64,1,FALSE)),0,1)</f>
        <v>0</v>
      </c>
      <c r="V1151" s="154">
        <f>IF(ISERROR(VLOOKUP($H1151,Validation!$R$2:$R$64,1,FALSE)),0,1)</f>
        <v>0</v>
      </c>
      <c r="W1151" s="154">
        <f>IF(ISERROR(VLOOKUP($H1151,Validation!$S$2:$S$64,1,FALSE)),0,1)</f>
        <v>0</v>
      </c>
    </row>
    <row r="1152" spans="1:23" ht="15.75" x14ac:dyDescent="0.25">
      <c r="A1152" s="155">
        <v>2014</v>
      </c>
      <c r="B1152">
        <v>3</v>
      </c>
      <c r="C1152">
        <v>18</v>
      </c>
      <c r="D1152">
        <v>78</v>
      </c>
      <c r="E1152" t="s">
        <v>25</v>
      </c>
      <c r="F1152" t="s">
        <v>4341</v>
      </c>
      <c r="G1152" s="154">
        <f>SUM(P1152:W1152)</f>
        <v>0</v>
      </c>
      <c r="H1152" t="s">
        <v>4342</v>
      </c>
      <c r="I1152" t="s">
        <v>121</v>
      </c>
      <c r="J1152" t="s">
        <v>81</v>
      </c>
      <c r="K1152" t="s">
        <v>75</v>
      </c>
      <c r="L1152">
        <v>167</v>
      </c>
      <c r="M1152" t="s">
        <v>119</v>
      </c>
      <c r="N1152" t="s">
        <v>3644</v>
      </c>
      <c r="P1152" s="154">
        <f>IF(ISERROR(VLOOKUP($H1152,Validation!$L$2:$L$64,1,FALSE)),0,1)</f>
        <v>0</v>
      </c>
      <c r="Q1152" s="154">
        <f>IF(ISERROR(VLOOKUP($H1152,Validation!$M$2:$M$64,1,FALSE)),0,1)</f>
        <v>0</v>
      </c>
      <c r="R1152" s="158">
        <f>IF(ISERROR(VLOOKUP($H1152,Validation!$N$2:$N$64,1,FALSE)),0,1)</f>
        <v>0</v>
      </c>
      <c r="S1152" s="154">
        <f>IF(ISERROR(VLOOKUP($H1152,Validation!$O$2:$O$64,1,FALSE)),0,1)</f>
        <v>0</v>
      </c>
      <c r="T1152" s="154">
        <f>IF(ISERROR(VLOOKUP($H1152,Validation!$P$2:$P$64,1,FALSE)),0,1)</f>
        <v>0</v>
      </c>
      <c r="U1152" s="154">
        <f>IF(ISERROR(VLOOKUP($H1152,Validation!$Q$2:$Q$64,1,FALSE)),0,1)</f>
        <v>0</v>
      </c>
      <c r="V1152" s="154">
        <f>IF(ISERROR(VLOOKUP($H1152,Validation!$R$2:$R$64,1,FALSE)),0,1)</f>
        <v>0</v>
      </c>
      <c r="W1152" s="154">
        <f>IF(ISERROR(VLOOKUP($H1152,Validation!$S$2:$S$64,1,FALSE)),0,1)</f>
        <v>0</v>
      </c>
    </row>
    <row r="1153" spans="1:23" ht="15.75" x14ac:dyDescent="0.25">
      <c r="A1153" s="155">
        <v>2014</v>
      </c>
      <c r="B1153">
        <v>3</v>
      </c>
      <c r="C1153">
        <v>19</v>
      </c>
      <c r="D1153">
        <v>79</v>
      </c>
      <c r="E1153" t="s">
        <v>32</v>
      </c>
      <c r="F1153" t="s">
        <v>4343</v>
      </c>
      <c r="G1153" s="154">
        <f>SUM(P1153:W1153)</f>
        <v>1</v>
      </c>
      <c r="H1153" t="s">
        <v>261</v>
      </c>
      <c r="I1153" t="s">
        <v>70</v>
      </c>
      <c r="J1153" t="s">
        <v>71</v>
      </c>
      <c r="K1153" t="s">
        <v>97</v>
      </c>
      <c r="L1153">
        <v>160</v>
      </c>
      <c r="M1153" t="s">
        <v>82</v>
      </c>
      <c r="N1153" t="s">
        <v>1134</v>
      </c>
      <c r="P1153" s="154">
        <f>IF(ISERROR(VLOOKUP($H1153,Validation!$L$2:$L$64,1,FALSE)),0,1)</f>
        <v>0</v>
      </c>
      <c r="Q1153" s="154">
        <f>IF(ISERROR(VLOOKUP($H1153,Validation!$M$2:$M$64,1,FALSE)),0,1)</f>
        <v>0</v>
      </c>
      <c r="R1153" s="158">
        <f>IF(ISERROR(VLOOKUP($H1153,Validation!$N$2:$N$64,1,FALSE)),0,1)</f>
        <v>0</v>
      </c>
      <c r="S1153" s="154">
        <f>IF(ISERROR(VLOOKUP($H1153,Validation!$O$2:$O$64,1,FALSE)),0,1)</f>
        <v>0</v>
      </c>
      <c r="T1153" s="154">
        <f>IF(ISERROR(VLOOKUP($H1153,Validation!$P$2:$P$64,1,FALSE)),0,1)</f>
        <v>1</v>
      </c>
      <c r="U1153" s="154">
        <f>IF(ISERROR(VLOOKUP($H1153,Validation!$Q$2:$Q$64,1,FALSE)),0,1)</f>
        <v>0</v>
      </c>
      <c r="V1153" s="154">
        <f>IF(ISERROR(VLOOKUP($H1153,Validation!$R$2:$R$64,1,FALSE)),0,1)</f>
        <v>0</v>
      </c>
      <c r="W1153" s="154">
        <f>IF(ISERROR(VLOOKUP($H1153,Validation!$S$2:$S$64,1,FALSE)),0,1)</f>
        <v>0</v>
      </c>
    </row>
    <row r="1154" spans="1:23" ht="15.75" x14ac:dyDescent="0.25">
      <c r="A1154" s="155">
        <v>2014</v>
      </c>
      <c r="B1154">
        <v>3</v>
      </c>
      <c r="C1154">
        <v>20</v>
      </c>
      <c r="D1154">
        <v>80</v>
      </c>
      <c r="E1154" t="s">
        <v>21</v>
      </c>
      <c r="F1154" t="s">
        <v>4344</v>
      </c>
      <c r="G1154" s="154">
        <f>SUM(P1154:W1154)</f>
        <v>0</v>
      </c>
      <c r="H1154" t="s">
        <v>4345</v>
      </c>
      <c r="I1154" t="s">
        <v>79</v>
      </c>
      <c r="J1154" t="s">
        <v>74</v>
      </c>
      <c r="K1154" t="s">
        <v>78</v>
      </c>
      <c r="L1154">
        <v>193</v>
      </c>
      <c r="M1154" t="s">
        <v>93</v>
      </c>
      <c r="N1154" t="s">
        <v>96</v>
      </c>
      <c r="P1154" s="154">
        <f>IF(ISERROR(VLOOKUP($H1154,Validation!$L$2:$L$64,1,FALSE)),0,1)</f>
        <v>0</v>
      </c>
      <c r="Q1154" s="154">
        <f>IF(ISERROR(VLOOKUP($H1154,Validation!$M$2:$M$64,1,FALSE)),0,1)</f>
        <v>0</v>
      </c>
      <c r="R1154" s="158">
        <f>IF(ISERROR(VLOOKUP($H1154,Validation!$N$2:$N$64,1,FALSE)),0,1)</f>
        <v>0</v>
      </c>
      <c r="S1154" s="154">
        <f>IF(ISERROR(VLOOKUP($H1154,Validation!$O$2:$O$64,1,FALSE)),0,1)</f>
        <v>0</v>
      </c>
      <c r="T1154" s="154">
        <f>IF(ISERROR(VLOOKUP($H1154,Validation!$P$2:$P$64,1,FALSE)),0,1)</f>
        <v>0</v>
      </c>
      <c r="U1154" s="154">
        <f>IF(ISERROR(VLOOKUP($H1154,Validation!$Q$2:$Q$64,1,FALSE)),0,1)</f>
        <v>0</v>
      </c>
      <c r="V1154" s="154">
        <f>IF(ISERROR(VLOOKUP($H1154,Validation!$R$2:$R$64,1,FALSE)),0,1)</f>
        <v>0</v>
      </c>
      <c r="W1154" s="154">
        <f>IF(ISERROR(VLOOKUP($H1154,Validation!$S$2:$S$64,1,FALSE)),0,1)</f>
        <v>0</v>
      </c>
    </row>
    <row r="1155" spans="1:23" ht="15.75" x14ac:dyDescent="0.25">
      <c r="A1155" s="155">
        <v>2014</v>
      </c>
      <c r="B1155">
        <v>3</v>
      </c>
      <c r="C1155">
        <v>21</v>
      </c>
      <c r="D1155">
        <v>81</v>
      </c>
      <c r="E1155" t="s">
        <v>30</v>
      </c>
      <c r="G1155" s="154">
        <f>SUM(P1155:W1155)</f>
        <v>0</v>
      </c>
      <c r="H1155" t="s">
        <v>336</v>
      </c>
      <c r="I1155" t="s">
        <v>90</v>
      </c>
      <c r="J1155" t="s">
        <v>71</v>
      </c>
      <c r="K1155" t="s">
        <v>78</v>
      </c>
      <c r="L1155">
        <v>183</v>
      </c>
      <c r="M1155" t="s">
        <v>73</v>
      </c>
      <c r="N1155" t="s">
        <v>3460</v>
      </c>
      <c r="P1155" s="154">
        <f>IF(ISERROR(VLOOKUP($H1155,Validation!$L$2:$L$64,1,FALSE)),0,1)</f>
        <v>0</v>
      </c>
      <c r="Q1155" s="154">
        <f>IF(ISERROR(VLOOKUP($H1155,Validation!$M$2:$M$64,1,FALSE)),0,1)</f>
        <v>0</v>
      </c>
      <c r="R1155" s="158">
        <f>IF(ISERROR(VLOOKUP($H1155,Validation!$N$2:$N$64,1,FALSE)),0,1)</f>
        <v>0</v>
      </c>
      <c r="S1155" s="154">
        <f>IF(ISERROR(VLOOKUP($H1155,Validation!$O$2:$O$64,1,FALSE)),0,1)</f>
        <v>0</v>
      </c>
      <c r="T1155" s="154">
        <f>IF(ISERROR(VLOOKUP($H1155,Validation!$P$2:$P$64,1,FALSE)),0,1)</f>
        <v>0</v>
      </c>
      <c r="U1155" s="154">
        <f>IF(ISERROR(VLOOKUP($H1155,Validation!$Q$2:$Q$64,1,FALSE)),0,1)</f>
        <v>0</v>
      </c>
      <c r="V1155" s="154">
        <f>IF(ISERROR(VLOOKUP($H1155,Validation!$R$2:$R$64,1,FALSE)),0,1)</f>
        <v>0</v>
      </c>
      <c r="W1155" s="154">
        <f>IF(ISERROR(VLOOKUP($H1155,Validation!$S$2:$S$64,1,FALSE)),0,1)</f>
        <v>0</v>
      </c>
    </row>
    <row r="1156" spans="1:23" ht="15.75" x14ac:dyDescent="0.25">
      <c r="A1156" s="155">
        <v>2014</v>
      </c>
      <c r="B1156">
        <v>3</v>
      </c>
      <c r="C1156">
        <v>22</v>
      </c>
      <c r="D1156">
        <v>82</v>
      </c>
      <c r="E1156" t="s">
        <v>31</v>
      </c>
      <c r="G1156" s="154">
        <f>SUM(P1156:W1156)</f>
        <v>0</v>
      </c>
      <c r="H1156" t="s">
        <v>353</v>
      </c>
      <c r="I1156" t="s">
        <v>79</v>
      </c>
      <c r="J1156" t="s">
        <v>71</v>
      </c>
      <c r="K1156" t="s">
        <v>72</v>
      </c>
      <c r="L1156">
        <v>170</v>
      </c>
      <c r="M1156" t="s">
        <v>1186</v>
      </c>
      <c r="N1156" t="s">
        <v>1187</v>
      </c>
      <c r="P1156" s="154">
        <f>IF(ISERROR(VLOOKUP($H1156,Validation!$L$2:$L$64,1,FALSE)),0,1)</f>
        <v>0</v>
      </c>
      <c r="Q1156" s="154">
        <f>IF(ISERROR(VLOOKUP($H1156,Validation!$M$2:$M$64,1,FALSE)),0,1)</f>
        <v>0</v>
      </c>
      <c r="R1156" s="158">
        <f>IF(ISERROR(VLOOKUP($H1156,Validation!$N$2:$N$64,1,FALSE)),0,1)</f>
        <v>0</v>
      </c>
      <c r="S1156" s="154">
        <f>IF(ISERROR(VLOOKUP($H1156,Validation!$O$2:$O$64,1,FALSE)),0,1)</f>
        <v>0</v>
      </c>
      <c r="T1156" s="154">
        <f>IF(ISERROR(VLOOKUP($H1156,Validation!$P$2:$P$64,1,FALSE)),0,1)</f>
        <v>0</v>
      </c>
      <c r="U1156" s="154">
        <f>IF(ISERROR(VLOOKUP($H1156,Validation!$Q$2:$Q$64,1,FALSE)),0,1)</f>
        <v>0</v>
      </c>
      <c r="V1156" s="154">
        <f>IF(ISERROR(VLOOKUP($H1156,Validation!$R$2:$R$64,1,FALSE)),0,1)</f>
        <v>0</v>
      </c>
      <c r="W1156" s="154">
        <f>IF(ISERROR(VLOOKUP($H1156,Validation!$S$2:$S$64,1,FALSE)),0,1)</f>
        <v>0</v>
      </c>
    </row>
    <row r="1157" spans="1:23" ht="15.75" x14ac:dyDescent="0.25">
      <c r="A1157" s="155">
        <v>2014</v>
      </c>
      <c r="B1157">
        <v>3</v>
      </c>
      <c r="C1157">
        <v>23</v>
      </c>
      <c r="D1157">
        <v>83</v>
      </c>
      <c r="E1157" t="s">
        <v>13</v>
      </c>
      <c r="F1157" t="s">
        <v>4346</v>
      </c>
      <c r="G1157" s="154">
        <f>SUM(P1157:W1157)</f>
        <v>0</v>
      </c>
      <c r="H1157" t="s">
        <v>562</v>
      </c>
      <c r="I1157" t="s">
        <v>85</v>
      </c>
      <c r="J1157" t="s">
        <v>74</v>
      </c>
      <c r="K1157" t="s">
        <v>86</v>
      </c>
      <c r="L1157">
        <v>192</v>
      </c>
      <c r="M1157" t="s">
        <v>93</v>
      </c>
      <c r="N1157" t="s">
        <v>3376</v>
      </c>
      <c r="P1157" s="154">
        <f>IF(ISERROR(VLOOKUP($H1157,Validation!$L$2:$L$64,1,FALSE)),0,1)</f>
        <v>0</v>
      </c>
      <c r="Q1157" s="154">
        <f>IF(ISERROR(VLOOKUP($H1157,Validation!$M$2:$M$64,1,FALSE)),0,1)</f>
        <v>0</v>
      </c>
      <c r="R1157" s="158">
        <f>IF(ISERROR(VLOOKUP($H1157,Validation!$N$2:$N$64,1,FALSE)),0,1)</f>
        <v>0</v>
      </c>
      <c r="S1157" s="154">
        <f>IF(ISERROR(VLOOKUP($H1157,Validation!$O$2:$O$64,1,FALSE)),0,1)</f>
        <v>0</v>
      </c>
      <c r="T1157" s="154">
        <f>IF(ISERROR(VLOOKUP($H1157,Validation!$P$2:$P$64,1,FALSE)),0,1)</f>
        <v>0</v>
      </c>
      <c r="U1157" s="154">
        <f>IF(ISERROR(VLOOKUP($H1157,Validation!$Q$2:$Q$64,1,FALSE)),0,1)</f>
        <v>0</v>
      </c>
      <c r="V1157" s="154">
        <f>IF(ISERROR(VLOOKUP($H1157,Validation!$R$2:$R$64,1,FALSE)),0,1)</f>
        <v>0</v>
      </c>
      <c r="W1157" s="154">
        <f>IF(ISERROR(VLOOKUP($H1157,Validation!$S$2:$S$64,1,FALSE)),0,1)</f>
        <v>0</v>
      </c>
    </row>
    <row r="1158" spans="1:23" ht="15.75" x14ac:dyDescent="0.25">
      <c r="A1158" s="155">
        <v>2014</v>
      </c>
      <c r="B1158">
        <v>3</v>
      </c>
      <c r="C1158">
        <v>24</v>
      </c>
      <c r="D1158">
        <v>84</v>
      </c>
      <c r="E1158" t="s">
        <v>15</v>
      </c>
      <c r="G1158" s="154">
        <f>SUM(P1158:W1158)</f>
        <v>0</v>
      </c>
      <c r="H1158" t="s">
        <v>525</v>
      </c>
      <c r="I1158" t="s">
        <v>79</v>
      </c>
      <c r="J1158" t="s">
        <v>71</v>
      </c>
      <c r="K1158" t="s">
        <v>77</v>
      </c>
      <c r="L1158">
        <v>195</v>
      </c>
      <c r="M1158" t="s">
        <v>73</v>
      </c>
      <c r="N1158" t="s">
        <v>3467</v>
      </c>
      <c r="P1158" s="154">
        <f>IF(ISERROR(VLOOKUP($H1158,Validation!$L$2:$L$64,1,FALSE)),0,1)</f>
        <v>0</v>
      </c>
      <c r="Q1158" s="154">
        <f>IF(ISERROR(VLOOKUP($H1158,Validation!$M$2:$M$64,1,FALSE)),0,1)</f>
        <v>0</v>
      </c>
      <c r="R1158" s="158">
        <f>IF(ISERROR(VLOOKUP($H1158,Validation!$N$2:$N$64,1,FALSE)),0,1)</f>
        <v>0</v>
      </c>
      <c r="S1158" s="154">
        <f>IF(ISERROR(VLOOKUP($H1158,Validation!$O$2:$O$64,1,FALSE)),0,1)</f>
        <v>0</v>
      </c>
      <c r="T1158" s="154">
        <f>IF(ISERROR(VLOOKUP($H1158,Validation!$P$2:$P$64,1,FALSE)),0,1)</f>
        <v>0</v>
      </c>
      <c r="U1158" s="154">
        <f>IF(ISERROR(VLOOKUP($H1158,Validation!$Q$2:$Q$64,1,FALSE)),0,1)</f>
        <v>0</v>
      </c>
      <c r="V1158" s="154">
        <f>IF(ISERROR(VLOOKUP($H1158,Validation!$R$2:$R$64,1,FALSE)),0,1)</f>
        <v>0</v>
      </c>
      <c r="W1158" s="154">
        <f>IF(ISERROR(VLOOKUP($H1158,Validation!$S$2:$S$64,1,FALSE)),0,1)</f>
        <v>0</v>
      </c>
    </row>
    <row r="1159" spans="1:23" ht="15.75" x14ac:dyDescent="0.25">
      <c r="A1159" s="155">
        <v>2014</v>
      </c>
      <c r="B1159">
        <v>3</v>
      </c>
      <c r="C1159">
        <v>25</v>
      </c>
      <c r="D1159">
        <v>85</v>
      </c>
      <c r="E1159" t="s">
        <v>26</v>
      </c>
      <c r="F1159" t="s">
        <v>4347</v>
      </c>
      <c r="G1159" s="154">
        <f>SUM(P1159:W1159)</f>
        <v>0</v>
      </c>
      <c r="H1159" t="s">
        <v>4348</v>
      </c>
      <c r="I1159" t="s">
        <v>3660</v>
      </c>
      <c r="J1159" t="s">
        <v>74</v>
      </c>
      <c r="K1159" t="s">
        <v>72</v>
      </c>
      <c r="L1159">
        <v>219</v>
      </c>
      <c r="M1159" t="s">
        <v>82</v>
      </c>
      <c r="N1159" t="s">
        <v>3239</v>
      </c>
      <c r="P1159" s="154">
        <f>IF(ISERROR(VLOOKUP($H1159,Validation!$L$2:$L$64,1,FALSE)),0,1)</f>
        <v>0</v>
      </c>
      <c r="Q1159" s="154">
        <f>IF(ISERROR(VLOOKUP($H1159,Validation!$M$2:$M$64,1,FALSE)),0,1)</f>
        <v>0</v>
      </c>
      <c r="R1159" s="158">
        <f>IF(ISERROR(VLOOKUP($H1159,Validation!$N$2:$N$64,1,FALSE)),0,1)</f>
        <v>0</v>
      </c>
      <c r="S1159" s="154">
        <f>IF(ISERROR(VLOOKUP($H1159,Validation!$O$2:$O$64,1,FALSE)),0,1)</f>
        <v>0</v>
      </c>
      <c r="T1159" s="154">
        <f>IF(ISERROR(VLOOKUP($H1159,Validation!$P$2:$P$64,1,FALSE)),0,1)</f>
        <v>0</v>
      </c>
      <c r="U1159" s="154">
        <f>IF(ISERROR(VLOOKUP($H1159,Validation!$Q$2:$Q$64,1,FALSE)),0,1)</f>
        <v>0</v>
      </c>
      <c r="V1159" s="154">
        <f>IF(ISERROR(VLOOKUP($H1159,Validation!$R$2:$R$64,1,FALSE)),0,1)</f>
        <v>0</v>
      </c>
      <c r="W1159" s="154">
        <f>IF(ISERROR(VLOOKUP($H1159,Validation!$S$2:$S$64,1,FALSE)),0,1)</f>
        <v>0</v>
      </c>
    </row>
    <row r="1160" spans="1:23" ht="15.75" x14ac:dyDescent="0.25">
      <c r="A1160" s="155">
        <v>2014</v>
      </c>
      <c r="B1160">
        <v>3</v>
      </c>
      <c r="C1160">
        <v>26</v>
      </c>
      <c r="D1160">
        <v>86</v>
      </c>
      <c r="E1160" t="s">
        <v>28</v>
      </c>
      <c r="F1160" t="s">
        <v>3357</v>
      </c>
      <c r="G1160" s="154">
        <f>SUM(P1160:W1160)</f>
        <v>0</v>
      </c>
      <c r="H1160" t="s">
        <v>816</v>
      </c>
      <c r="I1160" t="s">
        <v>79</v>
      </c>
      <c r="J1160" t="s">
        <v>71</v>
      </c>
      <c r="K1160" t="s">
        <v>99</v>
      </c>
      <c r="L1160">
        <v>185</v>
      </c>
      <c r="M1160" t="s">
        <v>93</v>
      </c>
      <c r="N1160" t="s">
        <v>1144</v>
      </c>
      <c r="P1160" s="154">
        <f>IF(ISERROR(VLOOKUP($H1160,Validation!$L$2:$L$64,1,FALSE)),0,1)</f>
        <v>0</v>
      </c>
      <c r="Q1160" s="154">
        <f>IF(ISERROR(VLOOKUP($H1160,Validation!$M$2:$M$64,1,FALSE)),0,1)</f>
        <v>0</v>
      </c>
      <c r="R1160" s="158">
        <f>IF(ISERROR(VLOOKUP($H1160,Validation!$N$2:$N$64,1,FALSE)),0,1)</f>
        <v>0</v>
      </c>
      <c r="S1160" s="154">
        <f>IF(ISERROR(VLOOKUP($H1160,Validation!$O$2:$O$64,1,FALSE)),0,1)</f>
        <v>0</v>
      </c>
      <c r="T1160" s="154">
        <f>IF(ISERROR(VLOOKUP($H1160,Validation!$P$2:$P$64,1,FALSE)),0,1)</f>
        <v>0</v>
      </c>
      <c r="U1160" s="154">
        <f>IF(ISERROR(VLOOKUP($H1160,Validation!$Q$2:$Q$64,1,FALSE)),0,1)</f>
        <v>0</v>
      </c>
      <c r="V1160" s="154">
        <f>IF(ISERROR(VLOOKUP($H1160,Validation!$R$2:$R$64,1,FALSE)),0,1)</f>
        <v>0</v>
      </c>
      <c r="W1160" s="154">
        <f>IF(ISERROR(VLOOKUP($H1160,Validation!$S$2:$S$64,1,FALSE)),0,1)</f>
        <v>0</v>
      </c>
    </row>
    <row r="1161" spans="1:23" ht="15.75" x14ac:dyDescent="0.25">
      <c r="A1161" s="155">
        <v>2014</v>
      </c>
      <c r="B1161">
        <v>3</v>
      </c>
      <c r="C1161">
        <v>27</v>
      </c>
      <c r="D1161">
        <v>87</v>
      </c>
      <c r="E1161" t="s">
        <v>61</v>
      </c>
      <c r="F1161" t="s">
        <v>4349</v>
      </c>
      <c r="G1161" s="154">
        <f>SUM(P1161:W1161)</f>
        <v>0</v>
      </c>
      <c r="H1161" t="s">
        <v>4350</v>
      </c>
      <c r="I1161" t="s">
        <v>85</v>
      </c>
      <c r="J1161" t="s">
        <v>94</v>
      </c>
      <c r="K1161" t="s">
        <v>86</v>
      </c>
      <c r="L1161">
        <v>187</v>
      </c>
      <c r="M1161" t="s">
        <v>98</v>
      </c>
      <c r="N1161" t="s">
        <v>3319</v>
      </c>
      <c r="P1161" s="154">
        <f>IF(ISERROR(VLOOKUP($H1161,Validation!$L$2:$L$64,1,FALSE)),0,1)</f>
        <v>0</v>
      </c>
      <c r="Q1161" s="154">
        <f>IF(ISERROR(VLOOKUP($H1161,Validation!$M$2:$M$64,1,FALSE)),0,1)</f>
        <v>0</v>
      </c>
      <c r="R1161" s="158">
        <f>IF(ISERROR(VLOOKUP($H1161,Validation!$N$2:$N$64,1,FALSE)),0,1)</f>
        <v>0</v>
      </c>
      <c r="S1161" s="154">
        <f>IF(ISERROR(VLOOKUP($H1161,Validation!$O$2:$O$64,1,FALSE)),0,1)</f>
        <v>0</v>
      </c>
      <c r="T1161" s="154">
        <f>IF(ISERROR(VLOOKUP($H1161,Validation!$P$2:$P$64,1,FALSE)),0,1)</f>
        <v>0</v>
      </c>
      <c r="U1161" s="154">
        <f>IF(ISERROR(VLOOKUP($H1161,Validation!$Q$2:$Q$64,1,FALSE)),0,1)</f>
        <v>0</v>
      </c>
      <c r="V1161" s="154">
        <f>IF(ISERROR(VLOOKUP($H1161,Validation!$R$2:$R$64,1,FALSE)),0,1)</f>
        <v>0</v>
      </c>
      <c r="W1161" s="154">
        <f>IF(ISERROR(VLOOKUP($H1161,Validation!$S$2:$S$64,1,FALSE)),0,1)</f>
        <v>0</v>
      </c>
    </row>
    <row r="1162" spans="1:23" ht="15.75" x14ac:dyDescent="0.25">
      <c r="A1162" s="155">
        <v>2014</v>
      </c>
      <c r="B1162">
        <v>3</v>
      </c>
      <c r="C1162">
        <v>28</v>
      </c>
      <c r="D1162">
        <v>88</v>
      </c>
      <c r="E1162" t="s">
        <v>13</v>
      </c>
      <c r="G1162" s="154">
        <f>SUM(P1162:W1162)</f>
        <v>0</v>
      </c>
      <c r="H1162" t="s">
        <v>4351</v>
      </c>
      <c r="I1162" t="s">
        <v>3270</v>
      </c>
      <c r="J1162" t="s">
        <v>74</v>
      </c>
      <c r="K1162" t="s">
        <v>91</v>
      </c>
      <c r="L1162">
        <v>197</v>
      </c>
      <c r="M1162" t="s">
        <v>3667</v>
      </c>
      <c r="N1162" t="s">
        <v>3668</v>
      </c>
      <c r="P1162" s="154">
        <f>IF(ISERROR(VLOOKUP($H1162,Validation!$L$2:$L$64,1,FALSE)),0,1)</f>
        <v>0</v>
      </c>
      <c r="Q1162" s="154">
        <f>IF(ISERROR(VLOOKUP($H1162,Validation!$M$2:$M$64,1,FALSE)),0,1)</f>
        <v>0</v>
      </c>
      <c r="R1162" s="158">
        <f>IF(ISERROR(VLOOKUP($H1162,Validation!$N$2:$N$64,1,FALSE)),0,1)</f>
        <v>0</v>
      </c>
      <c r="S1162" s="154">
        <f>IF(ISERROR(VLOOKUP($H1162,Validation!$O$2:$O$64,1,FALSE)),0,1)</f>
        <v>0</v>
      </c>
      <c r="T1162" s="154">
        <f>IF(ISERROR(VLOOKUP($H1162,Validation!$P$2:$P$64,1,FALSE)),0,1)</f>
        <v>0</v>
      </c>
      <c r="U1162" s="154">
        <f>IF(ISERROR(VLOOKUP($H1162,Validation!$Q$2:$Q$64,1,FALSE)),0,1)</f>
        <v>0</v>
      </c>
      <c r="V1162" s="154">
        <f>IF(ISERROR(VLOOKUP($H1162,Validation!$R$2:$R$64,1,FALSE)),0,1)</f>
        <v>0</v>
      </c>
      <c r="W1162" s="154">
        <f>IF(ISERROR(VLOOKUP($H1162,Validation!$S$2:$S$64,1,FALSE)),0,1)</f>
        <v>0</v>
      </c>
    </row>
    <row r="1163" spans="1:23" ht="15.75" x14ac:dyDescent="0.25">
      <c r="A1163" s="155">
        <v>2014</v>
      </c>
      <c r="B1163">
        <v>3</v>
      </c>
      <c r="C1163">
        <v>29</v>
      </c>
      <c r="D1163">
        <v>89</v>
      </c>
      <c r="E1163" t="s">
        <v>1119</v>
      </c>
      <c r="F1163" t="s">
        <v>4352</v>
      </c>
      <c r="G1163" s="154">
        <f>SUM(P1163:W1163)</f>
        <v>0</v>
      </c>
      <c r="H1163" t="s">
        <v>382</v>
      </c>
      <c r="I1163" t="s">
        <v>90</v>
      </c>
      <c r="J1163" t="s">
        <v>3901</v>
      </c>
      <c r="K1163" t="s">
        <v>72</v>
      </c>
      <c r="L1163">
        <v>180</v>
      </c>
      <c r="M1163" t="s">
        <v>4353</v>
      </c>
      <c r="N1163" t="s">
        <v>4354</v>
      </c>
      <c r="P1163" s="154">
        <f>IF(ISERROR(VLOOKUP($H1163,Validation!$L$2:$L$64,1,FALSE)),0,1)</f>
        <v>0</v>
      </c>
      <c r="Q1163" s="154">
        <f>IF(ISERROR(VLOOKUP($H1163,Validation!$M$2:$M$64,1,FALSE)),0,1)</f>
        <v>0</v>
      </c>
      <c r="R1163" s="158">
        <f>IF(ISERROR(VLOOKUP($H1163,Validation!$N$2:$N$64,1,FALSE)),0,1)</f>
        <v>0</v>
      </c>
      <c r="S1163" s="154">
        <f>IF(ISERROR(VLOOKUP($H1163,Validation!$O$2:$O$64,1,FALSE)),0,1)</f>
        <v>0</v>
      </c>
      <c r="T1163" s="154">
        <f>IF(ISERROR(VLOOKUP($H1163,Validation!$P$2:$P$64,1,FALSE)),0,1)</f>
        <v>0</v>
      </c>
      <c r="U1163" s="154">
        <f>IF(ISERROR(VLOOKUP($H1163,Validation!$Q$2:$Q$64,1,FALSE)),0,1)</f>
        <v>0</v>
      </c>
      <c r="V1163" s="154">
        <f>IF(ISERROR(VLOOKUP($H1163,Validation!$R$2:$R$64,1,FALSE)),0,1)</f>
        <v>0</v>
      </c>
      <c r="W1163" s="154">
        <f>IF(ISERROR(VLOOKUP($H1163,Validation!$S$2:$S$64,1,FALSE)),0,1)</f>
        <v>0</v>
      </c>
    </row>
    <row r="1164" spans="1:23" ht="15.75" x14ac:dyDescent="0.25">
      <c r="A1164" s="155">
        <v>2014</v>
      </c>
      <c r="B1164">
        <v>3</v>
      </c>
      <c r="C1164">
        <v>30</v>
      </c>
      <c r="D1164">
        <v>90</v>
      </c>
      <c r="E1164" t="s">
        <v>20</v>
      </c>
      <c r="G1164" s="154">
        <f>SUM(P1164:W1164)</f>
        <v>0</v>
      </c>
      <c r="H1164" t="s">
        <v>4355</v>
      </c>
      <c r="I1164" t="s">
        <v>70</v>
      </c>
      <c r="J1164" t="s">
        <v>71</v>
      </c>
      <c r="K1164" t="s">
        <v>86</v>
      </c>
      <c r="L1164">
        <v>190</v>
      </c>
      <c r="M1164" t="s">
        <v>73</v>
      </c>
      <c r="N1164" t="s">
        <v>3467</v>
      </c>
      <c r="P1164" s="154">
        <f>IF(ISERROR(VLOOKUP($H1164,Validation!$L$2:$L$64,1,FALSE)),0,1)</f>
        <v>0</v>
      </c>
      <c r="Q1164" s="154">
        <f>IF(ISERROR(VLOOKUP($H1164,Validation!$M$2:$M$64,1,FALSE)),0,1)</f>
        <v>0</v>
      </c>
      <c r="R1164" s="158">
        <f>IF(ISERROR(VLOOKUP($H1164,Validation!$N$2:$N$64,1,FALSE)),0,1)</f>
        <v>0</v>
      </c>
      <c r="S1164" s="154">
        <f>IF(ISERROR(VLOOKUP($H1164,Validation!$O$2:$O$64,1,FALSE)),0,1)</f>
        <v>0</v>
      </c>
      <c r="T1164" s="154">
        <f>IF(ISERROR(VLOOKUP($H1164,Validation!$P$2:$P$64,1,FALSE)),0,1)</f>
        <v>0</v>
      </c>
      <c r="U1164" s="154">
        <f>IF(ISERROR(VLOOKUP($H1164,Validation!$Q$2:$Q$64,1,FALSE)),0,1)</f>
        <v>0</v>
      </c>
      <c r="V1164" s="154">
        <f>IF(ISERROR(VLOOKUP($H1164,Validation!$R$2:$R$64,1,FALSE)),0,1)</f>
        <v>0</v>
      </c>
      <c r="W1164" s="154">
        <f>IF(ISERROR(VLOOKUP($H1164,Validation!$S$2:$S$64,1,FALSE)),0,1)</f>
        <v>0</v>
      </c>
    </row>
    <row r="1165" spans="1:23" ht="15.75" x14ac:dyDescent="0.25">
      <c r="A1165" s="155">
        <v>2014</v>
      </c>
      <c r="B1165">
        <v>4</v>
      </c>
      <c r="C1165">
        <v>1</v>
      </c>
      <c r="D1165">
        <v>91</v>
      </c>
      <c r="E1165" t="s">
        <v>18</v>
      </c>
      <c r="F1165" t="s">
        <v>4356</v>
      </c>
      <c r="G1165" s="154">
        <f>SUM(P1165:W1165)</f>
        <v>0</v>
      </c>
      <c r="H1165" t="s">
        <v>4357</v>
      </c>
      <c r="I1165" t="s">
        <v>79</v>
      </c>
      <c r="J1165" t="s">
        <v>94</v>
      </c>
      <c r="K1165" t="s">
        <v>75</v>
      </c>
      <c r="L1165">
        <v>196</v>
      </c>
      <c r="M1165" t="s">
        <v>98</v>
      </c>
      <c r="N1165" t="s">
        <v>3319</v>
      </c>
      <c r="P1165" s="154">
        <f>IF(ISERROR(VLOOKUP($H1165,Validation!$L$2:$L$64,1,FALSE)),0,1)</f>
        <v>0</v>
      </c>
      <c r="Q1165" s="154">
        <f>IF(ISERROR(VLOOKUP($H1165,Validation!$M$2:$M$64,1,FALSE)),0,1)</f>
        <v>0</v>
      </c>
      <c r="R1165" s="158">
        <f>IF(ISERROR(VLOOKUP($H1165,Validation!$N$2:$N$64,1,FALSE)),0,1)</f>
        <v>0</v>
      </c>
      <c r="S1165" s="154">
        <f>IF(ISERROR(VLOOKUP($H1165,Validation!$O$2:$O$64,1,FALSE)),0,1)</f>
        <v>0</v>
      </c>
      <c r="T1165" s="154">
        <f>IF(ISERROR(VLOOKUP($H1165,Validation!$P$2:$P$64,1,FALSE)),0,1)</f>
        <v>0</v>
      </c>
      <c r="U1165" s="154">
        <f>IF(ISERROR(VLOOKUP($H1165,Validation!$Q$2:$Q$64,1,FALSE)),0,1)</f>
        <v>0</v>
      </c>
      <c r="V1165" s="154">
        <f>IF(ISERROR(VLOOKUP($H1165,Validation!$R$2:$R$64,1,FALSE)),0,1)</f>
        <v>0</v>
      </c>
      <c r="W1165" s="154">
        <f>IF(ISERROR(VLOOKUP($H1165,Validation!$S$2:$S$64,1,FALSE)),0,1)</f>
        <v>0</v>
      </c>
    </row>
    <row r="1166" spans="1:23" ht="15.75" x14ac:dyDescent="0.25">
      <c r="A1166" s="155">
        <v>2014</v>
      </c>
      <c r="B1166">
        <v>4</v>
      </c>
      <c r="C1166">
        <v>2</v>
      </c>
      <c r="D1166">
        <v>92</v>
      </c>
      <c r="E1166" t="s">
        <v>19</v>
      </c>
      <c r="G1166" s="154">
        <f>SUM(P1166:W1166)</f>
        <v>0</v>
      </c>
      <c r="H1166" t="s">
        <v>4358</v>
      </c>
      <c r="I1166" t="s">
        <v>85</v>
      </c>
      <c r="J1166" t="s">
        <v>74</v>
      </c>
      <c r="K1166" t="s">
        <v>77</v>
      </c>
      <c r="L1166">
        <v>230</v>
      </c>
      <c r="M1166" t="s">
        <v>93</v>
      </c>
      <c r="N1166" t="s">
        <v>96</v>
      </c>
      <c r="P1166" s="154">
        <f>IF(ISERROR(VLOOKUP($H1166,Validation!$L$2:$L$64,1,FALSE)),0,1)</f>
        <v>0</v>
      </c>
      <c r="Q1166" s="154">
        <f>IF(ISERROR(VLOOKUP($H1166,Validation!$M$2:$M$64,1,FALSE)),0,1)</f>
        <v>0</v>
      </c>
      <c r="R1166" s="158">
        <f>IF(ISERROR(VLOOKUP($H1166,Validation!$N$2:$N$64,1,FALSE)),0,1)</f>
        <v>0</v>
      </c>
      <c r="S1166" s="154">
        <f>IF(ISERROR(VLOOKUP($H1166,Validation!$O$2:$O$64,1,FALSE)),0,1)</f>
        <v>0</v>
      </c>
      <c r="T1166" s="154">
        <f>IF(ISERROR(VLOOKUP($H1166,Validation!$P$2:$P$64,1,FALSE)),0,1)</f>
        <v>0</v>
      </c>
      <c r="U1166" s="154">
        <f>IF(ISERROR(VLOOKUP($H1166,Validation!$Q$2:$Q$64,1,FALSE)),0,1)</f>
        <v>0</v>
      </c>
      <c r="V1166" s="154">
        <f>IF(ISERROR(VLOOKUP($H1166,Validation!$R$2:$R$64,1,FALSE)),0,1)</f>
        <v>0</v>
      </c>
      <c r="W1166" s="154">
        <f>IF(ISERROR(VLOOKUP($H1166,Validation!$S$2:$S$64,1,FALSE)),0,1)</f>
        <v>0</v>
      </c>
    </row>
    <row r="1167" spans="1:23" ht="15.75" x14ac:dyDescent="0.25">
      <c r="A1167" s="155">
        <v>2014</v>
      </c>
      <c r="B1167">
        <v>4</v>
      </c>
      <c r="C1167">
        <v>3</v>
      </c>
      <c r="D1167">
        <v>93</v>
      </c>
      <c r="E1167" t="s">
        <v>15</v>
      </c>
      <c r="F1167" t="s">
        <v>4359</v>
      </c>
      <c r="G1167" s="154">
        <f>SUM(P1167:W1167)</f>
        <v>0</v>
      </c>
      <c r="H1167" t="s">
        <v>4360</v>
      </c>
      <c r="I1167" t="s">
        <v>85</v>
      </c>
      <c r="J1167" t="s">
        <v>74</v>
      </c>
      <c r="K1167" t="s">
        <v>86</v>
      </c>
      <c r="L1167">
        <v>194</v>
      </c>
      <c r="M1167" t="s">
        <v>73</v>
      </c>
      <c r="N1167" t="s">
        <v>3428</v>
      </c>
      <c r="P1167" s="154">
        <f>IF(ISERROR(VLOOKUP($H1167,Validation!$L$2:$L$64,1,FALSE)),0,1)</f>
        <v>0</v>
      </c>
      <c r="Q1167" s="154">
        <f>IF(ISERROR(VLOOKUP($H1167,Validation!$M$2:$M$64,1,FALSE)),0,1)</f>
        <v>0</v>
      </c>
      <c r="R1167" s="158">
        <f>IF(ISERROR(VLOOKUP($H1167,Validation!$N$2:$N$64,1,FALSE)),0,1)</f>
        <v>0</v>
      </c>
      <c r="S1167" s="154">
        <f>IF(ISERROR(VLOOKUP($H1167,Validation!$O$2:$O$64,1,FALSE)),0,1)</f>
        <v>0</v>
      </c>
      <c r="T1167" s="154">
        <f>IF(ISERROR(VLOOKUP($H1167,Validation!$P$2:$P$64,1,FALSE)),0,1)</f>
        <v>0</v>
      </c>
      <c r="U1167" s="154">
        <f>IF(ISERROR(VLOOKUP($H1167,Validation!$Q$2:$Q$64,1,FALSE)),0,1)</f>
        <v>0</v>
      </c>
      <c r="V1167" s="154">
        <f>IF(ISERROR(VLOOKUP($H1167,Validation!$R$2:$R$64,1,FALSE)),0,1)</f>
        <v>0</v>
      </c>
      <c r="W1167" s="154">
        <f>IF(ISERROR(VLOOKUP($H1167,Validation!$S$2:$S$64,1,FALSE)),0,1)</f>
        <v>0</v>
      </c>
    </row>
    <row r="1168" spans="1:23" ht="15.75" x14ac:dyDescent="0.25">
      <c r="A1168" s="155">
        <v>2014</v>
      </c>
      <c r="B1168">
        <v>4</v>
      </c>
      <c r="C1168">
        <v>4</v>
      </c>
      <c r="D1168">
        <v>94</v>
      </c>
      <c r="E1168" t="s">
        <v>31</v>
      </c>
      <c r="F1168" t="s">
        <v>4361</v>
      </c>
      <c r="G1168" s="154">
        <f>SUM(P1168:W1168)</f>
        <v>0</v>
      </c>
      <c r="H1168" t="s">
        <v>355</v>
      </c>
      <c r="I1168" t="s">
        <v>121</v>
      </c>
      <c r="J1168" t="s">
        <v>88</v>
      </c>
      <c r="K1168" t="s">
        <v>77</v>
      </c>
      <c r="L1168">
        <v>205</v>
      </c>
      <c r="M1168" t="s">
        <v>89</v>
      </c>
      <c r="N1168" t="s">
        <v>3235</v>
      </c>
      <c r="P1168" s="154">
        <f>IF(ISERROR(VLOOKUP($H1168,Validation!$L$2:$L$64,1,FALSE)),0,1)</f>
        <v>0</v>
      </c>
      <c r="Q1168" s="154">
        <f>IF(ISERROR(VLOOKUP($H1168,Validation!$M$2:$M$64,1,FALSE)),0,1)</f>
        <v>0</v>
      </c>
      <c r="R1168" s="158">
        <f>IF(ISERROR(VLOOKUP($H1168,Validation!$N$2:$N$64,1,FALSE)),0,1)</f>
        <v>0</v>
      </c>
      <c r="S1168" s="154">
        <f>IF(ISERROR(VLOOKUP($H1168,Validation!$O$2:$O$64,1,FALSE)),0,1)</f>
        <v>0</v>
      </c>
      <c r="T1168" s="154">
        <f>IF(ISERROR(VLOOKUP($H1168,Validation!$P$2:$P$64,1,FALSE)),0,1)</f>
        <v>0</v>
      </c>
      <c r="U1168" s="154">
        <f>IF(ISERROR(VLOOKUP($H1168,Validation!$Q$2:$Q$64,1,FALSE)),0,1)</f>
        <v>0</v>
      </c>
      <c r="V1168" s="154">
        <f>IF(ISERROR(VLOOKUP($H1168,Validation!$R$2:$R$64,1,FALSE)),0,1)</f>
        <v>0</v>
      </c>
      <c r="W1168" s="154">
        <f>IF(ISERROR(VLOOKUP($H1168,Validation!$S$2:$S$64,1,FALSE)),0,1)</f>
        <v>0</v>
      </c>
    </row>
    <row r="1169" spans="1:23" ht="15.75" x14ac:dyDescent="0.25">
      <c r="A1169" s="155">
        <v>2014</v>
      </c>
      <c r="B1169">
        <v>4</v>
      </c>
      <c r="C1169">
        <v>5</v>
      </c>
      <c r="D1169">
        <v>95</v>
      </c>
      <c r="E1169" t="s">
        <v>25</v>
      </c>
      <c r="G1169" s="154">
        <f>SUM(P1169:W1169)</f>
        <v>0</v>
      </c>
      <c r="H1169" t="s">
        <v>4362</v>
      </c>
      <c r="I1169" t="s">
        <v>121</v>
      </c>
      <c r="J1169" t="s">
        <v>94</v>
      </c>
      <c r="K1169" t="s">
        <v>77</v>
      </c>
      <c r="L1169">
        <v>187</v>
      </c>
      <c r="M1169" t="s">
        <v>98</v>
      </c>
      <c r="N1169" t="s">
        <v>1139</v>
      </c>
      <c r="P1169" s="154">
        <f>IF(ISERROR(VLOOKUP($H1169,Validation!$L$2:$L$64,1,FALSE)),0,1)</f>
        <v>0</v>
      </c>
      <c r="Q1169" s="154">
        <f>IF(ISERROR(VLOOKUP($H1169,Validation!$M$2:$M$64,1,FALSE)),0,1)</f>
        <v>0</v>
      </c>
      <c r="R1169" s="158">
        <f>IF(ISERROR(VLOOKUP($H1169,Validation!$N$2:$N$64,1,FALSE)),0,1)</f>
        <v>0</v>
      </c>
      <c r="S1169" s="154">
        <f>IF(ISERROR(VLOOKUP($H1169,Validation!$O$2:$O$64,1,FALSE)),0,1)</f>
        <v>0</v>
      </c>
      <c r="T1169" s="154">
        <f>IF(ISERROR(VLOOKUP($H1169,Validation!$P$2:$P$64,1,FALSE)),0,1)</f>
        <v>0</v>
      </c>
      <c r="U1169" s="154">
        <f>IF(ISERROR(VLOOKUP($H1169,Validation!$Q$2:$Q$64,1,FALSE)),0,1)</f>
        <v>0</v>
      </c>
      <c r="V1169" s="154">
        <f>IF(ISERROR(VLOOKUP($H1169,Validation!$R$2:$R$64,1,FALSE)),0,1)</f>
        <v>0</v>
      </c>
      <c r="W1169" s="154">
        <f>IF(ISERROR(VLOOKUP($H1169,Validation!$S$2:$S$64,1,FALSE)),0,1)</f>
        <v>0</v>
      </c>
    </row>
    <row r="1170" spans="1:23" ht="15.75" x14ac:dyDescent="0.25">
      <c r="A1170" s="155">
        <v>2014</v>
      </c>
      <c r="B1170">
        <v>4</v>
      </c>
      <c r="C1170">
        <v>6</v>
      </c>
      <c r="D1170">
        <v>96</v>
      </c>
      <c r="E1170" t="s">
        <v>11</v>
      </c>
      <c r="F1170" t="s">
        <v>4363</v>
      </c>
      <c r="G1170" s="154">
        <f>SUM(P1170:W1170)</f>
        <v>0</v>
      </c>
      <c r="H1170" t="s">
        <v>915</v>
      </c>
      <c r="I1170" t="s">
        <v>79</v>
      </c>
      <c r="J1170" t="s">
        <v>74</v>
      </c>
      <c r="K1170" t="s">
        <v>75</v>
      </c>
      <c r="L1170">
        <v>194</v>
      </c>
      <c r="M1170" t="s">
        <v>73</v>
      </c>
      <c r="N1170" t="s">
        <v>4308</v>
      </c>
      <c r="P1170" s="154">
        <f>IF(ISERROR(VLOOKUP($H1170,Validation!$L$2:$L$64,1,FALSE)),0,1)</f>
        <v>0</v>
      </c>
      <c r="Q1170" s="154">
        <f>IF(ISERROR(VLOOKUP($H1170,Validation!$M$2:$M$64,1,FALSE)),0,1)</f>
        <v>0</v>
      </c>
      <c r="R1170" s="158">
        <f>IF(ISERROR(VLOOKUP($H1170,Validation!$N$2:$N$64,1,FALSE)),0,1)</f>
        <v>0</v>
      </c>
      <c r="S1170" s="154">
        <f>IF(ISERROR(VLOOKUP($H1170,Validation!$O$2:$O$64,1,FALSE)),0,1)</f>
        <v>0</v>
      </c>
      <c r="T1170" s="154">
        <f>IF(ISERROR(VLOOKUP($H1170,Validation!$P$2:$P$64,1,FALSE)),0,1)</f>
        <v>0</v>
      </c>
      <c r="U1170" s="154">
        <f>IF(ISERROR(VLOOKUP($H1170,Validation!$Q$2:$Q$64,1,FALSE)),0,1)</f>
        <v>0</v>
      </c>
      <c r="V1170" s="154">
        <f>IF(ISERROR(VLOOKUP($H1170,Validation!$R$2:$R$64,1,FALSE)),0,1)</f>
        <v>0</v>
      </c>
      <c r="W1170" s="154">
        <f>IF(ISERROR(VLOOKUP($H1170,Validation!$S$2:$S$64,1,FALSE)),0,1)</f>
        <v>0</v>
      </c>
    </row>
    <row r="1171" spans="1:23" ht="15.75" x14ac:dyDescent="0.25">
      <c r="A1171" s="155">
        <v>2014</v>
      </c>
      <c r="B1171">
        <v>4</v>
      </c>
      <c r="C1171">
        <v>7</v>
      </c>
      <c r="D1171">
        <v>97</v>
      </c>
      <c r="E1171" t="s">
        <v>11</v>
      </c>
      <c r="G1171" s="154">
        <f>SUM(P1171:W1171)</f>
        <v>0</v>
      </c>
      <c r="H1171" t="s">
        <v>4364</v>
      </c>
      <c r="I1171" t="s">
        <v>70</v>
      </c>
      <c r="J1171" t="s">
        <v>94</v>
      </c>
      <c r="K1171" t="s">
        <v>72</v>
      </c>
      <c r="L1171">
        <v>176</v>
      </c>
      <c r="M1171" t="s">
        <v>95</v>
      </c>
      <c r="N1171" t="s">
        <v>1102</v>
      </c>
      <c r="P1171" s="154">
        <f>IF(ISERROR(VLOOKUP($H1171,Validation!$L$2:$L$64,1,FALSE)),0,1)</f>
        <v>0</v>
      </c>
      <c r="Q1171" s="154">
        <f>IF(ISERROR(VLOOKUP($H1171,Validation!$M$2:$M$64,1,FALSE)),0,1)</f>
        <v>0</v>
      </c>
      <c r="R1171" s="158">
        <f>IF(ISERROR(VLOOKUP($H1171,Validation!$N$2:$N$64,1,FALSE)),0,1)</f>
        <v>0</v>
      </c>
      <c r="S1171" s="154">
        <f>IF(ISERROR(VLOOKUP($H1171,Validation!$O$2:$O$64,1,FALSE)),0,1)</f>
        <v>0</v>
      </c>
      <c r="T1171" s="154">
        <f>IF(ISERROR(VLOOKUP($H1171,Validation!$P$2:$P$64,1,FALSE)),0,1)</f>
        <v>0</v>
      </c>
      <c r="U1171" s="154">
        <f>IF(ISERROR(VLOOKUP($H1171,Validation!$Q$2:$Q$64,1,FALSE)),0,1)</f>
        <v>0</v>
      </c>
      <c r="V1171" s="154">
        <f>IF(ISERROR(VLOOKUP($H1171,Validation!$R$2:$R$64,1,FALSE)),0,1)</f>
        <v>0</v>
      </c>
      <c r="W1171" s="154">
        <f>IF(ISERROR(VLOOKUP($H1171,Validation!$S$2:$S$64,1,FALSE)),0,1)</f>
        <v>0</v>
      </c>
    </row>
    <row r="1172" spans="1:23" ht="15.75" x14ac:dyDescent="0.25">
      <c r="A1172" s="155">
        <v>2014</v>
      </c>
      <c r="B1172">
        <v>4</v>
      </c>
      <c r="C1172">
        <v>8</v>
      </c>
      <c r="D1172">
        <v>98</v>
      </c>
      <c r="E1172" t="s">
        <v>13</v>
      </c>
      <c r="F1172" t="s">
        <v>4365</v>
      </c>
      <c r="G1172" s="154">
        <f>SUM(P1172:W1172)</f>
        <v>0</v>
      </c>
      <c r="H1172" t="s">
        <v>4366</v>
      </c>
      <c r="I1172" t="s">
        <v>90</v>
      </c>
      <c r="J1172" t="s">
        <v>94</v>
      </c>
      <c r="K1172" t="s">
        <v>86</v>
      </c>
      <c r="L1172">
        <v>185</v>
      </c>
      <c r="M1172" t="s">
        <v>93</v>
      </c>
      <c r="N1172" t="s">
        <v>1222</v>
      </c>
      <c r="P1172" s="154">
        <f>IF(ISERROR(VLOOKUP($H1172,Validation!$L$2:$L$64,1,FALSE)),0,1)</f>
        <v>0</v>
      </c>
      <c r="Q1172" s="154">
        <f>IF(ISERROR(VLOOKUP($H1172,Validation!$M$2:$M$64,1,FALSE)),0,1)</f>
        <v>0</v>
      </c>
      <c r="R1172" s="158">
        <f>IF(ISERROR(VLOOKUP($H1172,Validation!$N$2:$N$64,1,FALSE)),0,1)</f>
        <v>0</v>
      </c>
      <c r="S1172" s="154">
        <f>IF(ISERROR(VLOOKUP($H1172,Validation!$O$2:$O$64,1,FALSE)),0,1)</f>
        <v>0</v>
      </c>
      <c r="T1172" s="154">
        <f>IF(ISERROR(VLOOKUP($H1172,Validation!$P$2:$P$64,1,FALSE)),0,1)</f>
        <v>0</v>
      </c>
      <c r="U1172" s="154">
        <f>IF(ISERROR(VLOOKUP($H1172,Validation!$Q$2:$Q$64,1,FALSE)),0,1)</f>
        <v>0</v>
      </c>
      <c r="V1172" s="154">
        <f>IF(ISERROR(VLOOKUP($H1172,Validation!$R$2:$R$64,1,FALSE)),0,1)</f>
        <v>0</v>
      </c>
      <c r="W1172" s="154">
        <f>IF(ISERROR(VLOOKUP($H1172,Validation!$S$2:$S$64,1,FALSE)),0,1)</f>
        <v>0</v>
      </c>
    </row>
    <row r="1173" spans="1:23" ht="15.75" x14ac:dyDescent="0.25">
      <c r="A1173" s="155">
        <v>2014</v>
      </c>
      <c r="B1173">
        <v>4</v>
      </c>
      <c r="C1173">
        <v>9</v>
      </c>
      <c r="D1173">
        <v>99</v>
      </c>
      <c r="E1173" t="s">
        <v>35</v>
      </c>
      <c r="G1173" s="154">
        <f>SUM(P1173:W1173)</f>
        <v>0</v>
      </c>
      <c r="H1173" t="s">
        <v>4367</v>
      </c>
      <c r="I1173" t="s">
        <v>70</v>
      </c>
      <c r="J1173" t="s">
        <v>74</v>
      </c>
      <c r="K1173" t="s">
        <v>97</v>
      </c>
      <c r="L1173">
        <v>178</v>
      </c>
      <c r="M1173" t="s">
        <v>82</v>
      </c>
      <c r="N1173" t="s">
        <v>3239</v>
      </c>
      <c r="P1173" s="154">
        <f>IF(ISERROR(VLOOKUP($H1173,Validation!$L$2:$L$64,1,FALSE)),0,1)</f>
        <v>0</v>
      </c>
      <c r="Q1173" s="154">
        <f>IF(ISERROR(VLOOKUP($H1173,Validation!$M$2:$M$64,1,FALSE)),0,1)</f>
        <v>0</v>
      </c>
      <c r="R1173" s="158">
        <f>IF(ISERROR(VLOOKUP($H1173,Validation!$N$2:$N$64,1,FALSE)),0,1)</f>
        <v>0</v>
      </c>
      <c r="S1173" s="154">
        <f>IF(ISERROR(VLOOKUP($H1173,Validation!$O$2:$O$64,1,FALSE)),0,1)</f>
        <v>0</v>
      </c>
      <c r="T1173" s="154">
        <f>IF(ISERROR(VLOOKUP($H1173,Validation!$P$2:$P$64,1,FALSE)),0,1)</f>
        <v>0</v>
      </c>
      <c r="U1173" s="154">
        <f>IF(ISERROR(VLOOKUP($H1173,Validation!$Q$2:$Q$64,1,FALSE)),0,1)</f>
        <v>0</v>
      </c>
      <c r="V1173" s="154">
        <f>IF(ISERROR(VLOOKUP($H1173,Validation!$R$2:$R$64,1,FALSE)),0,1)</f>
        <v>0</v>
      </c>
      <c r="W1173" s="154">
        <f>IF(ISERROR(VLOOKUP($H1173,Validation!$S$2:$S$64,1,FALSE)),0,1)</f>
        <v>0</v>
      </c>
    </row>
    <row r="1174" spans="1:23" ht="15.75" x14ac:dyDescent="0.25">
      <c r="A1174" s="155">
        <v>2014</v>
      </c>
      <c r="B1174">
        <v>4</v>
      </c>
      <c r="C1174">
        <v>10</v>
      </c>
      <c r="D1174">
        <v>100</v>
      </c>
      <c r="E1174" t="s">
        <v>27</v>
      </c>
      <c r="G1174" s="154">
        <f>SUM(P1174:W1174)</f>
        <v>0</v>
      </c>
      <c r="H1174" t="s">
        <v>4368</v>
      </c>
      <c r="I1174" t="s">
        <v>3270</v>
      </c>
      <c r="J1174" t="s">
        <v>74</v>
      </c>
      <c r="K1174" t="s">
        <v>86</v>
      </c>
      <c r="L1174">
        <v>200</v>
      </c>
      <c r="M1174" t="s">
        <v>93</v>
      </c>
      <c r="N1174" t="s">
        <v>4086</v>
      </c>
      <c r="P1174" s="154">
        <f>IF(ISERROR(VLOOKUP($H1174,Validation!$L$2:$L$64,1,FALSE)),0,1)</f>
        <v>0</v>
      </c>
      <c r="Q1174" s="154">
        <f>IF(ISERROR(VLOOKUP($H1174,Validation!$M$2:$M$64,1,FALSE)),0,1)</f>
        <v>0</v>
      </c>
      <c r="R1174" s="158">
        <f>IF(ISERROR(VLOOKUP($H1174,Validation!$N$2:$N$64,1,FALSE)),0,1)</f>
        <v>0</v>
      </c>
      <c r="S1174" s="154">
        <f>IF(ISERROR(VLOOKUP($H1174,Validation!$O$2:$O$64,1,FALSE)),0,1)</f>
        <v>0</v>
      </c>
      <c r="T1174" s="154">
        <f>IF(ISERROR(VLOOKUP($H1174,Validation!$P$2:$P$64,1,FALSE)),0,1)</f>
        <v>0</v>
      </c>
      <c r="U1174" s="154">
        <f>IF(ISERROR(VLOOKUP($H1174,Validation!$Q$2:$Q$64,1,FALSE)),0,1)</f>
        <v>0</v>
      </c>
      <c r="V1174" s="154">
        <f>IF(ISERROR(VLOOKUP($H1174,Validation!$R$2:$R$64,1,FALSE)),0,1)</f>
        <v>0</v>
      </c>
      <c r="W1174" s="154">
        <f>IF(ISERROR(VLOOKUP($H1174,Validation!$S$2:$S$64,1,FALSE)),0,1)</f>
        <v>0</v>
      </c>
    </row>
    <row r="1175" spans="1:23" ht="15.75" x14ac:dyDescent="0.25">
      <c r="A1175" s="155">
        <v>2014</v>
      </c>
      <c r="B1175">
        <v>4</v>
      </c>
      <c r="C1175">
        <v>11</v>
      </c>
      <c r="D1175">
        <v>101</v>
      </c>
      <c r="E1175" t="s">
        <v>35</v>
      </c>
      <c r="F1175" t="s">
        <v>4369</v>
      </c>
      <c r="G1175" s="154">
        <f>SUM(P1175:W1175)</f>
        <v>0</v>
      </c>
      <c r="H1175" t="s">
        <v>802</v>
      </c>
      <c r="I1175" t="s">
        <v>79</v>
      </c>
      <c r="J1175" t="s">
        <v>71</v>
      </c>
      <c r="K1175" t="s">
        <v>75</v>
      </c>
      <c r="L1175">
        <v>191</v>
      </c>
      <c r="M1175" t="s">
        <v>82</v>
      </c>
      <c r="N1175" t="s">
        <v>3426</v>
      </c>
      <c r="P1175" s="154">
        <f>IF(ISERROR(VLOOKUP($H1175,Validation!$L$2:$L$64,1,FALSE)),0,1)</f>
        <v>0</v>
      </c>
      <c r="Q1175" s="154">
        <f>IF(ISERROR(VLOOKUP($H1175,Validation!$M$2:$M$64,1,FALSE)),0,1)</f>
        <v>0</v>
      </c>
      <c r="R1175" s="158">
        <f>IF(ISERROR(VLOOKUP($H1175,Validation!$N$2:$N$64,1,FALSE)),0,1)</f>
        <v>0</v>
      </c>
      <c r="S1175" s="154">
        <f>IF(ISERROR(VLOOKUP($H1175,Validation!$O$2:$O$64,1,FALSE)),0,1)</f>
        <v>0</v>
      </c>
      <c r="T1175" s="154">
        <f>IF(ISERROR(VLOOKUP($H1175,Validation!$P$2:$P$64,1,FALSE)),0,1)</f>
        <v>0</v>
      </c>
      <c r="U1175" s="154">
        <f>IF(ISERROR(VLOOKUP($H1175,Validation!$Q$2:$Q$64,1,FALSE)),0,1)</f>
        <v>0</v>
      </c>
      <c r="V1175" s="154">
        <f>IF(ISERROR(VLOOKUP($H1175,Validation!$R$2:$R$64,1,FALSE)),0,1)</f>
        <v>0</v>
      </c>
      <c r="W1175" s="154">
        <f>IF(ISERROR(VLOOKUP($H1175,Validation!$S$2:$S$64,1,FALSE)),0,1)</f>
        <v>0</v>
      </c>
    </row>
    <row r="1176" spans="1:23" ht="15.75" x14ac:dyDescent="0.25">
      <c r="A1176" s="155">
        <v>2014</v>
      </c>
      <c r="B1176">
        <v>4</v>
      </c>
      <c r="C1176">
        <v>12</v>
      </c>
      <c r="D1176">
        <v>102</v>
      </c>
      <c r="E1176" t="s">
        <v>30</v>
      </c>
      <c r="F1176" t="s">
        <v>3890</v>
      </c>
      <c r="G1176" s="154">
        <f>SUM(P1176:W1176)</f>
        <v>0</v>
      </c>
      <c r="H1176" t="s">
        <v>4370</v>
      </c>
      <c r="I1176" t="s">
        <v>79</v>
      </c>
      <c r="J1176" t="s">
        <v>71</v>
      </c>
      <c r="K1176" t="s">
        <v>91</v>
      </c>
      <c r="L1176">
        <v>215</v>
      </c>
      <c r="M1176" t="s">
        <v>87</v>
      </c>
      <c r="N1176" t="s">
        <v>1179</v>
      </c>
      <c r="P1176" s="154">
        <f>IF(ISERROR(VLOOKUP($H1176,Validation!$L$2:$L$64,1,FALSE)),0,1)</f>
        <v>0</v>
      </c>
      <c r="Q1176" s="154">
        <f>IF(ISERROR(VLOOKUP($H1176,Validation!$M$2:$M$64,1,FALSE)),0,1)</f>
        <v>0</v>
      </c>
      <c r="R1176" s="158">
        <f>IF(ISERROR(VLOOKUP($H1176,Validation!$N$2:$N$64,1,FALSE)),0,1)</f>
        <v>0</v>
      </c>
      <c r="S1176" s="154">
        <f>IF(ISERROR(VLOOKUP($H1176,Validation!$O$2:$O$64,1,FALSE)),0,1)</f>
        <v>0</v>
      </c>
      <c r="T1176" s="154">
        <f>IF(ISERROR(VLOOKUP($H1176,Validation!$P$2:$P$64,1,FALSE)),0,1)</f>
        <v>0</v>
      </c>
      <c r="U1176" s="154">
        <f>IF(ISERROR(VLOOKUP($H1176,Validation!$Q$2:$Q$64,1,FALSE)),0,1)</f>
        <v>0</v>
      </c>
      <c r="V1176" s="154">
        <f>IF(ISERROR(VLOOKUP($H1176,Validation!$R$2:$R$64,1,FALSE)),0,1)</f>
        <v>0</v>
      </c>
      <c r="W1176" s="154">
        <f>IF(ISERROR(VLOOKUP($H1176,Validation!$S$2:$S$64,1,FALSE)),0,1)</f>
        <v>0</v>
      </c>
    </row>
    <row r="1177" spans="1:23" ht="15.75" x14ac:dyDescent="0.25">
      <c r="A1177" s="155">
        <v>2014</v>
      </c>
      <c r="B1177">
        <v>4</v>
      </c>
      <c r="C1177">
        <v>13</v>
      </c>
      <c r="D1177">
        <v>103</v>
      </c>
      <c r="E1177" t="s">
        <v>33</v>
      </c>
      <c r="F1177" t="s">
        <v>4371</v>
      </c>
      <c r="G1177" s="154">
        <f>SUM(P1177:W1177)</f>
        <v>0</v>
      </c>
      <c r="H1177" t="s">
        <v>4372</v>
      </c>
      <c r="I1177" t="s">
        <v>85</v>
      </c>
      <c r="J1177" t="s">
        <v>74</v>
      </c>
      <c r="K1177" t="s">
        <v>78</v>
      </c>
      <c r="L1177">
        <v>190</v>
      </c>
      <c r="M1177" t="s">
        <v>93</v>
      </c>
      <c r="N1177" t="s">
        <v>3432</v>
      </c>
      <c r="P1177" s="154">
        <f>IF(ISERROR(VLOOKUP($H1177,Validation!$L$2:$L$64,1,FALSE)),0,1)</f>
        <v>0</v>
      </c>
      <c r="Q1177" s="154">
        <f>IF(ISERROR(VLOOKUP($H1177,Validation!$M$2:$M$64,1,FALSE)),0,1)</f>
        <v>0</v>
      </c>
      <c r="R1177" s="158">
        <f>IF(ISERROR(VLOOKUP($H1177,Validation!$N$2:$N$64,1,FALSE)),0,1)</f>
        <v>0</v>
      </c>
      <c r="S1177" s="154">
        <f>IF(ISERROR(VLOOKUP($H1177,Validation!$O$2:$O$64,1,FALSE)),0,1)</f>
        <v>0</v>
      </c>
      <c r="T1177" s="154">
        <f>IF(ISERROR(VLOOKUP($H1177,Validation!$P$2:$P$64,1,FALSE)),0,1)</f>
        <v>0</v>
      </c>
      <c r="U1177" s="154">
        <f>IF(ISERROR(VLOOKUP($H1177,Validation!$Q$2:$Q$64,1,FALSE)),0,1)</f>
        <v>0</v>
      </c>
      <c r="V1177" s="154">
        <f>IF(ISERROR(VLOOKUP($H1177,Validation!$R$2:$R$64,1,FALSE)),0,1)</f>
        <v>0</v>
      </c>
      <c r="W1177" s="154">
        <f>IF(ISERROR(VLOOKUP($H1177,Validation!$S$2:$S$64,1,FALSE)),0,1)</f>
        <v>0</v>
      </c>
    </row>
    <row r="1178" spans="1:23" ht="15.75" x14ac:dyDescent="0.25">
      <c r="A1178" s="155">
        <v>2014</v>
      </c>
      <c r="B1178">
        <v>4</v>
      </c>
      <c r="C1178">
        <v>14</v>
      </c>
      <c r="D1178">
        <v>104</v>
      </c>
      <c r="E1178" t="s">
        <v>26</v>
      </c>
      <c r="F1178" t="s">
        <v>3616</v>
      </c>
      <c r="G1178" s="154">
        <f>SUM(P1178:W1178)</f>
        <v>0</v>
      </c>
      <c r="H1178" t="s">
        <v>500</v>
      </c>
      <c r="I1178" t="s">
        <v>85</v>
      </c>
      <c r="J1178" t="s">
        <v>74</v>
      </c>
      <c r="K1178" t="s">
        <v>91</v>
      </c>
      <c r="L1178">
        <v>208</v>
      </c>
      <c r="M1178" t="s">
        <v>93</v>
      </c>
      <c r="N1178" t="s">
        <v>1219</v>
      </c>
      <c r="P1178" s="154">
        <f>IF(ISERROR(VLOOKUP($H1178,Validation!$L$2:$L$64,1,FALSE)),0,1)</f>
        <v>0</v>
      </c>
      <c r="Q1178" s="154">
        <f>IF(ISERROR(VLOOKUP($H1178,Validation!$M$2:$M$64,1,FALSE)),0,1)</f>
        <v>0</v>
      </c>
      <c r="R1178" s="158">
        <f>IF(ISERROR(VLOOKUP($H1178,Validation!$N$2:$N$64,1,FALSE)),0,1)</f>
        <v>0</v>
      </c>
      <c r="S1178" s="154">
        <f>IF(ISERROR(VLOOKUP($H1178,Validation!$O$2:$O$64,1,FALSE)),0,1)</f>
        <v>0</v>
      </c>
      <c r="T1178" s="154">
        <f>IF(ISERROR(VLOOKUP($H1178,Validation!$P$2:$P$64,1,FALSE)),0,1)</f>
        <v>0</v>
      </c>
      <c r="U1178" s="154">
        <f>IF(ISERROR(VLOOKUP($H1178,Validation!$Q$2:$Q$64,1,FALSE)),0,1)</f>
        <v>0</v>
      </c>
      <c r="V1178" s="154">
        <f>IF(ISERROR(VLOOKUP($H1178,Validation!$R$2:$R$64,1,FALSE)),0,1)</f>
        <v>0</v>
      </c>
      <c r="W1178" s="154">
        <f>IF(ISERROR(VLOOKUP($H1178,Validation!$S$2:$S$64,1,FALSE)),0,1)</f>
        <v>0</v>
      </c>
    </row>
    <row r="1179" spans="1:23" ht="15.75" x14ac:dyDescent="0.25">
      <c r="A1179" s="155">
        <v>2014</v>
      </c>
      <c r="B1179">
        <v>4</v>
      </c>
      <c r="C1179">
        <v>15</v>
      </c>
      <c r="D1179">
        <v>105</v>
      </c>
      <c r="E1179" t="s">
        <v>16</v>
      </c>
      <c r="G1179" s="154">
        <f>SUM(P1179:W1179)</f>
        <v>0</v>
      </c>
      <c r="H1179" t="s">
        <v>4373</v>
      </c>
      <c r="I1179" t="s">
        <v>79</v>
      </c>
      <c r="J1179" t="s">
        <v>71</v>
      </c>
      <c r="K1179" t="s">
        <v>72</v>
      </c>
      <c r="L1179">
        <v>173</v>
      </c>
      <c r="M1179" t="s">
        <v>1186</v>
      </c>
      <c r="N1179" t="s">
        <v>4374</v>
      </c>
      <c r="P1179" s="154">
        <f>IF(ISERROR(VLOOKUP($H1179,Validation!$L$2:$L$64,1,FALSE)),0,1)</f>
        <v>0</v>
      </c>
      <c r="Q1179" s="154">
        <f>IF(ISERROR(VLOOKUP($H1179,Validation!$M$2:$M$64,1,FALSE)),0,1)</f>
        <v>0</v>
      </c>
      <c r="R1179" s="158">
        <f>IF(ISERROR(VLOOKUP($H1179,Validation!$N$2:$N$64,1,FALSE)),0,1)</f>
        <v>0</v>
      </c>
      <c r="S1179" s="154">
        <f>IF(ISERROR(VLOOKUP($H1179,Validation!$O$2:$O$64,1,FALSE)),0,1)</f>
        <v>0</v>
      </c>
      <c r="T1179" s="154">
        <f>IF(ISERROR(VLOOKUP($H1179,Validation!$P$2:$P$64,1,FALSE)),0,1)</f>
        <v>0</v>
      </c>
      <c r="U1179" s="154">
        <f>IF(ISERROR(VLOOKUP($H1179,Validation!$Q$2:$Q$64,1,FALSE)),0,1)</f>
        <v>0</v>
      </c>
      <c r="V1179" s="154">
        <f>IF(ISERROR(VLOOKUP($H1179,Validation!$R$2:$R$64,1,FALSE)),0,1)</f>
        <v>0</v>
      </c>
      <c r="W1179" s="154">
        <f>IF(ISERROR(VLOOKUP($H1179,Validation!$S$2:$S$64,1,FALSE)),0,1)</f>
        <v>0</v>
      </c>
    </row>
    <row r="1180" spans="1:23" ht="15.75" x14ac:dyDescent="0.25">
      <c r="A1180" s="155">
        <v>2014</v>
      </c>
      <c r="B1180">
        <v>4</v>
      </c>
      <c r="C1180">
        <v>16</v>
      </c>
      <c r="D1180">
        <v>106</v>
      </c>
      <c r="E1180" t="s">
        <v>17</v>
      </c>
      <c r="G1180" s="154">
        <f>SUM(P1180:W1180)</f>
        <v>0</v>
      </c>
      <c r="H1180" t="s">
        <v>338</v>
      </c>
      <c r="I1180" t="s">
        <v>70</v>
      </c>
      <c r="J1180" t="s">
        <v>94</v>
      </c>
      <c r="K1180" t="s">
        <v>77</v>
      </c>
      <c r="L1180">
        <v>181</v>
      </c>
      <c r="M1180" t="s">
        <v>98</v>
      </c>
      <c r="N1180" t="s">
        <v>3319</v>
      </c>
      <c r="P1180" s="154">
        <f>IF(ISERROR(VLOOKUP($H1180,Validation!$L$2:$L$64,1,FALSE)),0,1)</f>
        <v>0</v>
      </c>
      <c r="Q1180" s="154">
        <f>IF(ISERROR(VLOOKUP($H1180,Validation!$M$2:$M$64,1,FALSE)),0,1)</f>
        <v>0</v>
      </c>
      <c r="R1180" s="158">
        <f>IF(ISERROR(VLOOKUP($H1180,Validation!$N$2:$N$64,1,FALSE)),0,1)</f>
        <v>0</v>
      </c>
      <c r="S1180" s="154">
        <f>IF(ISERROR(VLOOKUP($H1180,Validation!$O$2:$O$64,1,FALSE)),0,1)</f>
        <v>0</v>
      </c>
      <c r="T1180" s="154">
        <f>IF(ISERROR(VLOOKUP($H1180,Validation!$P$2:$P$64,1,FALSE)),0,1)</f>
        <v>0</v>
      </c>
      <c r="U1180" s="154">
        <f>IF(ISERROR(VLOOKUP($H1180,Validation!$Q$2:$Q$64,1,FALSE)),0,1)</f>
        <v>0</v>
      </c>
      <c r="V1180" s="154">
        <f>IF(ISERROR(VLOOKUP($H1180,Validation!$R$2:$R$64,1,FALSE)),0,1)</f>
        <v>0</v>
      </c>
      <c r="W1180" s="154">
        <f>IF(ISERROR(VLOOKUP($H1180,Validation!$S$2:$S$64,1,FALSE)),0,1)</f>
        <v>0</v>
      </c>
    </row>
    <row r="1181" spans="1:23" ht="15.75" x14ac:dyDescent="0.25">
      <c r="A1181" s="155">
        <v>2014</v>
      </c>
      <c r="B1181">
        <v>4</v>
      </c>
      <c r="C1181">
        <v>17</v>
      </c>
      <c r="D1181">
        <v>107</v>
      </c>
      <c r="E1181" t="s">
        <v>83</v>
      </c>
      <c r="G1181" s="154">
        <f>SUM(P1181:W1181)</f>
        <v>0</v>
      </c>
      <c r="H1181" t="s">
        <v>4375</v>
      </c>
      <c r="I1181" t="s">
        <v>90</v>
      </c>
      <c r="J1181" t="s">
        <v>71</v>
      </c>
      <c r="K1181" t="s">
        <v>78</v>
      </c>
      <c r="L1181">
        <v>177</v>
      </c>
      <c r="M1181" t="s">
        <v>87</v>
      </c>
      <c r="N1181" t="s">
        <v>3389</v>
      </c>
      <c r="P1181" s="154">
        <f>IF(ISERROR(VLOOKUP($H1181,Validation!$L$2:$L$64,1,FALSE)),0,1)</f>
        <v>0</v>
      </c>
      <c r="Q1181" s="154">
        <f>IF(ISERROR(VLOOKUP($H1181,Validation!$M$2:$M$64,1,FALSE)),0,1)</f>
        <v>0</v>
      </c>
      <c r="R1181" s="158">
        <f>IF(ISERROR(VLOOKUP($H1181,Validation!$N$2:$N$64,1,FALSE)),0,1)</f>
        <v>0</v>
      </c>
      <c r="S1181" s="154">
        <f>IF(ISERROR(VLOOKUP($H1181,Validation!$O$2:$O$64,1,FALSE)),0,1)</f>
        <v>0</v>
      </c>
      <c r="T1181" s="154">
        <f>IF(ISERROR(VLOOKUP($H1181,Validation!$P$2:$P$64,1,FALSE)),0,1)</f>
        <v>0</v>
      </c>
      <c r="U1181" s="154">
        <f>IF(ISERROR(VLOOKUP($H1181,Validation!$Q$2:$Q$64,1,FALSE)),0,1)</f>
        <v>0</v>
      </c>
      <c r="V1181" s="154">
        <f>IF(ISERROR(VLOOKUP($H1181,Validation!$R$2:$R$64,1,FALSE)),0,1)</f>
        <v>0</v>
      </c>
      <c r="W1181" s="154">
        <f>IF(ISERROR(VLOOKUP($H1181,Validation!$S$2:$S$64,1,FALSE)),0,1)</f>
        <v>0</v>
      </c>
    </row>
    <row r="1182" spans="1:23" ht="15.75" x14ac:dyDescent="0.25">
      <c r="A1182" s="155">
        <v>2014</v>
      </c>
      <c r="B1182">
        <v>4</v>
      </c>
      <c r="C1182">
        <v>18</v>
      </c>
      <c r="D1182">
        <v>108</v>
      </c>
      <c r="E1182" t="s">
        <v>25</v>
      </c>
      <c r="F1182" t="s">
        <v>4341</v>
      </c>
      <c r="G1182" s="154">
        <f>SUM(P1182:W1182)</f>
        <v>0</v>
      </c>
      <c r="H1182" t="s">
        <v>4376</v>
      </c>
      <c r="I1182" t="s">
        <v>79</v>
      </c>
      <c r="J1182" t="s">
        <v>71</v>
      </c>
      <c r="K1182" t="s">
        <v>78</v>
      </c>
      <c r="L1182">
        <v>175</v>
      </c>
      <c r="M1182" t="s">
        <v>3696</v>
      </c>
      <c r="N1182" t="s">
        <v>4242</v>
      </c>
      <c r="P1182" s="154">
        <f>IF(ISERROR(VLOOKUP($H1182,Validation!$L$2:$L$64,1,FALSE)),0,1)</f>
        <v>0</v>
      </c>
      <c r="Q1182" s="154">
        <f>IF(ISERROR(VLOOKUP($H1182,Validation!$M$2:$M$64,1,FALSE)),0,1)</f>
        <v>0</v>
      </c>
      <c r="R1182" s="158">
        <f>IF(ISERROR(VLOOKUP($H1182,Validation!$N$2:$N$64,1,FALSE)),0,1)</f>
        <v>0</v>
      </c>
      <c r="S1182" s="154">
        <f>IF(ISERROR(VLOOKUP($H1182,Validation!$O$2:$O$64,1,FALSE)),0,1)</f>
        <v>0</v>
      </c>
      <c r="T1182" s="154">
        <f>IF(ISERROR(VLOOKUP($H1182,Validation!$P$2:$P$64,1,FALSE)),0,1)</f>
        <v>0</v>
      </c>
      <c r="U1182" s="154">
        <f>IF(ISERROR(VLOOKUP($H1182,Validation!$Q$2:$Q$64,1,FALSE)),0,1)</f>
        <v>0</v>
      </c>
      <c r="V1182" s="154">
        <f>IF(ISERROR(VLOOKUP($H1182,Validation!$R$2:$R$64,1,FALSE)),0,1)</f>
        <v>0</v>
      </c>
      <c r="W1182" s="154">
        <f>IF(ISERROR(VLOOKUP($H1182,Validation!$S$2:$S$64,1,FALSE)),0,1)</f>
        <v>0</v>
      </c>
    </row>
    <row r="1183" spans="1:23" ht="15.75" x14ac:dyDescent="0.25">
      <c r="A1183" s="155">
        <v>2014</v>
      </c>
      <c r="B1183">
        <v>4</v>
      </c>
      <c r="C1183">
        <v>19</v>
      </c>
      <c r="D1183">
        <v>109</v>
      </c>
      <c r="E1183" t="s">
        <v>21</v>
      </c>
      <c r="G1183" s="154">
        <f>SUM(P1183:W1183)</f>
        <v>0</v>
      </c>
      <c r="H1183" t="s">
        <v>4377</v>
      </c>
      <c r="I1183" t="s">
        <v>121</v>
      </c>
      <c r="J1183" t="s">
        <v>88</v>
      </c>
      <c r="K1183" t="s">
        <v>75</v>
      </c>
      <c r="L1183">
        <v>222</v>
      </c>
      <c r="M1183" t="s">
        <v>3312</v>
      </c>
      <c r="N1183" t="s">
        <v>3457</v>
      </c>
      <c r="P1183" s="154">
        <f>IF(ISERROR(VLOOKUP($H1183,Validation!$L$2:$L$64,1,FALSE)),0,1)</f>
        <v>0</v>
      </c>
      <c r="Q1183" s="154">
        <f>IF(ISERROR(VLOOKUP($H1183,Validation!$M$2:$M$64,1,FALSE)),0,1)</f>
        <v>0</v>
      </c>
      <c r="R1183" s="158">
        <f>IF(ISERROR(VLOOKUP($H1183,Validation!$N$2:$N$64,1,FALSE)),0,1)</f>
        <v>0</v>
      </c>
      <c r="S1183" s="154">
        <f>IF(ISERROR(VLOOKUP($H1183,Validation!$O$2:$O$64,1,FALSE)),0,1)</f>
        <v>0</v>
      </c>
      <c r="T1183" s="154">
        <f>IF(ISERROR(VLOOKUP($H1183,Validation!$P$2:$P$64,1,FALSE)),0,1)</f>
        <v>0</v>
      </c>
      <c r="U1183" s="154">
        <f>IF(ISERROR(VLOOKUP($H1183,Validation!$Q$2:$Q$64,1,FALSE)),0,1)</f>
        <v>0</v>
      </c>
      <c r="V1183" s="154">
        <f>IF(ISERROR(VLOOKUP($H1183,Validation!$R$2:$R$64,1,FALSE)),0,1)</f>
        <v>0</v>
      </c>
      <c r="W1183" s="154">
        <f>IF(ISERROR(VLOOKUP($H1183,Validation!$S$2:$S$64,1,FALSE)),0,1)</f>
        <v>0</v>
      </c>
    </row>
    <row r="1184" spans="1:23" ht="15.75" x14ac:dyDescent="0.25">
      <c r="A1184" s="155">
        <v>2014</v>
      </c>
      <c r="B1184">
        <v>4</v>
      </c>
      <c r="C1184">
        <v>20</v>
      </c>
      <c r="D1184">
        <v>110</v>
      </c>
      <c r="E1184" t="s">
        <v>31</v>
      </c>
      <c r="F1184" t="s">
        <v>4378</v>
      </c>
      <c r="G1184" s="154">
        <f>SUM(P1184:W1184)</f>
        <v>0</v>
      </c>
      <c r="H1184" t="s">
        <v>4379</v>
      </c>
      <c r="I1184" t="s">
        <v>85</v>
      </c>
      <c r="J1184" t="s">
        <v>74</v>
      </c>
      <c r="K1184" t="s">
        <v>86</v>
      </c>
      <c r="L1184">
        <v>198</v>
      </c>
      <c r="M1184" t="s">
        <v>93</v>
      </c>
      <c r="N1184" t="s">
        <v>1197</v>
      </c>
      <c r="P1184" s="154">
        <f>IF(ISERROR(VLOOKUP($H1184,Validation!$L$2:$L$64,1,FALSE)),0,1)</f>
        <v>0</v>
      </c>
      <c r="Q1184" s="154">
        <f>IF(ISERROR(VLOOKUP($H1184,Validation!$M$2:$M$64,1,FALSE)),0,1)</f>
        <v>0</v>
      </c>
      <c r="R1184" s="158">
        <f>IF(ISERROR(VLOOKUP($H1184,Validation!$N$2:$N$64,1,FALSE)),0,1)</f>
        <v>0</v>
      </c>
      <c r="S1184" s="154">
        <f>IF(ISERROR(VLOOKUP($H1184,Validation!$O$2:$O$64,1,FALSE)),0,1)</f>
        <v>0</v>
      </c>
      <c r="T1184" s="154">
        <f>IF(ISERROR(VLOOKUP($H1184,Validation!$P$2:$P$64,1,FALSE)),0,1)</f>
        <v>0</v>
      </c>
      <c r="U1184" s="154">
        <f>IF(ISERROR(VLOOKUP($H1184,Validation!$Q$2:$Q$64,1,FALSE)),0,1)</f>
        <v>0</v>
      </c>
      <c r="V1184" s="154">
        <f>IF(ISERROR(VLOOKUP($H1184,Validation!$R$2:$R$64,1,FALSE)),0,1)</f>
        <v>0</v>
      </c>
      <c r="W1184" s="154">
        <f>IF(ISERROR(VLOOKUP($H1184,Validation!$S$2:$S$64,1,FALSE)),0,1)</f>
        <v>0</v>
      </c>
    </row>
    <row r="1185" spans="1:23" ht="15.75" x14ac:dyDescent="0.25">
      <c r="A1185" s="155">
        <v>2014</v>
      </c>
      <c r="B1185">
        <v>4</v>
      </c>
      <c r="C1185">
        <v>21</v>
      </c>
      <c r="D1185">
        <v>111</v>
      </c>
      <c r="E1185" t="s">
        <v>18</v>
      </c>
      <c r="F1185" t="s">
        <v>4380</v>
      </c>
      <c r="G1185" s="154">
        <f>SUM(P1185:W1185)</f>
        <v>0</v>
      </c>
      <c r="H1185" t="s">
        <v>4381</v>
      </c>
      <c r="I1185" t="s">
        <v>121</v>
      </c>
      <c r="J1185" t="s">
        <v>74</v>
      </c>
      <c r="K1185" t="s">
        <v>75</v>
      </c>
      <c r="L1185">
        <v>190</v>
      </c>
      <c r="M1185" t="s">
        <v>84</v>
      </c>
      <c r="N1185" t="s">
        <v>3511</v>
      </c>
      <c r="P1185" s="154">
        <f>IF(ISERROR(VLOOKUP($H1185,Validation!$L$2:$L$64,1,FALSE)),0,1)</f>
        <v>0</v>
      </c>
      <c r="Q1185" s="154">
        <f>IF(ISERROR(VLOOKUP($H1185,Validation!$M$2:$M$64,1,FALSE)),0,1)</f>
        <v>0</v>
      </c>
      <c r="R1185" s="158">
        <f>IF(ISERROR(VLOOKUP($H1185,Validation!$N$2:$N$64,1,FALSE)),0,1)</f>
        <v>0</v>
      </c>
      <c r="S1185" s="154">
        <f>IF(ISERROR(VLOOKUP($H1185,Validation!$O$2:$O$64,1,FALSE)),0,1)</f>
        <v>0</v>
      </c>
      <c r="T1185" s="154">
        <f>IF(ISERROR(VLOOKUP($H1185,Validation!$P$2:$P$64,1,FALSE)),0,1)</f>
        <v>0</v>
      </c>
      <c r="U1185" s="154">
        <f>IF(ISERROR(VLOOKUP($H1185,Validation!$Q$2:$Q$64,1,FALSE)),0,1)</f>
        <v>0</v>
      </c>
      <c r="V1185" s="154">
        <f>IF(ISERROR(VLOOKUP($H1185,Validation!$R$2:$R$64,1,FALSE)),0,1)</f>
        <v>0</v>
      </c>
      <c r="W1185" s="154">
        <f>IF(ISERROR(VLOOKUP($H1185,Validation!$S$2:$S$64,1,FALSE)),0,1)</f>
        <v>0</v>
      </c>
    </row>
    <row r="1186" spans="1:23" ht="15.75" x14ac:dyDescent="0.25">
      <c r="A1186" s="155">
        <v>2014</v>
      </c>
      <c r="B1186">
        <v>4</v>
      </c>
      <c r="C1186">
        <v>22</v>
      </c>
      <c r="D1186">
        <v>112</v>
      </c>
      <c r="E1186" t="s">
        <v>3081</v>
      </c>
      <c r="F1186" t="s">
        <v>4382</v>
      </c>
      <c r="G1186" s="154">
        <f>SUM(P1186:W1186)</f>
        <v>1</v>
      </c>
      <c r="H1186" t="s">
        <v>183</v>
      </c>
      <c r="I1186" t="s">
        <v>90</v>
      </c>
      <c r="J1186" t="s">
        <v>94</v>
      </c>
      <c r="K1186" t="s">
        <v>97</v>
      </c>
      <c r="L1186">
        <v>172</v>
      </c>
      <c r="M1186" t="s">
        <v>95</v>
      </c>
      <c r="N1186" t="s">
        <v>3976</v>
      </c>
      <c r="P1186" s="154">
        <f>IF(ISERROR(VLOOKUP($H1186,Validation!$L$2:$L$64,1,FALSE)),0,1)</f>
        <v>0</v>
      </c>
      <c r="Q1186" s="154">
        <f>IF(ISERROR(VLOOKUP($H1186,Validation!$M$2:$M$64,1,FALSE)),0,1)</f>
        <v>0</v>
      </c>
      <c r="R1186" s="158">
        <f>IF(ISERROR(VLOOKUP($H1186,Validation!$N$2:$N$64,1,FALSE)),0,1)</f>
        <v>0</v>
      </c>
      <c r="S1186" s="154">
        <f>IF(ISERROR(VLOOKUP($H1186,Validation!$O$2:$O$64,1,FALSE)),0,1)</f>
        <v>0</v>
      </c>
      <c r="T1186" s="154">
        <f>IF(ISERROR(VLOOKUP($H1186,Validation!$P$2:$P$64,1,FALSE)),0,1)</f>
        <v>0</v>
      </c>
      <c r="U1186" s="154">
        <f>IF(ISERROR(VLOOKUP($H1186,Validation!$Q$2:$Q$64,1,FALSE)),0,1)</f>
        <v>0</v>
      </c>
      <c r="V1186" s="154">
        <f>IF(ISERROR(VLOOKUP($H1186,Validation!$R$2:$R$64,1,FALSE)),0,1)</f>
        <v>1</v>
      </c>
      <c r="W1186" s="154">
        <f>IF(ISERROR(VLOOKUP($H1186,Validation!$S$2:$S$64,1,FALSE)),0,1)</f>
        <v>0</v>
      </c>
    </row>
    <row r="1187" spans="1:23" ht="15.75" x14ac:dyDescent="0.25">
      <c r="A1187" s="155">
        <v>2014</v>
      </c>
      <c r="B1187">
        <v>4</v>
      </c>
      <c r="C1187">
        <v>23</v>
      </c>
      <c r="D1187">
        <v>113</v>
      </c>
      <c r="E1187" t="s">
        <v>29</v>
      </c>
      <c r="G1187" s="154">
        <f>SUM(P1187:W1187)</f>
        <v>0</v>
      </c>
      <c r="H1187" t="s">
        <v>4383</v>
      </c>
      <c r="I1187" t="s">
        <v>3270</v>
      </c>
      <c r="J1187" t="s">
        <v>74</v>
      </c>
      <c r="K1187" t="s">
        <v>72</v>
      </c>
      <c r="L1187">
        <v>187</v>
      </c>
      <c r="M1187" t="s">
        <v>1095</v>
      </c>
      <c r="N1187" t="s">
        <v>4384</v>
      </c>
      <c r="P1187" s="154">
        <f>IF(ISERROR(VLOOKUP($H1187,Validation!$L$2:$L$64,1,FALSE)),0,1)</f>
        <v>0</v>
      </c>
      <c r="Q1187" s="154">
        <f>IF(ISERROR(VLOOKUP($H1187,Validation!$M$2:$M$64,1,FALSE)),0,1)</f>
        <v>0</v>
      </c>
      <c r="R1187" s="158">
        <f>IF(ISERROR(VLOOKUP($H1187,Validation!$N$2:$N$64,1,FALSE)),0,1)</f>
        <v>0</v>
      </c>
      <c r="S1187" s="154">
        <f>IF(ISERROR(VLOOKUP($H1187,Validation!$O$2:$O$64,1,FALSE)),0,1)</f>
        <v>0</v>
      </c>
      <c r="T1187" s="154">
        <f>IF(ISERROR(VLOOKUP($H1187,Validation!$P$2:$P$64,1,FALSE)),0,1)</f>
        <v>0</v>
      </c>
      <c r="U1187" s="154">
        <f>IF(ISERROR(VLOOKUP($H1187,Validation!$Q$2:$Q$64,1,FALSE)),0,1)</f>
        <v>0</v>
      </c>
      <c r="V1187" s="154">
        <f>IF(ISERROR(VLOOKUP($H1187,Validation!$R$2:$R$64,1,FALSE)),0,1)</f>
        <v>0</v>
      </c>
      <c r="W1187" s="154">
        <f>IF(ISERROR(VLOOKUP($H1187,Validation!$S$2:$S$64,1,FALSE)),0,1)</f>
        <v>0</v>
      </c>
    </row>
    <row r="1188" spans="1:23" ht="15.75" x14ac:dyDescent="0.25">
      <c r="A1188" s="155">
        <v>2014</v>
      </c>
      <c r="B1188">
        <v>4</v>
      </c>
      <c r="C1188">
        <v>24</v>
      </c>
      <c r="D1188">
        <v>114</v>
      </c>
      <c r="E1188" t="s">
        <v>15</v>
      </c>
      <c r="G1188" s="154">
        <f>SUM(P1188:W1188)</f>
        <v>0</v>
      </c>
      <c r="H1188" t="s">
        <v>4385</v>
      </c>
      <c r="I1188" t="s">
        <v>90</v>
      </c>
      <c r="J1188" t="s">
        <v>71</v>
      </c>
      <c r="K1188" t="s">
        <v>75</v>
      </c>
      <c r="L1188">
        <v>218</v>
      </c>
      <c r="M1188" t="s">
        <v>87</v>
      </c>
      <c r="N1188" t="s">
        <v>3463</v>
      </c>
      <c r="P1188" s="154">
        <f>IF(ISERROR(VLOOKUP($H1188,Validation!$L$2:$L$64,1,FALSE)),0,1)</f>
        <v>0</v>
      </c>
      <c r="Q1188" s="154">
        <f>IF(ISERROR(VLOOKUP($H1188,Validation!$M$2:$M$64,1,FALSE)),0,1)</f>
        <v>0</v>
      </c>
      <c r="R1188" s="158">
        <f>IF(ISERROR(VLOOKUP($H1188,Validation!$N$2:$N$64,1,FALSE)),0,1)</f>
        <v>0</v>
      </c>
      <c r="S1188" s="154">
        <f>IF(ISERROR(VLOOKUP($H1188,Validation!$O$2:$O$64,1,FALSE)),0,1)</f>
        <v>0</v>
      </c>
      <c r="T1188" s="154">
        <f>IF(ISERROR(VLOOKUP($H1188,Validation!$P$2:$P$64,1,FALSE)),0,1)</f>
        <v>0</v>
      </c>
      <c r="U1188" s="154">
        <f>IF(ISERROR(VLOOKUP($H1188,Validation!$Q$2:$Q$64,1,FALSE)),0,1)</f>
        <v>0</v>
      </c>
      <c r="V1188" s="154">
        <f>IF(ISERROR(VLOOKUP($H1188,Validation!$R$2:$R$64,1,FALSE)),0,1)</f>
        <v>0</v>
      </c>
      <c r="W1188" s="154">
        <f>IF(ISERROR(VLOOKUP($H1188,Validation!$S$2:$S$64,1,FALSE)),0,1)</f>
        <v>0</v>
      </c>
    </row>
    <row r="1189" spans="1:23" ht="15.75" x14ac:dyDescent="0.25">
      <c r="A1189" s="155">
        <v>2014</v>
      </c>
      <c r="B1189">
        <v>4</v>
      </c>
      <c r="C1189">
        <v>25</v>
      </c>
      <c r="D1189">
        <v>115</v>
      </c>
      <c r="E1189" t="s">
        <v>16</v>
      </c>
      <c r="F1189" t="s">
        <v>4386</v>
      </c>
      <c r="G1189" s="154">
        <f>SUM(P1189:W1189)</f>
        <v>0</v>
      </c>
      <c r="H1189" t="s">
        <v>4387</v>
      </c>
      <c r="I1189" t="s">
        <v>121</v>
      </c>
      <c r="J1189" t="s">
        <v>71</v>
      </c>
      <c r="K1189" t="s">
        <v>77</v>
      </c>
      <c r="L1189">
        <v>186</v>
      </c>
      <c r="M1189" t="s">
        <v>73</v>
      </c>
      <c r="N1189" t="s">
        <v>1165</v>
      </c>
      <c r="P1189" s="154">
        <f>IF(ISERROR(VLOOKUP($H1189,Validation!$L$2:$L$64,1,FALSE)),0,1)</f>
        <v>0</v>
      </c>
      <c r="Q1189" s="154">
        <f>IF(ISERROR(VLOOKUP($H1189,Validation!$M$2:$M$64,1,FALSE)),0,1)</f>
        <v>0</v>
      </c>
      <c r="R1189" s="158">
        <f>IF(ISERROR(VLOOKUP($H1189,Validation!$N$2:$N$64,1,FALSE)),0,1)</f>
        <v>0</v>
      </c>
      <c r="S1189" s="154">
        <f>IF(ISERROR(VLOOKUP($H1189,Validation!$O$2:$O$64,1,FALSE)),0,1)</f>
        <v>0</v>
      </c>
      <c r="T1189" s="154">
        <f>IF(ISERROR(VLOOKUP($H1189,Validation!$P$2:$P$64,1,FALSE)),0,1)</f>
        <v>0</v>
      </c>
      <c r="U1189" s="154">
        <f>IF(ISERROR(VLOOKUP($H1189,Validation!$Q$2:$Q$64,1,FALSE)),0,1)</f>
        <v>0</v>
      </c>
      <c r="V1189" s="154">
        <f>IF(ISERROR(VLOOKUP($H1189,Validation!$R$2:$R$64,1,FALSE)),0,1)</f>
        <v>0</v>
      </c>
      <c r="W1189" s="154">
        <f>IF(ISERROR(VLOOKUP($H1189,Validation!$S$2:$S$64,1,FALSE)),0,1)</f>
        <v>0</v>
      </c>
    </row>
    <row r="1190" spans="1:23" ht="15.75" x14ac:dyDescent="0.25">
      <c r="A1190" s="155">
        <v>2014</v>
      </c>
      <c r="B1190">
        <v>4</v>
      </c>
      <c r="C1190">
        <v>26</v>
      </c>
      <c r="D1190">
        <v>116</v>
      </c>
      <c r="E1190" t="s">
        <v>9</v>
      </c>
      <c r="G1190" s="154">
        <f>SUM(P1190:W1190)</f>
        <v>1</v>
      </c>
      <c r="H1190" t="s">
        <v>214</v>
      </c>
      <c r="I1190" t="s">
        <v>3270</v>
      </c>
      <c r="J1190" t="s">
        <v>71</v>
      </c>
      <c r="K1190" t="s">
        <v>72</v>
      </c>
      <c r="L1190">
        <v>165</v>
      </c>
      <c r="M1190" t="s">
        <v>1158</v>
      </c>
      <c r="N1190" t="s">
        <v>4388</v>
      </c>
      <c r="P1190" s="154">
        <f>IF(ISERROR(VLOOKUP($H1190,Validation!$L$2:$L$64,1,FALSE)),0,1)</f>
        <v>0</v>
      </c>
      <c r="Q1190" s="154">
        <f>IF(ISERROR(VLOOKUP($H1190,Validation!$M$2:$M$64,1,FALSE)),0,1)</f>
        <v>0</v>
      </c>
      <c r="R1190" s="158">
        <f>IF(ISERROR(VLOOKUP($H1190,Validation!$N$2:$N$64,1,FALSE)),0,1)</f>
        <v>0</v>
      </c>
      <c r="S1190" s="154">
        <f>IF(ISERROR(VLOOKUP($H1190,Validation!$O$2:$O$64,1,FALSE)),0,1)</f>
        <v>0</v>
      </c>
      <c r="T1190" s="154">
        <f>IF(ISERROR(VLOOKUP($H1190,Validation!$P$2:$P$64,1,FALSE)),0,1)</f>
        <v>0</v>
      </c>
      <c r="U1190" s="154">
        <f>IF(ISERROR(VLOOKUP($H1190,Validation!$Q$2:$Q$64,1,FALSE)),0,1)</f>
        <v>1</v>
      </c>
      <c r="V1190" s="154">
        <f>IF(ISERROR(VLOOKUP($H1190,Validation!$R$2:$R$64,1,FALSE)),0,1)</f>
        <v>0</v>
      </c>
      <c r="W1190" s="154">
        <f>IF(ISERROR(VLOOKUP($H1190,Validation!$S$2:$S$64,1,FALSE)),0,1)</f>
        <v>0</v>
      </c>
    </row>
    <row r="1191" spans="1:23" ht="15.75" x14ac:dyDescent="0.25">
      <c r="A1191" s="155">
        <v>2014</v>
      </c>
      <c r="B1191">
        <v>4</v>
      </c>
      <c r="C1191">
        <v>27</v>
      </c>
      <c r="D1191">
        <v>117</v>
      </c>
      <c r="E1191" t="s">
        <v>61</v>
      </c>
      <c r="F1191" t="s">
        <v>4349</v>
      </c>
      <c r="G1191" s="154">
        <f>SUM(P1191:W1191)</f>
        <v>0</v>
      </c>
      <c r="H1191" t="s">
        <v>4389</v>
      </c>
      <c r="I1191" t="s">
        <v>90</v>
      </c>
      <c r="J1191" t="s">
        <v>71</v>
      </c>
      <c r="K1191" t="s">
        <v>78</v>
      </c>
      <c r="L1191">
        <v>174</v>
      </c>
      <c r="M1191" t="s">
        <v>73</v>
      </c>
      <c r="N1191" t="s">
        <v>1076</v>
      </c>
      <c r="P1191" s="154">
        <f>IF(ISERROR(VLOOKUP($H1191,Validation!$L$2:$L$64,1,FALSE)),0,1)</f>
        <v>0</v>
      </c>
      <c r="Q1191" s="154">
        <f>IF(ISERROR(VLOOKUP($H1191,Validation!$M$2:$M$64,1,FALSE)),0,1)</f>
        <v>0</v>
      </c>
      <c r="R1191" s="158">
        <f>IF(ISERROR(VLOOKUP($H1191,Validation!$N$2:$N$64,1,FALSE)),0,1)</f>
        <v>0</v>
      </c>
      <c r="S1191" s="154">
        <f>IF(ISERROR(VLOOKUP($H1191,Validation!$O$2:$O$64,1,FALSE)),0,1)</f>
        <v>0</v>
      </c>
      <c r="T1191" s="154">
        <f>IF(ISERROR(VLOOKUP($H1191,Validation!$P$2:$P$64,1,FALSE)),0,1)</f>
        <v>0</v>
      </c>
      <c r="U1191" s="154">
        <f>IF(ISERROR(VLOOKUP($H1191,Validation!$Q$2:$Q$64,1,FALSE)),0,1)</f>
        <v>0</v>
      </c>
      <c r="V1191" s="154">
        <f>IF(ISERROR(VLOOKUP($H1191,Validation!$R$2:$R$64,1,FALSE)),0,1)</f>
        <v>0</v>
      </c>
      <c r="W1191" s="154">
        <f>IF(ISERROR(VLOOKUP($H1191,Validation!$S$2:$S$64,1,FALSE)),0,1)</f>
        <v>0</v>
      </c>
    </row>
    <row r="1192" spans="1:23" ht="15.75" x14ac:dyDescent="0.25">
      <c r="A1192" s="155">
        <v>2014</v>
      </c>
      <c r="B1192">
        <v>4</v>
      </c>
      <c r="C1192">
        <v>28</v>
      </c>
      <c r="D1192">
        <v>118</v>
      </c>
      <c r="E1192" t="s">
        <v>26</v>
      </c>
      <c r="F1192" t="s">
        <v>4390</v>
      </c>
      <c r="G1192" s="154">
        <f>SUM(P1192:W1192)</f>
        <v>0</v>
      </c>
      <c r="H1192" t="s">
        <v>4391</v>
      </c>
      <c r="I1192" t="s">
        <v>121</v>
      </c>
      <c r="J1192" t="s">
        <v>81</v>
      </c>
      <c r="K1192" t="s">
        <v>86</v>
      </c>
      <c r="L1192">
        <v>187</v>
      </c>
      <c r="M1192" t="s">
        <v>92</v>
      </c>
      <c r="N1192" t="s">
        <v>4392</v>
      </c>
      <c r="P1192" s="154">
        <f>IF(ISERROR(VLOOKUP($H1192,Validation!$L$2:$L$64,1,FALSE)),0,1)</f>
        <v>0</v>
      </c>
      <c r="Q1192" s="154">
        <f>IF(ISERROR(VLOOKUP($H1192,Validation!$M$2:$M$64,1,FALSE)),0,1)</f>
        <v>0</v>
      </c>
      <c r="R1192" s="158">
        <f>IF(ISERROR(VLOOKUP($H1192,Validation!$N$2:$N$64,1,FALSE)),0,1)</f>
        <v>0</v>
      </c>
      <c r="S1192" s="154">
        <f>IF(ISERROR(VLOOKUP($H1192,Validation!$O$2:$O$64,1,FALSE)),0,1)</f>
        <v>0</v>
      </c>
      <c r="T1192" s="154">
        <f>IF(ISERROR(VLOOKUP($H1192,Validation!$P$2:$P$64,1,FALSE)),0,1)</f>
        <v>0</v>
      </c>
      <c r="U1192" s="154">
        <f>IF(ISERROR(VLOOKUP($H1192,Validation!$Q$2:$Q$64,1,FALSE)),0,1)</f>
        <v>0</v>
      </c>
      <c r="V1192" s="154">
        <f>IF(ISERROR(VLOOKUP($H1192,Validation!$R$2:$R$64,1,FALSE)),0,1)</f>
        <v>0</v>
      </c>
      <c r="W1192" s="154">
        <f>IF(ISERROR(VLOOKUP($H1192,Validation!$S$2:$S$64,1,FALSE)),0,1)</f>
        <v>0</v>
      </c>
    </row>
    <row r="1193" spans="1:23" ht="15.75" x14ac:dyDescent="0.25">
      <c r="A1193" s="155">
        <v>2014</v>
      </c>
      <c r="B1193">
        <v>4</v>
      </c>
      <c r="C1193">
        <v>29</v>
      </c>
      <c r="D1193">
        <v>119</v>
      </c>
      <c r="E1193" t="s">
        <v>32</v>
      </c>
      <c r="F1193" t="s">
        <v>4393</v>
      </c>
      <c r="G1193" s="154">
        <f>SUM(P1193:W1193)</f>
        <v>0</v>
      </c>
      <c r="H1193" t="s">
        <v>473</v>
      </c>
      <c r="I1193" t="s">
        <v>79</v>
      </c>
      <c r="J1193" t="s">
        <v>71</v>
      </c>
      <c r="K1193" t="s">
        <v>86</v>
      </c>
      <c r="L1193">
        <v>190</v>
      </c>
      <c r="M1193" t="s">
        <v>82</v>
      </c>
      <c r="N1193" t="s">
        <v>1230</v>
      </c>
      <c r="P1193" s="154">
        <f>IF(ISERROR(VLOOKUP($H1193,Validation!$L$2:$L$64,1,FALSE)),0,1)</f>
        <v>0</v>
      </c>
      <c r="Q1193" s="154">
        <f>IF(ISERROR(VLOOKUP($H1193,Validation!$M$2:$M$64,1,FALSE)),0,1)</f>
        <v>0</v>
      </c>
      <c r="R1193" s="158">
        <f>IF(ISERROR(VLOOKUP($H1193,Validation!$N$2:$N$64,1,FALSE)),0,1)</f>
        <v>0</v>
      </c>
      <c r="S1193" s="154">
        <f>IF(ISERROR(VLOOKUP($H1193,Validation!$O$2:$O$64,1,FALSE)),0,1)</f>
        <v>0</v>
      </c>
      <c r="T1193" s="154">
        <f>IF(ISERROR(VLOOKUP($H1193,Validation!$P$2:$P$64,1,FALSE)),0,1)</f>
        <v>0</v>
      </c>
      <c r="U1193" s="154">
        <f>IF(ISERROR(VLOOKUP($H1193,Validation!$Q$2:$Q$64,1,FALSE)),0,1)</f>
        <v>0</v>
      </c>
      <c r="V1193" s="154">
        <f>IF(ISERROR(VLOOKUP($H1193,Validation!$R$2:$R$64,1,FALSE)),0,1)</f>
        <v>0</v>
      </c>
      <c r="W1193" s="154">
        <f>IF(ISERROR(VLOOKUP($H1193,Validation!$S$2:$S$64,1,FALSE)),0,1)</f>
        <v>0</v>
      </c>
    </row>
    <row r="1194" spans="1:23" ht="15.75" x14ac:dyDescent="0.25">
      <c r="A1194" s="155">
        <v>2014</v>
      </c>
      <c r="B1194">
        <v>4</v>
      </c>
      <c r="C1194">
        <v>30</v>
      </c>
      <c r="D1194">
        <v>120</v>
      </c>
      <c r="E1194" t="s">
        <v>20</v>
      </c>
      <c r="G1194" s="154">
        <f>SUM(P1194:W1194)</f>
        <v>0</v>
      </c>
      <c r="H1194" t="s">
        <v>4394</v>
      </c>
      <c r="I1194" t="s">
        <v>79</v>
      </c>
      <c r="J1194" t="s">
        <v>74</v>
      </c>
      <c r="K1194" t="s">
        <v>72</v>
      </c>
      <c r="L1194">
        <v>185</v>
      </c>
      <c r="M1194" t="s">
        <v>93</v>
      </c>
      <c r="N1194" t="s">
        <v>3542</v>
      </c>
      <c r="P1194" s="154">
        <f>IF(ISERROR(VLOOKUP($H1194,Validation!$L$2:$L$64,1,FALSE)),0,1)</f>
        <v>0</v>
      </c>
      <c r="Q1194" s="154">
        <f>IF(ISERROR(VLOOKUP($H1194,Validation!$M$2:$M$64,1,FALSE)),0,1)</f>
        <v>0</v>
      </c>
      <c r="R1194" s="158">
        <f>IF(ISERROR(VLOOKUP($H1194,Validation!$N$2:$N$64,1,FALSE)),0,1)</f>
        <v>0</v>
      </c>
      <c r="S1194" s="154">
        <f>IF(ISERROR(VLOOKUP($H1194,Validation!$O$2:$O$64,1,FALSE)),0,1)</f>
        <v>0</v>
      </c>
      <c r="T1194" s="154">
        <f>IF(ISERROR(VLOOKUP($H1194,Validation!$P$2:$P$64,1,FALSE)),0,1)</f>
        <v>0</v>
      </c>
      <c r="U1194" s="154">
        <f>IF(ISERROR(VLOOKUP($H1194,Validation!$Q$2:$Q$64,1,FALSE)),0,1)</f>
        <v>0</v>
      </c>
      <c r="V1194" s="154">
        <f>IF(ISERROR(VLOOKUP($H1194,Validation!$R$2:$R$64,1,FALSE)),0,1)</f>
        <v>0</v>
      </c>
      <c r="W1194" s="154">
        <f>IF(ISERROR(VLOOKUP($H1194,Validation!$S$2:$S$64,1,FALSE)),0,1)</f>
        <v>0</v>
      </c>
    </row>
    <row r="1195" spans="1:23" ht="15.75" x14ac:dyDescent="0.25">
      <c r="A1195" s="155">
        <v>2014</v>
      </c>
      <c r="B1195">
        <v>5</v>
      </c>
      <c r="C1195">
        <v>1</v>
      </c>
      <c r="D1195">
        <v>121</v>
      </c>
      <c r="E1195" t="s">
        <v>10</v>
      </c>
      <c r="G1195" s="154">
        <f>SUM(P1195:W1195)</f>
        <v>0</v>
      </c>
      <c r="H1195" t="s">
        <v>4395</v>
      </c>
      <c r="I1195" t="s">
        <v>70</v>
      </c>
      <c r="J1195" t="s">
        <v>74</v>
      </c>
      <c r="K1195" t="s">
        <v>78</v>
      </c>
      <c r="L1195">
        <v>181</v>
      </c>
      <c r="M1195" t="s">
        <v>1095</v>
      </c>
      <c r="N1195" t="s">
        <v>4396</v>
      </c>
      <c r="P1195" s="154">
        <f>IF(ISERROR(VLOOKUP($H1195,Validation!$L$2:$L$64,1,FALSE)),0,1)</f>
        <v>0</v>
      </c>
      <c r="Q1195" s="154">
        <f>IF(ISERROR(VLOOKUP($H1195,Validation!$M$2:$M$64,1,FALSE)),0,1)</f>
        <v>0</v>
      </c>
      <c r="R1195" s="158">
        <f>IF(ISERROR(VLOOKUP($H1195,Validation!$N$2:$N$64,1,FALSE)),0,1)</f>
        <v>0</v>
      </c>
      <c r="S1195" s="154">
        <f>IF(ISERROR(VLOOKUP($H1195,Validation!$O$2:$O$64,1,FALSE)),0,1)</f>
        <v>0</v>
      </c>
      <c r="T1195" s="154">
        <f>IF(ISERROR(VLOOKUP($H1195,Validation!$P$2:$P$64,1,FALSE)),0,1)</f>
        <v>0</v>
      </c>
      <c r="U1195" s="154">
        <f>IF(ISERROR(VLOOKUP($H1195,Validation!$Q$2:$Q$64,1,FALSE)),0,1)</f>
        <v>0</v>
      </c>
      <c r="V1195" s="154">
        <f>IF(ISERROR(VLOOKUP($H1195,Validation!$R$2:$R$64,1,FALSE)),0,1)</f>
        <v>0</v>
      </c>
      <c r="W1195" s="154">
        <f>IF(ISERROR(VLOOKUP($H1195,Validation!$S$2:$S$64,1,FALSE)),0,1)</f>
        <v>0</v>
      </c>
    </row>
    <row r="1196" spans="1:23" ht="15.75" x14ac:dyDescent="0.25">
      <c r="A1196" s="155">
        <v>2014</v>
      </c>
      <c r="B1196">
        <v>5</v>
      </c>
      <c r="C1196">
        <v>2</v>
      </c>
      <c r="D1196">
        <v>122</v>
      </c>
      <c r="E1196" t="s">
        <v>26</v>
      </c>
      <c r="F1196" t="s">
        <v>4236</v>
      </c>
      <c r="G1196" s="154">
        <f>SUM(P1196:W1196)</f>
        <v>0</v>
      </c>
      <c r="H1196" t="s">
        <v>4397</v>
      </c>
      <c r="I1196" t="s">
        <v>90</v>
      </c>
      <c r="J1196" t="s">
        <v>80</v>
      </c>
      <c r="K1196" t="s">
        <v>75</v>
      </c>
      <c r="L1196">
        <v>203</v>
      </c>
      <c r="M1196" t="s">
        <v>82</v>
      </c>
      <c r="N1196" t="s">
        <v>3234</v>
      </c>
      <c r="P1196" s="154">
        <f>IF(ISERROR(VLOOKUP($H1196,Validation!$L$2:$L$64,1,FALSE)),0,1)</f>
        <v>0</v>
      </c>
      <c r="Q1196" s="154">
        <f>IF(ISERROR(VLOOKUP($H1196,Validation!$M$2:$M$64,1,FALSE)),0,1)</f>
        <v>0</v>
      </c>
      <c r="R1196" s="158">
        <f>IF(ISERROR(VLOOKUP($H1196,Validation!$N$2:$N$64,1,FALSE)),0,1)</f>
        <v>0</v>
      </c>
      <c r="S1196" s="154">
        <f>IF(ISERROR(VLOOKUP($H1196,Validation!$O$2:$O$64,1,FALSE)),0,1)</f>
        <v>0</v>
      </c>
      <c r="T1196" s="154">
        <f>IF(ISERROR(VLOOKUP($H1196,Validation!$P$2:$P$64,1,FALSE)),0,1)</f>
        <v>0</v>
      </c>
      <c r="U1196" s="154">
        <f>IF(ISERROR(VLOOKUP($H1196,Validation!$Q$2:$Q$64,1,FALSE)),0,1)</f>
        <v>0</v>
      </c>
      <c r="V1196" s="154">
        <f>IF(ISERROR(VLOOKUP($H1196,Validation!$R$2:$R$64,1,FALSE)),0,1)</f>
        <v>0</v>
      </c>
      <c r="W1196" s="154">
        <f>IF(ISERROR(VLOOKUP($H1196,Validation!$S$2:$S$64,1,FALSE)),0,1)</f>
        <v>0</v>
      </c>
    </row>
    <row r="1197" spans="1:23" ht="15.75" x14ac:dyDescent="0.25">
      <c r="A1197" s="155">
        <v>2014</v>
      </c>
      <c r="B1197">
        <v>5</v>
      </c>
      <c r="C1197">
        <v>3</v>
      </c>
      <c r="D1197">
        <v>123</v>
      </c>
      <c r="E1197" t="s">
        <v>6</v>
      </c>
      <c r="F1197" t="s">
        <v>4140</v>
      </c>
      <c r="G1197" s="154">
        <f>SUM(P1197:W1197)</f>
        <v>0</v>
      </c>
      <c r="H1197" t="s">
        <v>4398</v>
      </c>
      <c r="I1197" t="s">
        <v>79</v>
      </c>
      <c r="J1197" t="s">
        <v>74</v>
      </c>
      <c r="K1197" t="s">
        <v>86</v>
      </c>
      <c r="L1197">
        <v>180</v>
      </c>
      <c r="M1197" t="s">
        <v>3675</v>
      </c>
      <c r="N1197" t="s">
        <v>4399</v>
      </c>
      <c r="P1197" s="154">
        <f>IF(ISERROR(VLOOKUP($H1197,Validation!$L$2:$L$64,1,FALSE)),0,1)</f>
        <v>0</v>
      </c>
      <c r="Q1197" s="154">
        <f>IF(ISERROR(VLOOKUP($H1197,Validation!$M$2:$M$64,1,FALSE)),0,1)</f>
        <v>0</v>
      </c>
      <c r="R1197" s="158">
        <f>IF(ISERROR(VLOOKUP($H1197,Validation!$N$2:$N$64,1,FALSE)),0,1)</f>
        <v>0</v>
      </c>
      <c r="S1197" s="154">
        <f>IF(ISERROR(VLOOKUP($H1197,Validation!$O$2:$O$64,1,FALSE)),0,1)</f>
        <v>0</v>
      </c>
      <c r="T1197" s="154">
        <f>IF(ISERROR(VLOOKUP($H1197,Validation!$P$2:$P$64,1,FALSE)),0,1)</f>
        <v>0</v>
      </c>
      <c r="U1197" s="154">
        <f>IF(ISERROR(VLOOKUP($H1197,Validation!$Q$2:$Q$64,1,FALSE)),0,1)</f>
        <v>0</v>
      </c>
      <c r="V1197" s="154">
        <f>IF(ISERROR(VLOOKUP($H1197,Validation!$R$2:$R$64,1,FALSE)),0,1)</f>
        <v>0</v>
      </c>
      <c r="W1197" s="154">
        <f>IF(ISERROR(VLOOKUP($H1197,Validation!$S$2:$S$64,1,FALSE)),0,1)</f>
        <v>0</v>
      </c>
    </row>
    <row r="1198" spans="1:23" ht="15.75" x14ac:dyDescent="0.25">
      <c r="A1198" s="155">
        <v>2014</v>
      </c>
      <c r="B1198">
        <v>5</v>
      </c>
      <c r="C1198">
        <v>4</v>
      </c>
      <c r="D1198">
        <v>124</v>
      </c>
      <c r="E1198" t="s">
        <v>31</v>
      </c>
      <c r="F1198" t="s">
        <v>3423</v>
      </c>
      <c r="G1198" s="154">
        <f>SUM(P1198:W1198)</f>
        <v>0</v>
      </c>
      <c r="H1198" t="s">
        <v>4400</v>
      </c>
      <c r="I1198" t="s">
        <v>85</v>
      </c>
      <c r="J1198" t="s">
        <v>71</v>
      </c>
      <c r="K1198" t="s">
        <v>3093</v>
      </c>
      <c r="L1198">
        <v>186</v>
      </c>
      <c r="M1198" t="s">
        <v>82</v>
      </c>
      <c r="N1198" t="s">
        <v>3373</v>
      </c>
      <c r="P1198" s="154">
        <f>IF(ISERROR(VLOOKUP($H1198,Validation!$L$2:$L$64,1,FALSE)),0,1)</f>
        <v>0</v>
      </c>
      <c r="Q1198" s="154">
        <f>IF(ISERROR(VLOOKUP($H1198,Validation!$M$2:$M$64,1,FALSE)),0,1)</f>
        <v>0</v>
      </c>
      <c r="R1198" s="158">
        <f>IF(ISERROR(VLOOKUP($H1198,Validation!$N$2:$N$64,1,FALSE)),0,1)</f>
        <v>0</v>
      </c>
      <c r="S1198" s="154">
        <f>IF(ISERROR(VLOOKUP($H1198,Validation!$O$2:$O$64,1,FALSE)),0,1)</f>
        <v>0</v>
      </c>
      <c r="T1198" s="154">
        <f>IF(ISERROR(VLOOKUP($H1198,Validation!$P$2:$P$64,1,FALSE)),0,1)</f>
        <v>0</v>
      </c>
      <c r="U1198" s="154">
        <f>IF(ISERROR(VLOOKUP($H1198,Validation!$Q$2:$Q$64,1,FALSE)),0,1)</f>
        <v>0</v>
      </c>
      <c r="V1198" s="154">
        <f>IF(ISERROR(VLOOKUP($H1198,Validation!$R$2:$R$64,1,FALSE)),0,1)</f>
        <v>0</v>
      </c>
      <c r="W1198" s="154">
        <f>IF(ISERROR(VLOOKUP($H1198,Validation!$S$2:$S$64,1,FALSE)),0,1)</f>
        <v>0</v>
      </c>
    </row>
    <row r="1199" spans="1:23" ht="15.75" x14ac:dyDescent="0.25">
      <c r="A1199" s="155">
        <v>2014</v>
      </c>
      <c r="B1199">
        <v>5</v>
      </c>
      <c r="C1199">
        <v>5</v>
      </c>
      <c r="D1199">
        <v>125</v>
      </c>
      <c r="E1199" t="s">
        <v>22</v>
      </c>
      <c r="F1199" t="s">
        <v>4401</v>
      </c>
      <c r="G1199" s="154">
        <f>SUM(P1199:W1199)</f>
        <v>0</v>
      </c>
      <c r="H1199" t="s">
        <v>4402</v>
      </c>
      <c r="I1199" t="s">
        <v>79</v>
      </c>
      <c r="J1199" t="s">
        <v>71</v>
      </c>
      <c r="K1199" t="s">
        <v>86</v>
      </c>
      <c r="L1199">
        <v>180</v>
      </c>
      <c r="M1199" t="s">
        <v>132</v>
      </c>
      <c r="N1199" t="s">
        <v>4403</v>
      </c>
      <c r="P1199" s="154">
        <f>IF(ISERROR(VLOOKUP($H1199,Validation!$L$2:$L$64,1,FALSE)),0,1)</f>
        <v>0</v>
      </c>
      <c r="Q1199" s="154">
        <f>IF(ISERROR(VLOOKUP($H1199,Validation!$M$2:$M$64,1,FALSE)),0,1)</f>
        <v>0</v>
      </c>
      <c r="R1199" s="158">
        <f>IF(ISERROR(VLOOKUP($H1199,Validation!$N$2:$N$64,1,FALSE)),0,1)</f>
        <v>0</v>
      </c>
      <c r="S1199" s="154">
        <f>IF(ISERROR(VLOOKUP($H1199,Validation!$O$2:$O$64,1,FALSE)),0,1)</f>
        <v>0</v>
      </c>
      <c r="T1199" s="154">
        <f>IF(ISERROR(VLOOKUP($H1199,Validation!$P$2:$P$64,1,FALSE)),0,1)</f>
        <v>0</v>
      </c>
      <c r="U1199" s="154">
        <f>IF(ISERROR(VLOOKUP($H1199,Validation!$Q$2:$Q$64,1,FALSE)),0,1)</f>
        <v>0</v>
      </c>
      <c r="V1199" s="154">
        <f>IF(ISERROR(VLOOKUP($H1199,Validation!$R$2:$R$64,1,FALSE)),0,1)</f>
        <v>0</v>
      </c>
      <c r="W1199" s="154">
        <f>IF(ISERROR(VLOOKUP($H1199,Validation!$S$2:$S$64,1,FALSE)),0,1)</f>
        <v>0</v>
      </c>
    </row>
    <row r="1200" spans="1:23" ht="15.75" x14ac:dyDescent="0.25">
      <c r="A1200" s="155">
        <v>2014</v>
      </c>
      <c r="B1200">
        <v>5</v>
      </c>
      <c r="C1200">
        <v>6</v>
      </c>
      <c r="D1200">
        <v>126</v>
      </c>
      <c r="E1200" t="s">
        <v>34</v>
      </c>
      <c r="G1200" s="154">
        <f>SUM(P1200:W1200)</f>
        <v>0</v>
      </c>
      <c r="H1200" t="s">
        <v>554</v>
      </c>
      <c r="I1200" t="s">
        <v>79</v>
      </c>
      <c r="J1200" t="s">
        <v>94</v>
      </c>
      <c r="K1200" t="s">
        <v>78</v>
      </c>
      <c r="L1200">
        <v>176</v>
      </c>
      <c r="M1200" t="s">
        <v>98</v>
      </c>
      <c r="N1200" t="s">
        <v>3527</v>
      </c>
      <c r="P1200" s="154">
        <f>IF(ISERROR(VLOOKUP($H1200,Validation!$L$2:$L$64,1,FALSE)),0,1)</f>
        <v>0</v>
      </c>
      <c r="Q1200" s="154">
        <f>IF(ISERROR(VLOOKUP($H1200,Validation!$M$2:$M$64,1,FALSE)),0,1)</f>
        <v>0</v>
      </c>
      <c r="R1200" s="158">
        <f>IF(ISERROR(VLOOKUP($H1200,Validation!$N$2:$N$64,1,FALSE)),0,1)</f>
        <v>0</v>
      </c>
      <c r="S1200" s="154">
        <f>IF(ISERROR(VLOOKUP($H1200,Validation!$O$2:$O$64,1,FALSE)),0,1)</f>
        <v>0</v>
      </c>
      <c r="T1200" s="154">
        <f>IF(ISERROR(VLOOKUP($H1200,Validation!$P$2:$P$64,1,FALSE)),0,1)</f>
        <v>0</v>
      </c>
      <c r="U1200" s="154">
        <f>IF(ISERROR(VLOOKUP($H1200,Validation!$Q$2:$Q$64,1,FALSE)),0,1)</f>
        <v>0</v>
      </c>
      <c r="V1200" s="154">
        <f>IF(ISERROR(VLOOKUP($H1200,Validation!$R$2:$R$64,1,FALSE)),0,1)</f>
        <v>0</v>
      </c>
      <c r="W1200" s="154">
        <f>IF(ISERROR(VLOOKUP($H1200,Validation!$S$2:$S$64,1,FALSE)),0,1)</f>
        <v>0</v>
      </c>
    </row>
    <row r="1201" spans="1:23" ht="15.75" x14ac:dyDescent="0.25">
      <c r="A1201" s="155">
        <v>2014</v>
      </c>
      <c r="B1201">
        <v>5</v>
      </c>
      <c r="C1201">
        <v>7</v>
      </c>
      <c r="D1201">
        <v>127</v>
      </c>
      <c r="E1201" t="s">
        <v>11</v>
      </c>
      <c r="G1201" s="154">
        <f>SUM(P1201:W1201)</f>
        <v>0</v>
      </c>
      <c r="H1201" t="s">
        <v>914</v>
      </c>
      <c r="I1201" t="s">
        <v>70</v>
      </c>
      <c r="J1201" t="s">
        <v>71</v>
      </c>
      <c r="K1201" t="s">
        <v>78</v>
      </c>
      <c r="L1201">
        <v>182</v>
      </c>
      <c r="M1201" t="s">
        <v>87</v>
      </c>
      <c r="N1201" t="s">
        <v>3389</v>
      </c>
      <c r="P1201" s="154">
        <f>IF(ISERROR(VLOOKUP($H1201,Validation!$L$2:$L$64,1,FALSE)),0,1)</f>
        <v>0</v>
      </c>
      <c r="Q1201" s="154">
        <f>IF(ISERROR(VLOOKUP($H1201,Validation!$M$2:$M$64,1,FALSE)),0,1)</f>
        <v>0</v>
      </c>
      <c r="R1201" s="158">
        <f>IF(ISERROR(VLOOKUP($H1201,Validation!$N$2:$N$64,1,FALSE)),0,1)</f>
        <v>0</v>
      </c>
      <c r="S1201" s="154">
        <f>IF(ISERROR(VLOOKUP($H1201,Validation!$O$2:$O$64,1,FALSE)),0,1)</f>
        <v>0</v>
      </c>
      <c r="T1201" s="154">
        <f>IF(ISERROR(VLOOKUP($H1201,Validation!$P$2:$P$64,1,FALSE)),0,1)</f>
        <v>0</v>
      </c>
      <c r="U1201" s="154">
        <f>IF(ISERROR(VLOOKUP($H1201,Validation!$Q$2:$Q$64,1,FALSE)),0,1)</f>
        <v>0</v>
      </c>
      <c r="V1201" s="154">
        <f>IF(ISERROR(VLOOKUP($H1201,Validation!$R$2:$R$64,1,FALSE)),0,1)</f>
        <v>0</v>
      </c>
      <c r="W1201" s="154">
        <f>IF(ISERROR(VLOOKUP($H1201,Validation!$S$2:$S$64,1,FALSE)),0,1)</f>
        <v>0</v>
      </c>
    </row>
    <row r="1202" spans="1:23" ht="15.75" x14ac:dyDescent="0.25">
      <c r="A1202" s="155">
        <v>2014</v>
      </c>
      <c r="B1202">
        <v>5</v>
      </c>
      <c r="C1202">
        <v>8</v>
      </c>
      <c r="D1202">
        <v>128</v>
      </c>
      <c r="E1202" t="s">
        <v>33</v>
      </c>
      <c r="G1202" s="154">
        <f>SUM(P1202:W1202)</f>
        <v>0</v>
      </c>
      <c r="H1202" t="s">
        <v>4404</v>
      </c>
      <c r="I1202" t="s">
        <v>70</v>
      </c>
      <c r="J1202" t="s">
        <v>74</v>
      </c>
      <c r="K1202" t="s">
        <v>86</v>
      </c>
      <c r="L1202">
        <v>182</v>
      </c>
      <c r="M1202" t="s">
        <v>93</v>
      </c>
      <c r="N1202" t="s">
        <v>3345</v>
      </c>
      <c r="P1202" s="154">
        <f>IF(ISERROR(VLOOKUP($H1202,Validation!$L$2:$L$64,1,FALSE)),0,1)</f>
        <v>0</v>
      </c>
      <c r="Q1202" s="154">
        <f>IF(ISERROR(VLOOKUP($H1202,Validation!$M$2:$M$64,1,FALSE)),0,1)</f>
        <v>0</v>
      </c>
      <c r="R1202" s="158">
        <f>IF(ISERROR(VLOOKUP($H1202,Validation!$N$2:$N$64,1,FALSE)),0,1)</f>
        <v>0</v>
      </c>
      <c r="S1202" s="154">
        <f>IF(ISERROR(VLOOKUP($H1202,Validation!$O$2:$O$64,1,FALSE)),0,1)</f>
        <v>0</v>
      </c>
      <c r="T1202" s="154">
        <f>IF(ISERROR(VLOOKUP($H1202,Validation!$P$2:$P$64,1,FALSE)),0,1)</f>
        <v>0</v>
      </c>
      <c r="U1202" s="154">
        <f>IF(ISERROR(VLOOKUP($H1202,Validation!$Q$2:$Q$64,1,FALSE)),0,1)</f>
        <v>0</v>
      </c>
      <c r="V1202" s="154">
        <f>IF(ISERROR(VLOOKUP($H1202,Validation!$R$2:$R$64,1,FALSE)),0,1)</f>
        <v>0</v>
      </c>
      <c r="W1202" s="154">
        <f>IF(ISERROR(VLOOKUP($H1202,Validation!$S$2:$S$64,1,FALSE)),0,1)</f>
        <v>0</v>
      </c>
    </row>
    <row r="1203" spans="1:23" ht="15.75" x14ac:dyDescent="0.25">
      <c r="A1203" s="155">
        <v>2014</v>
      </c>
      <c r="B1203">
        <v>5</v>
      </c>
      <c r="C1203">
        <v>9</v>
      </c>
      <c r="D1203">
        <v>129</v>
      </c>
      <c r="E1203" t="s">
        <v>35</v>
      </c>
      <c r="G1203" s="154">
        <f>SUM(P1203:W1203)</f>
        <v>0</v>
      </c>
      <c r="H1203" t="s">
        <v>4405</v>
      </c>
      <c r="I1203" t="s">
        <v>90</v>
      </c>
      <c r="J1203" t="s">
        <v>74</v>
      </c>
      <c r="K1203" t="s">
        <v>78</v>
      </c>
      <c r="L1203">
        <v>190</v>
      </c>
      <c r="M1203" t="s">
        <v>93</v>
      </c>
      <c r="N1203" t="s">
        <v>3345</v>
      </c>
      <c r="P1203" s="154">
        <f>IF(ISERROR(VLOOKUP($H1203,Validation!$L$2:$L$64,1,FALSE)),0,1)</f>
        <v>0</v>
      </c>
      <c r="Q1203" s="154">
        <f>IF(ISERROR(VLOOKUP($H1203,Validation!$M$2:$M$64,1,FALSE)),0,1)</f>
        <v>0</v>
      </c>
      <c r="R1203" s="158">
        <f>IF(ISERROR(VLOOKUP($H1203,Validation!$N$2:$N$64,1,FALSE)),0,1)</f>
        <v>0</v>
      </c>
      <c r="S1203" s="154">
        <f>IF(ISERROR(VLOOKUP($H1203,Validation!$O$2:$O$64,1,FALSE)),0,1)</f>
        <v>0</v>
      </c>
      <c r="T1203" s="154">
        <f>IF(ISERROR(VLOOKUP($H1203,Validation!$P$2:$P$64,1,FALSE)),0,1)</f>
        <v>0</v>
      </c>
      <c r="U1203" s="154">
        <f>IF(ISERROR(VLOOKUP($H1203,Validation!$Q$2:$Q$64,1,FALSE)),0,1)</f>
        <v>0</v>
      </c>
      <c r="V1203" s="154">
        <f>IF(ISERROR(VLOOKUP($H1203,Validation!$R$2:$R$64,1,FALSE)),0,1)</f>
        <v>0</v>
      </c>
      <c r="W1203" s="154">
        <f>IF(ISERROR(VLOOKUP($H1203,Validation!$S$2:$S$64,1,FALSE)),0,1)</f>
        <v>0</v>
      </c>
    </row>
    <row r="1204" spans="1:23" ht="15.75" x14ac:dyDescent="0.25">
      <c r="A1204" s="155">
        <v>2014</v>
      </c>
      <c r="B1204">
        <v>5</v>
      </c>
      <c r="C1204">
        <v>10</v>
      </c>
      <c r="D1204">
        <v>130</v>
      </c>
      <c r="E1204" t="s">
        <v>18</v>
      </c>
      <c r="F1204" t="s">
        <v>4406</v>
      </c>
      <c r="G1204" s="154">
        <f>SUM(P1204:W1204)</f>
        <v>0</v>
      </c>
      <c r="H1204" t="s">
        <v>4407</v>
      </c>
      <c r="I1204" t="s">
        <v>3270</v>
      </c>
      <c r="J1204" t="s">
        <v>74</v>
      </c>
      <c r="K1204" t="s">
        <v>75</v>
      </c>
      <c r="L1204">
        <v>190</v>
      </c>
      <c r="M1204" t="s">
        <v>1158</v>
      </c>
      <c r="N1204" t="s">
        <v>3906</v>
      </c>
      <c r="P1204" s="154">
        <f>IF(ISERROR(VLOOKUP($H1204,Validation!$L$2:$L$64,1,FALSE)),0,1)</f>
        <v>0</v>
      </c>
      <c r="Q1204" s="154">
        <f>IF(ISERROR(VLOOKUP($H1204,Validation!$M$2:$M$64,1,FALSE)),0,1)</f>
        <v>0</v>
      </c>
      <c r="R1204" s="158">
        <f>IF(ISERROR(VLOOKUP($H1204,Validation!$N$2:$N$64,1,FALSE)),0,1)</f>
        <v>0</v>
      </c>
      <c r="S1204" s="154">
        <f>IF(ISERROR(VLOOKUP($H1204,Validation!$O$2:$O$64,1,FALSE)),0,1)</f>
        <v>0</v>
      </c>
      <c r="T1204" s="154">
        <f>IF(ISERROR(VLOOKUP($H1204,Validation!$P$2:$P$64,1,FALSE)),0,1)</f>
        <v>0</v>
      </c>
      <c r="U1204" s="154">
        <f>IF(ISERROR(VLOOKUP($H1204,Validation!$Q$2:$Q$64,1,FALSE)),0,1)</f>
        <v>0</v>
      </c>
      <c r="V1204" s="154">
        <f>IF(ISERROR(VLOOKUP($H1204,Validation!$R$2:$R$64,1,FALSE)),0,1)</f>
        <v>0</v>
      </c>
      <c r="W1204" s="154">
        <f>IF(ISERROR(VLOOKUP($H1204,Validation!$S$2:$S$64,1,FALSE)),0,1)</f>
        <v>0</v>
      </c>
    </row>
    <row r="1205" spans="1:23" ht="15.75" x14ac:dyDescent="0.25">
      <c r="A1205" s="155">
        <v>2014</v>
      </c>
      <c r="B1205">
        <v>5</v>
      </c>
      <c r="C1205">
        <v>11</v>
      </c>
      <c r="D1205">
        <v>131</v>
      </c>
      <c r="E1205" t="s">
        <v>24</v>
      </c>
      <c r="G1205" s="154">
        <f>SUM(P1205:W1205)</f>
        <v>0</v>
      </c>
      <c r="H1205" t="s">
        <v>4408</v>
      </c>
      <c r="I1205" t="s">
        <v>79</v>
      </c>
      <c r="J1205" t="s">
        <v>71</v>
      </c>
      <c r="K1205" t="s">
        <v>75</v>
      </c>
      <c r="L1205">
        <v>210</v>
      </c>
      <c r="M1205" t="s">
        <v>82</v>
      </c>
      <c r="N1205" t="s">
        <v>3497</v>
      </c>
      <c r="P1205" s="154">
        <f>IF(ISERROR(VLOOKUP($H1205,Validation!$L$2:$L$64,1,FALSE)),0,1)</f>
        <v>0</v>
      </c>
      <c r="Q1205" s="154">
        <f>IF(ISERROR(VLOOKUP($H1205,Validation!$M$2:$M$64,1,FALSE)),0,1)</f>
        <v>0</v>
      </c>
      <c r="R1205" s="158">
        <f>IF(ISERROR(VLOOKUP($H1205,Validation!$N$2:$N$64,1,FALSE)),0,1)</f>
        <v>0</v>
      </c>
      <c r="S1205" s="154">
        <f>IF(ISERROR(VLOOKUP($H1205,Validation!$O$2:$O$64,1,FALSE)),0,1)</f>
        <v>0</v>
      </c>
      <c r="T1205" s="154">
        <f>IF(ISERROR(VLOOKUP($H1205,Validation!$P$2:$P$64,1,FALSE)),0,1)</f>
        <v>0</v>
      </c>
      <c r="U1205" s="154">
        <f>IF(ISERROR(VLOOKUP($H1205,Validation!$Q$2:$Q$64,1,FALSE)),0,1)</f>
        <v>0</v>
      </c>
      <c r="V1205" s="154">
        <f>IF(ISERROR(VLOOKUP($H1205,Validation!$R$2:$R$64,1,FALSE)),0,1)</f>
        <v>0</v>
      </c>
      <c r="W1205" s="154">
        <f>IF(ISERROR(VLOOKUP($H1205,Validation!$S$2:$S$64,1,FALSE)),0,1)</f>
        <v>0</v>
      </c>
    </row>
    <row r="1206" spans="1:23" ht="15.75" x14ac:dyDescent="0.25">
      <c r="A1206" s="155">
        <v>2014</v>
      </c>
      <c r="B1206">
        <v>5</v>
      </c>
      <c r="C1206">
        <v>12</v>
      </c>
      <c r="D1206">
        <v>132</v>
      </c>
      <c r="E1206" t="s">
        <v>3081</v>
      </c>
      <c r="G1206" s="154">
        <f>SUM(P1206:W1206)</f>
        <v>0</v>
      </c>
      <c r="H1206" t="s">
        <v>701</v>
      </c>
      <c r="I1206" t="s">
        <v>79</v>
      </c>
      <c r="J1206" t="s">
        <v>88</v>
      </c>
      <c r="K1206" t="s">
        <v>72</v>
      </c>
      <c r="L1206">
        <v>154</v>
      </c>
      <c r="M1206" t="s">
        <v>89</v>
      </c>
      <c r="N1206" t="s">
        <v>3284</v>
      </c>
      <c r="P1206" s="154">
        <f>IF(ISERROR(VLOOKUP($H1206,Validation!$L$2:$L$64,1,FALSE)),0,1)</f>
        <v>0</v>
      </c>
      <c r="Q1206" s="154">
        <f>IF(ISERROR(VLOOKUP($H1206,Validation!$M$2:$M$64,1,FALSE)),0,1)</f>
        <v>0</v>
      </c>
      <c r="R1206" s="158">
        <f>IF(ISERROR(VLOOKUP($H1206,Validation!$N$2:$N$64,1,FALSE)),0,1)</f>
        <v>0</v>
      </c>
      <c r="S1206" s="154">
        <f>IF(ISERROR(VLOOKUP($H1206,Validation!$O$2:$O$64,1,FALSE)),0,1)</f>
        <v>0</v>
      </c>
      <c r="T1206" s="154">
        <f>IF(ISERROR(VLOOKUP($H1206,Validation!$P$2:$P$64,1,FALSE)),0,1)</f>
        <v>0</v>
      </c>
      <c r="U1206" s="154">
        <f>IF(ISERROR(VLOOKUP($H1206,Validation!$Q$2:$Q$64,1,FALSE)),0,1)</f>
        <v>0</v>
      </c>
      <c r="V1206" s="154">
        <f>IF(ISERROR(VLOOKUP($H1206,Validation!$R$2:$R$64,1,FALSE)),0,1)</f>
        <v>0</v>
      </c>
      <c r="W1206" s="154">
        <f>IF(ISERROR(VLOOKUP($H1206,Validation!$S$2:$S$64,1,FALSE)),0,1)</f>
        <v>0</v>
      </c>
    </row>
    <row r="1207" spans="1:23" ht="15.75" x14ac:dyDescent="0.25">
      <c r="A1207" s="155">
        <v>2014</v>
      </c>
      <c r="B1207">
        <v>5</v>
      </c>
      <c r="C1207">
        <v>13</v>
      </c>
      <c r="D1207">
        <v>133</v>
      </c>
      <c r="E1207" t="s">
        <v>61</v>
      </c>
      <c r="G1207" s="154">
        <f>SUM(P1207:W1207)</f>
        <v>0</v>
      </c>
      <c r="H1207" t="s">
        <v>785</v>
      </c>
      <c r="I1207" t="s">
        <v>79</v>
      </c>
      <c r="J1207" t="s">
        <v>71</v>
      </c>
      <c r="K1207" t="s">
        <v>78</v>
      </c>
      <c r="L1207">
        <v>181</v>
      </c>
      <c r="M1207" t="s">
        <v>82</v>
      </c>
      <c r="N1207" t="s">
        <v>3929</v>
      </c>
      <c r="P1207" s="154">
        <f>IF(ISERROR(VLOOKUP($H1207,Validation!$L$2:$L$64,1,FALSE)),0,1)</f>
        <v>0</v>
      </c>
      <c r="Q1207" s="154">
        <f>IF(ISERROR(VLOOKUP($H1207,Validation!$M$2:$M$64,1,FALSE)),0,1)</f>
        <v>0</v>
      </c>
      <c r="R1207" s="158">
        <f>IF(ISERROR(VLOOKUP($H1207,Validation!$N$2:$N$64,1,FALSE)),0,1)</f>
        <v>0</v>
      </c>
      <c r="S1207" s="154">
        <f>IF(ISERROR(VLOOKUP($H1207,Validation!$O$2:$O$64,1,FALSE)),0,1)</f>
        <v>0</v>
      </c>
      <c r="T1207" s="154">
        <f>IF(ISERROR(VLOOKUP($H1207,Validation!$P$2:$P$64,1,FALSE)),0,1)</f>
        <v>0</v>
      </c>
      <c r="U1207" s="154">
        <f>IF(ISERROR(VLOOKUP($H1207,Validation!$Q$2:$Q$64,1,FALSE)),0,1)</f>
        <v>0</v>
      </c>
      <c r="V1207" s="154">
        <f>IF(ISERROR(VLOOKUP($H1207,Validation!$R$2:$R$64,1,FALSE)),0,1)</f>
        <v>0</v>
      </c>
      <c r="W1207" s="154">
        <f>IF(ISERROR(VLOOKUP($H1207,Validation!$S$2:$S$64,1,FALSE)),0,1)</f>
        <v>0</v>
      </c>
    </row>
    <row r="1208" spans="1:23" ht="15.75" x14ac:dyDescent="0.25">
      <c r="A1208" s="155">
        <v>2014</v>
      </c>
      <c r="B1208">
        <v>5</v>
      </c>
      <c r="C1208">
        <v>14</v>
      </c>
      <c r="D1208">
        <v>134</v>
      </c>
      <c r="E1208" t="s">
        <v>1119</v>
      </c>
      <c r="G1208" s="154">
        <f>SUM(P1208:W1208)</f>
        <v>0</v>
      </c>
      <c r="H1208" t="s">
        <v>4409</v>
      </c>
      <c r="I1208" t="s">
        <v>3270</v>
      </c>
      <c r="J1208" t="s">
        <v>74</v>
      </c>
      <c r="K1208" t="s">
        <v>78</v>
      </c>
      <c r="L1208">
        <v>175</v>
      </c>
      <c r="M1208" t="s">
        <v>93</v>
      </c>
      <c r="N1208" t="s">
        <v>96</v>
      </c>
      <c r="P1208" s="154">
        <f>IF(ISERROR(VLOOKUP($H1208,Validation!$L$2:$L$64,1,FALSE)),0,1)</f>
        <v>0</v>
      </c>
      <c r="Q1208" s="154">
        <f>IF(ISERROR(VLOOKUP($H1208,Validation!$M$2:$M$64,1,FALSE)),0,1)</f>
        <v>0</v>
      </c>
      <c r="R1208" s="158">
        <f>IF(ISERROR(VLOOKUP($H1208,Validation!$N$2:$N$64,1,FALSE)),0,1)</f>
        <v>0</v>
      </c>
      <c r="S1208" s="154">
        <f>IF(ISERROR(VLOOKUP($H1208,Validation!$O$2:$O$64,1,FALSE)),0,1)</f>
        <v>0</v>
      </c>
      <c r="T1208" s="154">
        <f>IF(ISERROR(VLOOKUP($H1208,Validation!$P$2:$P$64,1,FALSE)),0,1)</f>
        <v>0</v>
      </c>
      <c r="U1208" s="154">
        <f>IF(ISERROR(VLOOKUP($H1208,Validation!$Q$2:$Q$64,1,FALSE)),0,1)</f>
        <v>0</v>
      </c>
      <c r="V1208" s="154">
        <f>IF(ISERROR(VLOOKUP($H1208,Validation!$R$2:$R$64,1,FALSE)),0,1)</f>
        <v>0</v>
      </c>
      <c r="W1208" s="154">
        <f>IF(ISERROR(VLOOKUP($H1208,Validation!$S$2:$S$64,1,FALSE)),0,1)</f>
        <v>0</v>
      </c>
    </row>
    <row r="1209" spans="1:23" ht="15.75" x14ac:dyDescent="0.25">
      <c r="A1209" s="155">
        <v>2014</v>
      </c>
      <c r="B1209">
        <v>5</v>
      </c>
      <c r="C1209">
        <v>15</v>
      </c>
      <c r="D1209">
        <v>135</v>
      </c>
      <c r="E1209" t="s">
        <v>16</v>
      </c>
      <c r="G1209" s="154">
        <f>SUM(P1209:W1209)</f>
        <v>0</v>
      </c>
      <c r="H1209" t="s">
        <v>4410</v>
      </c>
      <c r="I1209" t="s">
        <v>79</v>
      </c>
      <c r="J1209" t="s">
        <v>88</v>
      </c>
      <c r="K1209" t="s">
        <v>100</v>
      </c>
      <c r="L1209">
        <v>205</v>
      </c>
      <c r="M1209" t="s">
        <v>4411</v>
      </c>
      <c r="N1209" t="s">
        <v>4412</v>
      </c>
      <c r="P1209" s="154">
        <f>IF(ISERROR(VLOOKUP($H1209,Validation!$L$2:$L$64,1,FALSE)),0,1)</f>
        <v>0</v>
      </c>
      <c r="Q1209" s="154">
        <f>IF(ISERROR(VLOOKUP($H1209,Validation!$M$2:$M$64,1,FALSE)),0,1)</f>
        <v>0</v>
      </c>
      <c r="R1209" s="158">
        <f>IF(ISERROR(VLOOKUP($H1209,Validation!$N$2:$N$64,1,FALSE)),0,1)</f>
        <v>0</v>
      </c>
      <c r="S1209" s="154">
        <f>IF(ISERROR(VLOOKUP($H1209,Validation!$O$2:$O$64,1,FALSE)),0,1)</f>
        <v>0</v>
      </c>
      <c r="T1209" s="154">
        <f>IF(ISERROR(VLOOKUP($H1209,Validation!$P$2:$P$64,1,FALSE)),0,1)</f>
        <v>0</v>
      </c>
      <c r="U1209" s="154">
        <f>IF(ISERROR(VLOOKUP($H1209,Validation!$Q$2:$Q$64,1,FALSE)),0,1)</f>
        <v>0</v>
      </c>
      <c r="V1209" s="154">
        <f>IF(ISERROR(VLOOKUP($H1209,Validation!$R$2:$R$64,1,FALSE)),0,1)</f>
        <v>0</v>
      </c>
      <c r="W1209" s="154">
        <f>IF(ISERROR(VLOOKUP($H1209,Validation!$S$2:$S$64,1,FALSE)),0,1)</f>
        <v>0</v>
      </c>
    </row>
    <row r="1210" spans="1:23" ht="15.75" x14ac:dyDescent="0.25">
      <c r="A1210" s="155">
        <v>2014</v>
      </c>
      <c r="B1210">
        <v>5</v>
      </c>
      <c r="C1210">
        <v>16</v>
      </c>
      <c r="D1210">
        <v>136</v>
      </c>
      <c r="E1210" t="s">
        <v>17</v>
      </c>
      <c r="G1210" s="154">
        <f>SUM(P1210:W1210)</f>
        <v>0</v>
      </c>
      <c r="H1210" t="s">
        <v>4413</v>
      </c>
      <c r="I1210" t="s">
        <v>121</v>
      </c>
      <c r="J1210" t="s">
        <v>74</v>
      </c>
      <c r="K1210" t="s">
        <v>75</v>
      </c>
      <c r="L1210">
        <v>189</v>
      </c>
      <c r="M1210" t="s">
        <v>3476</v>
      </c>
      <c r="N1210" t="s">
        <v>3759</v>
      </c>
      <c r="P1210" s="154">
        <f>IF(ISERROR(VLOOKUP($H1210,Validation!$L$2:$L$64,1,FALSE)),0,1)</f>
        <v>0</v>
      </c>
      <c r="Q1210" s="154">
        <f>IF(ISERROR(VLOOKUP($H1210,Validation!$M$2:$M$64,1,FALSE)),0,1)</f>
        <v>0</v>
      </c>
      <c r="R1210" s="158">
        <f>IF(ISERROR(VLOOKUP($H1210,Validation!$N$2:$N$64,1,FALSE)),0,1)</f>
        <v>0</v>
      </c>
      <c r="S1210" s="154">
        <f>IF(ISERROR(VLOOKUP($H1210,Validation!$O$2:$O$64,1,FALSE)),0,1)</f>
        <v>0</v>
      </c>
      <c r="T1210" s="154">
        <f>IF(ISERROR(VLOOKUP($H1210,Validation!$P$2:$P$64,1,FALSE)),0,1)</f>
        <v>0</v>
      </c>
      <c r="U1210" s="154">
        <f>IF(ISERROR(VLOOKUP($H1210,Validation!$Q$2:$Q$64,1,FALSE)),0,1)</f>
        <v>0</v>
      </c>
      <c r="V1210" s="154">
        <f>IF(ISERROR(VLOOKUP($H1210,Validation!$R$2:$R$64,1,FALSE)),0,1)</f>
        <v>0</v>
      </c>
      <c r="W1210" s="154">
        <f>IF(ISERROR(VLOOKUP($H1210,Validation!$S$2:$S$64,1,FALSE)),0,1)</f>
        <v>0</v>
      </c>
    </row>
    <row r="1211" spans="1:23" ht="15.75" x14ac:dyDescent="0.25">
      <c r="A1211" s="155">
        <v>2014</v>
      </c>
      <c r="B1211">
        <v>5</v>
      </c>
      <c r="C1211">
        <v>17</v>
      </c>
      <c r="D1211">
        <v>137</v>
      </c>
      <c r="E1211" t="s">
        <v>83</v>
      </c>
      <c r="F1211" t="s">
        <v>4414</v>
      </c>
      <c r="G1211" s="154">
        <f>SUM(P1211:W1211)</f>
        <v>0</v>
      </c>
      <c r="H1211" t="s">
        <v>4415</v>
      </c>
      <c r="I1211" t="s">
        <v>85</v>
      </c>
      <c r="J1211" t="s">
        <v>74</v>
      </c>
      <c r="K1211" t="s">
        <v>86</v>
      </c>
      <c r="L1211">
        <v>200</v>
      </c>
      <c r="M1211" t="s">
        <v>164</v>
      </c>
      <c r="N1211" t="s">
        <v>1203</v>
      </c>
      <c r="P1211" s="154">
        <f>IF(ISERROR(VLOOKUP($H1211,Validation!$L$2:$L$64,1,FALSE)),0,1)</f>
        <v>0</v>
      </c>
      <c r="Q1211" s="154">
        <f>IF(ISERROR(VLOOKUP($H1211,Validation!$M$2:$M$64,1,FALSE)),0,1)</f>
        <v>0</v>
      </c>
      <c r="R1211" s="158">
        <f>IF(ISERROR(VLOOKUP($H1211,Validation!$N$2:$N$64,1,FALSE)),0,1)</f>
        <v>0</v>
      </c>
      <c r="S1211" s="154">
        <f>IF(ISERROR(VLOOKUP($H1211,Validation!$O$2:$O$64,1,FALSE)),0,1)</f>
        <v>0</v>
      </c>
      <c r="T1211" s="154">
        <f>IF(ISERROR(VLOOKUP($H1211,Validation!$P$2:$P$64,1,FALSE)),0,1)</f>
        <v>0</v>
      </c>
      <c r="U1211" s="154">
        <f>IF(ISERROR(VLOOKUP($H1211,Validation!$Q$2:$Q$64,1,FALSE)),0,1)</f>
        <v>0</v>
      </c>
      <c r="V1211" s="154">
        <f>IF(ISERROR(VLOOKUP($H1211,Validation!$R$2:$R$64,1,FALSE)),0,1)</f>
        <v>0</v>
      </c>
      <c r="W1211" s="154">
        <f>IF(ISERROR(VLOOKUP($H1211,Validation!$S$2:$S$64,1,FALSE)),0,1)</f>
        <v>0</v>
      </c>
    </row>
    <row r="1212" spans="1:23" ht="15.75" x14ac:dyDescent="0.25">
      <c r="A1212" s="155">
        <v>2014</v>
      </c>
      <c r="B1212">
        <v>5</v>
      </c>
      <c r="C1212">
        <v>18</v>
      </c>
      <c r="D1212">
        <v>138</v>
      </c>
      <c r="E1212" t="s">
        <v>28</v>
      </c>
      <c r="G1212" s="154">
        <f>SUM(P1212:W1212)</f>
        <v>0</v>
      </c>
      <c r="H1212" t="s">
        <v>807</v>
      </c>
      <c r="I1212" t="s">
        <v>90</v>
      </c>
      <c r="J1212" t="s">
        <v>94</v>
      </c>
      <c r="K1212" t="s">
        <v>86</v>
      </c>
      <c r="L1212">
        <v>191</v>
      </c>
      <c r="M1212" t="s">
        <v>98</v>
      </c>
      <c r="N1212" t="s">
        <v>1079</v>
      </c>
      <c r="P1212" s="154">
        <f>IF(ISERROR(VLOOKUP($H1212,Validation!$L$2:$L$64,1,FALSE)),0,1)</f>
        <v>0</v>
      </c>
      <c r="Q1212" s="154">
        <f>IF(ISERROR(VLOOKUP($H1212,Validation!$M$2:$M$64,1,FALSE)),0,1)</f>
        <v>0</v>
      </c>
      <c r="R1212" s="158">
        <f>IF(ISERROR(VLOOKUP($H1212,Validation!$N$2:$N$64,1,FALSE)),0,1)</f>
        <v>0</v>
      </c>
      <c r="S1212" s="154">
        <f>IF(ISERROR(VLOOKUP($H1212,Validation!$O$2:$O$64,1,FALSE)),0,1)</f>
        <v>0</v>
      </c>
      <c r="T1212" s="154">
        <f>IF(ISERROR(VLOOKUP($H1212,Validation!$P$2:$P$64,1,FALSE)),0,1)</f>
        <v>0</v>
      </c>
      <c r="U1212" s="154">
        <f>IF(ISERROR(VLOOKUP($H1212,Validation!$Q$2:$Q$64,1,FALSE)),0,1)</f>
        <v>0</v>
      </c>
      <c r="V1212" s="154">
        <f>IF(ISERROR(VLOOKUP($H1212,Validation!$R$2:$R$64,1,FALSE)),0,1)</f>
        <v>0</v>
      </c>
      <c r="W1212" s="154">
        <f>IF(ISERROR(VLOOKUP($H1212,Validation!$S$2:$S$64,1,FALSE)),0,1)</f>
        <v>0</v>
      </c>
    </row>
    <row r="1213" spans="1:23" ht="15.75" x14ac:dyDescent="0.25">
      <c r="A1213" s="155">
        <v>2014</v>
      </c>
      <c r="B1213">
        <v>5</v>
      </c>
      <c r="C1213">
        <v>19</v>
      </c>
      <c r="D1213">
        <v>139</v>
      </c>
      <c r="E1213" t="s">
        <v>21</v>
      </c>
      <c r="G1213" s="154">
        <f>SUM(P1213:W1213)</f>
        <v>0</v>
      </c>
      <c r="H1213" t="s">
        <v>4416</v>
      </c>
      <c r="I1213" t="s">
        <v>79</v>
      </c>
      <c r="J1213" t="s">
        <v>71</v>
      </c>
      <c r="K1213" t="s">
        <v>91</v>
      </c>
      <c r="L1213">
        <v>219</v>
      </c>
      <c r="M1213" t="s">
        <v>82</v>
      </c>
      <c r="N1213" t="s">
        <v>3373</v>
      </c>
      <c r="P1213" s="154">
        <f>IF(ISERROR(VLOOKUP($H1213,Validation!$L$2:$L$64,1,FALSE)),0,1)</f>
        <v>0</v>
      </c>
      <c r="Q1213" s="154">
        <f>IF(ISERROR(VLOOKUP($H1213,Validation!$M$2:$M$64,1,FALSE)),0,1)</f>
        <v>0</v>
      </c>
      <c r="R1213" s="158">
        <f>IF(ISERROR(VLOOKUP($H1213,Validation!$N$2:$N$64,1,FALSE)),0,1)</f>
        <v>0</v>
      </c>
      <c r="S1213" s="154">
        <f>IF(ISERROR(VLOOKUP($H1213,Validation!$O$2:$O$64,1,FALSE)),0,1)</f>
        <v>0</v>
      </c>
      <c r="T1213" s="154">
        <f>IF(ISERROR(VLOOKUP($H1213,Validation!$P$2:$P$64,1,FALSE)),0,1)</f>
        <v>0</v>
      </c>
      <c r="U1213" s="154">
        <f>IF(ISERROR(VLOOKUP($H1213,Validation!$Q$2:$Q$64,1,FALSE)),0,1)</f>
        <v>0</v>
      </c>
      <c r="V1213" s="154">
        <f>IF(ISERROR(VLOOKUP($H1213,Validation!$R$2:$R$64,1,FALSE)),0,1)</f>
        <v>0</v>
      </c>
      <c r="W1213" s="154">
        <f>IF(ISERROR(VLOOKUP($H1213,Validation!$S$2:$S$64,1,FALSE)),0,1)</f>
        <v>0</v>
      </c>
    </row>
    <row r="1214" spans="1:23" ht="15.75" x14ac:dyDescent="0.25">
      <c r="A1214" s="155">
        <v>2014</v>
      </c>
      <c r="B1214">
        <v>5</v>
      </c>
      <c r="C1214">
        <v>20</v>
      </c>
      <c r="D1214">
        <v>140</v>
      </c>
      <c r="E1214" t="s">
        <v>26</v>
      </c>
      <c r="F1214" t="s">
        <v>1114</v>
      </c>
      <c r="G1214" s="154">
        <f>SUM(P1214:W1214)</f>
        <v>0</v>
      </c>
      <c r="H1214" t="s">
        <v>4417</v>
      </c>
      <c r="I1214" t="s">
        <v>79</v>
      </c>
      <c r="J1214" t="s">
        <v>71</v>
      </c>
      <c r="K1214" t="s">
        <v>78</v>
      </c>
      <c r="L1214">
        <v>161</v>
      </c>
      <c r="M1214" t="s">
        <v>87</v>
      </c>
      <c r="N1214" t="s">
        <v>3577</v>
      </c>
      <c r="P1214" s="154">
        <f>IF(ISERROR(VLOOKUP($H1214,Validation!$L$2:$L$64,1,FALSE)),0,1)</f>
        <v>0</v>
      </c>
      <c r="Q1214" s="154">
        <f>IF(ISERROR(VLOOKUP($H1214,Validation!$M$2:$M$64,1,FALSE)),0,1)</f>
        <v>0</v>
      </c>
      <c r="R1214" s="158">
        <f>IF(ISERROR(VLOOKUP($H1214,Validation!$N$2:$N$64,1,FALSE)),0,1)</f>
        <v>0</v>
      </c>
      <c r="S1214" s="154">
        <f>IF(ISERROR(VLOOKUP($H1214,Validation!$O$2:$O$64,1,FALSE)),0,1)</f>
        <v>0</v>
      </c>
      <c r="T1214" s="154">
        <f>IF(ISERROR(VLOOKUP($H1214,Validation!$P$2:$P$64,1,FALSE)),0,1)</f>
        <v>0</v>
      </c>
      <c r="U1214" s="154">
        <f>IF(ISERROR(VLOOKUP($H1214,Validation!$Q$2:$Q$64,1,FALSE)),0,1)</f>
        <v>0</v>
      </c>
      <c r="V1214" s="154">
        <f>IF(ISERROR(VLOOKUP($H1214,Validation!$R$2:$R$64,1,FALSE)),0,1)</f>
        <v>0</v>
      </c>
      <c r="W1214" s="154">
        <f>IF(ISERROR(VLOOKUP($H1214,Validation!$S$2:$S$64,1,FALSE)),0,1)</f>
        <v>0</v>
      </c>
    </row>
    <row r="1215" spans="1:23" ht="15.75" x14ac:dyDescent="0.25">
      <c r="A1215" s="155">
        <v>2014</v>
      </c>
      <c r="B1215">
        <v>5</v>
      </c>
      <c r="C1215">
        <v>21</v>
      </c>
      <c r="D1215">
        <v>141</v>
      </c>
      <c r="E1215" t="s">
        <v>13</v>
      </c>
      <c r="F1215" t="s">
        <v>4299</v>
      </c>
      <c r="G1215" s="154">
        <f>SUM(P1215:W1215)</f>
        <v>0</v>
      </c>
      <c r="H1215" t="s">
        <v>560</v>
      </c>
      <c r="I1215" t="s">
        <v>79</v>
      </c>
      <c r="J1215" t="s">
        <v>74</v>
      </c>
      <c r="K1215" t="s">
        <v>72</v>
      </c>
      <c r="L1215">
        <v>180</v>
      </c>
      <c r="M1215" t="s">
        <v>3108</v>
      </c>
      <c r="N1215" t="s">
        <v>3242</v>
      </c>
      <c r="P1215" s="154">
        <f>IF(ISERROR(VLOOKUP($H1215,Validation!$L$2:$L$64,1,FALSE)),0,1)</f>
        <v>0</v>
      </c>
      <c r="Q1215" s="154">
        <f>IF(ISERROR(VLOOKUP($H1215,Validation!$M$2:$M$64,1,FALSE)),0,1)</f>
        <v>0</v>
      </c>
      <c r="R1215" s="158">
        <f>IF(ISERROR(VLOOKUP($H1215,Validation!$N$2:$N$64,1,FALSE)),0,1)</f>
        <v>0</v>
      </c>
      <c r="S1215" s="154">
        <f>IF(ISERROR(VLOOKUP($H1215,Validation!$O$2:$O$64,1,FALSE)),0,1)</f>
        <v>0</v>
      </c>
      <c r="T1215" s="154">
        <f>IF(ISERROR(VLOOKUP($H1215,Validation!$P$2:$P$64,1,FALSE)),0,1)</f>
        <v>0</v>
      </c>
      <c r="U1215" s="154">
        <f>IF(ISERROR(VLOOKUP($H1215,Validation!$Q$2:$Q$64,1,FALSE)),0,1)</f>
        <v>0</v>
      </c>
      <c r="V1215" s="154">
        <f>IF(ISERROR(VLOOKUP($H1215,Validation!$R$2:$R$64,1,FALSE)),0,1)</f>
        <v>0</v>
      </c>
      <c r="W1215" s="154">
        <f>IF(ISERROR(VLOOKUP($H1215,Validation!$S$2:$S$64,1,FALSE)),0,1)</f>
        <v>0</v>
      </c>
    </row>
    <row r="1216" spans="1:23" ht="15.75" x14ac:dyDescent="0.25">
      <c r="A1216" s="155">
        <v>2014</v>
      </c>
      <c r="B1216">
        <v>5</v>
      </c>
      <c r="C1216">
        <v>22</v>
      </c>
      <c r="D1216">
        <v>142</v>
      </c>
      <c r="E1216" t="s">
        <v>26</v>
      </c>
      <c r="F1216" t="s">
        <v>4418</v>
      </c>
      <c r="G1216" s="154">
        <f>SUM(P1216:W1216)</f>
        <v>0</v>
      </c>
      <c r="H1216" t="s">
        <v>4419</v>
      </c>
      <c r="I1216" t="s">
        <v>79</v>
      </c>
      <c r="J1216" t="s">
        <v>74</v>
      </c>
      <c r="K1216" t="s">
        <v>99</v>
      </c>
      <c r="L1216">
        <v>174</v>
      </c>
      <c r="M1216" t="s">
        <v>3108</v>
      </c>
      <c r="N1216" t="s">
        <v>4420</v>
      </c>
      <c r="P1216" s="154">
        <f>IF(ISERROR(VLOOKUP($H1216,Validation!$L$2:$L$64,1,FALSE)),0,1)</f>
        <v>0</v>
      </c>
      <c r="Q1216" s="154">
        <f>IF(ISERROR(VLOOKUP($H1216,Validation!$M$2:$M$64,1,FALSE)),0,1)</f>
        <v>0</v>
      </c>
      <c r="R1216" s="158">
        <f>IF(ISERROR(VLOOKUP($H1216,Validation!$N$2:$N$64,1,FALSE)),0,1)</f>
        <v>0</v>
      </c>
      <c r="S1216" s="154">
        <f>IF(ISERROR(VLOOKUP($H1216,Validation!$O$2:$O$64,1,FALSE)),0,1)</f>
        <v>0</v>
      </c>
      <c r="T1216" s="154">
        <f>IF(ISERROR(VLOOKUP($H1216,Validation!$P$2:$P$64,1,FALSE)),0,1)</f>
        <v>0</v>
      </c>
      <c r="U1216" s="154">
        <f>IF(ISERROR(VLOOKUP($H1216,Validation!$Q$2:$Q$64,1,FALSE)),0,1)</f>
        <v>0</v>
      </c>
      <c r="V1216" s="154">
        <f>IF(ISERROR(VLOOKUP($H1216,Validation!$R$2:$R$64,1,FALSE)),0,1)</f>
        <v>0</v>
      </c>
      <c r="W1216" s="154">
        <f>IF(ISERROR(VLOOKUP($H1216,Validation!$S$2:$S$64,1,FALSE)),0,1)</f>
        <v>0</v>
      </c>
    </row>
    <row r="1217" spans="1:23" ht="15.75" x14ac:dyDescent="0.25">
      <c r="A1217" s="155">
        <v>2014</v>
      </c>
      <c r="B1217">
        <v>5</v>
      </c>
      <c r="C1217">
        <v>23</v>
      </c>
      <c r="D1217">
        <v>143</v>
      </c>
      <c r="E1217" t="s">
        <v>19</v>
      </c>
      <c r="F1217" t="s">
        <v>3137</v>
      </c>
      <c r="G1217" s="154">
        <f>SUM(P1217:W1217)</f>
        <v>0</v>
      </c>
      <c r="H1217" t="s">
        <v>4421</v>
      </c>
      <c r="I1217" t="s">
        <v>90</v>
      </c>
      <c r="J1217" t="s">
        <v>74</v>
      </c>
      <c r="K1217" t="s">
        <v>78</v>
      </c>
      <c r="L1217">
        <v>186</v>
      </c>
      <c r="M1217" t="s">
        <v>3108</v>
      </c>
      <c r="N1217" t="s">
        <v>4420</v>
      </c>
      <c r="P1217" s="154">
        <f>IF(ISERROR(VLOOKUP($H1217,Validation!$L$2:$L$64,1,FALSE)),0,1)</f>
        <v>0</v>
      </c>
      <c r="Q1217" s="154">
        <f>IF(ISERROR(VLOOKUP($H1217,Validation!$M$2:$M$64,1,FALSE)),0,1)</f>
        <v>0</v>
      </c>
      <c r="R1217" s="158">
        <f>IF(ISERROR(VLOOKUP($H1217,Validation!$N$2:$N$64,1,FALSE)),0,1)</f>
        <v>0</v>
      </c>
      <c r="S1217" s="154">
        <f>IF(ISERROR(VLOOKUP($H1217,Validation!$O$2:$O$64,1,FALSE)),0,1)</f>
        <v>0</v>
      </c>
      <c r="T1217" s="154">
        <f>IF(ISERROR(VLOOKUP($H1217,Validation!$P$2:$P$64,1,FALSE)),0,1)</f>
        <v>0</v>
      </c>
      <c r="U1217" s="154">
        <f>IF(ISERROR(VLOOKUP($H1217,Validation!$Q$2:$Q$64,1,FALSE)),0,1)</f>
        <v>0</v>
      </c>
      <c r="V1217" s="154">
        <f>IF(ISERROR(VLOOKUP($H1217,Validation!$R$2:$R$64,1,FALSE)),0,1)</f>
        <v>0</v>
      </c>
      <c r="W1217" s="154">
        <f>IF(ISERROR(VLOOKUP($H1217,Validation!$S$2:$S$64,1,FALSE)),0,1)</f>
        <v>0</v>
      </c>
    </row>
    <row r="1218" spans="1:23" ht="15.75" x14ac:dyDescent="0.25">
      <c r="A1218" s="155">
        <v>2014</v>
      </c>
      <c r="B1218">
        <v>5</v>
      </c>
      <c r="C1218">
        <v>24</v>
      </c>
      <c r="D1218">
        <v>144</v>
      </c>
      <c r="E1218" t="s">
        <v>15</v>
      </c>
      <c r="G1218" s="154">
        <f>SUM(P1218:W1218)</f>
        <v>0</v>
      </c>
      <c r="H1218" t="s">
        <v>843</v>
      </c>
      <c r="I1218" t="s">
        <v>79</v>
      </c>
      <c r="J1218" t="s">
        <v>94</v>
      </c>
      <c r="K1218" t="s">
        <v>72</v>
      </c>
      <c r="L1218">
        <v>191</v>
      </c>
      <c r="M1218" t="s">
        <v>98</v>
      </c>
      <c r="N1218" t="s">
        <v>1126</v>
      </c>
      <c r="P1218" s="154">
        <f>IF(ISERROR(VLOOKUP($H1218,Validation!$L$2:$L$64,1,FALSE)),0,1)</f>
        <v>0</v>
      </c>
      <c r="Q1218" s="154">
        <f>IF(ISERROR(VLOOKUP($H1218,Validation!$M$2:$M$64,1,FALSE)),0,1)</f>
        <v>0</v>
      </c>
      <c r="R1218" s="158">
        <f>IF(ISERROR(VLOOKUP($H1218,Validation!$N$2:$N$64,1,FALSE)),0,1)</f>
        <v>0</v>
      </c>
      <c r="S1218" s="154">
        <f>IF(ISERROR(VLOOKUP($H1218,Validation!$O$2:$O$64,1,FALSE)),0,1)</f>
        <v>0</v>
      </c>
      <c r="T1218" s="154">
        <f>IF(ISERROR(VLOOKUP($H1218,Validation!$P$2:$P$64,1,FALSE)),0,1)</f>
        <v>0</v>
      </c>
      <c r="U1218" s="154">
        <f>IF(ISERROR(VLOOKUP($H1218,Validation!$Q$2:$Q$64,1,FALSE)),0,1)</f>
        <v>0</v>
      </c>
      <c r="V1218" s="154">
        <f>IF(ISERROR(VLOOKUP($H1218,Validation!$R$2:$R$64,1,FALSE)),0,1)</f>
        <v>0</v>
      </c>
      <c r="W1218" s="154">
        <f>IF(ISERROR(VLOOKUP($H1218,Validation!$S$2:$S$64,1,FALSE)),0,1)</f>
        <v>0</v>
      </c>
    </row>
    <row r="1219" spans="1:23" ht="15.75" x14ac:dyDescent="0.25">
      <c r="A1219" s="155">
        <v>2014</v>
      </c>
      <c r="B1219">
        <v>5</v>
      </c>
      <c r="C1219">
        <v>25</v>
      </c>
      <c r="D1219">
        <v>145</v>
      </c>
      <c r="E1219" t="s">
        <v>29</v>
      </c>
      <c r="F1219" t="s">
        <v>4422</v>
      </c>
      <c r="G1219" s="154">
        <f>SUM(P1219:W1219)</f>
        <v>0</v>
      </c>
      <c r="H1219" t="s">
        <v>4423</v>
      </c>
      <c r="I1219" t="s">
        <v>70</v>
      </c>
      <c r="J1219" t="s">
        <v>74</v>
      </c>
      <c r="K1219" t="s">
        <v>77</v>
      </c>
      <c r="L1219">
        <v>190</v>
      </c>
      <c r="M1219" t="s">
        <v>93</v>
      </c>
      <c r="N1219" t="s">
        <v>3542</v>
      </c>
      <c r="P1219" s="154">
        <f>IF(ISERROR(VLOOKUP($H1219,Validation!$L$2:$L$64,1,FALSE)),0,1)</f>
        <v>0</v>
      </c>
      <c r="Q1219" s="154">
        <f>IF(ISERROR(VLOOKUP($H1219,Validation!$M$2:$M$64,1,FALSE)),0,1)</f>
        <v>0</v>
      </c>
      <c r="R1219" s="158">
        <f>IF(ISERROR(VLOOKUP($H1219,Validation!$N$2:$N$64,1,FALSE)),0,1)</f>
        <v>0</v>
      </c>
      <c r="S1219" s="154">
        <f>IF(ISERROR(VLOOKUP($H1219,Validation!$O$2:$O$64,1,FALSE)),0,1)</f>
        <v>0</v>
      </c>
      <c r="T1219" s="154">
        <f>IF(ISERROR(VLOOKUP($H1219,Validation!$P$2:$P$64,1,FALSE)),0,1)</f>
        <v>0</v>
      </c>
      <c r="U1219" s="154">
        <f>IF(ISERROR(VLOOKUP($H1219,Validation!$Q$2:$Q$64,1,FALSE)),0,1)</f>
        <v>0</v>
      </c>
      <c r="V1219" s="154">
        <f>IF(ISERROR(VLOOKUP($H1219,Validation!$R$2:$R$64,1,FALSE)),0,1)</f>
        <v>0</v>
      </c>
      <c r="W1219" s="154">
        <f>IF(ISERROR(VLOOKUP($H1219,Validation!$S$2:$S$64,1,FALSE)),0,1)</f>
        <v>0</v>
      </c>
    </row>
    <row r="1220" spans="1:23" ht="15.75" x14ac:dyDescent="0.25">
      <c r="A1220" s="155">
        <v>2014</v>
      </c>
      <c r="B1220">
        <v>5</v>
      </c>
      <c r="C1220">
        <v>26</v>
      </c>
      <c r="D1220">
        <v>146</v>
      </c>
      <c r="E1220" t="s">
        <v>9</v>
      </c>
      <c r="G1220" s="154">
        <f>SUM(P1220:W1220)</f>
        <v>0</v>
      </c>
      <c r="H1220" t="s">
        <v>476</v>
      </c>
      <c r="I1220" t="s">
        <v>90</v>
      </c>
      <c r="J1220" t="s">
        <v>74</v>
      </c>
      <c r="K1220" t="s">
        <v>78</v>
      </c>
      <c r="L1220">
        <v>182</v>
      </c>
      <c r="M1220" t="s">
        <v>93</v>
      </c>
      <c r="N1220" t="s">
        <v>96</v>
      </c>
      <c r="P1220" s="154">
        <f>IF(ISERROR(VLOOKUP($H1220,Validation!$L$2:$L$64,1,FALSE)),0,1)</f>
        <v>0</v>
      </c>
      <c r="Q1220" s="154">
        <f>IF(ISERROR(VLOOKUP($H1220,Validation!$M$2:$M$64,1,FALSE)),0,1)</f>
        <v>0</v>
      </c>
      <c r="R1220" s="158">
        <f>IF(ISERROR(VLOOKUP($H1220,Validation!$N$2:$N$64,1,FALSE)),0,1)</f>
        <v>0</v>
      </c>
      <c r="S1220" s="154">
        <f>IF(ISERROR(VLOOKUP($H1220,Validation!$O$2:$O$64,1,FALSE)),0,1)</f>
        <v>0</v>
      </c>
      <c r="T1220" s="154">
        <f>IF(ISERROR(VLOOKUP($H1220,Validation!$P$2:$P$64,1,FALSE)),0,1)</f>
        <v>0</v>
      </c>
      <c r="U1220" s="154">
        <f>IF(ISERROR(VLOOKUP($H1220,Validation!$Q$2:$Q$64,1,FALSE)),0,1)</f>
        <v>0</v>
      </c>
      <c r="V1220" s="154">
        <f>IF(ISERROR(VLOOKUP($H1220,Validation!$R$2:$R$64,1,FALSE)),0,1)</f>
        <v>0</v>
      </c>
      <c r="W1220" s="154">
        <f>IF(ISERROR(VLOOKUP($H1220,Validation!$S$2:$S$64,1,FALSE)),0,1)</f>
        <v>0</v>
      </c>
    </row>
    <row r="1221" spans="1:23" ht="15.75" x14ac:dyDescent="0.25">
      <c r="A1221" s="155">
        <v>2014</v>
      </c>
      <c r="B1221">
        <v>5</v>
      </c>
      <c r="C1221">
        <v>27</v>
      </c>
      <c r="D1221">
        <v>147</v>
      </c>
      <c r="E1221" t="s">
        <v>22</v>
      </c>
      <c r="G1221" s="154">
        <f>SUM(P1221:W1221)</f>
        <v>0</v>
      </c>
      <c r="H1221" t="s">
        <v>720</v>
      </c>
      <c r="I1221" t="s">
        <v>70</v>
      </c>
      <c r="J1221" t="s">
        <v>71</v>
      </c>
      <c r="K1221" t="s">
        <v>3093</v>
      </c>
      <c r="L1221">
        <v>175</v>
      </c>
      <c r="M1221" t="s">
        <v>87</v>
      </c>
      <c r="N1221" t="s">
        <v>3452</v>
      </c>
      <c r="P1221" s="154">
        <f>IF(ISERROR(VLOOKUP($H1221,Validation!$L$2:$L$64,1,FALSE)),0,1)</f>
        <v>0</v>
      </c>
      <c r="Q1221" s="154">
        <f>IF(ISERROR(VLOOKUP($H1221,Validation!$M$2:$M$64,1,FALSE)),0,1)</f>
        <v>0</v>
      </c>
      <c r="R1221" s="158">
        <f>IF(ISERROR(VLOOKUP($H1221,Validation!$N$2:$N$64,1,FALSE)),0,1)</f>
        <v>0</v>
      </c>
      <c r="S1221" s="154">
        <f>IF(ISERROR(VLOOKUP($H1221,Validation!$O$2:$O$64,1,FALSE)),0,1)</f>
        <v>0</v>
      </c>
      <c r="T1221" s="154">
        <f>IF(ISERROR(VLOOKUP($H1221,Validation!$P$2:$P$64,1,FALSE)),0,1)</f>
        <v>0</v>
      </c>
      <c r="U1221" s="154">
        <f>IF(ISERROR(VLOOKUP($H1221,Validation!$Q$2:$Q$64,1,FALSE)),0,1)</f>
        <v>0</v>
      </c>
      <c r="V1221" s="154">
        <f>IF(ISERROR(VLOOKUP($H1221,Validation!$R$2:$R$64,1,FALSE)),0,1)</f>
        <v>0</v>
      </c>
      <c r="W1221" s="154">
        <f>IF(ISERROR(VLOOKUP($H1221,Validation!$S$2:$S$64,1,FALSE)),0,1)</f>
        <v>0</v>
      </c>
    </row>
    <row r="1222" spans="1:23" ht="15.75" x14ac:dyDescent="0.25">
      <c r="A1222" s="155">
        <v>2014</v>
      </c>
      <c r="B1222">
        <v>5</v>
      </c>
      <c r="C1222">
        <v>28</v>
      </c>
      <c r="D1222">
        <v>148</v>
      </c>
      <c r="E1222" t="s">
        <v>13</v>
      </c>
      <c r="G1222" s="154">
        <f>SUM(P1222:W1222)</f>
        <v>0</v>
      </c>
      <c r="H1222" t="s">
        <v>4424</v>
      </c>
      <c r="I1222" t="s">
        <v>79</v>
      </c>
      <c r="J1222" t="s">
        <v>94</v>
      </c>
      <c r="K1222" t="s">
        <v>91</v>
      </c>
      <c r="L1222">
        <v>200</v>
      </c>
      <c r="M1222" t="s">
        <v>98</v>
      </c>
      <c r="N1222" t="s">
        <v>1126</v>
      </c>
      <c r="P1222" s="154">
        <f>IF(ISERROR(VLOOKUP($H1222,Validation!$L$2:$L$64,1,FALSE)),0,1)</f>
        <v>0</v>
      </c>
      <c r="Q1222" s="154">
        <f>IF(ISERROR(VLOOKUP($H1222,Validation!$M$2:$M$64,1,FALSE)),0,1)</f>
        <v>0</v>
      </c>
      <c r="R1222" s="158">
        <f>IF(ISERROR(VLOOKUP($H1222,Validation!$N$2:$N$64,1,FALSE)),0,1)</f>
        <v>0</v>
      </c>
      <c r="S1222" s="154">
        <f>IF(ISERROR(VLOOKUP($H1222,Validation!$O$2:$O$64,1,FALSE)),0,1)</f>
        <v>0</v>
      </c>
      <c r="T1222" s="154">
        <f>IF(ISERROR(VLOOKUP($H1222,Validation!$P$2:$P$64,1,FALSE)),0,1)</f>
        <v>0</v>
      </c>
      <c r="U1222" s="154">
        <f>IF(ISERROR(VLOOKUP($H1222,Validation!$Q$2:$Q$64,1,FALSE)),0,1)</f>
        <v>0</v>
      </c>
      <c r="V1222" s="154">
        <f>IF(ISERROR(VLOOKUP($H1222,Validation!$R$2:$R$64,1,FALSE)),0,1)</f>
        <v>0</v>
      </c>
      <c r="W1222" s="154">
        <f>IF(ISERROR(VLOOKUP($H1222,Validation!$S$2:$S$64,1,FALSE)),0,1)</f>
        <v>0</v>
      </c>
    </row>
    <row r="1223" spans="1:23" ht="15.75" x14ac:dyDescent="0.25">
      <c r="A1223" s="155">
        <v>2014</v>
      </c>
      <c r="B1223">
        <v>5</v>
      </c>
      <c r="C1223">
        <v>29</v>
      </c>
      <c r="D1223">
        <v>149</v>
      </c>
      <c r="E1223" t="s">
        <v>30</v>
      </c>
      <c r="F1223" t="s">
        <v>4163</v>
      </c>
      <c r="G1223" s="154">
        <f>SUM(P1223:W1223)</f>
        <v>0</v>
      </c>
      <c r="H1223" t="s">
        <v>527</v>
      </c>
      <c r="I1223" t="s">
        <v>70</v>
      </c>
      <c r="J1223" t="s">
        <v>71</v>
      </c>
      <c r="K1223" t="s">
        <v>99</v>
      </c>
      <c r="L1223">
        <v>173</v>
      </c>
      <c r="M1223" t="s">
        <v>82</v>
      </c>
      <c r="N1223" t="s">
        <v>3249</v>
      </c>
      <c r="P1223" s="154">
        <f>IF(ISERROR(VLOOKUP($H1223,Validation!$L$2:$L$64,1,FALSE)),0,1)</f>
        <v>0</v>
      </c>
      <c r="Q1223" s="154">
        <f>IF(ISERROR(VLOOKUP($H1223,Validation!$M$2:$M$64,1,FALSE)),0,1)</f>
        <v>0</v>
      </c>
      <c r="R1223" s="158">
        <f>IF(ISERROR(VLOOKUP($H1223,Validation!$N$2:$N$64,1,FALSE)),0,1)</f>
        <v>0</v>
      </c>
      <c r="S1223" s="154">
        <f>IF(ISERROR(VLOOKUP($H1223,Validation!$O$2:$O$64,1,FALSE)),0,1)</f>
        <v>0</v>
      </c>
      <c r="T1223" s="154">
        <f>IF(ISERROR(VLOOKUP($H1223,Validation!$P$2:$P$64,1,FALSE)),0,1)</f>
        <v>0</v>
      </c>
      <c r="U1223" s="154">
        <f>IF(ISERROR(VLOOKUP($H1223,Validation!$Q$2:$Q$64,1,FALSE)),0,1)</f>
        <v>0</v>
      </c>
      <c r="V1223" s="154">
        <f>IF(ISERROR(VLOOKUP($H1223,Validation!$R$2:$R$64,1,FALSE)),0,1)</f>
        <v>0</v>
      </c>
      <c r="W1223" s="154">
        <f>IF(ISERROR(VLOOKUP($H1223,Validation!$S$2:$S$64,1,FALSE)),0,1)</f>
        <v>0</v>
      </c>
    </row>
    <row r="1224" spans="1:23" ht="15.75" x14ac:dyDescent="0.25">
      <c r="A1224" s="155">
        <v>2014</v>
      </c>
      <c r="B1224">
        <v>5</v>
      </c>
      <c r="C1224">
        <v>30</v>
      </c>
      <c r="D1224">
        <v>150</v>
      </c>
      <c r="E1224" t="s">
        <v>20</v>
      </c>
      <c r="G1224" s="154">
        <f>SUM(P1224:W1224)</f>
        <v>0</v>
      </c>
      <c r="H1224" t="s">
        <v>4425</v>
      </c>
      <c r="I1224" t="s">
        <v>121</v>
      </c>
      <c r="J1224" t="s">
        <v>71</v>
      </c>
      <c r="K1224" t="s">
        <v>91</v>
      </c>
      <c r="L1224">
        <v>168</v>
      </c>
      <c r="M1224" t="s">
        <v>1158</v>
      </c>
      <c r="N1224" t="s">
        <v>3336</v>
      </c>
      <c r="P1224" s="154">
        <f>IF(ISERROR(VLOOKUP($H1224,Validation!$L$2:$L$64,1,FALSE)),0,1)</f>
        <v>0</v>
      </c>
      <c r="Q1224" s="154">
        <f>IF(ISERROR(VLOOKUP($H1224,Validation!$M$2:$M$64,1,FALSE)),0,1)</f>
        <v>0</v>
      </c>
      <c r="R1224" s="158">
        <f>IF(ISERROR(VLOOKUP($H1224,Validation!$N$2:$N$64,1,FALSE)),0,1)</f>
        <v>0</v>
      </c>
      <c r="S1224" s="154">
        <f>IF(ISERROR(VLOOKUP($H1224,Validation!$O$2:$O$64,1,FALSE)),0,1)</f>
        <v>0</v>
      </c>
      <c r="T1224" s="154">
        <f>IF(ISERROR(VLOOKUP($H1224,Validation!$P$2:$P$64,1,FALSE)),0,1)</f>
        <v>0</v>
      </c>
      <c r="U1224" s="154">
        <f>IF(ISERROR(VLOOKUP($H1224,Validation!$Q$2:$Q$64,1,FALSE)),0,1)</f>
        <v>0</v>
      </c>
      <c r="V1224" s="154">
        <f>IF(ISERROR(VLOOKUP($H1224,Validation!$R$2:$R$64,1,FALSE)),0,1)</f>
        <v>0</v>
      </c>
      <c r="W1224" s="154">
        <f>IF(ISERROR(VLOOKUP($H1224,Validation!$S$2:$S$64,1,FALSE)),0,1)</f>
        <v>0</v>
      </c>
    </row>
    <row r="1225" spans="1:23" ht="15.75" x14ac:dyDescent="0.25">
      <c r="A1225" s="155">
        <v>2014</v>
      </c>
      <c r="B1225">
        <v>6</v>
      </c>
      <c r="C1225">
        <v>1</v>
      </c>
      <c r="D1225">
        <v>151</v>
      </c>
      <c r="E1225" t="s">
        <v>10</v>
      </c>
      <c r="G1225" s="154">
        <f>SUM(P1225:W1225)</f>
        <v>0</v>
      </c>
      <c r="H1225" t="s">
        <v>4426</v>
      </c>
      <c r="I1225" t="s">
        <v>70</v>
      </c>
      <c r="J1225" t="s">
        <v>74</v>
      </c>
      <c r="K1225" t="s">
        <v>72</v>
      </c>
      <c r="L1225">
        <v>179</v>
      </c>
      <c r="M1225" t="s">
        <v>4427</v>
      </c>
      <c r="N1225" t="s">
        <v>4428</v>
      </c>
      <c r="P1225" s="154">
        <f>IF(ISERROR(VLOOKUP($H1225,Validation!$L$2:$L$64,1,FALSE)),0,1)</f>
        <v>0</v>
      </c>
      <c r="Q1225" s="154">
        <f>IF(ISERROR(VLOOKUP($H1225,Validation!$M$2:$M$64,1,FALSE)),0,1)</f>
        <v>0</v>
      </c>
      <c r="R1225" s="158">
        <f>IF(ISERROR(VLOOKUP($H1225,Validation!$N$2:$N$64,1,FALSE)),0,1)</f>
        <v>0</v>
      </c>
      <c r="S1225" s="154">
        <f>IF(ISERROR(VLOOKUP($H1225,Validation!$O$2:$O$64,1,FALSE)),0,1)</f>
        <v>0</v>
      </c>
      <c r="T1225" s="154">
        <f>IF(ISERROR(VLOOKUP($H1225,Validation!$P$2:$P$64,1,FALSE)),0,1)</f>
        <v>0</v>
      </c>
      <c r="U1225" s="154">
        <f>IF(ISERROR(VLOOKUP($H1225,Validation!$Q$2:$Q$64,1,FALSE)),0,1)</f>
        <v>0</v>
      </c>
      <c r="V1225" s="154">
        <f>IF(ISERROR(VLOOKUP($H1225,Validation!$R$2:$R$64,1,FALSE)),0,1)</f>
        <v>0</v>
      </c>
      <c r="W1225" s="154">
        <f>IF(ISERROR(VLOOKUP($H1225,Validation!$S$2:$S$64,1,FALSE)),0,1)</f>
        <v>0</v>
      </c>
    </row>
    <row r="1226" spans="1:23" ht="15.75" x14ac:dyDescent="0.25">
      <c r="A1226" s="155">
        <v>2014</v>
      </c>
      <c r="B1226">
        <v>6</v>
      </c>
      <c r="C1226">
        <v>2</v>
      </c>
      <c r="D1226">
        <v>152</v>
      </c>
      <c r="E1226" t="s">
        <v>24</v>
      </c>
      <c r="F1226" t="s">
        <v>4429</v>
      </c>
      <c r="G1226" s="154">
        <f>SUM(P1226:W1226)</f>
        <v>0</v>
      </c>
      <c r="H1226" t="s">
        <v>4430</v>
      </c>
      <c r="I1226" t="s">
        <v>70</v>
      </c>
      <c r="J1226" t="s">
        <v>74</v>
      </c>
      <c r="K1226" t="s">
        <v>78</v>
      </c>
      <c r="L1226">
        <v>180</v>
      </c>
      <c r="M1226" t="s">
        <v>164</v>
      </c>
      <c r="N1226" t="s">
        <v>1203</v>
      </c>
      <c r="P1226" s="154">
        <f>IF(ISERROR(VLOOKUP($H1226,Validation!$L$2:$L$64,1,FALSE)),0,1)</f>
        <v>0</v>
      </c>
      <c r="Q1226" s="154">
        <f>IF(ISERROR(VLOOKUP($H1226,Validation!$M$2:$M$64,1,FALSE)),0,1)</f>
        <v>0</v>
      </c>
      <c r="R1226" s="158">
        <f>IF(ISERROR(VLOOKUP($H1226,Validation!$N$2:$N$64,1,FALSE)),0,1)</f>
        <v>0</v>
      </c>
      <c r="S1226" s="154">
        <f>IF(ISERROR(VLOOKUP($H1226,Validation!$O$2:$O$64,1,FALSE)),0,1)</f>
        <v>0</v>
      </c>
      <c r="T1226" s="154">
        <f>IF(ISERROR(VLOOKUP($H1226,Validation!$P$2:$P$64,1,FALSE)),0,1)</f>
        <v>0</v>
      </c>
      <c r="U1226" s="154">
        <f>IF(ISERROR(VLOOKUP($H1226,Validation!$Q$2:$Q$64,1,FALSE)),0,1)</f>
        <v>0</v>
      </c>
      <c r="V1226" s="154">
        <f>IF(ISERROR(VLOOKUP($H1226,Validation!$R$2:$R$64,1,FALSE)),0,1)</f>
        <v>0</v>
      </c>
      <c r="W1226" s="154">
        <f>IF(ISERROR(VLOOKUP($H1226,Validation!$S$2:$S$64,1,FALSE)),0,1)</f>
        <v>0</v>
      </c>
    </row>
    <row r="1227" spans="1:23" ht="15.75" x14ac:dyDescent="0.25">
      <c r="A1227" s="155">
        <v>2014</v>
      </c>
      <c r="B1227">
        <v>6</v>
      </c>
      <c r="C1227">
        <v>3</v>
      </c>
      <c r="D1227">
        <v>153</v>
      </c>
      <c r="E1227" t="s">
        <v>18</v>
      </c>
      <c r="G1227" s="154">
        <f>SUM(P1227:W1227)</f>
        <v>0</v>
      </c>
      <c r="H1227" t="s">
        <v>4431</v>
      </c>
      <c r="I1227" t="s">
        <v>70</v>
      </c>
      <c r="J1227" t="s">
        <v>74</v>
      </c>
      <c r="K1227" t="s">
        <v>99</v>
      </c>
      <c r="L1227">
        <v>180</v>
      </c>
      <c r="M1227" t="s">
        <v>93</v>
      </c>
      <c r="N1227" t="s">
        <v>3542</v>
      </c>
      <c r="P1227" s="154">
        <f>IF(ISERROR(VLOOKUP($H1227,Validation!$L$2:$L$64,1,FALSE)),0,1)</f>
        <v>0</v>
      </c>
      <c r="Q1227" s="154">
        <f>IF(ISERROR(VLOOKUP($H1227,Validation!$M$2:$M$64,1,FALSE)),0,1)</f>
        <v>0</v>
      </c>
      <c r="R1227" s="158">
        <f>IF(ISERROR(VLOOKUP($H1227,Validation!$N$2:$N$64,1,FALSE)),0,1)</f>
        <v>0</v>
      </c>
      <c r="S1227" s="154">
        <f>IF(ISERROR(VLOOKUP($H1227,Validation!$O$2:$O$64,1,FALSE)),0,1)</f>
        <v>0</v>
      </c>
      <c r="T1227" s="154">
        <f>IF(ISERROR(VLOOKUP($H1227,Validation!$P$2:$P$64,1,FALSE)),0,1)</f>
        <v>0</v>
      </c>
      <c r="U1227" s="154">
        <f>IF(ISERROR(VLOOKUP($H1227,Validation!$Q$2:$Q$64,1,FALSE)),0,1)</f>
        <v>0</v>
      </c>
      <c r="V1227" s="154">
        <f>IF(ISERROR(VLOOKUP($H1227,Validation!$R$2:$R$64,1,FALSE)),0,1)</f>
        <v>0</v>
      </c>
      <c r="W1227" s="154">
        <f>IF(ISERROR(VLOOKUP($H1227,Validation!$S$2:$S$64,1,FALSE)),0,1)</f>
        <v>0</v>
      </c>
    </row>
    <row r="1228" spans="1:23" ht="15.75" x14ac:dyDescent="0.25">
      <c r="A1228" s="155">
        <v>2014</v>
      </c>
      <c r="B1228">
        <v>6</v>
      </c>
      <c r="C1228">
        <v>4</v>
      </c>
      <c r="D1228">
        <v>154</v>
      </c>
      <c r="E1228" t="s">
        <v>16</v>
      </c>
      <c r="F1228" t="s">
        <v>4432</v>
      </c>
      <c r="G1228" s="154">
        <f>SUM(P1228:W1228)</f>
        <v>0</v>
      </c>
      <c r="H1228" t="s">
        <v>4433</v>
      </c>
      <c r="I1228" t="s">
        <v>79</v>
      </c>
      <c r="J1228" t="s">
        <v>74</v>
      </c>
      <c r="K1228" t="s">
        <v>75</v>
      </c>
      <c r="L1228">
        <v>197</v>
      </c>
      <c r="M1228" t="s">
        <v>73</v>
      </c>
      <c r="N1228" t="s">
        <v>1165</v>
      </c>
      <c r="P1228" s="154">
        <f>IF(ISERROR(VLOOKUP($H1228,Validation!$L$2:$L$64,1,FALSE)),0,1)</f>
        <v>0</v>
      </c>
      <c r="Q1228" s="154">
        <f>IF(ISERROR(VLOOKUP($H1228,Validation!$M$2:$M$64,1,FALSE)),0,1)</f>
        <v>0</v>
      </c>
      <c r="R1228" s="158">
        <f>IF(ISERROR(VLOOKUP($H1228,Validation!$N$2:$N$64,1,FALSE)),0,1)</f>
        <v>0</v>
      </c>
      <c r="S1228" s="154">
        <f>IF(ISERROR(VLOOKUP($H1228,Validation!$O$2:$O$64,1,FALSE)),0,1)</f>
        <v>0</v>
      </c>
      <c r="T1228" s="154">
        <f>IF(ISERROR(VLOOKUP($H1228,Validation!$P$2:$P$64,1,FALSE)),0,1)</f>
        <v>0</v>
      </c>
      <c r="U1228" s="154">
        <f>IF(ISERROR(VLOOKUP($H1228,Validation!$Q$2:$Q$64,1,FALSE)),0,1)</f>
        <v>0</v>
      </c>
      <c r="V1228" s="154">
        <f>IF(ISERROR(VLOOKUP($H1228,Validation!$R$2:$R$64,1,FALSE)),0,1)</f>
        <v>0</v>
      </c>
      <c r="W1228" s="154">
        <f>IF(ISERROR(VLOOKUP($H1228,Validation!$S$2:$S$64,1,FALSE)),0,1)</f>
        <v>0</v>
      </c>
    </row>
    <row r="1229" spans="1:23" ht="15.75" x14ac:dyDescent="0.25">
      <c r="A1229" s="155">
        <v>2014</v>
      </c>
      <c r="B1229">
        <v>6</v>
      </c>
      <c r="C1229">
        <v>5</v>
      </c>
      <c r="D1229">
        <v>155</v>
      </c>
      <c r="E1229" t="s">
        <v>25</v>
      </c>
      <c r="G1229" s="154">
        <f>SUM(P1229:W1229)</f>
        <v>0</v>
      </c>
      <c r="H1229" t="s">
        <v>4434</v>
      </c>
      <c r="I1229" t="s">
        <v>70</v>
      </c>
      <c r="J1229" t="s">
        <v>74</v>
      </c>
      <c r="K1229" t="s">
        <v>72</v>
      </c>
      <c r="L1229">
        <v>178</v>
      </c>
      <c r="M1229" t="s">
        <v>3722</v>
      </c>
      <c r="N1229" t="s">
        <v>4435</v>
      </c>
      <c r="P1229" s="154">
        <f>IF(ISERROR(VLOOKUP($H1229,Validation!$L$2:$L$64,1,FALSE)),0,1)</f>
        <v>0</v>
      </c>
      <c r="Q1229" s="154">
        <f>IF(ISERROR(VLOOKUP($H1229,Validation!$M$2:$M$64,1,FALSE)),0,1)</f>
        <v>0</v>
      </c>
      <c r="R1229" s="158">
        <f>IF(ISERROR(VLOOKUP($H1229,Validation!$N$2:$N$64,1,FALSE)),0,1)</f>
        <v>0</v>
      </c>
      <c r="S1229" s="154">
        <f>IF(ISERROR(VLOOKUP($H1229,Validation!$O$2:$O$64,1,FALSE)),0,1)</f>
        <v>0</v>
      </c>
      <c r="T1229" s="154">
        <f>IF(ISERROR(VLOOKUP($H1229,Validation!$P$2:$P$64,1,FALSE)),0,1)</f>
        <v>0</v>
      </c>
      <c r="U1229" s="154">
        <f>IF(ISERROR(VLOOKUP($H1229,Validation!$Q$2:$Q$64,1,FALSE)),0,1)</f>
        <v>0</v>
      </c>
      <c r="V1229" s="154">
        <f>IF(ISERROR(VLOOKUP($H1229,Validation!$R$2:$R$64,1,FALSE)),0,1)</f>
        <v>0</v>
      </c>
      <c r="W1229" s="154">
        <f>IF(ISERROR(VLOOKUP($H1229,Validation!$S$2:$S$64,1,FALSE)),0,1)</f>
        <v>0</v>
      </c>
    </row>
    <row r="1230" spans="1:23" ht="15.75" x14ac:dyDescent="0.25">
      <c r="A1230" s="155">
        <v>2014</v>
      </c>
      <c r="B1230">
        <v>6</v>
      </c>
      <c r="C1230">
        <v>6</v>
      </c>
      <c r="D1230">
        <v>156</v>
      </c>
      <c r="E1230" t="s">
        <v>34</v>
      </c>
      <c r="G1230" s="154">
        <f>SUM(P1230:W1230)</f>
        <v>0</v>
      </c>
      <c r="H1230" t="s">
        <v>4436</v>
      </c>
      <c r="I1230" t="s">
        <v>70</v>
      </c>
      <c r="J1230" t="s">
        <v>71</v>
      </c>
      <c r="K1230" t="s">
        <v>91</v>
      </c>
      <c r="L1230">
        <v>200</v>
      </c>
      <c r="M1230" t="s">
        <v>73</v>
      </c>
      <c r="N1230" t="s">
        <v>3369</v>
      </c>
      <c r="P1230" s="154">
        <f>IF(ISERROR(VLOOKUP($H1230,Validation!$L$2:$L$64,1,FALSE)),0,1)</f>
        <v>0</v>
      </c>
      <c r="Q1230" s="154">
        <f>IF(ISERROR(VLOOKUP($H1230,Validation!$M$2:$M$64,1,FALSE)),0,1)</f>
        <v>0</v>
      </c>
      <c r="R1230" s="158">
        <f>IF(ISERROR(VLOOKUP($H1230,Validation!$N$2:$N$64,1,FALSE)),0,1)</f>
        <v>0</v>
      </c>
      <c r="S1230" s="154">
        <f>IF(ISERROR(VLOOKUP($H1230,Validation!$O$2:$O$64,1,FALSE)),0,1)</f>
        <v>0</v>
      </c>
      <c r="T1230" s="154">
        <f>IF(ISERROR(VLOOKUP($H1230,Validation!$P$2:$P$64,1,FALSE)),0,1)</f>
        <v>0</v>
      </c>
      <c r="U1230" s="154">
        <f>IF(ISERROR(VLOOKUP($H1230,Validation!$Q$2:$Q$64,1,FALSE)),0,1)</f>
        <v>0</v>
      </c>
      <c r="V1230" s="154">
        <f>IF(ISERROR(VLOOKUP($H1230,Validation!$R$2:$R$64,1,FALSE)),0,1)</f>
        <v>0</v>
      </c>
      <c r="W1230" s="154">
        <f>IF(ISERROR(VLOOKUP($H1230,Validation!$S$2:$S$64,1,FALSE)),0,1)</f>
        <v>0</v>
      </c>
    </row>
    <row r="1231" spans="1:23" ht="15.75" x14ac:dyDescent="0.25">
      <c r="A1231" s="155">
        <v>2014</v>
      </c>
      <c r="B1231">
        <v>6</v>
      </c>
      <c r="C1231">
        <v>7</v>
      </c>
      <c r="D1231">
        <v>157</v>
      </c>
      <c r="E1231" t="s">
        <v>20</v>
      </c>
      <c r="F1231" t="s">
        <v>4437</v>
      </c>
      <c r="G1231" s="154">
        <f>SUM(P1231:W1231)</f>
        <v>0</v>
      </c>
      <c r="H1231" t="s">
        <v>4438</v>
      </c>
      <c r="I1231" t="s">
        <v>70</v>
      </c>
      <c r="J1231" t="s">
        <v>71</v>
      </c>
      <c r="K1231" t="s">
        <v>77</v>
      </c>
      <c r="L1231">
        <v>206</v>
      </c>
      <c r="M1231" t="s">
        <v>73</v>
      </c>
      <c r="N1231" t="s">
        <v>4439</v>
      </c>
      <c r="P1231" s="154">
        <f>IF(ISERROR(VLOOKUP($H1231,Validation!$L$2:$L$64,1,FALSE)),0,1)</f>
        <v>0</v>
      </c>
      <c r="Q1231" s="154">
        <f>IF(ISERROR(VLOOKUP($H1231,Validation!$M$2:$M$64,1,FALSE)),0,1)</f>
        <v>0</v>
      </c>
      <c r="R1231" s="158">
        <f>IF(ISERROR(VLOOKUP($H1231,Validation!$N$2:$N$64,1,FALSE)),0,1)</f>
        <v>0</v>
      </c>
      <c r="S1231" s="154">
        <f>IF(ISERROR(VLOOKUP($H1231,Validation!$O$2:$O$64,1,FALSE)),0,1)</f>
        <v>0</v>
      </c>
      <c r="T1231" s="154">
        <f>IF(ISERROR(VLOOKUP($H1231,Validation!$P$2:$P$64,1,FALSE)),0,1)</f>
        <v>0</v>
      </c>
      <c r="U1231" s="154">
        <f>IF(ISERROR(VLOOKUP($H1231,Validation!$Q$2:$Q$64,1,FALSE)),0,1)</f>
        <v>0</v>
      </c>
      <c r="V1231" s="154">
        <f>IF(ISERROR(VLOOKUP($H1231,Validation!$R$2:$R$64,1,FALSE)),0,1)</f>
        <v>0</v>
      </c>
      <c r="W1231" s="154">
        <f>IF(ISERROR(VLOOKUP($H1231,Validation!$S$2:$S$64,1,FALSE)),0,1)</f>
        <v>0</v>
      </c>
    </row>
    <row r="1232" spans="1:23" ht="15.75" x14ac:dyDescent="0.25">
      <c r="A1232" s="155">
        <v>2014</v>
      </c>
      <c r="B1232">
        <v>6</v>
      </c>
      <c r="C1232">
        <v>8</v>
      </c>
      <c r="D1232">
        <v>158</v>
      </c>
      <c r="E1232" t="s">
        <v>33</v>
      </c>
      <c r="G1232" s="154">
        <f>SUM(P1232:W1232)</f>
        <v>0</v>
      </c>
      <c r="H1232" t="s">
        <v>4440</v>
      </c>
      <c r="I1232" t="s">
        <v>90</v>
      </c>
      <c r="J1232" t="s">
        <v>74</v>
      </c>
      <c r="K1232" t="s">
        <v>78</v>
      </c>
      <c r="L1232">
        <v>198</v>
      </c>
      <c r="M1232" t="s">
        <v>3667</v>
      </c>
      <c r="N1232" t="s">
        <v>3668</v>
      </c>
      <c r="P1232" s="154">
        <f>IF(ISERROR(VLOOKUP($H1232,Validation!$L$2:$L$64,1,FALSE)),0,1)</f>
        <v>0</v>
      </c>
      <c r="Q1232" s="154">
        <f>IF(ISERROR(VLOOKUP($H1232,Validation!$M$2:$M$64,1,FALSE)),0,1)</f>
        <v>0</v>
      </c>
      <c r="R1232" s="158">
        <f>IF(ISERROR(VLOOKUP($H1232,Validation!$N$2:$N$64,1,FALSE)),0,1)</f>
        <v>0</v>
      </c>
      <c r="S1232" s="154">
        <f>IF(ISERROR(VLOOKUP($H1232,Validation!$O$2:$O$64,1,FALSE)),0,1)</f>
        <v>0</v>
      </c>
      <c r="T1232" s="154">
        <f>IF(ISERROR(VLOOKUP($H1232,Validation!$P$2:$P$64,1,FALSE)),0,1)</f>
        <v>0</v>
      </c>
      <c r="U1232" s="154">
        <f>IF(ISERROR(VLOOKUP($H1232,Validation!$Q$2:$Q$64,1,FALSE)),0,1)</f>
        <v>0</v>
      </c>
      <c r="V1232" s="154">
        <f>IF(ISERROR(VLOOKUP($H1232,Validation!$R$2:$R$64,1,FALSE)),0,1)</f>
        <v>0</v>
      </c>
      <c r="W1232" s="154">
        <f>IF(ISERROR(VLOOKUP($H1232,Validation!$S$2:$S$64,1,FALSE)),0,1)</f>
        <v>0</v>
      </c>
    </row>
    <row r="1233" spans="1:23" ht="15.75" x14ac:dyDescent="0.25">
      <c r="A1233" s="155">
        <v>2014</v>
      </c>
      <c r="B1233">
        <v>6</v>
      </c>
      <c r="C1233">
        <v>9</v>
      </c>
      <c r="D1233">
        <v>159</v>
      </c>
      <c r="E1233" t="s">
        <v>1119</v>
      </c>
      <c r="F1233" t="s">
        <v>4441</v>
      </c>
      <c r="G1233" s="154">
        <f>SUM(P1233:W1233)</f>
        <v>0</v>
      </c>
      <c r="H1233" t="s">
        <v>4442</v>
      </c>
      <c r="I1233" t="s">
        <v>85</v>
      </c>
      <c r="J1233" t="s">
        <v>74</v>
      </c>
      <c r="K1233" t="s">
        <v>78</v>
      </c>
      <c r="L1233">
        <v>196</v>
      </c>
      <c r="M1233" t="s">
        <v>3108</v>
      </c>
      <c r="N1233" t="s">
        <v>3242</v>
      </c>
      <c r="P1233" s="154">
        <f>IF(ISERROR(VLOOKUP($H1233,Validation!$L$2:$L$64,1,FALSE)),0,1)</f>
        <v>0</v>
      </c>
      <c r="Q1233" s="154">
        <f>IF(ISERROR(VLOOKUP($H1233,Validation!$M$2:$M$64,1,FALSE)),0,1)</f>
        <v>0</v>
      </c>
      <c r="R1233" s="158">
        <f>IF(ISERROR(VLOOKUP($H1233,Validation!$N$2:$N$64,1,FALSE)),0,1)</f>
        <v>0</v>
      </c>
      <c r="S1233" s="154">
        <f>IF(ISERROR(VLOOKUP($H1233,Validation!$O$2:$O$64,1,FALSE)),0,1)</f>
        <v>0</v>
      </c>
      <c r="T1233" s="154">
        <f>IF(ISERROR(VLOOKUP($H1233,Validation!$P$2:$P$64,1,FALSE)),0,1)</f>
        <v>0</v>
      </c>
      <c r="U1233" s="154">
        <f>IF(ISERROR(VLOOKUP($H1233,Validation!$Q$2:$Q$64,1,FALSE)),0,1)</f>
        <v>0</v>
      </c>
      <c r="V1233" s="154">
        <f>IF(ISERROR(VLOOKUP($H1233,Validation!$R$2:$R$64,1,FALSE)),0,1)</f>
        <v>0</v>
      </c>
      <c r="W1233" s="154">
        <f>IF(ISERROR(VLOOKUP($H1233,Validation!$S$2:$S$64,1,FALSE)),0,1)</f>
        <v>0</v>
      </c>
    </row>
    <row r="1234" spans="1:23" ht="15.75" x14ac:dyDescent="0.25">
      <c r="A1234" s="155">
        <v>2014</v>
      </c>
      <c r="B1234">
        <v>6</v>
      </c>
      <c r="C1234">
        <v>10</v>
      </c>
      <c r="D1234">
        <v>160</v>
      </c>
      <c r="E1234" t="s">
        <v>21</v>
      </c>
      <c r="F1234" t="s">
        <v>4443</v>
      </c>
      <c r="G1234" s="154">
        <f>SUM(P1234:W1234)</f>
        <v>0</v>
      </c>
      <c r="H1234" t="s">
        <v>4444</v>
      </c>
      <c r="I1234" t="s">
        <v>79</v>
      </c>
      <c r="J1234" t="s">
        <v>94</v>
      </c>
      <c r="K1234" t="s">
        <v>72</v>
      </c>
      <c r="L1234">
        <v>170</v>
      </c>
      <c r="M1234" t="s">
        <v>4445</v>
      </c>
      <c r="N1234" t="s">
        <v>4446</v>
      </c>
      <c r="P1234" s="154">
        <f>IF(ISERROR(VLOOKUP($H1234,Validation!$L$2:$L$64,1,FALSE)),0,1)</f>
        <v>0</v>
      </c>
      <c r="Q1234" s="154">
        <f>IF(ISERROR(VLOOKUP($H1234,Validation!$M$2:$M$64,1,FALSE)),0,1)</f>
        <v>0</v>
      </c>
      <c r="R1234" s="158">
        <f>IF(ISERROR(VLOOKUP($H1234,Validation!$N$2:$N$64,1,FALSE)),0,1)</f>
        <v>0</v>
      </c>
      <c r="S1234" s="154">
        <f>IF(ISERROR(VLOOKUP($H1234,Validation!$O$2:$O$64,1,FALSE)),0,1)</f>
        <v>0</v>
      </c>
      <c r="T1234" s="154">
        <f>IF(ISERROR(VLOOKUP($H1234,Validation!$P$2:$P$64,1,FALSE)),0,1)</f>
        <v>0</v>
      </c>
      <c r="U1234" s="154">
        <f>IF(ISERROR(VLOOKUP($H1234,Validation!$Q$2:$Q$64,1,FALSE)),0,1)</f>
        <v>0</v>
      </c>
      <c r="V1234" s="154">
        <f>IF(ISERROR(VLOOKUP($H1234,Validation!$R$2:$R$64,1,FALSE)),0,1)</f>
        <v>0</v>
      </c>
      <c r="W1234" s="154">
        <f>IF(ISERROR(VLOOKUP($H1234,Validation!$S$2:$S$64,1,FALSE)),0,1)</f>
        <v>0</v>
      </c>
    </row>
    <row r="1235" spans="1:23" ht="15.75" x14ac:dyDescent="0.25">
      <c r="A1235" s="155">
        <v>2014</v>
      </c>
      <c r="B1235">
        <v>6</v>
      </c>
      <c r="C1235">
        <v>11</v>
      </c>
      <c r="D1235">
        <v>161</v>
      </c>
      <c r="E1235" t="s">
        <v>24</v>
      </c>
      <c r="G1235" s="154">
        <f>SUM(P1235:W1235)</f>
        <v>0</v>
      </c>
      <c r="H1235" t="s">
        <v>893</v>
      </c>
      <c r="I1235" t="s">
        <v>90</v>
      </c>
      <c r="J1235" t="s">
        <v>71</v>
      </c>
      <c r="K1235" t="s">
        <v>77</v>
      </c>
      <c r="L1235">
        <v>205</v>
      </c>
      <c r="M1235" t="s">
        <v>82</v>
      </c>
      <c r="N1235" t="s">
        <v>3929</v>
      </c>
      <c r="P1235" s="154">
        <f>IF(ISERROR(VLOOKUP($H1235,Validation!$L$2:$L$64,1,FALSE)),0,1)</f>
        <v>0</v>
      </c>
      <c r="Q1235" s="154">
        <f>IF(ISERROR(VLOOKUP($H1235,Validation!$M$2:$M$64,1,FALSE)),0,1)</f>
        <v>0</v>
      </c>
      <c r="R1235" s="158">
        <f>IF(ISERROR(VLOOKUP($H1235,Validation!$N$2:$N$64,1,FALSE)),0,1)</f>
        <v>0</v>
      </c>
      <c r="S1235" s="154">
        <f>IF(ISERROR(VLOOKUP($H1235,Validation!$O$2:$O$64,1,FALSE)),0,1)</f>
        <v>0</v>
      </c>
      <c r="T1235" s="154">
        <f>IF(ISERROR(VLOOKUP($H1235,Validation!$P$2:$P$64,1,FALSE)),0,1)</f>
        <v>0</v>
      </c>
      <c r="U1235" s="154">
        <f>IF(ISERROR(VLOOKUP($H1235,Validation!$Q$2:$Q$64,1,FALSE)),0,1)</f>
        <v>0</v>
      </c>
      <c r="V1235" s="154">
        <f>IF(ISERROR(VLOOKUP($H1235,Validation!$R$2:$R$64,1,FALSE)),0,1)</f>
        <v>0</v>
      </c>
      <c r="W1235" s="154">
        <f>IF(ISERROR(VLOOKUP($H1235,Validation!$S$2:$S$64,1,FALSE)),0,1)</f>
        <v>0</v>
      </c>
    </row>
    <row r="1236" spans="1:23" ht="15.75" x14ac:dyDescent="0.25">
      <c r="A1236" s="155">
        <v>2014</v>
      </c>
      <c r="B1236">
        <v>6</v>
      </c>
      <c r="C1236">
        <v>12</v>
      </c>
      <c r="D1236">
        <v>162</v>
      </c>
      <c r="E1236" t="s">
        <v>3081</v>
      </c>
      <c r="G1236" s="154">
        <f>SUM(P1236:W1236)</f>
        <v>0</v>
      </c>
      <c r="H1236" t="s">
        <v>4447</v>
      </c>
      <c r="I1236" t="s">
        <v>79</v>
      </c>
      <c r="J1236" t="s">
        <v>71</v>
      </c>
      <c r="K1236" t="s">
        <v>72</v>
      </c>
      <c r="L1236">
        <v>185</v>
      </c>
      <c r="M1236" t="s">
        <v>82</v>
      </c>
      <c r="N1236" t="s">
        <v>3929</v>
      </c>
      <c r="P1236" s="154">
        <f>IF(ISERROR(VLOOKUP($H1236,Validation!$L$2:$L$64,1,FALSE)),0,1)</f>
        <v>0</v>
      </c>
      <c r="Q1236" s="154">
        <f>IF(ISERROR(VLOOKUP($H1236,Validation!$M$2:$M$64,1,FALSE)),0,1)</f>
        <v>0</v>
      </c>
      <c r="R1236" s="158">
        <f>IF(ISERROR(VLOOKUP($H1236,Validation!$N$2:$N$64,1,FALSE)),0,1)</f>
        <v>0</v>
      </c>
      <c r="S1236" s="154">
        <f>IF(ISERROR(VLOOKUP($H1236,Validation!$O$2:$O$64,1,FALSE)),0,1)</f>
        <v>0</v>
      </c>
      <c r="T1236" s="154">
        <f>IF(ISERROR(VLOOKUP($H1236,Validation!$P$2:$P$64,1,FALSE)),0,1)</f>
        <v>0</v>
      </c>
      <c r="U1236" s="154">
        <f>IF(ISERROR(VLOOKUP($H1236,Validation!$Q$2:$Q$64,1,FALSE)),0,1)</f>
        <v>0</v>
      </c>
      <c r="V1236" s="154">
        <f>IF(ISERROR(VLOOKUP($H1236,Validation!$R$2:$R$64,1,FALSE)),0,1)</f>
        <v>0</v>
      </c>
      <c r="W1236" s="154">
        <f>IF(ISERROR(VLOOKUP($H1236,Validation!$S$2:$S$64,1,FALSE)),0,1)</f>
        <v>0</v>
      </c>
    </row>
    <row r="1237" spans="1:23" ht="15.75" x14ac:dyDescent="0.25">
      <c r="A1237" s="155">
        <v>2014</v>
      </c>
      <c r="B1237">
        <v>6</v>
      </c>
      <c r="C1237">
        <v>13</v>
      </c>
      <c r="D1237">
        <v>163</v>
      </c>
      <c r="E1237" t="s">
        <v>61</v>
      </c>
      <c r="G1237" s="154">
        <f>SUM(P1237:W1237)</f>
        <v>0</v>
      </c>
      <c r="H1237" t="s">
        <v>4448</v>
      </c>
      <c r="I1237" t="s">
        <v>79</v>
      </c>
      <c r="J1237" t="s">
        <v>94</v>
      </c>
      <c r="K1237" t="s">
        <v>77</v>
      </c>
      <c r="L1237">
        <v>207</v>
      </c>
      <c r="M1237" t="s">
        <v>98</v>
      </c>
      <c r="N1237" t="s">
        <v>1079</v>
      </c>
      <c r="P1237" s="154">
        <f>IF(ISERROR(VLOOKUP($H1237,Validation!$L$2:$L$64,1,FALSE)),0,1)</f>
        <v>0</v>
      </c>
      <c r="Q1237" s="154">
        <f>IF(ISERROR(VLOOKUP($H1237,Validation!$M$2:$M$64,1,FALSE)),0,1)</f>
        <v>0</v>
      </c>
      <c r="R1237" s="158">
        <f>IF(ISERROR(VLOOKUP($H1237,Validation!$N$2:$N$64,1,FALSE)),0,1)</f>
        <v>0</v>
      </c>
      <c r="S1237" s="154">
        <f>IF(ISERROR(VLOOKUP($H1237,Validation!$O$2:$O$64,1,FALSE)),0,1)</f>
        <v>0</v>
      </c>
      <c r="T1237" s="154">
        <f>IF(ISERROR(VLOOKUP($H1237,Validation!$P$2:$P$64,1,FALSE)),0,1)</f>
        <v>0</v>
      </c>
      <c r="U1237" s="154">
        <f>IF(ISERROR(VLOOKUP($H1237,Validation!$Q$2:$Q$64,1,FALSE)),0,1)</f>
        <v>0</v>
      </c>
      <c r="V1237" s="154">
        <f>IF(ISERROR(VLOOKUP($H1237,Validation!$R$2:$R$64,1,FALSE)),0,1)</f>
        <v>0</v>
      </c>
      <c r="W1237" s="154">
        <f>IF(ISERROR(VLOOKUP($H1237,Validation!$S$2:$S$64,1,FALSE)),0,1)</f>
        <v>0</v>
      </c>
    </row>
    <row r="1238" spans="1:23" ht="15.75" x14ac:dyDescent="0.25">
      <c r="A1238" s="155">
        <v>2014</v>
      </c>
      <c r="B1238">
        <v>6</v>
      </c>
      <c r="C1238">
        <v>14</v>
      </c>
      <c r="D1238">
        <v>164</v>
      </c>
      <c r="E1238" t="s">
        <v>35</v>
      </c>
      <c r="F1238" t="s">
        <v>3731</v>
      </c>
      <c r="G1238" s="154">
        <f>SUM(P1238:W1238)</f>
        <v>0</v>
      </c>
      <c r="H1238" t="s">
        <v>4449</v>
      </c>
      <c r="I1238" t="s">
        <v>70</v>
      </c>
      <c r="J1238" t="s">
        <v>81</v>
      </c>
      <c r="K1238" t="s">
        <v>91</v>
      </c>
      <c r="L1238">
        <v>187</v>
      </c>
      <c r="M1238" t="s">
        <v>92</v>
      </c>
      <c r="N1238" t="s">
        <v>1091</v>
      </c>
      <c r="P1238" s="154">
        <f>IF(ISERROR(VLOOKUP($H1238,Validation!$L$2:$L$64,1,FALSE)),0,1)</f>
        <v>0</v>
      </c>
      <c r="Q1238" s="154">
        <f>IF(ISERROR(VLOOKUP($H1238,Validation!$M$2:$M$64,1,FALSE)),0,1)</f>
        <v>0</v>
      </c>
      <c r="R1238" s="158">
        <f>IF(ISERROR(VLOOKUP($H1238,Validation!$N$2:$N$64,1,FALSE)),0,1)</f>
        <v>0</v>
      </c>
      <c r="S1238" s="154">
        <f>IF(ISERROR(VLOOKUP($H1238,Validation!$O$2:$O$64,1,FALSE)),0,1)</f>
        <v>0</v>
      </c>
      <c r="T1238" s="154">
        <f>IF(ISERROR(VLOOKUP($H1238,Validation!$P$2:$P$64,1,FALSE)),0,1)</f>
        <v>0</v>
      </c>
      <c r="U1238" s="154">
        <f>IF(ISERROR(VLOOKUP($H1238,Validation!$Q$2:$Q$64,1,FALSE)),0,1)</f>
        <v>0</v>
      </c>
      <c r="V1238" s="154">
        <f>IF(ISERROR(VLOOKUP($H1238,Validation!$R$2:$R$64,1,FALSE)),0,1)</f>
        <v>0</v>
      </c>
      <c r="W1238" s="154">
        <f>IF(ISERROR(VLOOKUP($H1238,Validation!$S$2:$S$64,1,FALSE)),0,1)</f>
        <v>0</v>
      </c>
    </row>
    <row r="1239" spans="1:23" ht="15.75" x14ac:dyDescent="0.25">
      <c r="A1239" s="155">
        <v>2014</v>
      </c>
      <c r="B1239">
        <v>6</v>
      </c>
      <c r="C1239">
        <v>15</v>
      </c>
      <c r="D1239">
        <v>165</v>
      </c>
      <c r="E1239" t="s">
        <v>16</v>
      </c>
      <c r="G1239" s="154">
        <f>SUM(P1239:W1239)</f>
        <v>0</v>
      </c>
      <c r="H1239" t="s">
        <v>542</v>
      </c>
      <c r="I1239" t="s">
        <v>90</v>
      </c>
      <c r="J1239" t="s">
        <v>94</v>
      </c>
      <c r="K1239" t="s">
        <v>75</v>
      </c>
      <c r="L1239">
        <v>180</v>
      </c>
      <c r="M1239" t="s">
        <v>98</v>
      </c>
      <c r="N1239" t="s">
        <v>3319</v>
      </c>
      <c r="P1239" s="154">
        <f>IF(ISERROR(VLOOKUP($H1239,Validation!$L$2:$L$64,1,FALSE)),0,1)</f>
        <v>0</v>
      </c>
      <c r="Q1239" s="154">
        <f>IF(ISERROR(VLOOKUP($H1239,Validation!$M$2:$M$64,1,FALSE)),0,1)</f>
        <v>0</v>
      </c>
      <c r="R1239" s="158">
        <f>IF(ISERROR(VLOOKUP($H1239,Validation!$N$2:$N$64,1,FALSE)),0,1)</f>
        <v>0</v>
      </c>
      <c r="S1239" s="154">
        <f>IF(ISERROR(VLOOKUP($H1239,Validation!$O$2:$O$64,1,FALSE)),0,1)</f>
        <v>0</v>
      </c>
      <c r="T1239" s="154">
        <f>IF(ISERROR(VLOOKUP($H1239,Validation!$P$2:$P$64,1,FALSE)),0,1)</f>
        <v>0</v>
      </c>
      <c r="U1239" s="154">
        <f>IF(ISERROR(VLOOKUP($H1239,Validation!$Q$2:$Q$64,1,FALSE)),0,1)</f>
        <v>0</v>
      </c>
      <c r="V1239" s="154">
        <f>IF(ISERROR(VLOOKUP($H1239,Validation!$R$2:$R$64,1,FALSE)),0,1)</f>
        <v>0</v>
      </c>
      <c r="W1239" s="154">
        <f>IF(ISERROR(VLOOKUP($H1239,Validation!$S$2:$S$64,1,FALSE)),0,1)</f>
        <v>0</v>
      </c>
    </row>
    <row r="1240" spans="1:23" ht="15.75" x14ac:dyDescent="0.25">
      <c r="A1240" s="155">
        <v>2014</v>
      </c>
      <c r="B1240">
        <v>6</v>
      </c>
      <c r="C1240">
        <v>16</v>
      </c>
      <c r="D1240">
        <v>166</v>
      </c>
      <c r="E1240" t="s">
        <v>17</v>
      </c>
      <c r="G1240" s="154">
        <f>SUM(P1240:W1240)</f>
        <v>0</v>
      </c>
      <c r="H1240" t="s">
        <v>4450</v>
      </c>
      <c r="I1240" t="s">
        <v>90</v>
      </c>
      <c r="J1240" t="s">
        <v>88</v>
      </c>
      <c r="K1240" t="s">
        <v>100</v>
      </c>
      <c r="L1240">
        <v>191</v>
      </c>
      <c r="M1240" t="s">
        <v>3312</v>
      </c>
      <c r="N1240" t="s">
        <v>3966</v>
      </c>
      <c r="P1240" s="154">
        <f>IF(ISERROR(VLOOKUP($H1240,Validation!$L$2:$L$64,1,FALSE)),0,1)</f>
        <v>0</v>
      </c>
      <c r="Q1240" s="154">
        <f>IF(ISERROR(VLOOKUP($H1240,Validation!$M$2:$M$64,1,FALSE)),0,1)</f>
        <v>0</v>
      </c>
      <c r="R1240" s="158">
        <f>IF(ISERROR(VLOOKUP($H1240,Validation!$N$2:$N$64,1,FALSE)),0,1)</f>
        <v>0</v>
      </c>
      <c r="S1240" s="154">
        <f>IF(ISERROR(VLOOKUP($H1240,Validation!$O$2:$O$64,1,FALSE)),0,1)</f>
        <v>0</v>
      </c>
      <c r="T1240" s="154">
        <f>IF(ISERROR(VLOOKUP($H1240,Validation!$P$2:$P$64,1,FALSE)),0,1)</f>
        <v>0</v>
      </c>
      <c r="U1240" s="154">
        <f>IF(ISERROR(VLOOKUP($H1240,Validation!$Q$2:$Q$64,1,FALSE)),0,1)</f>
        <v>0</v>
      </c>
      <c r="V1240" s="154">
        <f>IF(ISERROR(VLOOKUP($H1240,Validation!$R$2:$R$64,1,FALSE)),0,1)</f>
        <v>0</v>
      </c>
      <c r="W1240" s="154">
        <f>IF(ISERROR(VLOOKUP($H1240,Validation!$S$2:$S$64,1,FALSE)),0,1)</f>
        <v>0</v>
      </c>
    </row>
    <row r="1241" spans="1:23" ht="15.75" x14ac:dyDescent="0.25">
      <c r="A1241" s="155">
        <v>2014</v>
      </c>
      <c r="B1241">
        <v>6</v>
      </c>
      <c r="C1241">
        <v>17</v>
      </c>
      <c r="D1241">
        <v>167</v>
      </c>
      <c r="E1241" t="s">
        <v>21</v>
      </c>
      <c r="F1241" t="s">
        <v>4451</v>
      </c>
      <c r="G1241" s="154">
        <f>SUM(P1241:W1241)</f>
        <v>0</v>
      </c>
      <c r="H1241" t="s">
        <v>411</v>
      </c>
      <c r="I1241" t="s">
        <v>70</v>
      </c>
      <c r="J1241" t="s">
        <v>71</v>
      </c>
      <c r="K1241" t="s">
        <v>86</v>
      </c>
      <c r="L1241">
        <v>191</v>
      </c>
      <c r="M1241" t="s">
        <v>82</v>
      </c>
      <c r="N1241" t="s">
        <v>1230</v>
      </c>
      <c r="P1241" s="154">
        <f>IF(ISERROR(VLOOKUP($H1241,Validation!$L$2:$L$64,1,FALSE)),0,1)</f>
        <v>0</v>
      </c>
      <c r="Q1241" s="154">
        <f>IF(ISERROR(VLOOKUP($H1241,Validation!$M$2:$M$64,1,FALSE)),0,1)</f>
        <v>0</v>
      </c>
      <c r="R1241" s="158">
        <f>IF(ISERROR(VLOOKUP($H1241,Validation!$N$2:$N$64,1,FALSE)),0,1)</f>
        <v>0</v>
      </c>
      <c r="S1241" s="154">
        <f>IF(ISERROR(VLOOKUP($H1241,Validation!$O$2:$O$64,1,FALSE)),0,1)</f>
        <v>0</v>
      </c>
      <c r="T1241" s="154">
        <f>IF(ISERROR(VLOOKUP($H1241,Validation!$P$2:$P$64,1,FALSE)),0,1)</f>
        <v>0</v>
      </c>
      <c r="U1241" s="154">
        <f>IF(ISERROR(VLOOKUP($H1241,Validation!$Q$2:$Q$64,1,FALSE)),0,1)</f>
        <v>0</v>
      </c>
      <c r="V1241" s="154">
        <f>IF(ISERROR(VLOOKUP($H1241,Validation!$R$2:$R$64,1,FALSE)),0,1)</f>
        <v>0</v>
      </c>
      <c r="W1241" s="154">
        <f>IF(ISERROR(VLOOKUP($H1241,Validation!$S$2:$S$64,1,FALSE)),0,1)</f>
        <v>0</v>
      </c>
    </row>
    <row r="1242" spans="1:23" ht="15.75" x14ac:dyDescent="0.25">
      <c r="A1242" s="155">
        <v>2014</v>
      </c>
      <c r="B1242">
        <v>6</v>
      </c>
      <c r="C1242">
        <v>18</v>
      </c>
      <c r="D1242">
        <v>168</v>
      </c>
      <c r="E1242" t="s">
        <v>28</v>
      </c>
      <c r="G1242" s="154">
        <f>SUM(P1242:W1242)</f>
        <v>0</v>
      </c>
      <c r="H1242" t="s">
        <v>819</v>
      </c>
      <c r="I1242" t="s">
        <v>70</v>
      </c>
      <c r="J1242" t="s">
        <v>81</v>
      </c>
      <c r="K1242" t="s">
        <v>72</v>
      </c>
      <c r="L1242">
        <v>176</v>
      </c>
      <c r="M1242" t="s">
        <v>82</v>
      </c>
      <c r="N1242" t="s">
        <v>1230</v>
      </c>
      <c r="P1242" s="154">
        <f>IF(ISERROR(VLOOKUP($H1242,Validation!$L$2:$L$64,1,FALSE)),0,1)</f>
        <v>0</v>
      </c>
      <c r="Q1242" s="154">
        <f>IF(ISERROR(VLOOKUP($H1242,Validation!$M$2:$M$64,1,FALSE)),0,1)</f>
        <v>0</v>
      </c>
      <c r="R1242" s="158">
        <f>IF(ISERROR(VLOOKUP($H1242,Validation!$N$2:$N$64,1,FALSE)),0,1)</f>
        <v>0</v>
      </c>
      <c r="S1242" s="154">
        <f>IF(ISERROR(VLOOKUP($H1242,Validation!$O$2:$O$64,1,FALSE)),0,1)</f>
        <v>0</v>
      </c>
      <c r="T1242" s="154">
        <f>IF(ISERROR(VLOOKUP($H1242,Validation!$P$2:$P$64,1,FALSE)),0,1)</f>
        <v>0</v>
      </c>
      <c r="U1242" s="154">
        <f>IF(ISERROR(VLOOKUP($H1242,Validation!$Q$2:$Q$64,1,FALSE)),0,1)</f>
        <v>0</v>
      </c>
      <c r="V1242" s="154">
        <f>IF(ISERROR(VLOOKUP($H1242,Validation!$R$2:$R$64,1,FALSE)),0,1)</f>
        <v>0</v>
      </c>
      <c r="W1242" s="154">
        <f>IF(ISERROR(VLOOKUP($H1242,Validation!$S$2:$S$64,1,FALSE)),0,1)</f>
        <v>0</v>
      </c>
    </row>
    <row r="1243" spans="1:23" ht="15.75" x14ac:dyDescent="0.25">
      <c r="A1243" s="155">
        <v>2014</v>
      </c>
      <c r="B1243">
        <v>6</v>
      </c>
      <c r="C1243">
        <v>19</v>
      </c>
      <c r="D1243">
        <v>169</v>
      </c>
      <c r="E1243" t="s">
        <v>21</v>
      </c>
      <c r="G1243" s="154">
        <f>SUM(P1243:W1243)</f>
        <v>0</v>
      </c>
      <c r="H1243" t="s">
        <v>736</v>
      </c>
      <c r="I1243" t="s">
        <v>70</v>
      </c>
      <c r="J1243" t="s">
        <v>71</v>
      </c>
      <c r="K1243" t="s">
        <v>72</v>
      </c>
      <c r="L1243">
        <v>191</v>
      </c>
      <c r="M1243" t="s">
        <v>82</v>
      </c>
      <c r="N1243" t="s">
        <v>1170</v>
      </c>
      <c r="P1243" s="154">
        <f>IF(ISERROR(VLOOKUP($H1243,Validation!$L$2:$L$64,1,FALSE)),0,1)</f>
        <v>0</v>
      </c>
      <c r="Q1243" s="154">
        <f>IF(ISERROR(VLOOKUP($H1243,Validation!$M$2:$M$64,1,FALSE)),0,1)</f>
        <v>0</v>
      </c>
      <c r="R1243" s="158">
        <f>IF(ISERROR(VLOOKUP($H1243,Validation!$N$2:$N$64,1,FALSE)),0,1)</f>
        <v>0</v>
      </c>
      <c r="S1243" s="154">
        <f>IF(ISERROR(VLOOKUP($H1243,Validation!$O$2:$O$64,1,FALSE)),0,1)</f>
        <v>0</v>
      </c>
      <c r="T1243" s="154">
        <f>IF(ISERROR(VLOOKUP($H1243,Validation!$P$2:$P$64,1,FALSE)),0,1)</f>
        <v>0</v>
      </c>
      <c r="U1243" s="154">
        <f>IF(ISERROR(VLOOKUP($H1243,Validation!$Q$2:$Q$64,1,FALSE)),0,1)</f>
        <v>0</v>
      </c>
      <c r="V1243" s="154">
        <f>IF(ISERROR(VLOOKUP($H1243,Validation!$R$2:$R$64,1,FALSE)),0,1)</f>
        <v>0</v>
      </c>
      <c r="W1243" s="154">
        <f>IF(ISERROR(VLOOKUP($H1243,Validation!$S$2:$S$64,1,FALSE)),0,1)</f>
        <v>0</v>
      </c>
    </row>
    <row r="1244" spans="1:23" ht="15.75" x14ac:dyDescent="0.25">
      <c r="A1244" s="155">
        <v>2014</v>
      </c>
      <c r="B1244">
        <v>6</v>
      </c>
      <c r="C1244">
        <v>20</v>
      </c>
      <c r="D1244">
        <v>170</v>
      </c>
      <c r="E1244" t="s">
        <v>32</v>
      </c>
      <c r="G1244" s="154">
        <f>SUM(P1244:W1244)</f>
        <v>0</v>
      </c>
      <c r="H1244" t="s">
        <v>4452</v>
      </c>
      <c r="I1244" t="s">
        <v>90</v>
      </c>
      <c r="J1244" t="s">
        <v>71</v>
      </c>
      <c r="K1244" t="s">
        <v>99</v>
      </c>
      <c r="L1244">
        <v>186</v>
      </c>
      <c r="M1244" t="s">
        <v>73</v>
      </c>
      <c r="N1244" t="s">
        <v>3244</v>
      </c>
      <c r="P1244" s="154">
        <f>IF(ISERROR(VLOOKUP($H1244,Validation!$L$2:$L$64,1,FALSE)),0,1)</f>
        <v>0</v>
      </c>
      <c r="Q1244" s="154">
        <f>IF(ISERROR(VLOOKUP($H1244,Validation!$M$2:$M$64,1,FALSE)),0,1)</f>
        <v>0</v>
      </c>
      <c r="R1244" s="158">
        <f>IF(ISERROR(VLOOKUP($H1244,Validation!$N$2:$N$64,1,FALSE)),0,1)</f>
        <v>0</v>
      </c>
      <c r="S1244" s="154">
        <f>IF(ISERROR(VLOOKUP($H1244,Validation!$O$2:$O$64,1,FALSE)),0,1)</f>
        <v>0</v>
      </c>
      <c r="T1244" s="154">
        <f>IF(ISERROR(VLOOKUP($H1244,Validation!$P$2:$P$64,1,FALSE)),0,1)</f>
        <v>0</v>
      </c>
      <c r="U1244" s="154">
        <f>IF(ISERROR(VLOOKUP($H1244,Validation!$Q$2:$Q$64,1,FALSE)),0,1)</f>
        <v>0</v>
      </c>
      <c r="V1244" s="154">
        <f>IF(ISERROR(VLOOKUP($H1244,Validation!$R$2:$R$64,1,FALSE)),0,1)</f>
        <v>0</v>
      </c>
      <c r="W1244" s="154">
        <f>IF(ISERROR(VLOOKUP($H1244,Validation!$S$2:$S$64,1,FALSE)),0,1)</f>
        <v>0</v>
      </c>
    </row>
    <row r="1245" spans="1:23" ht="15.75" x14ac:dyDescent="0.25">
      <c r="A1245" s="155">
        <v>2014</v>
      </c>
      <c r="B1245">
        <v>6</v>
      </c>
      <c r="C1245">
        <v>21</v>
      </c>
      <c r="D1245">
        <v>171</v>
      </c>
      <c r="E1245" t="s">
        <v>30</v>
      </c>
      <c r="G1245" s="154">
        <f>SUM(P1245:W1245)</f>
        <v>1</v>
      </c>
      <c r="H1245" t="s">
        <v>513</v>
      </c>
      <c r="I1245" t="s">
        <v>85</v>
      </c>
      <c r="J1245" t="s">
        <v>74</v>
      </c>
      <c r="K1245" t="s">
        <v>99</v>
      </c>
      <c r="L1245">
        <v>186</v>
      </c>
      <c r="M1245" t="s">
        <v>73</v>
      </c>
      <c r="N1245" t="s">
        <v>1073</v>
      </c>
      <c r="P1245" s="154">
        <f>IF(ISERROR(VLOOKUP($H1245,Validation!$L$2:$L$64,1,FALSE)),0,1)</f>
        <v>0</v>
      </c>
      <c r="Q1245" s="154">
        <f>IF(ISERROR(VLOOKUP($H1245,Validation!$M$2:$M$64,1,FALSE)),0,1)</f>
        <v>0</v>
      </c>
      <c r="R1245" s="158">
        <f>IF(ISERROR(VLOOKUP($H1245,Validation!$N$2:$N$64,1,FALSE)),0,1)</f>
        <v>0</v>
      </c>
      <c r="S1245" s="154">
        <f>IF(ISERROR(VLOOKUP($H1245,Validation!$O$2:$O$64,1,FALSE)),0,1)</f>
        <v>0</v>
      </c>
      <c r="T1245" s="154">
        <f>IF(ISERROR(VLOOKUP($H1245,Validation!$P$2:$P$64,1,FALSE)),0,1)</f>
        <v>0</v>
      </c>
      <c r="U1245" s="154">
        <f>IF(ISERROR(VLOOKUP($H1245,Validation!$Q$2:$Q$64,1,FALSE)),0,1)</f>
        <v>0</v>
      </c>
      <c r="V1245" s="154">
        <f>IF(ISERROR(VLOOKUP($H1245,Validation!$R$2:$R$64,1,FALSE)),0,1)</f>
        <v>1</v>
      </c>
      <c r="W1245" s="154">
        <f>IF(ISERROR(VLOOKUP($H1245,Validation!$S$2:$S$64,1,FALSE)),0,1)</f>
        <v>0</v>
      </c>
    </row>
    <row r="1246" spans="1:23" ht="15.75" x14ac:dyDescent="0.25">
      <c r="A1246" s="155">
        <v>2014</v>
      </c>
      <c r="B1246">
        <v>6</v>
      </c>
      <c r="C1246">
        <v>22</v>
      </c>
      <c r="D1246">
        <v>172</v>
      </c>
      <c r="E1246" t="s">
        <v>31</v>
      </c>
      <c r="G1246" s="154">
        <f>SUM(P1246:W1246)</f>
        <v>0</v>
      </c>
      <c r="H1246" t="s">
        <v>4453</v>
      </c>
      <c r="I1246" t="s">
        <v>85</v>
      </c>
      <c r="J1246" t="s">
        <v>74</v>
      </c>
      <c r="K1246" t="s">
        <v>75</v>
      </c>
      <c r="L1246">
        <v>198</v>
      </c>
      <c r="M1246" t="s">
        <v>73</v>
      </c>
      <c r="N1246" t="s">
        <v>1082</v>
      </c>
      <c r="P1246" s="154">
        <f>IF(ISERROR(VLOOKUP($H1246,Validation!$L$2:$L$64,1,FALSE)),0,1)</f>
        <v>0</v>
      </c>
      <c r="Q1246" s="154">
        <f>IF(ISERROR(VLOOKUP($H1246,Validation!$M$2:$M$64,1,FALSE)),0,1)</f>
        <v>0</v>
      </c>
      <c r="R1246" s="158">
        <f>IF(ISERROR(VLOOKUP($H1246,Validation!$N$2:$N$64,1,FALSE)),0,1)</f>
        <v>0</v>
      </c>
      <c r="S1246" s="154">
        <f>IF(ISERROR(VLOOKUP($H1246,Validation!$O$2:$O$64,1,FALSE)),0,1)</f>
        <v>0</v>
      </c>
      <c r="T1246" s="154">
        <f>IF(ISERROR(VLOOKUP($H1246,Validation!$P$2:$P$64,1,FALSE)),0,1)</f>
        <v>0</v>
      </c>
      <c r="U1246" s="154">
        <f>IF(ISERROR(VLOOKUP($H1246,Validation!$Q$2:$Q$64,1,FALSE)),0,1)</f>
        <v>0</v>
      </c>
      <c r="V1246" s="154">
        <f>IF(ISERROR(VLOOKUP($H1246,Validation!$R$2:$R$64,1,FALSE)),0,1)</f>
        <v>0</v>
      </c>
      <c r="W1246" s="154">
        <f>IF(ISERROR(VLOOKUP($H1246,Validation!$S$2:$S$64,1,FALSE)),0,1)</f>
        <v>0</v>
      </c>
    </row>
    <row r="1247" spans="1:23" ht="15.75" x14ac:dyDescent="0.25">
      <c r="A1247" s="155">
        <v>2014</v>
      </c>
      <c r="B1247">
        <v>6</v>
      </c>
      <c r="C1247">
        <v>23</v>
      </c>
      <c r="D1247">
        <v>173</v>
      </c>
      <c r="E1247" t="s">
        <v>29</v>
      </c>
      <c r="G1247" s="154">
        <f>SUM(P1247:W1247)</f>
        <v>0</v>
      </c>
      <c r="H1247" t="s">
        <v>4454</v>
      </c>
      <c r="I1247" t="s">
        <v>85</v>
      </c>
      <c r="J1247" t="s">
        <v>71</v>
      </c>
      <c r="K1247" t="s">
        <v>86</v>
      </c>
      <c r="L1247">
        <v>201</v>
      </c>
      <c r="M1247" t="s">
        <v>73</v>
      </c>
      <c r="N1247" t="s">
        <v>1168</v>
      </c>
      <c r="P1247" s="154">
        <f>IF(ISERROR(VLOOKUP($H1247,Validation!$L$2:$L$64,1,FALSE)),0,1)</f>
        <v>0</v>
      </c>
      <c r="Q1247" s="154">
        <f>IF(ISERROR(VLOOKUP($H1247,Validation!$M$2:$M$64,1,FALSE)),0,1)</f>
        <v>0</v>
      </c>
      <c r="R1247" s="158">
        <f>IF(ISERROR(VLOOKUP($H1247,Validation!$N$2:$N$64,1,FALSE)),0,1)</f>
        <v>0</v>
      </c>
      <c r="S1247" s="154">
        <f>IF(ISERROR(VLOOKUP($H1247,Validation!$O$2:$O$64,1,FALSE)),0,1)</f>
        <v>0</v>
      </c>
      <c r="T1247" s="154">
        <f>IF(ISERROR(VLOOKUP($H1247,Validation!$P$2:$P$64,1,FALSE)),0,1)</f>
        <v>0</v>
      </c>
      <c r="U1247" s="154">
        <f>IF(ISERROR(VLOOKUP($H1247,Validation!$Q$2:$Q$64,1,FALSE)),0,1)</f>
        <v>0</v>
      </c>
      <c r="V1247" s="154">
        <f>IF(ISERROR(VLOOKUP($H1247,Validation!$R$2:$R$64,1,FALSE)),0,1)</f>
        <v>0</v>
      </c>
      <c r="W1247" s="154">
        <f>IF(ISERROR(VLOOKUP($H1247,Validation!$S$2:$S$64,1,FALSE)),0,1)</f>
        <v>0</v>
      </c>
    </row>
    <row r="1248" spans="1:23" ht="15.75" x14ac:dyDescent="0.25">
      <c r="A1248" s="155">
        <v>2014</v>
      </c>
      <c r="B1248">
        <v>6</v>
      </c>
      <c r="C1248">
        <v>24</v>
      </c>
      <c r="D1248">
        <v>174</v>
      </c>
      <c r="E1248" t="s">
        <v>15</v>
      </c>
      <c r="G1248" s="154">
        <f>SUM(P1248:W1248)</f>
        <v>0</v>
      </c>
      <c r="H1248" t="s">
        <v>4455</v>
      </c>
      <c r="I1248" t="s">
        <v>121</v>
      </c>
      <c r="J1248" t="s">
        <v>1151</v>
      </c>
      <c r="K1248" t="s">
        <v>86</v>
      </c>
      <c r="L1248">
        <v>207</v>
      </c>
      <c r="M1248" t="s">
        <v>4456</v>
      </c>
      <c r="N1248" t="s">
        <v>4457</v>
      </c>
      <c r="P1248" s="154">
        <f>IF(ISERROR(VLOOKUP($H1248,Validation!$L$2:$L$64,1,FALSE)),0,1)</f>
        <v>0</v>
      </c>
      <c r="Q1248" s="154">
        <f>IF(ISERROR(VLOOKUP($H1248,Validation!$M$2:$M$64,1,FALSE)),0,1)</f>
        <v>0</v>
      </c>
      <c r="R1248" s="158">
        <f>IF(ISERROR(VLOOKUP($H1248,Validation!$N$2:$N$64,1,FALSE)),0,1)</f>
        <v>0</v>
      </c>
      <c r="S1248" s="154">
        <f>IF(ISERROR(VLOOKUP($H1248,Validation!$O$2:$O$64,1,FALSE)),0,1)</f>
        <v>0</v>
      </c>
      <c r="T1248" s="154">
        <f>IF(ISERROR(VLOOKUP($H1248,Validation!$P$2:$P$64,1,FALSE)),0,1)</f>
        <v>0</v>
      </c>
      <c r="U1248" s="154">
        <f>IF(ISERROR(VLOOKUP($H1248,Validation!$Q$2:$Q$64,1,FALSE)),0,1)</f>
        <v>0</v>
      </c>
      <c r="V1248" s="154">
        <f>IF(ISERROR(VLOOKUP($H1248,Validation!$R$2:$R$64,1,FALSE)),0,1)</f>
        <v>0</v>
      </c>
      <c r="W1248" s="154">
        <f>IF(ISERROR(VLOOKUP($H1248,Validation!$S$2:$S$64,1,FALSE)),0,1)</f>
        <v>0</v>
      </c>
    </row>
    <row r="1249" spans="1:23" ht="15.75" x14ac:dyDescent="0.25">
      <c r="A1249" s="155">
        <v>2014</v>
      </c>
      <c r="B1249">
        <v>6</v>
      </c>
      <c r="C1249">
        <v>25</v>
      </c>
      <c r="D1249">
        <v>175</v>
      </c>
      <c r="E1249" t="s">
        <v>12</v>
      </c>
      <c r="F1249" t="s">
        <v>4458</v>
      </c>
      <c r="G1249" s="154">
        <f>SUM(P1249:W1249)</f>
        <v>0</v>
      </c>
      <c r="H1249" t="s">
        <v>4459</v>
      </c>
      <c r="I1249" t="s">
        <v>79</v>
      </c>
      <c r="J1249" t="s">
        <v>94</v>
      </c>
      <c r="K1249" t="s">
        <v>91</v>
      </c>
      <c r="L1249">
        <v>209</v>
      </c>
      <c r="M1249" t="s">
        <v>98</v>
      </c>
      <c r="N1249" t="s">
        <v>1139</v>
      </c>
      <c r="P1249" s="154">
        <f>IF(ISERROR(VLOOKUP($H1249,Validation!$L$2:$L$64,1,FALSE)),0,1)</f>
        <v>0</v>
      </c>
      <c r="Q1249" s="154">
        <f>IF(ISERROR(VLOOKUP($H1249,Validation!$M$2:$M$64,1,FALSE)),0,1)</f>
        <v>0</v>
      </c>
      <c r="R1249" s="158">
        <f>IF(ISERROR(VLOOKUP($H1249,Validation!$N$2:$N$64,1,FALSE)),0,1)</f>
        <v>0</v>
      </c>
      <c r="S1249" s="154">
        <f>IF(ISERROR(VLOOKUP($H1249,Validation!$O$2:$O$64,1,FALSE)),0,1)</f>
        <v>0</v>
      </c>
      <c r="T1249" s="154">
        <f>IF(ISERROR(VLOOKUP($H1249,Validation!$P$2:$P$64,1,FALSE)),0,1)</f>
        <v>0</v>
      </c>
      <c r="U1249" s="154">
        <f>IF(ISERROR(VLOOKUP($H1249,Validation!$Q$2:$Q$64,1,FALSE)),0,1)</f>
        <v>0</v>
      </c>
      <c r="V1249" s="154">
        <f>IF(ISERROR(VLOOKUP($H1249,Validation!$R$2:$R$64,1,FALSE)),0,1)</f>
        <v>0</v>
      </c>
      <c r="W1249" s="154">
        <f>IF(ISERROR(VLOOKUP($H1249,Validation!$S$2:$S$64,1,FALSE)),0,1)</f>
        <v>0</v>
      </c>
    </row>
    <row r="1250" spans="1:23" ht="15.75" x14ac:dyDescent="0.25">
      <c r="A1250" s="155">
        <v>2014</v>
      </c>
      <c r="B1250">
        <v>6</v>
      </c>
      <c r="C1250">
        <v>26</v>
      </c>
      <c r="D1250">
        <v>176</v>
      </c>
      <c r="E1250" t="s">
        <v>31</v>
      </c>
      <c r="F1250" t="s">
        <v>4460</v>
      </c>
      <c r="G1250" s="154">
        <f>SUM(P1250:W1250)</f>
        <v>0</v>
      </c>
      <c r="H1250" t="s">
        <v>4461</v>
      </c>
      <c r="I1250" t="s">
        <v>90</v>
      </c>
      <c r="J1250" t="s">
        <v>71</v>
      </c>
      <c r="K1250" t="s">
        <v>97</v>
      </c>
      <c r="L1250">
        <v>164</v>
      </c>
      <c r="M1250" t="s">
        <v>87</v>
      </c>
      <c r="N1250" t="s">
        <v>3303</v>
      </c>
      <c r="P1250" s="154">
        <f>IF(ISERROR(VLOOKUP($H1250,Validation!$L$2:$L$64,1,FALSE)),0,1)</f>
        <v>0</v>
      </c>
      <c r="Q1250" s="154">
        <f>IF(ISERROR(VLOOKUP($H1250,Validation!$M$2:$M$64,1,FALSE)),0,1)</f>
        <v>0</v>
      </c>
      <c r="R1250" s="158">
        <f>IF(ISERROR(VLOOKUP($H1250,Validation!$N$2:$N$64,1,FALSE)),0,1)</f>
        <v>0</v>
      </c>
      <c r="S1250" s="154">
        <f>IF(ISERROR(VLOOKUP($H1250,Validation!$O$2:$O$64,1,FALSE)),0,1)</f>
        <v>0</v>
      </c>
      <c r="T1250" s="154">
        <f>IF(ISERROR(VLOOKUP($H1250,Validation!$P$2:$P$64,1,FALSE)),0,1)</f>
        <v>0</v>
      </c>
      <c r="U1250" s="154">
        <f>IF(ISERROR(VLOOKUP($H1250,Validation!$Q$2:$Q$64,1,FALSE)),0,1)</f>
        <v>0</v>
      </c>
      <c r="V1250" s="154">
        <f>IF(ISERROR(VLOOKUP($H1250,Validation!$R$2:$R$64,1,FALSE)),0,1)</f>
        <v>0</v>
      </c>
      <c r="W1250" s="154">
        <f>IF(ISERROR(VLOOKUP($H1250,Validation!$S$2:$S$64,1,FALSE)),0,1)</f>
        <v>0</v>
      </c>
    </row>
    <row r="1251" spans="1:23" ht="15.75" x14ac:dyDescent="0.25">
      <c r="A1251" s="155">
        <v>2014</v>
      </c>
      <c r="B1251">
        <v>6</v>
      </c>
      <c r="C1251">
        <v>27</v>
      </c>
      <c r="D1251">
        <v>177</v>
      </c>
      <c r="E1251" t="s">
        <v>22</v>
      </c>
      <c r="G1251" s="154">
        <f>SUM(P1251:W1251)</f>
        <v>0</v>
      </c>
      <c r="H1251" t="s">
        <v>4462</v>
      </c>
      <c r="I1251" t="s">
        <v>121</v>
      </c>
      <c r="J1251" t="s">
        <v>74</v>
      </c>
      <c r="K1251" t="s">
        <v>86</v>
      </c>
      <c r="L1251">
        <v>180</v>
      </c>
      <c r="M1251" t="s">
        <v>93</v>
      </c>
      <c r="N1251" t="s">
        <v>3542</v>
      </c>
      <c r="P1251" s="154">
        <f>IF(ISERROR(VLOOKUP($H1251,Validation!$L$2:$L$64,1,FALSE)),0,1)</f>
        <v>0</v>
      </c>
      <c r="Q1251" s="154">
        <f>IF(ISERROR(VLOOKUP($H1251,Validation!$M$2:$M$64,1,FALSE)),0,1)</f>
        <v>0</v>
      </c>
      <c r="R1251" s="158">
        <f>IF(ISERROR(VLOOKUP($H1251,Validation!$N$2:$N$64,1,FALSE)),0,1)</f>
        <v>0</v>
      </c>
      <c r="S1251" s="154">
        <f>IF(ISERROR(VLOOKUP($H1251,Validation!$O$2:$O$64,1,FALSE)),0,1)</f>
        <v>0</v>
      </c>
      <c r="T1251" s="154">
        <f>IF(ISERROR(VLOOKUP($H1251,Validation!$P$2:$P$64,1,FALSE)),0,1)</f>
        <v>0</v>
      </c>
      <c r="U1251" s="154">
        <f>IF(ISERROR(VLOOKUP($H1251,Validation!$Q$2:$Q$64,1,FALSE)),0,1)</f>
        <v>0</v>
      </c>
      <c r="V1251" s="154">
        <f>IF(ISERROR(VLOOKUP($H1251,Validation!$R$2:$R$64,1,FALSE)),0,1)</f>
        <v>0</v>
      </c>
      <c r="W1251" s="154">
        <f>IF(ISERROR(VLOOKUP($H1251,Validation!$S$2:$S$64,1,FALSE)),0,1)</f>
        <v>0</v>
      </c>
    </row>
    <row r="1252" spans="1:23" ht="15.75" x14ac:dyDescent="0.25">
      <c r="A1252" s="155">
        <v>2014</v>
      </c>
      <c r="B1252">
        <v>6</v>
      </c>
      <c r="C1252">
        <v>28</v>
      </c>
      <c r="D1252">
        <v>178</v>
      </c>
      <c r="E1252" t="s">
        <v>13</v>
      </c>
      <c r="G1252" s="154">
        <f>SUM(P1252:W1252)</f>
        <v>0</v>
      </c>
      <c r="H1252" t="s">
        <v>4463</v>
      </c>
      <c r="I1252" t="s">
        <v>70</v>
      </c>
      <c r="J1252" t="s">
        <v>71</v>
      </c>
      <c r="K1252" t="s">
        <v>78</v>
      </c>
      <c r="L1252">
        <v>149</v>
      </c>
      <c r="M1252" t="s">
        <v>1186</v>
      </c>
      <c r="N1252" t="s">
        <v>4464</v>
      </c>
      <c r="P1252" s="154">
        <f>IF(ISERROR(VLOOKUP($H1252,Validation!$L$2:$L$64,1,FALSE)),0,1)</f>
        <v>0</v>
      </c>
      <c r="Q1252" s="154">
        <f>IF(ISERROR(VLOOKUP($H1252,Validation!$M$2:$M$64,1,FALSE)),0,1)</f>
        <v>0</v>
      </c>
      <c r="R1252" s="158">
        <f>IF(ISERROR(VLOOKUP($H1252,Validation!$N$2:$N$64,1,FALSE)),0,1)</f>
        <v>0</v>
      </c>
      <c r="S1252" s="154">
        <f>IF(ISERROR(VLOOKUP($H1252,Validation!$O$2:$O$64,1,FALSE)),0,1)</f>
        <v>0</v>
      </c>
      <c r="T1252" s="154">
        <f>IF(ISERROR(VLOOKUP($H1252,Validation!$P$2:$P$64,1,FALSE)),0,1)</f>
        <v>0</v>
      </c>
      <c r="U1252" s="154">
        <f>IF(ISERROR(VLOOKUP($H1252,Validation!$Q$2:$Q$64,1,FALSE)),0,1)</f>
        <v>0</v>
      </c>
      <c r="V1252" s="154">
        <f>IF(ISERROR(VLOOKUP($H1252,Validation!$R$2:$R$64,1,FALSE)),0,1)</f>
        <v>0</v>
      </c>
      <c r="W1252" s="154">
        <f>IF(ISERROR(VLOOKUP($H1252,Validation!$S$2:$S$64,1,FALSE)),0,1)</f>
        <v>0</v>
      </c>
    </row>
    <row r="1253" spans="1:23" ht="15.75" x14ac:dyDescent="0.25">
      <c r="A1253" s="155">
        <v>2014</v>
      </c>
      <c r="B1253">
        <v>6</v>
      </c>
      <c r="C1253">
        <v>29</v>
      </c>
      <c r="D1253">
        <v>179</v>
      </c>
      <c r="E1253" t="s">
        <v>13</v>
      </c>
      <c r="F1253" t="s">
        <v>4465</v>
      </c>
      <c r="G1253" s="154">
        <f>SUM(P1253:W1253)</f>
        <v>0</v>
      </c>
      <c r="H1253" t="s">
        <v>4466</v>
      </c>
      <c r="I1253" t="s">
        <v>121</v>
      </c>
      <c r="J1253" t="s">
        <v>81</v>
      </c>
      <c r="K1253" t="s">
        <v>100</v>
      </c>
      <c r="L1253">
        <v>211</v>
      </c>
      <c r="M1253" t="s">
        <v>92</v>
      </c>
      <c r="N1253" t="s">
        <v>3297</v>
      </c>
      <c r="P1253" s="154">
        <f>IF(ISERROR(VLOOKUP($H1253,Validation!$L$2:$L$64,1,FALSE)),0,1)</f>
        <v>0</v>
      </c>
      <c r="Q1253" s="154">
        <f>IF(ISERROR(VLOOKUP($H1253,Validation!$M$2:$M$64,1,FALSE)),0,1)</f>
        <v>0</v>
      </c>
      <c r="R1253" s="158">
        <f>IF(ISERROR(VLOOKUP($H1253,Validation!$N$2:$N$64,1,FALSE)),0,1)</f>
        <v>0</v>
      </c>
      <c r="S1253" s="154">
        <f>IF(ISERROR(VLOOKUP($H1253,Validation!$O$2:$O$64,1,FALSE)),0,1)</f>
        <v>0</v>
      </c>
      <c r="T1253" s="154">
        <f>IF(ISERROR(VLOOKUP($H1253,Validation!$P$2:$P$64,1,FALSE)),0,1)</f>
        <v>0</v>
      </c>
      <c r="U1253" s="154">
        <f>IF(ISERROR(VLOOKUP($H1253,Validation!$Q$2:$Q$64,1,FALSE)),0,1)</f>
        <v>0</v>
      </c>
      <c r="V1253" s="154">
        <f>IF(ISERROR(VLOOKUP($H1253,Validation!$R$2:$R$64,1,FALSE)),0,1)</f>
        <v>0</v>
      </c>
      <c r="W1253" s="154">
        <f>IF(ISERROR(VLOOKUP($H1253,Validation!$S$2:$S$64,1,FALSE)),0,1)</f>
        <v>0</v>
      </c>
    </row>
    <row r="1254" spans="1:23" ht="15.75" x14ac:dyDescent="0.25">
      <c r="A1254" s="155">
        <v>2014</v>
      </c>
      <c r="B1254">
        <v>6</v>
      </c>
      <c r="C1254">
        <v>30</v>
      </c>
      <c r="D1254">
        <v>180</v>
      </c>
      <c r="E1254" t="s">
        <v>20</v>
      </c>
      <c r="G1254" s="154">
        <f>SUM(P1254:W1254)</f>
        <v>0</v>
      </c>
      <c r="H1254" t="s">
        <v>4467</v>
      </c>
      <c r="I1254" t="s">
        <v>90</v>
      </c>
      <c r="J1254" t="s">
        <v>71</v>
      </c>
      <c r="K1254" t="s">
        <v>86</v>
      </c>
      <c r="L1254">
        <v>190</v>
      </c>
      <c r="M1254" t="s">
        <v>73</v>
      </c>
      <c r="N1254" t="s">
        <v>4308</v>
      </c>
      <c r="P1254" s="154">
        <f>IF(ISERROR(VLOOKUP($H1254,Validation!$L$2:$L$64,1,FALSE)),0,1)</f>
        <v>0</v>
      </c>
      <c r="Q1254" s="154">
        <f>IF(ISERROR(VLOOKUP($H1254,Validation!$M$2:$M$64,1,FALSE)),0,1)</f>
        <v>0</v>
      </c>
      <c r="R1254" s="158">
        <f>IF(ISERROR(VLOOKUP($H1254,Validation!$N$2:$N$64,1,FALSE)),0,1)</f>
        <v>0</v>
      </c>
      <c r="S1254" s="154">
        <f>IF(ISERROR(VLOOKUP($H1254,Validation!$O$2:$O$64,1,FALSE)),0,1)</f>
        <v>0</v>
      </c>
      <c r="T1254" s="154">
        <f>IF(ISERROR(VLOOKUP($H1254,Validation!$P$2:$P$64,1,FALSE)),0,1)</f>
        <v>0</v>
      </c>
      <c r="U1254" s="154">
        <f>IF(ISERROR(VLOOKUP($H1254,Validation!$Q$2:$Q$64,1,FALSE)),0,1)</f>
        <v>0</v>
      </c>
      <c r="V1254" s="154">
        <f>IF(ISERROR(VLOOKUP($H1254,Validation!$R$2:$R$64,1,FALSE)),0,1)</f>
        <v>0</v>
      </c>
      <c r="W1254" s="154">
        <f>IF(ISERROR(VLOOKUP($H1254,Validation!$S$2:$S$64,1,FALSE)),0,1)</f>
        <v>0</v>
      </c>
    </row>
    <row r="1255" spans="1:23" ht="15.75" x14ac:dyDescent="0.25">
      <c r="A1255" s="155">
        <v>2014</v>
      </c>
      <c r="B1255">
        <v>7</v>
      </c>
      <c r="C1255">
        <v>1</v>
      </c>
      <c r="D1255">
        <v>181</v>
      </c>
      <c r="E1255" t="s">
        <v>10</v>
      </c>
      <c r="G1255" s="154">
        <f>SUM(P1255:W1255)</f>
        <v>0</v>
      </c>
      <c r="H1255" t="s">
        <v>4468</v>
      </c>
      <c r="I1255" t="s">
        <v>85</v>
      </c>
      <c r="J1255" t="s">
        <v>94</v>
      </c>
      <c r="K1255" t="s">
        <v>120</v>
      </c>
      <c r="L1255">
        <v>157</v>
      </c>
      <c r="M1255" t="s">
        <v>98</v>
      </c>
      <c r="N1255" t="s">
        <v>3601</v>
      </c>
      <c r="P1255" s="154">
        <f>IF(ISERROR(VLOOKUP($H1255,Validation!$L$2:$L$64,1,FALSE)),0,1)</f>
        <v>0</v>
      </c>
      <c r="Q1255" s="154">
        <f>IF(ISERROR(VLOOKUP($H1255,Validation!$M$2:$M$64,1,FALSE)),0,1)</f>
        <v>0</v>
      </c>
      <c r="R1255" s="158">
        <f>IF(ISERROR(VLOOKUP($H1255,Validation!$N$2:$N$64,1,FALSE)),0,1)</f>
        <v>0</v>
      </c>
      <c r="S1255" s="154">
        <f>IF(ISERROR(VLOOKUP($H1255,Validation!$O$2:$O$64,1,FALSE)),0,1)</f>
        <v>0</v>
      </c>
      <c r="T1255" s="154">
        <f>IF(ISERROR(VLOOKUP($H1255,Validation!$P$2:$P$64,1,FALSE)),0,1)</f>
        <v>0</v>
      </c>
      <c r="U1255" s="154">
        <f>IF(ISERROR(VLOOKUP($H1255,Validation!$Q$2:$Q$64,1,FALSE)),0,1)</f>
        <v>0</v>
      </c>
      <c r="V1255" s="154">
        <f>IF(ISERROR(VLOOKUP($H1255,Validation!$R$2:$R$64,1,FALSE)),0,1)</f>
        <v>0</v>
      </c>
      <c r="W1255" s="154">
        <f>IF(ISERROR(VLOOKUP($H1255,Validation!$S$2:$S$64,1,FALSE)),0,1)</f>
        <v>0</v>
      </c>
    </row>
    <row r="1256" spans="1:23" ht="15.75" x14ac:dyDescent="0.25">
      <c r="A1256" s="155">
        <v>2014</v>
      </c>
      <c r="B1256">
        <v>7</v>
      </c>
      <c r="C1256">
        <v>2</v>
      </c>
      <c r="D1256">
        <v>182</v>
      </c>
      <c r="E1256" t="s">
        <v>19</v>
      </c>
      <c r="F1256" t="s">
        <v>4469</v>
      </c>
      <c r="G1256" s="154">
        <f>SUM(P1256:W1256)</f>
        <v>0</v>
      </c>
      <c r="H1256" t="s">
        <v>4470</v>
      </c>
      <c r="I1256" t="s">
        <v>121</v>
      </c>
      <c r="J1256" t="s">
        <v>94</v>
      </c>
      <c r="K1256" t="s">
        <v>101</v>
      </c>
      <c r="L1256">
        <v>202</v>
      </c>
      <c r="M1256" t="s">
        <v>3612</v>
      </c>
      <c r="N1256" t="s">
        <v>4471</v>
      </c>
      <c r="P1256" s="154">
        <f>IF(ISERROR(VLOOKUP($H1256,Validation!$L$2:$L$64,1,FALSE)),0,1)</f>
        <v>0</v>
      </c>
      <c r="Q1256" s="154">
        <f>IF(ISERROR(VLOOKUP($H1256,Validation!$M$2:$M$64,1,FALSE)),0,1)</f>
        <v>0</v>
      </c>
      <c r="R1256" s="158">
        <f>IF(ISERROR(VLOOKUP($H1256,Validation!$N$2:$N$64,1,FALSE)),0,1)</f>
        <v>0</v>
      </c>
      <c r="S1256" s="154">
        <f>IF(ISERROR(VLOOKUP($H1256,Validation!$O$2:$O$64,1,FALSE)),0,1)</f>
        <v>0</v>
      </c>
      <c r="T1256" s="154">
        <f>IF(ISERROR(VLOOKUP($H1256,Validation!$P$2:$P$64,1,FALSE)),0,1)</f>
        <v>0</v>
      </c>
      <c r="U1256" s="154">
        <f>IF(ISERROR(VLOOKUP($H1256,Validation!$Q$2:$Q$64,1,FALSE)),0,1)</f>
        <v>0</v>
      </c>
      <c r="V1256" s="154">
        <f>IF(ISERROR(VLOOKUP($H1256,Validation!$R$2:$R$64,1,FALSE)),0,1)</f>
        <v>0</v>
      </c>
      <c r="W1256" s="154">
        <f>IF(ISERROR(VLOOKUP($H1256,Validation!$S$2:$S$64,1,FALSE)),0,1)</f>
        <v>0</v>
      </c>
    </row>
    <row r="1257" spans="1:23" ht="15.75" x14ac:dyDescent="0.25">
      <c r="A1257" s="155">
        <v>2014</v>
      </c>
      <c r="B1257">
        <v>7</v>
      </c>
      <c r="C1257">
        <v>3</v>
      </c>
      <c r="D1257">
        <v>183</v>
      </c>
      <c r="E1257" t="s">
        <v>18</v>
      </c>
      <c r="G1257" s="154">
        <f>SUM(P1257:W1257)</f>
        <v>0</v>
      </c>
      <c r="H1257" t="s">
        <v>4472</v>
      </c>
      <c r="I1257" t="s">
        <v>121</v>
      </c>
      <c r="J1257" t="s">
        <v>71</v>
      </c>
      <c r="K1257" t="s">
        <v>75</v>
      </c>
      <c r="L1257">
        <v>205</v>
      </c>
      <c r="M1257" t="s">
        <v>87</v>
      </c>
      <c r="N1257" t="s">
        <v>3402</v>
      </c>
      <c r="P1257" s="154">
        <f>IF(ISERROR(VLOOKUP($H1257,Validation!$L$2:$L$64,1,FALSE)),0,1)</f>
        <v>0</v>
      </c>
      <c r="Q1257" s="154">
        <f>IF(ISERROR(VLOOKUP($H1257,Validation!$M$2:$M$64,1,FALSE)),0,1)</f>
        <v>0</v>
      </c>
      <c r="R1257" s="158">
        <f>IF(ISERROR(VLOOKUP($H1257,Validation!$N$2:$N$64,1,FALSE)),0,1)</f>
        <v>0</v>
      </c>
      <c r="S1257" s="154">
        <f>IF(ISERROR(VLOOKUP($H1257,Validation!$O$2:$O$64,1,FALSE)),0,1)</f>
        <v>0</v>
      </c>
      <c r="T1257" s="154">
        <f>IF(ISERROR(VLOOKUP($H1257,Validation!$P$2:$P$64,1,FALSE)),0,1)</f>
        <v>0</v>
      </c>
      <c r="U1257" s="154">
        <f>IF(ISERROR(VLOOKUP($H1257,Validation!$Q$2:$Q$64,1,FALSE)),0,1)</f>
        <v>0</v>
      </c>
      <c r="V1257" s="154">
        <f>IF(ISERROR(VLOOKUP($H1257,Validation!$R$2:$R$64,1,FALSE)),0,1)</f>
        <v>0</v>
      </c>
      <c r="W1257" s="154">
        <f>IF(ISERROR(VLOOKUP($H1257,Validation!$S$2:$S$64,1,FALSE)),0,1)</f>
        <v>0</v>
      </c>
    </row>
    <row r="1258" spans="1:23" ht="15.75" x14ac:dyDescent="0.25">
      <c r="A1258" s="155">
        <v>2014</v>
      </c>
      <c r="B1258">
        <v>7</v>
      </c>
      <c r="C1258">
        <v>4</v>
      </c>
      <c r="D1258">
        <v>184</v>
      </c>
      <c r="E1258" t="s">
        <v>12</v>
      </c>
      <c r="G1258" s="154">
        <f>SUM(P1258:W1258)</f>
        <v>0</v>
      </c>
      <c r="H1258" t="s">
        <v>4473</v>
      </c>
      <c r="I1258" t="s">
        <v>85</v>
      </c>
      <c r="J1258" t="s">
        <v>74</v>
      </c>
      <c r="K1258" t="s">
        <v>77</v>
      </c>
      <c r="L1258">
        <v>216</v>
      </c>
      <c r="M1258" t="s">
        <v>82</v>
      </c>
      <c r="N1258" t="s">
        <v>3336</v>
      </c>
      <c r="P1258" s="154">
        <f>IF(ISERROR(VLOOKUP($H1258,Validation!$L$2:$L$64,1,FALSE)),0,1)</f>
        <v>0</v>
      </c>
      <c r="Q1258" s="154">
        <f>IF(ISERROR(VLOOKUP($H1258,Validation!$M$2:$M$64,1,FALSE)),0,1)</f>
        <v>0</v>
      </c>
      <c r="R1258" s="158">
        <f>IF(ISERROR(VLOOKUP($H1258,Validation!$N$2:$N$64,1,FALSE)),0,1)</f>
        <v>0</v>
      </c>
      <c r="S1258" s="154">
        <f>IF(ISERROR(VLOOKUP($H1258,Validation!$O$2:$O$64,1,FALSE)),0,1)</f>
        <v>0</v>
      </c>
      <c r="T1258" s="154">
        <f>IF(ISERROR(VLOOKUP($H1258,Validation!$P$2:$P$64,1,FALSE)),0,1)</f>
        <v>0</v>
      </c>
      <c r="U1258" s="154">
        <f>IF(ISERROR(VLOOKUP($H1258,Validation!$Q$2:$Q$64,1,FALSE)),0,1)</f>
        <v>0</v>
      </c>
      <c r="V1258" s="154">
        <f>IF(ISERROR(VLOOKUP($H1258,Validation!$R$2:$R$64,1,FALSE)),0,1)</f>
        <v>0</v>
      </c>
      <c r="W1258" s="154">
        <f>IF(ISERROR(VLOOKUP($H1258,Validation!$S$2:$S$64,1,FALSE)),0,1)</f>
        <v>0</v>
      </c>
    </row>
    <row r="1259" spans="1:23" ht="15.75" x14ac:dyDescent="0.25">
      <c r="A1259" s="155">
        <v>2014</v>
      </c>
      <c r="B1259">
        <v>7</v>
      </c>
      <c r="C1259">
        <v>5</v>
      </c>
      <c r="D1259">
        <v>185</v>
      </c>
      <c r="E1259" t="s">
        <v>32</v>
      </c>
      <c r="F1259" t="s">
        <v>4306</v>
      </c>
      <c r="G1259" s="154">
        <f>SUM(P1259:W1259)</f>
        <v>0</v>
      </c>
      <c r="H1259" t="s">
        <v>4474</v>
      </c>
      <c r="I1259" t="s">
        <v>70</v>
      </c>
      <c r="J1259" t="s">
        <v>74</v>
      </c>
      <c r="K1259" t="s">
        <v>72</v>
      </c>
      <c r="L1259">
        <v>192</v>
      </c>
      <c r="M1259" t="s">
        <v>87</v>
      </c>
      <c r="N1259" t="s">
        <v>3389</v>
      </c>
      <c r="P1259" s="154">
        <f>IF(ISERROR(VLOOKUP($H1259,Validation!$L$2:$L$64,1,FALSE)),0,1)</f>
        <v>0</v>
      </c>
      <c r="Q1259" s="154">
        <f>IF(ISERROR(VLOOKUP($H1259,Validation!$M$2:$M$64,1,FALSE)),0,1)</f>
        <v>0</v>
      </c>
      <c r="R1259" s="158">
        <f>IF(ISERROR(VLOOKUP($H1259,Validation!$N$2:$N$64,1,FALSE)),0,1)</f>
        <v>0</v>
      </c>
      <c r="S1259" s="154">
        <f>IF(ISERROR(VLOOKUP($H1259,Validation!$O$2:$O$64,1,FALSE)),0,1)</f>
        <v>0</v>
      </c>
      <c r="T1259" s="154">
        <f>IF(ISERROR(VLOOKUP($H1259,Validation!$P$2:$P$64,1,FALSE)),0,1)</f>
        <v>0</v>
      </c>
      <c r="U1259" s="154">
        <f>IF(ISERROR(VLOOKUP($H1259,Validation!$Q$2:$Q$64,1,FALSE)),0,1)</f>
        <v>0</v>
      </c>
      <c r="V1259" s="154">
        <f>IF(ISERROR(VLOOKUP($H1259,Validation!$R$2:$R$64,1,FALSE)),0,1)</f>
        <v>0</v>
      </c>
      <c r="W1259" s="154">
        <f>IF(ISERROR(VLOOKUP($H1259,Validation!$S$2:$S$64,1,FALSE)),0,1)</f>
        <v>0</v>
      </c>
    </row>
    <row r="1260" spans="1:23" ht="15.75" x14ac:dyDescent="0.25">
      <c r="A1260" s="155">
        <v>2014</v>
      </c>
      <c r="B1260">
        <v>7</v>
      </c>
      <c r="C1260">
        <v>6</v>
      </c>
      <c r="D1260">
        <v>186</v>
      </c>
      <c r="E1260" t="s">
        <v>34</v>
      </c>
      <c r="G1260" s="154">
        <f>SUM(P1260:W1260)</f>
        <v>0</v>
      </c>
      <c r="H1260" t="s">
        <v>4475</v>
      </c>
      <c r="I1260" t="s">
        <v>79</v>
      </c>
      <c r="J1260" t="s">
        <v>71</v>
      </c>
      <c r="K1260" t="s">
        <v>77</v>
      </c>
      <c r="L1260">
        <v>240</v>
      </c>
      <c r="M1260" t="s">
        <v>82</v>
      </c>
      <c r="N1260" t="s">
        <v>3549</v>
      </c>
      <c r="P1260" s="154">
        <f>IF(ISERROR(VLOOKUP($H1260,Validation!$L$2:$L$64,1,FALSE)),0,1)</f>
        <v>0</v>
      </c>
      <c r="Q1260" s="154">
        <f>IF(ISERROR(VLOOKUP($H1260,Validation!$M$2:$M$64,1,FALSE)),0,1)</f>
        <v>0</v>
      </c>
      <c r="R1260" s="158">
        <f>IF(ISERROR(VLOOKUP($H1260,Validation!$N$2:$N$64,1,FALSE)),0,1)</f>
        <v>0</v>
      </c>
      <c r="S1260" s="154">
        <f>IF(ISERROR(VLOOKUP($H1260,Validation!$O$2:$O$64,1,FALSE)),0,1)</f>
        <v>0</v>
      </c>
      <c r="T1260" s="154">
        <f>IF(ISERROR(VLOOKUP($H1260,Validation!$P$2:$P$64,1,FALSE)),0,1)</f>
        <v>0</v>
      </c>
      <c r="U1260" s="154">
        <f>IF(ISERROR(VLOOKUP($H1260,Validation!$Q$2:$Q$64,1,FALSE)),0,1)</f>
        <v>0</v>
      </c>
      <c r="V1260" s="154">
        <f>IF(ISERROR(VLOOKUP($H1260,Validation!$R$2:$R$64,1,FALSE)),0,1)</f>
        <v>0</v>
      </c>
      <c r="W1260" s="154">
        <f>IF(ISERROR(VLOOKUP($H1260,Validation!$S$2:$S$64,1,FALSE)),0,1)</f>
        <v>0</v>
      </c>
    </row>
    <row r="1261" spans="1:23" ht="15.75" x14ac:dyDescent="0.25">
      <c r="A1261" s="155">
        <v>2014</v>
      </c>
      <c r="B1261">
        <v>7</v>
      </c>
      <c r="C1261">
        <v>7</v>
      </c>
      <c r="D1261">
        <v>187</v>
      </c>
      <c r="E1261" t="s">
        <v>11</v>
      </c>
      <c r="G1261" s="154">
        <f>SUM(P1261:W1261)</f>
        <v>0</v>
      </c>
      <c r="H1261" t="s">
        <v>4476</v>
      </c>
      <c r="I1261" t="s">
        <v>79</v>
      </c>
      <c r="J1261" t="s">
        <v>71</v>
      </c>
      <c r="K1261" t="s">
        <v>72</v>
      </c>
      <c r="L1261">
        <v>166</v>
      </c>
      <c r="M1261" t="s">
        <v>73</v>
      </c>
      <c r="N1261" t="s">
        <v>1076</v>
      </c>
      <c r="P1261" s="154">
        <f>IF(ISERROR(VLOOKUP($H1261,Validation!$L$2:$L$64,1,FALSE)),0,1)</f>
        <v>0</v>
      </c>
      <c r="Q1261" s="154">
        <f>IF(ISERROR(VLOOKUP($H1261,Validation!$M$2:$M$64,1,FALSE)),0,1)</f>
        <v>0</v>
      </c>
      <c r="R1261" s="158">
        <f>IF(ISERROR(VLOOKUP($H1261,Validation!$N$2:$N$64,1,FALSE)),0,1)</f>
        <v>0</v>
      </c>
      <c r="S1261" s="154">
        <f>IF(ISERROR(VLOOKUP($H1261,Validation!$O$2:$O$64,1,FALSE)),0,1)</f>
        <v>0</v>
      </c>
      <c r="T1261" s="154">
        <f>IF(ISERROR(VLOOKUP($H1261,Validation!$P$2:$P$64,1,FALSE)),0,1)</f>
        <v>0</v>
      </c>
      <c r="U1261" s="154">
        <f>IF(ISERROR(VLOOKUP($H1261,Validation!$Q$2:$Q$64,1,FALSE)),0,1)</f>
        <v>0</v>
      </c>
      <c r="V1261" s="154">
        <f>IF(ISERROR(VLOOKUP($H1261,Validation!$R$2:$R$64,1,FALSE)),0,1)</f>
        <v>0</v>
      </c>
      <c r="W1261" s="154">
        <f>IF(ISERROR(VLOOKUP($H1261,Validation!$S$2:$S$64,1,FALSE)),0,1)</f>
        <v>0</v>
      </c>
    </row>
    <row r="1262" spans="1:23" ht="15.75" x14ac:dyDescent="0.25">
      <c r="A1262" s="155">
        <v>2014</v>
      </c>
      <c r="B1262">
        <v>7</v>
      </c>
      <c r="C1262">
        <v>8</v>
      </c>
      <c r="D1262">
        <v>188</v>
      </c>
      <c r="E1262" t="s">
        <v>33</v>
      </c>
      <c r="G1262" s="154">
        <f>SUM(P1262:W1262)</f>
        <v>0</v>
      </c>
      <c r="H1262" t="s">
        <v>4477</v>
      </c>
      <c r="I1262" t="s">
        <v>90</v>
      </c>
      <c r="J1262" t="s">
        <v>94</v>
      </c>
      <c r="K1262" t="s">
        <v>91</v>
      </c>
      <c r="L1262">
        <v>191</v>
      </c>
      <c r="M1262" t="s">
        <v>98</v>
      </c>
      <c r="N1262" t="s">
        <v>3319</v>
      </c>
      <c r="P1262" s="154">
        <f>IF(ISERROR(VLOOKUP($H1262,Validation!$L$2:$L$64,1,FALSE)),0,1)</f>
        <v>0</v>
      </c>
      <c r="Q1262" s="154">
        <f>IF(ISERROR(VLOOKUP($H1262,Validation!$M$2:$M$64,1,FALSE)),0,1)</f>
        <v>0</v>
      </c>
      <c r="R1262" s="158">
        <f>IF(ISERROR(VLOOKUP($H1262,Validation!$N$2:$N$64,1,FALSE)),0,1)</f>
        <v>0</v>
      </c>
      <c r="S1262" s="154">
        <f>IF(ISERROR(VLOOKUP($H1262,Validation!$O$2:$O$64,1,FALSE)),0,1)</f>
        <v>0</v>
      </c>
      <c r="T1262" s="154">
        <f>IF(ISERROR(VLOOKUP($H1262,Validation!$P$2:$P$64,1,FALSE)),0,1)</f>
        <v>0</v>
      </c>
      <c r="U1262" s="154">
        <f>IF(ISERROR(VLOOKUP($H1262,Validation!$Q$2:$Q$64,1,FALSE)),0,1)</f>
        <v>0</v>
      </c>
      <c r="V1262" s="154">
        <f>IF(ISERROR(VLOOKUP($H1262,Validation!$R$2:$R$64,1,FALSE)),0,1)</f>
        <v>0</v>
      </c>
      <c r="W1262" s="154">
        <f>IF(ISERROR(VLOOKUP($H1262,Validation!$S$2:$S$64,1,FALSE)),0,1)</f>
        <v>0</v>
      </c>
    </row>
    <row r="1263" spans="1:23" ht="15.75" x14ac:dyDescent="0.25">
      <c r="A1263" s="155">
        <v>2014</v>
      </c>
      <c r="B1263">
        <v>7</v>
      </c>
      <c r="C1263">
        <v>9</v>
      </c>
      <c r="D1263">
        <v>189</v>
      </c>
      <c r="E1263" t="s">
        <v>27</v>
      </c>
      <c r="F1263" t="s">
        <v>4478</v>
      </c>
      <c r="G1263" s="154">
        <f>SUM(P1263:W1263)</f>
        <v>0</v>
      </c>
      <c r="H1263" t="s">
        <v>4479</v>
      </c>
      <c r="I1263" t="s">
        <v>79</v>
      </c>
      <c r="J1263" t="s">
        <v>71</v>
      </c>
      <c r="K1263" t="s">
        <v>86</v>
      </c>
      <c r="L1263">
        <v>191</v>
      </c>
      <c r="M1263" t="s">
        <v>3364</v>
      </c>
      <c r="N1263" t="s">
        <v>4149</v>
      </c>
      <c r="P1263" s="154">
        <f>IF(ISERROR(VLOOKUP($H1263,Validation!$L$2:$L$64,1,FALSE)),0,1)</f>
        <v>0</v>
      </c>
      <c r="Q1263" s="154">
        <f>IF(ISERROR(VLOOKUP($H1263,Validation!$M$2:$M$64,1,FALSE)),0,1)</f>
        <v>0</v>
      </c>
      <c r="R1263" s="158">
        <f>IF(ISERROR(VLOOKUP($H1263,Validation!$N$2:$N$64,1,FALSE)),0,1)</f>
        <v>0</v>
      </c>
      <c r="S1263" s="154">
        <f>IF(ISERROR(VLOOKUP($H1263,Validation!$O$2:$O$64,1,FALSE)),0,1)</f>
        <v>0</v>
      </c>
      <c r="T1263" s="154">
        <f>IF(ISERROR(VLOOKUP($H1263,Validation!$P$2:$P$64,1,FALSE)),0,1)</f>
        <v>0</v>
      </c>
      <c r="U1263" s="154">
        <f>IF(ISERROR(VLOOKUP($H1263,Validation!$Q$2:$Q$64,1,FALSE)),0,1)</f>
        <v>0</v>
      </c>
      <c r="V1263" s="154">
        <f>IF(ISERROR(VLOOKUP($H1263,Validation!$R$2:$R$64,1,FALSE)),0,1)</f>
        <v>0</v>
      </c>
      <c r="W1263" s="154">
        <f>IF(ISERROR(VLOOKUP($H1263,Validation!$S$2:$S$64,1,FALSE)),0,1)</f>
        <v>0</v>
      </c>
    </row>
    <row r="1264" spans="1:23" ht="15.75" x14ac:dyDescent="0.25">
      <c r="A1264" s="155">
        <v>2014</v>
      </c>
      <c r="B1264">
        <v>7</v>
      </c>
      <c r="C1264">
        <v>10</v>
      </c>
      <c r="D1264">
        <v>190</v>
      </c>
      <c r="E1264" t="s">
        <v>27</v>
      </c>
      <c r="G1264" s="154">
        <f>SUM(P1264:W1264)</f>
        <v>0</v>
      </c>
      <c r="H1264" t="s">
        <v>630</v>
      </c>
      <c r="I1264" t="s">
        <v>90</v>
      </c>
      <c r="J1264" t="s">
        <v>71</v>
      </c>
      <c r="K1264" t="s">
        <v>78</v>
      </c>
      <c r="L1264">
        <v>166</v>
      </c>
      <c r="M1264" t="s">
        <v>87</v>
      </c>
      <c r="N1264" t="s">
        <v>3306</v>
      </c>
      <c r="P1264" s="154">
        <f>IF(ISERROR(VLOOKUP($H1264,Validation!$L$2:$L$64,1,FALSE)),0,1)</f>
        <v>0</v>
      </c>
      <c r="Q1264" s="154">
        <f>IF(ISERROR(VLOOKUP($H1264,Validation!$M$2:$M$64,1,FALSE)),0,1)</f>
        <v>0</v>
      </c>
      <c r="R1264" s="158">
        <f>IF(ISERROR(VLOOKUP($H1264,Validation!$N$2:$N$64,1,FALSE)),0,1)</f>
        <v>0</v>
      </c>
      <c r="S1264" s="154">
        <f>IF(ISERROR(VLOOKUP($H1264,Validation!$O$2:$O$64,1,FALSE)),0,1)</f>
        <v>0</v>
      </c>
      <c r="T1264" s="154">
        <f>IF(ISERROR(VLOOKUP($H1264,Validation!$P$2:$P$64,1,FALSE)),0,1)</f>
        <v>0</v>
      </c>
      <c r="U1264" s="154">
        <f>IF(ISERROR(VLOOKUP($H1264,Validation!$Q$2:$Q$64,1,FALSE)),0,1)</f>
        <v>0</v>
      </c>
      <c r="V1264" s="154">
        <f>IF(ISERROR(VLOOKUP($H1264,Validation!$R$2:$R$64,1,FALSE)),0,1)</f>
        <v>0</v>
      </c>
      <c r="W1264" s="154">
        <f>IF(ISERROR(VLOOKUP($H1264,Validation!$S$2:$S$64,1,FALSE)),0,1)</f>
        <v>0</v>
      </c>
    </row>
    <row r="1265" spans="1:23" ht="15.75" x14ac:dyDescent="0.25">
      <c r="A1265" s="155">
        <v>2014</v>
      </c>
      <c r="B1265">
        <v>7</v>
      </c>
      <c r="C1265">
        <v>11</v>
      </c>
      <c r="D1265">
        <v>191</v>
      </c>
      <c r="E1265" t="s">
        <v>61</v>
      </c>
      <c r="F1265" t="s">
        <v>4480</v>
      </c>
      <c r="G1265" s="154">
        <f>SUM(P1265:W1265)</f>
        <v>0</v>
      </c>
      <c r="H1265" t="s">
        <v>4481</v>
      </c>
      <c r="I1265" t="s">
        <v>90</v>
      </c>
      <c r="J1265" t="s">
        <v>74</v>
      </c>
      <c r="K1265" t="s">
        <v>86</v>
      </c>
      <c r="L1265">
        <v>206</v>
      </c>
      <c r="M1265" t="s">
        <v>93</v>
      </c>
      <c r="N1265" t="s">
        <v>96</v>
      </c>
      <c r="P1265" s="154">
        <f>IF(ISERROR(VLOOKUP($H1265,Validation!$L$2:$L$64,1,FALSE)),0,1)</f>
        <v>0</v>
      </c>
      <c r="Q1265" s="154">
        <f>IF(ISERROR(VLOOKUP($H1265,Validation!$M$2:$M$64,1,FALSE)),0,1)</f>
        <v>0</v>
      </c>
      <c r="R1265" s="158">
        <f>IF(ISERROR(VLOOKUP($H1265,Validation!$N$2:$N$64,1,FALSE)),0,1)</f>
        <v>0</v>
      </c>
      <c r="S1265" s="154">
        <f>IF(ISERROR(VLOOKUP($H1265,Validation!$O$2:$O$64,1,FALSE)),0,1)</f>
        <v>0</v>
      </c>
      <c r="T1265" s="154">
        <f>IF(ISERROR(VLOOKUP($H1265,Validation!$P$2:$P$64,1,FALSE)),0,1)</f>
        <v>0</v>
      </c>
      <c r="U1265" s="154">
        <f>IF(ISERROR(VLOOKUP($H1265,Validation!$Q$2:$Q$64,1,FALSE)),0,1)</f>
        <v>0</v>
      </c>
      <c r="V1265" s="154">
        <f>IF(ISERROR(VLOOKUP($H1265,Validation!$R$2:$R$64,1,FALSE)),0,1)</f>
        <v>0</v>
      </c>
      <c r="W1265" s="154">
        <f>IF(ISERROR(VLOOKUP($H1265,Validation!$S$2:$S$64,1,FALSE)),0,1)</f>
        <v>0</v>
      </c>
    </row>
    <row r="1266" spans="1:23" ht="15.75" x14ac:dyDescent="0.25">
      <c r="A1266" s="155">
        <v>2014</v>
      </c>
      <c r="B1266">
        <v>7</v>
      </c>
      <c r="C1266">
        <v>12</v>
      </c>
      <c r="D1266">
        <v>192</v>
      </c>
      <c r="E1266" t="s">
        <v>35</v>
      </c>
      <c r="F1266" t="s">
        <v>4482</v>
      </c>
      <c r="G1266" s="154">
        <f>SUM(P1266:W1266)</f>
        <v>0</v>
      </c>
      <c r="H1266" t="s">
        <v>4483</v>
      </c>
      <c r="I1266" t="s">
        <v>3270</v>
      </c>
      <c r="J1266" t="s">
        <v>74</v>
      </c>
      <c r="K1266" t="s">
        <v>100</v>
      </c>
      <c r="L1266">
        <v>221</v>
      </c>
      <c r="M1266" t="s">
        <v>1158</v>
      </c>
      <c r="N1266" t="s">
        <v>3715</v>
      </c>
      <c r="P1266" s="154">
        <f>IF(ISERROR(VLOOKUP($H1266,Validation!$L$2:$L$64,1,FALSE)),0,1)</f>
        <v>0</v>
      </c>
      <c r="Q1266" s="154">
        <f>IF(ISERROR(VLOOKUP($H1266,Validation!$M$2:$M$64,1,FALSE)),0,1)</f>
        <v>0</v>
      </c>
      <c r="R1266" s="158">
        <f>IF(ISERROR(VLOOKUP($H1266,Validation!$N$2:$N$64,1,FALSE)),0,1)</f>
        <v>0</v>
      </c>
      <c r="S1266" s="154">
        <f>IF(ISERROR(VLOOKUP($H1266,Validation!$O$2:$O$64,1,FALSE)),0,1)</f>
        <v>0</v>
      </c>
      <c r="T1266" s="154">
        <f>IF(ISERROR(VLOOKUP($H1266,Validation!$P$2:$P$64,1,FALSE)),0,1)</f>
        <v>0</v>
      </c>
      <c r="U1266" s="154">
        <f>IF(ISERROR(VLOOKUP($H1266,Validation!$Q$2:$Q$64,1,FALSE)),0,1)</f>
        <v>0</v>
      </c>
      <c r="V1266" s="154">
        <f>IF(ISERROR(VLOOKUP($H1266,Validation!$R$2:$R$64,1,FALSE)),0,1)</f>
        <v>0</v>
      </c>
      <c r="W1266" s="154">
        <f>IF(ISERROR(VLOOKUP($H1266,Validation!$S$2:$S$64,1,FALSE)),0,1)</f>
        <v>0</v>
      </c>
    </row>
    <row r="1267" spans="1:23" ht="15.75" x14ac:dyDescent="0.25">
      <c r="A1267" s="155">
        <v>2014</v>
      </c>
      <c r="B1267">
        <v>7</v>
      </c>
      <c r="C1267">
        <v>13</v>
      </c>
      <c r="D1267">
        <v>193</v>
      </c>
      <c r="E1267" t="s">
        <v>61</v>
      </c>
      <c r="G1267" s="154">
        <f>SUM(P1267:W1267)</f>
        <v>0</v>
      </c>
      <c r="H1267" t="s">
        <v>4484</v>
      </c>
      <c r="I1267" t="s">
        <v>90</v>
      </c>
      <c r="J1267" t="s">
        <v>3566</v>
      </c>
      <c r="K1267" t="s">
        <v>78</v>
      </c>
      <c r="L1267">
        <v>177</v>
      </c>
      <c r="M1267" t="s">
        <v>82</v>
      </c>
      <c r="N1267" t="s">
        <v>3929</v>
      </c>
      <c r="P1267" s="154">
        <f>IF(ISERROR(VLOOKUP($H1267,Validation!$L$2:$L$64,1,FALSE)),0,1)</f>
        <v>0</v>
      </c>
      <c r="Q1267" s="154">
        <f>IF(ISERROR(VLOOKUP($H1267,Validation!$M$2:$M$64,1,FALSE)),0,1)</f>
        <v>0</v>
      </c>
      <c r="R1267" s="158">
        <f>IF(ISERROR(VLOOKUP($H1267,Validation!$N$2:$N$64,1,FALSE)),0,1)</f>
        <v>0</v>
      </c>
      <c r="S1267" s="154">
        <f>IF(ISERROR(VLOOKUP($H1267,Validation!$O$2:$O$64,1,FALSE)),0,1)</f>
        <v>0</v>
      </c>
      <c r="T1267" s="154">
        <f>IF(ISERROR(VLOOKUP($H1267,Validation!$P$2:$P$64,1,FALSE)),0,1)</f>
        <v>0</v>
      </c>
      <c r="U1267" s="154">
        <f>IF(ISERROR(VLOOKUP($H1267,Validation!$Q$2:$Q$64,1,FALSE)),0,1)</f>
        <v>0</v>
      </c>
      <c r="V1267" s="154">
        <f>IF(ISERROR(VLOOKUP($H1267,Validation!$R$2:$R$64,1,FALSE)),0,1)</f>
        <v>0</v>
      </c>
      <c r="W1267" s="154">
        <f>IF(ISERROR(VLOOKUP($H1267,Validation!$S$2:$S$64,1,FALSE)),0,1)</f>
        <v>0</v>
      </c>
    </row>
    <row r="1268" spans="1:23" ht="15.75" x14ac:dyDescent="0.25">
      <c r="A1268" s="155">
        <v>2014</v>
      </c>
      <c r="B1268">
        <v>7</v>
      </c>
      <c r="C1268">
        <v>14</v>
      </c>
      <c r="D1268">
        <v>194</v>
      </c>
      <c r="E1268" t="s">
        <v>1119</v>
      </c>
      <c r="G1268" s="154">
        <f>SUM(P1268:W1268)</f>
        <v>0</v>
      </c>
      <c r="H1268" t="s">
        <v>4485</v>
      </c>
      <c r="I1268" t="s">
        <v>85</v>
      </c>
      <c r="J1268" t="s">
        <v>94</v>
      </c>
      <c r="K1268" t="s">
        <v>86</v>
      </c>
      <c r="L1268">
        <v>176</v>
      </c>
      <c r="M1268" t="s">
        <v>98</v>
      </c>
      <c r="N1268" t="s">
        <v>3319</v>
      </c>
      <c r="P1268" s="154">
        <f>IF(ISERROR(VLOOKUP($H1268,Validation!$L$2:$L$64,1,FALSE)),0,1)</f>
        <v>0</v>
      </c>
      <c r="Q1268" s="154">
        <f>IF(ISERROR(VLOOKUP($H1268,Validation!$M$2:$M$64,1,FALSE)),0,1)</f>
        <v>0</v>
      </c>
      <c r="R1268" s="158">
        <f>IF(ISERROR(VLOOKUP($H1268,Validation!$N$2:$N$64,1,FALSE)),0,1)</f>
        <v>0</v>
      </c>
      <c r="S1268" s="154">
        <f>IF(ISERROR(VLOOKUP($H1268,Validation!$O$2:$O$64,1,FALSE)),0,1)</f>
        <v>0</v>
      </c>
      <c r="T1268" s="154">
        <f>IF(ISERROR(VLOOKUP($H1268,Validation!$P$2:$P$64,1,FALSE)),0,1)</f>
        <v>0</v>
      </c>
      <c r="U1268" s="154">
        <f>IF(ISERROR(VLOOKUP($H1268,Validation!$Q$2:$Q$64,1,FALSE)),0,1)</f>
        <v>0</v>
      </c>
      <c r="V1268" s="154">
        <f>IF(ISERROR(VLOOKUP($H1268,Validation!$R$2:$R$64,1,FALSE)),0,1)</f>
        <v>0</v>
      </c>
      <c r="W1268" s="154">
        <f>IF(ISERROR(VLOOKUP($H1268,Validation!$S$2:$S$64,1,FALSE)),0,1)</f>
        <v>0</v>
      </c>
    </row>
    <row r="1269" spans="1:23" ht="15.75" x14ac:dyDescent="0.25">
      <c r="A1269" s="155">
        <v>2014</v>
      </c>
      <c r="B1269">
        <v>7</v>
      </c>
      <c r="C1269">
        <v>15</v>
      </c>
      <c r="D1269">
        <v>195</v>
      </c>
      <c r="E1269" t="s">
        <v>16</v>
      </c>
      <c r="G1269" s="154">
        <f>SUM(P1269:W1269)</f>
        <v>0</v>
      </c>
      <c r="H1269" t="s">
        <v>4486</v>
      </c>
      <c r="I1269" t="s">
        <v>79</v>
      </c>
      <c r="J1269" t="s">
        <v>71</v>
      </c>
      <c r="K1269" t="s">
        <v>100</v>
      </c>
      <c r="L1269">
        <v>218</v>
      </c>
      <c r="M1269" t="s">
        <v>73</v>
      </c>
      <c r="N1269" t="s">
        <v>3244</v>
      </c>
      <c r="P1269" s="154">
        <f>IF(ISERROR(VLOOKUP($H1269,Validation!$L$2:$L$64,1,FALSE)),0,1)</f>
        <v>0</v>
      </c>
      <c r="Q1269" s="154">
        <f>IF(ISERROR(VLOOKUP($H1269,Validation!$M$2:$M$64,1,FALSE)),0,1)</f>
        <v>0</v>
      </c>
      <c r="R1269" s="158">
        <f>IF(ISERROR(VLOOKUP($H1269,Validation!$N$2:$N$64,1,FALSE)),0,1)</f>
        <v>0</v>
      </c>
      <c r="S1269" s="154">
        <f>IF(ISERROR(VLOOKUP($H1269,Validation!$O$2:$O$64,1,FALSE)),0,1)</f>
        <v>0</v>
      </c>
      <c r="T1269" s="154">
        <f>IF(ISERROR(VLOOKUP($H1269,Validation!$P$2:$P$64,1,FALSE)),0,1)</f>
        <v>0</v>
      </c>
      <c r="U1269" s="154">
        <f>IF(ISERROR(VLOOKUP($H1269,Validation!$Q$2:$Q$64,1,FALSE)),0,1)</f>
        <v>0</v>
      </c>
      <c r="V1269" s="154">
        <f>IF(ISERROR(VLOOKUP($H1269,Validation!$R$2:$R$64,1,FALSE)),0,1)</f>
        <v>0</v>
      </c>
      <c r="W1269" s="154">
        <f>IF(ISERROR(VLOOKUP($H1269,Validation!$S$2:$S$64,1,FALSE)),0,1)</f>
        <v>0</v>
      </c>
    </row>
    <row r="1270" spans="1:23" ht="15.75" x14ac:dyDescent="0.25">
      <c r="A1270" s="155">
        <v>2014</v>
      </c>
      <c r="B1270">
        <v>7</v>
      </c>
      <c r="C1270">
        <v>16</v>
      </c>
      <c r="D1270">
        <v>196</v>
      </c>
      <c r="E1270" t="s">
        <v>17</v>
      </c>
      <c r="G1270" s="154">
        <f>SUM(P1270:W1270)</f>
        <v>0</v>
      </c>
      <c r="H1270" t="s">
        <v>1053</v>
      </c>
      <c r="I1270" t="s">
        <v>70</v>
      </c>
      <c r="J1270" t="s">
        <v>94</v>
      </c>
      <c r="K1270" t="s">
        <v>72</v>
      </c>
      <c r="L1270">
        <v>198</v>
      </c>
      <c r="M1270" t="s">
        <v>98</v>
      </c>
      <c r="N1270" t="s">
        <v>1126</v>
      </c>
      <c r="P1270" s="154">
        <f>IF(ISERROR(VLOOKUP($H1270,Validation!$L$2:$L$64,1,FALSE)),0,1)</f>
        <v>0</v>
      </c>
      <c r="Q1270" s="154">
        <f>IF(ISERROR(VLOOKUP($H1270,Validation!$M$2:$M$64,1,FALSE)),0,1)</f>
        <v>0</v>
      </c>
      <c r="R1270" s="158">
        <f>IF(ISERROR(VLOOKUP($H1270,Validation!$N$2:$N$64,1,FALSE)),0,1)</f>
        <v>0</v>
      </c>
      <c r="S1270" s="154">
        <f>IF(ISERROR(VLOOKUP($H1270,Validation!$O$2:$O$64,1,FALSE)),0,1)</f>
        <v>0</v>
      </c>
      <c r="T1270" s="154">
        <f>IF(ISERROR(VLOOKUP($H1270,Validation!$P$2:$P$64,1,FALSE)),0,1)</f>
        <v>0</v>
      </c>
      <c r="U1270" s="154">
        <f>IF(ISERROR(VLOOKUP($H1270,Validation!$Q$2:$Q$64,1,FALSE)),0,1)</f>
        <v>0</v>
      </c>
      <c r="V1270" s="154">
        <f>IF(ISERROR(VLOOKUP($H1270,Validation!$R$2:$R$64,1,FALSE)),0,1)</f>
        <v>0</v>
      </c>
      <c r="W1270" s="154">
        <f>IF(ISERROR(VLOOKUP($H1270,Validation!$S$2:$S$64,1,FALSE)),0,1)</f>
        <v>0</v>
      </c>
    </row>
    <row r="1271" spans="1:23" ht="15.75" x14ac:dyDescent="0.25">
      <c r="A1271" s="155">
        <v>2014</v>
      </c>
      <c r="B1271">
        <v>7</v>
      </c>
      <c r="C1271">
        <v>17</v>
      </c>
      <c r="D1271">
        <v>197</v>
      </c>
      <c r="E1271" t="s">
        <v>83</v>
      </c>
      <c r="G1271" s="154">
        <f>SUM(P1271:W1271)</f>
        <v>0</v>
      </c>
      <c r="H1271" t="s">
        <v>4487</v>
      </c>
      <c r="I1271" t="s">
        <v>79</v>
      </c>
      <c r="J1271" t="s">
        <v>71</v>
      </c>
      <c r="K1271" t="s">
        <v>78</v>
      </c>
      <c r="L1271">
        <v>157</v>
      </c>
      <c r="M1271" t="s">
        <v>87</v>
      </c>
      <c r="N1271" t="s">
        <v>3483</v>
      </c>
      <c r="P1271" s="154">
        <f>IF(ISERROR(VLOOKUP($H1271,Validation!$L$2:$L$64,1,FALSE)),0,1)</f>
        <v>0</v>
      </c>
      <c r="Q1271" s="154">
        <f>IF(ISERROR(VLOOKUP($H1271,Validation!$M$2:$M$64,1,FALSE)),0,1)</f>
        <v>0</v>
      </c>
      <c r="R1271" s="158">
        <f>IF(ISERROR(VLOOKUP($H1271,Validation!$N$2:$N$64,1,FALSE)),0,1)</f>
        <v>0</v>
      </c>
      <c r="S1271" s="154">
        <f>IF(ISERROR(VLOOKUP($H1271,Validation!$O$2:$O$64,1,FALSE)),0,1)</f>
        <v>0</v>
      </c>
      <c r="T1271" s="154">
        <f>IF(ISERROR(VLOOKUP($H1271,Validation!$P$2:$P$64,1,FALSE)),0,1)</f>
        <v>0</v>
      </c>
      <c r="U1271" s="154">
        <f>IF(ISERROR(VLOOKUP($H1271,Validation!$Q$2:$Q$64,1,FALSE)),0,1)</f>
        <v>0</v>
      </c>
      <c r="V1271" s="154">
        <f>IF(ISERROR(VLOOKUP($H1271,Validation!$R$2:$R$64,1,FALSE)),0,1)</f>
        <v>0</v>
      </c>
      <c r="W1271" s="154">
        <f>IF(ISERROR(VLOOKUP($H1271,Validation!$S$2:$S$64,1,FALSE)),0,1)</f>
        <v>0</v>
      </c>
    </row>
    <row r="1272" spans="1:23" ht="15.75" x14ac:dyDescent="0.25">
      <c r="A1272" s="155">
        <v>2014</v>
      </c>
      <c r="B1272">
        <v>7</v>
      </c>
      <c r="C1272">
        <v>18</v>
      </c>
      <c r="D1272">
        <v>198</v>
      </c>
      <c r="E1272" t="s">
        <v>28</v>
      </c>
      <c r="G1272" s="154">
        <f>SUM(P1272:W1272)</f>
        <v>0</v>
      </c>
      <c r="H1272" t="s">
        <v>4488</v>
      </c>
      <c r="I1272" t="s">
        <v>79</v>
      </c>
      <c r="J1272" t="s">
        <v>94</v>
      </c>
      <c r="K1272" t="s">
        <v>97</v>
      </c>
      <c r="L1272">
        <v>187</v>
      </c>
      <c r="M1272" t="s">
        <v>95</v>
      </c>
      <c r="N1272" t="s">
        <v>1163</v>
      </c>
      <c r="P1272" s="154">
        <f>IF(ISERROR(VLOOKUP($H1272,Validation!$L$2:$L$64,1,FALSE)),0,1)</f>
        <v>0</v>
      </c>
      <c r="Q1272" s="154">
        <f>IF(ISERROR(VLOOKUP($H1272,Validation!$M$2:$M$64,1,FALSE)),0,1)</f>
        <v>0</v>
      </c>
      <c r="R1272" s="158">
        <f>IF(ISERROR(VLOOKUP($H1272,Validation!$N$2:$N$64,1,FALSE)),0,1)</f>
        <v>0</v>
      </c>
      <c r="S1272" s="154">
        <f>IF(ISERROR(VLOOKUP($H1272,Validation!$O$2:$O$64,1,FALSE)),0,1)</f>
        <v>0</v>
      </c>
      <c r="T1272" s="154">
        <f>IF(ISERROR(VLOOKUP($H1272,Validation!$P$2:$P$64,1,FALSE)),0,1)</f>
        <v>0</v>
      </c>
      <c r="U1272" s="154">
        <f>IF(ISERROR(VLOOKUP($H1272,Validation!$Q$2:$Q$64,1,FALSE)),0,1)</f>
        <v>0</v>
      </c>
      <c r="V1272" s="154">
        <f>IF(ISERROR(VLOOKUP($H1272,Validation!$R$2:$R$64,1,FALSE)),0,1)</f>
        <v>0</v>
      </c>
      <c r="W1272" s="154">
        <f>IF(ISERROR(VLOOKUP($H1272,Validation!$S$2:$S$64,1,FALSE)),0,1)</f>
        <v>0</v>
      </c>
    </row>
    <row r="1273" spans="1:23" ht="15.75" x14ac:dyDescent="0.25">
      <c r="A1273" s="155">
        <v>2014</v>
      </c>
      <c r="B1273">
        <v>7</v>
      </c>
      <c r="C1273">
        <v>19</v>
      </c>
      <c r="D1273">
        <v>199</v>
      </c>
      <c r="E1273" t="s">
        <v>21</v>
      </c>
      <c r="G1273" s="154">
        <f>SUM(P1273:W1273)</f>
        <v>0</v>
      </c>
      <c r="H1273" t="s">
        <v>412</v>
      </c>
      <c r="I1273" t="s">
        <v>70</v>
      </c>
      <c r="J1273" t="s">
        <v>80</v>
      </c>
      <c r="K1273" t="s">
        <v>77</v>
      </c>
      <c r="L1273">
        <v>202</v>
      </c>
      <c r="M1273" t="s">
        <v>3246</v>
      </c>
      <c r="N1273" t="s">
        <v>3247</v>
      </c>
      <c r="P1273" s="154">
        <f>IF(ISERROR(VLOOKUP($H1273,Validation!$L$2:$L$64,1,FALSE)),0,1)</f>
        <v>0</v>
      </c>
      <c r="Q1273" s="154">
        <f>IF(ISERROR(VLOOKUP($H1273,Validation!$M$2:$M$64,1,FALSE)),0,1)</f>
        <v>0</v>
      </c>
      <c r="R1273" s="158">
        <f>IF(ISERROR(VLOOKUP($H1273,Validation!$N$2:$N$64,1,FALSE)),0,1)</f>
        <v>0</v>
      </c>
      <c r="S1273" s="154">
        <f>IF(ISERROR(VLOOKUP($H1273,Validation!$O$2:$O$64,1,FALSE)),0,1)</f>
        <v>0</v>
      </c>
      <c r="T1273" s="154">
        <f>IF(ISERROR(VLOOKUP($H1273,Validation!$P$2:$P$64,1,FALSE)),0,1)</f>
        <v>0</v>
      </c>
      <c r="U1273" s="154">
        <f>IF(ISERROR(VLOOKUP($H1273,Validation!$Q$2:$Q$64,1,FALSE)),0,1)</f>
        <v>0</v>
      </c>
      <c r="V1273" s="154">
        <f>IF(ISERROR(VLOOKUP($H1273,Validation!$R$2:$R$64,1,FALSE)),0,1)</f>
        <v>0</v>
      </c>
      <c r="W1273" s="154">
        <f>IF(ISERROR(VLOOKUP($H1273,Validation!$S$2:$S$64,1,FALSE)),0,1)</f>
        <v>0</v>
      </c>
    </row>
    <row r="1274" spans="1:23" ht="15.75" x14ac:dyDescent="0.25">
      <c r="A1274" s="155">
        <v>2014</v>
      </c>
      <c r="B1274">
        <v>7</v>
      </c>
      <c r="C1274">
        <v>20</v>
      </c>
      <c r="D1274">
        <v>200</v>
      </c>
      <c r="E1274" t="s">
        <v>25</v>
      </c>
      <c r="F1274" t="s">
        <v>4489</v>
      </c>
      <c r="G1274" s="154">
        <f>SUM(P1274:W1274)</f>
        <v>0</v>
      </c>
      <c r="H1274" t="s">
        <v>4490</v>
      </c>
      <c r="I1274" t="s">
        <v>70</v>
      </c>
      <c r="J1274" t="s">
        <v>71</v>
      </c>
      <c r="K1274" t="s">
        <v>72</v>
      </c>
      <c r="L1274">
        <v>209</v>
      </c>
      <c r="M1274" t="s">
        <v>82</v>
      </c>
      <c r="N1274" t="s">
        <v>1121</v>
      </c>
      <c r="P1274" s="154">
        <f>IF(ISERROR(VLOOKUP($H1274,Validation!$L$2:$L$64,1,FALSE)),0,1)</f>
        <v>0</v>
      </c>
      <c r="Q1274" s="154">
        <f>IF(ISERROR(VLOOKUP($H1274,Validation!$M$2:$M$64,1,FALSE)),0,1)</f>
        <v>0</v>
      </c>
      <c r="R1274" s="158">
        <f>IF(ISERROR(VLOOKUP($H1274,Validation!$N$2:$N$64,1,FALSE)),0,1)</f>
        <v>0</v>
      </c>
      <c r="S1274" s="154">
        <f>IF(ISERROR(VLOOKUP($H1274,Validation!$O$2:$O$64,1,FALSE)),0,1)</f>
        <v>0</v>
      </c>
      <c r="T1274" s="154">
        <f>IF(ISERROR(VLOOKUP($H1274,Validation!$P$2:$P$64,1,FALSE)),0,1)</f>
        <v>0</v>
      </c>
      <c r="U1274" s="154">
        <f>IF(ISERROR(VLOOKUP($H1274,Validation!$Q$2:$Q$64,1,FALSE)),0,1)</f>
        <v>0</v>
      </c>
      <c r="V1274" s="154">
        <f>IF(ISERROR(VLOOKUP($H1274,Validation!$R$2:$R$64,1,FALSE)),0,1)</f>
        <v>0</v>
      </c>
      <c r="W1274" s="154">
        <f>IF(ISERROR(VLOOKUP($H1274,Validation!$S$2:$S$64,1,FALSE)),0,1)</f>
        <v>0</v>
      </c>
    </row>
    <row r="1275" spans="1:23" ht="15.75" x14ac:dyDescent="0.25">
      <c r="A1275" s="155">
        <v>2014</v>
      </c>
      <c r="B1275">
        <v>7</v>
      </c>
      <c r="C1275">
        <v>21</v>
      </c>
      <c r="D1275">
        <v>201</v>
      </c>
      <c r="E1275" t="s">
        <v>17</v>
      </c>
      <c r="F1275" t="s">
        <v>3157</v>
      </c>
      <c r="G1275" s="154">
        <f>SUM(P1275:W1275)</f>
        <v>0</v>
      </c>
      <c r="H1275" t="s">
        <v>4491</v>
      </c>
      <c r="I1275" t="s">
        <v>70</v>
      </c>
      <c r="J1275" t="s">
        <v>81</v>
      </c>
      <c r="K1275" t="s">
        <v>77</v>
      </c>
      <c r="L1275">
        <v>213</v>
      </c>
      <c r="M1275" t="s">
        <v>119</v>
      </c>
      <c r="N1275" t="s">
        <v>4492</v>
      </c>
      <c r="P1275" s="154">
        <f>IF(ISERROR(VLOOKUP($H1275,Validation!$L$2:$L$64,1,FALSE)),0,1)</f>
        <v>0</v>
      </c>
      <c r="Q1275" s="154">
        <f>IF(ISERROR(VLOOKUP($H1275,Validation!$M$2:$M$64,1,FALSE)),0,1)</f>
        <v>0</v>
      </c>
      <c r="R1275" s="158">
        <f>IF(ISERROR(VLOOKUP($H1275,Validation!$N$2:$N$64,1,FALSE)),0,1)</f>
        <v>0</v>
      </c>
      <c r="S1275" s="154">
        <f>IF(ISERROR(VLOOKUP($H1275,Validation!$O$2:$O$64,1,FALSE)),0,1)</f>
        <v>0</v>
      </c>
      <c r="T1275" s="154">
        <f>IF(ISERROR(VLOOKUP($H1275,Validation!$P$2:$P$64,1,FALSE)),0,1)</f>
        <v>0</v>
      </c>
      <c r="U1275" s="154">
        <f>IF(ISERROR(VLOOKUP($H1275,Validation!$Q$2:$Q$64,1,FALSE)),0,1)</f>
        <v>0</v>
      </c>
      <c r="V1275" s="154">
        <f>IF(ISERROR(VLOOKUP($H1275,Validation!$R$2:$R$64,1,FALSE)),0,1)</f>
        <v>0</v>
      </c>
      <c r="W1275" s="154">
        <f>IF(ISERROR(VLOOKUP($H1275,Validation!$S$2:$S$64,1,FALSE)),0,1)</f>
        <v>0</v>
      </c>
    </row>
    <row r="1276" spans="1:23" ht="15.75" x14ac:dyDescent="0.25">
      <c r="A1276" s="155">
        <v>2014</v>
      </c>
      <c r="B1276">
        <v>7</v>
      </c>
      <c r="C1276">
        <v>22</v>
      </c>
      <c r="D1276">
        <v>202</v>
      </c>
      <c r="E1276" t="s">
        <v>31</v>
      </c>
      <c r="G1276" s="154">
        <f>SUM(P1276:W1276)</f>
        <v>0</v>
      </c>
      <c r="H1276" t="s">
        <v>4493</v>
      </c>
      <c r="I1276" t="s">
        <v>85</v>
      </c>
      <c r="J1276" t="s">
        <v>74</v>
      </c>
      <c r="K1276" t="s">
        <v>91</v>
      </c>
      <c r="L1276">
        <v>209</v>
      </c>
      <c r="M1276" t="s">
        <v>93</v>
      </c>
      <c r="N1276" t="s">
        <v>4311</v>
      </c>
      <c r="P1276" s="154">
        <f>IF(ISERROR(VLOOKUP($H1276,Validation!$L$2:$L$64,1,FALSE)),0,1)</f>
        <v>0</v>
      </c>
      <c r="Q1276" s="154">
        <f>IF(ISERROR(VLOOKUP($H1276,Validation!$M$2:$M$64,1,FALSE)),0,1)</f>
        <v>0</v>
      </c>
      <c r="R1276" s="158">
        <f>IF(ISERROR(VLOOKUP($H1276,Validation!$N$2:$N$64,1,FALSE)),0,1)</f>
        <v>0</v>
      </c>
      <c r="S1276" s="154">
        <f>IF(ISERROR(VLOOKUP($H1276,Validation!$O$2:$O$64,1,FALSE)),0,1)</f>
        <v>0</v>
      </c>
      <c r="T1276" s="154">
        <f>IF(ISERROR(VLOOKUP($H1276,Validation!$P$2:$P$64,1,FALSE)),0,1)</f>
        <v>0</v>
      </c>
      <c r="U1276" s="154">
        <f>IF(ISERROR(VLOOKUP($H1276,Validation!$Q$2:$Q$64,1,FALSE)),0,1)</f>
        <v>0</v>
      </c>
      <c r="V1276" s="154">
        <f>IF(ISERROR(VLOOKUP($H1276,Validation!$R$2:$R$64,1,FALSE)),0,1)</f>
        <v>0</v>
      </c>
      <c r="W1276" s="154">
        <f>IF(ISERROR(VLOOKUP($H1276,Validation!$S$2:$S$64,1,FALSE)),0,1)</f>
        <v>0</v>
      </c>
    </row>
    <row r="1277" spans="1:23" ht="15.75" x14ac:dyDescent="0.25">
      <c r="A1277" s="155">
        <v>2014</v>
      </c>
      <c r="B1277">
        <v>7</v>
      </c>
      <c r="C1277">
        <v>23</v>
      </c>
      <c r="D1277">
        <v>203</v>
      </c>
      <c r="E1277" t="s">
        <v>29</v>
      </c>
      <c r="G1277" s="154">
        <f>SUM(P1277:W1277)</f>
        <v>0</v>
      </c>
      <c r="H1277" t="s">
        <v>373</v>
      </c>
      <c r="I1277" t="s">
        <v>79</v>
      </c>
      <c r="J1277" t="s">
        <v>74</v>
      </c>
      <c r="K1277" t="s">
        <v>72</v>
      </c>
      <c r="L1277">
        <v>180</v>
      </c>
      <c r="M1277" t="s">
        <v>3696</v>
      </c>
      <c r="N1277" t="s">
        <v>4494</v>
      </c>
      <c r="P1277" s="154">
        <f>IF(ISERROR(VLOOKUP($H1277,Validation!$L$2:$L$64,1,FALSE)),0,1)</f>
        <v>0</v>
      </c>
      <c r="Q1277" s="154">
        <f>IF(ISERROR(VLOOKUP($H1277,Validation!$M$2:$M$64,1,FALSE)),0,1)</f>
        <v>0</v>
      </c>
      <c r="R1277" s="158">
        <f>IF(ISERROR(VLOOKUP($H1277,Validation!$N$2:$N$64,1,FALSE)),0,1)</f>
        <v>0</v>
      </c>
      <c r="S1277" s="154">
        <f>IF(ISERROR(VLOOKUP($H1277,Validation!$O$2:$O$64,1,FALSE)),0,1)</f>
        <v>0</v>
      </c>
      <c r="T1277" s="154">
        <f>IF(ISERROR(VLOOKUP($H1277,Validation!$P$2:$P$64,1,FALSE)),0,1)</f>
        <v>0</v>
      </c>
      <c r="U1277" s="154">
        <f>IF(ISERROR(VLOOKUP($H1277,Validation!$Q$2:$Q$64,1,FALSE)),0,1)</f>
        <v>0</v>
      </c>
      <c r="V1277" s="154">
        <f>IF(ISERROR(VLOOKUP($H1277,Validation!$R$2:$R$64,1,FALSE)),0,1)</f>
        <v>0</v>
      </c>
      <c r="W1277" s="154">
        <f>IF(ISERROR(VLOOKUP($H1277,Validation!$S$2:$S$64,1,FALSE)),0,1)</f>
        <v>0</v>
      </c>
    </row>
    <row r="1278" spans="1:23" ht="15.75" x14ac:dyDescent="0.25">
      <c r="A1278" s="155">
        <v>2014</v>
      </c>
      <c r="B1278">
        <v>7</v>
      </c>
      <c r="C1278">
        <v>24</v>
      </c>
      <c r="D1278">
        <v>204</v>
      </c>
      <c r="E1278" t="s">
        <v>15</v>
      </c>
      <c r="G1278" s="154">
        <f>SUM(P1278:W1278)</f>
        <v>0</v>
      </c>
      <c r="H1278" t="s">
        <v>850</v>
      </c>
      <c r="I1278" t="s">
        <v>3270</v>
      </c>
      <c r="J1278" t="s">
        <v>71</v>
      </c>
      <c r="K1278" t="s">
        <v>72</v>
      </c>
      <c r="L1278">
        <v>193</v>
      </c>
      <c r="M1278" t="s">
        <v>87</v>
      </c>
      <c r="N1278" t="s">
        <v>3306</v>
      </c>
      <c r="P1278" s="154">
        <f>IF(ISERROR(VLOOKUP($H1278,Validation!$L$2:$L$64,1,FALSE)),0,1)</f>
        <v>0</v>
      </c>
      <c r="Q1278" s="154">
        <f>IF(ISERROR(VLOOKUP($H1278,Validation!$M$2:$M$64,1,FALSE)),0,1)</f>
        <v>0</v>
      </c>
      <c r="R1278" s="158">
        <f>IF(ISERROR(VLOOKUP($H1278,Validation!$N$2:$N$64,1,FALSE)),0,1)</f>
        <v>0</v>
      </c>
      <c r="S1278" s="154">
        <f>IF(ISERROR(VLOOKUP($H1278,Validation!$O$2:$O$64,1,FALSE)),0,1)</f>
        <v>0</v>
      </c>
      <c r="T1278" s="154">
        <f>IF(ISERROR(VLOOKUP($H1278,Validation!$P$2:$P$64,1,FALSE)),0,1)</f>
        <v>0</v>
      </c>
      <c r="U1278" s="154">
        <f>IF(ISERROR(VLOOKUP($H1278,Validation!$Q$2:$Q$64,1,FALSE)),0,1)</f>
        <v>0</v>
      </c>
      <c r="V1278" s="154">
        <f>IF(ISERROR(VLOOKUP($H1278,Validation!$R$2:$R$64,1,FALSE)),0,1)</f>
        <v>0</v>
      </c>
      <c r="W1278" s="154">
        <f>IF(ISERROR(VLOOKUP($H1278,Validation!$S$2:$S$64,1,FALSE)),0,1)</f>
        <v>0</v>
      </c>
    </row>
    <row r="1279" spans="1:23" ht="15.75" x14ac:dyDescent="0.25">
      <c r="A1279" s="155">
        <v>2014</v>
      </c>
      <c r="B1279">
        <v>7</v>
      </c>
      <c r="C1279">
        <v>25</v>
      </c>
      <c r="D1279">
        <v>205</v>
      </c>
      <c r="E1279" t="s">
        <v>6</v>
      </c>
      <c r="F1279" t="s">
        <v>4495</v>
      </c>
      <c r="G1279" s="154">
        <f>SUM(P1279:W1279)</f>
        <v>1</v>
      </c>
      <c r="H1279" t="s">
        <v>4496</v>
      </c>
      <c r="I1279" t="s">
        <v>85</v>
      </c>
      <c r="J1279" t="s">
        <v>80</v>
      </c>
      <c r="K1279" t="s">
        <v>72</v>
      </c>
      <c r="L1279">
        <v>165</v>
      </c>
      <c r="M1279" t="s">
        <v>3246</v>
      </c>
      <c r="N1279" t="s">
        <v>1217</v>
      </c>
      <c r="P1279" s="154">
        <f>IF(ISERROR(VLOOKUP($H1279,Validation!$L$2:$L$64,1,FALSE)),0,1)</f>
        <v>0</v>
      </c>
      <c r="Q1279" s="154">
        <f>IF(ISERROR(VLOOKUP($H1279,Validation!$M$2:$M$64,1,FALSE)),0,1)</f>
        <v>0</v>
      </c>
      <c r="R1279" s="158">
        <f>IF(ISERROR(VLOOKUP($H1279,Validation!$N$2:$N$64,1,FALSE)),0,1)</f>
        <v>0</v>
      </c>
      <c r="S1279" s="154">
        <f>IF(ISERROR(VLOOKUP($H1279,Validation!$O$2:$O$64,1,FALSE)),0,1)</f>
        <v>0</v>
      </c>
      <c r="T1279" s="154">
        <f>IF(ISERROR(VLOOKUP($H1279,Validation!$P$2:$P$64,1,FALSE)),0,1)</f>
        <v>0</v>
      </c>
      <c r="U1279" s="154">
        <f>IF(ISERROR(VLOOKUP($H1279,Validation!$Q$2:$Q$64,1,FALSE)),0,1)</f>
        <v>1</v>
      </c>
      <c r="V1279" s="154">
        <f>IF(ISERROR(VLOOKUP($H1279,Validation!$R$2:$R$64,1,FALSE)),0,1)</f>
        <v>0</v>
      </c>
      <c r="W1279" s="154">
        <f>IF(ISERROR(VLOOKUP($H1279,Validation!$S$2:$S$64,1,FALSE)),0,1)</f>
        <v>0</v>
      </c>
    </row>
    <row r="1280" spans="1:23" ht="15.75" x14ac:dyDescent="0.25">
      <c r="A1280" s="155">
        <v>2014</v>
      </c>
      <c r="B1280">
        <v>7</v>
      </c>
      <c r="C1280">
        <v>26</v>
      </c>
      <c r="D1280">
        <v>206</v>
      </c>
      <c r="E1280" t="s">
        <v>9</v>
      </c>
      <c r="G1280" s="154">
        <f>SUM(P1280:W1280)</f>
        <v>0</v>
      </c>
      <c r="H1280" t="s">
        <v>489</v>
      </c>
      <c r="I1280" t="s">
        <v>79</v>
      </c>
      <c r="J1280" t="s">
        <v>94</v>
      </c>
      <c r="K1280" t="s">
        <v>78</v>
      </c>
      <c r="L1280">
        <v>194</v>
      </c>
      <c r="M1280" t="s">
        <v>98</v>
      </c>
      <c r="N1280" t="s">
        <v>3554</v>
      </c>
      <c r="P1280" s="154">
        <f>IF(ISERROR(VLOOKUP($H1280,Validation!$L$2:$L$64,1,FALSE)),0,1)</f>
        <v>0</v>
      </c>
      <c r="Q1280" s="154">
        <f>IF(ISERROR(VLOOKUP($H1280,Validation!$M$2:$M$64,1,FALSE)),0,1)</f>
        <v>0</v>
      </c>
      <c r="R1280" s="158">
        <f>IF(ISERROR(VLOOKUP($H1280,Validation!$N$2:$N$64,1,FALSE)),0,1)</f>
        <v>0</v>
      </c>
      <c r="S1280" s="154">
        <f>IF(ISERROR(VLOOKUP($H1280,Validation!$O$2:$O$64,1,FALSE)),0,1)</f>
        <v>0</v>
      </c>
      <c r="T1280" s="154">
        <f>IF(ISERROR(VLOOKUP($H1280,Validation!$P$2:$P$64,1,FALSE)),0,1)</f>
        <v>0</v>
      </c>
      <c r="U1280" s="154">
        <f>IF(ISERROR(VLOOKUP($H1280,Validation!$Q$2:$Q$64,1,FALSE)),0,1)</f>
        <v>0</v>
      </c>
      <c r="V1280" s="154">
        <f>IF(ISERROR(VLOOKUP($H1280,Validation!$R$2:$R$64,1,FALSE)),0,1)</f>
        <v>0</v>
      </c>
      <c r="W1280" s="154">
        <f>IF(ISERROR(VLOOKUP($H1280,Validation!$S$2:$S$64,1,FALSE)),0,1)</f>
        <v>0</v>
      </c>
    </row>
    <row r="1281" spans="1:23" ht="15.75" x14ac:dyDescent="0.25">
      <c r="A1281" s="155">
        <v>2014</v>
      </c>
      <c r="B1281">
        <v>7</v>
      </c>
      <c r="C1281">
        <v>27</v>
      </c>
      <c r="D1281">
        <v>207</v>
      </c>
      <c r="E1281" t="s">
        <v>22</v>
      </c>
      <c r="G1281" s="154">
        <f>SUM(P1281:W1281)</f>
        <v>0</v>
      </c>
      <c r="H1281" t="s">
        <v>4497</v>
      </c>
      <c r="I1281" t="s">
        <v>3660</v>
      </c>
      <c r="J1281" t="s">
        <v>71</v>
      </c>
      <c r="K1281" t="s">
        <v>72</v>
      </c>
      <c r="L1281">
        <v>172</v>
      </c>
      <c r="M1281" t="s">
        <v>1186</v>
      </c>
      <c r="N1281" t="s">
        <v>4498</v>
      </c>
      <c r="P1281" s="154">
        <f>IF(ISERROR(VLOOKUP($H1281,Validation!$L$2:$L$64,1,FALSE)),0,1)</f>
        <v>0</v>
      </c>
      <c r="Q1281" s="154">
        <f>IF(ISERROR(VLOOKUP($H1281,Validation!$M$2:$M$64,1,FALSE)),0,1)</f>
        <v>0</v>
      </c>
      <c r="R1281" s="158">
        <f>IF(ISERROR(VLOOKUP($H1281,Validation!$N$2:$N$64,1,FALSE)),0,1)</f>
        <v>0</v>
      </c>
      <c r="S1281" s="154">
        <f>IF(ISERROR(VLOOKUP($H1281,Validation!$O$2:$O$64,1,FALSE)),0,1)</f>
        <v>0</v>
      </c>
      <c r="T1281" s="154">
        <f>IF(ISERROR(VLOOKUP($H1281,Validation!$P$2:$P$64,1,FALSE)),0,1)</f>
        <v>0</v>
      </c>
      <c r="U1281" s="154">
        <f>IF(ISERROR(VLOOKUP($H1281,Validation!$Q$2:$Q$64,1,FALSE)),0,1)</f>
        <v>0</v>
      </c>
      <c r="V1281" s="154">
        <f>IF(ISERROR(VLOOKUP($H1281,Validation!$R$2:$R$64,1,FALSE)),0,1)</f>
        <v>0</v>
      </c>
      <c r="W1281" s="154">
        <f>IF(ISERROR(VLOOKUP($H1281,Validation!$S$2:$S$64,1,FALSE)),0,1)</f>
        <v>0</v>
      </c>
    </row>
    <row r="1282" spans="1:23" ht="15.75" x14ac:dyDescent="0.25">
      <c r="A1282" s="155">
        <v>2014</v>
      </c>
      <c r="B1282">
        <v>7</v>
      </c>
      <c r="C1282">
        <v>28</v>
      </c>
      <c r="D1282">
        <v>208</v>
      </c>
      <c r="E1282" t="s">
        <v>13</v>
      </c>
      <c r="G1282" s="154">
        <f>SUM(P1282:W1282)</f>
        <v>0</v>
      </c>
      <c r="H1282" t="s">
        <v>4499</v>
      </c>
      <c r="I1282" t="s">
        <v>85</v>
      </c>
      <c r="J1282" t="s">
        <v>74</v>
      </c>
      <c r="K1282" t="s">
        <v>75</v>
      </c>
      <c r="L1282">
        <v>175</v>
      </c>
      <c r="M1282" t="s">
        <v>1158</v>
      </c>
      <c r="N1282" t="s">
        <v>1159</v>
      </c>
      <c r="P1282" s="154">
        <f>IF(ISERROR(VLOOKUP($H1282,Validation!$L$2:$L$64,1,FALSE)),0,1)</f>
        <v>0</v>
      </c>
      <c r="Q1282" s="154">
        <f>IF(ISERROR(VLOOKUP($H1282,Validation!$M$2:$M$64,1,FALSE)),0,1)</f>
        <v>0</v>
      </c>
      <c r="R1282" s="158">
        <f>IF(ISERROR(VLOOKUP($H1282,Validation!$N$2:$N$64,1,FALSE)),0,1)</f>
        <v>0</v>
      </c>
      <c r="S1282" s="154">
        <f>IF(ISERROR(VLOOKUP($H1282,Validation!$O$2:$O$64,1,FALSE)),0,1)</f>
        <v>0</v>
      </c>
      <c r="T1282" s="154">
        <f>IF(ISERROR(VLOOKUP($H1282,Validation!$P$2:$P$64,1,FALSE)),0,1)</f>
        <v>0</v>
      </c>
      <c r="U1282" s="154">
        <f>IF(ISERROR(VLOOKUP($H1282,Validation!$Q$2:$Q$64,1,FALSE)),0,1)</f>
        <v>0</v>
      </c>
      <c r="V1282" s="154">
        <f>IF(ISERROR(VLOOKUP($H1282,Validation!$R$2:$R$64,1,FALSE)),0,1)</f>
        <v>0</v>
      </c>
      <c r="W1282" s="154">
        <f>IF(ISERROR(VLOOKUP($H1282,Validation!$S$2:$S$64,1,FALSE)),0,1)</f>
        <v>0</v>
      </c>
    </row>
    <row r="1283" spans="1:23" ht="15.75" x14ac:dyDescent="0.25">
      <c r="A1283" s="155">
        <v>2014</v>
      </c>
      <c r="B1283">
        <v>7</v>
      </c>
      <c r="C1283">
        <v>29</v>
      </c>
      <c r="D1283">
        <v>209</v>
      </c>
      <c r="E1283" t="s">
        <v>20</v>
      </c>
      <c r="F1283" t="s">
        <v>4500</v>
      </c>
      <c r="G1283" s="154">
        <f>SUM(P1283:W1283)</f>
        <v>0</v>
      </c>
      <c r="H1283" t="s">
        <v>450</v>
      </c>
      <c r="I1283" t="s">
        <v>85</v>
      </c>
      <c r="J1283" t="s">
        <v>71</v>
      </c>
      <c r="K1283" t="s">
        <v>97</v>
      </c>
      <c r="L1283">
        <v>170</v>
      </c>
      <c r="M1283" t="s">
        <v>73</v>
      </c>
      <c r="N1283" t="s">
        <v>3280</v>
      </c>
      <c r="P1283" s="154">
        <f>IF(ISERROR(VLOOKUP($H1283,Validation!$L$2:$L$64,1,FALSE)),0,1)</f>
        <v>0</v>
      </c>
      <c r="Q1283" s="154">
        <f>IF(ISERROR(VLOOKUP($H1283,Validation!$M$2:$M$64,1,FALSE)),0,1)</f>
        <v>0</v>
      </c>
      <c r="R1283" s="158">
        <f>IF(ISERROR(VLOOKUP($H1283,Validation!$N$2:$N$64,1,FALSE)),0,1)</f>
        <v>0</v>
      </c>
      <c r="S1283" s="154">
        <f>IF(ISERROR(VLOOKUP($H1283,Validation!$O$2:$O$64,1,FALSE)),0,1)</f>
        <v>0</v>
      </c>
      <c r="T1283" s="154">
        <f>IF(ISERROR(VLOOKUP($H1283,Validation!$P$2:$P$64,1,FALSE)),0,1)</f>
        <v>0</v>
      </c>
      <c r="U1283" s="154">
        <f>IF(ISERROR(VLOOKUP($H1283,Validation!$Q$2:$Q$64,1,FALSE)),0,1)</f>
        <v>0</v>
      </c>
      <c r="V1283" s="154">
        <f>IF(ISERROR(VLOOKUP($H1283,Validation!$R$2:$R$64,1,FALSE)),0,1)</f>
        <v>0</v>
      </c>
      <c r="W1283" s="154">
        <f>IF(ISERROR(VLOOKUP($H1283,Validation!$S$2:$S$64,1,FALSE)),0,1)</f>
        <v>0</v>
      </c>
    </row>
    <row r="1284" spans="1:23" ht="15.75" x14ac:dyDescent="0.25">
      <c r="A1284" s="155">
        <v>2014</v>
      </c>
      <c r="B1284">
        <v>7</v>
      </c>
      <c r="C1284">
        <v>30</v>
      </c>
      <c r="D1284">
        <v>210</v>
      </c>
      <c r="E1284" t="s">
        <v>20</v>
      </c>
      <c r="G1284" s="154">
        <f>SUM(P1284:W1284)</f>
        <v>0</v>
      </c>
      <c r="H1284" t="s">
        <v>4501</v>
      </c>
      <c r="I1284" t="s">
        <v>79</v>
      </c>
      <c r="J1284" t="s">
        <v>71</v>
      </c>
      <c r="K1284" t="s">
        <v>75</v>
      </c>
      <c r="L1284">
        <v>200</v>
      </c>
      <c r="M1284" t="s">
        <v>73</v>
      </c>
      <c r="N1284" t="s">
        <v>1155</v>
      </c>
      <c r="P1284" s="154">
        <f>IF(ISERROR(VLOOKUP($H1284,Validation!$L$2:$L$64,1,FALSE)),0,1)</f>
        <v>0</v>
      </c>
      <c r="Q1284" s="154">
        <f>IF(ISERROR(VLOOKUP($H1284,Validation!$M$2:$M$64,1,FALSE)),0,1)</f>
        <v>0</v>
      </c>
      <c r="R1284" s="158">
        <f>IF(ISERROR(VLOOKUP($H1284,Validation!$N$2:$N$64,1,FALSE)),0,1)</f>
        <v>0</v>
      </c>
      <c r="S1284" s="154">
        <f>IF(ISERROR(VLOOKUP($H1284,Validation!$O$2:$O$64,1,FALSE)),0,1)</f>
        <v>0</v>
      </c>
      <c r="T1284" s="154">
        <f>IF(ISERROR(VLOOKUP($H1284,Validation!$P$2:$P$64,1,FALSE)),0,1)</f>
        <v>0</v>
      </c>
      <c r="U1284" s="154">
        <f>IF(ISERROR(VLOOKUP($H1284,Validation!$Q$2:$Q$64,1,FALSE)),0,1)</f>
        <v>0</v>
      </c>
      <c r="V1284" s="154">
        <f>IF(ISERROR(VLOOKUP($H1284,Validation!$R$2:$R$64,1,FALSE)),0,1)</f>
        <v>0</v>
      </c>
      <c r="W1284" s="154">
        <f>IF(ISERROR(VLOOKUP($H1284,Validation!$S$2:$S$64,1,FALSE)),0,1)</f>
        <v>0</v>
      </c>
    </row>
  </sheetData>
  <autoFilter ref="A1:O1284"/>
  <conditionalFormatting sqref="G2:G1284">
    <cfRule type="iconSet" priority="234">
      <iconSet iconSet="3Symbols" showValue="0" reverse="1">
        <cfvo type="percent" val="0"/>
        <cfvo type="percent" val="0" gte="0"/>
        <cfvo type="percent" val="1"/>
      </iconSet>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4"/>
  <dimension ref="A1:AB79"/>
  <sheetViews>
    <sheetView zoomScale="85" zoomScaleNormal="85" workbookViewId="0">
      <selection activeCell="O4" sqref="O4"/>
    </sheetView>
  </sheetViews>
  <sheetFormatPr baseColWidth="10" defaultColWidth="11.42578125" defaultRowHeight="15" x14ac:dyDescent="0.25"/>
  <cols>
    <col min="1" max="1" width="12.42578125" style="40" customWidth="1"/>
    <col min="2" max="2" width="32.85546875" style="40" customWidth="1"/>
    <col min="3" max="3" width="4" style="51" bestFit="1" customWidth="1"/>
    <col min="4" max="4" width="13.140625" style="40" bestFit="1" customWidth="1"/>
    <col min="5" max="5" width="25.7109375" style="40" bestFit="1" customWidth="1"/>
    <col min="6" max="6" width="15.42578125" style="57" bestFit="1" customWidth="1"/>
    <col min="7" max="7" width="23.7109375" style="40" bestFit="1" customWidth="1"/>
    <col min="8" max="8" width="11.28515625" style="40" customWidth="1"/>
    <col min="9" max="9" width="2" style="40" customWidth="1"/>
    <col min="10" max="10" width="13.5703125" style="40" bestFit="1" customWidth="1"/>
    <col min="11" max="11" width="6.85546875" style="40" bestFit="1" customWidth="1"/>
    <col min="12" max="12" width="12.42578125" style="40" bestFit="1" customWidth="1"/>
    <col min="13" max="13" width="2" style="39" customWidth="1"/>
    <col min="14" max="14" width="12.85546875" style="40" customWidth="1"/>
    <col min="15" max="15" width="25.7109375" style="40" customWidth="1"/>
    <col min="16" max="16" width="6" style="40" bestFit="1" customWidth="1"/>
    <col min="17" max="17" width="6.85546875" style="40" bestFit="1" customWidth="1"/>
    <col min="18" max="18" width="25.7109375" style="40" customWidth="1"/>
    <col min="19" max="19" width="6" style="40" bestFit="1" customWidth="1"/>
    <col min="20" max="20" width="6.85546875" style="40" bestFit="1" customWidth="1"/>
    <col min="21" max="21" width="25.7109375" style="40" customWidth="1"/>
    <col min="22" max="23" width="18" style="40" customWidth="1"/>
    <col min="24" max="16384" width="11.42578125" style="40"/>
  </cols>
  <sheetData>
    <row r="1" spans="1:28" ht="21.75" thickBot="1" x14ac:dyDescent="0.4">
      <c r="A1" s="165" t="s">
        <v>41</v>
      </c>
      <c r="B1" s="165"/>
      <c r="C1" s="135"/>
      <c r="D1" s="135" t="s">
        <v>167</v>
      </c>
      <c r="E1" s="81">
        <f>SUM(E3:E30)</f>
        <v>101404959</v>
      </c>
      <c r="F1" s="135" t="s">
        <v>168</v>
      </c>
      <c r="G1" s="81">
        <f>E32</f>
        <v>595041</v>
      </c>
      <c r="H1" s="38"/>
      <c r="I1" s="39"/>
      <c r="J1" s="146" t="s">
        <v>59</v>
      </c>
      <c r="K1" s="146" t="s">
        <v>3012</v>
      </c>
      <c r="L1" s="146" t="s">
        <v>3014</v>
      </c>
      <c r="N1" s="39"/>
      <c r="O1" s="166" t="s">
        <v>45</v>
      </c>
      <c r="P1" s="166"/>
      <c r="Q1" s="166"/>
      <c r="R1" s="166"/>
      <c r="S1" s="166"/>
      <c r="T1" s="166"/>
      <c r="U1" s="166"/>
      <c r="V1" s="166"/>
      <c r="W1" s="166"/>
      <c r="X1" s="58"/>
    </row>
    <row r="2" spans="1:28" ht="30" x14ac:dyDescent="0.3">
      <c r="A2" s="167" t="s">
        <v>38</v>
      </c>
      <c r="B2" s="41" t="s">
        <v>36</v>
      </c>
      <c r="C2" s="41" t="s">
        <v>348</v>
      </c>
      <c r="D2" s="7" t="s">
        <v>2795</v>
      </c>
      <c r="E2" s="42" t="s">
        <v>1071</v>
      </c>
      <c r="F2" s="43" t="s">
        <v>169</v>
      </c>
      <c r="G2" s="44" t="s">
        <v>2568</v>
      </c>
      <c r="H2" s="45" t="s">
        <v>2314</v>
      </c>
      <c r="I2" s="39"/>
      <c r="J2" s="28"/>
      <c r="K2" s="28"/>
      <c r="L2" s="28"/>
      <c r="N2" s="39"/>
      <c r="O2" s="174" t="s">
        <v>3018</v>
      </c>
      <c r="P2" s="174"/>
      <c r="Q2" s="174"/>
      <c r="R2" s="174" t="s">
        <v>3019</v>
      </c>
      <c r="S2" s="174"/>
      <c r="T2" s="174"/>
      <c r="U2" s="141"/>
      <c r="V2" s="141"/>
      <c r="W2" s="141"/>
    </row>
    <row r="3" spans="1:28" ht="20.25" customHeight="1" x14ac:dyDescent="0.25">
      <c r="A3" s="167"/>
      <c r="B3" s="31" t="s">
        <v>4869</v>
      </c>
      <c r="C3" s="86">
        <f>IF(ISERROR(VLOOKUP(B3,Données!$A$3:$W$2000,23,FALSE)),"",VLOOKUP(B3,Données!$A$3:$W$2000,23,FALSE))</f>
        <v>0</v>
      </c>
      <c r="D3" s="47">
        <f>IF(ISERROR(VLOOKUP(B3,Données!$A$3:$K$2000,9,FALSE)),"",VLOOKUP(B3,Données!$A$3:$K$2000,9,FALSE))</f>
        <v>23</v>
      </c>
      <c r="E3" s="48">
        <f>IF(ISERROR(VLOOKUP(B3,Données!$A$3:$T$2000,11,FALSE)),0,VLOOKUP(B3,Données!$A$3:$T$2000,11,FALSE))</f>
        <v>6962366</v>
      </c>
      <c r="F3" s="49">
        <f>VALUE(COUNTIF(Validation!$A$2:$H$64,B3))-1</f>
        <v>0</v>
      </c>
      <c r="G3" s="95">
        <f>IF(ISERROR(VLOOKUP(B3,Données!$A$3:$T$2000,12,FALSE)),0,VLOOKUP(B3,Données!$A$3:$T$2000,12,FALSE))</f>
        <v>6962366</v>
      </c>
      <c r="H3" s="50">
        <f>IF(ISERROR(VLOOKUP(B3,Données!$A$3:$T$2000,20,FALSE)),0,VLOOKUP(B3,Données!$A$3:$T$2000,20,FALSE))</f>
        <v>5</v>
      </c>
      <c r="I3" s="39"/>
      <c r="J3" s="75"/>
      <c r="K3" s="75"/>
      <c r="L3" s="28"/>
      <c r="N3" s="46" t="s">
        <v>106</v>
      </c>
      <c r="O3" s="149" t="s">
        <v>53</v>
      </c>
      <c r="P3" s="149" t="s">
        <v>3017</v>
      </c>
      <c r="Q3" s="149" t="s">
        <v>3012</v>
      </c>
      <c r="R3" s="150" t="s">
        <v>53</v>
      </c>
      <c r="S3" s="150" t="s">
        <v>3017</v>
      </c>
      <c r="T3" s="150" t="s">
        <v>3012</v>
      </c>
      <c r="U3" s="152" t="s">
        <v>3013</v>
      </c>
      <c r="V3" s="151" t="s">
        <v>46</v>
      </c>
      <c r="W3" s="151" t="s">
        <v>55</v>
      </c>
    </row>
    <row r="4" spans="1:28" ht="20.25" customHeight="1" x14ac:dyDescent="0.25">
      <c r="A4" s="167"/>
      <c r="B4" s="6" t="s">
        <v>4870</v>
      </c>
      <c r="C4" s="86">
        <f>IF(ISERROR(VLOOKUP(B4,Données!$A$3:$W$2000,23,FALSE)),"",VLOOKUP(B4,Données!$A$3:$W$2000,23,FALSE))</f>
        <v>0</v>
      </c>
      <c r="D4" s="47">
        <f>IF(ISERROR(VLOOKUP(B4,Données!$A$3:$K$2000,9,FALSE)),"",VLOOKUP(B4,Données!$A$3:$K$2000,9,FALSE))</f>
        <v>27</v>
      </c>
      <c r="E4" s="48">
        <f>IF(ISERROR(VLOOKUP(B4,Données!$A$3:$T$2000,11,FALSE)),0,VLOOKUP(B4,Données!$A$3:$T$2000,11,FALSE))</f>
        <v>5750000</v>
      </c>
      <c r="F4" s="49">
        <f>VALUE(COUNTIF(Validation!$A$2:$H$64,B4))-1</f>
        <v>0</v>
      </c>
      <c r="G4" s="95">
        <f>IF(ISERROR(VLOOKUP(B4,Données!$A$3:$T$2000,12,FALSE)),0,VLOOKUP(B4,Données!$A$3:$T$2000,12,FALSE))</f>
        <v>0</v>
      </c>
      <c r="H4" s="50">
        <f>IF(ISERROR(VLOOKUP(B4,Données!$A$3:$T$2000,20,FALSE)),0,VLOOKUP(B4,Données!$A$3:$T$2000,20,FALSE))</f>
        <v>1</v>
      </c>
      <c r="I4" s="39"/>
      <c r="J4" s="75"/>
      <c r="K4" s="75"/>
      <c r="L4" s="28"/>
      <c r="O4" s="61"/>
      <c r="P4" s="61"/>
      <c r="Q4" s="61"/>
      <c r="R4" s="63"/>
      <c r="S4" s="88"/>
      <c r="T4" s="88"/>
      <c r="U4" s="88"/>
      <c r="V4" s="60"/>
      <c r="W4" s="60" t="str">
        <f>IF(V4="","",V4+7)</f>
        <v/>
      </c>
    </row>
    <row r="5" spans="1:28" ht="20.25" customHeight="1" thickBot="1" x14ac:dyDescent="0.3">
      <c r="A5" s="167"/>
      <c r="B5" s="6" t="s">
        <v>2848</v>
      </c>
      <c r="C5" s="86">
        <f>IF(ISERROR(VLOOKUP(B5,Données!$A$3:$W$2000,23,FALSE)),"",VLOOKUP(B5,Données!$A$3:$W$2000,23,FALSE))</f>
        <v>0</v>
      </c>
      <c r="D5" s="47">
        <f>IF(ISERROR(VLOOKUP(B5,Données!$A$3:$K$2000,9,FALSE)),"",VLOOKUP(B5,Données!$A$3:$K$2000,9,FALSE))</f>
        <v>26</v>
      </c>
      <c r="E5" s="48">
        <f>IF(ISERROR(VLOOKUP(B5,Données!$A$3:$T$2000,11,FALSE)),0,VLOOKUP(B5,Données!$A$3:$T$2000,11,FALSE))</f>
        <v>5571429</v>
      </c>
      <c r="F5" s="49">
        <f>VALUE(COUNTIF(Validation!$A$2:$H$64,B5))-1</f>
        <v>0</v>
      </c>
      <c r="G5" s="95">
        <f>IF(ISERROR(VLOOKUP(B5,Données!$A$3:$T$2000,12,FALSE)),0,VLOOKUP(B5,Données!$A$3:$T$2000,12,FALSE))</f>
        <v>5571429</v>
      </c>
      <c r="H5" s="50">
        <f>IF(ISERROR(VLOOKUP(B5,Données!$A$3:$T$2000,20,FALSE)),0,VLOOKUP(B5,Données!$A$3:$T$2000,20,FALSE))</f>
        <v>2</v>
      </c>
      <c r="I5" s="39"/>
      <c r="J5" s="75"/>
      <c r="K5" s="75"/>
      <c r="L5" s="28"/>
      <c r="O5" s="28"/>
      <c r="P5" s="28"/>
      <c r="Q5" s="28"/>
      <c r="R5" s="61"/>
      <c r="S5" s="61"/>
      <c r="T5" s="61"/>
      <c r="U5" s="61"/>
      <c r="V5" s="60"/>
      <c r="W5" s="60" t="str">
        <f t="shared" ref="W5:W38" si="0">IF(V5="","",V5+7)</f>
        <v/>
      </c>
    </row>
    <row r="6" spans="1:28" ht="20.25" customHeight="1" thickBot="1" x14ac:dyDescent="0.3">
      <c r="A6" s="167"/>
      <c r="B6" s="31" t="s">
        <v>2849</v>
      </c>
      <c r="C6" s="86">
        <f>IF(ISERROR(VLOOKUP(B6,Données!$A$3:$W$2000,23,FALSE)),"",VLOOKUP(B6,Données!$A$3:$W$2000,23,FALSE))</f>
        <v>0</v>
      </c>
      <c r="D6" s="47">
        <f>IF(ISERROR(VLOOKUP(B6,Données!$A$3:$K$2000,9,FALSE)),"",VLOOKUP(B6,Données!$A$3:$K$2000,9,FALSE))</f>
        <v>26</v>
      </c>
      <c r="E6" s="48">
        <f>IF(ISERROR(VLOOKUP(B6,Données!$A$3:$T$2000,11,FALSE)),0,VLOOKUP(B6,Données!$A$3:$T$2000,11,FALSE))</f>
        <v>3083333</v>
      </c>
      <c r="F6" s="49">
        <f>VALUE(COUNTIF(Validation!$A$2:$H$64,B6))-1</f>
        <v>0</v>
      </c>
      <c r="G6" s="95">
        <f>IF(ISERROR(VLOOKUP(B6,Données!$A$3:$T$2000,12,FALSE)),0,VLOOKUP(B6,Données!$A$3:$T$2000,12,FALSE))</f>
        <v>3083333</v>
      </c>
      <c r="H6" s="50">
        <f>IF(ISERROR(VLOOKUP(B6,Données!$A$3:$T$2000,20,FALSE)),0,VLOOKUP(B6,Données!$A$3:$T$2000,20,FALSE))</f>
        <v>2</v>
      </c>
      <c r="I6" s="39"/>
      <c r="J6" s="75"/>
      <c r="K6" s="75"/>
      <c r="L6" s="28"/>
      <c r="N6" s="28"/>
      <c r="O6" s="28"/>
      <c r="P6" s="28"/>
      <c r="Q6" s="28"/>
      <c r="R6" s="28"/>
      <c r="S6" s="28"/>
      <c r="T6" s="28"/>
      <c r="U6" s="28"/>
      <c r="V6" s="60"/>
      <c r="W6" s="60" t="str">
        <f t="shared" si="0"/>
        <v/>
      </c>
      <c r="AB6" s="134"/>
    </row>
    <row r="7" spans="1:28" ht="20.25" customHeight="1" x14ac:dyDescent="0.25">
      <c r="A7" s="167"/>
      <c r="B7" s="31" t="s">
        <v>2850</v>
      </c>
      <c r="C7" s="86">
        <f>IF(ISERROR(VLOOKUP(B7,Données!$A$3:$W$2000,23,FALSE)),"",VLOOKUP(B7,Données!$A$3:$W$2000,23,FALSE))</f>
        <v>0</v>
      </c>
      <c r="D7" s="47">
        <f>IF(ISERROR(VLOOKUP(B7,Données!$A$3:$K$2000,9,FALSE)),"",VLOOKUP(B7,Données!$A$3:$K$2000,9,FALSE))</f>
        <v>27</v>
      </c>
      <c r="E7" s="48">
        <f>IF(ISERROR(VLOOKUP(B7,Données!$A$3:$T$2000,11,FALSE)),0,VLOOKUP(B7,Données!$A$3:$T$2000,11,FALSE))</f>
        <v>3200000</v>
      </c>
      <c r="F7" s="49">
        <f>VALUE(COUNTIF(Validation!$A$2:$H$64,B7))-1</f>
        <v>0</v>
      </c>
      <c r="G7" s="95">
        <f>IF(ISERROR(VLOOKUP(B7,Données!$A$3:$T$2000,12,FALSE)),0,VLOOKUP(B7,Données!$A$3:$T$2000,12,FALSE))</f>
        <v>0</v>
      </c>
      <c r="H7" s="50">
        <f>IF(ISERROR(VLOOKUP(B7,Données!$A$3:$T$2000,20,FALSE)),0,VLOOKUP(B7,Données!$A$3:$T$2000,20,FALSE))</f>
        <v>1</v>
      </c>
      <c r="I7" s="39"/>
      <c r="N7" s="28"/>
      <c r="O7" s="28"/>
      <c r="P7" s="28"/>
      <c r="Q7" s="28"/>
      <c r="V7" s="60"/>
      <c r="W7" s="60" t="str">
        <f t="shared" si="0"/>
        <v/>
      </c>
      <c r="X7" s="99"/>
      <c r="Y7" s="99"/>
      <c r="AB7" s="28"/>
    </row>
    <row r="8" spans="1:28" ht="20.25" customHeight="1" x14ac:dyDescent="0.25">
      <c r="A8" s="167"/>
      <c r="B8" s="31" t="s">
        <v>2851</v>
      </c>
      <c r="C8" s="86">
        <f>IF(ISERROR(VLOOKUP(B8,Données!$A$3:$W$2000,23,FALSE)),"",VLOOKUP(B8,Données!$A$3:$W$2000,23,FALSE))</f>
        <v>0</v>
      </c>
      <c r="D8" s="47">
        <f>IF(ISERROR(VLOOKUP(B8,Données!$A$3:$K$2000,9,FALSE)),"",VLOOKUP(B8,Données!$A$3:$K$2000,9,FALSE))</f>
        <v>29</v>
      </c>
      <c r="E8" s="48">
        <f>IF(ISERROR(VLOOKUP(B8,Données!$A$3:$T$2000,11,FALSE)),0,VLOOKUP(B8,Données!$A$3:$T$2000,11,FALSE))</f>
        <v>5000000</v>
      </c>
      <c r="F8" s="49">
        <f>VALUE(COUNTIF(Validation!$A$2:$H$64,B8))-1</f>
        <v>0</v>
      </c>
      <c r="G8" s="95">
        <f>IF(ISERROR(VLOOKUP(B8,Données!$A$3:$T$2000,12,FALSE)),0,VLOOKUP(B8,Données!$A$3:$T$2000,12,FALSE))</f>
        <v>5000000</v>
      </c>
      <c r="H8" s="50">
        <f>IF(ISERROR(VLOOKUP(B8,Données!$A$3:$T$2000,20,FALSE)),0,VLOOKUP(B8,Données!$A$3:$T$2000,20,FALSE))</f>
        <v>5</v>
      </c>
      <c r="I8" s="39"/>
      <c r="N8" s="99"/>
      <c r="R8" s="28"/>
      <c r="S8" s="28"/>
      <c r="T8" s="28"/>
      <c r="U8" s="28"/>
      <c r="V8" s="60"/>
      <c r="W8" s="60" t="str">
        <f t="shared" si="0"/>
        <v/>
      </c>
      <c r="AB8" s="28"/>
    </row>
    <row r="9" spans="1:28" ht="20.25" customHeight="1" x14ac:dyDescent="0.25">
      <c r="A9" s="167"/>
      <c r="B9" s="31" t="s">
        <v>2852</v>
      </c>
      <c r="C9" s="86">
        <f>IF(ISERROR(VLOOKUP(B9,Données!$A$3:$W$2000,23,FALSE)),"",VLOOKUP(B9,Données!$A$3:$W$2000,23,FALSE))</f>
        <v>0</v>
      </c>
      <c r="D9" s="47">
        <f>IF(ISERROR(VLOOKUP(B9,Données!$A$3:$K$2000,9,FALSE)),"",VLOOKUP(B9,Données!$A$3:$K$2000,9,FALSE))</f>
        <v>28</v>
      </c>
      <c r="E9" s="48">
        <f>IF(ISERROR(VLOOKUP(B9,Données!$A$3:$T$2000,11,FALSE)),0,VLOOKUP(B9,Données!$A$3:$T$2000,11,FALSE))</f>
        <v>4500000</v>
      </c>
      <c r="F9" s="49">
        <f>VALUE(COUNTIF(Validation!$A$2:$H$64,B9))-1</f>
        <v>0</v>
      </c>
      <c r="G9" s="95">
        <f>IF(ISERROR(VLOOKUP(B9,Données!$A$3:$T$2000,12,FALSE)),0,VLOOKUP(B9,Données!$A$3:$T$2000,12,FALSE))</f>
        <v>4500000</v>
      </c>
      <c r="H9" s="50">
        <f>IF(ISERROR(VLOOKUP(B9,Données!$A$3:$T$2000,20,FALSE)),0,VLOOKUP(B9,Données!$A$3:$T$2000,20,FALSE))</f>
        <v>3</v>
      </c>
      <c r="I9" s="39"/>
      <c r="J9" s="147" t="s">
        <v>60</v>
      </c>
      <c r="K9" s="147" t="s">
        <v>3012</v>
      </c>
      <c r="L9" s="147" t="s">
        <v>3013</v>
      </c>
      <c r="O9" s="28"/>
      <c r="P9" s="28"/>
      <c r="Q9" s="28"/>
      <c r="R9" s="28"/>
      <c r="S9" s="28"/>
      <c r="T9" s="28"/>
      <c r="U9" s="28"/>
      <c r="V9" s="60"/>
      <c r="W9" s="60" t="str">
        <f>IF(V9="","",V9+7)</f>
        <v/>
      </c>
    </row>
    <row r="10" spans="1:28" ht="20.25" customHeight="1" x14ac:dyDescent="0.25">
      <c r="A10" s="167"/>
      <c r="B10" s="31" t="s">
        <v>2853</v>
      </c>
      <c r="C10" s="86">
        <f>IF(ISERROR(VLOOKUP(B10,Données!$A$3:$W$2000,23,FALSE)),"",VLOOKUP(B10,Données!$A$3:$W$2000,23,FALSE))</f>
        <v>1</v>
      </c>
      <c r="D10" s="47">
        <f>IF(ISERROR(VLOOKUP(B10,Données!$A$3:$K$2000,9,FALSE)),"",VLOOKUP(B10,Données!$A$3:$K$2000,9,FALSE))</f>
        <v>20</v>
      </c>
      <c r="E10" s="48">
        <f>IF(ISERROR(VLOOKUP(B10,Données!$A$3:$T$2000,11,FALSE)),0,VLOOKUP(B10,Données!$A$3:$T$2000,11,FALSE))</f>
        <v>3775000</v>
      </c>
      <c r="F10" s="49">
        <f>VALUE(COUNTIF(Validation!$A$2:$H$64,B10))-1</f>
        <v>0</v>
      </c>
      <c r="G10" s="95">
        <f>IF(ISERROR(VLOOKUP(B10,Données!$A$3:$T$2000,12,FALSE)),0,VLOOKUP(B10,Données!$A$3:$T$2000,12,FALSE))</f>
        <v>0</v>
      </c>
      <c r="H10" s="50">
        <f>IF(ISERROR(VLOOKUP(B10,Données!$A$3:$T$2000,20,FALSE)),0,VLOOKUP(B10,Données!$A$3:$T$2000,20,FALSE))</f>
        <v>1</v>
      </c>
      <c r="I10" s="39"/>
      <c r="J10" t="s">
        <v>3010</v>
      </c>
      <c r="K10">
        <v>2019</v>
      </c>
      <c r="L10" s="40" t="s">
        <v>2328</v>
      </c>
      <c r="O10" s="28"/>
      <c r="P10" s="28"/>
      <c r="Q10" s="28"/>
      <c r="V10" s="60"/>
      <c r="W10" s="60" t="str">
        <f>IF(V10="","",V10+7)</f>
        <v/>
      </c>
    </row>
    <row r="11" spans="1:28" ht="20.25" customHeight="1" x14ac:dyDescent="0.25">
      <c r="A11" s="167"/>
      <c r="B11" s="31" t="s">
        <v>2854</v>
      </c>
      <c r="C11" s="86">
        <f>IF(ISERROR(VLOOKUP(B11,Données!$A$3:$W$2000,23,FALSE)),"",VLOOKUP(B11,Données!$A$3:$W$2000,23,FALSE))</f>
        <v>0</v>
      </c>
      <c r="D11" s="47">
        <f>IF(ISERROR(VLOOKUP(B11,Données!$A$3:$K$2000,9,FALSE)),"",VLOOKUP(B11,Données!$A$3:$K$2000,9,FALSE))</f>
        <v>27</v>
      </c>
      <c r="E11" s="48">
        <f>IF(ISERROR(VLOOKUP(B11,Données!$A$3:$T$2000,11,FALSE)),0,VLOOKUP(B11,Données!$A$3:$T$2000,11,FALSE))</f>
        <v>5166666</v>
      </c>
      <c r="F11" s="49">
        <f>VALUE(COUNTIF(Validation!$A$2:$H$64,B11))-1</f>
        <v>0</v>
      </c>
      <c r="G11" s="95">
        <f>IF(ISERROR(VLOOKUP(B11,Données!$A$3:$T$2000,12,FALSE)),0,VLOOKUP(B11,Données!$A$3:$T$2000,12,FALSE))</f>
        <v>5166666</v>
      </c>
      <c r="H11" s="50">
        <f>IF(ISERROR(VLOOKUP(B11,Données!$A$3:$T$2000,20,FALSE)),0,VLOOKUP(B11,Données!$A$3:$T$2000,20,FALSE))</f>
        <v>6</v>
      </c>
      <c r="I11" s="39"/>
      <c r="J11" t="s">
        <v>174</v>
      </c>
      <c r="K11">
        <v>2019</v>
      </c>
      <c r="L11" s="40" t="s">
        <v>2328</v>
      </c>
      <c r="O11" s="28"/>
      <c r="P11" s="28"/>
      <c r="Q11" s="28"/>
      <c r="R11" s="28"/>
      <c r="S11" s="28"/>
      <c r="T11" s="28"/>
      <c r="U11" s="28"/>
      <c r="V11" s="60"/>
      <c r="W11" s="60" t="str">
        <f>IF(V11="","",V11+7)</f>
        <v/>
      </c>
    </row>
    <row r="12" spans="1:28" ht="20.25" customHeight="1" x14ac:dyDescent="0.25">
      <c r="A12" s="167"/>
      <c r="B12" s="31" t="s">
        <v>2855</v>
      </c>
      <c r="C12" s="86">
        <f>IF(ISERROR(VLOOKUP(B12,Données!$A$3:$W$2000,23,FALSE)),"",VLOOKUP(B12,Données!$A$3:$W$2000,23,FALSE))</f>
        <v>0</v>
      </c>
      <c r="D12" s="47">
        <f>IF(ISERROR(VLOOKUP(B12,Données!$A$3:$K$2000,9,FALSE)),"",VLOOKUP(B12,Données!$A$3:$K$2000,9,FALSE))</f>
        <v>24</v>
      </c>
      <c r="E12" s="48">
        <f>IF(ISERROR(VLOOKUP(B12,Données!$A$3:$T$2000,11,FALSE)),0,VLOOKUP(B12,Données!$A$3:$T$2000,11,FALSE))</f>
        <v>3150000</v>
      </c>
      <c r="F12" s="49">
        <f>VALUE(COUNTIF(Validation!$A$2:$H$64,B12))-1</f>
        <v>0</v>
      </c>
      <c r="G12" s="95">
        <f>IF(ISERROR(VLOOKUP(B12,Données!$A$3:$T$2000,12,FALSE)),0,VLOOKUP(B12,Données!$A$3:$T$2000,12,FALSE))</f>
        <v>0</v>
      </c>
      <c r="H12" s="50">
        <f>IF(ISERROR(VLOOKUP(B12,Données!$A$3:$T$2000,20,FALSE)),0,VLOOKUP(B12,Données!$A$3:$T$2000,20,FALSE))</f>
        <v>1</v>
      </c>
      <c r="I12" s="39"/>
      <c r="J12" s="28"/>
      <c r="K12" s="28"/>
      <c r="O12" s="28"/>
      <c r="P12" s="28"/>
      <c r="Q12" s="28"/>
      <c r="R12" s="28"/>
      <c r="S12" s="28"/>
      <c r="T12" s="28"/>
      <c r="U12" s="28"/>
      <c r="V12" s="60"/>
      <c r="W12" s="60" t="str">
        <f>IF(V12="","",V12+7)</f>
        <v/>
      </c>
    </row>
    <row r="13" spans="1:28" ht="20.25" customHeight="1" x14ac:dyDescent="0.25">
      <c r="A13" s="167"/>
      <c r="B13" s="31" t="s">
        <v>4871</v>
      </c>
      <c r="C13" s="86">
        <f>IF(ISERROR(VLOOKUP(B13,Données!$A$3:$W$2000,23,FALSE)),"",VLOOKUP(B13,Données!$A$3:$W$2000,23,FALSE))</f>
        <v>0</v>
      </c>
      <c r="D13" s="47">
        <f>IF(ISERROR(VLOOKUP(B13,Données!$A$3:$K$2000,9,FALSE)),"",VLOOKUP(B13,Données!$A$3:$K$2000,9,FALSE))</f>
        <v>23</v>
      </c>
      <c r="E13" s="48">
        <f>IF(ISERROR(VLOOKUP(B13,Données!$A$3:$T$2000,11,FALSE)),0,VLOOKUP(B13,Données!$A$3:$T$2000,11,FALSE))</f>
        <v>3200000</v>
      </c>
      <c r="F13" s="49">
        <f>VALUE(COUNTIF(Validation!$A$2:$H$64,B13))-1</f>
        <v>0</v>
      </c>
      <c r="G13" s="95">
        <f>IF(ISERROR(VLOOKUP(B13,Données!$A$3:$T$2000,12,FALSE)),0,VLOOKUP(B13,Données!$A$3:$T$2000,12,FALSE))</f>
        <v>3200000</v>
      </c>
      <c r="H13" s="50">
        <f>IF(ISERROR(VLOOKUP(B13,Données!$A$3:$T$2000,20,FALSE)),0,VLOOKUP(B13,Données!$A$3:$T$2000,20,FALSE))</f>
        <v>3</v>
      </c>
      <c r="I13" s="39"/>
      <c r="J13" s="28"/>
      <c r="K13" s="28"/>
      <c r="O13" s="28"/>
      <c r="P13" s="28"/>
      <c r="Q13" s="28"/>
      <c r="R13" s="28"/>
      <c r="S13" s="28"/>
      <c r="T13" s="28"/>
      <c r="U13" s="28"/>
      <c r="V13" s="60"/>
      <c r="W13" s="60" t="str">
        <f>IF(V13="","",V13+7)</f>
        <v/>
      </c>
    </row>
    <row r="14" spans="1:28" ht="20.25" customHeight="1" x14ac:dyDescent="0.25">
      <c r="A14" s="168"/>
      <c r="B14" s="30" t="s">
        <v>2856</v>
      </c>
      <c r="C14" s="87">
        <f>IF(ISERROR(VLOOKUP(B14,Données!$A$3:$W$2000,23,FALSE)),"",VLOOKUP(B14,Données!$A$3:$W$2000,23,FALSE))</f>
        <v>0</v>
      </c>
      <c r="D14" s="52">
        <f>IF(ISERROR(VLOOKUP(B14,Données!$A$3:$K$2000,9,FALSE)),"",VLOOKUP(B14,Données!$A$3:$K$2000,9,FALSE))</f>
        <v>25</v>
      </c>
      <c r="E14" s="53">
        <f>IF(ISERROR(VLOOKUP(B14,Données!$A$3:$T$2000,11,FALSE)),0,VLOOKUP(B14,Données!$A$3:$T$2000,11,FALSE))</f>
        <v>2300000</v>
      </c>
      <c r="F14" s="54">
        <f>VALUE(COUNTIF(Validation!$A$2:$H$64,B14))-1</f>
        <v>0</v>
      </c>
      <c r="G14" s="96">
        <f>IF(ISERROR(VLOOKUP(B14,Données!$A$3:$T$2000,12,FALSE)),0,VLOOKUP(B14,Données!$A$3:$T$2000,12,FALSE))</f>
        <v>0</v>
      </c>
      <c r="H14" s="55">
        <f>IF(ISERROR(VLOOKUP(B14,Données!$A$3:$T$2000,20,FALSE)),0,VLOOKUP(B14,Données!$A$3:$T$2000,20,FALSE))</f>
        <v>1</v>
      </c>
      <c r="I14" s="39"/>
      <c r="J14" s="28"/>
      <c r="K14" s="28"/>
      <c r="O14" s="28"/>
      <c r="P14" s="28"/>
      <c r="Q14" s="28"/>
      <c r="R14" s="28"/>
      <c r="S14" s="28"/>
      <c r="T14" s="28"/>
      <c r="U14" s="28"/>
      <c r="V14" s="60"/>
      <c r="W14" s="60" t="str">
        <f t="shared" si="0"/>
        <v/>
      </c>
    </row>
    <row r="15" spans="1:28" ht="20.25" customHeight="1" x14ac:dyDescent="0.25">
      <c r="A15" s="169" t="s">
        <v>39</v>
      </c>
      <c r="B15" s="8" t="s">
        <v>4872</v>
      </c>
      <c r="C15" s="86">
        <f>IF(ISERROR(VLOOKUP(B15,Données!$A$3:$W$2000,23,FALSE)),"",VLOOKUP(B15,Données!$A$3:$W$2000,23,FALSE))</f>
        <v>0</v>
      </c>
      <c r="D15" s="47">
        <f>IF(ISERROR(VLOOKUP(B15,Données!$A$3:$K$2000,9,FALSE)),"",VLOOKUP(B15,Données!$A$3:$K$2000,9,FALSE))</f>
        <v>29</v>
      </c>
      <c r="E15" s="48">
        <f>IF(ISERROR(VLOOKUP(B15,Données!$A$3:$T$2000,11,FALSE)),0,VLOOKUP(B15,Données!$A$3:$T$2000,11,FALSE))</f>
        <v>3750000</v>
      </c>
      <c r="F15" s="49">
        <f>VALUE(COUNTIF(Validation!$A$2:$H$64,B15))-1</f>
        <v>0</v>
      </c>
      <c r="G15" s="95">
        <f>IF(ISERROR(VLOOKUP(B15,Données!$A$3:$T$2000,12,FALSE)),0,VLOOKUP(B15,Données!$A$3:$T$2000,12,FALSE))</f>
        <v>3750000</v>
      </c>
      <c r="H15" s="50">
        <f>IF(ISERROR(VLOOKUP(B15,Données!$A$3:$T$2000,20,FALSE)),0,VLOOKUP(B15,Données!$A$3:$T$2000,20,FALSE))</f>
        <v>3</v>
      </c>
      <c r="I15" s="39"/>
      <c r="O15" s="28"/>
      <c r="P15" s="28"/>
      <c r="Q15" s="28"/>
      <c r="R15" s="28"/>
      <c r="S15" s="28"/>
      <c r="T15" s="28"/>
      <c r="U15" s="28"/>
      <c r="V15" s="60"/>
      <c r="W15" s="60" t="str">
        <f t="shared" si="0"/>
        <v/>
      </c>
    </row>
    <row r="16" spans="1:28" ht="20.25" customHeight="1" x14ac:dyDescent="0.25">
      <c r="A16" s="170"/>
      <c r="B16" s="6" t="s">
        <v>2857</v>
      </c>
      <c r="C16" s="86">
        <f>IF(ISERROR(VLOOKUP(B16,Données!$A$3:$W$2000,23,FALSE)),"",VLOOKUP(B16,Données!$A$3:$W$2000,23,FALSE))</f>
        <v>0</v>
      </c>
      <c r="D16" s="47">
        <f>IF(ISERROR(VLOOKUP(B16,Données!$A$3:$K$2000,9,FALSE)),"",VLOOKUP(B16,Données!$A$3:$K$2000,9,FALSE))</f>
        <v>24</v>
      </c>
      <c r="E16" s="48">
        <f>IF(ISERROR(VLOOKUP(B16,Données!$A$3:$T$2000,11,FALSE)),0,VLOOKUP(B16,Données!$A$3:$T$2000,11,FALSE))</f>
        <v>3733333</v>
      </c>
      <c r="F16" s="49">
        <f>VALUE(COUNTIF(Validation!$A$2:$H$64,B16))-1</f>
        <v>0</v>
      </c>
      <c r="G16" s="95">
        <f>IF(ISERROR(VLOOKUP(B16,Données!$A$3:$T$2000,12,FALSE)),0,VLOOKUP(B16,Données!$A$3:$T$2000,12,FALSE))</f>
        <v>3733333</v>
      </c>
      <c r="H16" s="50">
        <f>IF(ISERROR(VLOOKUP(B16,Données!$A$3:$T$2000,20,FALSE)),0,VLOOKUP(B16,Données!$A$3:$T$2000,20,FALSE))</f>
        <v>3</v>
      </c>
      <c r="I16" s="39"/>
      <c r="O16" s="28"/>
      <c r="P16" s="28"/>
      <c r="Q16" s="28"/>
      <c r="R16" s="28"/>
      <c r="S16" s="28"/>
      <c r="T16" s="28"/>
      <c r="U16" s="28"/>
      <c r="V16" s="60"/>
      <c r="W16" s="60" t="str">
        <f t="shared" si="0"/>
        <v/>
      </c>
    </row>
    <row r="17" spans="1:23" ht="20.25" customHeight="1" x14ac:dyDescent="0.25">
      <c r="A17" s="170"/>
      <c r="B17" s="31" t="s">
        <v>2858</v>
      </c>
      <c r="C17" s="86">
        <f>IF(ISERROR(VLOOKUP(B17,Données!$A$3:$W$2000,23,FALSE)),"",VLOOKUP(B17,Données!$A$3:$W$2000,23,FALSE))</f>
        <v>1</v>
      </c>
      <c r="D17" s="47">
        <f>IF(ISERROR(VLOOKUP(B17,Données!$A$3:$K$2000,9,FALSE)),"",VLOOKUP(B17,Données!$A$3:$K$2000,9,FALSE))</f>
        <v>21</v>
      </c>
      <c r="E17" s="48">
        <f>IF(ISERROR(VLOOKUP(B17,Données!$A$3:$T$2000,11,FALSE)),0,VLOOKUP(B17,Données!$A$3:$T$2000,11,FALSE))</f>
        <v>780000</v>
      </c>
      <c r="F17" s="49">
        <f>VALUE(COUNTIF(Validation!$A$2:$H$64,B17))-1</f>
        <v>0</v>
      </c>
      <c r="G17" s="95">
        <f>IF(ISERROR(VLOOKUP(B17,Données!$A$3:$T$2000,12,FALSE)),0,VLOOKUP(B17,Données!$A$3:$T$2000,12,FALSE))</f>
        <v>780000</v>
      </c>
      <c r="H17" s="50">
        <f>IF(ISERROR(VLOOKUP(B17,Données!$A$3:$T$2000,20,FALSE)),0,VLOOKUP(B17,Données!$A$3:$T$2000,20,FALSE))</f>
        <v>2</v>
      </c>
      <c r="I17" s="39"/>
      <c r="J17" s="28"/>
      <c r="K17" s="28"/>
      <c r="O17" s="28"/>
      <c r="P17" s="28"/>
      <c r="Q17" s="28"/>
      <c r="R17" s="28"/>
      <c r="S17" s="28"/>
      <c r="T17" s="28"/>
      <c r="U17" s="28"/>
      <c r="V17" s="60"/>
      <c r="W17" s="60" t="str">
        <f t="shared" si="0"/>
        <v/>
      </c>
    </row>
    <row r="18" spans="1:23" ht="20.25" customHeight="1" x14ac:dyDescent="0.25">
      <c r="A18" s="170"/>
      <c r="B18" s="31" t="s">
        <v>2859</v>
      </c>
      <c r="C18" s="86">
        <f>IF(ISERROR(VLOOKUP(B18,Données!$A$3:$W$2000,23,FALSE)),"",VLOOKUP(B18,Données!$A$3:$W$2000,23,FALSE))</f>
        <v>0</v>
      </c>
      <c r="D18" s="47">
        <f>IF(ISERROR(VLOOKUP(B18,Données!$A$3:$K$2000,9,FALSE)),"",VLOOKUP(B18,Données!$A$3:$K$2000,9,FALSE))</f>
        <v>25</v>
      </c>
      <c r="E18" s="48">
        <f>IF(ISERROR(VLOOKUP(B18,Données!$A$3:$T$2000,11,FALSE)),0,VLOOKUP(B18,Données!$A$3:$T$2000,11,FALSE))</f>
        <v>4166666</v>
      </c>
      <c r="F18" s="49">
        <f>VALUE(COUNTIF(Validation!$A$2:$H$64,B18))-1</f>
        <v>0</v>
      </c>
      <c r="G18" s="95">
        <f>IF(ISERROR(VLOOKUP(B18,Données!$A$3:$T$2000,12,FALSE)),0,VLOOKUP(B18,Données!$A$3:$T$2000,12,FALSE))</f>
        <v>4166666</v>
      </c>
      <c r="H18" s="50">
        <f>IF(ISERROR(VLOOKUP(B18,Données!$A$3:$T$2000,20,FALSE)),0,VLOOKUP(B18,Données!$A$3:$T$2000,20,FALSE))</f>
        <v>4</v>
      </c>
      <c r="I18" s="56"/>
      <c r="O18" s="28"/>
      <c r="P18" s="28"/>
      <c r="Q18" s="28"/>
      <c r="R18" s="28"/>
      <c r="S18" s="28"/>
      <c r="T18" s="28"/>
      <c r="U18" s="28"/>
      <c r="V18" s="60"/>
      <c r="W18" s="60" t="str">
        <f t="shared" si="0"/>
        <v/>
      </c>
    </row>
    <row r="19" spans="1:23" ht="20.25" customHeight="1" x14ac:dyDescent="0.25">
      <c r="A19" s="170"/>
      <c r="B19" s="31" t="s">
        <v>2860</v>
      </c>
      <c r="C19" s="86">
        <f>IF(ISERROR(VLOOKUP(B19,Données!$A$3:$W$2000,23,FALSE)),"",VLOOKUP(B19,Données!$A$3:$W$2000,23,FALSE))</f>
        <v>0</v>
      </c>
      <c r="D19" s="47">
        <f>IF(ISERROR(VLOOKUP(B19,Données!$A$3:$K$2000,9,FALSE)),"",VLOOKUP(B19,Données!$A$3:$K$2000,9,FALSE))</f>
        <v>27</v>
      </c>
      <c r="E19" s="48">
        <f>IF(ISERROR(VLOOKUP(B19,Données!$A$3:$T$2000,11,FALSE)),0,VLOOKUP(B19,Données!$A$3:$T$2000,11,FALSE))</f>
        <v>4833333</v>
      </c>
      <c r="F19" s="49">
        <f>VALUE(COUNTIF(Validation!$A$2:$H$64,B19))-1</f>
        <v>0</v>
      </c>
      <c r="G19" s="95">
        <f>IF(ISERROR(VLOOKUP(B19,Données!$A$3:$T$2000,12,FALSE)),0,VLOOKUP(B19,Données!$A$3:$T$2000,12,FALSE))</f>
        <v>0</v>
      </c>
      <c r="H19" s="50">
        <f>IF(ISERROR(VLOOKUP(B19,Données!$A$3:$T$2000,20,FALSE)),0,VLOOKUP(B19,Données!$A$3:$T$2000,20,FALSE))</f>
        <v>1</v>
      </c>
      <c r="I19" s="56"/>
      <c r="O19" s="28"/>
      <c r="P19" s="28"/>
      <c r="Q19" s="28"/>
      <c r="R19" s="28"/>
      <c r="S19" s="28"/>
      <c r="T19" s="28"/>
      <c r="U19" s="28"/>
      <c r="V19" s="60"/>
      <c r="W19" s="60" t="str">
        <f t="shared" si="0"/>
        <v/>
      </c>
    </row>
    <row r="20" spans="1:23" ht="20.25" customHeight="1" x14ac:dyDescent="0.25">
      <c r="A20" s="171"/>
      <c r="B20" s="16" t="s">
        <v>2861</v>
      </c>
      <c r="C20" s="87">
        <f>IF(ISERROR(VLOOKUP(B20,Données!$A$3:$W$2000,23,FALSE)),"",VLOOKUP(B20,Données!$A$3:$W$2000,23,FALSE))</f>
        <v>0</v>
      </c>
      <c r="D20" s="52">
        <f>IF(ISERROR(VLOOKUP(B20,Données!$A$3:$K$2000,9,FALSE)),"",VLOOKUP(B20,Données!$A$3:$K$2000,9,FALSE))</f>
        <v>29</v>
      </c>
      <c r="E20" s="53">
        <f>IF(ISERROR(VLOOKUP(B20,Données!$A$3:$T$2000,11,FALSE)),0,VLOOKUP(B20,Données!$A$3:$T$2000,11,FALSE))</f>
        <v>5187500</v>
      </c>
      <c r="F20" s="54">
        <f>VALUE(COUNTIF(Validation!$A$2:$H$64,B20))-1</f>
        <v>0</v>
      </c>
      <c r="G20" s="96">
        <f>IF(ISERROR(VLOOKUP(B20,Données!$A$3:$T$2000,12,FALSE)),0,VLOOKUP(B20,Données!$A$3:$T$2000,12,FALSE))</f>
        <v>0</v>
      </c>
      <c r="H20" s="55">
        <f>IF(ISERROR(VLOOKUP(B20,Données!$A$3:$T$2000,20,FALSE)),0,VLOOKUP(B20,Données!$A$3:$T$2000,20,FALSE))</f>
        <v>1</v>
      </c>
      <c r="I20" s="56"/>
      <c r="O20" s="28"/>
      <c r="P20" s="28"/>
      <c r="Q20" s="28"/>
      <c r="R20" s="28"/>
      <c r="S20" s="28"/>
      <c r="T20" s="28"/>
      <c r="U20" s="28"/>
      <c r="V20" s="60"/>
      <c r="W20" s="60" t="str">
        <f t="shared" si="0"/>
        <v/>
      </c>
    </row>
    <row r="21" spans="1:23" ht="20.25" customHeight="1" x14ac:dyDescent="0.25">
      <c r="A21" s="172" t="s">
        <v>40</v>
      </c>
      <c r="B21" s="6" t="s">
        <v>2862</v>
      </c>
      <c r="C21" s="86">
        <f>IF(ISERROR(VLOOKUP(B21,Données!$A$3:$W$2000,23,FALSE)),"",VLOOKUP(B21,Données!$A$3:$W$2000,23,FALSE))</f>
        <v>0</v>
      </c>
      <c r="D21" s="47">
        <f>IF(ISERROR(VLOOKUP(B21,Données!$A$3:$K$2000,9,FALSE)),"",VLOOKUP(B21,Données!$A$3:$K$2000,9,FALSE))</f>
        <v>29</v>
      </c>
      <c r="E21" s="48">
        <f>IF(ISERROR(VLOOKUP(B21,Données!$A$3:$T$2000,11,FALSE)),0,VLOOKUP(B21,Données!$A$3:$T$2000,11,FALSE))</f>
        <v>4350000</v>
      </c>
      <c r="F21" s="49">
        <f>VALUE(COUNTIF(Validation!$A$2:$H$64,B21))-1</f>
        <v>0</v>
      </c>
      <c r="G21" s="95">
        <f>IF(ISERROR(VLOOKUP(B21,Données!$A$3:$T$2000,12,FALSE)),0,VLOOKUP(B21,Données!$A$3:$T$2000,12,FALSE))</f>
        <v>4350000</v>
      </c>
      <c r="H21" s="50">
        <f>IF(ISERROR(VLOOKUP(B21,Données!$A$3:$T$2000,20,FALSE)),0,VLOOKUP(B21,Données!$A$3:$T$2000,20,FALSE))</f>
        <v>2</v>
      </c>
      <c r="I21" s="39"/>
      <c r="O21" s="28"/>
      <c r="P21" s="28"/>
      <c r="Q21" s="28"/>
      <c r="R21" s="28"/>
      <c r="S21" s="28"/>
      <c r="T21" s="28"/>
      <c r="U21" s="28"/>
      <c r="V21" s="60"/>
      <c r="W21" s="60" t="str">
        <f t="shared" si="0"/>
        <v/>
      </c>
    </row>
    <row r="22" spans="1:23" ht="20.25" customHeight="1" x14ac:dyDescent="0.25">
      <c r="A22" s="173"/>
      <c r="B22" s="16" t="s">
        <v>2863</v>
      </c>
      <c r="C22" s="87">
        <f>IF(ISERROR(VLOOKUP(B22,Données!$A$3:$W$2000,23,FALSE)),"",VLOOKUP(B22,Données!$A$3:$W$2000,23,FALSE))</f>
        <v>0</v>
      </c>
      <c r="D22" s="52">
        <f>IF(ISERROR(VLOOKUP(B22,Données!$A$3:$K$2000,9,FALSE)),"",VLOOKUP(B22,Données!$A$3:$K$2000,9,FALSE))</f>
        <v>32</v>
      </c>
      <c r="E22" s="53">
        <f>IF(ISERROR(VLOOKUP(B22,Données!$A$3:$T$2000,11,FALSE)),0,VLOOKUP(B22,Données!$A$3:$T$2000,11,FALSE))</f>
        <v>7000000</v>
      </c>
      <c r="F22" s="54">
        <f>VALUE(COUNTIF(Validation!$A$2:$H$64,B22))-1</f>
        <v>0</v>
      </c>
      <c r="G22" s="96">
        <f>IF(ISERROR(VLOOKUP(B22,Données!$A$3:$T$2000,12,FALSE)),0,VLOOKUP(B22,Données!$A$3:$T$2000,12,FALSE))</f>
        <v>7000000</v>
      </c>
      <c r="H22" s="55">
        <f>IF(ISERROR(VLOOKUP(B22,Données!$A$3:$T$2000,20,FALSE)),0,VLOOKUP(B22,Données!$A$3:$T$2000,20,FALSE))</f>
        <v>2</v>
      </c>
      <c r="I22" s="39"/>
      <c r="O22" s="28"/>
      <c r="P22" s="28"/>
      <c r="Q22" s="28"/>
      <c r="R22" s="28"/>
      <c r="S22" s="28"/>
      <c r="T22" s="28"/>
      <c r="U22" s="28"/>
      <c r="V22" s="60"/>
      <c r="W22" s="60" t="str">
        <f t="shared" si="0"/>
        <v/>
      </c>
    </row>
    <row r="23" spans="1:23" ht="20.25" customHeight="1" x14ac:dyDescent="0.25">
      <c r="A23" s="176" t="s">
        <v>42</v>
      </c>
      <c r="B23" s="31" t="s">
        <v>2864</v>
      </c>
      <c r="C23" s="86">
        <f>IF(ISERROR(VLOOKUP(B23,Données!$A$3:$W$2000,23,FALSE)),"",VLOOKUP(B23,Données!$A$3:$W$2000,23,FALSE))</f>
        <v>1</v>
      </c>
      <c r="D23" s="47">
        <f>IF(ISERROR(VLOOKUP(B23,Données!$A$3:$K$2000,9,FALSE)),"",VLOOKUP(B23,Données!$A$3:$K$2000,9,FALSE))</f>
        <v>21</v>
      </c>
      <c r="E23" s="48">
        <f>IF(ISERROR(VLOOKUP(B23,Données!$A$3:$T$2000,11,FALSE)),0,VLOOKUP(B23,Données!$A$3:$T$2000,11,FALSE))</f>
        <v>870000</v>
      </c>
      <c r="F23" s="49">
        <f>VALUE(COUNTIF(Validation!$A$2:$H$64,B23))-1</f>
        <v>0</v>
      </c>
      <c r="G23" s="95">
        <f>IF(ISERROR(VLOOKUP(B23,Données!$A$3:$T$2000,12,FALSE)),0,VLOOKUP(B23,Données!$A$3:$T$2000,12,FALSE))</f>
        <v>0</v>
      </c>
      <c r="H23" s="50">
        <f>IF(ISERROR(VLOOKUP(B23,Données!$A$3:$T$2000,20,FALSE)),0,VLOOKUP(B23,Données!$A$3:$T$2000,20,FALSE))</f>
        <v>1</v>
      </c>
      <c r="I23" s="39"/>
      <c r="O23" s="28"/>
      <c r="P23" s="28"/>
      <c r="Q23" s="28"/>
      <c r="R23" s="28"/>
      <c r="S23" s="28"/>
      <c r="T23" s="28"/>
      <c r="U23" s="28"/>
      <c r="V23" s="60"/>
      <c r="W23" s="60" t="str">
        <f t="shared" si="0"/>
        <v/>
      </c>
    </row>
    <row r="24" spans="1:23" ht="20.25" customHeight="1" x14ac:dyDescent="0.25">
      <c r="A24" s="177"/>
      <c r="B24" s="31" t="s">
        <v>2865</v>
      </c>
      <c r="C24" s="86">
        <f>IF(ISERROR(VLOOKUP(B24,Données!$A$3:$W$2000,23,FALSE)),"",VLOOKUP(B24,Données!$A$3:$W$2000,23,FALSE))</f>
        <v>0</v>
      </c>
      <c r="D24" s="47">
        <f>IF(ISERROR(VLOOKUP(B24,Données!$A$3:$K$2000,9,FALSE)),"",VLOOKUP(B24,Données!$A$3:$K$2000,9,FALSE))</f>
        <v>25</v>
      </c>
      <c r="E24" s="48">
        <f>IF(ISERROR(VLOOKUP(B24,Données!$A$3:$T$2000,11,FALSE)),0,VLOOKUP(B24,Données!$A$3:$T$2000,11,FALSE))</f>
        <v>2700000</v>
      </c>
      <c r="F24" s="49">
        <f>VALUE(COUNTIF(Validation!$A$2:$H$64,B24))-1</f>
        <v>0</v>
      </c>
      <c r="G24" s="95">
        <f>IF(ISERROR(VLOOKUP(B24,Données!$A$3:$T$2000,12,FALSE)),0,VLOOKUP(B24,Données!$A$3:$T$2000,12,FALSE))</f>
        <v>2700000</v>
      </c>
      <c r="H24" s="50">
        <f>IF(ISERROR(VLOOKUP(B24,Données!$A$3:$T$2000,20,FALSE)),0,VLOOKUP(B24,Données!$A$3:$T$2000,20,FALSE))</f>
        <v>3</v>
      </c>
      <c r="I24" s="39"/>
      <c r="R24" s="28"/>
      <c r="S24" s="28"/>
      <c r="T24" s="28"/>
      <c r="U24" s="28"/>
      <c r="V24" s="60"/>
      <c r="W24" s="60" t="str">
        <f t="shared" si="0"/>
        <v/>
      </c>
    </row>
    <row r="25" spans="1:23" ht="20.25" customHeight="1" x14ac:dyDescent="0.25">
      <c r="A25" s="177"/>
      <c r="B25" s="31" t="s">
        <v>4873</v>
      </c>
      <c r="C25" s="86">
        <f>IF(ISERROR(VLOOKUP(B25,Données!$A$3:$W$2000,23,FALSE)),"",VLOOKUP(B25,Données!$A$3:$W$2000,23,FALSE))</f>
        <v>0</v>
      </c>
      <c r="D25" s="47">
        <f>IF(ISERROR(VLOOKUP(B25,Données!$A$3:$K$2000,9,FALSE)),"",VLOOKUP(B25,Données!$A$3:$K$2000,9,FALSE))</f>
        <v>25</v>
      </c>
      <c r="E25" s="48">
        <f>IF(ISERROR(VLOOKUP(B25,Données!$A$3:$T$2000,11,FALSE)),0,VLOOKUP(B25,Données!$A$3:$T$2000,11,FALSE))</f>
        <v>4875000</v>
      </c>
      <c r="F25" s="49">
        <f>VALUE(COUNTIF(Validation!$A$2:$H$64,B25))-1</f>
        <v>0</v>
      </c>
      <c r="G25" s="95">
        <f>IF(ISERROR(VLOOKUP(B25,Données!$A$3:$T$2000,12,FALSE)),0,VLOOKUP(B25,Données!$A$3:$T$2000,12,FALSE))</f>
        <v>4875000</v>
      </c>
      <c r="H25" s="50">
        <f>IF(ISERROR(VLOOKUP(B25,Données!$A$3:$T$2000,20,FALSE)),0,VLOOKUP(B25,Données!$A$3:$T$2000,20,FALSE))</f>
        <v>7</v>
      </c>
      <c r="I25" s="39"/>
      <c r="R25" s="28"/>
      <c r="S25" s="28"/>
      <c r="T25" s="28"/>
      <c r="U25" s="28"/>
      <c r="V25" s="60"/>
      <c r="W25" s="60" t="str">
        <f t="shared" si="0"/>
        <v/>
      </c>
    </row>
    <row r="26" spans="1:23" ht="20.25" customHeight="1" x14ac:dyDescent="0.25">
      <c r="A26" s="177"/>
      <c r="B26" s="31" t="s">
        <v>2866</v>
      </c>
      <c r="C26" s="86">
        <f>IF(ISERROR(VLOOKUP(B26,Données!$A$3:$W$2000,23,FALSE)),"",VLOOKUP(B26,Données!$A$3:$W$2000,23,FALSE))</f>
        <v>0</v>
      </c>
      <c r="D26" s="47">
        <f>IF(ISERROR(VLOOKUP(B26,Données!$A$3:$K$2000,9,FALSE)),"",VLOOKUP(B26,Données!$A$3:$K$2000,9,FALSE))</f>
        <v>27</v>
      </c>
      <c r="E26" s="48">
        <f>IF(ISERROR(VLOOKUP(B26,Données!$A$3:$T$2000,11,FALSE)),0,VLOOKUP(B26,Données!$A$3:$T$2000,11,FALSE))</f>
        <v>3333333</v>
      </c>
      <c r="F26" s="49">
        <f>VALUE(COUNTIF(Validation!$A$2:$H$64,B26))-1</f>
        <v>0</v>
      </c>
      <c r="G26" s="95">
        <f>IF(ISERROR(VLOOKUP(B26,Données!$A$3:$T$2000,12,FALSE)),0,VLOOKUP(B26,Données!$A$3:$T$2000,12,FALSE))</f>
        <v>3333333</v>
      </c>
      <c r="H26" s="50">
        <f>IF(ISERROR(VLOOKUP(B26,Données!$A$3:$T$2000,20,FALSE)),0,VLOOKUP(B26,Données!$A$3:$T$2000,20,FALSE))</f>
        <v>2</v>
      </c>
      <c r="I26" s="39"/>
      <c r="O26" s="28"/>
      <c r="P26" s="28"/>
      <c r="Q26" s="28"/>
      <c r="R26" s="28"/>
      <c r="S26" s="28"/>
      <c r="T26" s="28"/>
      <c r="U26" s="28"/>
      <c r="V26" s="60"/>
      <c r="W26" s="60" t="str">
        <f t="shared" si="0"/>
        <v/>
      </c>
    </row>
    <row r="27" spans="1:23" ht="20.25" customHeight="1" x14ac:dyDescent="0.25">
      <c r="A27" s="177"/>
      <c r="B27" s="31" t="s">
        <v>2867</v>
      </c>
      <c r="C27" s="86">
        <f>IF(ISERROR(VLOOKUP(B27,Données!$A$3:$W$2000,23,FALSE)),"",VLOOKUP(B27,Données!$A$3:$W$2000,23,FALSE))</f>
        <v>0</v>
      </c>
      <c r="D27" s="47">
        <f>IF(ISERROR(VLOOKUP(B27,Données!$A$3:$K$2000,9,FALSE)),"",VLOOKUP(B27,Données!$A$3:$K$2000,9,FALSE))</f>
        <v>26</v>
      </c>
      <c r="E27" s="48">
        <f>IF(ISERROR(VLOOKUP(B27,Données!$A$3:$T$2000,11,FALSE)),0,VLOOKUP(B27,Données!$A$3:$T$2000,11,FALSE))</f>
        <v>4167000</v>
      </c>
      <c r="F27" s="49">
        <f>VALUE(COUNTIF(Validation!$A$2:$H$64,B27))-1</f>
        <v>0</v>
      </c>
      <c r="G27" s="95">
        <f>IF(ISERROR(VLOOKUP(B27,Données!$A$3:$T$2000,12,FALSE)),0,VLOOKUP(B27,Données!$A$3:$T$2000,12,FALSE))</f>
        <v>4167000</v>
      </c>
      <c r="H27" s="50">
        <f>IF(ISERROR(VLOOKUP(B27,Données!$A$3:$T$2000,20,FALSE)),0,VLOOKUP(B27,Données!$A$3:$T$2000,20,FALSE))</f>
        <v>4</v>
      </c>
      <c r="I27" s="39"/>
      <c r="O27" s="28"/>
      <c r="P27" s="28"/>
      <c r="Q27" s="28"/>
      <c r="R27" s="28"/>
      <c r="S27" s="28"/>
      <c r="T27" s="28"/>
      <c r="U27" s="28"/>
      <c r="V27" s="60"/>
      <c r="W27" s="60" t="str">
        <f t="shared" si="0"/>
        <v/>
      </c>
    </row>
    <row r="28" spans="1:23" ht="20.25" customHeight="1" x14ac:dyDescent="0.25">
      <c r="A28" s="177"/>
      <c r="B28" s="61"/>
      <c r="C28" s="86" t="str">
        <f>IF(ISERROR(VLOOKUP(B28,Données!$A$3:$W$2000,23,FALSE)),"",VLOOKUP(B28,Données!$A$3:$W$2000,23,FALSE))</f>
        <v/>
      </c>
      <c r="D28" s="47" t="str">
        <f>IF(ISERROR(VLOOKUP(B28,Données!$A$3:$K$2000,9,FALSE)),"",VLOOKUP(B28,Données!$A$3:$K$2000,9,FALSE))</f>
        <v/>
      </c>
      <c r="E28" s="48">
        <f>IF(ISERROR(VLOOKUP(B28,Données!$A$3:$T$2000,11,FALSE)),0,VLOOKUP(B28,Données!$A$3:$T$2000,11,FALSE))</f>
        <v>0</v>
      </c>
      <c r="F28" s="49">
        <f>VALUE(COUNTIF(Validation!$A$2:$H$64,B28))-1</f>
        <v>206</v>
      </c>
      <c r="G28" s="95">
        <f>IF(ISERROR(VLOOKUP(B28,Données!$A$3:$T$2000,12,FALSE)),0,VLOOKUP(B28,Données!$A$3:$T$2000,12,FALSE))</f>
        <v>0</v>
      </c>
      <c r="H28" s="50">
        <f>IF(ISERROR(VLOOKUP(B28,Données!$A$3:$T$2000,20,FALSE)),0,VLOOKUP(B28,Données!$A$3:$T$2000,20,FALSE))</f>
        <v>0</v>
      </c>
      <c r="I28" s="39"/>
      <c r="N28" s="28"/>
      <c r="R28" s="28"/>
      <c r="S28" s="28"/>
      <c r="T28" s="28"/>
      <c r="U28" s="28"/>
      <c r="W28" s="60" t="str">
        <f t="shared" si="0"/>
        <v/>
      </c>
    </row>
    <row r="29" spans="1:23" ht="20.25" customHeight="1" x14ac:dyDescent="0.25">
      <c r="A29" s="177"/>
      <c r="B29" s="61"/>
      <c r="C29" s="86" t="str">
        <f>IF(ISERROR(VLOOKUP(B29,Données!$A$3:$W$2000,23,FALSE)),"",VLOOKUP(B29,Données!$A$3:$W$2000,23,FALSE))</f>
        <v/>
      </c>
      <c r="D29" s="47" t="str">
        <f>IF(ISERROR(VLOOKUP(B29,Données!$A$3:$K$2000,9,FALSE)),"",VLOOKUP(B29,Données!$A$3:$K$2000,9,FALSE))</f>
        <v/>
      </c>
      <c r="E29" s="48">
        <f>IF(ISERROR(VLOOKUP(B29,Données!$A$3:$T$2000,11,FALSE)),0,VLOOKUP(B29,Données!$A$3:$T$2000,11,FALSE))</f>
        <v>0</v>
      </c>
      <c r="F29" s="49">
        <f>VALUE(COUNTIF(Validation!$A$2:$H$64,B29))-1</f>
        <v>206</v>
      </c>
      <c r="G29" s="95">
        <f>IF(ISERROR(VLOOKUP(B29,Données!$A$3:$T$2000,12,FALSE)),0,VLOOKUP(B29,Données!$A$3:$T$2000,12,FALSE))</f>
        <v>0</v>
      </c>
      <c r="H29" s="50">
        <f>IF(ISERROR(VLOOKUP(B29,Données!$A$3:$T$2000,20,FALSE)),0,VLOOKUP(B29,Données!$A$3:$T$2000,20,FALSE))</f>
        <v>0</v>
      </c>
      <c r="I29" s="39"/>
      <c r="N29" s="28"/>
      <c r="O29" s="28"/>
      <c r="P29" s="28"/>
      <c r="Q29" s="28"/>
      <c r="R29" s="28"/>
      <c r="S29" s="28"/>
      <c r="T29" s="28"/>
      <c r="U29" s="28"/>
      <c r="W29" s="60" t="str">
        <f t="shared" si="0"/>
        <v/>
      </c>
    </row>
    <row r="30" spans="1:23" ht="20.25" customHeight="1" x14ac:dyDescent="0.25">
      <c r="A30" s="177"/>
      <c r="B30" s="21"/>
      <c r="C30" s="86" t="str">
        <f>IF(ISERROR(VLOOKUP(B30,Données!$A$3:$W$2000,23,FALSE)),"",VLOOKUP(B30,Données!$A$3:$W$2000,23,FALSE))</f>
        <v/>
      </c>
      <c r="D30" s="47" t="str">
        <f>IF(ISERROR(VLOOKUP(B30,Données!$A$3:$K$2000,9,FALSE)),"",VLOOKUP(B30,Données!$A$3:$K$2000,9,FALSE))</f>
        <v/>
      </c>
      <c r="E30" s="48">
        <f>IF(ISERROR(VLOOKUP(B30,Données!$A$3:$T$2000,11,FALSE)),0,VLOOKUP(B30,Données!$A$3:$T$2000,11,FALSE))</f>
        <v>0</v>
      </c>
      <c r="F30" s="49">
        <f>VALUE(COUNTIF(Validation!$A$2:$H$64,B30))-1</f>
        <v>206</v>
      </c>
      <c r="G30" s="95">
        <f>IF(ISERROR(VLOOKUP(B30,Données!$A$3:$T$2000,12,FALSE)),0,VLOOKUP(B30,Données!$A$3:$T$2000,12,FALSE))</f>
        <v>0</v>
      </c>
      <c r="H30" s="50">
        <f>IF(ISERROR(VLOOKUP(B30,Données!$A$3:$T$2000,20,FALSE)),0,VLOOKUP(B30,Données!$A$3:$T$2000,20,FALSE))</f>
        <v>0</v>
      </c>
      <c r="I30" s="39"/>
      <c r="O30" s="28"/>
      <c r="P30" s="28"/>
      <c r="Q30" s="28"/>
      <c r="R30" s="28"/>
      <c r="S30" s="28"/>
      <c r="T30" s="28"/>
      <c r="U30" s="28"/>
      <c r="W30" s="60" t="str">
        <f t="shared" si="0"/>
        <v/>
      </c>
    </row>
    <row r="31" spans="1:23" ht="15.75" x14ac:dyDescent="0.25">
      <c r="A31" s="178" t="s">
        <v>37</v>
      </c>
      <c r="B31" s="178"/>
      <c r="C31" s="178"/>
      <c r="D31" s="178"/>
      <c r="E31" s="82">
        <f>ROUNDDOWN(SUM(E3:E30),2)</f>
        <v>101404959</v>
      </c>
      <c r="F31" s="136"/>
      <c r="G31" s="84">
        <f>SUM(G3:G30)</f>
        <v>72339126</v>
      </c>
      <c r="I31" s="39"/>
      <c r="O31" s="28"/>
      <c r="P31" s="28"/>
      <c r="Q31" s="28"/>
      <c r="R31" s="28"/>
      <c r="S31" s="28"/>
      <c r="T31" s="28"/>
      <c r="U31" s="28"/>
      <c r="V31" s="60"/>
      <c r="W31" s="60" t="str">
        <f t="shared" si="0"/>
        <v/>
      </c>
    </row>
    <row r="32" spans="1:23" ht="19.5" thickBot="1" x14ac:dyDescent="0.35">
      <c r="A32" s="179" t="s">
        <v>44</v>
      </c>
      <c r="B32" s="179"/>
      <c r="C32" s="179"/>
      <c r="D32" s="179"/>
      <c r="E32" s="83">
        <f>'Calcul Masse Salariale'!$B$5-E31</f>
        <v>595041</v>
      </c>
      <c r="F32" s="137"/>
      <c r="G32" s="85">
        <f>'Calcul Masse Salariale'!$B$6-G31</f>
        <v>29660874</v>
      </c>
      <c r="I32" s="39"/>
      <c r="O32" s="28"/>
      <c r="P32" s="28"/>
      <c r="Q32" s="28"/>
      <c r="R32" s="28"/>
      <c r="S32" s="28"/>
      <c r="T32" s="28"/>
      <c r="U32" s="28"/>
      <c r="V32" s="60"/>
      <c r="W32" s="60" t="str">
        <f t="shared" si="0"/>
        <v/>
      </c>
    </row>
    <row r="33" spans="1:23" ht="16.5" thickBot="1" x14ac:dyDescent="0.3">
      <c r="E33" s="98"/>
      <c r="I33" s="39"/>
      <c r="O33" s="28"/>
      <c r="P33" s="28"/>
      <c r="Q33" s="28"/>
      <c r="R33" s="28"/>
      <c r="S33" s="28"/>
      <c r="T33" s="28"/>
      <c r="U33" s="28"/>
      <c r="W33" s="60" t="str">
        <f t="shared" si="0"/>
        <v/>
      </c>
    </row>
    <row r="34" spans="1:23" ht="30.75" thickBot="1" x14ac:dyDescent="0.3">
      <c r="B34" s="107" t="s">
        <v>36</v>
      </c>
      <c r="C34" s="108" t="s">
        <v>348</v>
      </c>
      <c r="D34" s="111" t="s">
        <v>2795</v>
      </c>
      <c r="E34" s="112" t="s">
        <v>1071</v>
      </c>
      <c r="F34" s="109" t="s">
        <v>169</v>
      </c>
      <c r="G34" s="113" t="s">
        <v>2568</v>
      </c>
      <c r="H34" s="110" t="s">
        <v>2314</v>
      </c>
      <c r="I34" s="39"/>
      <c r="O34" s="28"/>
      <c r="P34" s="28"/>
      <c r="Q34" s="28"/>
      <c r="R34" s="28"/>
      <c r="S34" s="28"/>
      <c r="T34" s="28"/>
      <c r="U34" s="28"/>
      <c r="V34" s="60"/>
      <c r="W34" s="60" t="str">
        <f t="shared" si="0"/>
        <v/>
      </c>
    </row>
    <row r="35" spans="1:23" ht="19.5" thickBot="1" x14ac:dyDescent="0.35">
      <c r="A35" s="180" t="s">
        <v>2312</v>
      </c>
      <c r="B35" s="114"/>
      <c r="C35" s="101" t="str">
        <f>IF(ISERROR(VLOOKUP(B35,Données!$A$3:$W$2000,23,FALSE)),"",VLOOKUP(B35,Données!$A$3:$W$2000,23,FALSE))</f>
        <v/>
      </c>
      <c r="D35" s="101" t="str">
        <f>IF(ISERROR(VLOOKUP(B35,Données!$A$3:$K$2000,9,FALSE)),"",VLOOKUP(B35,Données!$A$3:$K$2000,9,FALSE))</f>
        <v/>
      </c>
      <c r="E35" s="102">
        <f>IF(ISERROR(VLOOKUP(B35,Données!$A$3:$T$2000,11,FALSE)),0,VLOOKUP(B35,Données!$A$3:$T$2000,11,FALSE))</f>
        <v>0</v>
      </c>
      <c r="F35" s="115">
        <f>VALUE(COUNTIF(Validation!$A$2:$H$64,B35))-1</f>
        <v>206</v>
      </c>
      <c r="G35" s="103">
        <f>IF(ISERROR(VLOOKUP(B35,Données!$A$3:$T$2000,12,FALSE)),0,VLOOKUP(B35,Données!$A$3:$T$2000,12,FALSE))</f>
        <v>0</v>
      </c>
      <c r="H35" s="104">
        <f>IF(ISERROR(VLOOKUP(B35,Données!$A$3:$T$2000,20,FALSE)),0,VLOOKUP(B35,Données!$A$3:$T$2000,20,FALSE))</f>
        <v>0</v>
      </c>
      <c r="I35" s="39"/>
      <c r="N35" s="28"/>
      <c r="O35" s="28"/>
      <c r="P35" s="28"/>
      <c r="Q35" s="28"/>
      <c r="R35" s="28"/>
      <c r="S35" s="28"/>
      <c r="T35" s="28"/>
      <c r="U35" s="28"/>
      <c r="W35" s="60" t="str">
        <f t="shared" si="0"/>
        <v/>
      </c>
    </row>
    <row r="36" spans="1:23" ht="19.5" thickBot="1" x14ac:dyDescent="0.35">
      <c r="A36" s="181"/>
      <c r="B36" s="105" t="s">
        <v>2315</v>
      </c>
      <c r="C36" s="164"/>
      <c r="D36" s="164"/>
      <c r="E36" s="106" t="s">
        <v>2316</v>
      </c>
      <c r="F36" s="164" t="str">
        <f>IF(C36="","",C36+28)</f>
        <v/>
      </c>
      <c r="G36" s="164"/>
      <c r="H36" s="164"/>
      <c r="I36" s="39"/>
      <c r="R36" s="28"/>
      <c r="S36" s="28"/>
      <c r="T36" s="28"/>
      <c r="U36" s="28"/>
      <c r="W36" s="60" t="str">
        <f t="shared" si="0"/>
        <v/>
      </c>
    </row>
    <row r="37" spans="1:23" x14ac:dyDescent="0.25">
      <c r="I37" s="39"/>
      <c r="N37" s="28"/>
      <c r="O37" s="28"/>
      <c r="P37" s="28"/>
      <c r="Q37" s="28"/>
      <c r="R37" s="28"/>
      <c r="S37" s="28"/>
      <c r="T37" s="28"/>
      <c r="U37" s="28"/>
      <c r="W37" s="60" t="str">
        <f t="shared" si="0"/>
        <v/>
      </c>
    </row>
    <row r="38" spans="1:23" ht="46.5" customHeight="1" x14ac:dyDescent="0.25">
      <c r="A38" s="33"/>
      <c r="B38" s="34" t="s">
        <v>36</v>
      </c>
      <c r="C38" s="34" t="s">
        <v>348</v>
      </c>
      <c r="D38" s="7" t="s">
        <v>2313</v>
      </c>
      <c r="E38" s="138" t="s">
        <v>1071</v>
      </c>
      <c r="F38" s="36" t="s">
        <v>175</v>
      </c>
      <c r="G38" s="44" t="s">
        <v>2568</v>
      </c>
      <c r="H38" s="35" t="s">
        <v>1</v>
      </c>
      <c r="I38" s="39"/>
      <c r="N38" s="28"/>
      <c r="O38" s="28"/>
      <c r="P38" s="28"/>
      <c r="Q38" s="28"/>
      <c r="R38" s="28"/>
      <c r="S38" s="28"/>
      <c r="T38" s="28"/>
      <c r="U38" s="28"/>
      <c r="W38" s="60" t="str">
        <f t="shared" si="0"/>
        <v/>
      </c>
    </row>
    <row r="39" spans="1:23" ht="15.75" x14ac:dyDescent="0.25">
      <c r="A39" s="175" t="s">
        <v>43</v>
      </c>
      <c r="B39" s="25" t="s">
        <v>2868</v>
      </c>
      <c r="C39" s="86">
        <f>IF(ISERROR(VLOOKUP(B39,Données!$A$3:$W$2000,23,FALSE)),"",VLOOKUP(B39,Données!$A$3:$W$2000,23,FALSE))</f>
        <v>1</v>
      </c>
      <c r="D39" s="51">
        <v>2016</v>
      </c>
      <c r="E39" s="92">
        <f>IF(ISERROR(VLOOKUP(B39,Données!$A$3:$T$2000,11,FALSE)),0,VLOOKUP(B39,Données!$A$3:$T$2000,11,FALSE))</f>
        <v>1713333</v>
      </c>
      <c r="F39" s="37">
        <f>VALUE(COUNTIF(Validation!$A$2:$H$64,B39))-1</f>
        <v>0</v>
      </c>
      <c r="G39" s="95">
        <f>IF(ISERROR(VLOOKUP(B39,Données!$A$3:$T$2000,12,FALSE)),0,VLOOKUP(B39,Données!$A$3:$T$2000,12,FALSE))</f>
        <v>1713333</v>
      </c>
      <c r="H39" s="37">
        <f>IF(((D39+5)-'Calcul Masse Salariale'!$B$1)&lt;=0,0,(D39+5)-'Calcul Masse Salariale'!$B$1)</f>
        <v>2</v>
      </c>
      <c r="I39" s="39"/>
      <c r="R39" s="28"/>
      <c r="S39" s="28"/>
      <c r="T39" s="28"/>
      <c r="U39" s="28"/>
    </row>
    <row r="40" spans="1:23" ht="15.75" x14ac:dyDescent="0.25">
      <c r="A40" s="175"/>
      <c r="B40" s="25" t="s">
        <v>2869</v>
      </c>
      <c r="C40" s="86">
        <f>IF(ISERROR(VLOOKUP(B40,Données!$A$3:$W$2000,23,FALSE)),"",VLOOKUP(B40,Données!$A$3:$W$2000,23,FALSE))</f>
        <v>1</v>
      </c>
      <c r="D40" s="51">
        <v>2016</v>
      </c>
      <c r="E40" s="92">
        <f>IF(ISERROR(VLOOKUP(B40,Données!$A$3:$T$2000,11,FALSE)),0,VLOOKUP(B40,Données!$A$3:$T$2000,11,FALSE))</f>
        <v>1363333</v>
      </c>
      <c r="F40" s="37">
        <f>VALUE(COUNTIF(Validation!$A$2:$H$64,B40))-1</f>
        <v>0</v>
      </c>
      <c r="G40" s="95">
        <f>IF(ISERROR(VLOOKUP(B40,Données!$A$3:$T$2000,12,FALSE)),0,VLOOKUP(B40,Données!$A$3:$T$2000,12,FALSE))</f>
        <v>1363333</v>
      </c>
      <c r="H40" s="37">
        <f>IF(((D40+5)-'Calcul Masse Salariale'!$B$1)&lt;=0,0,(D40+5)-'Calcul Masse Salariale'!$B$1)</f>
        <v>2</v>
      </c>
      <c r="I40" s="39"/>
    </row>
    <row r="41" spans="1:23" ht="18.75" x14ac:dyDescent="0.3">
      <c r="A41" s="175"/>
      <c r="B41" s="25" t="s">
        <v>2870</v>
      </c>
      <c r="C41" s="86">
        <f>IF(ISERROR(VLOOKUP(B41,Données!$A$3:$W$2000,23,FALSE)),"",VLOOKUP(B41,Données!$A$3:$W$2000,23,FALSE))</f>
        <v>1</v>
      </c>
      <c r="D41" s="51">
        <v>2016</v>
      </c>
      <c r="E41" s="92">
        <f>IF(ISERROR(VLOOKUP(B41,Données!$A$3:$T$2000,11,FALSE)),0,VLOOKUP(B41,Données!$A$3:$T$2000,11,FALSE))</f>
        <v>935833</v>
      </c>
      <c r="F41" s="37">
        <f>VALUE(COUNTIF(Validation!$A$2:$H$64,B41))-1</f>
        <v>0</v>
      </c>
      <c r="G41" s="95">
        <f>IF(ISERROR(VLOOKUP(B41,Données!$A$3:$T$2000,12,FALSE)),0,VLOOKUP(B41,Données!$A$3:$T$2000,12,FALSE))</f>
        <v>5000000</v>
      </c>
      <c r="H41" s="37">
        <f>IF(((D41+5)-'Calcul Masse Salariale'!$B$1)&lt;=0,0,(D41+5)-'Calcul Masse Salariale'!$B$1)</f>
        <v>2</v>
      </c>
      <c r="I41" s="59"/>
    </row>
    <row r="42" spans="1:23" ht="15.75" x14ac:dyDescent="0.25">
      <c r="A42" s="175"/>
      <c r="B42" s="25" t="s">
        <v>4952</v>
      </c>
      <c r="C42" s="86" t="str">
        <f>IF(ISERROR(VLOOKUP(B42,Données!$A$3:$W$2000,23,FALSE)),"",VLOOKUP(B42,Données!$A$3:$W$2000,23,FALSE))</f>
        <v/>
      </c>
      <c r="D42" s="51">
        <v>2016</v>
      </c>
      <c r="E42" s="92">
        <f>IF(ISERROR(VLOOKUP(B42,Données!$A$3:$T$2000,11,FALSE)),0,VLOOKUP(B42,Données!$A$3:$T$2000,11,FALSE))</f>
        <v>0</v>
      </c>
      <c r="F42" s="37">
        <f>VALUE(COUNTIF(Validation!$A$2:$H$64,B42))-1</f>
        <v>0</v>
      </c>
      <c r="G42" s="95">
        <f>IF(ISERROR(VLOOKUP(B42,Données!$A$3:$T$2000,12,FALSE)),0,VLOOKUP(B42,Données!$A$3:$T$2000,12,FALSE))</f>
        <v>0</v>
      </c>
      <c r="H42" s="37">
        <f>IF(((D42+5)-'Calcul Masse Salariale'!$B$1)&lt;=0,0,(D42+5)-'Calcul Masse Salariale'!$B$1)</f>
        <v>2</v>
      </c>
      <c r="I42" s="39"/>
    </row>
    <row r="43" spans="1:23" ht="15.75" x14ac:dyDescent="0.25">
      <c r="A43" s="175"/>
      <c r="B43" s="25" t="s">
        <v>2871</v>
      </c>
      <c r="C43" s="86">
        <f>IF(ISERROR(VLOOKUP(B43,Données!$A$3:$W$2000,23,FALSE)),"",VLOOKUP(B43,Données!$A$3:$W$2000,23,FALSE))</f>
        <v>1</v>
      </c>
      <c r="D43" s="51">
        <v>2017</v>
      </c>
      <c r="E43" s="92">
        <f>IF(ISERROR(VLOOKUP(B43,Données!$A$3:$T$2000,11,FALSE)),0,VLOOKUP(B43,Données!$A$3:$T$2000,11,FALSE))</f>
        <v>1425000</v>
      </c>
      <c r="F43" s="37">
        <f>VALUE(COUNTIF(Validation!$A$2:$H$64,B43))-1</f>
        <v>0</v>
      </c>
      <c r="G43" s="95">
        <f>IF(ISERROR(VLOOKUP(B43,Données!$A$3:$T$2000,12,FALSE)),0,VLOOKUP(B43,Données!$A$3:$T$2000,12,FALSE))</f>
        <v>1425000</v>
      </c>
      <c r="H43" s="37">
        <f>IF(((D43+5)-'Calcul Masse Salariale'!$B$1)&lt;=0,0,(D43+5)-'Calcul Masse Salariale'!$B$1)</f>
        <v>3</v>
      </c>
      <c r="I43" s="39"/>
    </row>
    <row r="44" spans="1:23" ht="15.75" x14ac:dyDescent="0.25">
      <c r="A44" s="175"/>
      <c r="B44" s="25" t="s">
        <v>2872</v>
      </c>
      <c r="C44" s="86">
        <f>IF(ISERROR(VLOOKUP(B44,Données!$A$3:$W$2000,23,FALSE)),"",VLOOKUP(B44,Données!$A$3:$W$2000,23,FALSE))</f>
        <v>1</v>
      </c>
      <c r="D44" s="51">
        <v>2017</v>
      </c>
      <c r="E44" s="92">
        <f>IF(ISERROR(VLOOKUP(B44,Données!$A$3:$T$2000,11,FALSE)),0,VLOOKUP(B44,Données!$A$3:$T$2000,11,FALSE))</f>
        <v>1124166</v>
      </c>
      <c r="F44" s="37">
        <f>VALUE(COUNTIF(Validation!$A$2:$H$64,B44))-1</f>
        <v>0</v>
      </c>
      <c r="G44" s="95">
        <f>IF(ISERROR(VLOOKUP(B44,Données!$A$3:$T$2000,12,FALSE)),0,VLOOKUP(B44,Données!$A$3:$T$2000,12,FALSE))</f>
        <v>1124166</v>
      </c>
      <c r="H44" s="37">
        <f>IF(((D44+5)-'Calcul Masse Salariale'!$B$1)&lt;=0,0,(D44+5)-'Calcul Masse Salariale'!$B$1)</f>
        <v>3</v>
      </c>
      <c r="I44" s="39"/>
    </row>
    <row r="45" spans="1:23" ht="15.75" x14ac:dyDescent="0.25">
      <c r="A45" s="175"/>
      <c r="B45" s="25" t="s">
        <v>4875</v>
      </c>
      <c r="C45" s="86">
        <f>IF(ISERROR(VLOOKUP(B45,Données!$A$3:$W$2000,23,FALSE)),"",VLOOKUP(B45,Données!$A$3:$W$2000,23,FALSE))</f>
        <v>1</v>
      </c>
      <c r="D45" s="51">
        <v>2017</v>
      </c>
      <c r="E45" s="92">
        <f>IF(ISERROR(VLOOKUP(B45,Données!$A$3:$T$2000,11,FALSE)),0,VLOOKUP(B45,Données!$A$3:$T$2000,11,FALSE))</f>
        <v>3115000</v>
      </c>
      <c r="F45" s="37">
        <f>VALUE(COUNTIF(Validation!$A$2:$H$64,B45))-1</f>
        <v>0</v>
      </c>
      <c r="G45" s="95">
        <f>IF(ISERROR(VLOOKUP(B45,Données!$A$3:$T$2000,12,FALSE)),0,VLOOKUP(B45,Données!$A$3:$T$2000,12,FALSE))</f>
        <v>3115000</v>
      </c>
      <c r="H45" s="37">
        <f>IF(((D45+5)-'Calcul Masse Salariale'!$B$1)&lt;=0,0,(D45+5)-'Calcul Masse Salariale'!$B$1)</f>
        <v>3</v>
      </c>
      <c r="I45" s="39"/>
    </row>
    <row r="46" spans="1:23" ht="15.75" x14ac:dyDescent="0.25">
      <c r="A46" s="175"/>
      <c r="B46" s="25" t="s">
        <v>2873</v>
      </c>
      <c r="C46" s="86">
        <f>IF(ISERROR(VLOOKUP(B46,Données!$A$3:$W$2000,23,FALSE)),"",VLOOKUP(B46,Données!$A$3:$W$2000,23,FALSE))</f>
        <v>1</v>
      </c>
      <c r="D46" s="51">
        <v>2018</v>
      </c>
      <c r="E46" s="92">
        <f>IF(ISERROR(VLOOKUP(B46,Données!$A$3:$T$2000,11,FALSE)),0,VLOOKUP(B46,Données!$A$3:$T$2000,11,FALSE))</f>
        <v>3575000</v>
      </c>
      <c r="F46" s="37">
        <f>VALUE(COUNTIF(Validation!$A$2:$H$64,B46))-1</f>
        <v>0</v>
      </c>
      <c r="G46" s="95">
        <f>IF(ISERROR(VLOOKUP(B46,Données!$A$3:$T$2000,12,FALSE)),0,VLOOKUP(B46,Données!$A$3:$T$2000,12,FALSE))</f>
        <v>3575000</v>
      </c>
      <c r="H46" s="37">
        <f>IF(((D46+5)-'Calcul Masse Salariale'!$B$1)&lt;=0,0,(D46+5)-'Calcul Masse Salariale'!$B$1)</f>
        <v>4</v>
      </c>
      <c r="I46" s="39"/>
    </row>
    <row r="47" spans="1:23" ht="15.75" x14ac:dyDescent="0.25">
      <c r="A47" s="175"/>
      <c r="B47" s="25" t="s">
        <v>2874</v>
      </c>
      <c r="C47" s="86">
        <f>IF(ISERROR(VLOOKUP(B47,Données!$A$3:$W$2000,23,FALSE)),"",VLOOKUP(B47,Données!$A$3:$W$2000,23,FALSE))</f>
        <v>1</v>
      </c>
      <c r="D47" s="51">
        <v>2018</v>
      </c>
      <c r="E47" s="92">
        <f>IF(ISERROR(VLOOKUP(B47,Données!$A$3:$T$2000,11,FALSE)),0,VLOOKUP(B47,Données!$A$3:$T$2000,11,FALSE))</f>
        <v>1431667</v>
      </c>
      <c r="F47" s="37">
        <f>VALUE(COUNTIF(Validation!$A$2:$H$64,B47))-1</f>
        <v>0</v>
      </c>
      <c r="G47" s="95">
        <f>IF(ISERROR(VLOOKUP(B47,Données!$A$3:$T$2000,12,FALSE)),0,VLOOKUP(B47,Données!$A$3:$T$2000,12,FALSE))</f>
        <v>1431667</v>
      </c>
      <c r="H47" s="37">
        <f>IF(((D47+5)-'Calcul Masse Salariale'!$B$1)&lt;=0,0,(D47+5)-'Calcul Masse Salariale'!$B$1)</f>
        <v>4</v>
      </c>
      <c r="I47" s="39"/>
    </row>
    <row r="48" spans="1:23" ht="15.75" x14ac:dyDescent="0.25">
      <c r="A48" s="175"/>
      <c r="B48" s="25" t="s">
        <v>4874</v>
      </c>
      <c r="C48" s="86">
        <f>IF(ISERROR(VLOOKUP(B48,Données!$A$3:$W$2000,23,FALSE)),"",VLOOKUP(B48,Données!$A$3:$W$2000,23,FALSE))</f>
        <v>1</v>
      </c>
      <c r="D48" s="51">
        <v>2019</v>
      </c>
      <c r="E48" s="92">
        <f>IF(ISERROR(VLOOKUP(B48,Données!$A$3:$T$2000,11,FALSE)),0,VLOOKUP(B48,Données!$A$3:$T$2000,11,FALSE))</f>
        <v>894167</v>
      </c>
      <c r="F48" s="37">
        <f>VALUE(COUNTIF(Validation!$A$2:$H$64,B48))-1</f>
        <v>0</v>
      </c>
      <c r="G48" s="95">
        <f>IF(ISERROR(VLOOKUP(B48,Données!$A$3:$T$2000,12,FALSE)),0,VLOOKUP(B48,Données!$A$3:$T$2000,12,FALSE))</f>
        <v>894167</v>
      </c>
      <c r="H48" s="37">
        <f>IF(((D48+5)-'Calcul Masse Salariale'!$B$1)&lt;=0,0,(D48+5)-'Calcul Masse Salariale'!$B$1)</f>
        <v>5</v>
      </c>
      <c r="I48" s="39"/>
    </row>
    <row r="49" spans="1:9" ht="15.75" x14ac:dyDescent="0.25">
      <c r="A49" s="175"/>
      <c r="B49" s="90"/>
      <c r="C49" s="86" t="str">
        <f>IF(ISERROR(VLOOKUP(B49,Données!$A$3:$W$2000,23,FALSE)),"",VLOOKUP(B49,Données!$A$3:$W$2000,23,FALSE))</f>
        <v/>
      </c>
      <c r="D49" s="51"/>
      <c r="E49" s="92">
        <f>IF(ISERROR(VLOOKUP(B49,Données!$A$3:$T$2000,11,FALSE)),0,VLOOKUP(B49,Données!$A$3:$T$2000,11,FALSE))</f>
        <v>0</v>
      </c>
      <c r="F49" s="37">
        <f>VALUE(COUNTIF(Validation!$A$2:$H$64,B49))-1</f>
        <v>206</v>
      </c>
      <c r="G49" s="95">
        <f>IF(ISERROR(VLOOKUP(B49,Données!$A$3:$T$2000,12,FALSE)),0,VLOOKUP(B49,Données!$A$3:$T$2000,12,FALSE))</f>
        <v>0</v>
      </c>
      <c r="H49" s="37">
        <f>IF(((D49+5)-'Calcul Masse Salariale'!$B$1)&lt;=0,0,(D49+5)-'Calcul Masse Salariale'!$B$1)</f>
        <v>0</v>
      </c>
      <c r="I49" s="39"/>
    </row>
    <row r="50" spans="1:9" ht="15.75" x14ac:dyDescent="0.25">
      <c r="A50" s="175"/>
      <c r="B50" s="139"/>
      <c r="C50" s="86" t="str">
        <f>IF(ISERROR(VLOOKUP(B50,Données!$A$3:$W$2000,23,FALSE)),"",VLOOKUP(B50,Données!$A$3:$W$2000,23,FALSE))</f>
        <v/>
      </c>
      <c r="D50" s="51"/>
      <c r="E50" s="92">
        <f>IF(ISERROR(VLOOKUP(B50,Données!$A$3:$T$2000,11,FALSE)),0,VLOOKUP(B50,Données!$A$3:$T$2000,11,FALSE))</f>
        <v>0</v>
      </c>
      <c r="F50" s="37">
        <f>VALUE(COUNTIF(Validation!$A$2:$H$64,B50))-1</f>
        <v>206</v>
      </c>
      <c r="G50" s="95">
        <f>IF(ISERROR(VLOOKUP(B50,Données!$A$3:$T$2000,12,FALSE)),0,VLOOKUP(B50,Données!$A$3:$T$2000,12,FALSE))</f>
        <v>0</v>
      </c>
      <c r="H50" s="37">
        <f>IF(((D50+5)-'Calcul Masse Salariale'!$B$1)&lt;=0,0,(D50+5)-'Calcul Masse Salariale'!$B$1)</f>
        <v>0</v>
      </c>
      <c r="I50" s="39"/>
    </row>
    <row r="51" spans="1:9" ht="15.75" x14ac:dyDescent="0.25">
      <c r="A51" s="175"/>
      <c r="B51" s="91"/>
      <c r="C51" s="86" t="str">
        <f>IF(ISERROR(VLOOKUP(B51,Données!$A$3:$W$2000,23,FALSE)),"",VLOOKUP(B51,Données!$A$3:$W$2000,23,FALSE))</f>
        <v/>
      </c>
      <c r="D51" s="51"/>
      <c r="E51" s="92">
        <f>IF(ISERROR(VLOOKUP(B51,Données!$A$3:$T$2000,11,FALSE)),0,VLOOKUP(B51,Données!$A$3:$T$2000,11,FALSE))</f>
        <v>0</v>
      </c>
      <c r="F51" s="37">
        <f>VALUE(COUNTIF(Validation!$A$2:$H$64,B51))-1</f>
        <v>206</v>
      </c>
      <c r="G51" s="95">
        <f>IF(ISERROR(VLOOKUP(B51,Données!$A$3:$T$2000,12,FALSE)),0,VLOOKUP(B51,Données!$A$3:$T$2000,12,FALSE))</f>
        <v>0</v>
      </c>
      <c r="H51" s="37">
        <f>IF(((D51+5)-'Calcul Masse Salariale'!$B$1)&lt;=0,0,(D51+5)-'Calcul Masse Salariale'!$B$1)</f>
        <v>0</v>
      </c>
      <c r="I51" s="39"/>
    </row>
    <row r="52" spans="1:9" ht="15.75" x14ac:dyDescent="0.25">
      <c r="A52" s="175"/>
      <c r="B52" s="89"/>
      <c r="C52" s="86" t="str">
        <f>IF(ISERROR(VLOOKUP(B52,Données!$A$3:$W$2000,23,FALSE)),"",VLOOKUP(B52,Données!$A$3:$W$2000,23,FALSE))</f>
        <v/>
      </c>
      <c r="D52" s="51"/>
      <c r="E52" s="92">
        <f>IF(ISERROR(VLOOKUP(B52,Données!$A$3:$T$2000,11,FALSE)),0,VLOOKUP(B52,Données!$A$3:$T$2000,11,FALSE))</f>
        <v>0</v>
      </c>
      <c r="F52" s="37">
        <f>VALUE(COUNTIF(Validation!$A$2:$H$64,B52))-1</f>
        <v>206</v>
      </c>
      <c r="G52" s="95">
        <f>IF(ISERROR(VLOOKUP(B52,Données!$A$3:$T$2000,12,FALSE)),0,VLOOKUP(B52,Données!$A$3:$T$2000,12,FALSE))</f>
        <v>0</v>
      </c>
      <c r="H52" s="37">
        <f>IF(((D52+5)-'Calcul Masse Salariale'!$B$1)&lt;=0,0,(D52+5)-'Calcul Masse Salariale'!$B$1)</f>
        <v>0</v>
      </c>
      <c r="I52" s="39"/>
    </row>
    <row r="53" spans="1:9" ht="15.75" x14ac:dyDescent="0.25">
      <c r="A53" s="175"/>
      <c r="B53" s="89"/>
      <c r="C53" s="86" t="str">
        <f>IF(ISERROR(VLOOKUP(B53,Données!$A$3:$W$2000,23,FALSE)),"",VLOOKUP(B53,Données!$A$3:$W$2000,23,FALSE))</f>
        <v/>
      </c>
      <c r="D53" s="51"/>
      <c r="E53" s="92">
        <f>IF(ISERROR(VLOOKUP(B53,Données!$A$3:$T$2000,11,FALSE)),0,VLOOKUP(B53,Données!$A$3:$T$2000,11,FALSE))</f>
        <v>0</v>
      </c>
      <c r="F53" s="37">
        <f>VALUE(COUNTIF(Validation!$A$2:$H$64,B53))-1</f>
        <v>206</v>
      </c>
      <c r="G53" s="95">
        <f>IF(ISERROR(VLOOKUP(B53,Données!$A$3:$T$2000,12,FALSE)),0,VLOOKUP(B53,Données!$A$3:$T$2000,12,FALSE))</f>
        <v>0</v>
      </c>
      <c r="H53" s="37">
        <f>IF(((D53+5)-'Calcul Masse Salariale'!$B$1)&lt;=0,0,(D53+5)-'Calcul Masse Salariale'!$B$1)</f>
        <v>0</v>
      </c>
      <c r="I53" s="39"/>
    </row>
    <row r="54" spans="1:9" ht="15.75" x14ac:dyDescent="0.25">
      <c r="A54" s="175"/>
      <c r="B54" s="89"/>
      <c r="C54" s="86" t="str">
        <f>IF(ISERROR(VLOOKUP(B54,Données!$A$3:$W$2000,23,FALSE)),"",VLOOKUP(B54,Données!$A$3:$W$2000,23,FALSE))</f>
        <v/>
      </c>
      <c r="D54" s="51"/>
      <c r="E54" s="92">
        <f>IF(ISERROR(VLOOKUP(B54,Données!$A$3:$T$2000,11,FALSE)),0,VLOOKUP(B54,Données!$A$3:$T$2000,11,FALSE))</f>
        <v>0</v>
      </c>
      <c r="F54" s="37">
        <f>VALUE(COUNTIF(Validation!$A$2:$H$64,B54))-1</f>
        <v>206</v>
      </c>
      <c r="G54" s="95">
        <f>IF(ISERROR(VLOOKUP(B54,Données!$A$3:$T$2000,12,FALSE)),0,VLOOKUP(B54,Données!$A$3:$T$2000,12,FALSE))</f>
        <v>0</v>
      </c>
      <c r="H54" s="37">
        <f>IF(((D54+5)-'Calcul Masse Salariale'!$B$1)&lt;=0,0,(D54+5)-'Calcul Masse Salariale'!$B$1)</f>
        <v>0</v>
      </c>
      <c r="I54" s="39"/>
    </row>
    <row r="55" spans="1:9" ht="15.75" x14ac:dyDescent="0.25">
      <c r="A55" s="175"/>
      <c r="B55" s="89"/>
      <c r="C55" s="86" t="str">
        <f>IF(ISERROR(VLOOKUP(B55,Données!$A$3:$W$2000,23,FALSE)),"",VLOOKUP(B55,Données!$A$3:$W$2000,23,FALSE))</f>
        <v/>
      </c>
      <c r="D55" s="51"/>
      <c r="E55" s="92">
        <f>IF(ISERROR(VLOOKUP(B55,Données!$A$3:$T$2000,11,FALSE)),0,VLOOKUP(B55,Données!$A$3:$T$2000,11,FALSE))</f>
        <v>0</v>
      </c>
      <c r="F55" s="37">
        <f>VALUE(COUNTIF(Validation!$A$2:$H$64,B55))-1</f>
        <v>206</v>
      </c>
      <c r="G55" s="95">
        <f>IF(ISERROR(VLOOKUP(B55,Données!$A$3:$T$2000,12,FALSE)),0,VLOOKUP(B55,Données!$A$3:$T$2000,12,FALSE))</f>
        <v>0</v>
      </c>
      <c r="H55" s="37">
        <f>IF(((D55+5)-'Calcul Masse Salariale'!$B$1)&lt;=0,0,(D55+5)-'Calcul Masse Salariale'!$B$1)</f>
        <v>0</v>
      </c>
      <c r="I55" s="39"/>
    </row>
    <row r="56" spans="1:9" ht="15.75" x14ac:dyDescent="0.25">
      <c r="A56" s="175"/>
      <c r="B56" s="37"/>
      <c r="C56" s="86" t="str">
        <f>IF(ISERROR(VLOOKUP(B56,Données!$A$3:$W$2000,23,FALSE)),"",VLOOKUP(B56,Données!$A$3:$W$2000,23,FALSE))</f>
        <v/>
      </c>
      <c r="D56" s="37"/>
      <c r="E56" s="92">
        <f>IF(ISERROR(VLOOKUP(B56,Données!$A$3:$T$2000,11,FALSE)),0,VLOOKUP(B56,Données!$A$3:$T$2000,11,FALSE))</f>
        <v>0</v>
      </c>
      <c r="F56" s="37">
        <f>VALUE(COUNTIF(Validation!$A$2:$H$64,B56))-1</f>
        <v>206</v>
      </c>
      <c r="G56" s="95">
        <f>IF(ISERROR(VLOOKUP(B56,Données!$A$3:$T$2000,12,FALSE)),0,VLOOKUP(B56,Données!$A$3:$T$2000,12,FALSE))</f>
        <v>0</v>
      </c>
      <c r="H56" s="37">
        <f>IF(((D56+5)-'Calcul Masse Salariale'!$B$1)&lt;=0,0,(D56+5)-'Calcul Masse Salariale'!$B$1)</f>
        <v>0</v>
      </c>
      <c r="I56" s="39"/>
    </row>
    <row r="57" spans="1:9" ht="15.75" x14ac:dyDescent="0.25">
      <c r="A57" s="175"/>
      <c r="B57" s="37"/>
      <c r="C57" s="86" t="str">
        <f>IF(ISERROR(VLOOKUP(B57,Données!$A$3:$W$2000,23,FALSE)),"",VLOOKUP(B57,Données!$A$3:$W$2000,23,FALSE))</f>
        <v/>
      </c>
      <c r="D57" s="37"/>
      <c r="E57" s="92">
        <f>IF(ISERROR(VLOOKUP(B57,Données!$A$3:$T$2000,11,FALSE)),0,VLOOKUP(B57,Données!$A$3:$T$2000,11,FALSE))</f>
        <v>0</v>
      </c>
      <c r="F57" s="37">
        <f>VALUE(COUNTIF(Validation!$A$2:$H$64,B57))-1</f>
        <v>206</v>
      </c>
      <c r="G57" s="95">
        <f>IF(ISERROR(VLOOKUP(B57,Données!$A$3:$T$2000,12,FALSE)),0,VLOOKUP(B57,Données!$A$3:$T$2000,12,FALSE))</f>
        <v>0</v>
      </c>
      <c r="H57" s="37">
        <f>IF(((D57+5)-'Calcul Masse Salariale'!$B$1)&lt;=0,0,(D57+5)-'Calcul Masse Salariale'!$B$1)</f>
        <v>0</v>
      </c>
      <c r="I57" s="39"/>
    </row>
    <row r="58" spans="1:9" ht="15.75" x14ac:dyDescent="0.25">
      <c r="A58" s="175"/>
      <c r="B58" s="37"/>
      <c r="C58" s="86" t="str">
        <f>IF(ISERROR(VLOOKUP(B58,Données!$A$3:$W$2000,23,FALSE)),"",VLOOKUP(B58,Données!$A$3:$W$2000,23,FALSE))</f>
        <v/>
      </c>
      <c r="D58" s="37"/>
      <c r="E58" s="92">
        <f>IF(ISERROR(VLOOKUP(B58,Données!$A$3:$T$2000,11,FALSE)),0,VLOOKUP(B58,Données!$A$3:$T$2000,11,FALSE))</f>
        <v>0</v>
      </c>
      <c r="F58" s="37">
        <f>VALUE(COUNTIF(Validation!$A$2:$H$64,B58))-1</f>
        <v>206</v>
      </c>
      <c r="G58" s="95">
        <f>IF(ISERROR(VLOOKUP(B58,Données!$A$3:$T$2000,12,FALSE)),0,VLOOKUP(B58,Données!$A$3:$T$2000,12,FALSE))</f>
        <v>0</v>
      </c>
      <c r="H58" s="37">
        <f>IF(((D58+5)-'Calcul Masse Salariale'!$B$1)&lt;=0,0,(D58+5)-'Calcul Masse Salariale'!$B$1)</f>
        <v>0</v>
      </c>
      <c r="I58" s="39"/>
    </row>
    <row r="59" spans="1:9" ht="15.75" x14ac:dyDescent="0.25">
      <c r="A59" s="175"/>
      <c r="B59" s="37"/>
      <c r="C59" s="86" t="str">
        <f>IF(ISERROR(VLOOKUP(B59,Données!$A$3:$W$2000,23,FALSE)),"",VLOOKUP(B59,Données!$A$3:$W$2000,23,FALSE))</f>
        <v/>
      </c>
      <c r="D59" s="37"/>
      <c r="E59" s="92">
        <f>IF(ISERROR(VLOOKUP(B59,Données!$A$3:$T$2000,11,FALSE)),0,VLOOKUP(B59,Données!$A$3:$T$2000,11,FALSE))</f>
        <v>0</v>
      </c>
      <c r="F59" s="37">
        <f>VALUE(COUNTIF(Validation!$A$2:$H$64,B59))-1</f>
        <v>206</v>
      </c>
      <c r="G59" s="95">
        <f>IF(ISERROR(VLOOKUP(B59,Données!$A$3:$T$2000,12,FALSE)),0,VLOOKUP(B59,Données!$A$3:$T$2000,12,FALSE))</f>
        <v>0</v>
      </c>
      <c r="H59" s="37">
        <f>IF(((D59+5)-'Calcul Masse Salariale'!$B$1)&lt;=0,0,(D59+5)-'Calcul Masse Salariale'!$B$1)</f>
        <v>0</v>
      </c>
      <c r="I59" s="39"/>
    </row>
    <row r="60" spans="1:9" ht="15.75" x14ac:dyDescent="0.25">
      <c r="A60" s="175"/>
      <c r="B60" s="37"/>
      <c r="C60" s="86" t="str">
        <f>IF(ISERROR(VLOOKUP(B60,Données!$A$3:$W$2000,23,FALSE)),"",VLOOKUP(B60,Données!$A$3:$W$2000,23,FALSE))</f>
        <v/>
      </c>
      <c r="D60" s="37"/>
      <c r="E60" s="92">
        <f>IF(ISERROR(VLOOKUP(B60,Données!$A$3:$T$2000,11,FALSE)),0,VLOOKUP(B60,Données!$A$3:$T$2000,11,FALSE))</f>
        <v>0</v>
      </c>
      <c r="F60" s="37">
        <f>VALUE(COUNTIF(Validation!$A$2:$H$64,B60))-1</f>
        <v>206</v>
      </c>
      <c r="G60" s="95">
        <f>IF(ISERROR(VLOOKUP(B60,Données!$A$3:$T$2000,12,FALSE)),0,VLOOKUP(B60,Données!$A$3:$T$2000,12,FALSE))</f>
        <v>0</v>
      </c>
      <c r="H60" s="37">
        <f>IF(((D60+5)-'Calcul Masse Salariale'!$B$1)&lt;=0,0,(D60+5)-'Calcul Masse Salariale'!$B$1)</f>
        <v>0</v>
      </c>
      <c r="I60" s="39"/>
    </row>
    <row r="61" spans="1:9" ht="15.75" x14ac:dyDescent="0.25">
      <c r="A61" s="175"/>
      <c r="B61" s="37"/>
      <c r="C61" s="86" t="str">
        <f>IF(ISERROR(VLOOKUP(B61,Données!$A$3:$W$2000,23,FALSE)),"",VLOOKUP(B61,Données!$A$3:$W$2000,23,FALSE))</f>
        <v/>
      </c>
      <c r="D61" s="37"/>
      <c r="E61" s="92">
        <f>IF(ISERROR(VLOOKUP(B61,Données!$A$3:$T$2000,11,FALSE)),0,VLOOKUP(B61,Données!$A$3:$T$2000,11,FALSE))</f>
        <v>0</v>
      </c>
      <c r="F61" s="37">
        <f>VALUE(COUNTIF(Validation!$A$2:$H$64,B61))-1</f>
        <v>206</v>
      </c>
      <c r="G61" s="95">
        <f>IF(ISERROR(VLOOKUP(B61,Données!$A$3:$T$2000,12,FALSE)),0,VLOOKUP(B61,Données!$A$3:$T$2000,12,FALSE))</f>
        <v>0</v>
      </c>
      <c r="H61" s="37">
        <f>IF(((D61+5)-'Calcul Masse Salariale'!$B$1)&lt;=0,0,(D61+5)-'Calcul Masse Salariale'!$B$1)</f>
        <v>0</v>
      </c>
      <c r="I61" s="39"/>
    </row>
    <row r="62" spans="1:9" ht="15.75" x14ac:dyDescent="0.25">
      <c r="A62" s="175"/>
      <c r="B62" s="37"/>
      <c r="C62" s="86" t="str">
        <f>IF(ISERROR(VLOOKUP(B62,Données!$A$3:$W$2000,23,FALSE)),"",VLOOKUP(B62,Données!$A$3:$W$2000,23,FALSE))</f>
        <v/>
      </c>
      <c r="D62" s="37"/>
      <c r="E62" s="92">
        <f>IF(ISERROR(VLOOKUP(B62,Données!$A$3:$T$2000,11,FALSE)),0,VLOOKUP(B62,Données!$A$3:$T$2000,11,FALSE))</f>
        <v>0</v>
      </c>
      <c r="F62" s="37">
        <f>VALUE(COUNTIF(Validation!$A$2:$H$64,B62))-1</f>
        <v>206</v>
      </c>
      <c r="G62" s="95">
        <f>IF(ISERROR(VLOOKUP(B62,Données!$A$3:$T$2000,12,FALSE)),0,VLOOKUP(B62,Données!$A$3:$T$2000,12,FALSE))</f>
        <v>0</v>
      </c>
      <c r="H62" s="37">
        <f>IF(((D62+5)-'Calcul Masse Salariale'!$B$1)&lt;=0,0,(D62+5)-'Calcul Masse Salariale'!$B$1)</f>
        <v>0</v>
      </c>
      <c r="I62" s="39"/>
    </row>
    <row r="63" spans="1:9" ht="15.75" x14ac:dyDescent="0.25">
      <c r="A63" s="175"/>
      <c r="B63" s="37"/>
      <c r="C63" s="86" t="str">
        <f>IF(ISERROR(VLOOKUP(B63,Données!$A$3:$W$2000,23,FALSE)),"",VLOOKUP(B63,Données!$A$3:$W$2000,23,FALSE))</f>
        <v/>
      </c>
      <c r="D63" s="37"/>
      <c r="E63" s="92">
        <f>IF(ISERROR(VLOOKUP(B63,Données!$A$3:$T$2000,11,FALSE)),0,VLOOKUP(B63,Données!$A$3:$T$2000,11,FALSE))</f>
        <v>0</v>
      </c>
      <c r="F63" s="37">
        <f>VALUE(COUNTIF(Validation!$A$2:$H$64,B63))-1</f>
        <v>206</v>
      </c>
      <c r="G63" s="95">
        <f>IF(ISERROR(VLOOKUP(B63,Données!$A$3:$T$2000,12,FALSE)),0,VLOOKUP(B63,Données!$A$3:$T$2000,12,FALSE))</f>
        <v>0</v>
      </c>
      <c r="H63" s="37">
        <f>IF(((D63+5)-'Calcul Masse Salariale'!$B$1)&lt;=0,0,(D63+5)-'Calcul Masse Salariale'!$B$1)</f>
        <v>0</v>
      </c>
      <c r="I63" s="39"/>
    </row>
    <row r="64" spans="1:9" ht="15.75" x14ac:dyDescent="0.25">
      <c r="A64" s="175"/>
      <c r="B64" s="37"/>
      <c r="C64" s="86" t="str">
        <f>IF(ISERROR(VLOOKUP(B64,Données!$A$3:$W$2000,23,FALSE)),"",VLOOKUP(B64,Données!$A$3:$W$2000,23,FALSE))</f>
        <v/>
      </c>
      <c r="D64" s="37"/>
      <c r="E64" s="92">
        <f>IF(ISERROR(VLOOKUP(B64,Données!$A$3:$T$2000,11,FALSE)),0,VLOOKUP(B64,Données!$A$3:$T$2000,11,FALSE))</f>
        <v>0</v>
      </c>
      <c r="F64" s="37">
        <f>VALUE(COUNTIF(Validation!$A$2:$H$64,B64))-1</f>
        <v>206</v>
      </c>
      <c r="G64" s="95">
        <f>IF(ISERROR(VLOOKUP(B64,Données!$A$3:$T$2000,12,FALSE)),0,VLOOKUP(B64,Données!$A$3:$T$2000,12,FALSE))</f>
        <v>0</v>
      </c>
      <c r="H64" s="37">
        <f>IF(((D64+5)-'Calcul Masse Salariale'!$B$1)&lt;=0,0,(D64+5)-'Calcul Masse Salariale'!$B$1)</f>
        <v>0</v>
      </c>
      <c r="I64" s="39"/>
    </row>
    <row r="65" spans="1:9" ht="15.75" x14ac:dyDescent="0.25">
      <c r="A65" s="175"/>
      <c r="B65" s="37"/>
      <c r="C65" s="86" t="str">
        <f>IF(ISERROR(VLOOKUP(B65,Données!$A$3:$W$2000,23,FALSE)),"",VLOOKUP(B65,Données!$A$3:$W$2000,23,FALSE))</f>
        <v/>
      </c>
      <c r="D65" s="37"/>
      <c r="E65" s="92">
        <f>IF(ISERROR(VLOOKUP(B65,Données!$A$3:$T$2000,11,FALSE)),0,VLOOKUP(B65,Données!$A$3:$T$2000,11,FALSE))</f>
        <v>0</v>
      </c>
      <c r="F65" s="37">
        <f>VALUE(COUNTIF(Validation!$A$2:$H$64,B65))-1</f>
        <v>206</v>
      </c>
      <c r="G65" s="95">
        <f>IF(ISERROR(VLOOKUP(B65,Données!$A$3:$T$2000,12,FALSE)),0,VLOOKUP(B65,Données!$A$3:$T$2000,12,FALSE))</f>
        <v>0</v>
      </c>
      <c r="H65" s="37">
        <f>IF(((D65+5)-'Calcul Masse Salariale'!$B$1)&lt;=0,0,(D65+5)-'Calcul Masse Salariale'!$B$1)</f>
        <v>0</v>
      </c>
      <c r="I65" s="39"/>
    </row>
    <row r="66" spans="1:9" ht="15.75" x14ac:dyDescent="0.25">
      <c r="A66" s="175"/>
      <c r="B66" s="37"/>
      <c r="C66" s="86" t="str">
        <f>IF(ISERROR(VLOOKUP(B66,Données!$A$3:$W$2000,23,FALSE)),"",VLOOKUP(B66,Données!$A$3:$W$2000,23,FALSE))</f>
        <v/>
      </c>
      <c r="D66" s="37"/>
      <c r="E66" s="92">
        <f>IF(ISERROR(VLOOKUP(B66,Données!$A$3:$T$2000,11,FALSE)),0,VLOOKUP(B66,Données!$A$3:$T$2000,11,FALSE))</f>
        <v>0</v>
      </c>
      <c r="F66" s="37">
        <f>VALUE(COUNTIF(Validation!$A$2:$H$64,B66))-1</f>
        <v>206</v>
      </c>
      <c r="G66" s="95">
        <f>IF(ISERROR(VLOOKUP(B66,Données!$A$3:$T$2000,12,FALSE)),0,VLOOKUP(B66,Données!$A$3:$T$2000,12,FALSE))</f>
        <v>0</v>
      </c>
      <c r="H66" s="37">
        <f>IF(((D66+5)-'Calcul Masse Salariale'!$B$1)&lt;=0,0,(D66+5)-'Calcul Masse Salariale'!$B$1)</f>
        <v>0</v>
      </c>
      <c r="I66" s="39"/>
    </row>
    <row r="67" spans="1:9" ht="15.75" x14ac:dyDescent="0.25">
      <c r="A67" s="175"/>
      <c r="B67" s="37"/>
      <c r="C67" s="86" t="str">
        <f>IF(ISERROR(VLOOKUP(B67,Données!$A$3:$W$2000,23,FALSE)),"",VLOOKUP(B67,Données!$A$3:$W$2000,23,FALSE))</f>
        <v/>
      </c>
      <c r="D67" s="37"/>
      <c r="E67" s="92">
        <f>IF(ISERROR(VLOOKUP(B67,Données!$A$3:$T$2000,11,FALSE)),0,VLOOKUP(B67,Données!$A$3:$T$2000,11,FALSE))</f>
        <v>0</v>
      </c>
      <c r="F67" s="37">
        <f>VALUE(COUNTIF(Validation!$A$2:$H$64,B67))-1</f>
        <v>206</v>
      </c>
      <c r="G67" s="95">
        <f>IF(ISERROR(VLOOKUP(B67,Données!$A$3:$T$2000,12,FALSE)),0,VLOOKUP(B67,Données!$A$3:$T$2000,12,FALSE))</f>
        <v>0</v>
      </c>
      <c r="H67" s="37">
        <f>IF(((D67+5)-'Calcul Masse Salariale'!$B$1)&lt;=0,0,(D67+5)-'Calcul Masse Salariale'!$B$1)</f>
        <v>0</v>
      </c>
      <c r="I67" s="39"/>
    </row>
    <row r="68" spans="1:9" ht="15.75" x14ac:dyDescent="0.25">
      <c r="A68" s="175"/>
      <c r="B68" s="37"/>
      <c r="C68" s="86" t="str">
        <f>IF(ISERROR(VLOOKUP(B68,Données!$A$3:$W$2000,23,FALSE)),"",VLOOKUP(B68,Données!$A$3:$W$2000,23,FALSE))</f>
        <v/>
      </c>
      <c r="D68" s="37"/>
      <c r="E68" s="92">
        <f>IF(ISERROR(VLOOKUP(B68,Données!$A$3:$T$2000,11,FALSE)),0,VLOOKUP(B68,Données!$A$3:$T$2000,11,FALSE))</f>
        <v>0</v>
      </c>
      <c r="F68" s="37">
        <f>VALUE(COUNTIF(Validation!$A$2:$H$64,B68))-1</f>
        <v>206</v>
      </c>
      <c r="G68" s="95">
        <f>IF(ISERROR(VLOOKUP(B68,Données!$A$3:$T$2000,12,FALSE)),0,VLOOKUP(B68,Données!$A$3:$T$2000,12,FALSE))</f>
        <v>0</v>
      </c>
      <c r="H68" s="37">
        <f>IF(((D68+5)-'Calcul Masse Salariale'!$B$1)&lt;=0,0,(D68+5)-'Calcul Masse Salariale'!$B$1)</f>
        <v>0</v>
      </c>
      <c r="I68" s="39"/>
    </row>
    <row r="69" spans="1:9" ht="15.75" x14ac:dyDescent="0.25">
      <c r="A69" s="175"/>
      <c r="B69" s="37"/>
      <c r="C69" s="86" t="str">
        <f>IF(ISERROR(VLOOKUP(B69,Données!$A$3:$W$2000,23,FALSE)),"",VLOOKUP(B69,Données!$A$3:$W$2000,23,FALSE))</f>
        <v/>
      </c>
      <c r="D69" s="37"/>
      <c r="E69" s="92">
        <f>IF(ISERROR(VLOOKUP(B69,Données!$A$3:$T$2000,11,FALSE)),0,VLOOKUP(B69,Données!$A$3:$T$2000,11,FALSE))</f>
        <v>0</v>
      </c>
      <c r="F69" s="37">
        <f>VALUE(COUNTIF(Validation!$A$2:$H$64,B69))-1</f>
        <v>206</v>
      </c>
      <c r="G69" s="95">
        <f>IF(ISERROR(VLOOKUP(B69,Données!$A$3:$T$2000,12,FALSE)),0,VLOOKUP(B69,Données!$A$3:$T$2000,12,FALSE))</f>
        <v>0</v>
      </c>
      <c r="H69" s="37">
        <f>IF(((D69+5)-'Calcul Masse Salariale'!$B$1)&lt;=0,0,(D69+5)-'Calcul Masse Salariale'!$B$1)</f>
        <v>0</v>
      </c>
      <c r="I69" s="39"/>
    </row>
    <row r="70" spans="1:9" ht="15.75" x14ac:dyDescent="0.25">
      <c r="A70" s="175"/>
      <c r="B70" s="37"/>
      <c r="C70" s="86" t="str">
        <f>IF(ISERROR(VLOOKUP(B70,Données!$A$3:$W$2000,23,FALSE)),"",VLOOKUP(B70,Données!$A$3:$W$2000,23,FALSE))</f>
        <v/>
      </c>
      <c r="D70" s="37"/>
      <c r="E70" s="92">
        <f>IF(ISERROR(VLOOKUP(B70,Données!$A$3:$T$2000,11,FALSE)),0,VLOOKUP(B70,Données!$A$3:$T$2000,11,FALSE))</f>
        <v>0</v>
      </c>
      <c r="F70" s="37">
        <f>VALUE(COUNTIF(Validation!$A$2:$H$64,B70))-1</f>
        <v>206</v>
      </c>
      <c r="G70" s="95">
        <f>IF(ISERROR(VLOOKUP(B70,Données!$A$3:$T$2000,12,FALSE)),0,VLOOKUP(B70,Données!$A$3:$T$2000,12,FALSE))</f>
        <v>0</v>
      </c>
      <c r="H70" s="37">
        <f>IF(((D70+5)-'Calcul Masse Salariale'!$B$1)&lt;=0,0,(D70+5)-'Calcul Masse Salariale'!$B$1)</f>
        <v>0</v>
      </c>
      <c r="I70" s="39"/>
    </row>
    <row r="71" spans="1:9" ht="15.75" x14ac:dyDescent="0.25">
      <c r="A71" s="175"/>
      <c r="B71" s="37"/>
      <c r="C71" s="86" t="str">
        <f>IF(ISERROR(VLOOKUP(B71,Données!$A$3:$W$2000,23,FALSE)),"",VLOOKUP(B71,Données!$A$3:$W$2000,23,FALSE))</f>
        <v/>
      </c>
      <c r="D71" s="37"/>
      <c r="E71" s="92">
        <f>IF(ISERROR(VLOOKUP(B71,Données!$A$3:$T$2000,11,FALSE)),0,VLOOKUP(B71,Données!$A$3:$T$2000,11,FALSE))</f>
        <v>0</v>
      </c>
      <c r="F71" s="37">
        <f>VALUE(COUNTIF(Validation!$A$2:$H$64,B71))-1</f>
        <v>206</v>
      </c>
      <c r="G71" s="95">
        <f>IF(ISERROR(VLOOKUP(B71,Données!$A$3:$T$2000,12,FALSE)),0,VLOOKUP(B71,Données!$A$3:$T$2000,12,FALSE))</f>
        <v>0</v>
      </c>
      <c r="H71" s="37">
        <f>IF(((D71+5)-'Calcul Masse Salariale'!$B$1)&lt;=0,0,(D71+5)-'Calcul Masse Salariale'!$B$1)</f>
        <v>0</v>
      </c>
      <c r="I71" s="39"/>
    </row>
    <row r="72" spans="1:9" ht="15.75" x14ac:dyDescent="0.25">
      <c r="A72" s="175"/>
      <c r="B72" s="37"/>
      <c r="C72" s="86" t="str">
        <f>IF(ISERROR(VLOOKUP(B72,Données!$A$3:$W$2000,23,FALSE)),"",VLOOKUP(B72,Données!$A$3:$W$2000,23,FALSE))</f>
        <v/>
      </c>
      <c r="D72" s="37"/>
      <c r="E72" s="92">
        <f>IF(ISERROR(VLOOKUP(B72,Données!$A$3:$T$2000,11,FALSE)),0,VLOOKUP(B72,Données!$A$3:$T$2000,11,FALSE))</f>
        <v>0</v>
      </c>
      <c r="F72" s="37">
        <f>VALUE(COUNTIF(Validation!$A$2:$H$64,B72))-1</f>
        <v>206</v>
      </c>
      <c r="G72" s="95">
        <f>IF(ISERROR(VLOOKUP(B72,Données!$A$3:$T$2000,12,FALSE)),0,VLOOKUP(B72,Données!$A$3:$T$2000,12,FALSE))</f>
        <v>0</v>
      </c>
      <c r="H72" s="37">
        <f>IF(((D72+5)-'Calcul Masse Salariale'!$B$1)&lt;=0,0,(D72+5)-'Calcul Masse Salariale'!$B$1)</f>
        <v>0</v>
      </c>
      <c r="I72" s="39"/>
    </row>
    <row r="73" spans="1:9" ht="15.75" x14ac:dyDescent="0.25">
      <c r="A73" s="175"/>
      <c r="B73" s="37"/>
      <c r="C73" s="86" t="str">
        <f>IF(ISERROR(VLOOKUP(B73,Données!$A$3:$W$2000,23,FALSE)),"",VLOOKUP(B73,Données!$A$3:$W$2000,23,FALSE))</f>
        <v/>
      </c>
      <c r="D73" s="37"/>
      <c r="E73" s="92">
        <f>IF(ISERROR(VLOOKUP(B73,Données!$A$3:$T$2000,11,FALSE)),0,VLOOKUP(B73,Données!$A$3:$T$2000,11,FALSE))</f>
        <v>0</v>
      </c>
      <c r="F73" s="37">
        <f>VALUE(COUNTIF(Validation!$A$2:$H$64,B73))-1</f>
        <v>206</v>
      </c>
      <c r="G73" s="95">
        <f>IF(ISERROR(VLOOKUP(B73,Données!$A$3:$T$2000,12,FALSE)),0,VLOOKUP(B73,Données!$A$3:$T$2000,12,FALSE))</f>
        <v>0</v>
      </c>
      <c r="H73" s="37">
        <f>IF(((D73+5)-'Calcul Masse Salariale'!$B$1)&lt;=0,0,(D73+5)-'Calcul Masse Salariale'!$B$1)</f>
        <v>0</v>
      </c>
      <c r="I73" s="39"/>
    </row>
    <row r="74" spans="1:9" x14ac:dyDescent="0.25">
      <c r="A74" s="28"/>
      <c r="C74" s="62"/>
      <c r="E74" s="92"/>
      <c r="F74" s="100"/>
      <c r="G74" s="64"/>
      <c r="I74" s="39"/>
    </row>
    <row r="75" spans="1:9" x14ac:dyDescent="0.25">
      <c r="A75" s="28"/>
      <c r="I75" s="39"/>
    </row>
    <row r="76" spans="1:9" x14ac:dyDescent="0.25">
      <c r="A76" s="28"/>
    </row>
    <row r="77" spans="1:9" x14ac:dyDescent="0.25">
      <c r="A77" s="28"/>
    </row>
    <row r="78" spans="1:9" x14ac:dyDescent="0.25">
      <c r="A78" s="28"/>
    </row>
    <row r="79" spans="1:9" x14ac:dyDescent="0.25">
      <c r="A79" s="28"/>
    </row>
  </sheetData>
  <mergeCells count="14">
    <mergeCell ref="A39:A73"/>
    <mergeCell ref="A23:A30"/>
    <mergeCell ref="A31:D31"/>
    <mergeCell ref="A32:D32"/>
    <mergeCell ref="A35:A36"/>
    <mergeCell ref="C36:D36"/>
    <mergeCell ref="F36:H36"/>
    <mergeCell ref="A1:B1"/>
    <mergeCell ref="O1:W1"/>
    <mergeCell ref="A2:A14"/>
    <mergeCell ref="A15:A20"/>
    <mergeCell ref="A21:A22"/>
    <mergeCell ref="O2:Q2"/>
    <mergeCell ref="R2:T2"/>
  </mergeCells>
  <conditionalFormatting sqref="F3:F30">
    <cfRule type="iconSet" priority="6">
      <iconSet iconSet="3Symbols" showValue="0" reverse="1">
        <cfvo type="percent" val="0"/>
        <cfvo type="num" val="0.5" gte="0"/>
        <cfvo type="num" val="1"/>
      </iconSet>
    </cfRule>
  </conditionalFormatting>
  <conditionalFormatting sqref="G3:G30">
    <cfRule type="expression" dxfId="15" priority="4">
      <formula>(E3&lt;&gt;G3)</formula>
    </cfRule>
  </conditionalFormatting>
  <conditionalFormatting sqref="F35">
    <cfRule type="iconSet" priority="3">
      <iconSet iconSet="3Symbols" showValue="0" reverse="1">
        <cfvo type="percent" val="0"/>
        <cfvo type="num" val="0.5" gte="0"/>
        <cfvo type="num" val="1"/>
      </iconSet>
    </cfRule>
  </conditionalFormatting>
  <conditionalFormatting sqref="F49:F73">
    <cfRule type="iconSet" priority="7">
      <iconSet iconSet="3Flags" showValue="0">
        <cfvo type="percent" val="0"/>
        <cfvo type="num" val="1"/>
        <cfvo type="num" val="2"/>
      </iconSet>
    </cfRule>
  </conditionalFormatting>
  <conditionalFormatting sqref="F39:F48">
    <cfRule type="iconSet" priority="8">
      <iconSet iconSet="3Flags" showValue="0">
        <cfvo type="percent" val="0"/>
        <cfvo type="num" val="1"/>
        <cfvo type="num" val="2"/>
      </iconSet>
    </cfRule>
  </conditionalFormatting>
  <conditionalFormatting sqref="G39:G73">
    <cfRule type="expression" dxfId="14" priority="1">
      <formula>(E39&lt;&gt;G39)</formula>
    </cfRule>
  </conditionalFormatting>
  <dataValidations count="5">
    <dataValidation type="list" allowBlank="1" showInputMessage="1" sqref="B3:B30 B35 B39:B73 P74:Q74 R4:R74 S74 U74 O4:O74">
      <formula1>Liste_joueurs</formula1>
    </dataValidation>
    <dataValidation type="list" allowBlank="1" showInputMessage="1" showErrorMessage="1" sqref="N4:N74">
      <formula1>Statut_echange</formula1>
    </dataValidation>
    <dataValidation type="list" allowBlank="1" showInputMessage="1" showErrorMessage="1" sqref="D39:D73 K2:K8 K10:K32 Q4:Q73 T4:T74">
      <formula1>Liste_année</formula1>
    </dataValidation>
    <dataValidation type="list" allowBlank="1" showInputMessage="1" showErrorMessage="1" sqref="J2:J8 J10:J32 S4:S73 P4:P73">
      <formula1>Liste_ronde</formula1>
    </dataValidation>
    <dataValidation type="list" allowBlank="1" showInputMessage="1" showErrorMessage="1" sqref="L2:L8 L10:L33 U4:U73">
      <formula1>Liste_poolers</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5" id="{69223F4B-4264-4394-B3EA-8CB97730D8F3}">
            <x14:iconSet iconSet="3Stars" showValue="0" custom="1">
              <x14:cfvo type="percent">
                <xm:f>0</xm:f>
              </x14:cfvo>
              <x14:cfvo type="num">
                <xm:f>0</xm:f>
              </x14:cfvo>
              <x14:cfvo type="num">
                <xm:f>1</xm:f>
              </x14:cfvo>
              <x14:cfIcon iconSet="NoIcons" iconId="0"/>
              <x14:cfIcon iconSet="NoIcons" iconId="0"/>
              <x14:cfIcon iconSet="3Stars" iconId="2"/>
            </x14:iconSet>
          </x14:cfRule>
          <xm:sqref>C3:C30</xm:sqref>
        </x14:conditionalFormatting>
        <x14:conditionalFormatting xmlns:xm="http://schemas.microsoft.com/office/excel/2006/main">
          <x14:cfRule type="iconSet" priority="2" id="{915AF062-FF7A-49B6-A688-7B3C4460CB2B}">
            <x14:iconSet iconSet="3Stars" showValue="0" custom="1">
              <x14:cfvo type="percent">
                <xm:f>0</xm:f>
              </x14:cfvo>
              <x14:cfvo type="num">
                <xm:f>0</xm:f>
              </x14:cfvo>
              <x14:cfvo type="num">
                <xm:f>1</xm:f>
              </x14:cfvo>
              <x14:cfIcon iconSet="NoIcons" iconId="0"/>
              <x14:cfIcon iconSet="NoIcons" iconId="0"/>
              <x14:cfIcon iconSet="3Stars" iconId="2"/>
            </x14:iconSet>
          </x14:cfRule>
          <xm:sqref>C39:C73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5"/>
  <dimension ref="A1:AB79"/>
  <sheetViews>
    <sheetView zoomScale="85" zoomScaleNormal="85" workbookViewId="0">
      <selection activeCell="B26" sqref="B26"/>
    </sheetView>
  </sheetViews>
  <sheetFormatPr baseColWidth="10" defaultColWidth="11.42578125" defaultRowHeight="15" x14ac:dyDescent="0.25"/>
  <cols>
    <col min="1" max="1" width="12.42578125" style="40" customWidth="1"/>
    <col min="2" max="2" width="32.85546875" style="40" customWidth="1"/>
    <col min="3" max="3" width="4" style="51" bestFit="1" customWidth="1"/>
    <col min="4" max="4" width="9.85546875" style="40" bestFit="1" customWidth="1"/>
    <col min="5" max="5" width="25.7109375" style="40" bestFit="1" customWidth="1"/>
    <col min="6" max="6" width="15.42578125" style="57" bestFit="1" customWidth="1"/>
    <col min="7" max="7" width="23.7109375" style="40" bestFit="1" customWidth="1"/>
    <col min="8" max="8" width="11.28515625" style="40" customWidth="1"/>
    <col min="9" max="9" width="2" style="40" customWidth="1"/>
    <col min="10" max="10" width="13.5703125" style="40" bestFit="1" customWidth="1"/>
    <col min="11" max="11" width="6.85546875" style="40" bestFit="1" customWidth="1"/>
    <col min="12" max="12" width="12.42578125" style="40" bestFit="1" customWidth="1"/>
    <col min="13" max="13" width="2" style="39" customWidth="1"/>
    <col min="14" max="14" width="12.85546875" style="40" customWidth="1"/>
    <col min="15" max="15" width="25.7109375" style="40" customWidth="1"/>
    <col min="16" max="16" width="6" style="40" bestFit="1" customWidth="1"/>
    <col min="17" max="17" width="6.85546875" style="40" bestFit="1" customWidth="1"/>
    <col min="18" max="18" width="25.7109375" style="40" customWidth="1"/>
    <col min="19" max="19" width="6" style="40" bestFit="1" customWidth="1"/>
    <col min="20" max="20" width="6.85546875" style="40" bestFit="1" customWidth="1"/>
    <col min="21" max="21" width="25.7109375" style="40" customWidth="1"/>
    <col min="22" max="23" width="18" style="40" customWidth="1"/>
    <col min="24" max="16384" width="11.42578125" style="40"/>
  </cols>
  <sheetData>
    <row r="1" spans="1:28" ht="21.75" thickBot="1" x14ac:dyDescent="0.4">
      <c r="A1" s="165" t="s">
        <v>41</v>
      </c>
      <c r="B1" s="165"/>
      <c r="C1" s="144"/>
      <c r="D1" s="144" t="s">
        <v>167</v>
      </c>
      <c r="E1" s="81">
        <f>SUM(E3:E30)</f>
        <v>95616665</v>
      </c>
      <c r="F1" s="144" t="s">
        <v>168</v>
      </c>
      <c r="G1" s="81">
        <f>E32</f>
        <v>6383335</v>
      </c>
      <c r="H1" s="38"/>
      <c r="I1" s="39"/>
      <c r="J1" s="146" t="s">
        <v>59</v>
      </c>
      <c r="K1" s="146" t="s">
        <v>3012</v>
      </c>
      <c r="L1" s="146" t="s">
        <v>3014</v>
      </c>
      <c r="N1" s="39"/>
      <c r="O1" s="166" t="s">
        <v>45</v>
      </c>
      <c r="P1" s="166"/>
      <c r="Q1" s="166"/>
      <c r="R1" s="166"/>
      <c r="S1" s="166"/>
      <c r="T1" s="166"/>
      <c r="U1" s="166"/>
      <c r="V1" s="166"/>
      <c r="W1" s="166"/>
      <c r="X1" s="58"/>
    </row>
    <row r="2" spans="1:28" ht="30" x14ac:dyDescent="0.3">
      <c r="A2" s="167" t="s">
        <v>38</v>
      </c>
      <c r="B2" s="41" t="s">
        <v>36</v>
      </c>
      <c r="C2" s="41" t="s">
        <v>348</v>
      </c>
      <c r="D2" s="7" t="s">
        <v>2795</v>
      </c>
      <c r="E2" s="42" t="s">
        <v>1071</v>
      </c>
      <c r="F2" s="43" t="s">
        <v>169</v>
      </c>
      <c r="G2" s="44" t="s">
        <v>2568</v>
      </c>
      <c r="H2" s="45" t="s">
        <v>2314</v>
      </c>
      <c r="I2" s="39"/>
      <c r="J2" s="28" t="s">
        <v>3010</v>
      </c>
      <c r="K2" s="28">
        <v>2019</v>
      </c>
      <c r="L2" s="28" t="s">
        <v>51</v>
      </c>
      <c r="N2" s="39"/>
      <c r="O2" s="174" t="s">
        <v>3018</v>
      </c>
      <c r="P2" s="174"/>
      <c r="Q2" s="174"/>
      <c r="R2" s="174" t="s">
        <v>3019</v>
      </c>
      <c r="S2" s="174"/>
      <c r="T2" s="174"/>
      <c r="U2" s="145"/>
      <c r="V2" s="145"/>
      <c r="W2" s="145"/>
    </row>
    <row r="3" spans="1:28" ht="20.25" customHeight="1" x14ac:dyDescent="0.25">
      <c r="A3" s="167"/>
      <c r="B3" s="31" t="s">
        <v>4876</v>
      </c>
      <c r="C3" s="86">
        <f>IF(ISERROR(VLOOKUP(B3,Données!$A$3:$W$2000,23,FALSE)),"",VLOOKUP(B3,Données!$A$3:$W$2000,23,FALSE))</f>
        <v>0</v>
      </c>
      <c r="D3" s="47">
        <f>IF(ISERROR(VLOOKUP(B3,Données!$A$3:$K$2000,9,FALSE)),"",VLOOKUP(B3,Données!$A$3:$K$2000,9,FALSE))</f>
        <v>27</v>
      </c>
      <c r="E3" s="48">
        <f>IF(ISERROR(VLOOKUP(B3,Données!$A$3:$T$2000,11,FALSE)),0,VLOOKUP(B3,Données!$A$3:$T$2000,11,FALSE))</f>
        <v>5350000</v>
      </c>
      <c r="F3" s="49">
        <f>VALUE(COUNTIF(Validation!$A$2:$H$64,B3))-1</f>
        <v>0</v>
      </c>
      <c r="G3" s="95">
        <f>IF(ISERROR(VLOOKUP(B3,Données!$A$3:$T$2000,12,FALSE)),0,VLOOKUP(B3,Données!$A$3:$T$2000,12,FALSE))</f>
        <v>5350000</v>
      </c>
      <c r="H3" s="50">
        <f>IF(ISERROR(VLOOKUP(B3,Données!$A$3:$T$2000,20,FALSE)),0,VLOOKUP(B3,Données!$A$3:$T$2000,20,FALSE))</f>
        <v>2</v>
      </c>
      <c r="I3" s="39"/>
      <c r="J3" s="75" t="s">
        <v>173</v>
      </c>
      <c r="K3" s="75">
        <v>2019</v>
      </c>
      <c r="L3" s="28" t="s">
        <v>51</v>
      </c>
      <c r="N3" s="46" t="s">
        <v>106</v>
      </c>
      <c r="O3" s="149" t="s">
        <v>53</v>
      </c>
      <c r="P3" s="149" t="s">
        <v>3017</v>
      </c>
      <c r="Q3" s="149" t="s">
        <v>3012</v>
      </c>
      <c r="R3" s="150" t="s">
        <v>53</v>
      </c>
      <c r="S3" s="150" t="s">
        <v>3017</v>
      </c>
      <c r="T3" s="150" t="s">
        <v>3012</v>
      </c>
      <c r="U3" s="152" t="s">
        <v>3013</v>
      </c>
      <c r="V3" s="151" t="s">
        <v>46</v>
      </c>
      <c r="W3" s="151" t="s">
        <v>55</v>
      </c>
    </row>
    <row r="4" spans="1:28" ht="20.25" customHeight="1" x14ac:dyDescent="0.25">
      <c r="A4" s="167"/>
      <c r="B4" s="6" t="s">
        <v>2875</v>
      </c>
      <c r="C4" s="86">
        <f>IF(ISERROR(VLOOKUP(B4,Données!$A$3:$W$2000,23,FALSE)),"",VLOOKUP(B4,Données!$A$3:$W$2000,23,FALSE))</f>
        <v>1</v>
      </c>
      <c r="D4" s="47">
        <f>IF(ISERROR(VLOOKUP(B4,Données!$A$3:$K$2000,9,FALSE)),"",VLOOKUP(B4,Données!$A$3:$K$2000,9,FALSE))</f>
        <v>22</v>
      </c>
      <c r="E4" s="48">
        <f>IF(ISERROR(VLOOKUP(B4,Données!$A$3:$T$2000,11,FALSE)),0,VLOOKUP(B4,Données!$A$3:$T$2000,11,FALSE))</f>
        <v>1106666</v>
      </c>
      <c r="F4" s="49">
        <f>VALUE(COUNTIF(Validation!$A$2:$H$64,B4))-1</f>
        <v>0</v>
      </c>
      <c r="G4" s="95">
        <f>IF(ISERROR(VLOOKUP(B4,Données!$A$3:$T$2000,12,FALSE)),0,VLOOKUP(B4,Données!$A$3:$T$2000,12,FALSE))</f>
        <v>0</v>
      </c>
      <c r="H4" s="50">
        <f>IF(ISERROR(VLOOKUP(B4,Données!$A$3:$T$2000,20,FALSE)),0,VLOOKUP(B4,Données!$A$3:$T$2000,20,FALSE))</f>
        <v>1</v>
      </c>
      <c r="I4" s="39"/>
      <c r="J4" s="75"/>
      <c r="K4" s="75"/>
      <c r="L4" s="28"/>
      <c r="O4" s="61"/>
      <c r="P4" s="61"/>
      <c r="Q4" s="61"/>
      <c r="R4" s="63"/>
      <c r="S4" s="88"/>
      <c r="T4" s="88"/>
      <c r="U4" s="88"/>
      <c r="V4" s="60"/>
      <c r="W4" s="60" t="str">
        <f>IF(V4="","",V4+7)</f>
        <v/>
      </c>
    </row>
    <row r="5" spans="1:28" ht="20.25" customHeight="1" thickBot="1" x14ac:dyDescent="0.3">
      <c r="A5" s="167"/>
      <c r="B5" s="6" t="s">
        <v>4877</v>
      </c>
      <c r="C5" s="86">
        <f>IF(ISERROR(VLOOKUP(B5,Données!$A$3:$W$2000,23,FALSE)),"",VLOOKUP(B5,Données!$A$3:$W$2000,23,FALSE))</f>
        <v>0</v>
      </c>
      <c r="D5" s="47">
        <f>IF(ISERROR(VLOOKUP(B5,Données!$A$3:$K$2000,9,FALSE)),"",VLOOKUP(B5,Données!$A$3:$K$2000,9,FALSE))</f>
        <v>23</v>
      </c>
      <c r="E5" s="48">
        <f>IF(ISERROR(VLOOKUP(B5,Données!$A$3:$T$2000,11,FALSE)),0,VLOOKUP(B5,Données!$A$3:$T$2000,11,FALSE))</f>
        <v>3650000</v>
      </c>
      <c r="F5" s="49">
        <f>VALUE(COUNTIF(Validation!$A$2:$H$64,B5))-1</f>
        <v>0</v>
      </c>
      <c r="G5" s="95">
        <f>IF(ISERROR(VLOOKUP(B5,Données!$A$3:$T$2000,12,FALSE)),0,VLOOKUP(B5,Données!$A$3:$T$2000,12,FALSE))</f>
        <v>0</v>
      </c>
      <c r="H5" s="50">
        <f>IF(ISERROR(VLOOKUP(B5,Données!$A$3:$T$2000,20,FALSE)),0,VLOOKUP(B5,Données!$A$3:$T$2000,20,FALSE))</f>
        <v>1</v>
      </c>
      <c r="I5" s="39"/>
      <c r="J5" s="75"/>
      <c r="K5" s="75"/>
      <c r="L5" s="28"/>
      <c r="O5" s="28"/>
      <c r="P5" s="28"/>
      <c r="Q5" s="28"/>
      <c r="R5" s="61"/>
      <c r="S5" s="61"/>
      <c r="T5" s="61"/>
      <c r="U5" s="61"/>
      <c r="V5" s="60"/>
      <c r="W5" s="60" t="str">
        <f t="shared" ref="W5:W38" si="0">IF(V5="","",V5+7)</f>
        <v/>
      </c>
    </row>
    <row r="6" spans="1:28" ht="20.25" customHeight="1" thickBot="1" x14ac:dyDescent="0.3">
      <c r="A6" s="167"/>
      <c r="B6" s="31" t="s">
        <v>2876</v>
      </c>
      <c r="C6" s="86">
        <f>IF(ISERROR(VLOOKUP(B6,Données!$A$3:$W$2000,23,FALSE)),"",VLOOKUP(B6,Données!$A$3:$W$2000,23,FALSE))</f>
        <v>0</v>
      </c>
      <c r="D6" s="47">
        <f>IF(ISERROR(VLOOKUP(B6,Données!$A$3:$K$2000,9,FALSE)),"",VLOOKUP(B6,Données!$A$3:$K$2000,9,FALSE))</f>
        <v>21</v>
      </c>
      <c r="E6" s="48">
        <f>IF(ISERROR(VLOOKUP(B6,Données!$A$3:$T$2000,11,FALSE)),0,VLOOKUP(B6,Données!$A$3:$T$2000,11,FALSE))</f>
        <v>0</v>
      </c>
      <c r="F6" s="49">
        <f>VALUE(COUNTIF(Validation!$A$2:$H$64,B6))-1</f>
        <v>0</v>
      </c>
      <c r="G6" s="95">
        <f>IF(ISERROR(VLOOKUP(B6,Données!$A$3:$T$2000,12,FALSE)),0,VLOOKUP(B6,Données!$A$3:$T$2000,12,FALSE))</f>
        <v>0</v>
      </c>
      <c r="H6" s="50">
        <f>IF(ISERROR(VLOOKUP(B6,Données!$A$3:$T$2000,20,FALSE)),0,VLOOKUP(B6,Données!$A$3:$T$2000,20,FALSE))</f>
        <v>0</v>
      </c>
      <c r="I6" s="39"/>
      <c r="J6" s="75"/>
      <c r="K6" s="75"/>
      <c r="L6" s="28"/>
      <c r="N6" s="28"/>
      <c r="O6" s="28"/>
      <c r="P6" s="28"/>
      <c r="Q6" s="28"/>
      <c r="R6" s="28"/>
      <c r="S6" s="28"/>
      <c r="T6" s="28"/>
      <c r="U6" s="28"/>
      <c r="V6" s="60"/>
      <c r="W6" s="60" t="str">
        <f t="shared" si="0"/>
        <v/>
      </c>
      <c r="AB6" s="134"/>
    </row>
    <row r="7" spans="1:28" ht="20.25" customHeight="1" x14ac:dyDescent="0.25">
      <c r="A7" s="167"/>
      <c r="B7" s="31" t="s">
        <v>2877</v>
      </c>
      <c r="C7" s="86">
        <f>IF(ISERROR(VLOOKUP(B7,Données!$A$3:$W$2000,23,FALSE)),"",VLOOKUP(B7,Données!$A$3:$W$2000,23,FALSE))</f>
        <v>0</v>
      </c>
      <c r="D7" s="47">
        <f>IF(ISERROR(VLOOKUP(B7,Données!$A$3:$K$2000,9,FALSE)),"",VLOOKUP(B7,Données!$A$3:$K$2000,9,FALSE))</f>
        <v>26</v>
      </c>
      <c r="E7" s="48">
        <f>IF(ISERROR(VLOOKUP(B7,Données!$A$3:$T$2000,11,FALSE)),0,VLOOKUP(B7,Données!$A$3:$T$2000,11,FALSE))</f>
        <v>5350000</v>
      </c>
      <c r="F7" s="49">
        <f>VALUE(COUNTIF(Validation!$A$2:$H$64,B7))-1</f>
        <v>0</v>
      </c>
      <c r="G7" s="95">
        <f>IF(ISERROR(VLOOKUP(B7,Données!$A$3:$T$2000,12,FALSE)),0,VLOOKUP(B7,Données!$A$3:$T$2000,12,FALSE))</f>
        <v>5350000</v>
      </c>
      <c r="H7" s="50">
        <f>IF(ISERROR(VLOOKUP(B7,Données!$A$3:$T$2000,20,FALSE)),0,VLOOKUP(B7,Données!$A$3:$T$2000,20,FALSE))</f>
        <v>3</v>
      </c>
      <c r="I7" s="39"/>
      <c r="N7" s="28"/>
      <c r="O7" s="28"/>
      <c r="P7" s="28"/>
      <c r="Q7" s="28"/>
      <c r="V7" s="60"/>
      <c r="W7" s="60" t="str">
        <f t="shared" si="0"/>
        <v/>
      </c>
      <c r="X7" s="99"/>
      <c r="Y7" s="99"/>
      <c r="AB7" s="28"/>
    </row>
    <row r="8" spans="1:28" ht="20.25" customHeight="1" x14ac:dyDescent="0.25">
      <c r="A8" s="167"/>
      <c r="B8" s="31" t="s">
        <v>2878</v>
      </c>
      <c r="C8" s="86">
        <f>IF(ISERROR(VLOOKUP(B8,Données!$A$3:$W$2000,23,FALSE)),"",VLOOKUP(B8,Données!$A$3:$W$2000,23,FALSE))</f>
        <v>0</v>
      </c>
      <c r="D8" s="47">
        <f>IF(ISERROR(VLOOKUP(B8,Données!$A$3:$K$2000,9,FALSE)),"",VLOOKUP(B8,Données!$A$3:$K$2000,9,FALSE))</f>
        <v>24</v>
      </c>
      <c r="E8" s="48">
        <f>IF(ISERROR(VLOOKUP(B8,Données!$A$3:$T$2000,11,FALSE)),0,VLOOKUP(B8,Données!$A$3:$T$2000,11,FALSE))</f>
        <v>5500000</v>
      </c>
      <c r="F8" s="49">
        <f>VALUE(COUNTIF(Validation!$A$2:$H$64,B8))-1</f>
        <v>0</v>
      </c>
      <c r="G8" s="95">
        <f>IF(ISERROR(VLOOKUP(B8,Données!$A$3:$T$2000,12,FALSE)),0,VLOOKUP(B8,Données!$A$3:$T$2000,12,FALSE))</f>
        <v>5500000</v>
      </c>
      <c r="H8" s="50">
        <f>IF(ISERROR(VLOOKUP(B8,Données!$A$3:$T$2000,20,FALSE)),0,VLOOKUP(B8,Données!$A$3:$T$2000,20,FALSE))</f>
        <v>4</v>
      </c>
      <c r="I8" s="39"/>
      <c r="N8" s="99"/>
      <c r="R8" s="28"/>
      <c r="S8" s="28"/>
      <c r="T8" s="28"/>
      <c r="U8" s="28"/>
      <c r="V8" s="60"/>
      <c r="W8" s="60" t="str">
        <f t="shared" si="0"/>
        <v/>
      </c>
      <c r="AB8" s="28"/>
    </row>
    <row r="9" spans="1:28" ht="20.25" customHeight="1" x14ac:dyDescent="0.25">
      <c r="A9" s="167"/>
      <c r="B9" s="31" t="s">
        <v>2879</v>
      </c>
      <c r="C9" s="86">
        <f>IF(ISERROR(VLOOKUP(B9,Données!$A$3:$W$2000,23,FALSE)),"",VLOOKUP(B9,Données!$A$3:$W$2000,23,FALSE))</f>
        <v>0</v>
      </c>
      <c r="D9" s="47">
        <f>IF(ISERROR(VLOOKUP(B9,Données!$A$3:$K$2000,9,FALSE)),"",VLOOKUP(B9,Données!$A$3:$K$2000,9,FALSE))</f>
        <v>22</v>
      </c>
      <c r="E9" s="48">
        <f>IF(ISERROR(VLOOKUP(B9,Données!$A$3:$T$2000,11,FALSE)),0,VLOOKUP(B9,Données!$A$3:$T$2000,11,FALSE))</f>
        <v>10000000</v>
      </c>
      <c r="F9" s="49">
        <f>VALUE(COUNTIF(Validation!$A$2:$H$64,B9))-1</f>
        <v>0</v>
      </c>
      <c r="G9" s="95">
        <f>IF(ISERROR(VLOOKUP(B9,Données!$A$3:$T$2000,12,FALSE)),0,VLOOKUP(B9,Données!$A$3:$T$2000,12,FALSE))</f>
        <v>10000000</v>
      </c>
      <c r="H9" s="50">
        <f>IF(ISERROR(VLOOKUP(B9,Données!$A$3:$T$2000,20,FALSE)),0,VLOOKUP(B9,Données!$A$3:$T$2000,20,FALSE))</f>
        <v>7</v>
      </c>
      <c r="I9" s="39"/>
      <c r="J9" s="147" t="s">
        <v>60</v>
      </c>
      <c r="K9" s="147" t="s">
        <v>3012</v>
      </c>
      <c r="L9" s="147" t="s">
        <v>3013</v>
      </c>
      <c r="O9" s="28"/>
      <c r="P9" s="28"/>
      <c r="Q9" s="28"/>
      <c r="R9" s="28"/>
      <c r="S9" s="28"/>
      <c r="T9" s="28"/>
      <c r="U9" s="28"/>
      <c r="V9" s="60"/>
      <c r="W9" s="60" t="str">
        <f>IF(V9="","",V9+7)</f>
        <v/>
      </c>
    </row>
    <row r="10" spans="1:28" ht="20.25" customHeight="1" x14ac:dyDescent="0.25">
      <c r="A10" s="167"/>
      <c r="B10" s="31" t="s">
        <v>2880</v>
      </c>
      <c r="C10" s="86">
        <f>IF(ISERROR(VLOOKUP(B10,Données!$A$3:$W$2000,23,FALSE)),"",VLOOKUP(B10,Données!$A$3:$W$2000,23,FALSE))</f>
        <v>0</v>
      </c>
      <c r="D10" s="47">
        <f>IF(ISERROR(VLOOKUP(B10,Données!$A$3:$K$2000,9,FALSE)),"",VLOOKUP(B10,Données!$A$3:$K$2000,9,FALSE))</f>
        <v>23</v>
      </c>
      <c r="E10" s="48">
        <f>IF(ISERROR(VLOOKUP(B10,Données!$A$3:$T$2000,11,FALSE)),0,VLOOKUP(B10,Données!$A$3:$T$2000,11,FALSE))</f>
        <v>6000000</v>
      </c>
      <c r="F10" s="49">
        <f>VALUE(COUNTIF(Validation!$A$2:$H$64,B10))-1</f>
        <v>0</v>
      </c>
      <c r="G10" s="95">
        <f>IF(ISERROR(VLOOKUP(B10,Données!$A$3:$T$2000,12,FALSE)),0,VLOOKUP(B10,Données!$A$3:$T$2000,12,FALSE))</f>
        <v>6000000</v>
      </c>
      <c r="H10" s="50">
        <f>IF(ISERROR(VLOOKUP(B10,Données!$A$3:$T$2000,20,FALSE)),0,VLOOKUP(B10,Données!$A$3:$T$2000,20,FALSE))</f>
        <v>6</v>
      </c>
      <c r="I10" s="39"/>
      <c r="J10" t="s">
        <v>171</v>
      </c>
      <c r="K10">
        <v>2019</v>
      </c>
      <c r="L10" s="40" t="s">
        <v>48</v>
      </c>
      <c r="O10" s="28"/>
      <c r="P10" s="28"/>
      <c r="Q10" s="28"/>
      <c r="V10" s="60"/>
      <c r="W10" s="60" t="str">
        <f>IF(V10="","",V10+7)</f>
        <v/>
      </c>
    </row>
    <row r="11" spans="1:28" ht="20.25" customHeight="1" x14ac:dyDescent="0.25">
      <c r="A11" s="167"/>
      <c r="B11" s="31" t="s">
        <v>4878</v>
      </c>
      <c r="C11" s="86">
        <f>IF(ISERROR(VLOOKUP(B11,Données!$A$3:$W$2000,23,FALSE)),"",VLOOKUP(B11,Données!$A$3:$W$2000,23,FALSE))</f>
        <v>0</v>
      </c>
      <c r="D11" s="47">
        <f>IF(ISERROR(VLOOKUP(B11,Données!$A$3:$K$2000,9,FALSE)),"",VLOOKUP(B11,Données!$A$3:$K$2000,9,FALSE))</f>
        <v>28</v>
      </c>
      <c r="E11" s="48">
        <f>IF(ISERROR(VLOOKUP(B11,Données!$A$3:$T$2000,11,FALSE)),0,VLOOKUP(B11,Données!$A$3:$T$2000,11,FALSE))</f>
        <v>5000000</v>
      </c>
      <c r="F11" s="49">
        <f>VALUE(COUNTIF(Validation!$A$2:$H$64,B11))-1</f>
        <v>0</v>
      </c>
      <c r="G11" s="95">
        <f>IF(ISERROR(VLOOKUP(B11,Données!$A$3:$T$2000,12,FALSE)),0,VLOOKUP(B11,Données!$A$3:$T$2000,12,FALSE))</f>
        <v>5000000</v>
      </c>
      <c r="H11" s="50">
        <f>IF(ISERROR(VLOOKUP(B11,Données!$A$3:$T$2000,20,FALSE)),0,VLOOKUP(B11,Données!$A$3:$T$2000,20,FALSE))</f>
        <v>5</v>
      </c>
      <c r="I11" s="39"/>
      <c r="J11" t="s">
        <v>171</v>
      </c>
      <c r="K11">
        <v>2019</v>
      </c>
      <c r="L11" s="40" t="s">
        <v>51</v>
      </c>
      <c r="O11" s="28"/>
      <c r="P11" s="28"/>
      <c r="Q11" s="28"/>
      <c r="R11" s="28"/>
      <c r="S11" s="28"/>
      <c r="T11" s="28"/>
      <c r="U11" s="28"/>
      <c r="V11" s="60"/>
      <c r="W11" s="60" t="str">
        <f>IF(V11="","",V11+7)</f>
        <v/>
      </c>
    </row>
    <row r="12" spans="1:28" ht="20.25" customHeight="1" x14ac:dyDescent="0.25">
      <c r="A12" s="167"/>
      <c r="B12" s="31" t="s">
        <v>4879</v>
      </c>
      <c r="C12" s="86">
        <f>IF(ISERROR(VLOOKUP(B12,Données!$A$3:$W$2000,23,FALSE)),"",VLOOKUP(B12,Données!$A$3:$W$2000,23,FALSE))</f>
        <v>0</v>
      </c>
      <c r="D12" s="47">
        <f>IF(ISERROR(VLOOKUP(B12,Données!$A$3:$K$2000,9,FALSE)),"",VLOOKUP(B12,Données!$A$3:$K$2000,9,FALSE))</f>
        <v>25</v>
      </c>
      <c r="E12" s="48">
        <f>IF(ISERROR(VLOOKUP(B12,Données!$A$3:$T$2000,11,FALSE)),0,VLOOKUP(B12,Données!$A$3:$T$2000,11,FALSE))</f>
        <v>4900000</v>
      </c>
      <c r="F12" s="49">
        <f>VALUE(COUNTIF(Validation!$A$2:$H$64,B12))-1</f>
        <v>0</v>
      </c>
      <c r="G12" s="95">
        <f>IF(ISERROR(VLOOKUP(B12,Données!$A$3:$T$2000,12,FALSE)),0,VLOOKUP(B12,Données!$A$3:$T$2000,12,FALSE))</f>
        <v>0</v>
      </c>
      <c r="H12" s="50">
        <f>IF(ISERROR(VLOOKUP(B12,Données!$A$3:$T$2000,20,FALSE)),0,VLOOKUP(B12,Données!$A$3:$T$2000,20,FALSE))</f>
        <v>1</v>
      </c>
      <c r="I12" s="39"/>
      <c r="J12" s="28" t="s">
        <v>172</v>
      </c>
      <c r="K12">
        <v>2019</v>
      </c>
      <c r="L12" s="40" t="s">
        <v>48</v>
      </c>
      <c r="O12" s="28"/>
      <c r="P12" s="28"/>
      <c r="Q12" s="28"/>
      <c r="R12" s="28"/>
      <c r="S12" s="28"/>
      <c r="T12" s="28"/>
      <c r="U12" s="28"/>
      <c r="V12" s="60"/>
      <c r="W12" s="60" t="str">
        <f>IF(V12="","",V12+7)</f>
        <v/>
      </c>
    </row>
    <row r="13" spans="1:28" ht="20.25" customHeight="1" x14ac:dyDescent="0.25">
      <c r="A13" s="167"/>
      <c r="B13" s="31" t="s">
        <v>2881</v>
      </c>
      <c r="C13" s="86">
        <f>IF(ISERROR(VLOOKUP(B13,Données!$A$3:$W$2000,23,FALSE)),"",VLOOKUP(B13,Données!$A$3:$W$2000,23,FALSE))</f>
        <v>0</v>
      </c>
      <c r="D13" s="47">
        <f>IF(ISERROR(VLOOKUP(B13,Données!$A$3:$K$2000,9,FALSE)),"",VLOOKUP(B13,Données!$A$3:$K$2000,9,FALSE))</f>
        <v>24</v>
      </c>
      <c r="E13" s="48">
        <f>IF(ISERROR(VLOOKUP(B13,Données!$A$3:$T$2000,11,FALSE)),0,VLOOKUP(B13,Données!$A$3:$T$2000,11,FALSE))</f>
        <v>3300000</v>
      </c>
      <c r="F13" s="49">
        <f>VALUE(COUNTIF(Validation!$A$2:$H$64,B13))-1</f>
        <v>0</v>
      </c>
      <c r="G13" s="95">
        <f>IF(ISERROR(VLOOKUP(B13,Données!$A$3:$T$2000,12,FALSE)),0,VLOOKUP(B13,Données!$A$3:$T$2000,12,FALSE))</f>
        <v>0</v>
      </c>
      <c r="H13" s="50">
        <f>IF(ISERROR(VLOOKUP(B13,Données!$A$3:$T$2000,20,FALSE)),0,VLOOKUP(B13,Données!$A$3:$T$2000,20,FALSE))</f>
        <v>1</v>
      </c>
      <c r="I13" s="39"/>
      <c r="J13" s="28" t="s">
        <v>173</v>
      </c>
      <c r="K13">
        <v>2019</v>
      </c>
      <c r="L13" s="40" t="s">
        <v>48</v>
      </c>
      <c r="O13" s="28"/>
      <c r="P13" s="28"/>
      <c r="Q13" s="28"/>
      <c r="R13" s="28"/>
      <c r="S13" s="28"/>
      <c r="T13" s="28"/>
      <c r="U13" s="28"/>
      <c r="V13" s="60"/>
      <c r="W13" s="60" t="str">
        <f>IF(V13="","",V13+7)</f>
        <v/>
      </c>
    </row>
    <row r="14" spans="1:28" ht="20.25" customHeight="1" x14ac:dyDescent="0.25">
      <c r="A14" s="168"/>
      <c r="B14" s="30" t="s">
        <v>2882</v>
      </c>
      <c r="C14" s="87">
        <f>IF(ISERROR(VLOOKUP(B14,Données!$A$3:$W$2000,23,FALSE)),"",VLOOKUP(B14,Données!$A$3:$W$2000,23,FALSE))</f>
        <v>0</v>
      </c>
      <c r="D14" s="52">
        <f>IF(ISERROR(VLOOKUP(B14,Données!$A$3:$K$2000,9,FALSE)),"",VLOOKUP(B14,Données!$A$3:$K$2000,9,FALSE))</f>
        <v>23</v>
      </c>
      <c r="E14" s="53">
        <f>IF(ISERROR(VLOOKUP(B14,Données!$A$3:$T$2000,11,FALSE)),0,VLOOKUP(B14,Données!$A$3:$T$2000,11,FALSE))</f>
        <v>5900000</v>
      </c>
      <c r="F14" s="54">
        <f>VALUE(COUNTIF(Validation!$A$2:$H$64,B14))-1</f>
        <v>0</v>
      </c>
      <c r="G14" s="96">
        <f>IF(ISERROR(VLOOKUP(B14,Données!$A$3:$T$2000,12,FALSE)),0,VLOOKUP(B14,Données!$A$3:$T$2000,12,FALSE))</f>
        <v>5900000</v>
      </c>
      <c r="H14" s="55">
        <f>IF(ISERROR(VLOOKUP(B14,Données!$A$3:$T$2000,20,FALSE)),0,VLOOKUP(B14,Données!$A$3:$T$2000,20,FALSE))</f>
        <v>3</v>
      </c>
      <c r="I14" s="39"/>
      <c r="J14" s="28" t="s">
        <v>173</v>
      </c>
      <c r="K14">
        <v>2019</v>
      </c>
      <c r="L14" s="40" t="s">
        <v>51</v>
      </c>
      <c r="O14" s="28"/>
      <c r="P14" s="28"/>
      <c r="Q14" s="28"/>
      <c r="R14" s="28"/>
      <c r="S14" s="28"/>
      <c r="T14" s="28"/>
      <c r="U14" s="28"/>
      <c r="V14" s="60"/>
      <c r="W14" s="60" t="str">
        <f t="shared" si="0"/>
        <v/>
      </c>
    </row>
    <row r="15" spans="1:28" ht="20.25" customHeight="1" x14ac:dyDescent="0.25">
      <c r="A15" s="169" t="s">
        <v>39</v>
      </c>
      <c r="B15" s="8" t="s">
        <v>2883</v>
      </c>
      <c r="C15" s="86">
        <f>IF(ISERROR(VLOOKUP(B15,Données!$A$3:$W$2000,23,FALSE)),"",VLOOKUP(B15,Données!$A$3:$W$2000,23,FALSE))</f>
        <v>0</v>
      </c>
      <c r="D15" s="47">
        <f>IF(ISERROR(VLOOKUP(B15,Données!$A$3:$K$2000,9,FALSE)),"",VLOOKUP(B15,Données!$A$3:$K$2000,9,FALSE))</f>
        <v>26</v>
      </c>
      <c r="E15" s="48">
        <f>IF(ISERROR(VLOOKUP(B15,Données!$A$3:$T$2000,11,FALSE)),0,VLOOKUP(B15,Données!$A$3:$T$2000,11,FALSE))</f>
        <v>5750000</v>
      </c>
      <c r="F15" s="49">
        <f>VALUE(COUNTIF(Validation!$A$2:$H$64,B15))-1</f>
        <v>0</v>
      </c>
      <c r="G15" s="95">
        <f>IF(ISERROR(VLOOKUP(B15,Données!$A$3:$T$2000,12,FALSE)),0,VLOOKUP(B15,Données!$A$3:$T$2000,12,FALSE))</f>
        <v>5750000</v>
      </c>
      <c r="H15" s="50">
        <f>IF(ISERROR(VLOOKUP(B15,Données!$A$3:$T$2000,20,FALSE)),0,VLOOKUP(B15,Données!$A$3:$T$2000,20,FALSE))</f>
        <v>2</v>
      </c>
      <c r="I15" s="39"/>
      <c r="J15" s="40" t="s">
        <v>174</v>
      </c>
      <c r="K15">
        <v>2019</v>
      </c>
      <c r="L15" s="40" t="s">
        <v>48</v>
      </c>
      <c r="O15" s="28"/>
      <c r="P15" s="28"/>
      <c r="Q15" s="28"/>
      <c r="R15" s="28"/>
      <c r="S15" s="28"/>
      <c r="T15" s="28"/>
      <c r="U15" s="28"/>
      <c r="V15" s="60"/>
      <c r="W15" s="60" t="str">
        <f t="shared" si="0"/>
        <v/>
      </c>
    </row>
    <row r="16" spans="1:28" ht="20.25" customHeight="1" x14ac:dyDescent="0.25">
      <c r="A16" s="170"/>
      <c r="B16" s="6" t="s">
        <v>4880</v>
      </c>
      <c r="C16" s="86">
        <f>IF(ISERROR(VLOOKUP(B16,Données!$A$3:$W$2000,23,FALSE)),"",VLOOKUP(B16,Données!$A$3:$W$2000,23,FALSE))</f>
        <v>0</v>
      </c>
      <c r="D16" s="47">
        <f>IF(ISERROR(VLOOKUP(B16,Données!$A$3:$K$2000,9,FALSE)),"",VLOOKUP(B16,Données!$A$3:$K$2000,9,FALSE))</f>
        <v>32</v>
      </c>
      <c r="E16" s="48">
        <f>IF(ISERROR(VLOOKUP(B16,Données!$A$3:$T$2000,11,FALSE)),0,VLOOKUP(B16,Données!$A$3:$T$2000,11,FALSE))</f>
        <v>6350000</v>
      </c>
      <c r="F16" s="49">
        <f>VALUE(COUNTIF(Validation!$A$2:$H$64,B16))-1</f>
        <v>0</v>
      </c>
      <c r="G16" s="95">
        <f>IF(ISERROR(VLOOKUP(B16,Données!$A$3:$T$2000,12,FALSE)),0,VLOOKUP(B16,Données!$A$3:$T$2000,12,FALSE))</f>
        <v>6350000</v>
      </c>
      <c r="H16" s="50">
        <f>IF(ISERROR(VLOOKUP(B16,Données!$A$3:$T$2000,20,FALSE)),0,VLOOKUP(B16,Données!$A$3:$T$2000,20,FALSE))</f>
        <v>4</v>
      </c>
      <c r="I16" s="39"/>
      <c r="O16" s="28"/>
      <c r="P16" s="28"/>
      <c r="Q16" s="28"/>
      <c r="R16" s="28"/>
      <c r="S16" s="28"/>
      <c r="T16" s="28"/>
      <c r="U16" s="28"/>
      <c r="V16" s="60"/>
      <c r="W16" s="60" t="str">
        <f t="shared" si="0"/>
        <v/>
      </c>
    </row>
    <row r="17" spans="1:23" ht="20.25" customHeight="1" x14ac:dyDescent="0.25">
      <c r="A17" s="170"/>
      <c r="B17" s="31" t="s">
        <v>4881</v>
      </c>
      <c r="C17" s="86">
        <f>IF(ISERROR(VLOOKUP(B17,Données!$A$3:$W$2000,23,FALSE)),"",VLOOKUP(B17,Données!$A$3:$W$2000,23,FALSE))</f>
        <v>0</v>
      </c>
      <c r="D17" s="47">
        <f>IF(ISERROR(VLOOKUP(B17,Données!$A$3:$K$2000,9,FALSE)),"",VLOOKUP(B17,Données!$A$3:$K$2000,9,FALSE))</f>
        <v>24</v>
      </c>
      <c r="E17" s="48">
        <f>IF(ISERROR(VLOOKUP(B17,Données!$A$3:$T$2000,11,FALSE)),0,VLOOKUP(B17,Données!$A$3:$T$2000,11,FALSE))</f>
        <v>5200000</v>
      </c>
      <c r="F17" s="49">
        <f>VALUE(COUNTIF(Validation!$A$2:$H$64,B17))-1</f>
        <v>0</v>
      </c>
      <c r="G17" s="95">
        <f>IF(ISERROR(VLOOKUP(B17,Données!$A$3:$T$2000,12,FALSE)),0,VLOOKUP(B17,Données!$A$3:$T$2000,12,FALSE))</f>
        <v>5200000</v>
      </c>
      <c r="H17" s="50">
        <f>IF(ISERROR(VLOOKUP(B17,Données!$A$3:$T$2000,20,FALSE)),0,VLOOKUP(B17,Données!$A$3:$T$2000,20,FALSE))</f>
        <v>6</v>
      </c>
      <c r="I17" s="39"/>
      <c r="J17" s="28" t="s">
        <v>171</v>
      </c>
      <c r="K17" s="28">
        <v>2020</v>
      </c>
      <c r="L17" s="40" t="s">
        <v>48</v>
      </c>
      <c r="O17" s="28"/>
      <c r="P17" s="28"/>
      <c r="Q17" s="28"/>
      <c r="R17" s="28"/>
      <c r="S17" s="28"/>
      <c r="T17" s="28"/>
      <c r="U17" s="28"/>
      <c r="V17" s="60"/>
      <c r="W17" s="60" t="str">
        <f t="shared" si="0"/>
        <v/>
      </c>
    </row>
    <row r="18" spans="1:23" ht="20.25" customHeight="1" x14ac:dyDescent="0.25">
      <c r="A18" s="170"/>
      <c r="B18" s="31" t="s">
        <v>2884</v>
      </c>
      <c r="C18" s="86">
        <f>IF(ISERROR(VLOOKUP(B18,Données!$A$3:$W$2000,23,FALSE)),"",VLOOKUP(B18,Données!$A$3:$W$2000,23,FALSE))</f>
        <v>1</v>
      </c>
      <c r="D18" s="47">
        <f>IF(ISERROR(VLOOKUP(B18,Données!$A$3:$K$2000,9,FALSE)),"",VLOOKUP(B18,Données!$A$3:$K$2000,9,FALSE))</f>
        <v>22</v>
      </c>
      <c r="E18" s="48">
        <f>IF(ISERROR(VLOOKUP(B18,Données!$A$3:$T$2000,11,FALSE)),0,VLOOKUP(B18,Données!$A$3:$T$2000,11,FALSE))</f>
        <v>863333</v>
      </c>
      <c r="F18" s="49">
        <f>VALUE(COUNTIF(Validation!$A$2:$H$64,B18))-1</f>
        <v>0</v>
      </c>
      <c r="G18" s="95">
        <f>IF(ISERROR(VLOOKUP(B18,Données!$A$3:$T$2000,12,FALSE)),0,VLOOKUP(B18,Données!$A$3:$T$2000,12,FALSE))</f>
        <v>0</v>
      </c>
      <c r="H18" s="50">
        <f>IF(ISERROR(VLOOKUP(B18,Données!$A$3:$T$2000,20,FALSE)),0,VLOOKUP(B18,Données!$A$3:$T$2000,20,FALSE))</f>
        <v>1</v>
      </c>
      <c r="I18" s="56"/>
      <c r="J18" s="40" t="s">
        <v>172</v>
      </c>
      <c r="K18" s="28">
        <v>2020</v>
      </c>
      <c r="L18" s="40" t="s">
        <v>48</v>
      </c>
      <c r="O18" s="28"/>
      <c r="P18" s="28"/>
      <c r="Q18" s="28"/>
      <c r="R18" s="28"/>
      <c r="S18" s="28"/>
      <c r="T18" s="28"/>
      <c r="U18" s="28"/>
      <c r="V18" s="60"/>
      <c r="W18" s="60" t="str">
        <f t="shared" si="0"/>
        <v/>
      </c>
    </row>
    <row r="19" spans="1:23" ht="20.25" customHeight="1" x14ac:dyDescent="0.25">
      <c r="A19" s="170"/>
      <c r="B19" s="31" t="s">
        <v>2885</v>
      </c>
      <c r="C19" s="86">
        <f>IF(ISERROR(VLOOKUP(B19,Données!$A$3:$W$2000,23,FALSE)),"",VLOOKUP(B19,Données!$A$3:$W$2000,23,FALSE))</f>
        <v>1</v>
      </c>
      <c r="D19" s="47">
        <f>IF(ISERROR(VLOOKUP(B19,Données!$A$3:$K$2000,9,FALSE)),"",VLOOKUP(B19,Données!$A$3:$K$2000,9,FALSE))</f>
        <v>22</v>
      </c>
      <c r="E19" s="48">
        <f>IF(ISERROR(VLOOKUP(B19,Données!$A$3:$T$2000,11,FALSE)),0,VLOOKUP(B19,Données!$A$3:$T$2000,11,FALSE))</f>
        <v>1223333</v>
      </c>
      <c r="F19" s="49">
        <f>VALUE(COUNTIF(Validation!$A$2:$H$64,B19))-1</f>
        <v>0</v>
      </c>
      <c r="G19" s="95">
        <f>IF(ISERROR(VLOOKUP(B19,Données!$A$3:$T$2000,12,FALSE)),0,VLOOKUP(B19,Données!$A$3:$T$2000,12,FALSE))</f>
        <v>0</v>
      </c>
      <c r="H19" s="50">
        <f>IF(ISERROR(VLOOKUP(B19,Données!$A$3:$T$2000,20,FALSE)),0,VLOOKUP(B19,Données!$A$3:$T$2000,20,FALSE))</f>
        <v>1</v>
      </c>
      <c r="I19" s="56"/>
      <c r="J19" s="40" t="s">
        <v>173</v>
      </c>
      <c r="K19" s="28">
        <v>2020</v>
      </c>
      <c r="L19" s="40" t="s">
        <v>48</v>
      </c>
      <c r="O19" s="28"/>
      <c r="P19" s="28"/>
      <c r="Q19" s="28"/>
      <c r="R19" s="28"/>
      <c r="S19" s="28"/>
      <c r="T19" s="28"/>
      <c r="U19" s="28"/>
      <c r="V19" s="60"/>
      <c r="W19" s="60" t="str">
        <f t="shared" si="0"/>
        <v/>
      </c>
    </row>
    <row r="20" spans="1:23" ht="20.25" customHeight="1" x14ac:dyDescent="0.25">
      <c r="A20" s="171"/>
      <c r="B20" s="16" t="s">
        <v>2886</v>
      </c>
      <c r="C20" s="87">
        <f>IF(ISERROR(VLOOKUP(B20,Données!$A$3:$W$2000,23,FALSE)),"",VLOOKUP(B20,Données!$A$3:$W$2000,23,FALSE))</f>
        <v>0</v>
      </c>
      <c r="D20" s="52">
        <f>IF(ISERROR(VLOOKUP(B20,Données!$A$3:$K$2000,9,FALSE)),"",VLOOKUP(B20,Données!$A$3:$K$2000,9,FALSE))</f>
        <v>30</v>
      </c>
      <c r="E20" s="53">
        <f>IF(ISERROR(VLOOKUP(B20,Données!$A$3:$T$2000,11,FALSE)),0,VLOOKUP(B20,Données!$A$3:$T$2000,11,FALSE))</f>
        <v>6750000</v>
      </c>
      <c r="F20" s="54">
        <f>VALUE(COUNTIF(Validation!$A$2:$H$64,B20))-1</f>
        <v>0</v>
      </c>
      <c r="G20" s="96">
        <f>IF(ISERROR(VLOOKUP(B20,Données!$A$3:$T$2000,12,FALSE)),0,VLOOKUP(B20,Données!$A$3:$T$2000,12,FALSE))</f>
        <v>6750000</v>
      </c>
      <c r="H20" s="55">
        <f>IF(ISERROR(VLOOKUP(B20,Données!$A$3:$T$2000,20,FALSE)),0,VLOOKUP(B20,Données!$A$3:$T$2000,20,FALSE))</f>
        <v>7</v>
      </c>
      <c r="I20" s="56"/>
      <c r="O20" s="28"/>
      <c r="P20" s="28"/>
      <c r="Q20" s="28"/>
      <c r="R20" s="28"/>
      <c r="S20" s="28"/>
      <c r="T20" s="28"/>
      <c r="U20" s="28"/>
      <c r="V20" s="60"/>
      <c r="W20" s="60" t="str">
        <f t="shared" si="0"/>
        <v/>
      </c>
    </row>
    <row r="21" spans="1:23" ht="20.25" customHeight="1" x14ac:dyDescent="0.25">
      <c r="A21" s="172" t="s">
        <v>40</v>
      </c>
      <c r="B21" s="6" t="s">
        <v>2887</v>
      </c>
      <c r="C21" s="86">
        <f>IF(ISERROR(VLOOKUP(B21,Données!$A$3:$W$2000,23,FALSE)),"",VLOOKUP(B21,Données!$A$3:$W$2000,23,FALSE))</f>
        <v>0</v>
      </c>
      <c r="D21" s="47">
        <f>IF(ISERROR(VLOOKUP(B21,Données!$A$3:$K$2000,9,FALSE)),"",VLOOKUP(B21,Données!$A$3:$K$2000,9,FALSE))</f>
        <v>30</v>
      </c>
      <c r="E21" s="48">
        <f>IF(ISERROR(VLOOKUP(B21,Données!$A$3:$T$2000,11,FALSE)),0,VLOOKUP(B21,Données!$A$3:$T$2000,11,FALSE))</f>
        <v>4250000</v>
      </c>
      <c r="F21" s="49">
        <f>VALUE(COUNTIF(Validation!$A$2:$H$64,B21))-1</f>
        <v>0</v>
      </c>
      <c r="G21" s="95">
        <f>IF(ISERROR(VLOOKUP(B21,Données!$A$3:$T$2000,12,FALSE)),0,VLOOKUP(B21,Données!$A$3:$T$2000,12,FALSE))</f>
        <v>4250000</v>
      </c>
      <c r="H21" s="50">
        <f>IF(ISERROR(VLOOKUP(B21,Données!$A$3:$T$2000,20,FALSE)),0,VLOOKUP(B21,Données!$A$3:$T$2000,20,FALSE))</f>
        <v>2</v>
      </c>
      <c r="I21" s="39"/>
      <c r="O21" s="28"/>
      <c r="P21" s="28"/>
      <c r="Q21" s="28"/>
      <c r="R21" s="28"/>
      <c r="S21" s="28"/>
      <c r="T21" s="28"/>
      <c r="U21" s="28"/>
      <c r="V21" s="60"/>
      <c r="W21" s="60" t="str">
        <f t="shared" si="0"/>
        <v/>
      </c>
    </row>
    <row r="22" spans="1:23" ht="20.25" customHeight="1" x14ac:dyDescent="0.25">
      <c r="A22" s="173"/>
      <c r="B22" s="16" t="s">
        <v>2888</v>
      </c>
      <c r="C22" s="87">
        <f>IF(ISERROR(VLOOKUP(B22,Données!$A$3:$W$2000,23,FALSE)),"",VLOOKUP(B22,Données!$A$3:$W$2000,23,FALSE))</f>
        <v>0</v>
      </c>
      <c r="D22" s="52">
        <f>IF(ISERROR(VLOOKUP(B22,Données!$A$3:$K$2000,9,FALSE)),"",VLOOKUP(B22,Données!$A$3:$K$2000,9,FALSE))</f>
        <v>24</v>
      </c>
      <c r="E22" s="53">
        <f>IF(ISERROR(VLOOKUP(B22,Données!$A$3:$T$2000,11,FALSE)),0,VLOOKUP(B22,Données!$A$3:$T$2000,11,FALSE))</f>
        <v>1500000</v>
      </c>
      <c r="F22" s="54">
        <f>VALUE(COUNTIF(Validation!$A$2:$H$64,B22))-1</f>
        <v>0</v>
      </c>
      <c r="G22" s="96">
        <f>IF(ISERROR(VLOOKUP(B22,Données!$A$3:$T$2000,12,FALSE)),0,VLOOKUP(B22,Données!$A$3:$T$2000,12,FALSE))</f>
        <v>1500000</v>
      </c>
      <c r="H22" s="55">
        <f>IF(ISERROR(VLOOKUP(B22,Données!$A$3:$T$2000,20,FALSE)),0,VLOOKUP(B22,Données!$A$3:$T$2000,20,FALSE))</f>
        <v>2</v>
      </c>
      <c r="I22" s="39"/>
      <c r="O22" s="28"/>
      <c r="P22" s="28"/>
      <c r="Q22" s="28"/>
      <c r="R22" s="28"/>
      <c r="S22" s="28"/>
      <c r="T22" s="28"/>
      <c r="U22" s="28"/>
      <c r="V22" s="60"/>
      <c r="W22" s="60" t="str">
        <f t="shared" si="0"/>
        <v/>
      </c>
    </row>
    <row r="23" spans="1:23" ht="20.25" customHeight="1" x14ac:dyDescent="0.25">
      <c r="A23" s="176" t="s">
        <v>42</v>
      </c>
      <c r="B23" s="31" t="s">
        <v>2889</v>
      </c>
      <c r="C23" s="86">
        <f>IF(ISERROR(VLOOKUP(B23,Données!$A$3:$W$2000,23,FALSE)),"",VLOOKUP(B23,Données!$A$3:$W$2000,23,FALSE))</f>
        <v>1</v>
      </c>
      <c r="D23" s="47">
        <f>IF(ISERROR(VLOOKUP(B23,Données!$A$3:$K$2000,9,FALSE)),"",VLOOKUP(B23,Données!$A$3:$K$2000,9,FALSE))</f>
        <v>21</v>
      </c>
      <c r="E23" s="48">
        <f>IF(ISERROR(VLOOKUP(B23,Données!$A$3:$T$2000,11,FALSE)),0,VLOOKUP(B23,Données!$A$3:$T$2000,11,FALSE))</f>
        <v>1673333</v>
      </c>
      <c r="F23" s="49">
        <f>VALUE(COUNTIF(Validation!$A$2:$H$64,B23))-1</f>
        <v>0</v>
      </c>
      <c r="G23" s="95">
        <f>IF(ISERROR(VLOOKUP(B23,Données!$A$3:$T$2000,12,FALSE)),0,VLOOKUP(B23,Données!$A$3:$T$2000,12,FALSE))</f>
        <v>0</v>
      </c>
      <c r="H23" s="50">
        <f>IF(ISERROR(VLOOKUP(B23,Données!$A$3:$T$2000,20,FALSE)),0,VLOOKUP(B23,Données!$A$3:$T$2000,20,FALSE))</f>
        <v>1</v>
      </c>
      <c r="I23" s="39"/>
      <c r="O23" s="28"/>
      <c r="P23" s="28"/>
      <c r="Q23" s="28"/>
      <c r="R23" s="28"/>
      <c r="S23" s="28"/>
      <c r="T23" s="28"/>
      <c r="U23" s="28"/>
      <c r="V23" s="60"/>
      <c r="W23" s="60" t="str">
        <f t="shared" si="0"/>
        <v/>
      </c>
    </row>
    <row r="24" spans="1:23" ht="20.25" customHeight="1" x14ac:dyDescent="0.25">
      <c r="A24" s="177"/>
      <c r="B24" s="31" t="s">
        <v>2890</v>
      </c>
      <c r="C24" s="86" t="str">
        <f>IF(ISERROR(VLOOKUP(B24,Données!$A$3:$W$2000,23,FALSE)),"",VLOOKUP(B24,Données!$A$3:$W$2000,23,FALSE))</f>
        <v/>
      </c>
      <c r="D24" s="47" t="str">
        <f>IF(ISERROR(VLOOKUP(B24,Données!$A$3:$K$2000,9,FALSE)),"",VLOOKUP(B24,Données!$A$3:$K$2000,9,FALSE))</f>
        <v/>
      </c>
      <c r="E24" s="48">
        <f>IF(ISERROR(VLOOKUP(B24,Données!$A$3:$T$2000,11,FALSE)),0,VLOOKUP(B24,Données!$A$3:$T$2000,11,FALSE))</f>
        <v>0</v>
      </c>
      <c r="F24" s="49">
        <f>VALUE(COUNTIF(Validation!$A$2:$H$64,B24))-1</f>
        <v>0</v>
      </c>
      <c r="G24" s="95">
        <f>IF(ISERROR(VLOOKUP(B24,Données!$A$3:$T$2000,12,FALSE)),0,VLOOKUP(B24,Données!$A$3:$T$2000,12,FALSE))</f>
        <v>0</v>
      </c>
      <c r="H24" s="50">
        <f>IF(ISERROR(VLOOKUP(B24,Données!$A$3:$T$2000,20,FALSE)),0,VLOOKUP(B24,Données!$A$3:$T$2000,20,FALSE))</f>
        <v>0</v>
      </c>
      <c r="I24" s="39"/>
      <c r="R24" s="28"/>
      <c r="S24" s="28"/>
      <c r="T24" s="28"/>
      <c r="U24" s="28"/>
      <c r="V24" s="60"/>
      <c r="W24" s="60" t="str">
        <f t="shared" si="0"/>
        <v/>
      </c>
    </row>
    <row r="25" spans="1:23" ht="20.25" customHeight="1" x14ac:dyDescent="0.25">
      <c r="A25" s="177"/>
      <c r="B25" s="31" t="s">
        <v>2891</v>
      </c>
      <c r="C25" s="86">
        <f>IF(ISERROR(VLOOKUP(B25,Données!$A$3:$W$2000,23,FALSE)),"",VLOOKUP(B25,Données!$A$3:$W$2000,23,FALSE))</f>
        <v>0</v>
      </c>
      <c r="D25" s="47">
        <f>IF(ISERROR(VLOOKUP(B25,Données!$A$3:$K$2000,9,FALSE)),"",VLOOKUP(B25,Données!$A$3:$K$2000,9,FALSE))</f>
        <v>27</v>
      </c>
      <c r="E25" s="48">
        <f>IF(ISERROR(VLOOKUP(B25,Données!$A$3:$T$2000,11,FALSE)),0,VLOOKUP(B25,Données!$A$3:$T$2000,11,FALSE))</f>
        <v>6000000</v>
      </c>
      <c r="F25" s="49">
        <f>VALUE(COUNTIF(Validation!$A$2:$H$64,B25))-1</f>
        <v>0</v>
      </c>
      <c r="G25" s="95">
        <f>IF(ISERROR(VLOOKUP(B25,Données!$A$3:$T$2000,12,FALSE)),0,VLOOKUP(B25,Données!$A$3:$T$2000,12,FALSE))</f>
        <v>0</v>
      </c>
      <c r="H25" s="50">
        <f>IF(ISERROR(VLOOKUP(B25,Données!$A$3:$T$2000,20,FALSE)),0,VLOOKUP(B25,Données!$A$3:$T$2000,20,FALSE))</f>
        <v>1</v>
      </c>
      <c r="I25" s="39"/>
      <c r="R25" s="28"/>
      <c r="S25" s="28"/>
      <c r="T25" s="28"/>
      <c r="U25" s="28"/>
      <c r="V25" s="60"/>
      <c r="W25" s="60" t="str">
        <f t="shared" si="0"/>
        <v/>
      </c>
    </row>
    <row r="26" spans="1:23" ht="20.25" customHeight="1" x14ac:dyDescent="0.25">
      <c r="A26" s="177"/>
      <c r="B26" s="31"/>
      <c r="C26" s="86" t="str">
        <f>IF(ISERROR(VLOOKUP(B26,Données!$A$3:$W$2000,23,FALSE)),"",VLOOKUP(B26,Données!$A$3:$W$2000,23,FALSE))</f>
        <v/>
      </c>
      <c r="D26" s="47" t="str">
        <f>IF(ISERROR(VLOOKUP(B26,Données!$A$3:$K$2000,9,FALSE)),"",VLOOKUP(B26,Données!$A$3:$K$2000,9,FALSE))</f>
        <v/>
      </c>
      <c r="E26" s="48">
        <f>IF(ISERROR(VLOOKUP(B26,Données!$A$3:$T$2000,11,FALSE)),0,VLOOKUP(B26,Données!$A$3:$T$2000,11,FALSE))</f>
        <v>0</v>
      </c>
      <c r="F26" s="49">
        <f>VALUE(COUNTIF(Validation!$A$2:$H$64,B26))-1</f>
        <v>206</v>
      </c>
      <c r="G26" s="95">
        <f>IF(ISERROR(VLOOKUP(B26,Données!$A$3:$T$2000,12,FALSE)),0,VLOOKUP(B26,Données!$A$3:$T$2000,12,FALSE))</f>
        <v>0</v>
      </c>
      <c r="H26" s="50">
        <f>IF(ISERROR(VLOOKUP(B26,Données!$A$3:$T$2000,20,FALSE)),0,VLOOKUP(B26,Données!$A$3:$T$2000,20,FALSE))</f>
        <v>0</v>
      </c>
      <c r="I26" s="39"/>
      <c r="O26" s="28"/>
      <c r="P26" s="28"/>
      <c r="Q26" s="28"/>
      <c r="R26" s="28"/>
      <c r="S26" s="28"/>
      <c r="T26" s="28"/>
      <c r="U26" s="28"/>
      <c r="V26" s="60"/>
      <c r="W26" s="60" t="str">
        <f t="shared" si="0"/>
        <v/>
      </c>
    </row>
    <row r="27" spans="1:23" ht="20.25" customHeight="1" x14ac:dyDescent="0.25">
      <c r="A27" s="177"/>
      <c r="B27" s="31"/>
      <c r="C27" s="86" t="str">
        <f>IF(ISERROR(VLOOKUP(B27,Données!$A$3:$W$2000,23,FALSE)),"",VLOOKUP(B27,Données!$A$3:$W$2000,23,FALSE))</f>
        <v/>
      </c>
      <c r="D27" s="47" t="str">
        <f>IF(ISERROR(VLOOKUP(B27,Données!$A$3:$K$2000,9,FALSE)),"",VLOOKUP(B27,Données!$A$3:$K$2000,9,FALSE))</f>
        <v/>
      </c>
      <c r="E27" s="48">
        <f>IF(ISERROR(VLOOKUP(B27,Données!$A$3:$T$2000,11,FALSE)),0,VLOOKUP(B27,Données!$A$3:$T$2000,11,FALSE))</f>
        <v>0</v>
      </c>
      <c r="F27" s="49">
        <f>VALUE(COUNTIF(Validation!$A$2:$H$64,B27))-1</f>
        <v>206</v>
      </c>
      <c r="G27" s="95">
        <f>IF(ISERROR(VLOOKUP(B27,Données!$A$3:$T$2000,12,FALSE)),0,VLOOKUP(B27,Données!$A$3:$T$2000,12,FALSE))</f>
        <v>0</v>
      </c>
      <c r="H27" s="50">
        <f>IF(ISERROR(VLOOKUP(B27,Données!$A$3:$T$2000,20,FALSE)),0,VLOOKUP(B27,Données!$A$3:$T$2000,20,FALSE))</f>
        <v>0</v>
      </c>
      <c r="I27" s="39"/>
      <c r="O27" s="28"/>
      <c r="P27" s="28"/>
      <c r="Q27" s="28"/>
      <c r="R27" s="28"/>
      <c r="S27" s="28"/>
      <c r="T27" s="28"/>
      <c r="U27" s="28"/>
      <c r="V27" s="60"/>
      <c r="W27" s="60" t="str">
        <f t="shared" si="0"/>
        <v/>
      </c>
    </row>
    <row r="28" spans="1:23" ht="20.25" customHeight="1" x14ac:dyDescent="0.25">
      <c r="A28" s="177"/>
      <c r="B28" s="61"/>
      <c r="C28" s="86" t="str">
        <f>IF(ISERROR(VLOOKUP(B28,Données!$A$3:$W$2000,23,FALSE)),"",VLOOKUP(B28,Données!$A$3:$W$2000,23,FALSE))</f>
        <v/>
      </c>
      <c r="D28" s="47" t="str">
        <f>IF(ISERROR(VLOOKUP(B28,Données!$A$3:$K$2000,9,FALSE)),"",VLOOKUP(B28,Données!$A$3:$K$2000,9,FALSE))</f>
        <v/>
      </c>
      <c r="E28" s="48">
        <f>IF(ISERROR(VLOOKUP(B28,Données!$A$3:$T$2000,11,FALSE)),0,VLOOKUP(B28,Données!$A$3:$T$2000,11,FALSE))</f>
        <v>0</v>
      </c>
      <c r="F28" s="49">
        <f>VALUE(COUNTIF(Validation!$A$2:$H$64,B28))-1</f>
        <v>206</v>
      </c>
      <c r="G28" s="95">
        <f>IF(ISERROR(VLOOKUP(B28,Données!$A$3:$T$2000,12,FALSE)),0,VLOOKUP(B28,Données!$A$3:$T$2000,12,FALSE))</f>
        <v>0</v>
      </c>
      <c r="H28" s="50">
        <f>IF(ISERROR(VLOOKUP(B28,Données!$A$3:$T$2000,20,FALSE)),0,VLOOKUP(B28,Données!$A$3:$T$2000,20,FALSE))</f>
        <v>0</v>
      </c>
      <c r="I28" s="39"/>
      <c r="N28" s="28"/>
      <c r="R28" s="28"/>
      <c r="S28" s="28"/>
      <c r="T28" s="28"/>
      <c r="U28" s="28"/>
      <c r="W28" s="60" t="str">
        <f t="shared" si="0"/>
        <v/>
      </c>
    </row>
    <row r="29" spans="1:23" ht="20.25" customHeight="1" x14ac:dyDescent="0.25">
      <c r="A29" s="177"/>
      <c r="B29" s="61"/>
      <c r="C29" s="86" t="str">
        <f>IF(ISERROR(VLOOKUP(B29,Données!$A$3:$W$2000,23,FALSE)),"",VLOOKUP(B29,Données!$A$3:$W$2000,23,FALSE))</f>
        <v/>
      </c>
      <c r="D29" s="47" t="str">
        <f>IF(ISERROR(VLOOKUP(B29,Données!$A$3:$K$2000,9,FALSE)),"",VLOOKUP(B29,Données!$A$3:$K$2000,9,FALSE))</f>
        <v/>
      </c>
      <c r="E29" s="48">
        <f>IF(ISERROR(VLOOKUP(B29,Données!$A$3:$T$2000,11,FALSE)),0,VLOOKUP(B29,Données!$A$3:$T$2000,11,FALSE))</f>
        <v>0</v>
      </c>
      <c r="F29" s="49">
        <f>VALUE(COUNTIF(Validation!$A$2:$H$64,B29))-1</f>
        <v>206</v>
      </c>
      <c r="G29" s="95">
        <f>IF(ISERROR(VLOOKUP(B29,Données!$A$3:$T$2000,12,FALSE)),0,VLOOKUP(B29,Données!$A$3:$T$2000,12,FALSE))</f>
        <v>0</v>
      </c>
      <c r="H29" s="50">
        <f>IF(ISERROR(VLOOKUP(B29,Données!$A$3:$T$2000,20,FALSE)),0,VLOOKUP(B29,Données!$A$3:$T$2000,20,FALSE))</f>
        <v>0</v>
      </c>
      <c r="I29" s="39"/>
      <c r="N29" s="28"/>
      <c r="O29" s="28"/>
      <c r="P29" s="28"/>
      <c r="Q29" s="28"/>
      <c r="R29" s="28"/>
      <c r="S29" s="28"/>
      <c r="T29" s="28"/>
      <c r="U29" s="28"/>
      <c r="W29" s="60" t="str">
        <f t="shared" si="0"/>
        <v/>
      </c>
    </row>
    <row r="30" spans="1:23" ht="20.25" customHeight="1" x14ac:dyDescent="0.25">
      <c r="A30" s="177"/>
      <c r="B30" s="21"/>
      <c r="C30" s="86" t="str">
        <f>IF(ISERROR(VLOOKUP(B30,Données!$A$3:$W$2000,23,FALSE)),"",VLOOKUP(B30,Données!$A$3:$W$2000,23,FALSE))</f>
        <v/>
      </c>
      <c r="D30" s="47" t="str">
        <f>IF(ISERROR(VLOOKUP(B30,Données!$A$3:$K$2000,9,FALSE)),"",VLOOKUP(B30,Données!$A$3:$K$2000,9,FALSE))</f>
        <v/>
      </c>
      <c r="E30" s="48">
        <f>IF(ISERROR(VLOOKUP(B30,Données!$A$3:$T$2000,11,FALSE)),0,VLOOKUP(B30,Données!$A$3:$T$2000,11,FALSE))</f>
        <v>0</v>
      </c>
      <c r="F30" s="49">
        <f>VALUE(COUNTIF(Validation!$A$2:$H$64,B30))-1</f>
        <v>206</v>
      </c>
      <c r="G30" s="95">
        <f>IF(ISERROR(VLOOKUP(B30,Données!$A$3:$T$2000,12,FALSE)),0,VLOOKUP(B30,Données!$A$3:$T$2000,12,FALSE))</f>
        <v>0</v>
      </c>
      <c r="H30" s="50">
        <f>IF(ISERROR(VLOOKUP(B30,Données!$A$3:$T$2000,20,FALSE)),0,VLOOKUP(B30,Données!$A$3:$T$2000,20,FALSE))</f>
        <v>0</v>
      </c>
      <c r="I30" s="39"/>
      <c r="O30" s="28"/>
      <c r="P30" s="28"/>
      <c r="Q30" s="28"/>
      <c r="R30" s="28"/>
      <c r="S30" s="28"/>
      <c r="T30" s="28"/>
      <c r="U30" s="28"/>
      <c r="W30" s="60" t="str">
        <f t="shared" si="0"/>
        <v/>
      </c>
    </row>
    <row r="31" spans="1:23" ht="15.75" x14ac:dyDescent="0.25">
      <c r="A31" s="178" t="s">
        <v>37</v>
      </c>
      <c r="B31" s="178"/>
      <c r="C31" s="178"/>
      <c r="D31" s="178"/>
      <c r="E31" s="82">
        <f>ROUNDDOWN(SUM(E3:E30),2)</f>
        <v>95616665</v>
      </c>
      <c r="F31" s="142"/>
      <c r="G31" s="84">
        <f>SUM(G3:G30)</f>
        <v>72900000</v>
      </c>
      <c r="I31" s="39"/>
      <c r="O31" s="28"/>
      <c r="P31" s="28"/>
      <c r="Q31" s="28"/>
      <c r="R31" s="28"/>
      <c r="S31" s="28"/>
      <c r="T31" s="28"/>
      <c r="U31" s="28"/>
      <c r="V31" s="60"/>
      <c r="W31" s="60" t="str">
        <f t="shared" si="0"/>
        <v/>
      </c>
    </row>
    <row r="32" spans="1:23" ht="19.5" thickBot="1" x14ac:dyDescent="0.35">
      <c r="A32" s="179" t="s">
        <v>44</v>
      </c>
      <c r="B32" s="179"/>
      <c r="C32" s="179"/>
      <c r="D32" s="179"/>
      <c r="E32" s="83">
        <f>'Calcul Masse Salariale'!$B$5-E31</f>
        <v>6383335</v>
      </c>
      <c r="F32" s="143"/>
      <c r="G32" s="85">
        <f>'Calcul Masse Salariale'!$B$6-G31</f>
        <v>29100000</v>
      </c>
      <c r="I32" s="39"/>
      <c r="O32" s="28"/>
      <c r="P32" s="28"/>
      <c r="Q32" s="28"/>
      <c r="R32" s="28"/>
      <c r="S32" s="28"/>
      <c r="T32" s="28"/>
      <c r="U32" s="28"/>
      <c r="V32" s="60"/>
      <c r="W32" s="60" t="str">
        <f t="shared" si="0"/>
        <v/>
      </c>
    </row>
    <row r="33" spans="1:23" ht="16.5" thickBot="1" x14ac:dyDescent="0.3">
      <c r="E33" s="98"/>
      <c r="I33" s="39"/>
      <c r="O33" s="28"/>
      <c r="P33" s="28"/>
      <c r="Q33" s="28"/>
      <c r="R33" s="28"/>
      <c r="S33" s="28"/>
      <c r="T33" s="28"/>
      <c r="U33" s="28"/>
      <c r="W33" s="60" t="str">
        <f t="shared" si="0"/>
        <v/>
      </c>
    </row>
    <row r="34" spans="1:23" ht="30.75" thickBot="1" x14ac:dyDescent="0.3">
      <c r="B34" s="107" t="s">
        <v>36</v>
      </c>
      <c r="C34" s="108" t="s">
        <v>348</v>
      </c>
      <c r="D34" s="111" t="s">
        <v>2795</v>
      </c>
      <c r="E34" s="112" t="s">
        <v>1071</v>
      </c>
      <c r="F34" s="109" t="s">
        <v>169</v>
      </c>
      <c r="G34" s="113" t="s">
        <v>2568</v>
      </c>
      <c r="H34" s="110" t="s">
        <v>2314</v>
      </c>
      <c r="I34" s="39"/>
      <c r="O34" s="28"/>
      <c r="P34" s="28"/>
      <c r="Q34" s="28"/>
      <c r="R34" s="28"/>
      <c r="S34" s="28"/>
      <c r="T34" s="28"/>
      <c r="U34" s="28"/>
      <c r="V34" s="60"/>
      <c r="W34" s="60" t="str">
        <f t="shared" si="0"/>
        <v/>
      </c>
    </row>
    <row r="35" spans="1:23" ht="19.5" thickBot="1" x14ac:dyDescent="0.35">
      <c r="A35" s="180" t="s">
        <v>2312</v>
      </c>
      <c r="B35" s="114"/>
      <c r="C35" s="101" t="str">
        <f>IF(ISERROR(VLOOKUP(B35,Données!$A$3:$W$2000,23,FALSE)),"",VLOOKUP(B35,Données!$A$3:$W$2000,23,FALSE))</f>
        <v/>
      </c>
      <c r="D35" s="101" t="str">
        <f>IF(ISERROR(VLOOKUP(B35,Données!$A$3:$K$2000,9,FALSE)),"",VLOOKUP(B35,Données!$A$3:$K$2000,9,FALSE))</f>
        <v/>
      </c>
      <c r="E35" s="102">
        <f>IF(ISERROR(VLOOKUP(B35,Données!$A$3:$T$2000,11,FALSE)),0,VLOOKUP(B35,Données!$A$3:$T$2000,11,FALSE))</f>
        <v>0</v>
      </c>
      <c r="F35" s="115">
        <f>VALUE(COUNTIF(Validation!$A$2:$H$64,B35))-1</f>
        <v>206</v>
      </c>
      <c r="G35" s="103">
        <f>IF(ISERROR(VLOOKUP(B35,Données!$A$3:$T$2000,12,FALSE)),0,VLOOKUP(B35,Données!$A$3:$T$2000,12,FALSE))</f>
        <v>0</v>
      </c>
      <c r="H35" s="104">
        <f>IF(ISERROR(VLOOKUP(B35,Données!$A$3:$T$2000,20,FALSE)),0,VLOOKUP(B35,Données!$A$3:$T$2000,20,FALSE))</f>
        <v>0</v>
      </c>
      <c r="I35" s="39"/>
      <c r="N35" s="28"/>
      <c r="O35" s="28"/>
      <c r="P35" s="28"/>
      <c r="Q35" s="28"/>
      <c r="R35" s="28"/>
      <c r="S35" s="28"/>
      <c r="T35" s="28"/>
      <c r="U35" s="28"/>
      <c r="W35" s="60" t="str">
        <f t="shared" si="0"/>
        <v/>
      </c>
    </row>
    <row r="36" spans="1:23" ht="19.5" thickBot="1" x14ac:dyDescent="0.35">
      <c r="A36" s="181"/>
      <c r="B36" s="105" t="s">
        <v>2315</v>
      </c>
      <c r="C36" s="164"/>
      <c r="D36" s="164"/>
      <c r="E36" s="106" t="s">
        <v>2316</v>
      </c>
      <c r="F36" s="164" t="str">
        <f>IF(C36="","",C36+28)</f>
        <v/>
      </c>
      <c r="G36" s="164"/>
      <c r="H36" s="164"/>
      <c r="I36" s="39"/>
      <c r="R36" s="28"/>
      <c r="S36" s="28"/>
      <c r="T36" s="28"/>
      <c r="U36" s="28"/>
      <c r="W36" s="60" t="str">
        <f t="shared" si="0"/>
        <v/>
      </c>
    </row>
    <row r="37" spans="1:23" x14ac:dyDescent="0.25">
      <c r="I37" s="39"/>
      <c r="N37" s="28"/>
      <c r="O37" s="28"/>
      <c r="P37" s="28"/>
      <c r="Q37" s="28"/>
      <c r="R37" s="28"/>
      <c r="S37" s="28"/>
      <c r="T37" s="28"/>
      <c r="U37" s="28"/>
      <c r="W37" s="60" t="str">
        <f t="shared" si="0"/>
        <v/>
      </c>
    </row>
    <row r="38" spans="1:23" ht="46.5" customHeight="1" x14ac:dyDescent="0.25">
      <c r="A38" s="33"/>
      <c r="B38" s="34" t="s">
        <v>36</v>
      </c>
      <c r="C38" s="34" t="s">
        <v>348</v>
      </c>
      <c r="D38" s="7" t="s">
        <v>2313</v>
      </c>
      <c r="E38" s="138" t="s">
        <v>1071</v>
      </c>
      <c r="F38" s="36" t="s">
        <v>175</v>
      </c>
      <c r="G38" s="44" t="s">
        <v>2568</v>
      </c>
      <c r="H38" s="35" t="s">
        <v>1</v>
      </c>
      <c r="I38" s="39"/>
      <c r="N38" s="28"/>
      <c r="O38" s="28"/>
      <c r="P38" s="28"/>
      <c r="Q38" s="28"/>
      <c r="R38" s="28"/>
      <c r="S38" s="28"/>
      <c r="T38" s="28"/>
      <c r="U38" s="28"/>
      <c r="W38" s="60" t="str">
        <f t="shared" si="0"/>
        <v/>
      </c>
    </row>
    <row r="39" spans="1:23" ht="15.75" x14ac:dyDescent="0.25">
      <c r="A39" s="175" t="s">
        <v>43</v>
      </c>
      <c r="B39" s="25" t="s">
        <v>708</v>
      </c>
      <c r="C39" s="86" t="str">
        <f>IF(ISERROR(VLOOKUP(B39,Données!$A$3:$W$2000,23,FALSE)),"",VLOOKUP(B39,Données!$A$3:$W$2000,23,FALSE))</f>
        <v/>
      </c>
      <c r="D39" s="51">
        <v>2014</v>
      </c>
      <c r="E39" s="92">
        <f>IF(ISERROR(VLOOKUP(B39,Données!$A$3:$T$2000,11,FALSE)),0,VLOOKUP(B39,Données!$A$3:$T$2000,11,FALSE))</f>
        <v>0</v>
      </c>
      <c r="F39" s="37">
        <f>VALUE(COUNTIF(Validation!$A$2:$H$64,B39))-1</f>
        <v>0</v>
      </c>
      <c r="G39" s="95">
        <f>IF(ISERROR(VLOOKUP(B39,Données!$A$3:$T$2000,12,FALSE)),0,VLOOKUP(B39,Données!$A$3:$T$2000,12,FALSE))</f>
        <v>0</v>
      </c>
      <c r="H39" s="37">
        <f>IF(((D39+5)-'Calcul Masse Salariale'!$B$1)&lt;=0,0,(D39+5)-'Calcul Masse Salariale'!$B$1)</f>
        <v>0</v>
      </c>
      <c r="I39" s="39"/>
      <c r="R39" s="28"/>
      <c r="S39" s="28"/>
      <c r="T39" s="28"/>
      <c r="U39" s="28"/>
    </row>
    <row r="40" spans="1:23" ht="15.75" x14ac:dyDescent="0.25">
      <c r="A40" s="175"/>
      <c r="B40" s="25" t="s">
        <v>2844</v>
      </c>
      <c r="C40" s="86">
        <f>IF(ISERROR(VLOOKUP(B40,Données!$A$3:$W$2000,23,FALSE)),"",VLOOKUP(B40,Données!$A$3:$W$2000,23,FALSE))</f>
        <v>1</v>
      </c>
      <c r="D40" s="51">
        <v>2016</v>
      </c>
      <c r="E40" s="92">
        <f>IF(ISERROR(VLOOKUP(B40,Données!$A$3:$T$2000,11,FALSE)),0,VLOOKUP(B40,Données!$A$3:$T$2000,11,FALSE))</f>
        <v>894166</v>
      </c>
      <c r="F40" s="37">
        <f>VALUE(COUNTIF(Validation!$A$2:$H$64,B40))-1</f>
        <v>0</v>
      </c>
      <c r="G40" s="95">
        <f>IF(ISERROR(VLOOKUP(B40,Données!$A$3:$T$2000,12,FALSE)),0,VLOOKUP(B40,Données!$A$3:$T$2000,12,FALSE))</f>
        <v>894166</v>
      </c>
      <c r="H40" s="37">
        <f>IF(((D40+5)-'Calcul Masse Salariale'!$B$1)&lt;=0,0,(D40+5)-'Calcul Masse Salariale'!$B$1)</f>
        <v>2</v>
      </c>
      <c r="I40" s="39"/>
    </row>
    <row r="41" spans="1:23" ht="18.75" x14ac:dyDescent="0.3">
      <c r="A41" s="175"/>
      <c r="B41" s="25" t="s">
        <v>2892</v>
      </c>
      <c r="C41" s="86">
        <f>IF(ISERROR(VLOOKUP(B41,Données!$A$3:$W$2000,23,FALSE)),"",VLOOKUP(B41,Données!$A$3:$W$2000,23,FALSE))</f>
        <v>1</v>
      </c>
      <c r="D41" s="51">
        <v>2016</v>
      </c>
      <c r="E41" s="92">
        <f>IF(ISERROR(VLOOKUP(B41,Données!$A$3:$T$2000,11,FALSE)),0,VLOOKUP(B41,Données!$A$3:$T$2000,11,FALSE))</f>
        <v>1163333</v>
      </c>
      <c r="F41" s="37">
        <f>VALUE(COUNTIF(Validation!$A$2:$H$64,B41))-1</f>
        <v>0</v>
      </c>
      <c r="G41" s="95">
        <f>IF(ISERROR(VLOOKUP(B41,Données!$A$3:$T$2000,12,FALSE)),0,VLOOKUP(B41,Données!$A$3:$T$2000,12,FALSE))</f>
        <v>1163333</v>
      </c>
      <c r="H41" s="37">
        <f>IF(((D41+5)-'Calcul Masse Salariale'!$B$1)&lt;=0,0,(D41+5)-'Calcul Masse Salariale'!$B$1)</f>
        <v>2</v>
      </c>
      <c r="I41" s="59"/>
    </row>
    <row r="42" spans="1:23" ht="15.75" x14ac:dyDescent="0.25">
      <c r="A42" s="175"/>
      <c r="B42" s="25" t="s">
        <v>4882</v>
      </c>
      <c r="C42" s="86">
        <f>IF(ISERROR(VLOOKUP(B42,Données!$A$3:$W$2000,23,FALSE)),"",VLOOKUP(B42,Données!$A$3:$W$2000,23,FALSE))</f>
        <v>1</v>
      </c>
      <c r="D42" s="51">
        <v>2016</v>
      </c>
      <c r="E42" s="92">
        <f>IF(ISERROR(VLOOKUP(B42,Données!$A$3:$T$2000,11,FALSE)),0,VLOOKUP(B42,Données!$A$3:$T$2000,11,FALSE))</f>
        <v>925000</v>
      </c>
      <c r="F42" s="37">
        <f>VALUE(COUNTIF(Validation!$A$2:$H$64,B42))-1</f>
        <v>0</v>
      </c>
      <c r="G42" s="95">
        <f>IF(ISERROR(VLOOKUP(B42,Données!$A$3:$T$2000,12,FALSE)),0,VLOOKUP(B42,Données!$A$3:$T$2000,12,FALSE))</f>
        <v>0</v>
      </c>
      <c r="H42" s="37">
        <f>IF(((D42+5)-'Calcul Masse Salariale'!$B$1)&lt;=0,0,(D42+5)-'Calcul Masse Salariale'!$B$1)</f>
        <v>2</v>
      </c>
      <c r="I42" s="39"/>
    </row>
    <row r="43" spans="1:23" ht="15.75" x14ac:dyDescent="0.25">
      <c r="A43" s="175"/>
      <c r="B43" s="25" t="s">
        <v>2893</v>
      </c>
      <c r="C43" s="86">
        <f>IF(ISERROR(VLOOKUP(B43,Données!$A$3:$W$2000,23,FALSE)),"",VLOOKUP(B43,Données!$A$3:$W$2000,23,FALSE))</f>
        <v>1</v>
      </c>
      <c r="D43" s="51">
        <v>2017</v>
      </c>
      <c r="E43" s="92">
        <f>IF(ISERROR(VLOOKUP(B43,Données!$A$3:$T$2000,11,FALSE)),0,VLOOKUP(B43,Données!$A$3:$T$2000,11,FALSE))</f>
        <v>2854166</v>
      </c>
      <c r="F43" s="37">
        <f>VALUE(COUNTIF(Validation!$A$2:$H$64,B43))-1</f>
        <v>0</v>
      </c>
      <c r="G43" s="95">
        <f>IF(ISERROR(VLOOKUP(B43,Données!$A$3:$T$2000,12,FALSE)),0,VLOOKUP(B43,Données!$A$3:$T$2000,12,FALSE))</f>
        <v>2854166</v>
      </c>
      <c r="H43" s="37">
        <f>IF(((D43+5)-'Calcul Masse Salariale'!$B$1)&lt;=0,0,(D43+5)-'Calcul Masse Salariale'!$B$1)</f>
        <v>3</v>
      </c>
      <c r="I43" s="39"/>
    </row>
    <row r="44" spans="1:23" ht="15.75" x14ac:dyDescent="0.25">
      <c r="A44" s="175"/>
      <c r="B44" s="25" t="s">
        <v>4953</v>
      </c>
      <c r="C44" s="86" t="str">
        <f>IF(ISERROR(VLOOKUP(B44,Données!$A$3:$W$2000,23,FALSE)),"",VLOOKUP(B44,Données!$A$3:$W$2000,23,FALSE))</f>
        <v/>
      </c>
      <c r="D44" s="51">
        <v>2017</v>
      </c>
      <c r="E44" s="92">
        <f>IF(ISERROR(VLOOKUP(B44,Données!$A$3:$T$2000,11,FALSE)),0,VLOOKUP(B44,Données!$A$3:$T$2000,11,FALSE))</f>
        <v>0</v>
      </c>
      <c r="F44" s="37">
        <f>VALUE(COUNTIF(Validation!$A$2:$H$64,B44))-1</f>
        <v>0</v>
      </c>
      <c r="G44" s="95">
        <f>IF(ISERROR(VLOOKUP(B44,Données!$A$3:$T$2000,12,FALSE)),0,VLOOKUP(B44,Données!$A$3:$T$2000,12,FALSE))</f>
        <v>0</v>
      </c>
      <c r="H44" s="37">
        <f>IF(((D44+5)-'Calcul Masse Salariale'!$B$1)&lt;=0,0,(D44+5)-'Calcul Masse Salariale'!$B$1)</f>
        <v>3</v>
      </c>
      <c r="I44" s="39"/>
    </row>
    <row r="45" spans="1:23" ht="15.75" x14ac:dyDescent="0.25">
      <c r="A45" s="175"/>
      <c r="B45" s="25" t="s">
        <v>2894</v>
      </c>
      <c r="C45" s="86">
        <f>IF(ISERROR(VLOOKUP(B45,Données!$A$3:$W$2000,23,FALSE)),"",VLOOKUP(B45,Données!$A$3:$W$2000,23,FALSE))</f>
        <v>1</v>
      </c>
      <c r="D45" s="51">
        <v>2017</v>
      </c>
      <c r="E45" s="92">
        <f>IF(ISERROR(VLOOKUP(B45,Données!$A$3:$T$2000,11,FALSE)),0,VLOOKUP(B45,Données!$A$3:$T$2000,11,FALSE))</f>
        <v>1400833</v>
      </c>
      <c r="F45" s="37">
        <f>VALUE(COUNTIF(Validation!$A$2:$H$64,B45))-1</f>
        <v>0</v>
      </c>
      <c r="G45" s="95">
        <f>IF(ISERROR(VLOOKUP(B45,Données!$A$3:$T$2000,12,FALSE)),0,VLOOKUP(B45,Données!$A$3:$T$2000,12,FALSE))</f>
        <v>1400833</v>
      </c>
      <c r="H45" s="37">
        <f>IF(((D45+5)-'Calcul Masse Salariale'!$B$1)&lt;=0,0,(D45+5)-'Calcul Masse Salariale'!$B$1)</f>
        <v>3</v>
      </c>
      <c r="I45" s="39"/>
    </row>
    <row r="46" spans="1:23" ht="15.75" x14ac:dyDescent="0.25">
      <c r="A46" s="175"/>
      <c r="B46" s="25" t="s">
        <v>2895</v>
      </c>
      <c r="C46" s="86">
        <f>IF(ISERROR(VLOOKUP(B46,Données!$A$3:$W$2000,23,FALSE)),"",VLOOKUP(B46,Données!$A$3:$W$2000,23,FALSE))</f>
        <v>1</v>
      </c>
      <c r="D46" s="51">
        <v>2018</v>
      </c>
      <c r="E46" s="92">
        <f>IF(ISERROR(VLOOKUP(B46,Données!$A$3:$T$2000,11,FALSE)),0,VLOOKUP(B46,Données!$A$3:$T$2000,11,FALSE))</f>
        <v>1604167</v>
      </c>
      <c r="F46" s="37">
        <f>VALUE(COUNTIF(Validation!$A$2:$H$64,B46))-1</f>
        <v>0</v>
      </c>
      <c r="G46" s="95">
        <f>IF(ISERROR(VLOOKUP(B46,Données!$A$3:$T$2000,12,FALSE)),0,VLOOKUP(B46,Données!$A$3:$T$2000,12,FALSE))</f>
        <v>1604167</v>
      </c>
      <c r="H46" s="37">
        <f>IF(((D46+5)-'Calcul Masse Salariale'!$B$1)&lt;=0,0,(D46+5)-'Calcul Masse Salariale'!$B$1)</f>
        <v>4</v>
      </c>
      <c r="I46" s="39"/>
    </row>
    <row r="47" spans="1:23" ht="15.75" x14ac:dyDescent="0.25">
      <c r="A47" s="175"/>
      <c r="B47" s="25" t="s">
        <v>2896</v>
      </c>
      <c r="C47" s="86">
        <f>IF(ISERROR(VLOOKUP(B47,Données!$A$3:$W$2000,23,FALSE)),"",VLOOKUP(B47,Données!$A$3:$W$2000,23,FALSE))</f>
        <v>1</v>
      </c>
      <c r="D47" s="51">
        <v>2018</v>
      </c>
      <c r="E47" s="92">
        <f>IF(ISERROR(VLOOKUP(B47,Données!$A$3:$T$2000,11,FALSE)),0,VLOOKUP(B47,Données!$A$3:$T$2000,11,FALSE))</f>
        <v>3425000</v>
      </c>
      <c r="F47" s="37">
        <f>VALUE(COUNTIF(Validation!$A$2:$H$64,B47))-1</f>
        <v>0</v>
      </c>
      <c r="G47" s="95">
        <f>IF(ISERROR(VLOOKUP(B47,Données!$A$3:$T$2000,12,FALSE)),0,VLOOKUP(B47,Données!$A$3:$T$2000,12,FALSE))</f>
        <v>3425000</v>
      </c>
      <c r="H47" s="37">
        <f>IF(((D47+5)-'Calcul Masse Salariale'!$B$1)&lt;=0,0,(D47+5)-'Calcul Masse Salariale'!$B$1)</f>
        <v>4</v>
      </c>
      <c r="I47" s="39"/>
    </row>
    <row r="48" spans="1:23" ht="15.75" x14ac:dyDescent="0.25">
      <c r="A48" s="175"/>
      <c r="B48" s="25" t="s">
        <v>4947</v>
      </c>
      <c r="C48" s="86" t="str">
        <f>IF(ISERROR(VLOOKUP(B48,Données!$A$3:$W$2000,23,FALSE)),"",VLOOKUP(B48,Données!$A$3:$W$2000,23,FALSE))</f>
        <v/>
      </c>
      <c r="D48" s="51">
        <v>2018</v>
      </c>
      <c r="E48" s="92">
        <f>IF(ISERROR(VLOOKUP(B48,Données!$A$3:$T$2000,11,FALSE)),0,VLOOKUP(B48,Données!$A$3:$T$2000,11,FALSE))</f>
        <v>0</v>
      </c>
      <c r="F48" s="37">
        <f>VALUE(COUNTIF(Validation!$A$2:$H$64,B48))-1</f>
        <v>0</v>
      </c>
      <c r="G48" s="95">
        <f>IF(ISERROR(VLOOKUP(B48,Données!$A$3:$T$2000,12,FALSE)),0,VLOOKUP(B48,Données!$A$3:$T$2000,12,FALSE))</f>
        <v>0</v>
      </c>
      <c r="H48" s="37">
        <f>IF(((D48+5)-'Calcul Masse Salariale'!$B$1)&lt;=0,0,(D48+5)-'Calcul Masse Salariale'!$B$1)</f>
        <v>4</v>
      </c>
      <c r="I48" s="39"/>
    </row>
    <row r="49" spans="1:9" ht="15.75" x14ac:dyDescent="0.25">
      <c r="A49" s="175"/>
      <c r="B49" s="90" t="s">
        <v>2897</v>
      </c>
      <c r="C49" s="86">
        <f>IF(ISERROR(VLOOKUP(B49,Données!$A$3:$W$2000,23,FALSE)),"",VLOOKUP(B49,Données!$A$3:$W$2000,23,FALSE))</f>
        <v>1</v>
      </c>
      <c r="D49" s="51">
        <v>2018</v>
      </c>
      <c r="E49" s="92">
        <f>IF(ISERROR(VLOOKUP(B49,Données!$A$3:$T$2000,11,FALSE)),0,VLOOKUP(B49,Données!$A$3:$T$2000,11,FALSE))</f>
        <v>910833</v>
      </c>
      <c r="F49" s="37">
        <f>VALUE(COUNTIF(Validation!$A$2:$H$64,B49))-1</f>
        <v>0</v>
      </c>
      <c r="G49" s="95">
        <f>IF(ISERROR(VLOOKUP(B49,Données!$A$3:$T$2000,12,FALSE)),0,VLOOKUP(B49,Données!$A$3:$T$2000,12,FALSE))</f>
        <v>910833</v>
      </c>
      <c r="H49" s="37">
        <f>IF(((D49+5)-'Calcul Masse Salariale'!$B$1)&lt;=0,0,(D49+5)-'Calcul Masse Salariale'!$B$1)</f>
        <v>4</v>
      </c>
      <c r="I49" s="39"/>
    </row>
    <row r="50" spans="1:9" ht="15.75" x14ac:dyDescent="0.25">
      <c r="A50" s="175"/>
      <c r="B50" s="139" t="s">
        <v>2898</v>
      </c>
      <c r="C50" s="86">
        <f>IF(ISERROR(VLOOKUP(B50,Données!$A$3:$W$2000,23,FALSE)),"",VLOOKUP(B50,Données!$A$3:$W$2000,23,FALSE))</f>
        <v>1</v>
      </c>
      <c r="D50" s="51">
        <v>2018</v>
      </c>
      <c r="E50" s="92">
        <f>IF(ISERROR(VLOOKUP(B50,Données!$A$3:$T$2000,11,FALSE)),0,VLOOKUP(B50,Données!$A$3:$T$2000,11,FALSE))</f>
        <v>1425000</v>
      </c>
      <c r="F50" s="37">
        <f>VALUE(COUNTIF(Validation!$A$2:$H$64,B50))-1</f>
        <v>0</v>
      </c>
      <c r="G50" s="95">
        <f>IF(ISERROR(VLOOKUP(B50,Données!$A$3:$T$2000,12,FALSE)),0,VLOOKUP(B50,Données!$A$3:$T$2000,12,FALSE))</f>
        <v>1425000</v>
      </c>
      <c r="H50" s="37">
        <f>IF(((D50+5)-'Calcul Masse Salariale'!$B$1)&lt;=0,0,(D50+5)-'Calcul Masse Salariale'!$B$1)</f>
        <v>4</v>
      </c>
      <c r="I50" s="39"/>
    </row>
    <row r="51" spans="1:9" ht="15.75" x14ac:dyDescent="0.25">
      <c r="A51" s="175"/>
      <c r="B51" s="91"/>
      <c r="C51" s="86" t="str">
        <f>IF(ISERROR(VLOOKUP(B51,Données!$A$3:$W$2000,23,FALSE)),"",VLOOKUP(B51,Données!$A$3:$W$2000,23,FALSE))</f>
        <v/>
      </c>
      <c r="D51" s="51"/>
      <c r="E51" s="92">
        <f>IF(ISERROR(VLOOKUP(B51,Données!$A$3:$T$2000,11,FALSE)),0,VLOOKUP(B51,Données!$A$3:$T$2000,11,FALSE))</f>
        <v>0</v>
      </c>
      <c r="F51" s="37">
        <f>VALUE(COUNTIF(Validation!$A$2:$H$64,B51))-1</f>
        <v>206</v>
      </c>
      <c r="G51" s="95">
        <f>IF(ISERROR(VLOOKUP(B51,Données!$A$3:$T$2000,12,FALSE)),0,VLOOKUP(B51,Données!$A$3:$T$2000,12,FALSE))</f>
        <v>0</v>
      </c>
      <c r="H51" s="37">
        <f>IF(((D51+5)-'Calcul Masse Salariale'!$B$1)&lt;=0,0,(D51+5)-'Calcul Masse Salariale'!$B$1)</f>
        <v>0</v>
      </c>
      <c r="I51" s="39"/>
    </row>
    <row r="52" spans="1:9" ht="15.75" x14ac:dyDescent="0.25">
      <c r="A52" s="175"/>
      <c r="B52" s="89"/>
      <c r="C52" s="86" t="str">
        <f>IF(ISERROR(VLOOKUP(B52,Données!$A$3:$W$2000,23,FALSE)),"",VLOOKUP(B52,Données!$A$3:$W$2000,23,FALSE))</f>
        <v/>
      </c>
      <c r="D52" s="51"/>
      <c r="E52" s="92">
        <f>IF(ISERROR(VLOOKUP(B52,Données!$A$3:$T$2000,11,FALSE)),0,VLOOKUP(B52,Données!$A$3:$T$2000,11,FALSE))</f>
        <v>0</v>
      </c>
      <c r="F52" s="37">
        <f>VALUE(COUNTIF(Validation!$A$2:$H$64,B52))-1</f>
        <v>206</v>
      </c>
      <c r="G52" s="95">
        <f>IF(ISERROR(VLOOKUP(B52,Données!$A$3:$T$2000,12,FALSE)),0,VLOOKUP(B52,Données!$A$3:$T$2000,12,FALSE))</f>
        <v>0</v>
      </c>
      <c r="H52" s="37">
        <f>IF(((D52+5)-'Calcul Masse Salariale'!$B$1)&lt;=0,0,(D52+5)-'Calcul Masse Salariale'!$B$1)</f>
        <v>0</v>
      </c>
      <c r="I52" s="39"/>
    </row>
    <row r="53" spans="1:9" ht="15.75" x14ac:dyDescent="0.25">
      <c r="A53" s="175"/>
      <c r="B53" s="89"/>
      <c r="C53" s="86" t="str">
        <f>IF(ISERROR(VLOOKUP(B53,Données!$A$3:$W$2000,23,FALSE)),"",VLOOKUP(B53,Données!$A$3:$W$2000,23,FALSE))</f>
        <v/>
      </c>
      <c r="D53" s="51"/>
      <c r="E53" s="92">
        <f>IF(ISERROR(VLOOKUP(B53,Données!$A$3:$T$2000,11,FALSE)),0,VLOOKUP(B53,Données!$A$3:$T$2000,11,FALSE))</f>
        <v>0</v>
      </c>
      <c r="F53" s="37">
        <f>VALUE(COUNTIF(Validation!$A$2:$H$64,B53))-1</f>
        <v>206</v>
      </c>
      <c r="G53" s="95">
        <f>IF(ISERROR(VLOOKUP(B53,Données!$A$3:$T$2000,12,FALSE)),0,VLOOKUP(B53,Données!$A$3:$T$2000,12,FALSE))</f>
        <v>0</v>
      </c>
      <c r="H53" s="37">
        <f>IF(((D53+5)-'Calcul Masse Salariale'!$B$1)&lt;=0,0,(D53+5)-'Calcul Masse Salariale'!$B$1)</f>
        <v>0</v>
      </c>
      <c r="I53" s="39"/>
    </row>
    <row r="54" spans="1:9" ht="15.75" x14ac:dyDescent="0.25">
      <c r="A54" s="175"/>
      <c r="B54" s="89"/>
      <c r="C54" s="86" t="str">
        <f>IF(ISERROR(VLOOKUP(B54,Données!$A$3:$W$2000,23,FALSE)),"",VLOOKUP(B54,Données!$A$3:$W$2000,23,FALSE))</f>
        <v/>
      </c>
      <c r="D54" s="51"/>
      <c r="E54" s="92">
        <f>IF(ISERROR(VLOOKUP(B54,Données!$A$3:$T$2000,11,FALSE)),0,VLOOKUP(B54,Données!$A$3:$T$2000,11,FALSE))</f>
        <v>0</v>
      </c>
      <c r="F54" s="37">
        <f>VALUE(COUNTIF(Validation!$A$2:$H$64,B54))-1</f>
        <v>206</v>
      </c>
      <c r="G54" s="95">
        <f>IF(ISERROR(VLOOKUP(B54,Données!$A$3:$T$2000,12,FALSE)),0,VLOOKUP(B54,Données!$A$3:$T$2000,12,FALSE))</f>
        <v>0</v>
      </c>
      <c r="H54" s="37">
        <f>IF(((D54+5)-'Calcul Masse Salariale'!$B$1)&lt;=0,0,(D54+5)-'Calcul Masse Salariale'!$B$1)</f>
        <v>0</v>
      </c>
      <c r="I54" s="39"/>
    </row>
    <row r="55" spans="1:9" ht="15.75" x14ac:dyDescent="0.25">
      <c r="A55" s="175"/>
      <c r="B55" s="89"/>
      <c r="C55" s="86" t="str">
        <f>IF(ISERROR(VLOOKUP(B55,Données!$A$3:$W$2000,23,FALSE)),"",VLOOKUP(B55,Données!$A$3:$W$2000,23,FALSE))</f>
        <v/>
      </c>
      <c r="D55" s="51"/>
      <c r="E55" s="92">
        <f>IF(ISERROR(VLOOKUP(B55,Données!$A$3:$T$2000,11,FALSE)),0,VLOOKUP(B55,Données!$A$3:$T$2000,11,FALSE))</f>
        <v>0</v>
      </c>
      <c r="F55" s="37">
        <f>VALUE(COUNTIF(Validation!$A$2:$H$64,B55))-1</f>
        <v>206</v>
      </c>
      <c r="G55" s="95">
        <f>IF(ISERROR(VLOOKUP(B55,Données!$A$3:$T$2000,12,FALSE)),0,VLOOKUP(B55,Données!$A$3:$T$2000,12,FALSE))</f>
        <v>0</v>
      </c>
      <c r="H55" s="37">
        <f>IF(((D55+5)-'Calcul Masse Salariale'!$B$1)&lt;=0,0,(D55+5)-'Calcul Masse Salariale'!$B$1)</f>
        <v>0</v>
      </c>
      <c r="I55" s="39"/>
    </row>
    <row r="56" spans="1:9" ht="15.75" x14ac:dyDescent="0.25">
      <c r="A56" s="175"/>
      <c r="B56" s="37"/>
      <c r="C56" s="86" t="str">
        <f>IF(ISERROR(VLOOKUP(B56,Données!$A$3:$W$2000,23,FALSE)),"",VLOOKUP(B56,Données!$A$3:$W$2000,23,FALSE))</f>
        <v/>
      </c>
      <c r="D56" s="37"/>
      <c r="E56" s="92">
        <f>IF(ISERROR(VLOOKUP(B56,Données!$A$3:$T$2000,11,FALSE)),0,VLOOKUP(B56,Données!$A$3:$T$2000,11,FALSE))</f>
        <v>0</v>
      </c>
      <c r="F56" s="37">
        <f>VALUE(COUNTIF(Validation!$A$2:$H$64,B56))-1</f>
        <v>206</v>
      </c>
      <c r="G56" s="95">
        <f>IF(ISERROR(VLOOKUP(B56,Données!$A$3:$T$2000,12,FALSE)),0,VLOOKUP(B56,Données!$A$3:$T$2000,12,FALSE))</f>
        <v>0</v>
      </c>
      <c r="H56" s="37">
        <f>IF(((D56+5)-'Calcul Masse Salariale'!$B$1)&lt;=0,0,(D56+5)-'Calcul Masse Salariale'!$B$1)</f>
        <v>0</v>
      </c>
      <c r="I56" s="39"/>
    </row>
    <row r="57" spans="1:9" ht="15.75" x14ac:dyDescent="0.25">
      <c r="A57" s="175"/>
      <c r="B57" s="37"/>
      <c r="C57" s="86" t="str">
        <f>IF(ISERROR(VLOOKUP(B57,Données!$A$3:$W$2000,23,FALSE)),"",VLOOKUP(B57,Données!$A$3:$W$2000,23,FALSE))</f>
        <v/>
      </c>
      <c r="D57" s="37"/>
      <c r="E57" s="92">
        <f>IF(ISERROR(VLOOKUP(B57,Données!$A$3:$T$2000,11,FALSE)),0,VLOOKUP(B57,Données!$A$3:$T$2000,11,FALSE))</f>
        <v>0</v>
      </c>
      <c r="F57" s="37">
        <f>VALUE(COUNTIF(Validation!$A$2:$H$64,B57))-1</f>
        <v>206</v>
      </c>
      <c r="G57" s="95">
        <f>IF(ISERROR(VLOOKUP(B57,Données!$A$3:$T$2000,12,FALSE)),0,VLOOKUP(B57,Données!$A$3:$T$2000,12,FALSE))</f>
        <v>0</v>
      </c>
      <c r="H57" s="37">
        <f>IF(((D57+5)-'Calcul Masse Salariale'!$B$1)&lt;=0,0,(D57+5)-'Calcul Masse Salariale'!$B$1)</f>
        <v>0</v>
      </c>
      <c r="I57" s="39"/>
    </row>
    <row r="58" spans="1:9" ht="15.75" x14ac:dyDescent="0.25">
      <c r="A58" s="175"/>
      <c r="B58" s="37"/>
      <c r="C58" s="86" t="str">
        <f>IF(ISERROR(VLOOKUP(B58,Données!$A$3:$W$2000,23,FALSE)),"",VLOOKUP(B58,Données!$A$3:$W$2000,23,FALSE))</f>
        <v/>
      </c>
      <c r="D58" s="37"/>
      <c r="E58" s="92">
        <f>IF(ISERROR(VLOOKUP(B58,Données!$A$3:$T$2000,11,FALSE)),0,VLOOKUP(B58,Données!$A$3:$T$2000,11,FALSE))</f>
        <v>0</v>
      </c>
      <c r="F58" s="37">
        <f>VALUE(COUNTIF(Validation!$A$2:$H$64,B58))-1</f>
        <v>206</v>
      </c>
      <c r="G58" s="95">
        <f>IF(ISERROR(VLOOKUP(B58,Données!$A$3:$T$2000,12,FALSE)),0,VLOOKUP(B58,Données!$A$3:$T$2000,12,FALSE))</f>
        <v>0</v>
      </c>
      <c r="H58" s="37">
        <f>IF(((D58+5)-'Calcul Masse Salariale'!$B$1)&lt;=0,0,(D58+5)-'Calcul Masse Salariale'!$B$1)</f>
        <v>0</v>
      </c>
      <c r="I58" s="39"/>
    </row>
    <row r="59" spans="1:9" ht="15.75" x14ac:dyDescent="0.25">
      <c r="A59" s="175"/>
      <c r="B59" s="37"/>
      <c r="C59" s="86" t="str">
        <f>IF(ISERROR(VLOOKUP(B59,Données!$A$3:$W$2000,23,FALSE)),"",VLOOKUP(B59,Données!$A$3:$W$2000,23,FALSE))</f>
        <v/>
      </c>
      <c r="D59" s="37"/>
      <c r="E59" s="92">
        <f>IF(ISERROR(VLOOKUP(B59,Données!$A$3:$T$2000,11,FALSE)),0,VLOOKUP(B59,Données!$A$3:$T$2000,11,FALSE))</f>
        <v>0</v>
      </c>
      <c r="F59" s="37">
        <f>VALUE(COUNTIF(Validation!$A$2:$H$64,B59))-1</f>
        <v>206</v>
      </c>
      <c r="G59" s="95">
        <f>IF(ISERROR(VLOOKUP(B59,Données!$A$3:$T$2000,12,FALSE)),0,VLOOKUP(B59,Données!$A$3:$T$2000,12,FALSE))</f>
        <v>0</v>
      </c>
      <c r="H59" s="37">
        <f>IF(((D59+5)-'Calcul Masse Salariale'!$B$1)&lt;=0,0,(D59+5)-'Calcul Masse Salariale'!$B$1)</f>
        <v>0</v>
      </c>
      <c r="I59" s="39"/>
    </row>
    <row r="60" spans="1:9" ht="15.75" x14ac:dyDescent="0.25">
      <c r="A60" s="175"/>
      <c r="B60" s="37"/>
      <c r="C60" s="86" t="str">
        <f>IF(ISERROR(VLOOKUP(B60,Données!$A$3:$W$2000,23,FALSE)),"",VLOOKUP(B60,Données!$A$3:$W$2000,23,FALSE))</f>
        <v/>
      </c>
      <c r="D60" s="37"/>
      <c r="E60" s="92">
        <f>IF(ISERROR(VLOOKUP(B60,Données!$A$3:$T$2000,11,FALSE)),0,VLOOKUP(B60,Données!$A$3:$T$2000,11,FALSE))</f>
        <v>0</v>
      </c>
      <c r="F60" s="37">
        <f>VALUE(COUNTIF(Validation!$A$2:$H$64,B60))-1</f>
        <v>206</v>
      </c>
      <c r="G60" s="95">
        <f>IF(ISERROR(VLOOKUP(B60,Données!$A$3:$T$2000,12,FALSE)),0,VLOOKUP(B60,Données!$A$3:$T$2000,12,FALSE))</f>
        <v>0</v>
      </c>
      <c r="H60" s="37">
        <f>IF(((D60+5)-'Calcul Masse Salariale'!$B$1)&lt;=0,0,(D60+5)-'Calcul Masse Salariale'!$B$1)</f>
        <v>0</v>
      </c>
      <c r="I60" s="39"/>
    </row>
    <row r="61" spans="1:9" ht="15.75" x14ac:dyDescent="0.25">
      <c r="A61" s="175"/>
      <c r="B61" s="37"/>
      <c r="C61" s="86" t="str">
        <f>IF(ISERROR(VLOOKUP(B61,Données!$A$3:$W$2000,23,FALSE)),"",VLOOKUP(B61,Données!$A$3:$W$2000,23,FALSE))</f>
        <v/>
      </c>
      <c r="D61" s="37"/>
      <c r="E61" s="92">
        <f>IF(ISERROR(VLOOKUP(B61,Données!$A$3:$T$2000,11,FALSE)),0,VLOOKUP(B61,Données!$A$3:$T$2000,11,FALSE))</f>
        <v>0</v>
      </c>
      <c r="F61" s="37">
        <f>VALUE(COUNTIF(Validation!$A$2:$H$64,B61))-1</f>
        <v>206</v>
      </c>
      <c r="G61" s="95">
        <f>IF(ISERROR(VLOOKUP(B61,Données!$A$3:$T$2000,12,FALSE)),0,VLOOKUP(B61,Données!$A$3:$T$2000,12,FALSE))</f>
        <v>0</v>
      </c>
      <c r="H61" s="37">
        <f>IF(((D61+5)-'Calcul Masse Salariale'!$B$1)&lt;=0,0,(D61+5)-'Calcul Masse Salariale'!$B$1)</f>
        <v>0</v>
      </c>
      <c r="I61" s="39"/>
    </row>
    <row r="62" spans="1:9" ht="15.75" x14ac:dyDescent="0.25">
      <c r="A62" s="175"/>
      <c r="B62" s="37"/>
      <c r="C62" s="86" t="str">
        <f>IF(ISERROR(VLOOKUP(B62,Données!$A$3:$W$2000,23,FALSE)),"",VLOOKUP(B62,Données!$A$3:$W$2000,23,FALSE))</f>
        <v/>
      </c>
      <c r="D62" s="37"/>
      <c r="E62" s="92">
        <f>IF(ISERROR(VLOOKUP(B62,Données!$A$3:$T$2000,11,FALSE)),0,VLOOKUP(B62,Données!$A$3:$T$2000,11,FALSE))</f>
        <v>0</v>
      </c>
      <c r="F62" s="37">
        <f>VALUE(COUNTIF(Validation!$A$2:$H$64,B62))-1</f>
        <v>206</v>
      </c>
      <c r="G62" s="95">
        <f>IF(ISERROR(VLOOKUP(B62,Données!$A$3:$T$2000,12,FALSE)),0,VLOOKUP(B62,Données!$A$3:$T$2000,12,FALSE))</f>
        <v>0</v>
      </c>
      <c r="H62" s="37">
        <f>IF(((D62+5)-'Calcul Masse Salariale'!$B$1)&lt;=0,0,(D62+5)-'Calcul Masse Salariale'!$B$1)</f>
        <v>0</v>
      </c>
      <c r="I62" s="39"/>
    </row>
    <row r="63" spans="1:9" ht="15.75" x14ac:dyDescent="0.25">
      <c r="A63" s="175"/>
      <c r="B63" s="37"/>
      <c r="C63" s="86" t="str">
        <f>IF(ISERROR(VLOOKUP(B63,Données!$A$3:$W$2000,23,FALSE)),"",VLOOKUP(B63,Données!$A$3:$W$2000,23,FALSE))</f>
        <v/>
      </c>
      <c r="D63" s="37"/>
      <c r="E63" s="92">
        <f>IF(ISERROR(VLOOKUP(B63,Données!$A$3:$T$2000,11,FALSE)),0,VLOOKUP(B63,Données!$A$3:$T$2000,11,FALSE))</f>
        <v>0</v>
      </c>
      <c r="F63" s="37">
        <f>VALUE(COUNTIF(Validation!$A$2:$H$64,B63))-1</f>
        <v>206</v>
      </c>
      <c r="G63" s="95">
        <f>IF(ISERROR(VLOOKUP(B63,Données!$A$3:$T$2000,12,FALSE)),0,VLOOKUP(B63,Données!$A$3:$T$2000,12,FALSE))</f>
        <v>0</v>
      </c>
      <c r="H63" s="37">
        <f>IF(((D63+5)-'Calcul Masse Salariale'!$B$1)&lt;=0,0,(D63+5)-'Calcul Masse Salariale'!$B$1)</f>
        <v>0</v>
      </c>
      <c r="I63" s="39"/>
    </row>
    <row r="64" spans="1:9" ht="15.75" x14ac:dyDescent="0.25">
      <c r="A64" s="175"/>
      <c r="B64" s="37"/>
      <c r="C64" s="86" t="str">
        <f>IF(ISERROR(VLOOKUP(B64,Données!$A$3:$W$2000,23,FALSE)),"",VLOOKUP(B64,Données!$A$3:$W$2000,23,FALSE))</f>
        <v/>
      </c>
      <c r="D64" s="37"/>
      <c r="E64" s="92">
        <f>IF(ISERROR(VLOOKUP(B64,Données!$A$3:$T$2000,11,FALSE)),0,VLOOKUP(B64,Données!$A$3:$T$2000,11,FALSE))</f>
        <v>0</v>
      </c>
      <c r="F64" s="37">
        <f>VALUE(COUNTIF(Validation!$A$2:$H$64,B64))-1</f>
        <v>206</v>
      </c>
      <c r="G64" s="95">
        <f>IF(ISERROR(VLOOKUP(B64,Données!$A$3:$T$2000,12,FALSE)),0,VLOOKUP(B64,Données!$A$3:$T$2000,12,FALSE))</f>
        <v>0</v>
      </c>
      <c r="H64" s="37">
        <f>IF(((D64+5)-'Calcul Masse Salariale'!$B$1)&lt;=0,0,(D64+5)-'Calcul Masse Salariale'!$B$1)</f>
        <v>0</v>
      </c>
      <c r="I64" s="39"/>
    </row>
    <row r="65" spans="1:9" ht="15.75" x14ac:dyDescent="0.25">
      <c r="A65" s="175"/>
      <c r="B65" s="37"/>
      <c r="C65" s="86" t="str">
        <f>IF(ISERROR(VLOOKUP(B65,Données!$A$3:$W$2000,23,FALSE)),"",VLOOKUP(B65,Données!$A$3:$W$2000,23,FALSE))</f>
        <v/>
      </c>
      <c r="D65" s="37"/>
      <c r="E65" s="92">
        <f>IF(ISERROR(VLOOKUP(B65,Données!$A$3:$T$2000,11,FALSE)),0,VLOOKUP(B65,Données!$A$3:$T$2000,11,FALSE))</f>
        <v>0</v>
      </c>
      <c r="F65" s="37">
        <f>VALUE(COUNTIF(Validation!$A$2:$H$64,B65))-1</f>
        <v>206</v>
      </c>
      <c r="G65" s="95">
        <f>IF(ISERROR(VLOOKUP(B65,Données!$A$3:$T$2000,12,FALSE)),0,VLOOKUP(B65,Données!$A$3:$T$2000,12,FALSE))</f>
        <v>0</v>
      </c>
      <c r="H65" s="37">
        <f>IF(((D65+5)-'Calcul Masse Salariale'!$B$1)&lt;=0,0,(D65+5)-'Calcul Masse Salariale'!$B$1)</f>
        <v>0</v>
      </c>
      <c r="I65" s="39"/>
    </row>
    <row r="66" spans="1:9" ht="15.75" x14ac:dyDescent="0.25">
      <c r="A66" s="175"/>
      <c r="B66" s="37"/>
      <c r="C66" s="86" t="str">
        <f>IF(ISERROR(VLOOKUP(B66,Données!$A$3:$W$2000,23,FALSE)),"",VLOOKUP(B66,Données!$A$3:$W$2000,23,FALSE))</f>
        <v/>
      </c>
      <c r="D66" s="37"/>
      <c r="E66" s="92">
        <f>IF(ISERROR(VLOOKUP(B66,Données!$A$3:$T$2000,11,FALSE)),0,VLOOKUP(B66,Données!$A$3:$T$2000,11,FALSE))</f>
        <v>0</v>
      </c>
      <c r="F66" s="37">
        <f>VALUE(COUNTIF(Validation!$A$2:$H$64,B66))-1</f>
        <v>206</v>
      </c>
      <c r="G66" s="95">
        <f>IF(ISERROR(VLOOKUP(B66,Données!$A$3:$T$2000,12,FALSE)),0,VLOOKUP(B66,Données!$A$3:$T$2000,12,FALSE))</f>
        <v>0</v>
      </c>
      <c r="H66" s="37">
        <f>IF(((D66+5)-'Calcul Masse Salariale'!$B$1)&lt;=0,0,(D66+5)-'Calcul Masse Salariale'!$B$1)</f>
        <v>0</v>
      </c>
      <c r="I66" s="39"/>
    </row>
    <row r="67" spans="1:9" ht="15.75" x14ac:dyDescent="0.25">
      <c r="A67" s="175"/>
      <c r="B67" s="37"/>
      <c r="C67" s="86" t="str">
        <f>IF(ISERROR(VLOOKUP(B67,Données!$A$3:$W$2000,23,FALSE)),"",VLOOKUP(B67,Données!$A$3:$W$2000,23,FALSE))</f>
        <v/>
      </c>
      <c r="D67" s="37"/>
      <c r="E67" s="92">
        <f>IF(ISERROR(VLOOKUP(B67,Données!$A$3:$T$2000,11,FALSE)),0,VLOOKUP(B67,Données!$A$3:$T$2000,11,FALSE))</f>
        <v>0</v>
      </c>
      <c r="F67" s="37">
        <f>VALUE(COUNTIF(Validation!$A$2:$H$64,B67))-1</f>
        <v>206</v>
      </c>
      <c r="G67" s="95">
        <f>IF(ISERROR(VLOOKUP(B67,Données!$A$3:$T$2000,12,FALSE)),0,VLOOKUP(B67,Données!$A$3:$T$2000,12,FALSE))</f>
        <v>0</v>
      </c>
      <c r="H67" s="37">
        <f>IF(((D67+5)-'Calcul Masse Salariale'!$B$1)&lt;=0,0,(D67+5)-'Calcul Masse Salariale'!$B$1)</f>
        <v>0</v>
      </c>
      <c r="I67" s="39"/>
    </row>
    <row r="68" spans="1:9" ht="15.75" x14ac:dyDescent="0.25">
      <c r="A68" s="175"/>
      <c r="B68" s="37"/>
      <c r="C68" s="86" t="str">
        <f>IF(ISERROR(VLOOKUP(B68,Données!$A$3:$W$2000,23,FALSE)),"",VLOOKUP(B68,Données!$A$3:$W$2000,23,FALSE))</f>
        <v/>
      </c>
      <c r="D68" s="37"/>
      <c r="E68" s="92">
        <f>IF(ISERROR(VLOOKUP(B68,Données!$A$3:$T$2000,11,FALSE)),0,VLOOKUP(B68,Données!$A$3:$T$2000,11,FALSE))</f>
        <v>0</v>
      </c>
      <c r="F68" s="37">
        <f>VALUE(COUNTIF(Validation!$A$2:$H$64,B68))-1</f>
        <v>206</v>
      </c>
      <c r="G68" s="95">
        <f>IF(ISERROR(VLOOKUP(B68,Données!$A$3:$T$2000,12,FALSE)),0,VLOOKUP(B68,Données!$A$3:$T$2000,12,FALSE))</f>
        <v>0</v>
      </c>
      <c r="H68" s="37">
        <f>IF(((D68+5)-'Calcul Masse Salariale'!$B$1)&lt;=0,0,(D68+5)-'Calcul Masse Salariale'!$B$1)</f>
        <v>0</v>
      </c>
      <c r="I68" s="39"/>
    </row>
    <row r="69" spans="1:9" ht="15.75" x14ac:dyDescent="0.25">
      <c r="A69" s="175"/>
      <c r="B69" s="37"/>
      <c r="C69" s="86" t="str">
        <f>IF(ISERROR(VLOOKUP(B69,Données!$A$3:$W$2000,23,FALSE)),"",VLOOKUP(B69,Données!$A$3:$W$2000,23,FALSE))</f>
        <v/>
      </c>
      <c r="D69" s="37"/>
      <c r="E69" s="92">
        <f>IF(ISERROR(VLOOKUP(B69,Données!$A$3:$T$2000,11,FALSE)),0,VLOOKUP(B69,Données!$A$3:$T$2000,11,FALSE))</f>
        <v>0</v>
      </c>
      <c r="F69" s="37">
        <f>VALUE(COUNTIF(Validation!$A$2:$H$64,B69))-1</f>
        <v>206</v>
      </c>
      <c r="G69" s="95">
        <f>IF(ISERROR(VLOOKUP(B69,Données!$A$3:$T$2000,12,FALSE)),0,VLOOKUP(B69,Données!$A$3:$T$2000,12,FALSE))</f>
        <v>0</v>
      </c>
      <c r="H69" s="37">
        <f>IF(((D69+5)-'Calcul Masse Salariale'!$B$1)&lt;=0,0,(D69+5)-'Calcul Masse Salariale'!$B$1)</f>
        <v>0</v>
      </c>
      <c r="I69" s="39"/>
    </row>
    <row r="70" spans="1:9" ht="15.75" x14ac:dyDescent="0.25">
      <c r="A70" s="175"/>
      <c r="B70" s="37"/>
      <c r="C70" s="86" t="str">
        <f>IF(ISERROR(VLOOKUP(B70,Données!$A$3:$W$2000,23,FALSE)),"",VLOOKUP(B70,Données!$A$3:$W$2000,23,FALSE))</f>
        <v/>
      </c>
      <c r="D70" s="37"/>
      <c r="E70" s="92">
        <f>IF(ISERROR(VLOOKUP(B70,Données!$A$3:$T$2000,11,FALSE)),0,VLOOKUP(B70,Données!$A$3:$T$2000,11,FALSE))</f>
        <v>0</v>
      </c>
      <c r="F70" s="37">
        <f>VALUE(COUNTIF(Validation!$A$2:$H$64,B70))-1</f>
        <v>206</v>
      </c>
      <c r="G70" s="95">
        <f>IF(ISERROR(VLOOKUP(B70,Données!$A$3:$T$2000,12,FALSE)),0,VLOOKUP(B70,Données!$A$3:$T$2000,12,FALSE))</f>
        <v>0</v>
      </c>
      <c r="H70" s="37">
        <f>IF(((D70+5)-'Calcul Masse Salariale'!$B$1)&lt;=0,0,(D70+5)-'Calcul Masse Salariale'!$B$1)</f>
        <v>0</v>
      </c>
      <c r="I70" s="39"/>
    </row>
    <row r="71" spans="1:9" ht="15.75" x14ac:dyDescent="0.25">
      <c r="A71" s="175"/>
      <c r="B71" s="37"/>
      <c r="C71" s="86" t="str">
        <f>IF(ISERROR(VLOOKUP(B71,Données!$A$3:$W$2000,23,FALSE)),"",VLOOKUP(B71,Données!$A$3:$W$2000,23,FALSE))</f>
        <v/>
      </c>
      <c r="D71" s="37"/>
      <c r="E71" s="92">
        <f>IF(ISERROR(VLOOKUP(B71,Données!$A$3:$T$2000,11,FALSE)),0,VLOOKUP(B71,Données!$A$3:$T$2000,11,FALSE))</f>
        <v>0</v>
      </c>
      <c r="F71" s="37">
        <f>VALUE(COUNTIF(Validation!$A$2:$H$64,B71))-1</f>
        <v>206</v>
      </c>
      <c r="G71" s="95">
        <f>IF(ISERROR(VLOOKUP(B71,Données!$A$3:$T$2000,12,FALSE)),0,VLOOKUP(B71,Données!$A$3:$T$2000,12,FALSE))</f>
        <v>0</v>
      </c>
      <c r="H71" s="37">
        <f>IF(((D71+5)-'Calcul Masse Salariale'!$B$1)&lt;=0,0,(D71+5)-'Calcul Masse Salariale'!$B$1)</f>
        <v>0</v>
      </c>
      <c r="I71" s="39"/>
    </row>
    <row r="72" spans="1:9" ht="15.75" x14ac:dyDescent="0.25">
      <c r="A72" s="175"/>
      <c r="B72" s="37"/>
      <c r="C72" s="86" t="str">
        <f>IF(ISERROR(VLOOKUP(B72,Données!$A$3:$W$2000,23,FALSE)),"",VLOOKUP(B72,Données!$A$3:$W$2000,23,FALSE))</f>
        <v/>
      </c>
      <c r="D72" s="37"/>
      <c r="E72" s="92">
        <f>IF(ISERROR(VLOOKUP(B72,Données!$A$3:$T$2000,11,FALSE)),0,VLOOKUP(B72,Données!$A$3:$T$2000,11,FALSE))</f>
        <v>0</v>
      </c>
      <c r="F72" s="37">
        <f>VALUE(COUNTIF(Validation!$A$2:$H$64,B72))-1</f>
        <v>206</v>
      </c>
      <c r="G72" s="95">
        <f>IF(ISERROR(VLOOKUP(B72,Données!$A$3:$T$2000,12,FALSE)),0,VLOOKUP(B72,Données!$A$3:$T$2000,12,FALSE))</f>
        <v>0</v>
      </c>
      <c r="H72" s="37">
        <f>IF(((D72+5)-'Calcul Masse Salariale'!$B$1)&lt;=0,0,(D72+5)-'Calcul Masse Salariale'!$B$1)</f>
        <v>0</v>
      </c>
      <c r="I72" s="39"/>
    </row>
    <row r="73" spans="1:9" ht="15.75" x14ac:dyDescent="0.25">
      <c r="A73" s="175"/>
      <c r="B73" s="37"/>
      <c r="C73" s="86" t="str">
        <f>IF(ISERROR(VLOOKUP(B73,Données!$A$3:$W$2000,23,FALSE)),"",VLOOKUP(B73,Données!$A$3:$W$2000,23,FALSE))</f>
        <v/>
      </c>
      <c r="D73" s="37"/>
      <c r="E73" s="92">
        <f>IF(ISERROR(VLOOKUP(B73,Données!$A$3:$T$2000,11,FALSE)),0,VLOOKUP(B73,Données!$A$3:$T$2000,11,FALSE))</f>
        <v>0</v>
      </c>
      <c r="F73" s="37">
        <f>VALUE(COUNTIF(Validation!$A$2:$H$64,B73))-1</f>
        <v>206</v>
      </c>
      <c r="G73" s="95">
        <f>IF(ISERROR(VLOOKUP(B73,Données!$A$3:$T$2000,12,FALSE)),0,VLOOKUP(B73,Données!$A$3:$T$2000,12,FALSE))</f>
        <v>0</v>
      </c>
      <c r="H73" s="37">
        <f>IF(((D73+5)-'Calcul Masse Salariale'!$B$1)&lt;=0,0,(D73+5)-'Calcul Masse Salariale'!$B$1)</f>
        <v>0</v>
      </c>
      <c r="I73" s="39"/>
    </row>
    <row r="74" spans="1:9" x14ac:dyDescent="0.25">
      <c r="A74" s="28"/>
      <c r="C74" s="62"/>
      <c r="E74" s="92"/>
      <c r="F74" s="100"/>
      <c r="G74" s="64"/>
      <c r="I74" s="39"/>
    </row>
    <row r="75" spans="1:9" x14ac:dyDescent="0.25">
      <c r="A75" s="28"/>
      <c r="I75" s="39"/>
    </row>
    <row r="76" spans="1:9" x14ac:dyDescent="0.25">
      <c r="A76" s="28"/>
    </row>
    <row r="77" spans="1:9" x14ac:dyDescent="0.25">
      <c r="A77" s="28"/>
    </row>
    <row r="78" spans="1:9" x14ac:dyDescent="0.25">
      <c r="A78" s="28"/>
    </row>
    <row r="79" spans="1:9" x14ac:dyDescent="0.25">
      <c r="A79" s="28"/>
    </row>
  </sheetData>
  <mergeCells count="14">
    <mergeCell ref="F36:H36"/>
    <mergeCell ref="A39:A73"/>
    <mergeCell ref="A21:A22"/>
    <mergeCell ref="A23:A30"/>
    <mergeCell ref="A31:D31"/>
    <mergeCell ref="A32:D32"/>
    <mergeCell ref="A35:A36"/>
    <mergeCell ref="C36:D36"/>
    <mergeCell ref="A15:A20"/>
    <mergeCell ref="A1:B1"/>
    <mergeCell ref="O1:W1"/>
    <mergeCell ref="A2:A14"/>
    <mergeCell ref="O2:Q2"/>
    <mergeCell ref="R2:T2"/>
  </mergeCells>
  <conditionalFormatting sqref="F3:F30">
    <cfRule type="iconSet" priority="6">
      <iconSet iconSet="3Symbols" showValue="0" reverse="1">
        <cfvo type="percent" val="0"/>
        <cfvo type="num" val="0.5" gte="0"/>
        <cfvo type="num" val="1"/>
      </iconSet>
    </cfRule>
  </conditionalFormatting>
  <conditionalFormatting sqref="G3:G30">
    <cfRule type="expression" dxfId="13" priority="4">
      <formula>(E3&lt;&gt;G3)</formula>
    </cfRule>
  </conditionalFormatting>
  <conditionalFormatting sqref="F35">
    <cfRule type="iconSet" priority="3">
      <iconSet iconSet="3Symbols" showValue="0" reverse="1">
        <cfvo type="percent" val="0"/>
        <cfvo type="num" val="0.5" gte="0"/>
        <cfvo type="num" val="1"/>
      </iconSet>
    </cfRule>
  </conditionalFormatting>
  <conditionalFormatting sqref="F49:F73">
    <cfRule type="iconSet" priority="7">
      <iconSet iconSet="3Flags" showValue="0">
        <cfvo type="percent" val="0"/>
        <cfvo type="num" val="1"/>
        <cfvo type="num" val="2"/>
      </iconSet>
    </cfRule>
  </conditionalFormatting>
  <conditionalFormatting sqref="F39:F48">
    <cfRule type="iconSet" priority="8">
      <iconSet iconSet="3Flags" showValue="0">
        <cfvo type="percent" val="0"/>
        <cfvo type="num" val="1"/>
        <cfvo type="num" val="2"/>
      </iconSet>
    </cfRule>
  </conditionalFormatting>
  <conditionalFormatting sqref="G39:G73">
    <cfRule type="expression" dxfId="12" priority="1">
      <formula>(E39&lt;&gt;G39)</formula>
    </cfRule>
  </conditionalFormatting>
  <dataValidations count="5">
    <dataValidation type="list" allowBlank="1" showInputMessage="1" showErrorMessage="1" sqref="L2:L8 U4:U73 L10:L33">
      <formula1>Liste_poolers</formula1>
    </dataValidation>
    <dataValidation type="list" allowBlank="1" showInputMessage="1" showErrorMessage="1" sqref="J2:J8 J10:J32 S4:S73 P4:P73">
      <formula1>Liste_ronde</formula1>
    </dataValidation>
    <dataValidation type="list" allowBlank="1" showInputMessage="1" showErrorMessage="1" sqref="D39:D73 K2:K8 T4:T74 Q4:Q73 K10:K32">
      <formula1>Liste_année</formula1>
    </dataValidation>
    <dataValidation type="list" allowBlank="1" showInputMessage="1" showErrorMessage="1" sqref="N4:N74">
      <formula1>Statut_echange</formula1>
    </dataValidation>
    <dataValidation type="list" allowBlank="1" showInputMessage="1" sqref="B3:B30 B35 B39:B73 P74:Q74 R4:R74 S74 U74 O4:O74">
      <formula1>Liste_joueurs</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5" id="{35DC9CDD-56DB-47E6-A491-C876AC2BF34D}">
            <x14:iconSet iconSet="3Stars" showValue="0" custom="1">
              <x14:cfvo type="percent">
                <xm:f>0</xm:f>
              </x14:cfvo>
              <x14:cfvo type="num">
                <xm:f>0</xm:f>
              </x14:cfvo>
              <x14:cfvo type="num">
                <xm:f>1</xm:f>
              </x14:cfvo>
              <x14:cfIcon iconSet="NoIcons" iconId="0"/>
              <x14:cfIcon iconSet="NoIcons" iconId="0"/>
              <x14:cfIcon iconSet="3Stars" iconId="2"/>
            </x14:iconSet>
          </x14:cfRule>
          <xm:sqref>C3:C30</xm:sqref>
        </x14:conditionalFormatting>
        <x14:conditionalFormatting xmlns:xm="http://schemas.microsoft.com/office/excel/2006/main">
          <x14:cfRule type="iconSet" priority="2" id="{18F94F99-D024-4E96-A6A8-96CF3D1A0121}">
            <x14:iconSet iconSet="3Stars" showValue="0" custom="1">
              <x14:cfvo type="percent">
                <xm:f>0</xm:f>
              </x14:cfvo>
              <x14:cfvo type="num">
                <xm:f>0</xm:f>
              </x14:cfvo>
              <x14:cfvo type="num">
                <xm:f>1</xm:f>
              </x14:cfvo>
              <x14:cfIcon iconSet="NoIcons" iconId="0"/>
              <x14:cfIcon iconSet="NoIcons" iconId="0"/>
              <x14:cfIcon iconSet="3Stars" iconId="2"/>
            </x14:iconSet>
          </x14:cfRule>
          <xm:sqref>C39:C73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6"/>
  <dimension ref="A1:AB79"/>
  <sheetViews>
    <sheetView zoomScale="85" zoomScaleNormal="85" workbookViewId="0">
      <selection activeCell="B3" sqref="B3:B30"/>
    </sheetView>
  </sheetViews>
  <sheetFormatPr baseColWidth="10" defaultColWidth="11.42578125" defaultRowHeight="15" x14ac:dyDescent="0.25"/>
  <cols>
    <col min="1" max="1" width="12.42578125" style="40" customWidth="1"/>
    <col min="2" max="2" width="32.85546875" style="40" customWidth="1"/>
    <col min="3" max="3" width="4" style="51" bestFit="1" customWidth="1"/>
    <col min="4" max="4" width="13.140625" style="40" bestFit="1" customWidth="1"/>
    <col min="5" max="5" width="25.7109375" style="40" bestFit="1" customWidth="1"/>
    <col min="6" max="6" width="15.42578125" style="57" bestFit="1" customWidth="1"/>
    <col min="7" max="7" width="23.7109375" style="40" bestFit="1" customWidth="1"/>
    <col min="8" max="8" width="11.28515625" style="40" customWidth="1"/>
    <col min="9" max="9" width="2" style="40" customWidth="1"/>
    <col min="10" max="10" width="17.85546875" style="40" bestFit="1" customWidth="1"/>
    <col min="11" max="11" width="6.85546875" style="40" bestFit="1" customWidth="1"/>
    <col min="12" max="12" width="12.42578125" style="40" bestFit="1" customWidth="1"/>
    <col min="13" max="13" width="2" style="39" customWidth="1"/>
    <col min="14" max="14" width="12.85546875" style="40" customWidth="1"/>
    <col min="15" max="15" width="25.7109375" style="40" customWidth="1"/>
    <col min="16" max="16" width="8.140625" style="40" bestFit="1" customWidth="1"/>
    <col min="17" max="17" width="8.85546875" style="40" bestFit="1" customWidth="1"/>
    <col min="18" max="18" width="25.7109375" style="40" customWidth="1"/>
    <col min="19" max="19" width="8.140625" style="40" bestFit="1" customWidth="1"/>
    <col min="20" max="20" width="8.85546875" style="40" bestFit="1" customWidth="1"/>
    <col min="21" max="21" width="13.42578125" style="40" bestFit="1" customWidth="1"/>
    <col min="22" max="23" width="18" style="40" customWidth="1"/>
    <col min="24" max="16384" width="11.42578125" style="40"/>
  </cols>
  <sheetData>
    <row r="1" spans="1:28" ht="21.75" thickBot="1" x14ac:dyDescent="0.4">
      <c r="A1" s="165" t="s">
        <v>41</v>
      </c>
      <c r="B1" s="165"/>
      <c r="C1" s="144"/>
      <c r="D1" s="144" t="s">
        <v>167</v>
      </c>
      <c r="E1" s="81">
        <f>SUM(E3:E30)</f>
        <v>107889444</v>
      </c>
      <c r="F1" s="144" t="s">
        <v>168</v>
      </c>
      <c r="G1" s="81">
        <f>E32</f>
        <v>-5889444</v>
      </c>
      <c r="H1" s="38"/>
      <c r="I1" s="39"/>
      <c r="J1" s="146" t="s">
        <v>59</v>
      </c>
      <c r="K1" s="146" t="s">
        <v>3012</v>
      </c>
      <c r="L1" s="146" t="s">
        <v>3014</v>
      </c>
      <c r="N1" s="39"/>
      <c r="O1" s="166" t="s">
        <v>45</v>
      </c>
      <c r="P1" s="166"/>
      <c r="Q1" s="166"/>
      <c r="R1" s="166"/>
      <c r="S1" s="166"/>
      <c r="T1" s="166"/>
      <c r="U1" s="166"/>
      <c r="V1" s="166"/>
      <c r="W1" s="166"/>
      <c r="X1" s="58"/>
    </row>
    <row r="2" spans="1:28" ht="30" x14ac:dyDescent="0.3">
      <c r="A2" s="167" t="s">
        <v>38</v>
      </c>
      <c r="B2" s="41" t="s">
        <v>36</v>
      </c>
      <c r="C2" s="41" t="s">
        <v>348</v>
      </c>
      <c r="D2" s="7" t="s">
        <v>2795</v>
      </c>
      <c r="E2" s="42" t="s">
        <v>1071</v>
      </c>
      <c r="F2" s="43" t="s">
        <v>169</v>
      </c>
      <c r="G2" s="44" t="s">
        <v>2568</v>
      </c>
      <c r="H2" s="45" t="s">
        <v>2314</v>
      </c>
      <c r="I2" s="39"/>
      <c r="J2" s="28"/>
      <c r="K2" s="28"/>
      <c r="L2" s="28"/>
      <c r="N2" s="39"/>
      <c r="O2" s="174" t="s">
        <v>3018</v>
      </c>
      <c r="P2" s="174"/>
      <c r="Q2" s="174"/>
      <c r="R2" s="174" t="s">
        <v>3019</v>
      </c>
      <c r="S2" s="174"/>
      <c r="T2" s="174"/>
      <c r="U2" s="145"/>
      <c r="V2" s="145"/>
      <c r="W2" s="145"/>
    </row>
    <row r="3" spans="1:28" ht="20.25" customHeight="1" x14ac:dyDescent="0.25">
      <c r="A3" s="167"/>
      <c r="B3" s="31" t="s">
        <v>2845</v>
      </c>
      <c r="C3" s="86">
        <f>IF(ISERROR(VLOOKUP(B3,Données!$A$3:$W$2000,23,FALSE)),"",VLOOKUP(B3,Données!$A$3:$W$2000,23,FALSE))</f>
        <v>1</v>
      </c>
      <c r="D3" s="47">
        <f>IF(ISERROR(VLOOKUP(B3,Données!$A$3:$K$2000,9,FALSE)),"",VLOOKUP(B3,Données!$A$3:$K$2000,9,FALSE))</f>
        <v>21</v>
      </c>
      <c r="E3" s="48">
        <f>IF(ISERROR(VLOOKUP(B3,Données!$A$3:$T$2000,11,FALSE)),0,VLOOKUP(B3,Données!$A$3:$T$2000,11,FALSE))</f>
        <v>825000</v>
      </c>
      <c r="F3" s="49">
        <f>VALUE(COUNTIF(Validation!$A$2:$H$64,B3))-1</f>
        <v>0</v>
      </c>
      <c r="G3" s="95">
        <f>IF(ISERROR(VLOOKUP(B3,Données!$A$3:$T$2000,12,FALSE)),0,VLOOKUP(B3,Données!$A$3:$T$2000,12,FALSE))</f>
        <v>0</v>
      </c>
      <c r="H3" s="50">
        <f>IF(ISERROR(VLOOKUP(B3,Données!$A$3:$T$2000,20,FALSE)),0,VLOOKUP(B3,Données!$A$3:$T$2000,20,FALSE))</f>
        <v>1</v>
      </c>
      <c r="I3" s="39"/>
      <c r="J3" s="75"/>
      <c r="K3" s="75"/>
      <c r="L3" s="28"/>
      <c r="N3" s="46" t="s">
        <v>106</v>
      </c>
      <c r="O3" s="149" t="s">
        <v>53</v>
      </c>
      <c r="P3" s="149" t="s">
        <v>3017</v>
      </c>
      <c r="Q3" s="149" t="s">
        <v>3012</v>
      </c>
      <c r="R3" s="150" t="s">
        <v>53</v>
      </c>
      <c r="S3" s="150" t="s">
        <v>3017</v>
      </c>
      <c r="T3" s="150" t="s">
        <v>3012</v>
      </c>
      <c r="U3" s="152" t="s">
        <v>3013</v>
      </c>
      <c r="V3" s="151" t="s">
        <v>46</v>
      </c>
      <c r="W3" s="151" t="s">
        <v>55</v>
      </c>
    </row>
    <row r="4" spans="1:28" ht="20.25" customHeight="1" x14ac:dyDescent="0.25">
      <c r="A4" s="167"/>
      <c r="B4" s="6" t="s">
        <v>2899</v>
      </c>
      <c r="C4" s="86">
        <f>IF(ISERROR(VLOOKUP(B4,Données!$A$3:$W$2000,23,FALSE)),"",VLOOKUP(B4,Données!$A$3:$W$2000,23,FALSE))</f>
        <v>0</v>
      </c>
      <c r="D4" s="47">
        <f>IF(ISERROR(VLOOKUP(B4,Données!$A$3:$K$2000,9,FALSE)),"",VLOOKUP(B4,Données!$A$3:$K$2000,9,FALSE))</f>
        <v>30</v>
      </c>
      <c r="E4" s="48">
        <f>IF(ISERROR(VLOOKUP(B4,Données!$A$3:$T$2000,11,FALSE)),0,VLOOKUP(B4,Données!$A$3:$T$2000,11,FALSE))</f>
        <v>10500000</v>
      </c>
      <c r="F4" s="49">
        <f>VALUE(COUNTIF(Validation!$A$2:$H$64,B4))-1</f>
        <v>0</v>
      </c>
      <c r="G4" s="95">
        <f>IF(ISERROR(VLOOKUP(B4,Données!$A$3:$T$2000,12,FALSE)),0,VLOOKUP(B4,Données!$A$3:$T$2000,12,FALSE))</f>
        <v>10500000</v>
      </c>
      <c r="H4" s="50">
        <f>IF(ISERROR(VLOOKUP(B4,Données!$A$3:$T$2000,20,FALSE)),0,VLOOKUP(B4,Données!$A$3:$T$2000,20,FALSE))</f>
        <v>4</v>
      </c>
      <c r="I4" s="39"/>
      <c r="J4" s="75"/>
      <c r="K4" s="75"/>
      <c r="L4" s="28"/>
      <c r="O4" s="61"/>
      <c r="P4" s="61"/>
      <c r="Q4" s="61"/>
      <c r="R4" s="63"/>
      <c r="S4" s="88"/>
      <c r="T4" s="88"/>
      <c r="U4" s="88" t="s">
        <v>3011</v>
      </c>
      <c r="V4" s="60"/>
      <c r="W4" s="60" t="str">
        <f>IF(V4="","",V4+7)</f>
        <v/>
      </c>
    </row>
    <row r="5" spans="1:28" ht="20.25" customHeight="1" thickBot="1" x14ac:dyDescent="0.3">
      <c r="A5" s="167"/>
      <c r="B5" s="6" t="s">
        <v>2900</v>
      </c>
      <c r="C5" s="86">
        <f>IF(ISERROR(VLOOKUP(B5,Données!$A$3:$W$2000,23,FALSE)),"",VLOOKUP(B5,Données!$A$3:$W$2000,23,FALSE))</f>
        <v>0</v>
      </c>
      <c r="D5" s="47">
        <f>IF(ISERROR(VLOOKUP(B5,Données!$A$3:$K$2000,9,FALSE)),"",VLOOKUP(B5,Données!$A$3:$K$2000,9,FALSE))</f>
        <v>25</v>
      </c>
      <c r="E5" s="48">
        <f>IF(ISERROR(VLOOKUP(B5,Données!$A$3:$T$2000,11,FALSE)),0,VLOOKUP(B5,Données!$A$3:$T$2000,11,FALSE))</f>
        <v>5625000</v>
      </c>
      <c r="F5" s="49">
        <f>VALUE(COUNTIF(Validation!$A$2:$H$64,B5))-1</f>
        <v>0</v>
      </c>
      <c r="G5" s="95">
        <f>IF(ISERROR(VLOOKUP(B5,Données!$A$3:$T$2000,12,FALSE)),0,VLOOKUP(B5,Données!$A$3:$T$2000,12,FALSE))</f>
        <v>5625000</v>
      </c>
      <c r="H5" s="50">
        <f>IF(ISERROR(VLOOKUP(B5,Données!$A$3:$T$2000,20,FALSE)),0,VLOOKUP(B5,Données!$A$3:$T$2000,20,FALSE))</f>
        <v>3</v>
      </c>
      <c r="I5" s="39"/>
      <c r="J5" s="75"/>
      <c r="K5" s="75"/>
      <c r="L5" s="28"/>
      <c r="O5" s="28"/>
      <c r="P5" s="28"/>
      <c r="Q5" s="28"/>
      <c r="R5" s="61"/>
      <c r="S5" s="61"/>
      <c r="T5" s="61"/>
      <c r="U5" s="61"/>
      <c r="V5" s="60"/>
      <c r="W5" s="60" t="str">
        <f t="shared" ref="W5:W38" si="0">IF(V5="","",V5+7)</f>
        <v/>
      </c>
    </row>
    <row r="6" spans="1:28" ht="20.25" customHeight="1" thickBot="1" x14ac:dyDescent="0.3">
      <c r="A6" s="167"/>
      <c r="B6" s="31" t="s">
        <v>4883</v>
      </c>
      <c r="C6" s="86">
        <f>IF(ISERROR(VLOOKUP(B6,Données!$A$3:$W$2000,23,FALSE)),"",VLOOKUP(B6,Données!$A$3:$W$2000,23,FALSE))</f>
        <v>0</v>
      </c>
      <c r="D6" s="47">
        <f>IF(ISERROR(VLOOKUP(B6,Données!$A$3:$K$2000,9,FALSE)),"",VLOOKUP(B6,Données!$A$3:$K$2000,9,FALSE))</f>
        <v>31</v>
      </c>
      <c r="E6" s="48">
        <f>IF(ISERROR(VLOOKUP(B6,Données!$A$3:$T$2000,11,FALSE)),0,VLOOKUP(B6,Données!$A$3:$T$2000,11,FALSE))</f>
        <v>900000</v>
      </c>
      <c r="F6" s="49">
        <f>VALUE(COUNTIF(Validation!$A$2:$H$64,B6))-1</f>
        <v>0</v>
      </c>
      <c r="G6" s="95">
        <f>IF(ISERROR(VLOOKUP(B6,Données!$A$3:$T$2000,12,FALSE)),0,VLOOKUP(B6,Données!$A$3:$T$2000,12,FALSE))</f>
        <v>0</v>
      </c>
      <c r="H6" s="50">
        <f>IF(ISERROR(VLOOKUP(B6,Données!$A$3:$T$2000,20,FALSE)),0,VLOOKUP(B6,Données!$A$3:$T$2000,20,FALSE))</f>
        <v>1</v>
      </c>
      <c r="I6" s="39"/>
      <c r="J6" s="75"/>
      <c r="K6" s="75"/>
      <c r="L6" s="28"/>
      <c r="N6" s="28"/>
      <c r="O6" s="28"/>
      <c r="P6" s="28"/>
      <c r="Q6" s="28"/>
      <c r="R6" s="28"/>
      <c r="S6" s="28"/>
      <c r="T6" s="28"/>
      <c r="U6" s="28"/>
      <c r="V6" s="60"/>
      <c r="W6" s="60" t="str">
        <f t="shared" si="0"/>
        <v/>
      </c>
      <c r="AB6" s="134"/>
    </row>
    <row r="7" spans="1:28" ht="20.25" customHeight="1" x14ac:dyDescent="0.25">
      <c r="A7" s="167"/>
      <c r="B7" s="31" t="s">
        <v>2901</v>
      </c>
      <c r="C7" s="86">
        <f>IF(ISERROR(VLOOKUP(B7,Données!$A$3:$W$2000,23,FALSE)),"",VLOOKUP(B7,Données!$A$3:$W$2000,23,FALSE))</f>
        <v>0</v>
      </c>
      <c r="D7" s="47">
        <f>IF(ISERROR(VLOOKUP(B7,Données!$A$3:$K$2000,9,FALSE)),"",VLOOKUP(B7,Données!$A$3:$K$2000,9,FALSE))</f>
        <v>21</v>
      </c>
      <c r="E7" s="48">
        <f>IF(ISERROR(VLOOKUP(B7,Données!$A$3:$T$2000,11,FALSE)),0,VLOOKUP(B7,Données!$A$3:$T$2000,11,FALSE))</f>
        <v>0</v>
      </c>
      <c r="F7" s="49">
        <f>VALUE(COUNTIF(Validation!$A$2:$H$64,B7))-1</f>
        <v>0</v>
      </c>
      <c r="G7" s="95">
        <f>IF(ISERROR(VLOOKUP(B7,Données!$A$3:$T$2000,12,FALSE)),0,VLOOKUP(B7,Données!$A$3:$T$2000,12,FALSE))</f>
        <v>0</v>
      </c>
      <c r="H7" s="50">
        <f>IF(ISERROR(VLOOKUP(B7,Données!$A$3:$T$2000,20,FALSE)),0,VLOOKUP(B7,Données!$A$3:$T$2000,20,FALSE))</f>
        <v>0</v>
      </c>
      <c r="I7" s="39"/>
      <c r="N7" s="28"/>
      <c r="O7" s="28"/>
      <c r="P7" s="28"/>
      <c r="Q7" s="28"/>
      <c r="V7" s="60"/>
      <c r="W7" s="60" t="str">
        <f t="shared" si="0"/>
        <v/>
      </c>
      <c r="X7" s="99"/>
      <c r="Y7" s="99"/>
      <c r="AB7" s="28"/>
    </row>
    <row r="8" spans="1:28" ht="20.25" customHeight="1" x14ac:dyDescent="0.25">
      <c r="A8" s="167"/>
      <c r="B8" s="31" t="s">
        <v>2902</v>
      </c>
      <c r="C8" s="86">
        <f>IF(ISERROR(VLOOKUP(B8,Données!$A$3:$W$2000,23,FALSE)),"",VLOOKUP(B8,Données!$A$3:$W$2000,23,FALSE))</f>
        <v>0</v>
      </c>
      <c r="D8" s="47">
        <f>IF(ISERROR(VLOOKUP(B8,Données!$A$3:$K$2000,9,FALSE)),"",VLOOKUP(B8,Données!$A$3:$K$2000,9,FALSE))</f>
        <v>30</v>
      </c>
      <c r="E8" s="48">
        <f>IF(ISERROR(VLOOKUP(B8,Données!$A$3:$T$2000,11,FALSE)),0,VLOOKUP(B8,Données!$A$3:$T$2000,11,FALSE))</f>
        <v>8000000</v>
      </c>
      <c r="F8" s="49">
        <f>VALUE(COUNTIF(Validation!$A$2:$H$64,B8))-1</f>
        <v>0</v>
      </c>
      <c r="G8" s="95">
        <f>IF(ISERROR(VLOOKUP(B8,Données!$A$3:$T$2000,12,FALSE)),0,VLOOKUP(B8,Données!$A$3:$T$2000,12,FALSE))</f>
        <v>8000000</v>
      </c>
      <c r="H8" s="50">
        <f>IF(ISERROR(VLOOKUP(B8,Données!$A$3:$T$2000,20,FALSE)),0,VLOOKUP(B8,Données!$A$3:$T$2000,20,FALSE))</f>
        <v>7</v>
      </c>
      <c r="I8" s="39"/>
      <c r="N8" s="99"/>
      <c r="R8" s="28"/>
      <c r="S8" s="28"/>
      <c r="T8" s="28"/>
      <c r="U8" s="28"/>
      <c r="V8" s="60"/>
      <c r="W8" s="60" t="str">
        <f t="shared" si="0"/>
        <v/>
      </c>
      <c r="AB8" s="28"/>
    </row>
    <row r="9" spans="1:28" ht="20.25" customHeight="1" x14ac:dyDescent="0.25">
      <c r="A9" s="167"/>
      <c r="B9" s="31" t="s">
        <v>2903</v>
      </c>
      <c r="C9" s="86">
        <f>IF(ISERROR(VLOOKUP(B9,Données!$A$3:$W$2000,23,FALSE)),"",VLOOKUP(B9,Données!$A$3:$W$2000,23,FALSE))</f>
        <v>0</v>
      </c>
      <c r="D9" s="47">
        <f>IF(ISERROR(VLOOKUP(B9,Données!$A$3:$K$2000,9,FALSE)),"",VLOOKUP(B9,Données!$A$3:$K$2000,9,FALSE))</f>
        <v>24</v>
      </c>
      <c r="E9" s="48">
        <f>IF(ISERROR(VLOOKUP(B9,Données!$A$3:$T$2000,11,FALSE)),0,VLOOKUP(B9,Données!$A$3:$T$2000,11,FALSE))</f>
        <v>5500000</v>
      </c>
      <c r="F9" s="49">
        <f>VALUE(COUNTIF(Validation!$A$2:$H$64,B9))-1</f>
        <v>0</v>
      </c>
      <c r="G9" s="95">
        <f>IF(ISERROR(VLOOKUP(B9,Données!$A$3:$T$2000,12,FALSE)),0,VLOOKUP(B9,Données!$A$3:$T$2000,12,FALSE))</f>
        <v>5500000</v>
      </c>
      <c r="H9" s="50">
        <f>IF(ISERROR(VLOOKUP(B9,Données!$A$3:$T$2000,20,FALSE)),0,VLOOKUP(B9,Données!$A$3:$T$2000,20,FALSE))</f>
        <v>4</v>
      </c>
      <c r="I9" s="39"/>
      <c r="J9" s="147" t="s">
        <v>60</v>
      </c>
      <c r="K9" s="147" t="s">
        <v>3012</v>
      </c>
      <c r="L9" s="147" t="s">
        <v>3013</v>
      </c>
      <c r="O9" s="28"/>
      <c r="P9" s="28"/>
      <c r="Q9" s="28"/>
      <c r="R9" s="28"/>
      <c r="S9" s="28"/>
      <c r="T9" s="28"/>
      <c r="U9" s="28"/>
      <c r="V9" s="60"/>
      <c r="W9" s="60" t="str">
        <f>IF(V9="","",V9+7)</f>
        <v/>
      </c>
    </row>
    <row r="10" spans="1:28" ht="20.25" customHeight="1" x14ac:dyDescent="0.25">
      <c r="A10" s="167"/>
      <c r="B10" s="31" t="s">
        <v>2904</v>
      </c>
      <c r="C10" s="86">
        <f>IF(ISERROR(VLOOKUP(B10,Données!$A$3:$W$2000,23,FALSE)),"",VLOOKUP(B10,Données!$A$3:$W$2000,23,FALSE))</f>
        <v>0</v>
      </c>
      <c r="D10" s="47">
        <f>IF(ISERROR(VLOOKUP(B10,Données!$A$3:$K$2000,9,FALSE)),"",VLOOKUP(B10,Données!$A$3:$K$2000,9,FALSE))</f>
        <v>30</v>
      </c>
      <c r="E10" s="48">
        <f>IF(ISERROR(VLOOKUP(B10,Données!$A$3:$T$2000,11,FALSE)),0,VLOOKUP(B10,Données!$A$3:$T$2000,11,FALSE))</f>
        <v>5875000</v>
      </c>
      <c r="F10" s="49">
        <f>VALUE(COUNTIF(Validation!$A$2:$H$64,B10))-1</f>
        <v>0</v>
      </c>
      <c r="G10" s="95">
        <f>IF(ISERROR(VLOOKUP(B10,Données!$A$3:$T$2000,12,FALSE)),0,VLOOKUP(B10,Données!$A$3:$T$2000,12,FALSE))</f>
        <v>5875000</v>
      </c>
      <c r="H10" s="50">
        <f>IF(ISERROR(VLOOKUP(B10,Données!$A$3:$T$2000,20,FALSE)),0,VLOOKUP(B10,Données!$A$3:$T$2000,20,FALSE))</f>
        <v>6</v>
      </c>
      <c r="I10" s="39"/>
      <c r="J10" t="s">
        <v>3010</v>
      </c>
      <c r="K10">
        <v>2019</v>
      </c>
      <c r="L10" s="40" t="s">
        <v>50</v>
      </c>
      <c r="O10" s="28"/>
      <c r="P10" s="28"/>
      <c r="Q10" s="28"/>
      <c r="V10" s="60"/>
      <c r="W10" s="60" t="str">
        <f>IF(V10="","",V10+7)</f>
        <v/>
      </c>
    </row>
    <row r="11" spans="1:28" ht="20.25" customHeight="1" x14ac:dyDescent="0.25">
      <c r="A11" s="167"/>
      <c r="B11" s="31" t="s">
        <v>4884</v>
      </c>
      <c r="C11" s="86">
        <f>IF(ISERROR(VLOOKUP(B11,Données!$A$3:$W$2000,23,FALSE)),"",VLOOKUP(B11,Données!$A$3:$W$2000,23,FALSE))</f>
        <v>0</v>
      </c>
      <c r="D11" s="47">
        <f>IF(ISERROR(VLOOKUP(B11,Données!$A$3:$K$2000,9,FALSE)),"",VLOOKUP(B11,Données!$A$3:$K$2000,9,FALSE))</f>
        <v>27</v>
      </c>
      <c r="E11" s="48">
        <f>IF(ISERROR(VLOOKUP(B11,Données!$A$3:$T$2000,11,FALSE)),0,VLOOKUP(B11,Données!$A$3:$T$2000,11,FALSE))</f>
        <v>9850000</v>
      </c>
      <c r="F11" s="49">
        <f>VALUE(COUNTIF(Validation!$A$2:$H$64,B11))-1</f>
        <v>0</v>
      </c>
      <c r="G11" s="95">
        <f>IF(ISERROR(VLOOKUP(B11,Données!$A$3:$T$2000,12,FALSE)),0,VLOOKUP(B11,Données!$A$3:$T$2000,12,FALSE))</f>
        <v>9850000</v>
      </c>
      <c r="H11" s="50">
        <f>IF(ISERROR(VLOOKUP(B11,Données!$A$3:$T$2000,20,FALSE)),0,VLOOKUP(B11,Données!$A$3:$T$2000,20,FALSE))</f>
        <v>7</v>
      </c>
      <c r="I11" s="39"/>
      <c r="J11" t="s">
        <v>173</v>
      </c>
      <c r="K11">
        <v>2019</v>
      </c>
      <c r="L11" s="40" t="s">
        <v>50</v>
      </c>
      <c r="O11" s="28"/>
      <c r="P11" s="28"/>
      <c r="Q11" s="28"/>
      <c r="R11" s="28"/>
      <c r="S11" s="28"/>
      <c r="T11" s="28"/>
      <c r="U11" s="28"/>
      <c r="V11" s="60"/>
      <c r="W11" s="60" t="str">
        <f>IF(V11="","",V11+7)</f>
        <v/>
      </c>
    </row>
    <row r="12" spans="1:28" ht="20.25" customHeight="1" x14ac:dyDescent="0.25">
      <c r="A12" s="167"/>
      <c r="B12" s="31" t="s">
        <v>4885</v>
      </c>
      <c r="C12" s="86">
        <f>IF(ISERROR(VLOOKUP(B12,Données!$A$3:$W$2000,23,FALSE)),"",VLOOKUP(B12,Données!$A$3:$W$2000,23,FALSE))</f>
        <v>0</v>
      </c>
      <c r="D12" s="47">
        <f>IF(ISERROR(VLOOKUP(B12,Données!$A$3:$K$2000,9,FALSE)),"",VLOOKUP(B12,Données!$A$3:$K$2000,9,FALSE))</f>
        <v>25</v>
      </c>
      <c r="E12" s="48">
        <f>IF(ISERROR(VLOOKUP(B12,Données!$A$3:$T$2000,11,FALSE)),0,VLOOKUP(B12,Données!$A$3:$T$2000,11,FALSE))</f>
        <v>6000000</v>
      </c>
      <c r="F12" s="49">
        <f>VALUE(COUNTIF(Validation!$A$2:$H$64,B12))-1</f>
        <v>0</v>
      </c>
      <c r="G12" s="95">
        <f>IF(ISERROR(VLOOKUP(B12,Données!$A$3:$T$2000,12,FALSE)),0,VLOOKUP(B12,Données!$A$3:$T$2000,12,FALSE))</f>
        <v>6000000</v>
      </c>
      <c r="H12" s="50">
        <f>IF(ISERROR(VLOOKUP(B12,Données!$A$3:$T$2000,20,FALSE)),0,VLOOKUP(B12,Données!$A$3:$T$2000,20,FALSE))</f>
        <v>3</v>
      </c>
      <c r="I12" s="39"/>
      <c r="J12" s="28" t="s">
        <v>174</v>
      </c>
      <c r="K12">
        <v>2019</v>
      </c>
      <c r="L12" s="40" t="s">
        <v>50</v>
      </c>
      <c r="O12" s="28"/>
      <c r="P12" s="28"/>
      <c r="Q12" s="28"/>
      <c r="R12" s="28"/>
      <c r="S12" s="28"/>
      <c r="T12" s="28"/>
      <c r="U12" s="28"/>
      <c r="V12" s="60"/>
      <c r="W12" s="60" t="str">
        <f>IF(V12="","",V12+7)</f>
        <v/>
      </c>
    </row>
    <row r="13" spans="1:28" ht="20.25" customHeight="1" x14ac:dyDescent="0.25">
      <c r="A13" s="167"/>
      <c r="B13" s="31" t="s">
        <v>2905</v>
      </c>
      <c r="C13" s="86">
        <f>IF(ISERROR(VLOOKUP(B13,Données!$A$3:$W$2000,23,FALSE)),"",VLOOKUP(B13,Données!$A$3:$W$2000,23,FALSE))</f>
        <v>0</v>
      </c>
      <c r="D13" s="47">
        <f>IF(ISERROR(VLOOKUP(B13,Données!$A$3:$K$2000,9,FALSE)),"",VLOOKUP(B13,Données!$A$3:$K$2000,9,FALSE))</f>
        <v>26</v>
      </c>
      <c r="E13" s="48">
        <f>IF(ISERROR(VLOOKUP(B13,Données!$A$3:$T$2000,11,FALSE)),0,VLOOKUP(B13,Données!$A$3:$T$2000,11,FALSE))</f>
        <v>3789444</v>
      </c>
      <c r="F13" s="49">
        <f>VALUE(COUNTIF(Validation!$A$2:$H$64,B13))-1</f>
        <v>0</v>
      </c>
      <c r="G13" s="95">
        <f>IF(ISERROR(VLOOKUP(B13,Données!$A$3:$T$2000,12,FALSE)),0,VLOOKUP(B13,Données!$A$3:$T$2000,12,FALSE))</f>
        <v>3789444</v>
      </c>
      <c r="H13" s="50">
        <f>IF(ISERROR(VLOOKUP(B13,Données!$A$3:$T$2000,20,FALSE)),0,VLOOKUP(B13,Données!$A$3:$T$2000,20,FALSE))</f>
        <v>3</v>
      </c>
      <c r="I13" s="39"/>
      <c r="J13" s="28"/>
      <c r="K13" s="28"/>
      <c r="O13" s="28"/>
      <c r="P13" s="28"/>
      <c r="Q13" s="28"/>
      <c r="R13" s="28"/>
      <c r="S13" s="28"/>
      <c r="T13" s="28"/>
      <c r="U13" s="28"/>
      <c r="V13" s="60"/>
      <c r="W13" s="60" t="str">
        <f>IF(V13="","",V13+7)</f>
        <v/>
      </c>
    </row>
    <row r="14" spans="1:28" ht="20.25" customHeight="1" x14ac:dyDescent="0.25">
      <c r="A14" s="168"/>
      <c r="B14" s="30" t="s">
        <v>2906</v>
      </c>
      <c r="C14" s="87">
        <f>IF(ISERROR(VLOOKUP(B14,Données!$A$3:$W$2000,23,FALSE)),"",VLOOKUP(B14,Données!$A$3:$W$2000,23,FALSE))</f>
        <v>0</v>
      </c>
      <c r="D14" s="52">
        <f>IF(ISERROR(VLOOKUP(B14,Données!$A$3:$K$2000,9,FALSE)),"",VLOOKUP(B14,Données!$A$3:$K$2000,9,FALSE))</f>
        <v>30</v>
      </c>
      <c r="E14" s="53">
        <f>IF(ISERROR(VLOOKUP(B14,Données!$A$3:$T$2000,11,FALSE)),0,VLOOKUP(B14,Données!$A$3:$T$2000,11,FALSE))</f>
        <v>3400000</v>
      </c>
      <c r="F14" s="54">
        <f>VALUE(COUNTIF(Validation!$A$2:$H$64,B14))-1</f>
        <v>0</v>
      </c>
      <c r="G14" s="96">
        <f>IF(ISERROR(VLOOKUP(B14,Données!$A$3:$T$2000,12,FALSE)),0,VLOOKUP(B14,Données!$A$3:$T$2000,12,FALSE))</f>
        <v>3400000</v>
      </c>
      <c r="H14" s="55">
        <f>IF(ISERROR(VLOOKUP(B14,Données!$A$3:$T$2000,20,FALSE)),0,VLOOKUP(B14,Données!$A$3:$T$2000,20,FALSE))</f>
        <v>4</v>
      </c>
      <c r="I14" s="39"/>
      <c r="J14" s="28"/>
      <c r="K14" s="28"/>
      <c r="O14" s="28"/>
      <c r="P14" s="28"/>
      <c r="Q14" s="28"/>
      <c r="R14" s="28"/>
      <c r="S14" s="28"/>
      <c r="T14" s="28"/>
      <c r="U14" s="28"/>
      <c r="V14" s="60"/>
      <c r="W14" s="60" t="str">
        <f t="shared" si="0"/>
        <v/>
      </c>
    </row>
    <row r="15" spans="1:28" ht="20.25" customHeight="1" x14ac:dyDescent="0.25">
      <c r="A15" s="169" t="s">
        <v>39</v>
      </c>
      <c r="B15" s="8" t="s">
        <v>2907</v>
      </c>
      <c r="C15" s="86">
        <f>IF(ISERROR(VLOOKUP(B15,Données!$A$3:$W$2000,23,FALSE)),"",VLOOKUP(B15,Données!$A$3:$W$2000,23,FALSE))</f>
        <v>0</v>
      </c>
      <c r="D15" s="47">
        <f>IF(ISERROR(VLOOKUP(B15,Données!$A$3:$K$2000,9,FALSE)),"",VLOOKUP(B15,Données!$A$3:$K$2000,9,FALSE))</f>
        <v>28</v>
      </c>
      <c r="E15" s="48">
        <f>IF(ISERROR(VLOOKUP(B15,Données!$A$3:$T$2000,11,FALSE)),0,VLOOKUP(B15,Données!$A$3:$T$2000,11,FALSE))</f>
        <v>7875000</v>
      </c>
      <c r="F15" s="49">
        <f>VALUE(COUNTIF(Validation!$A$2:$H$64,B15))-1</f>
        <v>0</v>
      </c>
      <c r="G15" s="95">
        <f>IF(ISERROR(VLOOKUP(B15,Données!$A$3:$T$2000,12,FALSE)),0,VLOOKUP(B15,Données!$A$3:$T$2000,12,FALSE))</f>
        <v>7875000</v>
      </c>
      <c r="H15" s="50">
        <f>IF(ISERROR(VLOOKUP(B15,Données!$A$3:$T$2000,20,FALSE)),0,VLOOKUP(B15,Données!$A$3:$T$2000,20,FALSE))</f>
        <v>6</v>
      </c>
      <c r="I15" s="39"/>
      <c r="O15" s="28"/>
      <c r="P15" s="28"/>
      <c r="Q15" s="28"/>
      <c r="R15" s="28"/>
      <c r="S15" s="28"/>
      <c r="T15" s="28"/>
      <c r="U15" s="28"/>
      <c r="V15" s="60"/>
      <c r="W15" s="60" t="str">
        <f t="shared" si="0"/>
        <v/>
      </c>
    </row>
    <row r="16" spans="1:28" ht="20.25" customHeight="1" x14ac:dyDescent="0.25">
      <c r="A16" s="170"/>
      <c r="B16" s="6" t="s">
        <v>4886</v>
      </c>
      <c r="C16" s="86">
        <f>IF(ISERROR(VLOOKUP(B16,Données!$A$3:$W$2000,23,FALSE)),"",VLOOKUP(B16,Données!$A$3:$W$2000,23,FALSE))</f>
        <v>0</v>
      </c>
      <c r="D16" s="47">
        <f>IF(ISERROR(VLOOKUP(B16,Données!$A$3:$K$2000,9,FALSE)),"",VLOOKUP(B16,Données!$A$3:$K$2000,9,FALSE))</f>
        <v>28</v>
      </c>
      <c r="E16" s="48">
        <f>IF(ISERROR(VLOOKUP(B16,Données!$A$3:$T$2000,11,FALSE)),0,VLOOKUP(B16,Données!$A$3:$T$2000,11,FALSE))</f>
        <v>6250000</v>
      </c>
      <c r="F16" s="49">
        <f>VALUE(COUNTIF(Validation!$A$2:$H$64,B16))-1</f>
        <v>0</v>
      </c>
      <c r="G16" s="95">
        <f>IF(ISERROR(VLOOKUP(B16,Données!$A$3:$T$2000,12,FALSE)),0,VLOOKUP(B16,Données!$A$3:$T$2000,12,FALSE))</f>
        <v>6250000</v>
      </c>
      <c r="H16" s="50">
        <f>IF(ISERROR(VLOOKUP(B16,Données!$A$3:$T$2000,20,FALSE)),0,VLOOKUP(B16,Données!$A$3:$T$2000,20,FALSE))</f>
        <v>7</v>
      </c>
      <c r="I16" s="39"/>
      <c r="O16" s="28"/>
      <c r="P16" s="28"/>
      <c r="Q16" s="28"/>
      <c r="R16" s="28"/>
      <c r="S16" s="28"/>
      <c r="T16" s="28"/>
      <c r="U16" s="28"/>
      <c r="V16" s="60"/>
      <c r="W16" s="60" t="str">
        <f t="shared" si="0"/>
        <v/>
      </c>
    </row>
    <row r="17" spans="1:23" ht="20.25" customHeight="1" x14ac:dyDescent="0.25">
      <c r="A17" s="170"/>
      <c r="B17" s="31" t="s">
        <v>4887</v>
      </c>
      <c r="C17" s="86">
        <f>IF(ISERROR(VLOOKUP(B17,Données!$A$3:$W$2000,23,FALSE)),"",VLOOKUP(B17,Données!$A$3:$W$2000,23,FALSE))</f>
        <v>0</v>
      </c>
      <c r="D17" s="47">
        <f>IF(ISERROR(VLOOKUP(B17,Données!$A$3:$K$2000,9,FALSE)),"",VLOOKUP(B17,Données!$A$3:$K$2000,9,FALSE))</f>
        <v>28</v>
      </c>
      <c r="E17" s="48">
        <f>IF(ISERROR(VLOOKUP(B17,Données!$A$3:$T$2000,11,FALSE)),0,VLOOKUP(B17,Données!$A$3:$T$2000,11,FALSE))</f>
        <v>2750000</v>
      </c>
      <c r="F17" s="49">
        <f>VALUE(COUNTIF(Validation!$A$2:$H$64,B17))-1</f>
        <v>0</v>
      </c>
      <c r="G17" s="95">
        <f>IF(ISERROR(VLOOKUP(B17,Données!$A$3:$T$2000,12,FALSE)),0,VLOOKUP(B17,Données!$A$3:$T$2000,12,FALSE))</f>
        <v>0</v>
      </c>
      <c r="H17" s="50">
        <f>IF(ISERROR(VLOOKUP(B17,Données!$A$3:$T$2000,20,FALSE)),0,VLOOKUP(B17,Données!$A$3:$T$2000,20,FALSE))</f>
        <v>1</v>
      </c>
      <c r="I17" s="39"/>
      <c r="J17" s="28"/>
      <c r="K17" s="28"/>
      <c r="O17" s="28"/>
      <c r="P17" s="28"/>
      <c r="Q17" s="28"/>
      <c r="R17" s="28"/>
      <c r="S17" s="28"/>
      <c r="T17" s="28"/>
      <c r="U17" s="28"/>
      <c r="V17" s="60"/>
      <c r="W17" s="60" t="str">
        <f t="shared" si="0"/>
        <v/>
      </c>
    </row>
    <row r="18" spans="1:23" ht="20.25" customHeight="1" x14ac:dyDescent="0.25">
      <c r="A18" s="170"/>
      <c r="B18" s="31" t="s">
        <v>2908</v>
      </c>
      <c r="C18" s="86">
        <f>IF(ISERROR(VLOOKUP(B18,Données!$A$3:$W$2000,23,FALSE)),"",VLOOKUP(B18,Données!$A$3:$W$2000,23,FALSE))</f>
        <v>0</v>
      </c>
      <c r="D18" s="47">
        <f>IF(ISERROR(VLOOKUP(B18,Données!$A$3:$K$2000,9,FALSE)),"",VLOOKUP(B18,Données!$A$3:$K$2000,9,FALSE))</f>
        <v>25</v>
      </c>
      <c r="E18" s="48">
        <f>IF(ISERROR(VLOOKUP(B18,Données!$A$3:$T$2000,11,FALSE)),0,VLOOKUP(B18,Données!$A$3:$T$2000,11,FALSE))</f>
        <v>2325000</v>
      </c>
      <c r="F18" s="49">
        <f>VALUE(COUNTIF(Validation!$A$2:$H$64,B18))-1</f>
        <v>0</v>
      </c>
      <c r="G18" s="95">
        <f>IF(ISERROR(VLOOKUP(B18,Données!$A$3:$T$2000,12,FALSE)),0,VLOOKUP(B18,Données!$A$3:$T$2000,12,FALSE))</f>
        <v>0</v>
      </c>
      <c r="H18" s="50">
        <f>IF(ISERROR(VLOOKUP(B18,Données!$A$3:$T$2000,20,FALSE)),0,VLOOKUP(B18,Données!$A$3:$T$2000,20,FALSE))</f>
        <v>1</v>
      </c>
      <c r="I18" s="56"/>
      <c r="O18" s="28"/>
      <c r="P18" s="28"/>
      <c r="Q18" s="28"/>
      <c r="R18" s="28"/>
      <c r="S18" s="28"/>
      <c r="T18" s="28"/>
      <c r="U18" s="28"/>
      <c r="V18" s="60"/>
      <c r="W18" s="60" t="str">
        <f t="shared" si="0"/>
        <v/>
      </c>
    </row>
    <row r="19" spans="1:23" ht="20.25" customHeight="1" x14ac:dyDescent="0.25">
      <c r="A19" s="170"/>
      <c r="B19" s="31" t="s">
        <v>4888</v>
      </c>
      <c r="C19" s="86">
        <f>IF(ISERROR(VLOOKUP(B19,Données!$A$3:$W$2000,23,FALSE)),"",VLOOKUP(B19,Données!$A$3:$W$2000,23,FALSE))</f>
        <v>1</v>
      </c>
      <c r="D19" s="47">
        <f>IF(ISERROR(VLOOKUP(B19,Données!$A$3:$K$2000,9,FALSE)),"",VLOOKUP(B19,Données!$A$3:$K$2000,9,FALSE))</f>
        <v>19</v>
      </c>
      <c r="E19" s="48">
        <f>IF(ISERROR(VLOOKUP(B19,Données!$A$3:$T$2000,11,FALSE)),0,VLOOKUP(B19,Données!$A$3:$T$2000,11,FALSE))</f>
        <v>3775000</v>
      </c>
      <c r="F19" s="49">
        <f>VALUE(COUNTIF(Validation!$A$2:$H$64,B19))-1</f>
        <v>0</v>
      </c>
      <c r="G19" s="95">
        <f>IF(ISERROR(VLOOKUP(B19,Données!$A$3:$T$2000,12,FALSE)),0,VLOOKUP(B19,Données!$A$3:$T$2000,12,FALSE))</f>
        <v>3775000</v>
      </c>
      <c r="H19" s="50">
        <f>IF(ISERROR(VLOOKUP(B19,Données!$A$3:$T$2000,20,FALSE)),0,VLOOKUP(B19,Données!$A$3:$T$2000,20,FALSE))</f>
        <v>2</v>
      </c>
      <c r="I19" s="56"/>
      <c r="O19" s="28"/>
      <c r="P19" s="28"/>
      <c r="Q19" s="28"/>
      <c r="R19" s="28"/>
      <c r="S19" s="28"/>
      <c r="T19" s="28"/>
      <c r="U19" s="28"/>
      <c r="V19" s="60"/>
      <c r="W19" s="60" t="str">
        <f t="shared" si="0"/>
        <v/>
      </c>
    </row>
    <row r="20" spans="1:23" ht="20.25" customHeight="1" x14ac:dyDescent="0.25">
      <c r="A20" s="171"/>
      <c r="B20" s="16" t="s">
        <v>2909</v>
      </c>
      <c r="C20" s="87">
        <f>IF(ISERROR(VLOOKUP(B20,Données!$A$3:$W$2000,23,FALSE)),"",VLOOKUP(B20,Données!$A$3:$W$2000,23,FALSE))</f>
        <v>0</v>
      </c>
      <c r="D20" s="52">
        <f>IF(ISERROR(VLOOKUP(B20,Données!$A$3:$K$2000,9,FALSE)),"",VLOOKUP(B20,Données!$A$3:$K$2000,9,FALSE))</f>
        <v>24</v>
      </c>
      <c r="E20" s="53">
        <f>IF(ISERROR(VLOOKUP(B20,Données!$A$3:$T$2000,11,FALSE)),0,VLOOKUP(B20,Données!$A$3:$T$2000,11,FALSE))</f>
        <v>3200000</v>
      </c>
      <c r="F20" s="54">
        <f>VALUE(COUNTIF(Validation!$A$2:$H$64,B20))-1</f>
        <v>0</v>
      </c>
      <c r="G20" s="96">
        <f>IF(ISERROR(VLOOKUP(B20,Données!$A$3:$T$2000,12,FALSE)),0,VLOOKUP(B20,Données!$A$3:$T$2000,12,FALSE))</f>
        <v>0</v>
      </c>
      <c r="H20" s="55">
        <f>IF(ISERROR(VLOOKUP(B20,Données!$A$3:$T$2000,20,FALSE)),0,VLOOKUP(B20,Données!$A$3:$T$2000,20,FALSE))</f>
        <v>1</v>
      </c>
      <c r="I20" s="56"/>
      <c r="O20" s="28"/>
      <c r="P20" s="28"/>
      <c r="Q20" s="28"/>
      <c r="R20" s="28"/>
      <c r="S20" s="28"/>
      <c r="T20" s="28"/>
      <c r="U20" s="28"/>
      <c r="V20" s="60"/>
      <c r="W20" s="60" t="str">
        <f t="shared" si="0"/>
        <v/>
      </c>
    </row>
    <row r="21" spans="1:23" ht="20.25" customHeight="1" x14ac:dyDescent="0.25">
      <c r="A21" s="172" t="s">
        <v>40</v>
      </c>
      <c r="B21" s="6" t="s">
        <v>2910</v>
      </c>
      <c r="C21" s="86">
        <f>IF(ISERROR(VLOOKUP(B21,Données!$A$3:$W$2000,23,FALSE)),"",VLOOKUP(B21,Données!$A$3:$W$2000,23,FALSE))</f>
        <v>0</v>
      </c>
      <c r="D21" s="47">
        <f>IF(ISERROR(VLOOKUP(B21,Données!$A$3:$K$2000,9,FALSE)),"",VLOOKUP(B21,Données!$A$3:$K$2000,9,FALSE))</f>
        <v>34</v>
      </c>
      <c r="E21" s="48">
        <f>IF(ISERROR(VLOOKUP(B21,Données!$A$3:$T$2000,11,FALSE)),0,VLOOKUP(B21,Données!$A$3:$T$2000,11,FALSE))</f>
        <v>7000000</v>
      </c>
      <c r="F21" s="49">
        <f>VALUE(COUNTIF(Validation!$A$2:$H$64,B21))-1</f>
        <v>0</v>
      </c>
      <c r="G21" s="95">
        <f>IF(ISERROR(VLOOKUP(B21,Données!$A$3:$T$2000,12,FALSE)),0,VLOOKUP(B21,Données!$A$3:$T$2000,12,FALSE))</f>
        <v>7000000</v>
      </c>
      <c r="H21" s="50">
        <f>IF(ISERROR(VLOOKUP(B21,Données!$A$3:$T$2000,20,FALSE)),0,VLOOKUP(B21,Données!$A$3:$T$2000,20,FALSE))</f>
        <v>3</v>
      </c>
      <c r="I21" s="39"/>
      <c r="O21" s="28"/>
      <c r="P21" s="28"/>
      <c r="Q21" s="28"/>
      <c r="R21" s="28"/>
      <c r="S21" s="28"/>
      <c r="T21" s="28"/>
      <c r="U21" s="28"/>
      <c r="V21" s="60"/>
      <c r="W21" s="60" t="str">
        <f t="shared" si="0"/>
        <v/>
      </c>
    </row>
    <row r="22" spans="1:23" ht="20.25" customHeight="1" x14ac:dyDescent="0.25">
      <c r="A22" s="173"/>
      <c r="B22" s="16" t="s">
        <v>2911</v>
      </c>
      <c r="C22" s="87">
        <f>IF(ISERROR(VLOOKUP(B22,Données!$A$3:$W$2000,23,FALSE)),"",VLOOKUP(B22,Données!$A$3:$W$2000,23,FALSE))</f>
        <v>0</v>
      </c>
      <c r="D22" s="52">
        <f>IF(ISERROR(VLOOKUP(B22,Données!$A$3:$K$2000,9,FALSE)),"",VLOOKUP(B22,Données!$A$3:$K$2000,9,FALSE))</f>
        <v>29</v>
      </c>
      <c r="E22" s="53">
        <f>IF(ISERROR(VLOOKUP(B22,Données!$A$3:$T$2000,11,FALSE)),0,VLOOKUP(B22,Données!$A$3:$T$2000,11,FALSE))</f>
        <v>5000000</v>
      </c>
      <c r="F22" s="54">
        <f>VALUE(COUNTIF(Validation!$A$2:$H$64,B22))-1</f>
        <v>0</v>
      </c>
      <c r="G22" s="96">
        <f>IF(ISERROR(VLOOKUP(B22,Données!$A$3:$T$2000,12,FALSE)),0,VLOOKUP(B22,Données!$A$3:$T$2000,12,FALSE))</f>
        <v>5000000</v>
      </c>
      <c r="H22" s="55">
        <f>IF(ISERROR(VLOOKUP(B22,Données!$A$3:$T$2000,20,FALSE)),0,VLOOKUP(B22,Données!$A$3:$T$2000,20,FALSE))</f>
        <v>2</v>
      </c>
      <c r="I22" s="39"/>
      <c r="O22" s="28"/>
      <c r="P22" s="28"/>
      <c r="Q22" s="28"/>
      <c r="R22" s="28"/>
      <c r="S22" s="28"/>
      <c r="T22" s="28"/>
      <c r="U22" s="28"/>
      <c r="V22" s="60"/>
      <c r="W22" s="60" t="str">
        <f t="shared" si="0"/>
        <v/>
      </c>
    </row>
    <row r="23" spans="1:23" ht="20.25" customHeight="1" x14ac:dyDescent="0.25">
      <c r="A23" s="176" t="s">
        <v>42</v>
      </c>
      <c r="B23" s="31" t="s">
        <v>4889</v>
      </c>
      <c r="C23" s="86">
        <f>IF(ISERROR(VLOOKUP(B23,Données!$A$3:$W$2000,23,FALSE)),"",VLOOKUP(B23,Données!$A$3:$W$2000,23,FALSE))</f>
        <v>0</v>
      </c>
      <c r="D23" s="47">
        <f>IF(ISERROR(VLOOKUP(B23,Données!$A$3:$K$2000,9,FALSE)),"",VLOOKUP(B23,Données!$A$3:$K$2000,9,FALSE))</f>
        <v>23</v>
      </c>
      <c r="E23" s="48">
        <f>IF(ISERROR(VLOOKUP(B23,Données!$A$3:$T$2000,11,FALSE)),0,VLOOKUP(B23,Données!$A$3:$T$2000,11,FALSE))</f>
        <v>900000</v>
      </c>
      <c r="F23" s="49">
        <f>VALUE(COUNTIF(Validation!$A$2:$H$64,B23))-1</f>
        <v>0</v>
      </c>
      <c r="G23" s="95">
        <f>IF(ISERROR(VLOOKUP(B23,Données!$A$3:$T$2000,12,FALSE)),0,VLOOKUP(B23,Données!$A$3:$T$2000,12,FALSE))</f>
        <v>0</v>
      </c>
      <c r="H23" s="50">
        <f>IF(ISERROR(VLOOKUP(B23,Données!$A$3:$T$2000,20,FALSE)),0,VLOOKUP(B23,Données!$A$3:$T$2000,20,FALSE))</f>
        <v>1</v>
      </c>
      <c r="I23" s="39"/>
      <c r="O23" s="28"/>
      <c r="P23" s="28"/>
      <c r="Q23" s="28"/>
      <c r="R23" s="28"/>
      <c r="S23" s="28"/>
      <c r="T23" s="28"/>
      <c r="U23" s="28"/>
      <c r="V23" s="60"/>
      <c r="W23" s="60" t="str">
        <f t="shared" si="0"/>
        <v/>
      </c>
    </row>
    <row r="24" spans="1:23" ht="20.25" customHeight="1" x14ac:dyDescent="0.25">
      <c r="A24" s="177"/>
      <c r="B24" s="31" t="s">
        <v>2912</v>
      </c>
      <c r="C24" s="86">
        <f>IF(ISERROR(VLOOKUP(B24,Données!$A$3:$W$2000,23,FALSE)),"",VLOOKUP(B24,Données!$A$3:$W$2000,23,FALSE))</f>
        <v>0</v>
      </c>
      <c r="D24" s="47">
        <f>IF(ISERROR(VLOOKUP(B24,Données!$A$3:$K$2000,9,FALSE)),"",VLOOKUP(B24,Données!$A$3:$K$2000,9,FALSE))</f>
        <v>28</v>
      </c>
      <c r="E24" s="48">
        <f>IF(ISERROR(VLOOKUP(B24,Données!$A$3:$T$2000,11,FALSE)),0,VLOOKUP(B24,Données!$A$3:$T$2000,11,FALSE))</f>
        <v>2750000</v>
      </c>
      <c r="F24" s="49">
        <f>VALUE(COUNTIF(Validation!$A$2:$H$64,B24))-1</f>
        <v>0</v>
      </c>
      <c r="G24" s="95">
        <f>IF(ISERROR(VLOOKUP(B24,Données!$A$3:$T$2000,12,FALSE)),0,VLOOKUP(B24,Données!$A$3:$T$2000,12,FALSE))</f>
        <v>0</v>
      </c>
      <c r="H24" s="50">
        <f>IF(ISERROR(VLOOKUP(B24,Données!$A$3:$T$2000,20,FALSE)),0,VLOOKUP(B24,Données!$A$3:$T$2000,20,FALSE))</f>
        <v>1</v>
      </c>
      <c r="I24" s="39"/>
      <c r="R24" s="28"/>
      <c r="S24" s="28"/>
      <c r="T24" s="28"/>
      <c r="U24" s="28"/>
      <c r="V24" s="60"/>
      <c r="W24" s="60" t="str">
        <f t="shared" si="0"/>
        <v/>
      </c>
    </row>
    <row r="25" spans="1:23" ht="20.25" customHeight="1" x14ac:dyDescent="0.25">
      <c r="A25" s="177"/>
      <c r="B25" s="31" t="s">
        <v>2913</v>
      </c>
      <c r="C25" s="86">
        <f>IF(ISERROR(VLOOKUP(B25,Données!$A$3:$W$2000,23,FALSE)),"",VLOOKUP(B25,Données!$A$3:$W$2000,23,FALSE))</f>
        <v>0</v>
      </c>
      <c r="D25" s="47">
        <f>IF(ISERROR(VLOOKUP(B25,Données!$A$3:$K$2000,9,FALSE)),"",VLOOKUP(B25,Données!$A$3:$K$2000,9,FALSE))</f>
        <v>24</v>
      </c>
      <c r="E25" s="48">
        <f>IF(ISERROR(VLOOKUP(B25,Données!$A$3:$T$2000,11,FALSE)),0,VLOOKUP(B25,Données!$A$3:$T$2000,11,FALSE))</f>
        <v>2400000</v>
      </c>
      <c r="F25" s="49">
        <f>VALUE(COUNTIF(Validation!$A$2:$H$64,B25))-1</f>
        <v>0</v>
      </c>
      <c r="G25" s="95">
        <f>IF(ISERROR(VLOOKUP(B25,Données!$A$3:$T$2000,12,FALSE)),0,VLOOKUP(B25,Données!$A$3:$T$2000,12,FALSE))</f>
        <v>2400000</v>
      </c>
      <c r="H25" s="50">
        <f>IF(ISERROR(VLOOKUP(B25,Données!$A$3:$T$2000,20,FALSE)),0,VLOOKUP(B25,Données!$A$3:$T$2000,20,FALSE))</f>
        <v>2</v>
      </c>
      <c r="I25" s="39"/>
      <c r="R25" s="28"/>
      <c r="S25" s="28"/>
      <c r="T25" s="28"/>
      <c r="U25" s="28"/>
      <c r="V25" s="60"/>
      <c r="W25" s="60" t="str">
        <f t="shared" si="0"/>
        <v/>
      </c>
    </row>
    <row r="26" spans="1:23" ht="20.25" customHeight="1" x14ac:dyDescent="0.25">
      <c r="A26" s="177"/>
      <c r="B26" s="31" t="s">
        <v>4890</v>
      </c>
      <c r="C26" s="86">
        <f>IF(ISERROR(VLOOKUP(B26,Données!$A$3:$W$2000,23,FALSE)),"",VLOOKUP(B26,Données!$A$3:$W$2000,23,FALSE))</f>
        <v>0</v>
      </c>
      <c r="D26" s="47">
        <f>IF(ISERROR(VLOOKUP(B26,Données!$A$3:$K$2000,9,FALSE)),"",VLOOKUP(B26,Données!$A$3:$K$2000,9,FALSE))</f>
        <v>24</v>
      </c>
      <c r="E26" s="48">
        <f>IF(ISERROR(VLOOKUP(B26,Données!$A$3:$T$2000,11,FALSE)),0,VLOOKUP(B26,Données!$A$3:$T$2000,11,FALSE))</f>
        <v>3400000</v>
      </c>
      <c r="F26" s="49">
        <f>VALUE(COUNTIF(Validation!$A$2:$H$64,B26))-1</f>
        <v>0</v>
      </c>
      <c r="G26" s="95">
        <f>IF(ISERROR(VLOOKUP(B26,Données!$A$3:$T$2000,12,FALSE)),0,VLOOKUP(B26,Données!$A$3:$T$2000,12,FALSE))</f>
        <v>3400000</v>
      </c>
      <c r="H26" s="50">
        <f>IF(ISERROR(VLOOKUP(B26,Données!$A$3:$T$2000,20,FALSE)),0,VLOOKUP(B26,Données!$A$3:$T$2000,20,FALSE))</f>
        <v>4</v>
      </c>
      <c r="I26" s="39"/>
      <c r="O26" s="28"/>
      <c r="P26" s="28"/>
      <c r="Q26" s="28"/>
      <c r="R26" s="28"/>
      <c r="S26" s="28"/>
      <c r="T26" s="28"/>
      <c r="U26" s="28"/>
      <c r="V26" s="60"/>
      <c r="W26" s="60" t="str">
        <f t="shared" si="0"/>
        <v/>
      </c>
    </row>
    <row r="27" spans="1:23" ht="20.25" customHeight="1" x14ac:dyDescent="0.25">
      <c r="A27" s="177"/>
      <c r="B27" s="31"/>
      <c r="C27" s="86" t="str">
        <f>IF(ISERROR(VLOOKUP(B27,Données!$A$3:$W$2000,23,FALSE)),"",VLOOKUP(B27,Données!$A$3:$W$2000,23,FALSE))</f>
        <v/>
      </c>
      <c r="D27" s="47" t="str">
        <f>IF(ISERROR(VLOOKUP(B27,Données!$A$3:$K$2000,9,FALSE)),"",VLOOKUP(B27,Données!$A$3:$K$2000,9,FALSE))</f>
        <v/>
      </c>
      <c r="E27" s="48">
        <f>IF(ISERROR(VLOOKUP(B27,Données!$A$3:$T$2000,11,FALSE)),0,VLOOKUP(B27,Données!$A$3:$T$2000,11,FALSE))</f>
        <v>0</v>
      </c>
      <c r="F27" s="49">
        <f>VALUE(COUNTIF(Validation!$A$2:$H$64,B27))-1</f>
        <v>206</v>
      </c>
      <c r="G27" s="95">
        <f>IF(ISERROR(VLOOKUP(B27,Données!$A$3:$T$2000,12,FALSE)),0,VLOOKUP(B27,Données!$A$3:$T$2000,12,FALSE))</f>
        <v>0</v>
      </c>
      <c r="H27" s="50">
        <f>IF(ISERROR(VLOOKUP(B27,Données!$A$3:$T$2000,20,FALSE)),0,VLOOKUP(B27,Données!$A$3:$T$2000,20,FALSE))</f>
        <v>0</v>
      </c>
      <c r="I27" s="39"/>
      <c r="O27" s="28"/>
      <c r="P27" s="28"/>
      <c r="Q27" s="28"/>
      <c r="R27" s="28"/>
      <c r="S27" s="28"/>
      <c r="T27" s="28"/>
      <c r="U27" s="28"/>
      <c r="V27" s="60"/>
      <c r="W27" s="60" t="str">
        <f t="shared" si="0"/>
        <v/>
      </c>
    </row>
    <row r="28" spans="1:23" ht="20.25" customHeight="1" x14ac:dyDescent="0.25">
      <c r="A28" s="177"/>
      <c r="B28" s="61"/>
      <c r="C28" s="86" t="str">
        <f>IF(ISERROR(VLOOKUP(B28,Données!$A$3:$W$2000,23,FALSE)),"",VLOOKUP(B28,Données!$A$3:$W$2000,23,FALSE))</f>
        <v/>
      </c>
      <c r="D28" s="47" t="str">
        <f>IF(ISERROR(VLOOKUP(B28,Données!$A$3:$K$2000,9,FALSE)),"",VLOOKUP(B28,Données!$A$3:$K$2000,9,FALSE))</f>
        <v/>
      </c>
      <c r="E28" s="48">
        <f>IF(ISERROR(VLOOKUP(B28,Données!$A$3:$T$2000,11,FALSE)),0,VLOOKUP(B28,Données!$A$3:$T$2000,11,FALSE))</f>
        <v>0</v>
      </c>
      <c r="F28" s="49">
        <f>VALUE(COUNTIF(Validation!$A$2:$H$64,B28))-1</f>
        <v>206</v>
      </c>
      <c r="G28" s="95">
        <f>IF(ISERROR(VLOOKUP(B28,Données!$A$3:$T$2000,12,FALSE)),0,VLOOKUP(B28,Données!$A$3:$T$2000,12,FALSE))</f>
        <v>0</v>
      </c>
      <c r="H28" s="50">
        <f>IF(ISERROR(VLOOKUP(B28,Données!$A$3:$T$2000,20,FALSE)),0,VLOOKUP(B28,Données!$A$3:$T$2000,20,FALSE))</f>
        <v>0</v>
      </c>
      <c r="I28" s="39"/>
      <c r="N28" s="28"/>
      <c r="R28" s="28"/>
      <c r="S28" s="28"/>
      <c r="T28" s="28"/>
      <c r="U28" s="28"/>
      <c r="W28" s="60" t="str">
        <f t="shared" si="0"/>
        <v/>
      </c>
    </row>
    <row r="29" spans="1:23" ht="20.25" customHeight="1" x14ac:dyDescent="0.25">
      <c r="A29" s="177"/>
      <c r="B29" s="61"/>
      <c r="C29" s="86" t="str">
        <f>IF(ISERROR(VLOOKUP(B29,Données!$A$3:$W$2000,23,FALSE)),"",VLOOKUP(B29,Données!$A$3:$W$2000,23,FALSE))</f>
        <v/>
      </c>
      <c r="D29" s="47" t="str">
        <f>IF(ISERROR(VLOOKUP(B29,Données!$A$3:$K$2000,9,FALSE)),"",VLOOKUP(B29,Données!$A$3:$K$2000,9,FALSE))</f>
        <v/>
      </c>
      <c r="E29" s="48">
        <f>IF(ISERROR(VLOOKUP(B29,Données!$A$3:$T$2000,11,FALSE)),0,VLOOKUP(B29,Données!$A$3:$T$2000,11,FALSE))</f>
        <v>0</v>
      </c>
      <c r="F29" s="49">
        <f>VALUE(COUNTIF(Validation!$A$2:$H$64,B29))-1</f>
        <v>206</v>
      </c>
      <c r="G29" s="95">
        <f>IF(ISERROR(VLOOKUP(B29,Données!$A$3:$T$2000,12,FALSE)),0,VLOOKUP(B29,Données!$A$3:$T$2000,12,FALSE))</f>
        <v>0</v>
      </c>
      <c r="H29" s="50">
        <f>IF(ISERROR(VLOOKUP(B29,Données!$A$3:$T$2000,20,FALSE)),0,VLOOKUP(B29,Données!$A$3:$T$2000,20,FALSE))</f>
        <v>0</v>
      </c>
      <c r="I29" s="39"/>
      <c r="N29" s="28"/>
      <c r="O29" s="28"/>
      <c r="P29" s="28"/>
      <c r="Q29" s="28"/>
      <c r="R29" s="28"/>
      <c r="S29" s="28"/>
      <c r="T29" s="28"/>
      <c r="U29" s="28"/>
      <c r="W29" s="60" t="str">
        <f t="shared" si="0"/>
        <v/>
      </c>
    </row>
    <row r="30" spans="1:23" ht="20.25" customHeight="1" x14ac:dyDescent="0.25">
      <c r="A30" s="177"/>
      <c r="B30" s="21"/>
      <c r="C30" s="86" t="str">
        <f>IF(ISERROR(VLOOKUP(B30,Données!$A$3:$W$2000,23,FALSE)),"",VLOOKUP(B30,Données!$A$3:$W$2000,23,FALSE))</f>
        <v/>
      </c>
      <c r="D30" s="47" t="str">
        <f>IF(ISERROR(VLOOKUP(B30,Données!$A$3:$K$2000,9,FALSE)),"",VLOOKUP(B30,Données!$A$3:$K$2000,9,FALSE))</f>
        <v/>
      </c>
      <c r="E30" s="48">
        <f>IF(ISERROR(VLOOKUP(B30,Données!$A$3:$T$2000,11,FALSE)),0,VLOOKUP(B30,Données!$A$3:$T$2000,11,FALSE))</f>
        <v>0</v>
      </c>
      <c r="F30" s="49">
        <f>VALUE(COUNTIF(Validation!$A$2:$H$64,B30))-1</f>
        <v>206</v>
      </c>
      <c r="G30" s="95">
        <f>IF(ISERROR(VLOOKUP(B30,Données!$A$3:$T$2000,12,FALSE)),0,VLOOKUP(B30,Données!$A$3:$T$2000,12,FALSE))</f>
        <v>0</v>
      </c>
      <c r="H30" s="50">
        <f>IF(ISERROR(VLOOKUP(B30,Données!$A$3:$T$2000,20,FALSE)),0,VLOOKUP(B30,Données!$A$3:$T$2000,20,FALSE))</f>
        <v>0</v>
      </c>
      <c r="I30" s="39"/>
      <c r="O30" s="28"/>
      <c r="P30" s="28"/>
      <c r="Q30" s="28"/>
      <c r="R30" s="28"/>
      <c r="S30" s="28"/>
      <c r="T30" s="28"/>
      <c r="U30" s="28"/>
      <c r="W30" s="60" t="str">
        <f t="shared" si="0"/>
        <v/>
      </c>
    </row>
    <row r="31" spans="1:23" ht="15.75" x14ac:dyDescent="0.25">
      <c r="A31" s="178" t="s">
        <v>37</v>
      </c>
      <c r="B31" s="178"/>
      <c r="C31" s="178"/>
      <c r="D31" s="178"/>
      <c r="E31" s="82">
        <f>ROUNDDOWN(SUM(E3:E30),2)</f>
        <v>107889444</v>
      </c>
      <c r="F31" s="142"/>
      <c r="G31" s="84">
        <f>SUM(G3:G30)</f>
        <v>94239444</v>
      </c>
      <c r="I31" s="39"/>
      <c r="O31" s="28"/>
      <c r="P31" s="28"/>
      <c r="Q31" s="28"/>
      <c r="R31" s="28"/>
      <c r="S31" s="28"/>
      <c r="T31" s="28"/>
      <c r="U31" s="28"/>
      <c r="V31" s="60"/>
      <c r="W31" s="60" t="str">
        <f t="shared" si="0"/>
        <v/>
      </c>
    </row>
    <row r="32" spans="1:23" ht="19.5" thickBot="1" x14ac:dyDescent="0.35">
      <c r="A32" s="179" t="s">
        <v>44</v>
      </c>
      <c r="B32" s="179"/>
      <c r="C32" s="179"/>
      <c r="D32" s="179"/>
      <c r="E32" s="83">
        <f>'Calcul Masse Salariale'!$B$5-E31</f>
        <v>-5889444</v>
      </c>
      <c r="F32" s="143"/>
      <c r="G32" s="85">
        <f>'Calcul Masse Salariale'!$B$6-G31</f>
        <v>7760556</v>
      </c>
      <c r="I32" s="39"/>
      <c r="O32" s="28"/>
      <c r="P32" s="28"/>
      <c r="Q32" s="28"/>
      <c r="R32" s="28"/>
      <c r="S32" s="28"/>
      <c r="T32" s="28"/>
      <c r="U32" s="28"/>
      <c r="V32" s="60"/>
      <c r="W32" s="60" t="str">
        <f t="shared" si="0"/>
        <v/>
      </c>
    </row>
    <row r="33" spans="1:23" ht="16.5" thickBot="1" x14ac:dyDescent="0.3">
      <c r="E33" s="98"/>
      <c r="I33" s="39"/>
      <c r="O33" s="28"/>
      <c r="P33" s="28"/>
      <c r="Q33" s="28"/>
      <c r="R33" s="28"/>
      <c r="S33" s="28"/>
      <c r="T33" s="28"/>
      <c r="U33" s="28"/>
      <c r="W33" s="60" t="str">
        <f t="shared" si="0"/>
        <v/>
      </c>
    </row>
    <row r="34" spans="1:23" ht="30.75" thickBot="1" x14ac:dyDescent="0.3">
      <c r="B34" s="107" t="s">
        <v>36</v>
      </c>
      <c r="C34" s="108" t="s">
        <v>348</v>
      </c>
      <c r="D34" s="111" t="s">
        <v>2795</v>
      </c>
      <c r="E34" s="112" t="s">
        <v>1071</v>
      </c>
      <c r="F34" s="109" t="s">
        <v>169</v>
      </c>
      <c r="G34" s="113" t="s">
        <v>2568</v>
      </c>
      <c r="H34" s="110" t="s">
        <v>2314</v>
      </c>
      <c r="I34" s="39"/>
      <c r="O34" s="28"/>
      <c r="P34" s="28"/>
      <c r="Q34" s="28"/>
      <c r="R34" s="28"/>
      <c r="S34" s="28"/>
      <c r="T34" s="28"/>
      <c r="U34" s="28"/>
      <c r="V34" s="60"/>
      <c r="W34" s="60" t="str">
        <f t="shared" si="0"/>
        <v/>
      </c>
    </row>
    <row r="35" spans="1:23" ht="19.5" thickBot="1" x14ac:dyDescent="0.35">
      <c r="A35" s="180" t="s">
        <v>2312</v>
      </c>
      <c r="B35" s="114"/>
      <c r="C35" s="101" t="str">
        <f>IF(ISERROR(VLOOKUP(B35,Données!$A$3:$W$2000,23,FALSE)),"",VLOOKUP(B35,Données!$A$3:$W$2000,23,FALSE))</f>
        <v/>
      </c>
      <c r="D35" s="101" t="str">
        <f>IF(ISERROR(VLOOKUP(B35,Données!$A$3:$K$2000,9,FALSE)),"",VLOOKUP(B35,Données!$A$3:$K$2000,9,FALSE))</f>
        <v/>
      </c>
      <c r="E35" s="102">
        <f>IF(ISERROR(VLOOKUP(B35,Données!$A$3:$T$2000,11,FALSE)),0,VLOOKUP(B35,Données!$A$3:$T$2000,11,FALSE))</f>
        <v>0</v>
      </c>
      <c r="F35" s="115">
        <f>VALUE(COUNTIF(Validation!$A$2:$H$64,B35))-1</f>
        <v>206</v>
      </c>
      <c r="G35" s="103">
        <f>IF(ISERROR(VLOOKUP(B35,Données!$A$3:$T$2000,12,FALSE)),0,VLOOKUP(B35,Données!$A$3:$T$2000,12,FALSE))</f>
        <v>0</v>
      </c>
      <c r="H35" s="104">
        <f>IF(ISERROR(VLOOKUP(B35,Données!$A$3:$T$2000,20,FALSE)),0,VLOOKUP(B35,Données!$A$3:$T$2000,20,FALSE))</f>
        <v>0</v>
      </c>
      <c r="I35" s="39"/>
      <c r="N35" s="28"/>
      <c r="O35" s="28"/>
      <c r="P35" s="28"/>
      <c r="Q35" s="28"/>
      <c r="R35" s="28"/>
      <c r="S35" s="28"/>
      <c r="T35" s="28"/>
      <c r="U35" s="28"/>
      <c r="W35" s="60" t="str">
        <f t="shared" si="0"/>
        <v/>
      </c>
    </row>
    <row r="36" spans="1:23" ht="19.5" thickBot="1" x14ac:dyDescent="0.35">
      <c r="A36" s="181"/>
      <c r="B36" s="105" t="s">
        <v>2315</v>
      </c>
      <c r="C36" s="164"/>
      <c r="D36" s="164"/>
      <c r="E36" s="106" t="s">
        <v>2316</v>
      </c>
      <c r="F36" s="164" t="str">
        <f>IF(C36="","",C36+28)</f>
        <v/>
      </c>
      <c r="G36" s="164"/>
      <c r="H36" s="164"/>
      <c r="I36" s="39"/>
      <c r="R36" s="28"/>
      <c r="S36" s="28"/>
      <c r="T36" s="28"/>
      <c r="U36" s="28"/>
      <c r="W36" s="60" t="str">
        <f t="shared" si="0"/>
        <v/>
      </c>
    </row>
    <row r="37" spans="1:23" x14ac:dyDescent="0.25">
      <c r="I37" s="39"/>
      <c r="N37" s="28"/>
      <c r="O37" s="28"/>
      <c r="P37" s="28"/>
      <c r="Q37" s="28"/>
      <c r="R37" s="28"/>
      <c r="S37" s="28"/>
      <c r="T37" s="28"/>
      <c r="U37" s="28"/>
      <c r="W37" s="60" t="str">
        <f t="shared" si="0"/>
        <v/>
      </c>
    </row>
    <row r="38" spans="1:23" ht="46.5" customHeight="1" x14ac:dyDescent="0.25">
      <c r="A38" s="33"/>
      <c r="B38" s="34" t="s">
        <v>36</v>
      </c>
      <c r="C38" s="34" t="s">
        <v>348</v>
      </c>
      <c r="D38" s="7" t="s">
        <v>2313</v>
      </c>
      <c r="E38" s="138" t="s">
        <v>1071</v>
      </c>
      <c r="F38" s="36" t="s">
        <v>175</v>
      </c>
      <c r="G38" s="44" t="s">
        <v>2568</v>
      </c>
      <c r="H38" s="35" t="s">
        <v>1</v>
      </c>
      <c r="I38" s="39"/>
      <c r="N38" s="28"/>
      <c r="O38" s="28"/>
      <c r="P38" s="28"/>
      <c r="Q38" s="28"/>
      <c r="R38" s="28"/>
      <c r="S38" s="28"/>
      <c r="T38" s="28"/>
      <c r="U38" s="28"/>
      <c r="W38" s="60" t="str">
        <f t="shared" si="0"/>
        <v/>
      </c>
    </row>
    <row r="39" spans="1:23" ht="15.75" x14ac:dyDescent="0.25">
      <c r="A39" s="175" t="s">
        <v>43</v>
      </c>
      <c r="B39" s="25" t="s">
        <v>2914</v>
      </c>
      <c r="C39" s="86">
        <f>IF(ISERROR(VLOOKUP(B39,Données!$A$3:$W$2000,23,FALSE)),"",VLOOKUP(B39,Données!$A$3:$W$2000,23,FALSE))</f>
        <v>0</v>
      </c>
      <c r="D39" s="51">
        <v>2014</v>
      </c>
      <c r="E39" s="92">
        <f>IF(ISERROR(VLOOKUP(B39,Données!$A$3:$T$2000,11,FALSE)),0,VLOOKUP(B39,Données!$A$3:$T$2000,11,FALSE))</f>
        <v>2550000</v>
      </c>
      <c r="F39" s="37">
        <f>VALUE(COUNTIF(Validation!$A$2:$H$64,B39))-1</f>
        <v>0</v>
      </c>
      <c r="G39" s="95">
        <f>IF(ISERROR(VLOOKUP(B39,Données!$A$3:$T$2000,12,FALSE)),0,VLOOKUP(B39,Données!$A$3:$T$2000,12,FALSE))</f>
        <v>2550000</v>
      </c>
      <c r="H39" s="37">
        <f>IF(((D39+5)-'Calcul Masse Salariale'!$B$1)&lt;=0,0,(D39+5)-'Calcul Masse Salariale'!$B$1)</f>
        <v>0</v>
      </c>
      <c r="I39" s="39"/>
      <c r="R39" s="28"/>
      <c r="S39" s="28"/>
      <c r="T39" s="28"/>
      <c r="U39" s="28"/>
    </row>
    <row r="40" spans="1:23" ht="15.75" x14ac:dyDescent="0.25">
      <c r="A40" s="175"/>
      <c r="B40" s="25" t="s">
        <v>2915</v>
      </c>
      <c r="C40" s="86">
        <f>IF(ISERROR(VLOOKUP(B40,Données!$A$3:$W$2000,23,FALSE)),"",VLOOKUP(B40,Données!$A$3:$W$2000,23,FALSE))</f>
        <v>0</v>
      </c>
      <c r="D40" s="51">
        <v>2014</v>
      </c>
      <c r="E40" s="92">
        <f>IF(ISERROR(VLOOKUP(B40,Données!$A$3:$T$2000,11,FALSE)),0,VLOOKUP(B40,Données!$A$3:$T$2000,11,FALSE))</f>
        <v>700000</v>
      </c>
      <c r="F40" s="37">
        <f>VALUE(COUNTIF(Validation!$A$2:$H$64,B40))-1</f>
        <v>0</v>
      </c>
      <c r="G40" s="95">
        <f>IF(ISERROR(VLOOKUP(B40,Données!$A$3:$T$2000,12,FALSE)),0,VLOOKUP(B40,Données!$A$3:$T$2000,12,FALSE))</f>
        <v>700000</v>
      </c>
      <c r="H40" s="37">
        <f>IF(((D40+5)-'Calcul Masse Salariale'!$B$1)&lt;=0,0,(D40+5)-'Calcul Masse Salariale'!$B$1)</f>
        <v>0</v>
      </c>
      <c r="I40" s="39"/>
    </row>
    <row r="41" spans="1:23" ht="18.75" x14ac:dyDescent="0.3">
      <c r="A41" s="175"/>
      <c r="B41" s="25" t="s">
        <v>2916</v>
      </c>
      <c r="C41" s="86">
        <f>IF(ISERROR(VLOOKUP(B41,Données!$A$3:$W$2000,23,FALSE)),"",VLOOKUP(B41,Données!$A$3:$W$2000,23,FALSE))</f>
        <v>1</v>
      </c>
      <c r="D41" s="51">
        <v>2015</v>
      </c>
      <c r="E41" s="92">
        <f>IF(ISERROR(VLOOKUP(B41,Données!$A$3:$T$2000,11,FALSE)),0,VLOOKUP(B41,Données!$A$3:$T$2000,11,FALSE))</f>
        <v>1288333</v>
      </c>
      <c r="F41" s="37">
        <f>VALUE(COUNTIF(Validation!$A$2:$H$64,B41))-1</f>
        <v>0</v>
      </c>
      <c r="G41" s="95">
        <f>IF(ISERROR(VLOOKUP(B41,Données!$A$3:$T$2000,12,FALSE)),0,VLOOKUP(B41,Données!$A$3:$T$2000,12,FALSE))</f>
        <v>0</v>
      </c>
      <c r="H41" s="37">
        <f>IF(((D41+5)-'Calcul Masse Salariale'!$B$1)&lt;=0,0,(D41+5)-'Calcul Masse Salariale'!$B$1)</f>
        <v>1</v>
      </c>
      <c r="I41" s="59"/>
    </row>
    <row r="42" spans="1:23" ht="15.75" x14ac:dyDescent="0.25">
      <c r="A42" s="175"/>
      <c r="B42" s="25" t="s">
        <v>2917</v>
      </c>
      <c r="C42" s="86">
        <f>IF(ISERROR(VLOOKUP(B42,Données!$A$3:$W$2000,23,FALSE)),"",VLOOKUP(B42,Données!$A$3:$W$2000,23,FALSE))</f>
        <v>1</v>
      </c>
      <c r="D42" s="51">
        <v>2015</v>
      </c>
      <c r="E42" s="92">
        <f>IF(ISERROR(VLOOKUP(B42,Données!$A$3:$T$2000,11,FALSE)),0,VLOOKUP(B42,Données!$A$3:$T$2000,11,FALSE))</f>
        <v>1063333</v>
      </c>
      <c r="F42" s="37">
        <f>VALUE(COUNTIF(Validation!$A$2:$H$64,B42))-1</f>
        <v>0</v>
      </c>
      <c r="G42" s="95">
        <f>IF(ISERROR(VLOOKUP(B42,Données!$A$3:$T$2000,12,FALSE)),0,VLOOKUP(B42,Données!$A$3:$T$2000,12,FALSE))</f>
        <v>0</v>
      </c>
      <c r="H42" s="37">
        <f>IF(((D42+5)-'Calcul Masse Salariale'!$B$1)&lt;=0,0,(D42+5)-'Calcul Masse Salariale'!$B$1)</f>
        <v>1</v>
      </c>
      <c r="I42" s="39"/>
    </row>
    <row r="43" spans="1:23" ht="15.75" x14ac:dyDescent="0.25">
      <c r="A43" s="175"/>
      <c r="B43" s="25" t="s">
        <v>2918</v>
      </c>
      <c r="C43" s="86">
        <f>IF(ISERROR(VLOOKUP(B43,Données!$A$3:$W$2000,23,FALSE)),"",VLOOKUP(B43,Données!$A$3:$W$2000,23,FALSE))</f>
        <v>1</v>
      </c>
      <c r="D43" s="51">
        <v>2016</v>
      </c>
      <c r="E43" s="92">
        <f>IF(ISERROR(VLOOKUP(B43,Données!$A$3:$T$2000,11,FALSE)),0,VLOOKUP(B43,Données!$A$3:$T$2000,11,FALSE))</f>
        <v>1573333</v>
      </c>
      <c r="F43" s="37">
        <f>VALUE(COUNTIF(Validation!$A$2:$H$64,B43))-1</f>
        <v>0</v>
      </c>
      <c r="G43" s="95">
        <f>IF(ISERROR(VLOOKUP(B43,Données!$A$3:$T$2000,12,FALSE)),0,VLOOKUP(B43,Données!$A$3:$T$2000,12,FALSE))</f>
        <v>1573333</v>
      </c>
      <c r="H43" s="37">
        <f>IF(((D43+5)-'Calcul Masse Salariale'!$B$1)&lt;=0,0,(D43+5)-'Calcul Masse Salariale'!$B$1)</f>
        <v>2</v>
      </c>
      <c r="I43" s="39"/>
    </row>
    <row r="44" spans="1:23" ht="15.75" x14ac:dyDescent="0.25">
      <c r="A44" s="175"/>
      <c r="B44" s="25" t="s">
        <v>4891</v>
      </c>
      <c r="C44" s="86">
        <f>IF(ISERROR(VLOOKUP(B44,Données!$A$3:$W$2000,23,FALSE)),"",VLOOKUP(B44,Données!$A$3:$W$2000,23,FALSE))</f>
        <v>1</v>
      </c>
      <c r="D44" s="51">
        <v>2016</v>
      </c>
      <c r="E44" s="92">
        <f>IF(ISERROR(VLOOKUP(B44,Données!$A$3:$T$2000,11,FALSE)),0,VLOOKUP(B44,Données!$A$3:$T$2000,11,FALSE))</f>
        <v>1491666</v>
      </c>
      <c r="F44" s="37">
        <f>VALUE(COUNTIF(Validation!$A$2:$H$64,B44))-1</f>
        <v>0</v>
      </c>
      <c r="G44" s="95">
        <f>IF(ISERROR(VLOOKUP(B44,Données!$A$3:$T$2000,12,FALSE)),0,VLOOKUP(B44,Données!$A$3:$T$2000,12,FALSE))</f>
        <v>1491666</v>
      </c>
      <c r="H44" s="37">
        <f>IF(((D44+5)-'Calcul Masse Salariale'!$B$1)&lt;=0,0,(D44+5)-'Calcul Masse Salariale'!$B$1)</f>
        <v>2</v>
      </c>
      <c r="I44" s="39"/>
    </row>
    <row r="45" spans="1:23" ht="15.75" x14ac:dyDescent="0.25">
      <c r="A45" s="175"/>
      <c r="B45" s="25" t="s">
        <v>2919</v>
      </c>
      <c r="C45" s="86">
        <f>IF(ISERROR(VLOOKUP(B45,Données!$A$3:$W$2000,23,FALSE)),"",VLOOKUP(B45,Données!$A$3:$W$2000,23,FALSE))</f>
        <v>1</v>
      </c>
      <c r="D45" s="51">
        <v>2016</v>
      </c>
      <c r="E45" s="92">
        <f>IF(ISERROR(VLOOKUP(B45,Données!$A$3:$T$2000,11,FALSE)),0,VLOOKUP(B45,Données!$A$3:$T$2000,11,FALSE))</f>
        <v>863333</v>
      </c>
      <c r="F45" s="37">
        <f>VALUE(COUNTIF(Validation!$A$2:$H$64,B45))-1</f>
        <v>0</v>
      </c>
      <c r="G45" s="95">
        <f>IF(ISERROR(VLOOKUP(B45,Données!$A$3:$T$2000,12,FALSE)),0,VLOOKUP(B45,Données!$A$3:$T$2000,12,FALSE))</f>
        <v>863333</v>
      </c>
      <c r="H45" s="37">
        <f>IF(((D45+5)-'Calcul Masse Salariale'!$B$1)&lt;=0,0,(D45+5)-'Calcul Masse Salariale'!$B$1)</f>
        <v>2</v>
      </c>
      <c r="I45" s="39"/>
    </row>
    <row r="46" spans="1:23" ht="15.75" x14ac:dyDescent="0.25">
      <c r="A46" s="175"/>
      <c r="B46" s="25" t="s">
        <v>2920</v>
      </c>
      <c r="C46" s="86">
        <f>IF(ISERROR(VLOOKUP(B46,Données!$A$3:$W$2000,23,FALSE)),"",VLOOKUP(B46,Données!$A$3:$W$2000,23,FALSE))</f>
        <v>1</v>
      </c>
      <c r="D46" s="51">
        <v>2017</v>
      </c>
      <c r="E46" s="92">
        <f>IF(ISERROR(VLOOKUP(B46,Données!$A$3:$T$2000,11,FALSE)),0,VLOOKUP(B46,Données!$A$3:$T$2000,11,FALSE))</f>
        <v>863333</v>
      </c>
      <c r="F46" s="37">
        <f>VALUE(COUNTIF(Validation!$A$2:$H$64,B46))-1</f>
        <v>0</v>
      </c>
      <c r="G46" s="95">
        <f>IF(ISERROR(VLOOKUP(B46,Données!$A$3:$T$2000,12,FALSE)),0,VLOOKUP(B46,Données!$A$3:$T$2000,12,FALSE))</f>
        <v>863333</v>
      </c>
      <c r="H46" s="37">
        <f>IF(((D46+5)-'Calcul Masse Salariale'!$B$1)&lt;=0,0,(D46+5)-'Calcul Masse Salariale'!$B$1)</f>
        <v>3</v>
      </c>
      <c r="I46" s="39"/>
    </row>
    <row r="47" spans="1:23" ht="15.75" x14ac:dyDescent="0.25">
      <c r="A47" s="175"/>
      <c r="B47" s="25" t="s">
        <v>2921</v>
      </c>
      <c r="C47" s="86">
        <f>IF(ISERROR(VLOOKUP(B47,Données!$A$3:$W$2000,23,FALSE)),"",VLOOKUP(B47,Données!$A$3:$W$2000,23,FALSE))</f>
        <v>1</v>
      </c>
      <c r="D47" s="51">
        <v>2017</v>
      </c>
      <c r="E47" s="92">
        <f>IF(ISERROR(VLOOKUP(B47,Données!$A$3:$T$2000,11,FALSE)),0,VLOOKUP(B47,Données!$A$3:$T$2000,11,FALSE))</f>
        <v>1319166</v>
      </c>
      <c r="F47" s="37">
        <f>VALUE(COUNTIF(Validation!$A$2:$H$64,B47))-1</f>
        <v>0</v>
      </c>
      <c r="G47" s="95">
        <f>IF(ISERROR(VLOOKUP(B47,Données!$A$3:$T$2000,12,FALSE)),0,VLOOKUP(B47,Données!$A$3:$T$2000,12,FALSE))</f>
        <v>1319166</v>
      </c>
      <c r="H47" s="37">
        <f>IF(((D47+5)-'Calcul Masse Salariale'!$B$1)&lt;=0,0,(D47+5)-'Calcul Masse Salariale'!$B$1)</f>
        <v>3</v>
      </c>
      <c r="I47" s="39"/>
    </row>
    <row r="48" spans="1:23" ht="15.75" x14ac:dyDescent="0.25">
      <c r="A48" s="175"/>
      <c r="B48" s="25" t="s">
        <v>2922</v>
      </c>
      <c r="C48" s="86">
        <f>IF(ISERROR(VLOOKUP(B48,Données!$A$3:$W$2000,23,FALSE)),"",VLOOKUP(B48,Données!$A$3:$W$2000,23,FALSE))</f>
        <v>1</v>
      </c>
      <c r="D48" s="51">
        <v>2017</v>
      </c>
      <c r="E48" s="92">
        <f>IF(ISERROR(VLOOKUP(B48,Données!$A$3:$T$2000,11,FALSE)),0,VLOOKUP(B48,Données!$A$3:$T$2000,11,FALSE))</f>
        <v>1075000</v>
      </c>
      <c r="F48" s="37">
        <f>VALUE(COUNTIF(Validation!$A$2:$H$64,B48))-1</f>
        <v>0</v>
      </c>
      <c r="G48" s="95">
        <f>IF(ISERROR(VLOOKUP(B48,Données!$A$3:$T$2000,12,FALSE)),0,VLOOKUP(B48,Données!$A$3:$T$2000,12,FALSE))</f>
        <v>1075000</v>
      </c>
      <c r="H48" s="37">
        <f>IF(((D48+5)-'Calcul Masse Salariale'!$B$1)&lt;=0,0,(D48+5)-'Calcul Masse Salariale'!$B$1)</f>
        <v>3</v>
      </c>
      <c r="I48" s="39"/>
    </row>
    <row r="49" spans="1:9" ht="15.75" x14ac:dyDescent="0.25">
      <c r="A49" s="175"/>
      <c r="B49" s="90" t="s">
        <v>2923</v>
      </c>
      <c r="C49" s="86">
        <f>IF(ISERROR(VLOOKUP(B49,Données!$A$3:$W$2000,23,FALSE)),"",VLOOKUP(B49,Données!$A$3:$W$2000,23,FALSE))</f>
        <v>1</v>
      </c>
      <c r="D49" s="51">
        <v>2017</v>
      </c>
      <c r="E49" s="92">
        <f>IF(ISERROR(VLOOKUP(B49,Données!$A$3:$T$2000,11,FALSE)),0,VLOOKUP(B49,Données!$A$3:$T$2000,11,FALSE))</f>
        <v>913333</v>
      </c>
      <c r="F49" s="37">
        <f>VALUE(COUNTIF(Validation!$A$2:$H$64,B49))-1</f>
        <v>0</v>
      </c>
      <c r="G49" s="95">
        <f>IF(ISERROR(VLOOKUP(B49,Données!$A$3:$T$2000,12,FALSE)),0,VLOOKUP(B49,Données!$A$3:$T$2000,12,FALSE))</f>
        <v>913333</v>
      </c>
      <c r="H49" s="37">
        <f>IF(((D49+5)-'Calcul Masse Salariale'!$B$1)&lt;=0,0,(D49+5)-'Calcul Masse Salariale'!$B$1)</f>
        <v>3</v>
      </c>
      <c r="I49" s="39"/>
    </row>
    <row r="50" spans="1:9" ht="15.75" x14ac:dyDescent="0.25">
      <c r="A50" s="175"/>
      <c r="B50" s="139" t="s">
        <v>2924</v>
      </c>
      <c r="C50" s="86">
        <f>IF(ISERROR(VLOOKUP(B50,Données!$A$3:$W$2000,23,FALSE)),"",VLOOKUP(B50,Données!$A$3:$W$2000,23,FALSE))</f>
        <v>1</v>
      </c>
      <c r="D50" s="51">
        <v>2018</v>
      </c>
      <c r="E50" s="92">
        <f>IF(ISERROR(VLOOKUP(B50,Données!$A$3:$T$2000,11,FALSE)),0,VLOOKUP(B50,Données!$A$3:$T$2000,11,FALSE))</f>
        <v>2644167</v>
      </c>
      <c r="F50" s="37">
        <f>VALUE(COUNTIF(Validation!$A$2:$H$64,B50))-1</f>
        <v>0</v>
      </c>
      <c r="G50" s="95">
        <f>IF(ISERROR(VLOOKUP(B50,Données!$A$3:$T$2000,12,FALSE)),0,VLOOKUP(B50,Données!$A$3:$T$2000,12,FALSE))</f>
        <v>2644167</v>
      </c>
      <c r="H50" s="37">
        <f>IF(((D50+5)-'Calcul Masse Salariale'!$B$1)&lt;=0,0,(D50+5)-'Calcul Masse Salariale'!$B$1)</f>
        <v>4</v>
      </c>
      <c r="I50" s="39"/>
    </row>
    <row r="51" spans="1:9" ht="15.75" x14ac:dyDescent="0.25">
      <c r="A51" s="175"/>
      <c r="B51" s="91" t="s">
        <v>4955</v>
      </c>
      <c r="C51" s="86" t="str">
        <f>IF(ISERROR(VLOOKUP(B51,Données!$A$3:$W$2000,23,FALSE)),"",VLOOKUP(B51,Données!$A$3:$W$2000,23,FALSE))</f>
        <v/>
      </c>
      <c r="D51" s="51">
        <v>2018</v>
      </c>
      <c r="E51" s="92">
        <f>IF(ISERROR(VLOOKUP(B51,Données!$A$3:$T$2000,11,FALSE)),0,VLOOKUP(B51,Données!$A$3:$T$2000,11,FALSE))</f>
        <v>0</v>
      </c>
      <c r="F51" s="37">
        <f>VALUE(COUNTIF(Validation!$A$2:$H$64,B51))-1</f>
        <v>0</v>
      </c>
      <c r="G51" s="95">
        <f>IF(ISERROR(VLOOKUP(B51,Données!$A$3:$T$2000,12,FALSE)),0,VLOOKUP(B51,Données!$A$3:$T$2000,12,FALSE))</f>
        <v>0</v>
      </c>
      <c r="H51" s="37">
        <f>IF(((D51+5)-'Calcul Masse Salariale'!$B$1)&lt;=0,0,(D51+5)-'Calcul Masse Salariale'!$B$1)</f>
        <v>4</v>
      </c>
      <c r="I51" s="39"/>
    </row>
    <row r="52" spans="1:9" ht="15.75" x14ac:dyDescent="0.25">
      <c r="A52" s="175"/>
      <c r="B52" s="89"/>
      <c r="C52" s="86" t="str">
        <f>IF(ISERROR(VLOOKUP(B52,Données!$A$3:$W$2000,23,FALSE)),"",VLOOKUP(B52,Données!$A$3:$W$2000,23,FALSE))</f>
        <v/>
      </c>
      <c r="D52" s="51"/>
      <c r="E52" s="92">
        <f>IF(ISERROR(VLOOKUP(B52,Données!$A$3:$T$2000,11,FALSE)),0,VLOOKUP(B52,Données!$A$3:$T$2000,11,FALSE))</f>
        <v>0</v>
      </c>
      <c r="F52" s="37">
        <f>VALUE(COUNTIF(Validation!$A$2:$H$64,B52))-1</f>
        <v>206</v>
      </c>
      <c r="G52" s="95">
        <f>IF(ISERROR(VLOOKUP(B52,Données!$A$3:$T$2000,12,FALSE)),0,VLOOKUP(B52,Données!$A$3:$T$2000,12,FALSE))</f>
        <v>0</v>
      </c>
      <c r="H52" s="37">
        <f>IF(((D52+5)-'Calcul Masse Salariale'!$B$1)&lt;=0,0,(D52+5)-'Calcul Masse Salariale'!$B$1)</f>
        <v>0</v>
      </c>
      <c r="I52" s="39"/>
    </row>
    <row r="53" spans="1:9" ht="15.75" x14ac:dyDescent="0.25">
      <c r="A53" s="175"/>
      <c r="B53" s="89"/>
      <c r="C53" s="86" t="str">
        <f>IF(ISERROR(VLOOKUP(B53,Données!$A$3:$W$2000,23,FALSE)),"",VLOOKUP(B53,Données!$A$3:$W$2000,23,FALSE))</f>
        <v/>
      </c>
      <c r="D53" s="51"/>
      <c r="E53" s="92">
        <f>IF(ISERROR(VLOOKUP(B53,Données!$A$3:$T$2000,11,FALSE)),0,VLOOKUP(B53,Données!$A$3:$T$2000,11,FALSE))</f>
        <v>0</v>
      </c>
      <c r="F53" s="37">
        <f>VALUE(COUNTIF(Validation!$A$2:$H$64,B53))-1</f>
        <v>206</v>
      </c>
      <c r="G53" s="95">
        <f>IF(ISERROR(VLOOKUP(B53,Données!$A$3:$T$2000,12,FALSE)),0,VLOOKUP(B53,Données!$A$3:$T$2000,12,FALSE))</f>
        <v>0</v>
      </c>
      <c r="H53" s="37">
        <f>IF(((D53+5)-'Calcul Masse Salariale'!$B$1)&lt;=0,0,(D53+5)-'Calcul Masse Salariale'!$B$1)</f>
        <v>0</v>
      </c>
      <c r="I53" s="39"/>
    </row>
    <row r="54" spans="1:9" ht="15.75" x14ac:dyDescent="0.25">
      <c r="A54" s="175"/>
      <c r="B54" s="89"/>
      <c r="C54" s="86" t="str">
        <f>IF(ISERROR(VLOOKUP(B54,Données!$A$3:$W$2000,23,FALSE)),"",VLOOKUP(B54,Données!$A$3:$W$2000,23,FALSE))</f>
        <v/>
      </c>
      <c r="D54" s="51"/>
      <c r="E54" s="92">
        <f>IF(ISERROR(VLOOKUP(B54,Données!$A$3:$T$2000,11,FALSE)),0,VLOOKUP(B54,Données!$A$3:$T$2000,11,FALSE))</f>
        <v>0</v>
      </c>
      <c r="F54" s="37">
        <f>VALUE(COUNTIF(Validation!$A$2:$H$64,B54))-1</f>
        <v>206</v>
      </c>
      <c r="G54" s="95">
        <f>IF(ISERROR(VLOOKUP(B54,Données!$A$3:$T$2000,12,FALSE)),0,VLOOKUP(B54,Données!$A$3:$T$2000,12,FALSE))</f>
        <v>0</v>
      </c>
      <c r="H54" s="37">
        <f>IF(((D54+5)-'Calcul Masse Salariale'!$B$1)&lt;=0,0,(D54+5)-'Calcul Masse Salariale'!$B$1)</f>
        <v>0</v>
      </c>
      <c r="I54" s="39"/>
    </row>
    <row r="55" spans="1:9" ht="15.75" x14ac:dyDescent="0.25">
      <c r="A55" s="175"/>
      <c r="B55" s="89"/>
      <c r="C55" s="86" t="str">
        <f>IF(ISERROR(VLOOKUP(B55,Données!$A$3:$W$2000,23,FALSE)),"",VLOOKUP(B55,Données!$A$3:$W$2000,23,FALSE))</f>
        <v/>
      </c>
      <c r="D55" s="51"/>
      <c r="E55" s="92">
        <f>IF(ISERROR(VLOOKUP(B55,Données!$A$3:$T$2000,11,FALSE)),0,VLOOKUP(B55,Données!$A$3:$T$2000,11,FALSE))</f>
        <v>0</v>
      </c>
      <c r="F55" s="37">
        <f>VALUE(COUNTIF(Validation!$A$2:$H$64,B55))-1</f>
        <v>206</v>
      </c>
      <c r="G55" s="95">
        <f>IF(ISERROR(VLOOKUP(B55,Données!$A$3:$T$2000,12,FALSE)),0,VLOOKUP(B55,Données!$A$3:$T$2000,12,FALSE))</f>
        <v>0</v>
      </c>
      <c r="H55" s="37">
        <f>IF(((D55+5)-'Calcul Masse Salariale'!$B$1)&lt;=0,0,(D55+5)-'Calcul Masse Salariale'!$B$1)</f>
        <v>0</v>
      </c>
      <c r="I55" s="39"/>
    </row>
    <row r="56" spans="1:9" ht="15.75" x14ac:dyDescent="0.25">
      <c r="A56" s="175"/>
      <c r="B56" s="37"/>
      <c r="C56" s="86" t="str">
        <f>IF(ISERROR(VLOOKUP(B56,Données!$A$3:$W$2000,23,FALSE)),"",VLOOKUP(B56,Données!$A$3:$W$2000,23,FALSE))</f>
        <v/>
      </c>
      <c r="D56" s="37"/>
      <c r="E56" s="92">
        <f>IF(ISERROR(VLOOKUP(B56,Données!$A$3:$T$2000,11,FALSE)),0,VLOOKUP(B56,Données!$A$3:$T$2000,11,FALSE))</f>
        <v>0</v>
      </c>
      <c r="F56" s="37">
        <f>VALUE(COUNTIF(Validation!$A$2:$H$64,B56))-1</f>
        <v>206</v>
      </c>
      <c r="G56" s="95">
        <f>IF(ISERROR(VLOOKUP(B56,Données!$A$3:$T$2000,12,FALSE)),0,VLOOKUP(B56,Données!$A$3:$T$2000,12,FALSE))</f>
        <v>0</v>
      </c>
      <c r="H56" s="37">
        <f>IF(((D56+5)-'Calcul Masse Salariale'!$B$1)&lt;=0,0,(D56+5)-'Calcul Masse Salariale'!$B$1)</f>
        <v>0</v>
      </c>
      <c r="I56" s="39"/>
    </row>
    <row r="57" spans="1:9" ht="15.75" x14ac:dyDescent="0.25">
      <c r="A57" s="175"/>
      <c r="B57" s="37"/>
      <c r="C57" s="86" t="str">
        <f>IF(ISERROR(VLOOKUP(B57,Données!$A$3:$W$2000,23,FALSE)),"",VLOOKUP(B57,Données!$A$3:$W$2000,23,FALSE))</f>
        <v/>
      </c>
      <c r="D57" s="37"/>
      <c r="E57" s="92">
        <f>IF(ISERROR(VLOOKUP(B57,Données!$A$3:$T$2000,11,FALSE)),0,VLOOKUP(B57,Données!$A$3:$T$2000,11,FALSE))</f>
        <v>0</v>
      </c>
      <c r="F57" s="37">
        <f>VALUE(COUNTIF(Validation!$A$2:$H$64,B57))-1</f>
        <v>206</v>
      </c>
      <c r="G57" s="95">
        <f>IF(ISERROR(VLOOKUP(B57,Données!$A$3:$T$2000,12,FALSE)),0,VLOOKUP(B57,Données!$A$3:$T$2000,12,FALSE))</f>
        <v>0</v>
      </c>
      <c r="H57" s="37">
        <f>IF(((D57+5)-'Calcul Masse Salariale'!$B$1)&lt;=0,0,(D57+5)-'Calcul Masse Salariale'!$B$1)</f>
        <v>0</v>
      </c>
      <c r="I57" s="39"/>
    </row>
    <row r="58" spans="1:9" ht="15.75" x14ac:dyDescent="0.25">
      <c r="A58" s="175"/>
      <c r="B58" s="37"/>
      <c r="C58" s="86" t="str">
        <f>IF(ISERROR(VLOOKUP(B58,Données!$A$3:$W$2000,23,FALSE)),"",VLOOKUP(B58,Données!$A$3:$W$2000,23,FALSE))</f>
        <v/>
      </c>
      <c r="D58" s="37"/>
      <c r="E58" s="92">
        <f>IF(ISERROR(VLOOKUP(B58,Données!$A$3:$T$2000,11,FALSE)),0,VLOOKUP(B58,Données!$A$3:$T$2000,11,FALSE))</f>
        <v>0</v>
      </c>
      <c r="F58" s="37">
        <f>VALUE(COUNTIF(Validation!$A$2:$H$64,B58))-1</f>
        <v>206</v>
      </c>
      <c r="G58" s="95">
        <f>IF(ISERROR(VLOOKUP(B58,Données!$A$3:$T$2000,12,FALSE)),0,VLOOKUP(B58,Données!$A$3:$T$2000,12,FALSE))</f>
        <v>0</v>
      </c>
      <c r="H58" s="37">
        <f>IF(((D58+5)-'Calcul Masse Salariale'!$B$1)&lt;=0,0,(D58+5)-'Calcul Masse Salariale'!$B$1)</f>
        <v>0</v>
      </c>
      <c r="I58" s="39"/>
    </row>
    <row r="59" spans="1:9" ht="15.75" x14ac:dyDescent="0.25">
      <c r="A59" s="175"/>
      <c r="B59" s="37"/>
      <c r="C59" s="86" t="str">
        <f>IF(ISERROR(VLOOKUP(B59,Données!$A$3:$W$2000,23,FALSE)),"",VLOOKUP(B59,Données!$A$3:$W$2000,23,FALSE))</f>
        <v/>
      </c>
      <c r="D59" s="37"/>
      <c r="E59" s="92">
        <f>IF(ISERROR(VLOOKUP(B59,Données!$A$3:$T$2000,11,FALSE)),0,VLOOKUP(B59,Données!$A$3:$T$2000,11,FALSE))</f>
        <v>0</v>
      </c>
      <c r="F59" s="37">
        <f>VALUE(COUNTIF(Validation!$A$2:$H$64,B59))-1</f>
        <v>206</v>
      </c>
      <c r="G59" s="95">
        <f>IF(ISERROR(VLOOKUP(B59,Données!$A$3:$T$2000,12,FALSE)),0,VLOOKUP(B59,Données!$A$3:$T$2000,12,FALSE))</f>
        <v>0</v>
      </c>
      <c r="H59" s="37">
        <f>IF(((D59+5)-'Calcul Masse Salariale'!$B$1)&lt;=0,0,(D59+5)-'Calcul Masse Salariale'!$B$1)</f>
        <v>0</v>
      </c>
      <c r="I59" s="39"/>
    </row>
    <row r="60" spans="1:9" ht="15.75" x14ac:dyDescent="0.25">
      <c r="A60" s="175"/>
      <c r="B60" s="37"/>
      <c r="C60" s="86" t="str">
        <f>IF(ISERROR(VLOOKUP(B60,Données!$A$3:$W$2000,23,FALSE)),"",VLOOKUP(B60,Données!$A$3:$W$2000,23,FALSE))</f>
        <v/>
      </c>
      <c r="D60" s="37"/>
      <c r="E60" s="92">
        <f>IF(ISERROR(VLOOKUP(B60,Données!$A$3:$T$2000,11,FALSE)),0,VLOOKUP(B60,Données!$A$3:$T$2000,11,FALSE))</f>
        <v>0</v>
      </c>
      <c r="F60" s="37">
        <f>VALUE(COUNTIF(Validation!$A$2:$H$64,B60))-1</f>
        <v>206</v>
      </c>
      <c r="G60" s="95">
        <f>IF(ISERROR(VLOOKUP(B60,Données!$A$3:$T$2000,12,FALSE)),0,VLOOKUP(B60,Données!$A$3:$T$2000,12,FALSE))</f>
        <v>0</v>
      </c>
      <c r="H60" s="37">
        <f>IF(((D60+5)-'Calcul Masse Salariale'!$B$1)&lt;=0,0,(D60+5)-'Calcul Masse Salariale'!$B$1)</f>
        <v>0</v>
      </c>
      <c r="I60" s="39"/>
    </row>
    <row r="61" spans="1:9" ht="15.75" x14ac:dyDescent="0.25">
      <c r="A61" s="175"/>
      <c r="B61" s="37"/>
      <c r="C61" s="86" t="str">
        <f>IF(ISERROR(VLOOKUP(B61,Données!$A$3:$W$2000,23,FALSE)),"",VLOOKUP(B61,Données!$A$3:$W$2000,23,FALSE))</f>
        <v/>
      </c>
      <c r="D61" s="37"/>
      <c r="E61" s="92">
        <f>IF(ISERROR(VLOOKUP(B61,Données!$A$3:$T$2000,11,FALSE)),0,VLOOKUP(B61,Données!$A$3:$T$2000,11,FALSE))</f>
        <v>0</v>
      </c>
      <c r="F61" s="37">
        <f>VALUE(COUNTIF(Validation!$A$2:$H$64,B61))-1</f>
        <v>206</v>
      </c>
      <c r="G61" s="95">
        <f>IF(ISERROR(VLOOKUP(B61,Données!$A$3:$T$2000,12,FALSE)),0,VLOOKUP(B61,Données!$A$3:$T$2000,12,FALSE))</f>
        <v>0</v>
      </c>
      <c r="H61" s="37">
        <f>IF(((D61+5)-'Calcul Masse Salariale'!$B$1)&lt;=0,0,(D61+5)-'Calcul Masse Salariale'!$B$1)</f>
        <v>0</v>
      </c>
      <c r="I61" s="39"/>
    </row>
    <row r="62" spans="1:9" ht="15.75" x14ac:dyDescent="0.25">
      <c r="A62" s="175"/>
      <c r="B62" s="37"/>
      <c r="C62" s="86" t="str">
        <f>IF(ISERROR(VLOOKUP(B62,Données!$A$3:$W$2000,23,FALSE)),"",VLOOKUP(B62,Données!$A$3:$W$2000,23,FALSE))</f>
        <v/>
      </c>
      <c r="D62" s="37"/>
      <c r="E62" s="92">
        <f>IF(ISERROR(VLOOKUP(B62,Données!$A$3:$T$2000,11,FALSE)),0,VLOOKUP(B62,Données!$A$3:$T$2000,11,FALSE))</f>
        <v>0</v>
      </c>
      <c r="F62" s="37">
        <f>VALUE(COUNTIF(Validation!$A$2:$H$64,B62))-1</f>
        <v>206</v>
      </c>
      <c r="G62" s="95">
        <f>IF(ISERROR(VLOOKUP(B62,Données!$A$3:$T$2000,12,FALSE)),0,VLOOKUP(B62,Données!$A$3:$T$2000,12,FALSE))</f>
        <v>0</v>
      </c>
      <c r="H62" s="37">
        <f>IF(((D62+5)-'Calcul Masse Salariale'!$B$1)&lt;=0,0,(D62+5)-'Calcul Masse Salariale'!$B$1)</f>
        <v>0</v>
      </c>
      <c r="I62" s="39"/>
    </row>
    <row r="63" spans="1:9" ht="15.75" x14ac:dyDescent="0.25">
      <c r="A63" s="175"/>
      <c r="B63" s="37"/>
      <c r="C63" s="86" t="str">
        <f>IF(ISERROR(VLOOKUP(B63,Données!$A$3:$W$2000,23,FALSE)),"",VLOOKUP(B63,Données!$A$3:$W$2000,23,FALSE))</f>
        <v/>
      </c>
      <c r="D63" s="37"/>
      <c r="E63" s="92">
        <f>IF(ISERROR(VLOOKUP(B63,Données!$A$3:$T$2000,11,FALSE)),0,VLOOKUP(B63,Données!$A$3:$T$2000,11,FALSE))</f>
        <v>0</v>
      </c>
      <c r="F63" s="37">
        <f>VALUE(COUNTIF(Validation!$A$2:$H$64,B63))-1</f>
        <v>206</v>
      </c>
      <c r="G63" s="95">
        <f>IF(ISERROR(VLOOKUP(B63,Données!$A$3:$T$2000,12,FALSE)),0,VLOOKUP(B63,Données!$A$3:$T$2000,12,FALSE))</f>
        <v>0</v>
      </c>
      <c r="H63" s="37">
        <f>IF(((D63+5)-'Calcul Masse Salariale'!$B$1)&lt;=0,0,(D63+5)-'Calcul Masse Salariale'!$B$1)</f>
        <v>0</v>
      </c>
      <c r="I63" s="39"/>
    </row>
    <row r="64" spans="1:9" ht="15.75" x14ac:dyDescent="0.25">
      <c r="A64" s="175"/>
      <c r="B64" s="37"/>
      <c r="C64" s="86" t="str">
        <f>IF(ISERROR(VLOOKUP(B64,Données!$A$3:$W$2000,23,FALSE)),"",VLOOKUP(B64,Données!$A$3:$W$2000,23,FALSE))</f>
        <v/>
      </c>
      <c r="D64" s="37"/>
      <c r="E64" s="92">
        <f>IF(ISERROR(VLOOKUP(B64,Données!$A$3:$T$2000,11,FALSE)),0,VLOOKUP(B64,Données!$A$3:$T$2000,11,FALSE))</f>
        <v>0</v>
      </c>
      <c r="F64" s="37">
        <f>VALUE(COUNTIF(Validation!$A$2:$H$64,B64))-1</f>
        <v>206</v>
      </c>
      <c r="G64" s="95">
        <f>IF(ISERROR(VLOOKUP(B64,Données!$A$3:$T$2000,12,FALSE)),0,VLOOKUP(B64,Données!$A$3:$T$2000,12,FALSE))</f>
        <v>0</v>
      </c>
      <c r="H64" s="37">
        <f>IF(((D64+5)-'Calcul Masse Salariale'!$B$1)&lt;=0,0,(D64+5)-'Calcul Masse Salariale'!$B$1)</f>
        <v>0</v>
      </c>
      <c r="I64" s="39"/>
    </row>
    <row r="65" spans="1:9" ht="15.75" x14ac:dyDescent="0.25">
      <c r="A65" s="175"/>
      <c r="B65" s="37"/>
      <c r="C65" s="86" t="str">
        <f>IF(ISERROR(VLOOKUP(B65,Données!$A$3:$W$2000,23,FALSE)),"",VLOOKUP(B65,Données!$A$3:$W$2000,23,FALSE))</f>
        <v/>
      </c>
      <c r="D65" s="37"/>
      <c r="E65" s="92">
        <f>IF(ISERROR(VLOOKUP(B65,Données!$A$3:$T$2000,11,FALSE)),0,VLOOKUP(B65,Données!$A$3:$T$2000,11,FALSE))</f>
        <v>0</v>
      </c>
      <c r="F65" s="37">
        <f>VALUE(COUNTIF(Validation!$A$2:$H$64,B65))-1</f>
        <v>206</v>
      </c>
      <c r="G65" s="95">
        <f>IF(ISERROR(VLOOKUP(B65,Données!$A$3:$T$2000,12,FALSE)),0,VLOOKUP(B65,Données!$A$3:$T$2000,12,FALSE))</f>
        <v>0</v>
      </c>
      <c r="H65" s="37">
        <f>IF(((D65+5)-'Calcul Masse Salariale'!$B$1)&lt;=0,0,(D65+5)-'Calcul Masse Salariale'!$B$1)</f>
        <v>0</v>
      </c>
      <c r="I65" s="39"/>
    </row>
    <row r="66" spans="1:9" ht="15.75" x14ac:dyDescent="0.25">
      <c r="A66" s="175"/>
      <c r="B66" s="37"/>
      <c r="C66" s="86" t="str">
        <f>IF(ISERROR(VLOOKUP(B66,Données!$A$3:$W$2000,23,FALSE)),"",VLOOKUP(B66,Données!$A$3:$W$2000,23,FALSE))</f>
        <v/>
      </c>
      <c r="D66" s="37"/>
      <c r="E66" s="92">
        <f>IF(ISERROR(VLOOKUP(B66,Données!$A$3:$T$2000,11,FALSE)),0,VLOOKUP(B66,Données!$A$3:$T$2000,11,FALSE))</f>
        <v>0</v>
      </c>
      <c r="F66" s="37">
        <f>VALUE(COUNTIF(Validation!$A$2:$H$64,B66))-1</f>
        <v>206</v>
      </c>
      <c r="G66" s="95">
        <f>IF(ISERROR(VLOOKUP(B66,Données!$A$3:$T$2000,12,FALSE)),0,VLOOKUP(B66,Données!$A$3:$T$2000,12,FALSE))</f>
        <v>0</v>
      </c>
      <c r="H66" s="37">
        <f>IF(((D66+5)-'Calcul Masse Salariale'!$B$1)&lt;=0,0,(D66+5)-'Calcul Masse Salariale'!$B$1)</f>
        <v>0</v>
      </c>
      <c r="I66" s="39"/>
    </row>
    <row r="67" spans="1:9" ht="15.75" x14ac:dyDescent="0.25">
      <c r="A67" s="175"/>
      <c r="B67" s="37"/>
      <c r="C67" s="86" t="str">
        <f>IF(ISERROR(VLOOKUP(B67,Données!$A$3:$W$2000,23,FALSE)),"",VLOOKUP(B67,Données!$A$3:$W$2000,23,FALSE))</f>
        <v/>
      </c>
      <c r="D67" s="37"/>
      <c r="E67" s="92">
        <f>IF(ISERROR(VLOOKUP(B67,Données!$A$3:$T$2000,11,FALSE)),0,VLOOKUP(B67,Données!$A$3:$T$2000,11,FALSE))</f>
        <v>0</v>
      </c>
      <c r="F67" s="37">
        <f>VALUE(COUNTIF(Validation!$A$2:$H$64,B67))-1</f>
        <v>206</v>
      </c>
      <c r="G67" s="95">
        <f>IF(ISERROR(VLOOKUP(B67,Données!$A$3:$T$2000,12,FALSE)),0,VLOOKUP(B67,Données!$A$3:$T$2000,12,FALSE))</f>
        <v>0</v>
      </c>
      <c r="H67" s="37">
        <f>IF(((D67+5)-'Calcul Masse Salariale'!$B$1)&lt;=0,0,(D67+5)-'Calcul Masse Salariale'!$B$1)</f>
        <v>0</v>
      </c>
      <c r="I67" s="39"/>
    </row>
    <row r="68" spans="1:9" ht="15.75" x14ac:dyDescent="0.25">
      <c r="A68" s="175"/>
      <c r="B68" s="37"/>
      <c r="C68" s="86" t="str">
        <f>IF(ISERROR(VLOOKUP(B68,Données!$A$3:$W$2000,23,FALSE)),"",VLOOKUP(B68,Données!$A$3:$W$2000,23,FALSE))</f>
        <v/>
      </c>
      <c r="D68" s="37"/>
      <c r="E68" s="92">
        <f>IF(ISERROR(VLOOKUP(B68,Données!$A$3:$T$2000,11,FALSE)),0,VLOOKUP(B68,Données!$A$3:$T$2000,11,FALSE))</f>
        <v>0</v>
      </c>
      <c r="F68" s="37">
        <f>VALUE(COUNTIF(Validation!$A$2:$H$64,B68))-1</f>
        <v>206</v>
      </c>
      <c r="G68" s="95">
        <f>IF(ISERROR(VLOOKUP(B68,Données!$A$3:$T$2000,12,FALSE)),0,VLOOKUP(B68,Données!$A$3:$T$2000,12,FALSE))</f>
        <v>0</v>
      </c>
      <c r="H68" s="37">
        <f>IF(((D68+5)-'Calcul Masse Salariale'!$B$1)&lt;=0,0,(D68+5)-'Calcul Masse Salariale'!$B$1)</f>
        <v>0</v>
      </c>
      <c r="I68" s="39"/>
    </row>
    <row r="69" spans="1:9" ht="15.75" x14ac:dyDescent="0.25">
      <c r="A69" s="175"/>
      <c r="B69" s="37"/>
      <c r="C69" s="86" t="str">
        <f>IF(ISERROR(VLOOKUP(B69,Données!$A$3:$W$2000,23,FALSE)),"",VLOOKUP(B69,Données!$A$3:$W$2000,23,FALSE))</f>
        <v/>
      </c>
      <c r="D69" s="37"/>
      <c r="E69" s="92">
        <f>IF(ISERROR(VLOOKUP(B69,Données!$A$3:$T$2000,11,FALSE)),0,VLOOKUP(B69,Données!$A$3:$T$2000,11,FALSE))</f>
        <v>0</v>
      </c>
      <c r="F69" s="37">
        <f>VALUE(COUNTIF(Validation!$A$2:$H$64,B69))-1</f>
        <v>206</v>
      </c>
      <c r="G69" s="95">
        <f>IF(ISERROR(VLOOKUP(B69,Données!$A$3:$T$2000,12,FALSE)),0,VLOOKUP(B69,Données!$A$3:$T$2000,12,FALSE))</f>
        <v>0</v>
      </c>
      <c r="H69" s="37">
        <f>IF(((D69+5)-'Calcul Masse Salariale'!$B$1)&lt;=0,0,(D69+5)-'Calcul Masse Salariale'!$B$1)</f>
        <v>0</v>
      </c>
      <c r="I69" s="39"/>
    </row>
    <row r="70" spans="1:9" ht="15.75" x14ac:dyDescent="0.25">
      <c r="A70" s="175"/>
      <c r="B70" s="37"/>
      <c r="C70" s="86" t="str">
        <f>IF(ISERROR(VLOOKUP(B70,Données!$A$3:$W$2000,23,FALSE)),"",VLOOKUP(B70,Données!$A$3:$W$2000,23,FALSE))</f>
        <v/>
      </c>
      <c r="D70" s="37"/>
      <c r="E70" s="92">
        <f>IF(ISERROR(VLOOKUP(B70,Données!$A$3:$T$2000,11,FALSE)),0,VLOOKUP(B70,Données!$A$3:$T$2000,11,FALSE))</f>
        <v>0</v>
      </c>
      <c r="F70" s="37">
        <f>VALUE(COUNTIF(Validation!$A$2:$H$64,B70))-1</f>
        <v>206</v>
      </c>
      <c r="G70" s="95">
        <f>IF(ISERROR(VLOOKUP(B70,Données!$A$3:$T$2000,12,FALSE)),0,VLOOKUP(B70,Données!$A$3:$T$2000,12,FALSE))</f>
        <v>0</v>
      </c>
      <c r="H70" s="37">
        <f>IF(((D70+5)-'Calcul Masse Salariale'!$B$1)&lt;=0,0,(D70+5)-'Calcul Masse Salariale'!$B$1)</f>
        <v>0</v>
      </c>
      <c r="I70" s="39"/>
    </row>
    <row r="71" spans="1:9" ht="15.75" x14ac:dyDescent="0.25">
      <c r="A71" s="175"/>
      <c r="B71" s="37"/>
      <c r="C71" s="86" t="str">
        <f>IF(ISERROR(VLOOKUP(B71,Données!$A$3:$W$2000,23,FALSE)),"",VLOOKUP(B71,Données!$A$3:$W$2000,23,FALSE))</f>
        <v/>
      </c>
      <c r="D71" s="37"/>
      <c r="E71" s="92">
        <f>IF(ISERROR(VLOOKUP(B71,Données!$A$3:$T$2000,11,FALSE)),0,VLOOKUP(B71,Données!$A$3:$T$2000,11,FALSE))</f>
        <v>0</v>
      </c>
      <c r="F71" s="37">
        <f>VALUE(COUNTIF(Validation!$A$2:$H$64,B71))-1</f>
        <v>206</v>
      </c>
      <c r="G71" s="95">
        <f>IF(ISERROR(VLOOKUP(B71,Données!$A$3:$T$2000,12,FALSE)),0,VLOOKUP(B71,Données!$A$3:$T$2000,12,FALSE))</f>
        <v>0</v>
      </c>
      <c r="H71" s="37">
        <f>IF(((D71+5)-'Calcul Masse Salariale'!$B$1)&lt;=0,0,(D71+5)-'Calcul Masse Salariale'!$B$1)</f>
        <v>0</v>
      </c>
      <c r="I71" s="39"/>
    </row>
    <row r="72" spans="1:9" ht="15.75" x14ac:dyDescent="0.25">
      <c r="A72" s="175"/>
      <c r="B72" s="37"/>
      <c r="C72" s="86" t="str">
        <f>IF(ISERROR(VLOOKUP(B72,Données!$A$3:$W$2000,23,FALSE)),"",VLOOKUP(B72,Données!$A$3:$W$2000,23,FALSE))</f>
        <v/>
      </c>
      <c r="D72" s="37"/>
      <c r="E72" s="92">
        <f>IF(ISERROR(VLOOKUP(B72,Données!$A$3:$T$2000,11,FALSE)),0,VLOOKUP(B72,Données!$A$3:$T$2000,11,FALSE))</f>
        <v>0</v>
      </c>
      <c r="F72" s="37">
        <f>VALUE(COUNTIF(Validation!$A$2:$H$64,B72))-1</f>
        <v>206</v>
      </c>
      <c r="G72" s="95">
        <f>IF(ISERROR(VLOOKUP(B72,Données!$A$3:$T$2000,12,FALSE)),0,VLOOKUP(B72,Données!$A$3:$T$2000,12,FALSE))</f>
        <v>0</v>
      </c>
      <c r="H72" s="37">
        <f>IF(((D72+5)-'Calcul Masse Salariale'!$B$1)&lt;=0,0,(D72+5)-'Calcul Masse Salariale'!$B$1)</f>
        <v>0</v>
      </c>
      <c r="I72" s="39"/>
    </row>
    <row r="73" spans="1:9" ht="15.75" x14ac:dyDescent="0.25">
      <c r="A73" s="175"/>
      <c r="B73" s="37"/>
      <c r="C73" s="86" t="str">
        <f>IF(ISERROR(VLOOKUP(B73,Données!$A$3:$W$2000,23,FALSE)),"",VLOOKUP(B73,Données!$A$3:$W$2000,23,FALSE))</f>
        <v/>
      </c>
      <c r="D73" s="37"/>
      <c r="E73" s="92">
        <f>IF(ISERROR(VLOOKUP(B73,Données!$A$3:$T$2000,11,FALSE)),0,VLOOKUP(B73,Données!$A$3:$T$2000,11,FALSE))</f>
        <v>0</v>
      </c>
      <c r="F73" s="37">
        <f>VALUE(COUNTIF(Validation!$A$2:$H$64,B73))-1</f>
        <v>206</v>
      </c>
      <c r="G73" s="95">
        <f>IF(ISERROR(VLOOKUP(B73,Données!$A$3:$T$2000,12,FALSE)),0,VLOOKUP(B73,Données!$A$3:$T$2000,12,FALSE))</f>
        <v>0</v>
      </c>
      <c r="H73" s="37">
        <f>IF(((D73+5)-'Calcul Masse Salariale'!$B$1)&lt;=0,0,(D73+5)-'Calcul Masse Salariale'!$B$1)</f>
        <v>0</v>
      </c>
      <c r="I73" s="39"/>
    </row>
    <row r="74" spans="1:9" x14ac:dyDescent="0.25">
      <c r="A74" s="28"/>
      <c r="C74" s="62"/>
      <c r="E74" s="92"/>
      <c r="F74" s="100"/>
      <c r="G74" s="64"/>
      <c r="I74" s="39"/>
    </row>
    <row r="75" spans="1:9" x14ac:dyDescent="0.25">
      <c r="A75" s="28"/>
      <c r="I75" s="39"/>
    </row>
    <row r="76" spans="1:9" x14ac:dyDescent="0.25">
      <c r="A76" s="28"/>
    </row>
    <row r="77" spans="1:9" x14ac:dyDescent="0.25">
      <c r="A77" s="28"/>
    </row>
    <row r="78" spans="1:9" x14ac:dyDescent="0.25">
      <c r="A78" s="28"/>
    </row>
    <row r="79" spans="1:9" x14ac:dyDescent="0.25">
      <c r="A79" s="28"/>
    </row>
  </sheetData>
  <mergeCells count="14">
    <mergeCell ref="F36:H36"/>
    <mergeCell ref="A39:A73"/>
    <mergeCell ref="A21:A22"/>
    <mergeCell ref="A23:A30"/>
    <mergeCell ref="A31:D31"/>
    <mergeCell ref="A32:D32"/>
    <mergeCell ref="A35:A36"/>
    <mergeCell ref="C36:D36"/>
    <mergeCell ref="A15:A20"/>
    <mergeCell ref="A1:B1"/>
    <mergeCell ref="O1:W1"/>
    <mergeCell ref="A2:A14"/>
    <mergeCell ref="O2:Q2"/>
    <mergeCell ref="R2:T2"/>
  </mergeCells>
  <conditionalFormatting sqref="F3:F30">
    <cfRule type="iconSet" priority="6">
      <iconSet iconSet="3Symbols" showValue="0" reverse="1">
        <cfvo type="percent" val="0"/>
        <cfvo type="num" val="0.5" gte="0"/>
        <cfvo type="num" val="1"/>
      </iconSet>
    </cfRule>
  </conditionalFormatting>
  <conditionalFormatting sqref="G3:G30">
    <cfRule type="expression" dxfId="11" priority="4">
      <formula>(E3&lt;&gt;G3)</formula>
    </cfRule>
  </conditionalFormatting>
  <conditionalFormatting sqref="F35">
    <cfRule type="iconSet" priority="3">
      <iconSet iconSet="3Symbols" showValue="0" reverse="1">
        <cfvo type="percent" val="0"/>
        <cfvo type="num" val="0.5" gte="0"/>
        <cfvo type="num" val="1"/>
      </iconSet>
    </cfRule>
  </conditionalFormatting>
  <conditionalFormatting sqref="F49:F73">
    <cfRule type="iconSet" priority="7">
      <iconSet iconSet="3Flags" showValue="0">
        <cfvo type="percent" val="0"/>
        <cfvo type="num" val="1"/>
        <cfvo type="num" val="2"/>
      </iconSet>
    </cfRule>
  </conditionalFormatting>
  <conditionalFormatting sqref="F39:F48">
    <cfRule type="iconSet" priority="8">
      <iconSet iconSet="3Flags" showValue="0">
        <cfvo type="percent" val="0"/>
        <cfvo type="num" val="1"/>
        <cfvo type="num" val="2"/>
      </iconSet>
    </cfRule>
  </conditionalFormatting>
  <conditionalFormatting sqref="G39:G73">
    <cfRule type="expression" dxfId="10" priority="1">
      <formula>(E39&lt;&gt;G39)</formula>
    </cfRule>
  </conditionalFormatting>
  <dataValidations count="5">
    <dataValidation type="list" allowBlank="1" showInputMessage="1" sqref="B3:B30 B35 B39:B73 P74:Q74 R4:R74 S74 U74 O4:O74">
      <formula1>Liste_joueurs</formula1>
    </dataValidation>
    <dataValidation type="list" allowBlank="1" showInputMessage="1" showErrorMessage="1" sqref="N4:N74">
      <formula1>Statut_echange</formula1>
    </dataValidation>
    <dataValidation type="list" allowBlank="1" showInputMessage="1" showErrorMessage="1" sqref="D39:D73 K2:K8 T4:T74 Q4:Q73 K10:K32">
      <formula1>Liste_année</formula1>
    </dataValidation>
    <dataValidation type="list" allowBlank="1" showInputMessage="1" showErrorMessage="1" sqref="J2:J8 J10:J32 S4:S73 P4:P73">
      <formula1>Liste_ronde</formula1>
    </dataValidation>
    <dataValidation type="list" allowBlank="1" showInputMessage="1" showErrorMessage="1" sqref="L2:L8 U4:U73 L10:L33">
      <formula1>Liste_poolers</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5" id="{2A0E18D8-4C21-4954-BF7D-52913C29319B}">
            <x14:iconSet iconSet="3Stars" showValue="0" custom="1">
              <x14:cfvo type="percent">
                <xm:f>0</xm:f>
              </x14:cfvo>
              <x14:cfvo type="num">
                <xm:f>0</xm:f>
              </x14:cfvo>
              <x14:cfvo type="num">
                <xm:f>1</xm:f>
              </x14:cfvo>
              <x14:cfIcon iconSet="NoIcons" iconId="0"/>
              <x14:cfIcon iconSet="NoIcons" iconId="0"/>
              <x14:cfIcon iconSet="3Stars" iconId="2"/>
            </x14:iconSet>
          </x14:cfRule>
          <xm:sqref>C3:C30</xm:sqref>
        </x14:conditionalFormatting>
        <x14:conditionalFormatting xmlns:xm="http://schemas.microsoft.com/office/excel/2006/main">
          <x14:cfRule type="iconSet" priority="2" id="{BD2A7A1B-D6BB-4B75-86F5-9383894283CB}">
            <x14:iconSet iconSet="3Stars" showValue="0" custom="1">
              <x14:cfvo type="percent">
                <xm:f>0</xm:f>
              </x14:cfvo>
              <x14:cfvo type="num">
                <xm:f>0</xm:f>
              </x14:cfvo>
              <x14:cfvo type="num">
                <xm:f>1</xm:f>
              </x14:cfvo>
              <x14:cfIcon iconSet="NoIcons" iconId="0"/>
              <x14:cfIcon iconSet="NoIcons" iconId="0"/>
              <x14:cfIcon iconSet="3Stars" iconId="2"/>
            </x14:iconSet>
          </x14:cfRule>
          <xm:sqref>C39:C73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7"/>
  <dimension ref="A1:AB79"/>
  <sheetViews>
    <sheetView zoomScale="85" zoomScaleNormal="85" workbookViewId="0">
      <selection activeCell="B57" sqref="B57"/>
    </sheetView>
  </sheetViews>
  <sheetFormatPr baseColWidth="10" defaultColWidth="11.42578125" defaultRowHeight="15" x14ac:dyDescent="0.25"/>
  <cols>
    <col min="1" max="1" width="12.42578125" style="40" customWidth="1"/>
    <col min="2" max="2" width="32.85546875" style="40" customWidth="1"/>
    <col min="3" max="3" width="4" style="51" bestFit="1" customWidth="1"/>
    <col min="4" max="4" width="13.140625" style="40" bestFit="1" customWidth="1"/>
    <col min="5" max="5" width="25.7109375" style="40" bestFit="1" customWidth="1"/>
    <col min="6" max="6" width="15.42578125" style="57" bestFit="1" customWidth="1"/>
    <col min="7" max="7" width="23.7109375" style="40" bestFit="1" customWidth="1"/>
    <col min="8" max="8" width="11.28515625" style="40" customWidth="1"/>
    <col min="9" max="9" width="2" style="40" customWidth="1"/>
    <col min="10" max="10" width="13.5703125" style="40" bestFit="1" customWidth="1"/>
    <col min="11" max="11" width="6.85546875" style="40" bestFit="1" customWidth="1"/>
    <col min="12" max="12" width="12.42578125" style="40" bestFit="1" customWidth="1"/>
    <col min="13" max="13" width="2" style="39" customWidth="1"/>
    <col min="14" max="14" width="12.85546875" style="40" customWidth="1"/>
    <col min="15" max="15" width="25.7109375" style="40" customWidth="1"/>
    <col min="16" max="16" width="6" style="40" bestFit="1" customWidth="1"/>
    <col min="17" max="17" width="6.85546875" style="40" bestFit="1" customWidth="1"/>
    <col min="18" max="18" width="25.7109375" style="40" customWidth="1"/>
    <col min="19" max="19" width="6" style="40" bestFit="1" customWidth="1"/>
    <col min="20" max="20" width="6.85546875" style="40" bestFit="1" customWidth="1"/>
    <col min="21" max="21" width="25.7109375" style="40" customWidth="1"/>
    <col min="22" max="23" width="18" style="40" customWidth="1"/>
    <col min="24" max="16384" width="11.42578125" style="40"/>
  </cols>
  <sheetData>
    <row r="1" spans="1:28" ht="21.75" thickBot="1" x14ac:dyDescent="0.4">
      <c r="A1" s="165" t="s">
        <v>41</v>
      </c>
      <c r="B1" s="165"/>
      <c r="C1" s="144"/>
      <c r="D1" s="144" t="s">
        <v>167</v>
      </c>
      <c r="E1" s="81">
        <f>SUM(E3:E30)</f>
        <v>95208291</v>
      </c>
      <c r="F1" s="144" t="s">
        <v>168</v>
      </c>
      <c r="G1" s="81">
        <f>E32</f>
        <v>6791709</v>
      </c>
      <c r="H1" s="38"/>
      <c r="I1" s="39"/>
      <c r="J1" s="146" t="s">
        <v>59</v>
      </c>
      <c r="K1" s="146" t="s">
        <v>3012</v>
      </c>
      <c r="L1" s="146" t="s">
        <v>3014</v>
      </c>
      <c r="N1" s="39"/>
      <c r="O1" s="166" t="s">
        <v>45</v>
      </c>
      <c r="P1" s="166"/>
      <c r="Q1" s="166"/>
      <c r="R1" s="166"/>
      <c r="S1" s="166"/>
      <c r="T1" s="166"/>
      <c r="U1" s="166"/>
      <c r="V1" s="166"/>
      <c r="W1" s="166"/>
      <c r="X1" s="58"/>
    </row>
    <row r="2" spans="1:28" ht="30" x14ac:dyDescent="0.3">
      <c r="A2" s="167" t="s">
        <v>38</v>
      </c>
      <c r="B2" s="41" t="s">
        <v>36</v>
      </c>
      <c r="C2" s="41" t="s">
        <v>348</v>
      </c>
      <c r="D2" s="7" t="s">
        <v>2795</v>
      </c>
      <c r="E2" s="42" t="s">
        <v>1071</v>
      </c>
      <c r="F2" s="43" t="s">
        <v>169</v>
      </c>
      <c r="G2" s="44" t="s">
        <v>2568</v>
      </c>
      <c r="H2" s="45" t="s">
        <v>2314</v>
      </c>
      <c r="I2" s="39"/>
      <c r="J2" s="28"/>
      <c r="K2" s="28"/>
      <c r="L2" s="28"/>
      <c r="N2" s="39"/>
      <c r="O2" s="174" t="s">
        <v>3018</v>
      </c>
      <c r="P2" s="174"/>
      <c r="Q2" s="174"/>
      <c r="R2" s="174" t="s">
        <v>3019</v>
      </c>
      <c r="S2" s="174"/>
      <c r="T2" s="174"/>
      <c r="U2" s="145"/>
      <c r="V2" s="145"/>
      <c r="W2" s="145"/>
    </row>
    <row r="3" spans="1:28" ht="20.25" customHeight="1" x14ac:dyDescent="0.25">
      <c r="A3" s="167"/>
      <c r="B3" s="31" t="s">
        <v>2846</v>
      </c>
      <c r="C3" s="86">
        <f>IF(ISERROR(VLOOKUP(B3,Données!$A$3:$W$2000,23,FALSE)),"",VLOOKUP(B3,Données!$A$3:$W$2000,23,FALSE))</f>
        <v>0</v>
      </c>
      <c r="D3" s="47">
        <f>IF(ISERROR(VLOOKUP(B3,Données!$A$3:$K$2000,9,FALSE)),"",VLOOKUP(B3,Données!$A$3:$K$2000,9,FALSE))</f>
        <v>32</v>
      </c>
      <c r="E3" s="48">
        <f>IF(ISERROR(VLOOKUP(B3,Données!$A$3:$T$2000,11,FALSE)),0,VLOOKUP(B3,Données!$A$3:$T$2000,11,FALSE))</f>
        <v>8700000</v>
      </c>
      <c r="F3" s="49">
        <f>VALUE(COUNTIF(Validation!$A$2:$H$64,B3))-1</f>
        <v>0</v>
      </c>
      <c r="G3" s="95">
        <f>IF(ISERROR(VLOOKUP(B3,Données!$A$3:$T$2000,12,FALSE)),0,VLOOKUP(B3,Données!$A$3:$T$2000,12,FALSE))</f>
        <v>8700000</v>
      </c>
      <c r="H3" s="50">
        <f>IF(ISERROR(VLOOKUP(B3,Données!$A$3:$T$2000,20,FALSE)),0,VLOOKUP(B3,Données!$A$3:$T$2000,20,FALSE))</f>
        <v>6</v>
      </c>
      <c r="I3" s="39"/>
      <c r="J3" s="75"/>
      <c r="K3" s="75"/>
      <c r="L3" s="28"/>
      <c r="N3" s="46" t="s">
        <v>106</v>
      </c>
      <c r="O3" s="149" t="s">
        <v>53</v>
      </c>
      <c r="P3" s="149" t="s">
        <v>3017</v>
      </c>
      <c r="Q3" s="149" t="s">
        <v>3012</v>
      </c>
      <c r="R3" s="150" t="s">
        <v>53</v>
      </c>
      <c r="S3" s="150" t="s">
        <v>3017</v>
      </c>
      <c r="T3" s="150" t="s">
        <v>3012</v>
      </c>
      <c r="U3" s="152" t="s">
        <v>3013</v>
      </c>
      <c r="V3" s="151" t="s">
        <v>46</v>
      </c>
      <c r="W3" s="151" t="s">
        <v>55</v>
      </c>
    </row>
    <row r="4" spans="1:28" ht="20.25" customHeight="1" x14ac:dyDescent="0.25">
      <c r="A4" s="167"/>
      <c r="B4" s="6" t="s">
        <v>2925</v>
      </c>
      <c r="C4" s="86">
        <f>IF(ISERROR(VLOOKUP(B4,Données!$A$3:$W$2000,23,FALSE)),"",VLOOKUP(B4,Données!$A$3:$W$2000,23,FALSE))</f>
        <v>0</v>
      </c>
      <c r="D4" s="47">
        <f>IF(ISERROR(VLOOKUP(B4,Données!$A$3:$K$2000,9,FALSE)),"",VLOOKUP(B4,Données!$A$3:$K$2000,9,FALSE))</f>
        <v>26</v>
      </c>
      <c r="E4" s="48">
        <f>IF(ISERROR(VLOOKUP(B4,Données!$A$3:$T$2000,11,FALSE)),0,VLOOKUP(B4,Données!$A$3:$T$2000,11,FALSE))</f>
        <v>5900000</v>
      </c>
      <c r="F4" s="49">
        <f>VALUE(COUNTIF(Validation!$A$2:$H$64,B4))-1</f>
        <v>0</v>
      </c>
      <c r="G4" s="95">
        <f>IF(ISERROR(VLOOKUP(B4,Données!$A$3:$T$2000,12,FALSE)),0,VLOOKUP(B4,Données!$A$3:$T$2000,12,FALSE))</f>
        <v>5900000</v>
      </c>
      <c r="H4" s="50">
        <f>IF(ISERROR(VLOOKUP(B4,Données!$A$3:$T$2000,20,FALSE)),0,VLOOKUP(B4,Données!$A$3:$T$2000,20,FALSE))</f>
        <v>7</v>
      </c>
      <c r="I4" s="39"/>
      <c r="J4" s="75"/>
      <c r="K4" s="75"/>
      <c r="L4" s="28"/>
      <c r="O4" s="61"/>
      <c r="P4" s="61"/>
      <c r="Q4" s="61"/>
      <c r="R4" s="63"/>
      <c r="S4" s="88"/>
      <c r="T4" s="88"/>
      <c r="U4" s="88"/>
      <c r="V4" s="60"/>
      <c r="W4" s="60" t="str">
        <f>IF(V4="","",V4+7)</f>
        <v/>
      </c>
    </row>
    <row r="5" spans="1:28" ht="20.25" customHeight="1" thickBot="1" x14ac:dyDescent="0.3">
      <c r="A5" s="167"/>
      <c r="B5" s="6" t="s">
        <v>4892</v>
      </c>
      <c r="C5" s="86">
        <f>IF(ISERROR(VLOOKUP(B5,Données!$A$3:$W$2000,23,FALSE)),"",VLOOKUP(B5,Données!$A$3:$W$2000,23,FALSE))</f>
        <v>0</v>
      </c>
      <c r="D5" s="47">
        <f>IF(ISERROR(VLOOKUP(B5,Données!$A$3:$K$2000,9,FALSE)),"",VLOOKUP(B5,Données!$A$3:$K$2000,9,FALSE))</f>
        <v>27</v>
      </c>
      <c r="E5" s="48">
        <f>IF(ISERROR(VLOOKUP(B5,Données!$A$3:$T$2000,11,FALSE)),0,VLOOKUP(B5,Données!$A$3:$T$2000,11,FALSE))</f>
        <v>2250000</v>
      </c>
      <c r="F5" s="49">
        <f>VALUE(COUNTIF(Validation!$A$2:$H$64,B5))-1</f>
        <v>0</v>
      </c>
      <c r="G5" s="95">
        <f>IF(ISERROR(VLOOKUP(B5,Données!$A$3:$T$2000,12,FALSE)),0,VLOOKUP(B5,Données!$A$3:$T$2000,12,FALSE))</f>
        <v>2250000</v>
      </c>
      <c r="H5" s="50">
        <f>IF(ISERROR(VLOOKUP(B5,Données!$A$3:$T$2000,20,FALSE)),0,VLOOKUP(B5,Données!$A$3:$T$2000,20,FALSE))</f>
        <v>2</v>
      </c>
      <c r="I5" s="39"/>
      <c r="J5" s="75"/>
      <c r="K5" s="75"/>
      <c r="L5" s="28"/>
      <c r="O5" s="28"/>
      <c r="P5" s="28"/>
      <c r="Q5" s="28"/>
      <c r="R5" s="61"/>
      <c r="S5" s="61"/>
      <c r="T5" s="61"/>
      <c r="U5" s="61"/>
      <c r="V5" s="60"/>
      <c r="W5" s="60" t="str">
        <f t="shared" ref="W5:W38" si="0">IF(V5="","",V5+7)</f>
        <v/>
      </c>
    </row>
    <row r="6" spans="1:28" ht="20.25" customHeight="1" thickBot="1" x14ac:dyDescent="0.3">
      <c r="A6" s="167"/>
      <c r="B6" s="31" t="s">
        <v>2926</v>
      </c>
      <c r="C6" s="86">
        <f>IF(ISERROR(VLOOKUP(B6,Données!$A$3:$W$2000,23,FALSE)),"",VLOOKUP(B6,Données!$A$3:$W$2000,23,FALSE))</f>
        <v>0</v>
      </c>
      <c r="D6" s="47">
        <f>IF(ISERROR(VLOOKUP(B6,Données!$A$3:$K$2000,9,FALSE)),"",VLOOKUP(B6,Données!$A$3:$K$2000,9,FALSE))</f>
        <v>23</v>
      </c>
      <c r="E6" s="48">
        <f>IF(ISERROR(VLOOKUP(B6,Données!$A$3:$T$2000,11,FALSE)),0,VLOOKUP(B6,Données!$A$3:$T$2000,11,FALSE))</f>
        <v>8500000</v>
      </c>
      <c r="F6" s="49">
        <f>VALUE(COUNTIF(Validation!$A$2:$H$64,B6))-1</f>
        <v>0</v>
      </c>
      <c r="G6" s="95">
        <f>IF(ISERROR(VLOOKUP(B6,Données!$A$3:$T$2000,12,FALSE)),0,VLOOKUP(B6,Données!$A$3:$T$2000,12,FALSE))</f>
        <v>8500000</v>
      </c>
      <c r="H6" s="50">
        <f>IF(ISERROR(VLOOKUP(B6,Données!$A$3:$T$2000,20,FALSE)),0,VLOOKUP(B6,Données!$A$3:$T$2000,20,FALSE))</f>
        <v>6</v>
      </c>
      <c r="I6" s="39"/>
      <c r="J6" s="75"/>
      <c r="K6" s="75"/>
      <c r="L6" s="28"/>
      <c r="N6" s="28"/>
      <c r="O6" s="28"/>
      <c r="P6" s="28"/>
      <c r="Q6" s="28"/>
      <c r="R6" s="28"/>
      <c r="S6" s="28"/>
      <c r="T6" s="28"/>
      <c r="U6" s="28"/>
      <c r="V6" s="60"/>
      <c r="W6" s="60" t="str">
        <f t="shared" si="0"/>
        <v/>
      </c>
      <c r="AB6" s="134"/>
    </row>
    <row r="7" spans="1:28" ht="20.25" customHeight="1" x14ac:dyDescent="0.25">
      <c r="A7" s="167"/>
      <c r="B7" s="31" t="s">
        <v>2927</v>
      </c>
      <c r="C7" s="86">
        <f>IF(ISERROR(VLOOKUP(B7,Données!$A$3:$W$2000,23,FALSE)),"",VLOOKUP(B7,Données!$A$3:$W$2000,23,FALSE))</f>
        <v>0</v>
      </c>
      <c r="D7" s="47">
        <f>IF(ISERROR(VLOOKUP(B7,Données!$A$3:$K$2000,9,FALSE)),"",VLOOKUP(B7,Données!$A$3:$K$2000,9,FALSE))</f>
        <v>24</v>
      </c>
      <c r="E7" s="48">
        <f>IF(ISERROR(VLOOKUP(B7,Données!$A$3:$T$2000,11,FALSE)),0,VLOOKUP(B7,Données!$A$3:$T$2000,11,FALSE))</f>
        <v>5400000</v>
      </c>
      <c r="F7" s="49">
        <f>VALUE(COUNTIF(Validation!$A$2:$H$64,B7))-1</f>
        <v>0</v>
      </c>
      <c r="G7" s="95">
        <f>IF(ISERROR(VLOOKUP(B7,Données!$A$3:$T$2000,12,FALSE)),0,VLOOKUP(B7,Données!$A$3:$T$2000,12,FALSE))</f>
        <v>5400000</v>
      </c>
      <c r="H7" s="50">
        <f>IF(ISERROR(VLOOKUP(B7,Données!$A$3:$T$2000,20,FALSE)),0,VLOOKUP(B7,Données!$A$3:$T$2000,20,FALSE))</f>
        <v>5</v>
      </c>
      <c r="I7" s="39"/>
      <c r="N7" s="28"/>
      <c r="O7" s="28"/>
      <c r="P7" s="28"/>
      <c r="Q7" s="28"/>
      <c r="V7" s="60"/>
      <c r="W7" s="60" t="str">
        <f t="shared" si="0"/>
        <v/>
      </c>
      <c r="X7" s="99"/>
      <c r="Y7" s="99"/>
      <c r="AB7" s="28"/>
    </row>
    <row r="8" spans="1:28" ht="20.25" customHeight="1" x14ac:dyDescent="0.25">
      <c r="A8" s="167"/>
      <c r="B8" s="31" t="s">
        <v>2928</v>
      </c>
      <c r="C8" s="86">
        <f>IF(ISERROR(VLOOKUP(B8,Données!$A$3:$W$2000,23,FALSE)),"",VLOOKUP(B8,Données!$A$3:$W$2000,23,FALSE))</f>
        <v>0</v>
      </c>
      <c r="D8" s="47">
        <f>IF(ISERROR(VLOOKUP(B8,Données!$A$3:$K$2000,9,FALSE)),"",VLOOKUP(B8,Données!$A$3:$K$2000,9,FALSE))</f>
        <v>34</v>
      </c>
      <c r="E8" s="48">
        <f>IF(ISERROR(VLOOKUP(B8,Données!$A$3:$T$2000,11,FALSE)),0,VLOOKUP(B8,Données!$A$3:$T$2000,11,FALSE))</f>
        <v>6875000</v>
      </c>
      <c r="F8" s="49">
        <f>VALUE(COUNTIF(Validation!$A$2:$H$64,B8))-1</f>
        <v>0</v>
      </c>
      <c r="G8" s="95">
        <f>IF(ISERROR(VLOOKUP(B8,Données!$A$3:$T$2000,12,FALSE)),0,VLOOKUP(B8,Données!$A$3:$T$2000,12,FALSE))</f>
        <v>6875000</v>
      </c>
      <c r="H8" s="50">
        <f>IF(ISERROR(VLOOKUP(B8,Données!$A$3:$T$2000,20,FALSE)),0,VLOOKUP(B8,Données!$A$3:$T$2000,20,FALSE))</f>
        <v>3</v>
      </c>
      <c r="I8" s="39"/>
      <c r="N8" s="99"/>
      <c r="R8" s="28"/>
      <c r="S8" s="28"/>
      <c r="T8" s="28"/>
      <c r="U8" s="28"/>
      <c r="V8" s="60"/>
      <c r="W8" s="60" t="str">
        <f t="shared" si="0"/>
        <v/>
      </c>
      <c r="AB8" s="28"/>
    </row>
    <row r="9" spans="1:28" ht="20.25" customHeight="1" x14ac:dyDescent="0.25">
      <c r="A9" s="167"/>
      <c r="B9" s="31" t="s">
        <v>2929</v>
      </c>
      <c r="C9" s="86">
        <f>IF(ISERROR(VLOOKUP(B9,Données!$A$3:$W$2000,23,FALSE)),"",VLOOKUP(B9,Données!$A$3:$W$2000,23,FALSE))</f>
        <v>0</v>
      </c>
      <c r="D9" s="47">
        <f>IF(ISERROR(VLOOKUP(B9,Données!$A$3:$K$2000,9,FALSE)),"",VLOOKUP(B9,Données!$A$3:$K$2000,9,FALSE))</f>
        <v>23</v>
      </c>
      <c r="E9" s="48">
        <f>IF(ISERROR(VLOOKUP(B9,Données!$A$3:$T$2000,11,FALSE)),0,VLOOKUP(B9,Données!$A$3:$T$2000,11,FALSE))</f>
        <v>2600000</v>
      </c>
      <c r="F9" s="49">
        <f>VALUE(COUNTIF(Validation!$A$2:$H$64,B9))-1</f>
        <v>0</v>
      </c>
      <c r="G9" s="95">
        <f>IF(ISERROR(VLOOKUP(B9,Données!$A$3:$T$2000,12,FALSE)),0,VLOOKUP(B9,Données!$A$3:$T$2000,12,FALSE))</f>
        <v>2600000</v>
      </c>
      <c r="H9" s="50">
        <f>IF(ISERROR(VLOOKUP(B9,Données!$A$3:$T$2000,20,FALSE)),0,VLOOKUP(B9,Données!$A$3:$T$2000,20,FALSE))</f>
        <v>2</v>
      </c>
      <c r="I9" s="39"/>
      <c r="J9" s="147" t="s">
        <v>60</v>
      </c>
      <c r="K9" s="147" t="s">
        <v>3012</v>
      </c>
      <c r="L9" s="147" t="s">
        <v>3013</v>
      </c>
      <c r="O9" s="28"/>
      <c r="P9" s="28"/>
      <c r="Q9" s="28"/>
      <c r="R9" s="28"/>
      <c r="S9" s="28"/>
      <c r="T9" s="28"/>
      <c r="U9" s="28"/>
      <c r="V9" s="60"/>
      <c r="W9" s="60" t="str">
        <f>IF(V9="","",V9+7)</f>
        <v/>
      </c>
    </row>
    <row r="10" spans="1:28" ht="20.25" customHeight="1" x14ac:dyDescent="0.25">
      <c r="A10" s="167"/>
      <c r="B10" s="31" t="s">
        <v>4893</v>
      </c>
      <c r="C10" s="86">
        <f>IF(ISERROR(VLOOKUP(B10,Données!$A$3:$W$2000,23,FALSE)),"",VLOOKUP(B10,Données!$A$3:$W$2000,23,FALSE))</f>
        <v>0</v>
      </c>
      <c r="D10" s="47">
        <f>IF(ISERROR(VLOOKUP(B10,Données!$A$3:$K$2000,9,FALSE)),"",VLOOKUP(B10,Données!$A$3:$K$2000,9,FALSE))</f>
        <v>25</v>
      </c>
      <c r="E10" s="48">
        <f>IF(ISERROR(VLOOKUP(B10,Données!$A$3:$T$2000,11,FALSE)),0,VLOOKUP(B10,Données!$A$3:$T$2000,11,FALSE))</f>
        <v>3500000</v>
      </c>
      <c r="F10" s="49">
        <f>VALUE(COUNTIF(Validation!$A$2:$H$64,B10))-1</f>
        <v>0</v>
      </c>
      <c r="G10" s="95">
        <f>IF(ISERROR(VLOOKUP(B10,Données!$A$3:$T$2000,12,FALSE)),0,VLOOKUP(B10,Données!$A$3:$T$2000,12,FALSE))</f>
        <v>3500000</v>
      </c>
      <c r="H10" s="50">
        <f>IF(ISERROR(VLOOKUP(B10,Données!$A$3:$T$2000,20,FALSE)),0,VLOOKUP(B10,Données!$A$3:$T$2000,20,FALSE))</f>
        <v>4</v>
      </c>
      <c r="I10" s="39"/>
      <c r="J10" t="s">
        <v>3010</v>
      </c>
      <c r="K10">
        <v>2019</v>
      </c>
      <c r="L10" s="40" t="s">
        <v>3011</v>
      </c>
      <c r="O10" s="28"/>
      <c r="P10" s="28"/>
      <c r="Q10" s="28"/>
      <c r="V10" s="60"/>
      <c r="W10" s="60" t="str">
        <f>IF(V10="","",V10+7)</f>
        <v/>
      </c>
    </row>
    <row r="11" spans="1:28" ht="20.25" customHeight="1" x14ac:dyDescent="0.25">
      <c r="A11" s="167"/>
      <c r="B11" s="31" t="s">
        <v>2930</v>
      </c>
      <c r="C11" s="86">
        <f>IF(ISERROR(VLOOKUP(B11,Données!$A$3:$W$2000,23,FALSE)),"",VLOOKUP(B11,Données!$A$3:$W$2000,23,FALSE))</f>
        <v>0</v>
      </c>
      <c r="D11" s="47">
        <f>IF(ISERROR(VLOOKUP(B11,Données!$A$3:$K$2000,9,FALSE)),"",VLOOKUP(B11,Données!$A$3:$K$2000,9,FALSE))</f>
        <v>23</v>
      </c>
      <c r="E11" s="48">
        <f>IF(ISERROR(VLOOKUP(B11,Données!$A$3:$T$2000,11,FALSE)),0,VLOOKUP(B11,Données!$A$3:$T$2000,11,FALSE))</f>
        <v>0</v>
      </c>
      <c r="F11" s="49">
        <f>VALUE(COUNTIF(Validation!$A$2:$H$64,B11))-1</f>
        <v>0</v>
      </c>
      <c r="G11" s="95">
        <f>IF(ISERROR(VLOOKUP(B11,Données!$A$3:$T$2000,12,FALSE)),0,VLOOKUP(B11,Données!$A$3:$T$2000,12,FALSE))</f>
        <v>0</v>
      </c>
      <c r="H11" s="50">
        <f>IF(ISERROR(VLOOKUP(B11,Données!$A$3:$T$2000,20,FALSE)),0,VLOOKUP(B11,Données!$A$3:$T$2000,20,FALSE))</f>
        <v>0</v>
      </c>
      <c r="I11" s="39"/>
      <c r="J11" t="s">
        <v>172</v>
      </c>
      <c r="K11">
        <v>2019</v>
      </c>
      <c r="L11" s="40" t="s">
        <v>3011</v>
      </c>
      <c r="O11" s="28"/>
      <c r="P11" s="28"/>
      <c r="Q11" s="28"/>
      <c r="R11" s="28"/>
      <c r="S11" s="28"/>
      <c r="T11" s="28"/>
      <c r="U11" s="28"/>
      <c r="V11" s="60"/>
      <c r="W11" s="60" t="str">
        <f>IF(V11="","",V11+7)</f>
        <v/>
      </c>
    </row>
    <row r="12" spans="1:28" ht="20.25" customHeight="1" x14ac:dyDescent="0.25">
      <c r="A12" s="167"/>
      <c r="B12" s="31" t="s">
        <v>4894</v>
      </c>
      <c r="C12" s="86">
        <f>IF(ISERROR(VLOOKUP(B12,Données!$A$3:$W$2000,23,FALSE)),"",VLOOKUP(B12,Données!$A$3:$W$2000,23,FALSE))</f>
        <v>0</v>
      </c>
      <c r="D12" s="47">
        <f>IF(ISERROR(VLOOKUP(B12,Données!$A$3:$K$2000,9,FALSE)),"",VLOOKUP(B12,Données!$A$3:$K$2000,9,FALSE))</f>
        <v>30</v>
      </c>
      <c r="E12" s="48">
        <f>IF(ISERROR(VLOOKUP(B12,Données!$A$3:$T$2000,11,FALSE)),0,VLOOKUP(B12,Données!$A$3:$T$2000,11,FALSE))</f>
        <v>4000000</v>
      </c>
      <c r="F12" s="49">
        <f>VALUE(COUNTIF(Validation!$A$2:$H$64,B12))-1</f>
        <v>0</v>
      </c>
      <c r="G12" s="95">
        <f>IF(ISERROR(VLOOKUP(B12,Données!$A$3:$T$2000,12,FALSE)),0,VLOOKUP(B12,Données!$A$3:$T$2000,12,FALSE))</f>
        <v>0</v>
      </c>
      <c r="H12" s="50">
        <f>IF(ISERROR(VLOOKUP(B12,Données!$A$3:$T$2000,20,FALSE)),0,VLOOKUP(B12,Données!$A$3:$T$2000,20,FALSE))</f>
        <v>1</v>
      </c>
      <c r="I12" s="39"/>
      <c r="J12" s="28" t="s">
        <v>173</v>
      </c>
      <c r="K12" s="28">
        <v>2019</v>
      </c>
      <c r="L12" s="40" t="s">
        <v>3011</v>
      </c>
      <c r="O12" s="28"/>
      <c r="P12" s="28"/>
      <c r="Q12" s="28"/>
      <c r="R12" s="28"/>
      <c r="S12" s="28"/>
      <c r="T12" s="28"/>
      <c r="U12" s="28"/>
      <c r="V12" s="60"/>
      <c r="W12" s="60" t="str">
        <f>IF(V12="","",V12+7)</f>
        <v/>
      </c>
    </row>
    <row r="13" spans="1:28" ht="20.25" customHeight="1" x14ac:dyDescent="0.25">
      <c r="A13" s="167"/>
      <c r="B13" s="31" t="s">
        <v>4895</v>
      </c>
      <c r="C13" s="86">
        <f>IF(ISERROR(VLOOKUP(B13,Données!$A$3:$W$2000,23,FALSE)),"",VLOOKUP(B13,Données!$A$3:$W$2000,23,FALSE))</f>
        <v>0</v>
      </c>
      <c r="D13" s="47">
        <f>IF(ISERROR(VLOOKUP(B13,Données!$A$3:$K$2000,9,FALSE)),"",VLOOKUP(B13,Données!$A$3:$K$2000,9,FALSE))</f>
        <v>29</v>
      </c>
      <c r="E13" s="48">
        <f>IF(ISERROR(VLOOKUP(B13,Données!$A$3:$T$2000,11,FALSE)),0,VLOOKUP(B13,Données!$A$3:$T$2000,11,FALSE))</f>
        <v>5187500</v>
      </c>
      <c r="F13" s="49">
        <f>VALUE(COUNTIF(Validation!$A$2:$H$64,B13))-1</f>
        <v>0</v>
      </c>
      <c r="G13" s="95">
        <f>IF(ISERROR(VLOOKUP(B13,Données!$A$3:$T$2000,12,FALSE)),0,VLOOKUP(B13,Données!$A$3:$T$2000,12,FALSE))</f>
        <v>0</v>
      </c>
      <c r="H13" s="50">
        <f>IF(ISERROR(VLOOKUP(B13,Données!$A$3:$T$2000,20,FALSE)),0,VLOOKUP(B13,Données!$A$3:$T$2000,20,FALSE))</f>
        <v>1</v>
      </c>
      <c r="I13" s="39"/>
      <c r="J13" s="28" t="s">
        <v>174</v>
      </c>
      <c r="K13" s="28">
        <v>2019</v>
      </c>
      <c r="L13" s="40" t="s">
        <v>3011</v>
      </c>
      <c r="O13" s="28"/>
      <c r="P13" s="28"/>
      <c r="Q13" s="28"/>
      <c r="R13" s="28"/>
      <c r="S13" s="28"/>
      <c r="T13" s="28"/>
      <c r="U13" s="28"/>
      <c r="V13" s="60"/>
      <c r="W13" s="60" t="str">
        <f>IF(V13="","",V13+7)</f>
        <v/>
      </c>
    </row>
    <row r="14" spans="1:28" ht="20.25" customHeight="1" x14ac:dyDescent="0.25">
      <c r="A14" s="168"/>
      <c r="B14" s="30" t="s">
        <v>2931</v>
      </c>
      <c r="C14" s="87">
        <f>IF(ISERROR(VLOOKUP(B14,Données!$A$3:$W$2000,23,FALSE)),"",VLOOKUP(B14,Données!$A$3:$W$2000,23,FALSE))</f>
        <v>0</v>
      </c>
      <c r="D14" s="52">
        <f>IF(ISERROR(VLOOKUP(B14,Données!$A$3:$K$2000,9,FALSE)),"",VLOOKUP(B14,Données!$A$3:$K$2000,9,FALSE))</f>
        <v>33</v>
      </c>
      <c r="E14" s="53">
        <f>IF(ISERROR(VLOOKUP(B14,Données!$A$3:$T$2000,11,FALSE)),0,VLOOKUP(B14,Données!$A$3:$T$2000,11,FALSE))</f>
        <v>9500000</v>
      </c>
      <c r="F14" s="54">
        <f>VALUE(COUNTIF(Validation!$A$2:$H$64,B14))-1</f>
        <v>0</v>
      </c>
      <c r="G14" s="96">
        <f>IF(ISERROR(VLOOKUP(B14,Données!$A$3:$T$2000,12,FALSE)),0,VLOOKUP(B14,Données!$A$3:$T$2000,12,FALSE))</f>
        <v>9500000</v>
      </c>
      <c r="H14" s="55">
        <f>IF(ISERROR(VLOOKUP(B14,Données!$A$3:$T$2000,20,FALSE)),0,VLOOKUP(B14,Données!$A$3:$T$2000,20,FALSE))</f>
        <v>3</v>
      </c>
      <c r="I14" s="39"/>
      <c r="J14" s="28"/>
      <c r="K14" s="28"/>
      <c r="O14" s="28"/>
      <c r="P14" s="28"/>
      <c r="Q14" s="28"/>
      <c r="R14" s="28"/>
      <c r="S14" s="28"/>
      <c r="T14" s="28"/>
      <c r="U14" s="28"/>
      <c r="V14" s="60"/>
      <c r="W14" s="60" t="str">
        <f t="shared" si="0"/>
        <v/>
      </c>
    </row>
    <row r="15" spans="1:28" ht="20.25" customHeight="1" x14ac:dyDescent="0.25">
      <c r="A15" s="169" t="s">
        <v>39</v>
      </c>
      <c r="B15" s="8" t="s">
        <v>221</v>
      </c>
      <c r="C15" s="86" t="str">
        <f>IF(ISERROR(VLOOKUP(B15,Données!$A$3:$W$2000,23,FALSE)),"",VLOOKUP(B15,Données!$A$3:$W$2000,23,FALSE))</f>
        <v/>
      </c>
      <c r="D15" s="47" t="str">
        <f>IF(ISERROR(VLOOKUP(B15,Données!$A$3:$K$2000,9,FALSE)),"",VLOOKUP(B15,Données!$A$3:$K$2000,9,FALSE))</f>
        <v/>
      </c>
      <c r="E15" s="48">
        <f>IF(ISERROR(VLOOKUP(B15,Données!$A$3:$T$2000,11,FALSE)),0,VLOOKUP(B15,Données!$A$3:$T$2000,11,FALSE))</f>
        <v>0</v>
      </c>
      <c r="F15" s="49">
        <f>VALUE(COUNTIF(Validation!$A$2:$H$64,B15))-1</f>
        <v>0</v>
      </c>
      <c r="G15" s="95">
        <f>IF(ISERROR(VLOOKUP(B15,Données!$A$3:$T$2000,12,FALSE)),0,VLOOKUP(B15,Données!$A$3:$T$2000,12,FALSE))</f>
        <v>0</v>
      </c>
      <c r="H15" s="50">
        <f>IF(ISERROR(VLOOKUP(B15,Données!$A$3:$T$2000,20,FALSE)),0,VLOOKUP(B15,Données!$A$3:$T$2000,20,FALSE))</f>
        <v>0</v>
      </c>
      <c r="I15" s="39"/>
      <c r="O15" s="28"/>
      <c r="P15" s="28"/>
      <c r="Q15" s="28"/>
      <c r="R15" s="28"/>
      <c r="S15" s="28"/>
      <c r="T15" s="28"/>
      <c r="U15" s="28"/>
      <c r="V15" s="60"/>
      <c r="W15" s="60" t="str">
        <f t="shared" si="0"/>
        <v/>
      </c>
    </row>
    <row r="16" spans="1:28" ht="20.25" customHeight="1" x14ac:dyDescent="0.25">
      <c r="A16" s="170"/>
      <c r="B16" s="6" t="s">
        <v>4896</v>
      </c>
      <c r="C16" s="86">
        <f>IF(ISERROR(VLOOKUP(B16,Données!$A$3:$W$2000,23,FALSE)),"",VLOOKUP(B16,Données!$A$3:$W$2000,23,FALSE))</f>
        <v>0</v>
      </c>
      <c r="D16" s="47">
        <f>IF(ISERROR(VLOOKUP(B16,Données!$A$3:$K$2000,9,FALSE)),"",VLOOKUP(B16,Données!$A$3:$K$2000,9,FALSE))</f>
        <v>29</v>
      </c>
      <c r="E16" s="48">
        <f>IF(ISERROR(VLOOKUP(B16,Données!$A$3:$T$2000,11,FALSE)),0,VLOOKUP(B16,Données!$A$3:$T$2000,11,FALSE))</f>
        <v>8000000</v>
      </c>
      <c r="F16" s="49">
        <f>VALUE(COUNTIF(Validation!$A$2:$H$64,B16))-1</f>
        <v>0</v>
      </c>
      <c r="G16" s="95">
        <f>IF(ISERROR(VLOOKUP(B16,Données!$A$3:$T$2000,12,FALSE)),0,VLOOKUP(B16,Données!$A$3:$T$2000,12,FALSE))</f>
        <v>8000000</v>
      </c>
      <c r="H16" s="50">
        <f>IF(ISERROR(VLOOKUP(B16,Données!$A$3:$T$2000,20,FALSE)),0,VLOOKUP(B16,Données!$A$3:$T$2000,20,FALSE))</f>
        <v>7</v>
      </c>
      <c r="I16" s="39"/>
      <c r="O16" s="6"/>
      <c r="P16" s="28"/>
      <c r="Q16" s="28"/>
      <c r="R16" s="28"/>
      <c r="S16" s="28"/>
      <c r="T16" s="28"/>
      <c r="U16" s="28"/>
      <c r="V16" s="60"/>
      <c r="W16" s="60" t="str">
        <f t="shared" si="0"/>
        <v/>
      </c>
    </row>
    <row r="17" spans="1:23" ht="20.25" customHeight="1" x14ac:dyDescent="0.25">
      <c r="A17" s="170"/>
      <c r="B17" s="31" t="s">
        <v>2932</v>
      </c>
      <c r="C17" s="86">
        <f>IF(ISERROR(VLOOKUP(B17,Données!$A$3:$W$2000,23,FALSE)),"",VLOOKUP(B17,Données!$A$3:$W$2000,23,FALSE))</f>
        <v>0</v>
      </c>
      <c r="D17" s="47">
        <f>IF(ISERROR(VLOOKUP(B17,Données!$A$3:$K$2000,9,FALSE)),"",VLOOKUP(B17,Données!$A$3:$K$2000,9,FALSE))</f>
        <v>22</v>
      </c>
      <c r="E17" s="48">
        <f>IF(ISERROR(VLOOKUP(B17,Données!$A$3:$T$2000,11,FALSE)),0,VLOOKUP(B17,Données!$A$3:$T$2000,11,FALSE))</f>
        <v>0</v>
      </c>
      <c r="F17" s="49">
        <f>VALUE(COUNTIF(Validation!$A$2:$H$64,B17))-1</f>
        <v>0</v>
      </c>
      <c r="G17" s="95">
        <f>IF(ISERROR(VLOOKUP(B17,Données!$A$3:$T$2000,12,FALSE)),0,VLOOKUP(B17,Données!$A$3:$T$2000,12,FALSE))</f>
        <v>0</v>
      </c>
      <c r="H17" s="50">
        <f>IF(ISERROR(VLOOKUP(B17,Données!$A$3:$T$2000,20,FALSE)),0,VLOOKUP(B17,Données!$A$3:$T$2000,20,FALSE))</f>
        <v>0</v>
      </c>
      <c r="I17" s="39"/>
      <c r="J17" s="28"/>
      <c r="K17" s="28"/>
      <c r="O17" s="6"/>
      <c r="P17" s="28"/>
      <c r="Q17" s="28"/>
      <c r="R17" s="28"/>
      <c r="S17" s="28"/>
      <c r="T17" s="28"/>
      <c r="U17" s="28"/>
      <c r="V17" s="60"/>
      <c r="W17" s="60" t="str">
        <f t="shared" si="0"/>
        <v/>
      </c>
    </row>
    <row r="18" spans="1:23" ht="20.25" customHeight="1" x14ac:dyDescent="0.25">
      <c r="A18" s="170"/>
      <c r="B18" s="31" t="s">
        <v>2933</v>
      </c>
      <c r="C18" s="86">
        <f>IF(ISERROR(VLOOKUP(B18,Données!$A$3:$W$2000,23,FALSE)),"",VLOOKUP(B18,Données!$A$3:$W$2000,23,FALSE))</f>
        <v>0</v>
      </c>
      <c r="D18" s="47">
        <f>IF(ISERROR(VLOOKUP(B18,Données!$A$3:$K$2000,9,FALSE)),"",VLOOKUP(B18,Données!$A$3:$K$2000,9,FALSE))</f>
        <v>24</v>
      </c>
      <c r="E18" s="48">
        <f>IF(ISERROR(VLOOKUP(B18,Données!$A$3:$T$2000,11,FALSE)),0,VLOOKUP(B18,Données!$A$3:$T$2000,11,FALSE))</f>
        <v>5400000</v>
      </c>
      <c r="F18" s="49">
        <f>VALUE(COUNTIF(Validation!$A$2:$H$64,B18))-1</f>
        <v>0</v>
      </c>
      <c r="G18" s="95">
        <f>IF(ISERROR(VLOOKUP(B18,Données!$A$3:$T$2000,12,FALSE)),0,VLOOKUP(B18,Données!$A$3:$T$2000,12,FALSE))</f>
        <v>5400000</v>
      </c>
      <c r="H18" s="50">
        <f>IF(ISERROR(VLOOKUP(B18,Données!$A$3:$T$2000,20,FALSE)),0,VLOOKUP(B18,Données!$A$3:$T$2000,20,FALSE))</f>
        <v>3</v>
      </c>
      <c r="I18" s="56"/>
      <c r="O18" s="28"/>
      <c r="P18" s="28"/>
      <c r="Q18" s="28"/>
      <c r="R18" s="28"/>
      <c r="S18" s="28"/>
      <c r="T18" s="28"/>
      <c r="U18" s="28"/>
      <c r="V18" s="60"/>
      <c r="W18" s="60" t="str">
        <f t="shared" si="0"/>
        <v/>
      </c>
    </row>
    <row r="19" spans="1:23" ht="20.25" customHeight="1" x14ac:dyDescent="0.25">
      <c r="A19" s="170"/>
      <c r="B19" s="31" t="s">
        <v>4897</v>
      </c>
      <c r="C19" s="86">
        <f>IF(ISERROR(VLOOKUP(B19,Données!$A$3:$W$2000,23,FALSE)),"",VLOOKUP(B19,Données!$A$3:$W$2000,23,FALSE))</f>
        <v>1</v>
      </c>
      <c r="D19" s="47">
        <f>IF(ISERROR(VLOOKUP(B19,Données!$A$3:$K$2000,9,FALSE)),"",VLOOKUP(B19,Données!$A$3:$K$2000,9,FALSE))</f>
        <v>22</v>
      </c>
      <c r="E19" s="48">
        <f>IF(ISERROR(VLOOKUP(B19,Données!$A$3:$T$2000,11,FALSE)),0,VLOOKUP(B19,Données!$A$3:$T$2000,11,FALSE))</f>
        <v>888333</v>
      </c>
      <c r="F19" s="49">
        <f>VALUE(COUNTIF(Validation!$A$2:$H$64,B19))-1</f>
        <v>0</v>
      </c>
      <c r="G19" s="95">
        <f>IF(ISERROR(VLOOKUP(B19,Données!$A$3:$T$2000,12,FALSE)),0,VLOOKUP(B19,Données!$A$3:$T$2000,12,FALSE))</f>
        <v>0</v>
      </c>
      <c r="H19" s="50">
        <f>IF(ISERROR(VLOOKUP(B19,Données!$A$3:$T$2000,20,FALSE)),0,VLOOKUP(B19,Données!$A$3:$T$2000,20,FALSE))</f>
        <v>1</v>
      </c>
      <c r="I19" s="56"/>
      <c r="O19" s="28"/>
      <c r="P19" s="28"/>
      <c r="Q19" s="28"/>
      <c r="R19" s="28"/>
      <c r="S19" s="28"/>
      <c r="T19" s="28"/>
      <c r="U19" s="28"/>
      <c r="V19" s="60"/>
      <c r="W19" s="60" t="str">
        <f t="shared" si="0"/>
        <v/>
      </c>
    </row>
    <row r="20" spans="1:23" ht="20.25" customHeight="1" x14ac:dyDescent="0.25">
      <c r="A20" s="171"/>
      <c r="B20" s="16" t="s">
        <v>4898</v>
      </c>
      <c r="C20" s="87">
        <f>IF(ISERROR(VLOOKUP(B20,Données!$A$3:$W$2000,23,FALSE)),"",VLOOKUP(B20,Données!$A$3:$W$2000,23,FALSE))</f>
        <v>0</v>
      </c>
      <c r="D20" s="52">
        <f>IF(ISERROR(VLOOKUP(B20,Données!$A$3:$K$2000,9,FALSE)),"",VLOOKUP(B20,Données!$A$3:$K$2000,9,FALSE))</f>
        <v>29</v>
      </c>
      <c r="E20" s="53">
        <f>IF(ISERROR(VLOOKUP(B20,Données!$A$3:$T$2000,11,FALSE)),0,VLOOKUP(B20,Données!$A$3:$T$2000,11,FALSE))</f>
        <v>5500000</v>
      </c>
      <c r="F20" s="54">
        <f>VALUE(COUNTIF(Validation!$A$2:$H$64,B20))-1</f>
        <v>0</v>
      </c>
      <c r="G20" s="96">
        <f>IF(ISERROR(VLOOKUP(B20,Données!$A$3:$T$2000,12,FALSE)),0,VLOOKUP(B20,Données!$A$3:$T$2000,12,FALSE))</f>
        <v>0</v>
      </c>
      <c r="H20" s="55">
        <f>IF(ISERROR(VLOOKUP(B20,Données!$A$3:$T$2000,20,FALSE)),0,VLOOKUP(B20,Données!$A$3:$T$2000,20,FALSE))</f>
        <v>1</v>
      </c>
      <c r="I20" s="56"/>
      <c r="O20" s="28"/>
      <c r="P20" s="28"/>
      <c r="Q20" s="28"/>
      <c r="R20" s="28"/>
      <c r="S20" s="28"/>
      <c r="T20" s="28"/>
      <c r="U20" s="28"/>
      <c r="V20" s="60"/>
      <c r="W20" s="60" t="str">
        <f t="shared" si="0"/>
        <v/>
      </c>
    </row>
    <row r="21" spans="1:23" ht="20.25" customHeight="1" x14ac:dyDescent="0.25">
      <c r="A21" s="172" t="s">
        <v>40</v>
      </c>
      <c r="B21" s="6" t="s">
        <v>2934</v>
      </c>
      <c r="C21" s="86">
        <f>IF(ISERROR(VLOOKUP(B21,Données!$A$3:$W$2000,23,FALSE)),"",VLOOKUP(B21,Données!$A$3:$W$2000,23,FALSE))</f>
        <v>0</v>
      </c>
      <c r="D21" s="47">
        <f>IF(ISERROR(VLOOKUP(B21,Données!$A$3:$K$2000,9,FALSE)),"",VLOOKUP(B21,Données!$A$3:$K$2000,9,FALSE))</f>
        <v>25</v>
      </c>
      <c r="E21" s="48">
        <f>IF(ISERROR(VLOOKUP(B21,Données!$A$3:$T$2000,11,FALSE)),0,VLOOKUP(B21,Données!$A$3:$T$2000,11,FALSE))</f>
        <v>3750000</v>
      </c>
      <c r="F21" s="49">
        <f>VALUE(COUNTIF(Validation!$A$2:$H$64,B21))-1</f>
        <v>0</v>
      </c>
      <c r="G21" s="95">
        <f>IF(ISERROR(VLOOKUP(B21,Données!$A$3:$T$2000,12,FALSE)),0,VLOOKUP(B21,Données!$A$3:$T$2000,12,FALSE))</f>
        <v>0</v>
      </c>
      <c r="H21" s="50">
        <f>IF(ISERROR(VLOOKUP(B21,Données!$A$3:$T$2000,20,FALSE)),0,VLOOKUP(B21,Données!$A$3:$T$2000,20,FALSE))</f>
        <v>1</v>
      </c>
      <c r="I21" s="39"/>
      <c r="O21" s="28"/>
      <c r="P21" s="28"/>
      <c r="Q21" s="28"/>
      <c r="R21" s="28"/>
      <c r="S21" s="28"/>
      <c r="T21" s="28"/>
      <c r="U21" s="28"/>
      <c r="V21" s="60"/>
      <c r="W21" s="60" t="str">
        <f t="shared" si="0"/>
        <v/>
      </c>
    </row>
    <row r="22" spans="1:23" ht="20.25" customHeight="1" x14ac:dyDescent="0.25">
      <c r="A22" s="173"/>
      <c r="B22" s="16" t="s">
        <v>2935</v>
      </c>
      <c r="C22" s="87">
        <f>IF(ISERROR(VLOOKUP(B22,Données!$A$3:$W$2000,23,FALSE)),"",VLOOKUP(B22,Données!$A$3:$W$2000,23,FALSE))</f>
        <v>0</v>
      </c>
      <c r="D22" s="52">
        <f>IF(ISERROR(VLOOKUP(B22,Données!$A$3:$K$2000,9,FALSE)),"",VLOOKUP(B22,Données!$A$3:$K$2000,9,FALSE))</f>
        <v>33</v>
      </c>
      <c r="E22" s="53">
        <f>IF(ISERROR(VLOOKUP(B22,Données!$A$3:$T$2000,11,FALSE)),0,VLOOKUP(B22,Données!$A$3:$T$2000,11,FALSE))</f>
        <v>4333333</v>
      </c>
      <c r="F22" s="54">
        <f>VALUE(COUNTIF(Validation!$A$2:$H$64,B22))-1</f>
        <v>0</v>
      </c>
      <c r="G22" s="96">
        <f>IF(ISERROR(VLOOKUP(B22,Données!$A$3:$T$2000,12,FALSE)),0,VLOOKUP(B22,Données!$A$3:$T$2000,12,FALSE))</f>
        <v>4333333</v>
      </c>
      <c r="H22" s="55">
        <f>IF(ISERROR(VLOOKUP(B22,Données!$A$3:$T$2000,20,FALSE)),0,VLOOKUP(B22,Données!$A$3:$T$2000,20,FALSE))</f>
        <v>2</v>
      </c>
      <c r="I22" s="39"/>
      <c r="O22" s="28"/>
      <c r="P22" s="28"/>
      <c r="Q22" s="28"/>
      <c r="R22" s="28"/>
      <c r="S22" s="28"/>
      <c r="T22" s="28"/>
      <c r="U22" s="28"/>
      <c r="V22" s="60"/>
      <c r="W22" s="60" t="str">
        <f t="shared" si="0"/>
        <v/>
      </c>
    </row>
    <row r="23" spans="1:23" ht="20.25" customHeight="1" x14ac:dyDescent="0.25">
      <c r="A23" s="176" t="s">
        <v>42</v>
      </c>
      <c r="B23" s="31" t="s">
        <v>2936</v>
      </c>
      <c r="C23" s="86">
        <f>IF(ISERROR(VLOOKUP(B23,Données!$A$3:$W$2000,23,FALSE)),"",VLOOKUP(B23,Données!$A$3:$W$2000,23,FALSE))</f>
        <v>0</v>
      </c>
      <c r="D23" s="47">
        <f>IF(ISERROR(VLOOKUP(B23,Données!$A$3:$K$2000,9,FALSE)),"",VLOOKUP(B23,Données!$A$3:$K$2000,9,FALSE))</f>
        <v>23</v>
      </c>
      <c r="E23" s="48">
        <f>IF(ISERROR(VLOOKUP(B23,Données!$A$3:$T$2000,11,FALSE)),0,VLOOKUP(B23,Données!$A$3:$T$2000,11,FALSE))</f>
        <v>874125</v>
      </c>
      <c r="F23" s="49">
        <f>VALUE(COUNTIF(Validation!$A$2:$H$64,B23))-1</f>
        <v>0</v>
      </c>
      <c r="G23" s="95">
        <f>IF(ISERROR(VLOOKUP(B23,Données!$A$3:$T$2000,12,FALSE)),0,VLOOKUP(B23,Données!$A$3:$T$2000,12,FALSE))</f>
        <v>0</v>
      </c>
      <c r="H23" s="50">
        <f>IF(ISERROR(VLOOKUP(B23,Données!$A$3:$T$2000,20,FALSE)),0,VLOOKUP(B23,Données!$A$3:$T$2000,20,FALSE))</f>
        <v>1</v>
      </c>
      <c r="I23" s="39"/>
      <c r="O23" s="28"/>
      <c r="P23" s="28"/>
      <c r="Q23" s="28"/>
      <c r="R23" s="28"/>
      <c r="S23" s="28"/>
      <c r="T23" s="28"/>
      <c r="U23" s="28"/>
      <c r="V23" s="60"/>
      <c r="W23" s="60" t="str">
        <f t="shared" si="0"/>
        <v/>
      </c>
    </row>
    <row r="24" spans="1:23" ht="20.25" customHeight="1" x14ac:dyDescent="0.25">
      <c r="A24" s="177"/>
      <c r="B24" s="31" t="s">
        <v>2937</v>
      </c>
      <c r="C24" s="86">
        <f>IF(ISERROR(VLOOKUP(B24,Données!$A$3:$W$2000,23,FALSE)),"",VLOOKUP(B24,Données!$A$3:$W$2000,23,FALSE))</f>
        <v>0</v>
      </c>
      <c r="D24" s="47">
        <f>IF(ISERROR(VLOOKUP(B24,Données!$A$3:$K$2000,9,FALSE)),"",VLOOKUP(B24,Données!$A$3:$K$2000,9,FALSE))</f>
        <v>24</v>
      </c>
      <c r="E24" s="48">
        <f>IF(ISERROR(VLOOKUP(B24,Données!$A$3:$T$2000,11,FALSE)),0,VLOOKUP(B24,Données!$A$3:$T$2000,11,FALSE))</f>
        <v>2800000</v>
      </c>
      <c r="F24" s="49">
        <f>VALUE(COUNTIF(Validation!$A$2:$H$64,B24))-1</f>
        <v>0</v>
      </c>
      <c r="G24" s="95">
        <f>IF(ISERROR(VLOOKUP(B24,Données!$A$3:$T$2000,12,FALSE)),0,VLOOKUP(B24,Données!$A$3:$T$2000,12,FALSE))</f>
        <v>2800000</v>
      </c>
      <c r="H24" s="50">
        <f>IF(ISERROR(VLOOKUP(B24,Données!$A$3:$T$2000,20,FALSE)),0,VLOOKUP(B24,Données!$A$3:$T$2000,20,FALSE))</f>
        <v>2</v>
      </c>
      <c r="I24" s="39"/>
      <c r="R24" s="28"/>
      <c r="S24" s="28"/>
      <c r="T24" s="28"/>
      <c r="U24" s="28"/>
      <c r="V24" s="60"/>
      <c r="W24" s="60" t="str">
        <f t="shared" si="0"/>
        <v/>
      </c>
    </row>
    <row r="25" spans="1:23" ht="20.25" customHeight="1" x14ac:dyDescent="0.25">
      <c r="A25" s="177"/>
      <c r="B25" s="31" t="s">
        <v>2938</v>
      </c>
      <c r="C25" s="86">
        <f>IF(ISERROR(VLOOKUP(B25,Données!$A$3:$W$2000,23,FALSE)),"",VLOOKUP(B25,Données!$A$3:$W$2000,23,FALSE))</f>
        <v>0</v>
      </c>
      <c r="D25" s="47">
        <f>IF(ISERROR(VLOOKUP(B25,Données!$A$3:$K$2000,9,FALSE)),"",VLOOKUP(B25,Données!$A$3:$K$2000,9,FALSE))</f>
        <v>22</v>
      </c>
      <c r="E25" s="48">
        <f>IF(ISERROR(VLOOKUP(B25,Données!$A$3:$T$2000,11,FALSE)),0,VLOOKUP(B25,Données!$A$3:$T$2000,11,FALSE))</f>
        <v>0</v>
      </c>
      <c r="F25" s="49">
        <f>VALUE(COUNTIF(Validation!$A$2:$H$64,B25))-1</f>
        <v>0</v>
      </c>
      <c r="G25" s="95">
        <f>IF(ISERROR(VLOOKUP(B25,Données!$A$3:$T$2000,12,FALSE)),0,VLOOKUP(B25,Données!$A$3:$T$2000,12,FALSE))</f>
        <v>0</v>
      </c>
      <c r="H25" s="50">
        <f>IF(ISERROR(VLOOKUP(B25,Données!$A$3:$T$2000,20,FALSE)),0,VLOOKUP(B25,Données!$A$3:$T$2000,20,FALSE))</f>
        <v>0</v>
      </c>
      <c r="I25" s="39"/>
      <c r="R25" s="28"/>
      <c r="S25" s="28"/>
      <c r="T25" s="28"/>
      <c r="U25" s="28"/>
      <c r="V25" s="60"/>
      <c r="W25" s="60" t="str">
        <f t="shared" si="0"/>
        <v/>
      </c>
    </row>
    <row r="26" spans="1:23" ht="20.25" customHeight="1" x14ac:dyDescent="0.25">
      <c r="A26" s="177"/>
      <c r="B26" s="31" t="s">
        <v>2939</v>
      </c>
      <c r="C26" s="86">
        <f>IF(ISERROR(VLOOKUP(B26,Données!$A$3:$W$2000,23,FALSE)),"",VLOOKUP(B26,Données!$A$3:$W$2000,23,FALSE))</f>
        <v>0</v>
      </c>
      <c r="D26" s="47">
        <f>IF(ISERROR(VLOOKUP(B26,Données!$A$3:$K$2000,9,FALSE)),"",VLOOKUP(B26,Données!$A$3:$K$2000,9,FALSE))</f>
        <v>28</v>
      </c>
      <c r="E26" s="48">
        <f>IF(ISERROR(VLOOKUP(B26,Données!$A$3:$T$2000,11,FALSE)),0,VLOOKUP(B26,Données!$A$3:$T$2000,11,FALSE))</f>
        <v>1250000</v>
      </c>
      <c r="F26" s="49">
        <f>VALUE(COUNTIF(Validation!$A$2:$H$64,B26))-1</f>
        <v>0</v>
      </c>
      <c r="G26" s="95">
        <f>IF(ISERROR(VLOOKUP(B26,Données!$A$3:$T$2000,12,FALSE)),0,VLOOKUP(B26,Données!$A$3:$T$2000,12,FALSE))</f>
        <v>1250000</v>
      </c>
      <c r="H26" s="50">
        <f>IF(ISERROR(VLOOKUP(B26,Données!$A$3:$T$2000,20,FALSE)),0,VLOOKUP(B26,Données!$A$3:$T$2000,20,FALSE))</f>
        <v>3</v>
      </c>
      <c r="I26" s="39"/>
      <c r="O26" s="28"/>
      <c r="P26" s="28"/>
      <c r="Q26" s="28"/>
      <c r="R26" s="28"/>
      <c r="S26" s="28"/>
      <c r="T26" s="28"/>
      <c r="U26" s="28"/>
      <c r="V26" s="60"/>
      <c r="W26" s="60" t="str">
        <f t="shared" si="0"/>
        <v/>
      </c>
    </row>
    <row r="27" spans="1:23" ht="20.25" customHeight="1" x14ac:dyDescent="0.25">
      <c r="A27" s="177"/>
      <c r="B27" s="31"/>
      <c r="C27" s="86" t="str">
        <f>IF(ISERROR(VLOOKUP(B27,Données!$A$3:$W$2000,23,FALSE)),"",VLOOKUP(B27,Données!$A$3:$W$2000,23,FALSE))</f>
        <v/>
      </c>
      <c r="D27" s="47" t="str">
        <f>IF(ISERROR(VLOOKUP(B27,Données!$A$3:$K$2000,9,FALSE)),"",VLOOKUP(B27,Données!$A$3:$K$2000,9,FALSE))</f>
        <v/>
      </c>
      <c r="E27" s="48">
        <f>IF(ISERROR(VLOOKUP(B27,Données!$A$3:$T$2000,11,FALSE)),0,VLOOKUP(B27,Données!$A$3:$T$2000,11,FALSE))</f>
        <v>0</v>
      </c>
      <c r="F27" s="49">
        <f>VALUE(COUNTIF(Validation!$A$2:$H$64,B27))-1</f>
        <v>206</v>
      </c>
      <c r="G27" s="95">
        <f>IF(ISERROR(VLOOKUP(B27,Données!$A$3:$T$2000,12,FALSE)),0,VLOOKUP(B27,Données!$A$3:$T$2000,12,FALSE))</f>
        <v>0</v>
      </c>
      <c r="H27" s="50">
        <f>IF(ISERROR(VLOOKUP(B27,Données!$A$3:$T$2000,20,FALSE)),0,VLOOKUP(B27,Données!$A$3:$T$2000,20,FALSE))</f>
        <v>0</v>
      </c>
      <c r="I27" s="39"/>
      <c r="O27" s="28"/>
      <c r="P27" s="28"/>
      <c r="Q27" s="28"/>
      <c r="R27" s="28"/>
      <c r="S27" s="28"/>
      <c r="T27" s="28"/>
      <c r="U27" s="28"/>
      <c r="V27" s="60"/>
      <c r="W27" s="60" t="str">
        <f t="shared" si="0"/>
        <v/>
      </c>
    </row>
    <row r="28" spans="1:23" ht="20.25" customHeight="1" x14ac:dyDescent="0.25">
      <c r="A28" s="177"/>
      <c r="B28" s="61"/>
      <c r="C28" s="86" t="str">
        <f>IF(ISERROR(VLOOKUP(B28,Données!$A$3:$W$2000,23,FALSE)),"",VLOOKUP(B28,Données!$A$3:$W$2000,23,FALSE))</f>
        <v/>
      </c>
      <c r="D28" s="47" t="str">
        <f>IF(ISERROR(VLOOKUP(B28,Données!$A$3:$K$2000,9,FALSE)),"",VLOOKUP(B28,Données!$A$3:$K$2000,9,FALSE))</f>
        <v/>
      </c>
      <c r="E28" s="48">
        <f>IF(ISERROR(VLOOKUP(B28,Données!$A$3:$T$2000,11,FALSE)),0,VLOOKUP(B28,Données!$A$3:$T$2000,11,FALSE))</f>
        <v>0</v>
      </c>
      <c r="F28" s="49">
        <f>VALUE(COUNTIF(Validation!$A$2:$H$64,B28))-1</f>
        <v>206</v>
      </c>
      <c r="G28" s="95">
        <f>IF(ISERROR(VLOOKUP(B28,Données!$A$3:$T$2000,12,FALSE)),0,VLOOKUP(B28,Données!$A$3:$T$2000,12,FALSE))</f>
        <v>0</v>
      </c>
      <c r="H28" s="50">
        <f>IF(ISERROR(VLOOKUP(B28,Données!$A$3:$T$2000,20,FALSE)),0,VLOOKUP(B28,Données!$A$3:$T$2000,20,FALSE))</f>
        <v>0</v>
      </c>
      <c r="I28" s="39"/>
      <c r="N28" s="28"/>
      <c r="R28" s="28"/>
      <c r="S28" s="28"/>
      <c r="T28" s="28"/>
      <c r="U28" s="28"/>
      <c r="W28" s="60" t="str">
        <f t="shared" si="0"/>
        <v/>
      </c>
    </row>
    <row r="29" spans="1:23" ht="20.25" customHeight="1" x14ac:dyDescent="0.25">
      <c r="A29" s="177"/>
      <c r="B29" s="61"/>
      <c r="C29" s="86" t="str">
        <f>IF(ISERROR(VLOOKUP(B29,Données!$A$3:$W$2000,23,FALSE)),"",VLOOKUP(B29,Données!$A$3:$W$2000,23,FALSE))</f>
        <v/>
      </c>
      <c r="D29" s="47" t="str">
        <f>IF(ISERROR(VLOOKUP(B29,Données!$A$3:$K$2000,9,FALSE)),"",VLOOKUP(B29,Données!$A$3:$K$2000,9,FALSE))</f>
        <v/>
      </c>
      <c r="E29" s="48">
        <f>IF(ISERROR(VLOOKUP(B29,Données!$A$3:$T$2000,11,FALSE)),0,VLOOKUP(B29,Données!$A$3:$T$2000,11,FALSE))</f>
        <v>0</v>
      </c>
      <c r="F29" s="49">
        <f>VALUE(COUNTIF(Validation!$A$2:$H$64,B29))-1</f>
        <v>206</v>
      </c>
      <c r="G29" s="95">
        <f>IF(ISERROR(VLOOKUP(B29,Données!$A$3:$T$2000,12,FALSE)),0,VLOOKUP(B29,Données!$A$3:$T$2000,12,FALSE))</f>
        <v>0</v>
      </c>
      <c r="H29" s="50">
        <f>IF(ISERROR(VLOOKUP(B29,Données!$A$3:$T$2000,20,FALSE)),0,VLOOKUP(B29,Données!$A$3:$T$2000,20,FALSE))</f>
        <v>0</v>
      </c>
      <c r="I29" s="39"/>
      <c r="N29" s="28"/>
      <c r="O29" s="28"/>
      <c r="P29" s="28"/>
      <c r="Q29" s="28"/>
      <c r="R29" s="28"/>
      <c r="S29" s="28"/>
      <c r="T29" s="28"/>
      <c r="U29" s="28"/>
      <c r="W29" s="60" t="str">
        <f t="shared" si="0"/>
        <v/>
      </c>
    </row>
    <row r="30" spans="1:23" ht="20.25" customHeight="1" x14ac:dyDescent="0.25">
      <c r="A30" s="177"/>
      <c r="B30" s="21"/>
      <c r="C30" s="86" t="str">
        <f>IF(ISERROR(VLOOKUP(B30,Données!$A$3:$W$2000,23,FALSE)),"",VLOOKUP(B30,Données!$A$3:$W$2000,23,FALSE))</f>
        <v/>
      </c>
      <c r="D30" s="47" t="str">
        <f>IF(ISERROR(VLOOKUP(B30,Données!$A$3:$K$2000,9,FALSE)),"",VLOOKUP(B30,Données!$A$3:$K$2000,9,FALSE))</f>
        <v/>
      </c>
      <c r="E30" s="48">
        <f>IF(ISERROR(VLOOKUP(B30,Données!$A$3:$T$2000,11,FALSE)),0,VLOOKUP(B30,Données!$A$3:$T$2000,11,FALSE))</f>
        <v>0</v>
      </c>
      <c r="F30" s="49">
        <f>VALUE(COUNTIF(Validation!$A$2:$H$64,B30))-1</f>
        <v>206</v>
      </c>
      <c r="G30" s="95">
        <f>IF(ISERROR(VLOOKUP(B30,Données!$A$3:$T$2000,12,FALSE)),0,VLOOKUP(B30,Données!$A$3:$T$2000,12,FALSE))</f>
        <v>0</v>
      </c>
      <c r="H30" s="50">
        <f>IF(ISERROR(VLOOKUP(B30,Données!$A$3:$T$2000,20,FALSE)),0,VLOOKUP(B30,Données!$A$3:$T$2000,20,FALSE))</f>
        <v>0</v>
      </c>
      <c r="I30" s="39"/>
      <c r="O30" s="28"/>
      <c r="P30" s="28"/>
      <c r="Q30" s="28"/>
      <c r="R30" s="28"/>
      <c r="S30" s="28"/>
      <c r="T30" s="28"/>
      <c r="U30" s="28"/>
      <c r="W30" s="60" t="str">
        <f t="shared" si="0"/>
        <v/>
      </c>
    </row>
    <row r="31" spans="1:23" ht="15.75" x14ac:dyDescent="0.25">
      <c r="A31" s="178" t="s">
        <v>37</v>
      </c>
      <c r="B31" s="178"/>
      <c r="C31" s="178"/>
      <c r="D31" s="178"/>
      <c r="E31" s="82">
        <f>ROUNDDOWN(SUM(E3:E30),2)</f>
        <v>95208291</v>
      </c>
      <c r="F31" s="142"/>
      <c r="G31" s="84">
        <f>SUM(G3:G30)</f>
        <v>75008333</v>
      </c>
      <c r="I31" s="39"/>
      <c r="O31" s="28"/>
      <c r="P31" s="28"/>
      <c r="Q31" s="28"/>
      <c r="R31" s="28"/>
      <c r="S31" s="28"/>
      <c r="T31" s="28"/>
      <c r="U31" s="28"/>
      <c r="V31" s="60"/>
      <c r="W31" s="60" t="str">
        <f t="shared" si="0"/>
        <v/>
      </c>
    </row>
    <row r="32" spans="1:23" ht="19.5" thickBot="1" x14ac:dyDescent="0.35">
      <c r="A32" s="179" t="s">
        <v>44</v>
      </c>
      <c r="B32" s="179"/>
      <c r="C32" s="179"/>
      <c r="D32" s="179"/>
      <c r="E32" s="83">
        <f>'Calcul Masse Salariale'!$B$5-E31</f>
        <v>6791709</v>
      </c>
      <c r="F32" s="143"/>
      <c r="G32" s="85">
        <f>'Calcul Masse Salariale'!$B$6-G31</f>
        <v>26991667</v>
      </c>
      <c r="I32" s="39"/>
      <c r="O32" s="28"/>
      <c r="P32" s="28"/>
      <c r="Q32" s="28"/>
      <c r="R32" s="28"/>
      <c r="S32" s="28"/>
      <c r="T32" s="28"/>
      <c r="U32" s="28"/>
      <c r="V32" s="60"/>
      <c r="W32" s="60" t="str">
        <f t="shared" si="0"/>
        <v/>
      </c>
    </row>
    <row r="33" spans="1:23" ht="16.5" thickBot="1" x14ac:dyDescent="0.3">
      <c r="E33" s="98"/>
      <c r="I33" s="39"/>
      <c r="O33" s="28"/>
      <c r="P33" s="28"/>
      <c r="Q33" s="28"/>
      <c r="R33" s="28"/>
      <c r="S33" s="28"/>
      <c r="T33" s="28"/>
      <c r="U33" s="28"/>
      <c r="W33" s="60" t="str">
        <f t="shared" si="0"/>
        <v/>
      </c>
    </row>
    <row r="34" spans="1:23" ht="30.75" thickBot="1" x14ac:dyDescent="0.3">
      <c r="B34" s="107" t="s">
        <v>36</v>
      </c>
      <c r="C34" s="108" t="s">
        <v>348</v>
      </c>
      <c r="D34" s="111" t="s">
        <v>2795</v>
      </c>
      <c r="E34" s="112" t="s">
        <v>1071</v>
      </c>
      <c r="F34" s="109" t="s">
        <v>169</v>
      </c>
      <c r="G34" s="113" t="s">
        <v>2568</v>
      </c>
      <c r="H34" s="110" t="s">
        <v>2314</v>
      </c>
      <c r="I34" s="39"/>
      <c r="O34" s="28"/>
      <c r="P34" s="28"/>
      <c r="Q34" s="28"/>
      <c r="R34" s="28"/>
      <c r="S34" s="28"/>
      <c r="T34" s="28"/>
      <c r="U34" s="28"/>
      <c r="V34" s="60"/>
      <c r="W34" s="60" t="str">
        <f t="shared" si="0"/>
        <v/>
      </c>
    </row>
    <row r="35" spans="1:23" ht="19.5" thickBot="1" x14ac:dyDescent="0.35">
      <c r="A35" s="180" t="s">
        <v>2312</v>
      </c>
      <c r="B35" s="114"/>
      <c r="C35" s="101" t="str">
        <f>IF(ISERROR(VLOOKUP(B35,Données!$A$3:$W$2000,23,FALSE)),"",VLOOKUP(B35,Données!$A$3:$W$2000,23,FALSE))</f>
        <v/>
      </c>
      <c r="D35" s="101" t="str">
        <f>IF(ISERROR(VLOOKUP(B35,Données!$A$3:$K$2000,9,FALSE)),"",VLOOKUP(B35,Données!$A$3:$K$2000,9,FALSE))</f>
        <v/>
      </c>
      <c r="E35" s="102">
        <f>IF(ISERROR(VLOOKUP(B35,Données!$A$3:$T$2000,11,FALSE)),0,VLOOKUP(B35,Données!$A$3:$T$2000,11,FALSE))</f>
        <v>0</v>
      </c>
      <c r="F35" s="115">
        <f>VALUE(COUNTIF(Validation!$A$2:$H$64,B35))-1</f>
        <v>206</v>
      </c>
      <c r="G35" s="103">
        <f>IF(ISERROR(VLOOKUP(B35,Données!$A$3:$T$2000,12,FALSE)),0,VLOOKUP(B35,Données!$A$3:$T$2000,12,FALSE))</f>
        <v>0</v>
      </c>
      <c r="H35" s="104">
        <f>IF(ISERROR(VLOOKUP(B35,Données!$A$3:$T$2000,20,FALSE)),0,VLOOKUP(B35,Données!$A$3:$T$2000,20,FALSE))</f>
        <v>0</v>
      </c>
      <c r="I35" s="39"/>
      <c r="N35" s="28"/>
      <c r="O35" s="28"/>
      <c r="P35" s="28"/>
      <c r="Q35" s="28"/>
      <c r="R35" s="28"/>
      <c r="S35" s="28"/>
      <c r="T35" s="28"/>
      <c r="U35" s="28"/>
      <c r="W35" s="60" t="str">
        <f t="shared" si="0"/>
        <v/>
      </c>
    </row>
    <row r="36" spans="1:23" ht="19.5" thickBot="1" x14ac:dyDescent="0.35">
      <c r="A36" s="181"/>
      <c r="B36" s="105" t="s">
        <v>2315</v>
      </c>
      <c r="C36" s="164"/>
      <c r="D36" s="164"/>
      <c r="E36" s="106" t="s">
        <v>2316</v>
      </c>
      <c r="F36" s="164" t="str">
        <f>IF(C36="","",C36+28)</f>
        <v/>
      </c>
      <c r="G36" s="164"/>
      <c r="H36" s="164"/>
      <c r="I36" s="39"/>
      <c r="R36" s="28"/>
      <c r="S36" s="28"/>
      <c r="T36" s="28"/>
      <c r="U36" s="28"/>
      <c r="W36" s="60" t="str">
        <f t="shared" si="0"/>
        <v/>
      </c>
    </row>
    <row r="37" spans="1:23" x14ac:dyDescent="0.25">
      <c r="I37" s="39"/>
      <c r="N37" s="28"/>
      <c r="O37" s="28"/>
      <c r="P37" s="28"/>
      <c r="Q37" s="28"/>
      <c r="R37" s="28"/>
      <c r="S37" s="28"/>
      <c r="T37" s="28"/>
      <c r="U37" s="28"/>
      <c r="W37" s="60" t="str">
        <f t="shared" si="0"/>
        <v/>
      </c>
    </row>
    <row r="38" spans="1:23" ht="46.5" customHeight="1" x14ac:dyDescent="0.25">
      <c r="A38" s="33"/>
      <c r="B38" s="34" t="s">
        <v>36</v>
      </c>
      <c r="C38" s="34" t="s">
        <v>348</v>
      </c>
      <c r="D38" s="7" t="s">
        <v>2313</v>
      </c>
      <c r="E38" s="138" t="s">
        <v>1071</v>
      </c>
      <c r="F38" s="36" t="s">
        <v>175</v>
      </c>
      <c r="G38" s="44" t="s">
        <v>2568</v>
      </c>
      <c r="H38" s="35" t="s">
        <v>1</v>
      </c>
      <c r="I38" s="39"/>
      <c r="N38" s="28"/>
      <c r="O38" s="28"/>
      <c r="P38" s="28"/>
      <c r="Q38" s="28"/>
      <c r="R38" s="28"/>
      <c r="S38" s="28"/>
      <c r="T38" s="28"/>
      <c r="U38" s="28"/>
      <c r="W38" s="60" t="str">
        <f t="shared" si="0"/>
        <v/>
      </c>
    </row>
    <row r="39" spans="1:23" ht="15.75" x14ac:dyDescent="0.25">
      <c r="A39" s="175" t="s">
        <v>43</v>
      </c>
      <c r="B39" s="25" t="s">
        <v>2940</v>
      </c>
      <c r="C39" s="86">
        <f>IF(ISERROR(VLOOKUP(B39,Données!$A$3:$W$2000,23,FALSE)),"",VLOOKUP(B39,Données!$A$3:$W$2000,23,FALSE))</f>
        <v>0</v>
      </c>
      <c r="D39" s="51">
        <v>2014</v>
      </c>
      <c r="E39" s="92">
        <f>IF(ISERROR(VLOOKUP(B39,Données!$A$3:$T$2000,11,FALSE)),0,VLOOKUP(B39,Données!$A$3:$T$2000,11,FALSE))</f>
        <v>1250000</v>
      </c>
      <c r="F39" s="37">
        <f>VALUE(COUNTIF(Validation!$A$2:$H$64,B39))-1</f>
        <v>0</v>
      </c>
      <c r="G39" s="95">
        <f>IF(ISERROR(VLOOKUP(B39,Données!$A$3:$T$2000,12,FALSE)),0,VLOOKUP(B39,Données!$A$3:$T$2000,12,FALSE))</f>
        <v>0</v>
      </c>
      <c r="H39" s="37">
        <f>IF(((D39+5)-'Calcul Masse Salariale'!$B$1)&lt;=0,0,(D39+5)-'Calcul Masse Salariale'!$B$1)</f>
        <v>0</v>
      </c>
      <c r="I39" s="39"/>
      <c r="R39" s="28"/>
      <c r="S39" s="28"/>
      <c r="T39" s="28"/>
      <c r="U39" s="28"/>
    </row>
    <row r="40" spans="1:23" ht="15.75" x14ac:dyDescent="0.25">
      <c r="A40" s="175"/>
      <c r="B40" s="25" t="s">
        <v>2941</v>
      </c>
      <c r="C40" s="86">
        <f>IF(ISERROR(VLOOKUP(B40,Données!$A$3:$W$2000,23,FALSE)),"",VLOOKUP(B40,Données!$A$3:$W$2000,23,FALSE))</f>
        <v>1</v>
      </c>
      <c r="D40" s="51">
        <v>2015</v>
      </c>
      <c r="E40" s="92">
        <f>IF(ISERROR(VLOOKUP(B40,Données!$A$3:$T$2000,11,FALSE)),0,VLOOKUP(B40,Données!$A$3:$T$2000,11,FALSE))</f>
        <v>3338333</v>
      </c>
      <c r="F40" s="37">
        <f>VALUE(COUNTIF(Validation!$A$2:$H$64,B40))-1</f>
        <v>0</v>
      </c>
      <c r="G40" s="95">
        <f>IF(ISERROR(VLOOKUP(B40,Données!$A$3:$T$2000,12,FALSE)),0,VLOOKUP(B40,Données!$A$3:$T$2000,12,FALSE))</f>
        <v>0</v>
      </c>
      <c r="H40" s="37">
        <f>IF(((D40+5)-'Calcul Masse Salariale'!$B$1)&lt;=0,0,(D40+5)-'Calcul Masse Salariale'!$B$1)</f>
        <v>1</v>
      </c>
      <c r="I40" s="39"/>
    </row>
    <row r="41" spans="1:23" ht="18.75" x14ac:dyDescent="0.3">
      <c r="A41" s="175"/>
      <c r="B41" s="25" t="s">
        <v>2942</v>
      </c>
      <c r="C41" s="86">
        <f>IF(ISERROR(VLOOKUP(B41,Données!$A$3:$W$2000,23,FALSE)),"",VLOOKUP(B41,Données!$A$3:$W$2000,23,FALSE))</f>
        <v>0</v>
      </c>
      <c r="D41" s="51">
        <v>2015</v>
      </c>
      <c r="E41" s="92">
        <f>IF(ISERROR(VLOOKUP(B41,Données!$A$3:$T$2000,11,FALSE)),0,VLOOKUP(B41,Données!$A$3:$T$2000,11,FALSE))</f>
        <v>6000000</v>
      </c>
      <c r="F41" s="37">
        <f>VALUE(COUNTIF(Validation!$A$2:$H$64,B41))-1</f>
        <v>0</v>
      </c>
      <c r="G41" s="95">
        <f>IF(ISERROR(VLOOKUP(B41,Données!$A$3:$T$2000,12,FALSE)),0,VLOOKUP(B41,Données!$A$3:$T$2000,12,FALSE))</f>
        <v>6000000</v>
      </c>
      <c r="H41" s="37">
        <f>IF(((D41+5)-'Calcul Masse Salariale'!$B$1)&lt;=0,0,(D41+5)-'Calcul Masse Salariale'!$B$1)</f>
        <v>1</v>
      </c>
      <c r="I41" s="59"/>
    </row>
    <row r="42" spans="1:23" ht="15.75" x14ac:dyDescent="0.25">
      <c r="A42" s="175"/>
      <c r="B42" s="25" t="s">
        <v>2943</v>
      </c>
      <c r="C42" s="86">
        <f>IF(ISERROR(VLOOKUP(B42,Données!$A$3:$W$2000,23,FALSE)),"",VLOOKUP(B42,Données!$A$3:$W$2000,23,FALSE))</f>
        <v>0</v>
      </c>
      <c r="D42" s="51">
        <v>2015</v>
      </c>
      <c r="E42" s="92">
        <f>IF(ISERROR(VLOOKUP(B42,Données!$A$3:$T$2000,11,FALSE)),0,VLOOKUP(B42,Données!$A$3:$T$2000,11,FALSE))</f>
        <v>2100000</v>
      </c>
      <c r="F42" s="37">
        <f>VALUE(COUNTIF(Validation!$A$2:$H$64,B42))-1</f>
        <v>0</v>
      </c>
      <c r="G42" s="95">
        <f>IF(ISERROR(VLOOKUP(B42,Données!$A$3:$T$2000,12,FALSE)),0,VLOOKUP(B42,Données!$A$3:$T$2000,12,FALSE))</f>
        <v>2100000</v>
      </c>
      <c r="H42" s="37">
        <f>IF(((D42+5)-'Calcul Masse Salariale'!$B$1)&lt;=0,0,(D42+5)-'Calcul Masse Salariale'!$B$1)</f>
        <v>1</v>
      </c>
      <c r="I42" s="39"/>
    </row>
    <row r="43" spans="1:23" ht="15.75" x14ac:dyDescent="0.25">
      <c r="A43" s="175"/>
      <c r="B43" s="25" t="s">
        <v>2944</v>
      </c>
      <c r="C43" s="86">
        <f>IF(ISERROR(VLOOKUP(B43,Données!$A$3:$W$2000,23,FALSE)),"",VLOOKUP(B43,Données!$A$3:$W$2000,23,FALSE))</f>
        <v>1</v>
      </c>
      <c r="D43" s="51">
        <v>2016</v>
      </c>
      <c r="E43" s="92">
        <f>IF(ISERROR(VLOOKUP(B43,Données!$A$3:$T$2000,11,FALSE)),0,VLOOKUP(B43,Données!$A$3:$T$2000,11,FALSE))</f>
        <v>1913333</v>
      </c>
      <c r="F43" s="37">
        <f>VALUE(COUNTIF(Validation!$A$2:$H$64,B43))-1</f>
        <v>0</v>
      </c>
      <c r="G43" s="95">
        <f>IF(ISERROR(VLOOKUP(B43,Données!$A$3:$T$2000,12,FALSE)),0,VLOOKUP(B43,Données!$A$3:$T$2000,12,FALSE))</f>
        <v>1913333</v>
      </c>
      <c r="H43" s="37">
        <f>IF(((D43+5)-'Calcul Masse Salariale'!$B$1)&lt;=0,0,(D43+5)-'Calcul Masse Salariale'!$B$1)</f>
        <v>2</v>
      </c>
      <c r="I43" s="39"/>
    </row>
    <row r="44" spans="1:23" ht="15.75" x14ac:dyDescent="0.25">
      <c r="A44" s="175"/>
      <c r="B44" s="25" t="s">
        <v>2945</v>
      </c>
      <c r="C44" s="86">
        <f>IF(ISERROR(VLOOKUP(B44,Données!$A$3:$W$2000,23,FALSE)),"",VLOOKUP(B44,Données!$A$3:$W$2000,23,FALSE))</f>
        <v>1</v>
      </c>
      <c r="D44" s="51">
        <v>2016</v>
      </c>
      <c r="E44" s="92">
        <f>IF(ISERROR(VLOOKUP(B44,Données!$A$3:$T$2000,11,FALSE)),0,VLOOKUP(B44,Données!$A$3:$T$2000,11,FALSE))</f>
        <v>1363333</v>
      </c>
      <c r="F44" s="37">
        <f>VALUE(COUNTIF(Validation!$A$2:$H$64,B44))-1</f>
        <v>0</v>
      </c>
      <c r="G44" s="95">
        <f>IF(ISERROR(VLOOKUP(B44,Données!$A$3:$T$2000,12,FALSE)),0,VLOOKUP(B44,Données!$A$3:$T$2000,12,FALSE))</f>
        <v>1363333</v>
      </c>
      <c r="H44" s="37">
        <f>IF(((D44+5)-'Calcul Masse Salariale'!$B$1)&lt;=0,0,(D44+5)-'Calcul Masse Salariale'!$B$1)</f>
        <v>2</v>
      </c>
      <c r="I44" s="39"/>
    </row>
    <row r="45" spans="1:23" ht="15.75" x14ac:dyDescent="0.25">
      <c r="A45" s="175"/>
      <c r="B45" s="25" t="s">
        <v>2946</v>
      </c>
      <c r="C45" s="86">
        <f>IF(ISERROR(VLOOKUP(B45,Données!$A$3:$W$2000,23,FALSE)),"",VLOOKUP(B45,Données!$A$3:$W$2000,23,FALSE))</f>
        <v>1</v>
      </c>
      <c r="D45" s="51">
        <v>2016</v>
      </c>
      <c r="E45" s="92">
        <f>IF(ISERROR(VLOOKUP(B45,Données!$A$3:$T$2000,11,FALSE)),0,VLOOKUP(B45,Données!$A$3:$T$2000,11,FALSE))</f>
        <v>1491667</v>
      </c>
      <c r="F45" s="37">
        <f>VALUE(COUNTIF(Validation!$A$2:$H$64,B45))-1</f>
        <v>0</v>
      </c>
      <c r="G45" s="95" t="str">
        <f>IF(ISERROR(VLOOKUP(B45,Données!$A$3:$T$2000,12,FALSE)),0,VLOOKUP(B45,Données!$A$3:$T$2000,12,FALSE))</f>
        <v xml:space="preserve">10.2(c) </v>
      </c>
      <c r="H45" s="37">
        <f>IF(((D45+5)-'Calcul Masse Salariale'!$B$1)&lt;=0,0,(D45+5)-'Calcul Masse Salariale'!$B$1)</f>
        <v>2</v>
      </c>
      <c r="I45" s="39"/>
    </row>
    <row r="46" spans="1:23" ht="15.75" x14ac:dyDescent="0.25">
      <c r="A46" s="175"/>
      <c r="B46" s="25" t="s">
        <v>2947</v>
      </c>
      <c r="C46" s="86">
        <f>IF(ISERROR(VLOOKUP(B46,Données!$A$3:$W$2000,23,FALSE)),"",VLOOKUP(B46,Données!$A$3:$W$2000,23,FALSE))</f>
        <v>1</v>
      </c>
      <c r="D46" s="51">
        <v>2016</v>
      </c>
      <c r="E46" s="92">
        <f>IF(ISERROR(VLOOKUP(B46,Données!$A$3:$T$2000,11,FALSE)),0,VLOOKUP(B46,Données!$A$3:$T$2000,11,FALSE))</f>
        <v>1425000</v>
      </c>
      <c r="F46" s="37">
        <f>VALUE(COUNTIF(Validation!$A$2:$H$64,B46))-1</f>
        <v>0</v>
      </c>
      <c r="G46" s="95">
        <f>IF(ISERROR(VLOOKUP(B46,Données!$A$3:$T$2000,12,FALSE)),0,VLOOKUP(B46,Données!$A$3:$T$2000,12,FALSE))</f>
        <v>0</v>
      </c>
      <c r="H46" s="37">
        <f>IF(((D46+5)-'Calcul Masse Salariale'!$B$1)&lt;=0,0,(D46+5)-'Calcul Masse Salariale'!$B$1)</f>
        <v>2</v>
      </c>
      <c r="I46" s="39"/>
    </row>
    <row r="47" spans="1:23" ht="15.75" x14ac:dyDescent="0.25">
      <c r="A47" s="175"/>
      <c r="B47" s="25" t="s">
        <v>4899</v>
      </c>
      <c r="C47" s="86">
        <f>IF(ISERROR(VLOOKUP(B47,Données!$A$3:$W$2000,23,FALSE)),"",VLOOKUP(B47,Données!$A$3:$W$2000,23,FALSE))</f>
        <v>0</v>
      </c>
      <c r="D47" s="51">
        <v>2014</v>
      </c>
      <c r="E47" s="92">
        <f>IF(ISERROR(VLOOKUP(B47,Données!$A$3:$T$2000,11,FALSE)),0,VLOOKUP(B47,Données!$A$3:$T$2000,11,FALSE))</f>
        <v>3350000</v>
      </c>
      <c r="F47" s="37">
        <f>VALUE(COUNTIF(Validation!$A$2:$H$64,B47))-1</f>
        <v>0</v>
      </c>
      <c r="G47" s="95">
        <f>IF(ISERROR(VLOOKUP(B47,Données!$A$3:$T$2000,12,FALSE)),0,VLOOKUP(B47,Données!$A$3:$T$2000,12,FALSE))</f>
        <v>3350000</v>
      </c>
      <c r="H47" s="37">
        <f>IF(((D47+5)-'Calcul Masse Salariale'!$B$1)&lt;=0,0,(D47+5)-'Calcul Masse Salariale'!$B$1)</f>
        <v>0</v>
      </c>
      <c r="I47" s="39"/>
    </row>
    <row r="48" spans="1:23" ht="15.75" x14ac:dyDescent="0.25">
      <c r="A48" s="175"/>
      <c r="B48" s="25" t="s">
        <v>4900</v>
      </c>
      <c r="C48" s="86">
        <f>IF(ISERROR(VLOOKUP(B48,Données!$A$3:$W$2000,23,FALSE)),"",VLOOKUP(B48,Données!$A$3:$W$2000,23,FALSE))</f>
        <v>1</v>
      </c>
      <c r="D48" s="51">
        <v>2017</v>
      </c>
      <c r="E48" s="92">
        <f>IF(ISERROR(VLOOKUP(B48,Données!$A$3:$T$2000,11,FALSE)),0,VLOOKUP(B48,Données!$A$3:$T$2000,11,FALSE))</f>
        <v>1596667</v>
      </c>
      <c r="F48" s="37">
        <f>VALUE(COUNTIF(Validation!$A$2:$H$64,B48))-1</f>
        <v>0</v>
      </c>
      <c r="G48" s="95">
        <f>IF(ISERROR(VLOOKUP(B48,Données!$A$3:$T$2000,12,FALSE)),0,VLOOKUP(B48,Données!$A$3:$T$2000,12,FALSE))</f>
        <v>1596667</v>
      </c>
      <c r="H48" s="37">
        <f>IF(((D48+5)-'Calcul Masse Salariale'!$B$1)&lt;=0,0,(D48+5)-'Calcul Masse Salariale'!$B$1)</f>
        <v>3</v>
      </c>
      <c r="I48" s="39"/>
    </row>
    <row r="49" spans="1:9" ht="15.75" x14ac:dyDescent="0.25">
      <c r="A49" s="175"/>
      <c r="B49" s="90" t="s">
        <v>2948</v>
      </c>
      <c r="C49" s="86">
        <f>IF(ISERROR(VLOOKUP(B49,Données!$A$3:$W$2000,23,FALSE)),"",VLOOKUP(B49,Données!$A$3:$W$2000,23,FALSE))</f>
        <v>1</v>
      </c>
      <c r="D49" s="51">
        <v>2017</v>
      </c>
      <c r="E49" s="92">
        <f>IF(ISERROR(VLOOKUP(B49,Données!$A$3:$T$2000,11,FALSE)),0,VLOOKUP(B49,Données!$A$3:$T$2000,11,FALSE))</f>
        <v>1325833</v>
      </c>
      <c r="F49" s="37">
        <f>VALUE(COUNTIF(Validation!$A$2:$H$64,B49))-1</f>
        <v>0</v>
      </c>
      <c r="G49" s="95">
        <f>IF(ISERROR(VLOOKUP(B49,Données!$A$3:$T$2000,12,FALSE)),0,VLOOKUP(B49,Données!$A$3:$T$2000,12,FALSE))</f>
        <v>1325833</v>
      </c>
      <c r="H49" s="37">
        <f>IF(((D49+5)-'Calcul Masse Salariale'!$B$1)&lt;=0,0,(D49+5)-'Calcul Masse Salariale'!$B$1)</f>
        <v>3</v>
      </c>
      <c r="I49" s="39"/>
    </row>
    <row r="50" spans="1:9" ht="15.75" x14ac:dyDescent="0.25">
      <c r="A50" s="175"/>
      <c r="B50" s="139" t="s">
        <v>2949</v>
      </c>
      <c r="C50" s="86">
        <f>IF(ISERROR(VLOOKUP(B50,Données!$A$3:$W$2000,23,FALSE)),"",VLOOKUP(B50,Données!$A$3:$W$2000,23,FALSE))</f>
        <v>1</v>
      </c>
      <c r="D50" s="51">
        <v>2017</v>
      </c>
      <c r="E50" s="92">
        <f>IF(ISERROR(VLOOKUP(B50,Données!$A$3:$T$2000,11,FALSE)),0,VLOOKUP(B50,Données!$A$3:$T$2000,11,FALSE))</f>
        <v>1710833</v>
      </c>
      <c r="F50" s="37">
        <f>VALUE(COUNTIF(Validation!$A$2:$H$64,B50))-1</f>
        <v>0</v>
      </c>
      <c r="G50" s="95">
        <f>IF(ISERROR(VLOOKUP(B50,Données!$A$3:$T$2000,12,FALSE)),0,VLOOKUP(B50,Données!$A$3:$T$2000,12,FALSE))</f>
        <v>1710833</v>
      </c>
      <c r="H50" s="37">
        <f>IF(((D50+5)-'Calcul Masse Salariale'!$B$1)&lt;=0,0,(D50+5)-'Calcul Masse Salariale'!$B$1)</f>
        <v>3</v>
      </c>
      <c r="I50" s="39"/>
    </row>
    <row r="51" spans="1:9" ht="15.75" x14ac:dyDescent="0.25">
      <c r="A51" s="175"/>
      <c r="B51" s="91" t="s">
        <v>4901</v>
      </c>
      <c r="C51" s="86">
        <f>IF(ISERROR(VLOOKUP(B51,Données!$A$3:$W$2000,23,FALSE)),"",VLOOKUP(B51,Données!$A$3:$W$2000,23,FALSE))</f>
        <v>1</v>
      </c>
      <c r="D51" s="51">
        <v>2017</v>
      </c>
      <c r="E51" s="92">
        <f>IF(ISERROR(VLOOKUP(B51,Données!$A$3:$T$2000,11,FALSE)),0,VLOOKUP(B51,Données!$A$3:$T$2000,11,FALSE))</f>
        <v>1279166</v>
      </c>
      <c r="F51" s="37">
        <f>VALUE(COUNTIF(Validation!$A$2:$H$64,B51))-1</f>
        <v>0</v>
      </c>
      <c r="G51" s="95">
        <f>IF(ISERROR(VLOOKUP(B51,Données!$A$3:$T$2000,12,FALSE)),0,VLOOKUP(B51,Données!$A$3:$T$2000,12,FALSE))</f>
        <v>1279166</v>
      </c>
      <c r="H51" s="37">
        <f>IF(((D51+5)-'Calcul Masse Salariale'!$B$1)&lt;=0,0,(D51+5)-'Calcul Masse Salariale'!$B$1)</f>
        <v>3</v>
      </c>
      <c r="I51" s="39"/>
    </row>
    <row r="52" spans="1:9" ht="15.75" x14ac:dyDescent="0.25">
      <c r="A52" s="175"/>
      <c r="B52" s="89" t="s">
        <v>2950</v>
      </c>
      <c r="C52" s="86">
        <f>IF(ISERROR(VLOOKUP(B52,Données!$A$3:$W$2000,23,FALSE)),"",VLOOKUP(B52,Données!$A$3:$W$2000,23,FALSE))</f>
        <v>1</v>
      </c>
      <c r="D52" s="51">
        <v>2017</v>
      </c>
      <c r="E52" s="92">
        <f>IF(ISERROR(VLOOKUP(B52,Données!$A$3:$T$2000,11,FALSE)),0,VLOOKUP(B52,Données!$A$3:$T$2000,11,FALSE))</f>
        <v>863333</v>
      </c>
      <c r="F52" s="37">
        <f>VALUE(COUNTIF(Validation!$A$2:$H$64,B52))-1</f>
        <v>0</v>
      </c>
      <c r="G52" s="95">
        <f>IF(ISERROR(VLOOKUP(B52,Données!$A$3:$T$2000,12,FALSE)),0,VLOOKUP(B52,Données!$A$3:$T$2000,12,FALSE))</f>
        <v>863333</v>
      </c>
      <c r="H52" s="37">
        <f>IF(((D52+5)-'Calcul Masse Salariale'!$B$1)&lt;=0,0,(D52+5)-'Calcul Masse Salariale'!$B$1)</f>
        <v>3</v>
      </c>
      <c r="I52" s="39"/>
    </row>
    <row r="53" spans="1:9" ht="15.75" x14ac:dyDescent="0.25">
      <c r="A53" s="175"/>
      <c r="B53" s="89" t="s">
        <v>2951</v>
      </c>
      <c r="C53" s="86">
        <f>IF(ISERROR(VLOOKUP(B53,Données!$A$3:$W$2000,23,FALSE)),"",VLOOKUP(B53,Données!$A$3:$W$2000,23,FALSE))</f>
        <v>1</v>
      </c>
      <c r="D53" s="51">
        <v>2018</v>
      </c>
      <c r="E53" s="92">
        <f>IF(ISERROR(VLOOKUP(B53,Données!$A$3:$T$2000,11,FALSE)),0,VLOOKUP(B53,Données!$A$3:$T$2000,11,FALSE))</f>
        <v>1744167</v>
      </c>
      <c r="F53" s="37">
        <f>VALUE(COUNTIF(Validation!$A$2:$H$64,B53))-1</f>
        <v>0</v>
      </c>
      <c r="G53" s="95">
        <f>IF(ISERROR(VLOOKUP(B53,Données!$A$3:$T$2000,12,FALSE)),0,VLOOKUP(B53,Données!$A$3:$T$2000,12,FALSE))</f>
        <v>1744167</v>
      </c>
      <c r="H53" s="37">
        <f>IF(((D53+5)-'Calcul Masse Salariale'!$B$1)&lt;=0,0,(D53+5)-'Calcul Masse Salariale'!$B$1)</f>
        <v>4</v>
      </c>
      <c r="I53" s="39"/>
    </row>
    <row r="54" spans="1:9" ht="15.75" x14ac:dyDescent="0.25">
      <c r="A54" s="175"/>
      <c r="B54" s="89" t="s">
        <v>2952</v>
      </c>
      <c r="C54" s="86">
        <f>IF(ISERROR(VLOOKUP(B54,Données!$A$3:$W$2000,23,FALSE)),"",VLOOKUP(B54,Données!$A$3:$W$2000,23,FALSE))</f>
        <v>1</v>
      </c>
      <c r="D54" s="51">
        <v>2018</v>
      </c>
      <c r="E54" s="92">
        <f>IF(ISERROR(VLOOKUP(B54,Données!$A$3:$T$2000,11,FALSE)),0,VLOOKUP(B54,Données!$A$3:$T$2000,11,FALSE))</f>
        <v>1194167</v>
      </c>
      <c r="F54" s="37">
        <f>VALUE(COUNTIF(Validation!$A$2:$H$64,B54))-1</f>
        <v>0</v>
      </c>
      <c r="G54" s="95">
        <f>IF(ISERROR(VLOOKUP(B54,Données!$A$3:$T$2000,12,FALSE)),0,VLOOKUP(B54,Données!$A$3:$T$2000,12,FALSE))</f>
        <v>1194167</v>
      </c>
      <c r="H54" s="37">
        <f>IF(((D54+5)-'Calcul Masse Salariale'!$B$1)&lt;=0,0,(D54+5)-'Calcul Masse Salariale'!$B$1)</f>
        <v>4</v>
      </c>
      <c r="I54" s="39"/>
    </row>
    <row r="55" spans="1:9" ht="15.75" x14ac:dyDescent="0.25">
      <c r="A55" s="175"/>
      <c r="B55" s="89" t="s">
        <v>2953</v>
      </c>
      <c r="C55" s="86">
        <f>IF(ISERROR(VLOOKUP(B55,Données!$A$3:$W$2000,23,FALSE)),"",VLOOKUP(B55,Données!$A$3:$W$2000,23,FALSE))</f>
        <v>1</v>
      </c>
      <c r="D55" s="51">
        <v>2018</v>
      </c>
      <c r="E55" s="92">
        <f>IF(ISERROR(VLOOKUP(B55,Données!$A$3:$T$2000,11,FALSE)),0,VLOOKUP(B55,Données!$A$3:$T$2000,11,FALSE))</f>
        <v>1243750</v>
      </c>
      <c r="F55" s="37">
        <f>VALUE(COUNTIF(Validation!$A$2:$H$64,B55))-1</f>
        <v>0</v>
      </c>
      <c r="G55" s="95">
        <f>IF(ISERROR(VLOOKUP(B55,Données!$A$3:$T$2000,12,FALSE)),0,VLOOKUP(B55,Données!$A$3:$T$2000,12,FALSE))</f>
        <v>1243750</v>
      </c>
      <c r="H55" s="37">
        <f>IF(((D55+5)-'Calcul Masse Salariale'!$B$1)&lt;=0,0,(D55+5)-'Calcul Masse Salariale'!$B$1)</f>
        <v>4</v>
      </c>
      <c r="I55" s="39"/>
    </row>
    <row r="56" spans="1:9" ht="15.75" x14ac:dyDescent="0.25">
      <c r="A56" s="175"/>
      <c r="B56" s="89" t="s">
        <v>4954</v>
      </c>
      <c r="C56" s="86" t="str">
        <f>IF(ISERROR(VLOOKUP(B56,Données!$A$3:$W$2000,23,FALSE)),"",VLOOKUP(B56,Données!$A$3:$W$2000,23,FALSE))</f>
        <v/>
      </c>
      <c r="D56" s="37">
        <v>2018</v>
      </c>
      <c r="E56" s="92">
        <f>IF(ISERROR(VLOOKUP(B56,Données!$A$3:$T$2000,11,FALSE)),0,VLOOKUP(B56,Données!$A$3:$T$2000,11,FALSE))</f>
        <v>0</v>
      </c>
      <c r="F56" s="37">
        <f>VALUE(COUNTIF(Validation!$A$2:$H$64,B56))-1</f>
        <v>0</v>
      </c>
      <c r="G56" s="95">
        <f>IF(ISERROR(VLOOKUP(B56,Données!$A$3:$T$2000,12,FALSE)),0,VLOOKUP(B56,Données!$A$3:$T$2000,12,FALSE))</f>
        <v>0</v>
      </c>
      <c r="H56" s="37">
        <f>IF(((D56+5)-'Calcul Masse Salariale'!$B$1)&lt;=0,0,(D56+5)-'Calcul Masse Salariale'!$B$1)</f>
        <v>4</v>
      </c>
      <c r="I56" s="39"/>
    </row>
    <row r="57" spans="1:9" ht="15.75" x14ac:dyDescent="0.25">
      <c r="A57" s="175"/>
      <c r="B57" s="37"/>
      <c r="C57" s="86" t="str">
        <f>IF(ISERROR(VLOOKUP(B57,Données!$A$3:$W$2000,23,FALSE)),"",VLOOKUP(B57,Données!$A$3:$W$2000,23,FALSE))</f>
        <v/>
      </c>
      <c r="D57" s="37"/>
      <c r="E57" s="92">
        <f>IF(ISERROR(VLOOKUP(B57,Données!$A$3:$T$2000,11,FALSE)),0,VLOOKUP(B57,Données!$A$3:$T$2000,11,FALSE))</f>
        <v>0</v>
      </c>
      <c r="F57" s="37">
        <f>VALUE(COUNTIF(Validation!$A$2:$H$64,B57))-1</f>
        <v>206</v>
      </c>
      <c r="G57" s="95">
        <f>IF(ISERROR(VLOOKUP(B57,Données!$A$3:$T$2000,12,FALSE)),0,VLOOKUP(B57,Données!$A$3:$T$2000,12,FALSE))</f>
        <v>0</v>
      </c>
      <c r="H57" s="37">
        <f>IF(((D57+5)-'Calcul Masse Salariale'!$B$1)&lt;=0,0,(D57+5)-'Calcul Masse Salariale'!$B$1)</f>
        <v>0</v>
      </c>
      <c r="I57" s="39"/>
    </row>
    <row r="58" spans="1:9" ht="15.75" x14ac:dyDescent="0.25">
      <c r="A58" s="175"/>
      <c r="B58" s="37"/>
      <c r="C58" s="86" t="str">
        <f>IF(ISERROR(VLOOKUP(B58,Données!$A$3:$W$2000,23,FALSE)),"",VLOOKUP(B58,Données!$A$3:$W$2000,23,FALSE))</f>
        <v/>
      </c>
      <c r="D58" s="37"/>
      <c r="E58" s="92">
        <f>IF(ISERROR(VLOOKUP(B58,Données!$A$3:$T$2000,11,FALSE)),0,VLOOKUP(B58,Données!$A$3:$T$2000,11,FALSE))</f>
        <v>0</v>
      </c>
      <c r="F58" s="37">
        <f>VALUE(COUNTIF(Validation!$A$2:$H$64,B58))-1</f>
        <v>206</v>
      </c>
      <c r="G58" s="95">
        <f>IF(ISERROR(VLOOKUP(B58,Données!$A$3:$T$2000,12,FALSE)),0,VLOOKUP(B58,Données!$A$3:$T$2000,12,FALSE))</f>
        <v>0</v>
      </c>
      <c r="H58" s="37">
        <f>IF(((D58+5)-'Calcul Masse Salariale'!$B$1)&lt;=0,0,(D58+5)-'Calcul Masse Salariale'!$B$1)</f>
        <v>0</v>
      </c>
      <c r="I58" s="39"/>
    </row>
    <row r="59" spans="1:9" ht="15.75" x14ac:dyDescent="0.25">
      <c r="A59" s="175"/>
      <c r="B59" s="37"/>
      <c r="C59" s="86" t="str">
        <f>IF(ISERROR(VLOOKUP(B59,Données!$A$3:$W$2000,23,FALSE)),"",VLOOKUP(B59,Données!$A$3:$W$2000,23,FALSE))</f>
        <v/>
      </c>
      <c r="D59" s="37"/>
      <c r="E59" s="92">
        <f>IF(ISERROR(VLOOKUP(B59,Données!$A$3:$T$2000,11,FALSE)),0,VLOOKUP(B59,Données!$A$3:$T$2000,11,FALSE))</f>
        <v>0</v>
      </c>
      <c r="F59" s="37">
        <f>VALUE(COUNTIF(Validation!$A$2:$H$64,B59))-1</f>
        <v>206</v>
      </c>
      <c r="G59" s="95">
        <f>IF(ISERROR(VLOOKUP(B59,Données!$A$3:$T$2000,12,FALSE)),0,VLOOKUP(B59,Données!$A$3:$T$2000,12,FALSE))</f>
        <v>0</v>
      </c>
      <c r="H59" s="37">
        <f>IF(((D59+5)-'Calcul Masse Salariale'!$B$1)&lt;=0,0,(D59+5)-'Calcul Masse Salariale'!$B$1)</f>
        <v>0</v>
      </c>
      <c r="I59" s="39"/>
    </row>
    <row r="60" spans="1:9" ht="15.75" x14ac:dyDescent="0.25">
      <c r="A60" s="175"/>
      <c r="B60" s="37"/>
      <c r="C60" s="86" t="str">
        <f>IF(ISERROR(VLOOKUP(B60,Données!$A$3:$W$2000,23,FALSE)),"",VLOOKUP(B60,Données!$A$3:$W$2000,23,FALSE))</f>
        <v/>
      </c>
      <c r="D60" s="37"/>
      <c r="E60" s="92">
        <f>IF(ISERROR(VLOOKUP(B60,Données!$A$3:$T$2000,11,FALSE)),0,VLOOKUP(B60,Données!$A$3:$T$2000,11,FALSE))</f>
        <v>0</v>
      </c>
      <c r="F60" s="37">
        <f>VALUE(COUNTIF(Validation!$A$2:$H$64,B60))-1</f>
        <v>206</v>
      </c>
      <c r="G60" s="95">
        <f>IF(ISERROR(VLOOKUP(B60,Données!$A$3:$T$2000,12,FALSE)),0,VLOOKUP(B60,Données!$A$3:$T$2000,12,FALSE))</f>
        <v>0</v>
      </c>
      <c r="H60" s="37">
        <f>IF(((D60+5)-'Calcul Masse Salariale'!$B$1)&lt;=0,0,(D60+5)-'Calcul Masse Salariale'!$B$1)</f>
        <v>0</v>
      </c>
      <c r="I60" s="39"/>
    </row>
    <row r="61" spans="1:9" ht="15.75" x14ac:dyDescent="0.25">
      <c r="A61" s="175"/>
      <c r="B61" s="37"/>
      <c r="C61" s="86" t="str">
        <f>IF(ISERROR(VLOOKUP(B61,Données!$A$3:$W$2000,23,FALSE)),"",VLOOKUP(B61,Données!$A$3:$W$2000,23,FALSE))</f>
        <v/>
      </c>
      <c r="D61" s="37"/>
      <c r="E61" s="92">
        <f>IF(ISERROR(VLOOKUP(B61,Données!$A$3:$T$2000,11,FALSE)),0,VLOOKUP(B61,Données!$A$3:$T$2000,11,FALSE))</f>
        <v>0</v>
      </c>
      <c r="F61" s="37">
        <f>VALUE(COUNTIF(Validation!$A$2:$H$64,B61))-1</f>
        <v>206</v>
      </c>
      <c r="G61" s="95">
        <f>IF(ISERROR(VLOOKUP(B61,Données!$A$3:$T$2000,12,FALSE)),0,VLOOKUP(B61,Données!$A$3:$T$2000,12,FALSE))</f>
        <v>0</v>
      </c>
      <c r="H61" s="37">
        <f>IF(((D61+5)-'Calcul Masse Salariale'!$B$1)&lt;=0,0,(D61+5)-'Calcul Masse Salariale'!$B$1)</f>
        <v>0</v>
      </c>
      <c r="I61" s="39"/>
    </row>
    <row r="62" spans="1:9" ht="15.75" x14ac:dyDescent="0.25">
      <c r="A62" s="175"/>
      <c r="B62" s="37"/>
      <c r="C62" s="86" t="str">
        <f>IF(ISERROR(VLOOKUP(B62,Données!$A$3:$W$2000,23,FALSE)),"",VLOOKUP(B62,Données!$A$3:$W$2000,23,FALSE))</f>
        <v/>
      </c>
      <c r="D62" s="37"/>
      <c r="E62" s="92">
        <f>IF(ISERROR(VLOOKUP(B62,Données!$A$3:$T$2000,11,FALSE)),0,VLOOKUP(B62,Données!$A$3:$T$2000,11,FALSE))</f>
        <v>0</v>
      </c>
      <c r="F62" s="37">
        <f>VALUE(COUNTIF(Validation!$A$2:$H$64,B62))-1</f>
        <v>206</v>
      </c>
      <c r="G62" s="95">
        <f>IF(ISERROR(VLOOKUP(B62,Données!$A$3:$T$2000,12,FALSE)),0,VLOOKUP(B62,Données!$A$3:$T$2000,12,FALSE))</f>
        <v>0</v>
      </c>
      <c r="H62" s="37">
        <f>IF(((D62+5)-'Calcul Masse Salariale'!$B$1)&lt;=0,0,(D62+5)-'Calcul Masse Salariale'!$B$1)</f>
        <v>0</v>
      </c>
      <c r="I62" s="39"/>
    </row>
    <row r="63" spans="1:9" ht="15.75" x14ac:dyDescent="0.25">
      <c r="A63" s="175"/>
      <c r="B63" s="37"/>
      <c r="C63" s="86" t="str">
        <f>IF(ISERROR(VLOOKUP(B63,Données!$A$3:$W$2000,23,FALSE)),"",VLOOKUP(B63,Données!$A$3:$W$2000,23,FALSE))</f>
        <v/>
      </c>
      <c r="D63" s="37"/>
      <c r="E63" s="92">
        <f>IF(ISERROR(VLOOKUP(B63,Données!$A$3:$T$2000,11,FALSE)),0,VLOOKUP(B63,Données!$A$3:$T$2000,11,FALSE))</f>
        <v>0</v>
      </c>
      <c r="F63" s="37">
        <f>VALUE(COUNTIF(Validation!$A$2:$H$64,B63))-1</f>
        <v>206</v>
      </c>
      <c r="G63" s="95">
        <f>IF(ISERROR(VLOOKUP(B63,Données!$A$3:$T$2000,12,FALSE)),0,VLOOKUP(B63,Données!$A$3:$T$2000,12,FALSE))</f>
        <v>0</v>
      </c>
      <c r="H63" s="37">
        <f>IF(((D63+5)-'Calcul Masse Salariale'!$B$1)&lt;=0,0,(D63+5)-'Calcul Masse Salariale'!$B$1)</f>
        <v>0</v>
      </c>
      <c r="I63" s="39"/>
    </row>
    <row r="64" spans="1:9" ht="15.75" x14ac:dyDescent="0.25">
      <c r="A64" s="175"/>
      <c r="B64" s="37"/>
      <c r="C64" s="86" t="str">
        <f>IF(ISERROR(VLOOKUP(B64,Données!$A$3:$W$2000,23,FALSE)),"",VLOOKUP(B64,Données!$A$3:$W$2000,23,FALSE))</f>
        <v/>
      </c>
      <c r="D64" s="37"/>
      <c r="E64" s="92">
        <f>IF(ISERROR(VLOOKUP(B64,Données!$A$3:$T$2000,11,FALSE)),0,VLOOKUP(B64,Données!$A$3:$T$2000,11,FALSE))</f>
        <v>0</v>
      </c>
      <c r="F64" s="37">
        <f>VALUE(COUNTIF(Validation!$A$2:$H$64,B64))-1</f>
        <v>206</v>
      </c>
      <c r="G64" s="95">
        <f>IF(ISERROR(VLOOKUP(B64,Données!$A$3:$T$2000,12,FALSE)),0,VLOOKUP(B64,Données!$A$3:$T$2000,12,FALSE))</f>
        <v>0</v>
      </c>
      <c r="H64" s="37">
        <f>IF(((D64+5)-'Calcul Masse Salariale'!$B$1)&lt;=0,0,(D64+5)-'Calcul Masse Salariale'!$B$1)</f>
        <v>0</v>
      </c>
      <c r="I64" s="39"/>
    </row>
    <row r="65" spans="1:9" ht="15.75" x14ac:dyDescent="0.25">
      <c r="A65" s="175"/>
      <c r="B65" s="37"/>
      <c r="C65" s="86" t="str">
        <f>IF(ISERROR(VLOOKUP(B65,Données!$A$3:$W$2000,23,FALSE)),"",VLOOKUP(B65,Données!$A$3:$W$2000,23,FALSE))</f>
        <v/>
      </c>
      <c r="D65" s="37"/>
      <c r="E65" s="92">
        <f>IF(ISERROR(VLOOKUP(B65,Données!$A$3:$T$2000,11,FALSE)),0,VLOOKUP(B65,Données!$A$3:$T$2000,11,FALSE))</f>
        <v>0</v>
      </c>
      <c r="F65" s="37">
        <f>VALUE(COUNTIF(Validation!$A$2:$H$64,B65))-1</f>
        <v>206</v>
      </c>
      <c r="G65" s="95">
        <f>IF(ISERROR(VLOOKUP(B65,Données!$A$3:$T$2000,12,FALSE)),0,VLOOKUP(B65,Données!$A$3:$T$2000,12,FALSE))</f>
        <v>0</v>
      </c>
      <c r="H65" s="37">
        <f>IF(((D65+5)-'Calcul Masse Salariale'!$B$1)&lt;=0,0,(D65+5)-'Calcul Masse Salariale'!$B$1)</f>
        <v>0</v>
      </c>
      <c r="I65" s="39"/>
    </row>
    <row r="66" spans="1:9" ht="15.75" x14ac:dyDescent="0.25">
      <c r="A66" s="175"/>
      <c r="B66" s="37"/>
      <c r="C66" s="86" t="str">
        <f>IF(ISERROR(VLOOKUP(B66,Données!$A$3:$W$2000,23,FALSE)),"",VLOOKUP(B66,Données!$A$3:$W$2000,23,FALSE))</f>
        <v/>
      </c>
      <c r="D66" s="37"/>
      <c r="E66" s="92">
        <f>IF(ISERROR(VLOOKUP(B66,Données!$A$3:$T$2000,11,FALSE)),0,VLOOKUP(B66,Données!$A$3:$T$2000,11,FALSE))</f>
        <v>0</v>
      </c>
      <c r="F66" s="37">
        <f>VALUE(COUNTIF(Validation!$A$2:$H$64,B66))-1</f>
        <v>206</v>
      </c>
      <c r="G66" s="95">
        <f>IF(ISERROR(VLOOKUP(B66,Données!$A$3:$T$2000,12,FALSE)),0,VLOOKUP(B66,Données!$A$3:$T$2000,12,FALSE))</f>
        <v>0</v>
      </c>
      <c r="H66" s="37">
        <f>IF(((D66+5)-'Calcul Masse Salariale'!$B$1)&lt;=0,0,(D66+5)-'Calcul Masse Salariale'!$B$1)</f>
        <v>0</v>
      </c>
      <c r="I66" s="39"/>
    </row>
    <row r="67" spans="1:9" ht="15.75" x14ac:dyDescent="0.25">
      <c r="A67" s="175"/>
      <c r="B67" s="37"/>
      <c r="C67" s="86" t="str">
        <f>IF(ISERROR(VLOOKUP(B67,Données!$A$3:$W$2000,23,FALSE)),"",VLOOKUP(B67,Données!$A$3:$W$2000,23,FALSE))</f>
        <v/>
      </c>
      <c r="D67" s="37"/>
      <c r="E67" s="92">
        <f>IF(ISERROR(VLOOKUP(B67,Données!$A$3:$T$2000,11,FALSE)),0,VLOOKUP(B67,Données!$A$3:$T$2000,11,FALSE))</f>
        <v>0</v>
      </c>
      <c r="F67" s="37">
        <f>VALUE(COUNTIF(Validation!$A$2:$H$64,B67))-1</f>
        <v>206</v>
      </c>
      <c r="G67" s="95">
        <f>IF(ISERROR(VLOOKUP(B67,Données!$A$3:$T$2000,12,FALSE)),0,VLOOKUP(B67,Données!$A$3:$T$2000,12,FALSE))</f>
        <v>0</v>
      </c>
      <c r="H67" s="37">
        <f>IF(((D67+5)-'Calcul Masse Salariale'!$B$1)&lt;=0,0,(D67+5)-'Calcul Masse Salariale'!$B$1)</f>
        <v>0</v>
      </c>
      <c r="I67" s="39"/>
    </row>
    <row r="68" spans="1:9" ht="15.75" x14ac:dyDescent="0.25">
      <c r="A68" s="175"/>
      <c r="B68" s="37"/>
      <c r="C68" s="86" t="str">
        <f>IF(ISERROR(VLOOKUP(B68,Données!$A$3:$W$2000,23,FALSE)),"",VLOOKUP(B68,Données!$A$3:$W$2000,23,FALSE))</f>
        <v/>
      </c>
      <c r="D68" s="37"/>
      <c r="E68" s="92">
        <f>IF(ISERROR(VLOOKUP(B68,Données!$A$3:$T$2000,11,FALSE)),0,VLOOKUP(B68,Données!$A$3:$T$2000,11,FALSE))</f>
        <v>0</v>
      </c>
      <c r="F68" s="37">
        <f>VALUE(COUNTIF(Validation!$A$2:$H$64,B68))-1</f>
        <v>206</v>
      </c>
      <c r="G68" s="95">
        <f>IF(ISERROR(VLOOKUP(B68,Données!$A$3:$T$2000,12,FALSE)),0,VLOOKUP(B68,Données!$A$3:$T$2000,12,FALSE))</f>
        <v>0</v>
      </c>
      <c r="H68" s="37">
        <f>IF(((D68+5)-'Calcul Masse Salariale'!$B$1)&lt;=0,0,(D68+5)-'Calcul Masse Salariale'!$B$1)</f>
        <v>0</v>
      </c>
      <c r="I68" s="39"/>
    </row>
    <row r="69" spans="1:9" ht="15.75" x14ac:dyDescent="0.25">
      <c r="A69" s="175"/>
      <c r="B69" s="37"/>
      <c r="C69" s="86" t="str">
        <f>IF(ISERROR(VLOOKUP(B69,Données!$A$3:$W$2000,23,FALSE)),"",VLOOKUP(B69,Données!$A$3:$W$2000,23,FALSE))</f>
        <v/>
      </c>
      <c r="D69" s="37"/>
      <c r="E69" s="92">
        <f>IF(ISERROR(VLOOKUP(B69,Données!$A$3:$T$2000,11,FALSE)),0,VLOOKUP(B69,Données!$A$3:$T$2000,11,FALSE))</f>
        <v>0</v>
      </c>
      <c r="F69" s="37">
        <f>VALUE(COUNTIF(Validation!$A$2:$H$64,B69))-1</f>
        <v>206</v>
      </c>
      <c r="G69" s="95">
        <f>IF(ISERROR(VLOOKUP(B69,Données!$A$3:$T$2000,12,FALSE)),0,VLOOKUP(B69,Données!$A$3:$T$2000,12,FALSE))</f>
        <v>0</v>
      </c>
      <c r="H69" s="37">
        <f>IF(((D69+5)-'Calcul Masse Salariale'!$B$1)&lt;=0,0,(D69+5)-'Calcul Masse Salariale'!$B$1)</f>
        <v>0</v>
      </c>
      <c r="I69" s="39"/>
    </row>
    <row r="70" spans="1:9" ht="15.75" x14ac:dyDescent="0.25">
      <c r="A70" s="175"/>
      <c r="B70" s="37"/>
      <c r="C70" s="86" t="str">
        <f>IF(ISERROR(VLOOKUP(B70,Données!$A$3:$W$2000,23,FALSE)),"",VLOOKUP(B70,Données!$A$3:$W$2000,23,FALSE))</f>
        <v/>
      </c>
      <c r="D70" s="37"/>
      <c r="E70" s="92">
        <f>IF(ISERROR(VLOOKUP(B70,Données!$A$3:$T$2000,11,FALSE)),0,VLOOKUP(B70,Données!$A$3:$T$2000,11,FALSE))</f>
        <v>0</v>
      </c>
      <c r="F70" s="37">
        <f>VALUE(COUNTIF(Validation!$A$2:$H$64,B70))-1</f>
        <v>206</v>
      </c>
      <c r="G70" s="95">
        <f>IF(ISERROR(VLOOKUP(B70,Données!$A$3:$T$2000,12,FALSE)),0,VLOOKUP(B70,Données!$A$3:$T$2000,12,FALSE))</f>
        <v>0</v>
      </c>
      <c r="H70" s="37">
        <f>IF(((D70+5)-'Calcul Masse Salariale'!$B$1)&lt;=0,0,(D70+5)-'Calcul Masse Salariale'!$B$1)</f>
        <v>0</v>
      </c>
      <c r="I70" s="39"/>
    </row>
    <row r="71" spans="1:9" ht="15.75" x14ac:dyDescent="0.25">
      <c r="A71" s="175"/>
      <c r="B71" s="37"/>
      <c r="C71" s="86" t="str">
        <f>IF(ISERROR(VLOOKUP(B71,Données!$A$3:$W$2000,23,FALSE)),"",VLOOKUP(B71,Données!$A$3:$W$2000,23,FALSE))</f>
        <v/>
      </c>
      <c r="D71" s="37"/>
      <c r="E71" s="92">
        <f>IF(ISERROR(VLOOKUP(B71,Données!$A$3:$T$2000,11,FALSE)),0,VLOOKUP(B71,Données!$A$3:$T$2000,11,FALSE))</f>
        <v>0</v>
      </c>
      <c r="F71" s="37">
        <f>VALUE(COUNTIF(Validation!$A$2:$H$64,B71))-1</f>
        <v>206</v>
      </c>
      <c r="G71" s="95">
        <f>IF(ISERROR(VLOOKUP(B71,Données!$A$3:$T$2000,12,FALSE)),0,VLOOKUP(B71,Données!$A$3:$T$2000,12,FALSE))</f>
        <v>0</v>
      </c>
      <c r="H71" s="37">
        <f>IF(((D71+5)-'Calcul Masse Salariale'!$B$1)&lt;=0,0,(D71+5)-'Calcul Masse Salariale'!$B$1)</f>
        <v>0</v>
      </c>
      <c r="I71" s="39"/>
    </row>
    <row r="72" spans="1:9" ht="15.75" x14ac:dyDescent="0.25">
      <c r="A72" s="175"/>
      <c r="B72" s="37"/>
      <c r="C72" s="86" t="str">
        <f>IF(ISERROR(VLOOKUP(B72,Données!$A$3:$W$2000,23,FALSE)),"",VLOOKUP(B72,Données!$A$3:$W$2000,23,FALSE))</f>
        <v/>
      </c>
      <c r="D72" s="37"/>
      <c r="E72" s="92">
        <f>IF(ISERROR(VLOOKUP(B72,Données!$A$3:$T$2000,11,FALSE)),0,VLOOKUP(B72,Données!$A$3:$T$2000,11,FALSE))</f>
        <v>0</v>
      </c>
      <c r="F72" s="37">
        <f>VALUE(COUNTIF(Validation!$A$2:$H$64,B72))-1</f>
        <v>206</v>
      </c>
      <c r="G72" s="95">
        <f>IF(ISERROR(VLOOKUP(B72,Données!$A$3:$T$2000,12,FALSE)),0,VLOOKUP(B72,Données!$A$3:$T$2000,12,FALSE))</f>
        <v>0</v>
      </c>
      <c r="H72" s="37">
        <f>IF(((D72+5)-'Calcul Masse Salariale'!$B$1)&lt;=0,0,(D72+5)-'Calcul Masse Salariale'!$B$1)</f>
        <v>0</v>
      </c>
      <c r="I72" s="39"/>
    </row>
    <row r="73" spans="1:9" ht="15.75" x14ac:dyDescent="0.25">
      <c r="A73" s="175"/>
      <c r="B73" s="37"/>
      <c r="C73" s="86" t="str">
        <f>IF(ISERROR(VLOOKUP(B73,Données!$A$3:$W$2000,23,FALSE)),"",VLOOKUP(B73,Données!$A$3:$W$2000,23,FALSE))</f>
        <v/>
      </c>
      <c r="D73" s="37"/>
      <c r="E73" s="92">
        <f>IF(ISERROR(VLOOKUP(B73,Données!$A$3:$T$2000,11,FALSE)),0,VLOOKUP(B73,Données!$A$3:$T$2000,11,FALSE))</f>
        <v>0</v>
      </c>
      <c r="F73" s="37">
        <f>VALUE(COUNTIF(Validation!$A$2:$H$64,B73))-1</f>
        <v>206</v>
      </c>
      <c r="G73" s="95">
        <f>IF(ISERROR(VLOOKUP(B73,Données!$A$3:$T$2000,12,FALSE)),0,VLOOKUP(B73,Données!$A$3:$T$2000,12,FALSE))</f>
        <v>0</v>
      </c>
      <c r="H73" s="37">
        <f>IF(((D73+5)-'Calcul Masse Salariale'!$B$1)&lt;=0,0,(D73+5)-'Calcul Masse Salariale'!$B$1)</f>
        <v>0</v>
      </c>
      <c r="I73" s="39"/>
    </row>
    <row r="74" spans="1:9" x14ac:dyDescent="0.25">
      <c r="A74" s="28"/>
      <c r="C74" s="62"/>
      <c r="E74" s="92"/>
      <c r="F74" s="100"/>
      <c r="G74" s="64"/>
      <c r="I74" s="39"/>
    </row>
    <row r="75" spans="1:9" x14ac:dyDescent="0.25">
      <c r="A75" s="28"/>
      <c r="I75" s="39"/>
    </row>
    <row r="76" spans="1:9" x14ac:dyDescent="0.25">
      <c r="A76" s="28"/>
    </row>
    <row r="77" spans="1:9" x14ac:dyDescent="0.25">
      <c r="A77" s="28"/>
    </row>
    <row r="78" spans="1:9" x14ac:dyDescent="0.25">
      <c r="A78" s="28"/>
    </row>
    <row r="79" spans="1:9" x14ac:dyDescent="0.25">
      <c r="A79" s="28"/>
    </row>
  </sheetData>
  <mergeCells count="14">
    <mergeCell ref="F36:H36"/>
    <mergeCell ref="A39:A73"/>
    <mergeCell ref="A21:A22"/>
    <mergeCell ref="A23:A30"/>
    <mergeCell ref="A31:D31"/>
    <mergeCell ref="A32:D32"/>
    <mergeCell ref="A35:A36"/>
    <mergeCell ref="C36:D36"/>
    <mergeCell ref="A15:A20"/>
    <mergeCell ref="A1:B1"/>
    <mergeCell ref="O1:W1"/>
    <mergeCell ref="A2:A14"/>
    <mergeCell ref="O2:Q2"/>
    <mergeCell ref="R2:T2"/>
  </mergeCells>
  <conditionalFormatting sqref="F3:F30">
    <cfRule type="iconSet" priority="6">
      <iconSet iconSet="3Symbols" showValue="0" reverse="1">
        <cfvo type="percent" val="0"/>
        <cfvo type="num" val="0.5" gte="0"/>
        <cfvo type="num" val="1"/>
      </iconSet>
    </cfRule>
  </conditionalFormatting>
  <conditionalFormatting sqref="G3:G30">
    <cfRule type="expression" dxfId="9" priority="4">
      <formula>(E3&lt;&gt;G3)</formula>
    </cfRule>
  </conditionalFormatting>
  <conditionalFormatting sqref="F35">
    <cfRule type="iconSet" priority="3">
      <iconSet iconSet="3Symbols" showValue="0" reverse="1">
        <cfvo type="percent" val="0"/>
        <cfvo type="num" val="0.5" gte="0"/>
        <cfvo type="num" val="1"/>
      </iconSet>
    </cfRule>
  </conditionalFormatting>
  <conditionalFormatting sqref="F49:F73">
    <cfRule type="iconSet" priority="7">
      <iconSet iconSet="3Flags" showValue="0">
        <cfvo type="percent" val="0"/>
        <cfvo type="num" val="1"/>
        <cfvo type="num" val="2"/>
      </iconSet>
    </cfRule>
  </conditionalFormatting>
  <conditionalFormatting sqref="F39:F48">
    <cfRule type="iconSet" priority="8">
      <iconSet iconSet="3Flags" showValue="0">
        <cfvo type="percent" val="0"/>
        <cfvo type="num" val="1"/>
        <cfvo type="num" val="2"/>
      </iconSet>
    </cfRule>
  </conditionalFormatting>
  <conditionalFormatting sqref="G39:G73">
    <cfRule type="expression" dxfId="8" priority="1">
      <formula>(E39&lt;&gt;G39)</formula>
    </cfRule>
  </conditionalFormatting>
  <dataValidations count="5">
    <dataValidation type="list" allowBlank="1" showInputMessage="1" showErrorMessage="1" sqref="L2:L8 L10:L33 U4:U73">
      <formula1>Liste_poolers</formula1>
    </dataValidation>
    <dataValidation type="list" allowBlank="1" showInputMessage="1" showErrorMessage="1" sqref="J2:J8 J10:J32 S4:S73 P4:P73">
      <formula1>Liste_ronde</formula1>
    </dataValidation>
    <dataValidation type="list" allowBlank="1" showInputMessage="1" showErrorMessage="1" sqref="D39:D73 K2:K8 K10:K32 Q4:Q73 T4:T74">
      <formula1>Liste_année</formula1>
    </dataValidation>
    <dataValidation type="list" allowBlank="1" showInputMessage="1" showErrorMessage="1" sqref="N4:N74">
      <formula1>Statut_echange</formula1>
    </dataValidation>
    <dataValidation type="list" allowBlank="1" showInputMessage="1" sqref="B3:B30 B35 B39:B73 P74:Q74 R4:R74 S74 U74 O4:O74">
      <formula1>Liste_joueurs</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5" id="{1053FFED-48BB-4794-B941-8602B1D7B668}">
            <x14:iconSet iconSet="3Stars" showValue="0" custom="1">
              <x14:cfvo type="percent">
                <xm:f>0</xm:f>
              </x14:cfvo>
              <x14:cfvo type="num">
                <xm:f>0</xm:f>
              </x14:cfvo>
              <x14:cfvo type="num">
                <xm:f>1</xm:f>
              </x14:cfvo>
              <x14:cfIcon iconSet="NoIcons" iconId="0"/>
              <x14:cfIcon iconSet="NoIcons" iconId="0"/>
              <x14:cfIcon iconSet="3Stars" iconId="2"/>
            </x14:iconSet>
          </x14:cfRule>
          <xm:sqref>C3:C30</xm:sqref>
        </x14:conditionalFormatting>
        <x14:conditionalFormatting xmlns:xm="http://schemas.microsoft.com/office/excel/2006/main">
          <x14:cfRule type="iconSet" priority="2" id="{AF455860-A0B2-4CF0-9449-33961EB92524}">
            <x14:iconSet iconSet="3Stars" showValue="0" custom="1">
              <x14:cfvo type="percent">
                <xm:f>0</xm:f>
              </x14:cfvo>
              <x14:cfvo type="num">
                <xm:f>0</xm:f>
              </x14:cfvo>
              <x14:cfvo type="num">
                <xm:f>1</xm:f>
              </x14:cfvo>
              <x14:cfIcon iconSet="NoIcons" iconId="0"/>
              <x14:cfIcon iconSet="NoIcons" iconId="0"/>
              <x14:cfIcon iconSet="3Stars" iconId="2"/>
            </x14:iconSet>
          </x14:cfRule>
          <xm:sqref>C39:C73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8"/>
  <dimension ref="A1:AB79"/>
  <sheetViews>
    <sheetView zoomScale="85" zoomScaleNormal="85" workbookViewId="0">
      <selection activeCell="B45" sqref="B45"/>
    </sheetView>
  </sheetViews>
  <sheetFormatPr baseColWidth="10" defaultColWidth="11.42578125" defaultRowHeight="15" x14ac:dyDescent="0.25"/>
  <cols>
    <col min="1" max="1" width="12.42578125" style="40" customWidth="1"/>
    <col min="2" max="2" width="32.85546875" style="40" customWidth="1"/>
    <col min="3" max="3" width="4" style="51" bestFit="1" customWidth="1"/>
    <col min="4" max="4" width="13.140625" style="40" bestFit="1" customWidth="1"/>
    <col min="5" max="5" width="25.7109375" style="40" bestFit="1" customWidth="1"/>
    <col min="6" max="6" width="15.42578125" style="57" bestFit="1" customWidth="1"/>
    <col min="7" max="7" width="23.7109375" style="40" bestFit="1" customWidth="1"/>
    <col min="8" max="8" width="11.28515625" style="40" customWidth="1"/>
    <col min="9" max="9" width="2" style="40" customWidth="1"/>
    <col min="10" max="10" width="13.5703125" style="40" bestFit="1" customWidth="1"/>
    <col min="11" max="11" width="6.85546875" style="40" bestFit="1" customWidth="1"/>
    <col min="12" max="12" width="12.42578125" style="40" bestFit="1" customWidth="1"/>
    <col min="13" max="13" width="2" style="39" customWidth="1"/>
    <col min="14" max="14" width="12.85546875" style="40" customWidth="1"/>
    <col min="15" max="15" width="25.7109375" style="40" customWidth="1"/>
    <col min="16" max="16" width="6" style="40" bestFit="1" customWidth="1"/>
    <col min="17" max="17" width="6.85546875" style="40" bestFit="1" customWidth="1"/>
    <col min="18" max="18" width="25.7109375" style="40" customWidth="1"/>
    <col min="19" max="19" width="6" style="40" bestFit="1" customWidth="1"/>
    <col min="20" max="20" width="6.85546875" style="40" bestFit="1" customWidth="1"/>
    <col min="21" max="21" width="25.7109375" style="40" customWidth="1"/>
    <col min="22" max="23" width="18" style="40" customWidth="1"/>
    <col min="24" max="16384" width="11.42578125" style="40"/>
  </cols>
  <sheetData>
    <row r="1" spans="1:28" ht="21.75" thickBot="1" x14ac:dyDescent="0.4">
      <c r="A1" s="165" t="s">
        <v>41</v>
      </c>
      <c r="B1" s="165"/>
      <c r="C1" s="144"/>
      <c r="D1" s="144" t="s">
        <v>167</v>
      </c>
      <c r="E1" s="81">
        <f>SUM(E3:E30)</f>
        <v>114361142</v>
      </c>
      <c r="F1" s="144" t="s">
        <v>168</v>
      </c>
      <c r="G1" s="81">
        <f>E32</f>
        <v>-12361142</v>
      </c>
      <c r="H1" s="38"/>
      <c r="I1" s="39"/>
      <c r="J1" s="146" t="s">
        <v>59</v>
      </c>
      <c r="K1" s="146" t="s">
        <v>3012</v>
      </c>
      <c r="L1" s="146" t="s">
        <v>3014</v>
      </c>
      <c r="N1" s="39"/>
      <c r="O1" s="166" t="s">
        <v>45</v>
      </c>
      <c r="P1" s="166"/>
      <c r="Q1" s="166"/>
      <c r="R1" s="166"/>
      <c r="S1" s="166"/>
      <c r="T1" s="166"/>
      <c r="U1" s="166"/>
      <c r="V1" s="166"/>
      <c r="W1" s="166"/>
      <c r="X1" s="58"/>
    </row>
    <row r="2" spans="1:28" ht="30" x14ac:dyDescent="0.3">
      <c r="A2" s="167" t="s">
        <v>38</v>
      </c>
      <c r="B2" s="41" t="s">
        <v>36</v>
      </c>
      <c r="C2" s="41" t="s">
        <v>348</v>
      </c>
      <c r="D2" s="7" t="s">
        <v>2795</v>
      </c>
      <c r="E2" s="42" t="s">
        <v>1071</v>
      </c>
      <c r="F2" s="43" t="s">
        <v>169</v>
      </c>
      <c r="G2" s="44" t="s">
        <v>2568</v>
      </c>
      <c r="H2" s="45" t="s">
        <v>2314</v>
      </c>
      <c r="I2" s="39"/>
      <c r="J2" s="28" t="s">
        <v>173</v>
      </c>
      <c r="K2" s="28">
        <v>2019</v>
      </c>
      <c r="L2" s="28" t="s">
        <v>47</v>
      </c>
      <c r="N2" s="39"/>
      <c r="O2" s="174" t="s">
        <v>3018</v>
      </c>
      <c r="P2" s="174"/>
      <c r="Q2" s="174"/>
      <c r="R2" s="174" t="s">
        <v>3019</v>
      </c>
      <c r="S2" s="174"/>
      <c r="T2" s="174"/>
      <c r="U2" s="145"/>
      <c r="V2" s="145"/>
      <c r="W2" s="145"/>
    </row>
    <row r="3" spans="1:28" ht="20.25" customHeight="1" x14ac:dyDescent="0.25">
      <c r="A3" s="167"/>
      <c r="B3" s="31" t="s">
        <v>2847</v>
      </c>
      <c r="C3" s="86">
        <f>IF(ISERROR(VLOOKUP(B3,Données!$A$3:$W$2000,23,FALSE)),"",VLOOKUP(B3,Données!$A$3:$W$2000,23,FALSE))</f>
        <v>0</v>
      </c>
      <c r="D3" s="47">
        <f>IF(ISERROR(VLOOKUP(B3,Données!$A$3:$K$2000,9,FALSE)),"",VLOOKUP(B3,Données!$A$3:$K$2000,9,FALSE))</f>
        <v>23</v>
      </c>
      <c r="E3" s="48">
        <f>IF(ISERROR(VLOOKUP(B3,Données!$A$3:$T$2000,11,FALSE)),0,VLOOKUP(B3,Données!$A$3:$T$2000,11,FALSE))</f>
        <v>1000000</v>
      </c>
      <c r="F3" s="49">
        <f>VALUE(COUNTIF(Validation!$A$2:$H$64,B3))-1</f>
        <v>0</v>
      </c>
      <c r="G3" s="95">
        <f>IF(ISERROR(VLOOKUP(B3,Données!$A$3:$T$2000,12,FALSE)),0,VLOOKUP(B3,Données!$A$3:$T$2000,12,FALSE))</f>
        <v>0</v>
      </c>
      <c r="H3" s="50">
        <f>IF(ISERROR(VLOOKUP(B3,Données!$A$3:$T$2000,20,FALSE)),0,VLOOKUP(B3,Données!$A$3:$T$2000,20,FALSE))</f>
        <v>1</v>
      </c>
      <c r="I3" s="39"/>
      <c r="J3" s="75"/>
      <c r="K3" s="75"/>
      <c r="L3" s="28"/>
      <c r="N3" s="46" t="s">
        <v>106</v>
      </c>
      <c r="O3" s="149" t="s">
        <v>53</v>
      </c>
      <c r="P3" s="149" t="s">
        <v>3017</v>
      </c>
      <c r="Q3" s="149" t="s">
        <v>3012</v>
      </c>
      <c r="R3" s="150" t="s">
        <v>53</v>
      </c>
      <c r="S3" s="150" t="s">
        <v>3017</v>
      </c>
      <c r="T3" s="150" t="s">
        <v>3012</v>
      </c>
      <c r="U3" s="152" t="s">
        <v>3013</v>
      </c>
      <c r="V3" s="151" t="s">
        <v>46</v>
      </c>
      <c r="W3" s="151" t="s">
        <v>55</v>
      </c>
    </row>
    <row r="4" spans="1:28" ht="20.25" customHeight="1" x14ac:dyDescent="0.25">
      <c r="A4" s="167"/>
      <c r="B4" s="6" t="s">
        <v>2954</v>
      </c>
      <c r="C4" s="86">
        <f>IF(ISERROR(VLOOKUP(B4,Données!$A$3:$W$2000,23,FALSE)),"",VLOOKUP(B4,Données!$A$3:$W$2000,23,FALSE))</f>
        <v>0</v>
      </c>
      <c r="D4" s="47">
        <f>IF(ISERROR(VLOOKUP(B4,Données!$A$3:$K$2000,9,FALSE)),"",VLOOKUP(B4,Données!$A$3:$K$2000,9,FALSE))</f>
        <v>29</v>
      </c>
      <c r="E4" s="48">
        <f>IF(ISERROR(VLOOKUP(B4,Données!$A$3:$T$2000,11,FALSE)),0,VLOOKUP(B4,Données!$A$3:$T$2000,11,FALSE))</f>
        <v>8500000</v>
      </c>
      <c r="F4" s="49">
        <f>VALUE(COUNTIF(Validation!$A$2:$H$64,B4))-1</f>
        <v>0</v>
      </c>
      <c r="G4" s="95">
        <f>IF(ISERROR(VLOOKUP(B4,Données!$A$3:$T$2000,12,FALSE)),0,VLOOKUP(B4,Données!$A$3:$T$2000,12,FALSE))</f>
        <v>8500000</v>
      </c>
      <c r="H4" s="50">
        <f>IF(ISERROR(VLOOKUP(B4,Données!$A$3:$T$2000,20,FALSE)),0,VLOOKUP(B4,Données!$A$3:$T$2000,20,FALSE))</f>
        <v>5</v>
      </c>
      <c r="I4" s="39"/>
      <c r="J4" s="75"/>
      <c r="K4" s="75"/>
      <c r="L4" s="28"/>
      <c r="O4" s="61"/>
      <c r="P4" s="61"/>
      <c r="Q4" s="61"/>
      <c r="R4" s="63"/>
      <c r="S4" s="88"/>
      <c r="T4" s="88"/>
      <c r="U4" s="88"/>
      <c r="V4" s="60"/>
      <c r="W4" s="60" t="str">
        <f>IF(V4="","",V4+7)</f>
        <v/>
      </c>
    </row>
    <row r="5" spans="1:28" ht="20.25" customHeight="1" thickBot="1" x14ac:dyDescent="0.3">
      <c r="A5" s="167"/>
      <c r="B5" s="6" t="s">
        <v>4902</v>
      </c>
      <c r="C5" s="86">
        <f>IF(ISERROR(VLOOKUP(B5,Données!$A$3:$W$2000,23,FALSE)),"",VLOOKUP(B5,Données!$A$3:$W$2000,23,FALSE))</f>
        <v>0</v>
      </c>
      <c r="D5" s="47">
        <f>IF(ISERROR(VLOOKUP(B5,Données!$A$3:$K$2000,9,FALSE)),"",VLOOKUP(B5,Données!$A$3:$K$2000,9,FALSE))</f>
        <v>26</v>
      </c>
      <c r="E5" s="48">
        <f>IF(ISERROR(VLOOKUP(B5,Données!$A$3:$T$2000,11,FALSE)),0,VLOOKUP(B5,Données!$A$3:$T$2000,11,FALSE))</f>
        <v>4250000</v>
      </c>
      <c r="F5" s="49">
        <f>VALUE(COUNTIF(Validation!$A$2:$H$64,B5))-1</f>
        <v>0</v>
      </c>
      <c r="G5" s="95">
        <f>IF(ISERROR(VLOOKUP(B5,Données!$A$3:$T$2000,12,FALSE)),0,VLOOKUP(B5,Données!$A$3:$T$2000,12,FALSE))</f>
        <v>4250000</v>
      </c>
      <c r="H5" s="50">
        <f>IF(ISERROR(VLOOKUP(B5,Données!$A$3:$T$2000,20,FALSE)),0,VLOOKUP(B5,Données!$A$3:$T$2000,20,FALSE))</f>
        <v>5</v>
      </c>
      <c r="I5" s="39"/>
      <c r="J5" s="75"/>
      <c r="K5" s="75"/>
      <c r="L5" s="28"/>
      <c r="O5" s="28"/>
      <c r="P5" s="28"/>
      <c r="Q5" s="28"/>
      <c r="R5" s="61"/>
      <c r="S5" s="61"/>
      <c r="T5" s="61"/>
      <c r="U5" s="61"/>
      <c r="V5" s="60"/>
      <c r="W5" s="60" t="str">
        <f t="shared" ref="W5:W38" si="0">IF(V5="","",V5+7)</f>
        <v/>
      </c>
    </row>
    <row r="6" spans="1:28" ht="20.25" customHeight="1" thickBot="1" x14ac:dyDescent="0.3">
      <c r="A6" s="167"/>
      <c r="B6" s="31" t="s">
        <v>2955</v>
      </c>
      <c r="C6" s="86">
        <f>IF(ISERROR(VLOOKUP(B6,Données!$A$3:$W$2000,23,FALSE)),"",VLOOKUP(B6,Données!$A$3:$W$2000,23,FALSE))</f>
        <v>0</v>
      </c>
      <c r="D6" s="47">
        <f>IF(ISERROR(VLOOKUP(B6,Données!$A$3:$K$2000,9,FALSE)),"",VLOOKUP(B6,Données!$A$3:$K$2000,9,FALSE))</f>
        <v>21</v>
      </c>
      <c r="E6" s="48">
        <f>IF(ISERROR(VLOOKUP(B6,Données!$A$3:$T$2000,11,FALSE)),0,VLOOKUP(B6,Données!$A$3:$T$2000,11,FALSE))</f>
        <v>11634000</v>
      </c>
      <c r="F6" s="49">
        <f>VALUE(COUNTIF(Validation!$A$2:$H$64,B6))-1</f>
        <v>0</v>
      </c>
      <c r="G6" s="95">
        <f>IF(ISERROR(VLOOKUP(B6,Données!$A$3:$T$2000,12,FALSE)),0,VLOOKUP(B6,Données!$A$3:$T$2000,12,FALSE))</f>
        <v>11634000</v>
      </c>
      <c r="H6" s="50">
        <f>IF(ISERROR(VLOOKUP(B6,Données!$A$3:$T$2000,20,FALSE)),0,VLOOKUP(B6,Données!$A$3:$T$2000,20,FALSE))</f>
        <v>5</v>
      </c>
      <c r="I6" s="39"/>
      <c r="J6" s="75"/>
      <c r="K6" s="75"/>
      <c r="L6" s="28"/>
      <c r="N6" s="28"/>
      <c r="O6" s="28"/>
      <c r="P6" s="28"/>
      <c r="Q6" s="28"/>
      <c r="R6" s="28"/>
      <c r="S6" s="28"/>
      <c r="T6" s="28"/>
      <c r="U6" s="28"/>
      <c r="V6" s="60"/>
      <c r="W6" s="60" t="str">
        <f t="shared" si="0"/>
        <v/>
      </c>
      <c r="AB6" s="134"/>
    </row>
    <row r="7" spans="1:28" ht="20.25" customHeight="1" x14ac:dyDescent="0.25">
      <c r="A7" s="167"/>
      <c r="B7" s="31" t="s">
        <v>2956</v>
      </c>
      <c r="C7" s="86">
        <f>IF(ISERROR(VLOOKUP(B7,Données!$A$3:$W$2000,23,FALSE)),"",VLOOKUP(B7,Données!$A$3:$W$2000,23,FALSE))</f>
        <v>0</v>
      </c>
      <c r="D7" s="47">
        <f>IF(ISERROR(VLOOKUP(B7,Données!$A$3:$K$2000,9,FALSE)),"",VLOOKUP(B7,Données!$A$3:$K$2000,9,FALSE))</f>
        <v>23</v>
      </c>
      <c r="E7" s="48">
        <f>IF(ISERROR(VLOOKUP(B7,Données!$A$3:$T$2000,11,FALSE)),0,VLOOKUP(B7,Données!$A$3:$T$2000,11,FALSE))</f>
        <v>6100000</v>
      </c>
      <c r="F7" s="49">
        <f>VALUE(COUNTIF(Validation!$A$2:$H$64,B7))-1</f>
        <v>0</v>
      </c>
      <c r="G7" s="95">
        <f>IF(ISERROR(VLOOKUP(B7,Données!$A$3:$T$2000,12,FALSE)),0,VLOOKUP(B7,Données!$A$3:$T$2000,12,FALSE))</f>
        <v>6100000</v>
      </c>
      <c r="H7" s="50">
        <f>IF(ISERROR(VLOOKUP(B7,Données!$A$3:$T$2000,20,FALSE)),0,VLOOKUP(B7,Données!$A$3:$T$2000,20,FALSE))</f>
        <v>4</v>
      </c>
      <c r="I7" s="39"/>
      <c r="N7" s="28"/>
      <c r="O7" s="28"/>
      <c r="P7" s="28"/>
      <c r="Q7" s="28"/>
      <c r="V7" s="60"/>
      <c r="W7" s="60" t="str">
        <f t="shared" si="0"/>
        <v/>
      </c>
      <c r="X7" s="99"/>
      <c r="Y7" s="99"/>
      <c r="AB7" s="28"/>
    </row>
    <row r="8" spans="1:28" ht="20.25" customHeight="1" x14ac:dyDescent="0.25">
      <c r="A8" s="167"/>
      <c r="B8" s="31" t="s">
        <v>4903</v>
      </c>
      <c r="C8" s="86">
        <f>IF(ISERROR(VLOOKUP(B8,Données!$A$3:$W$2000,23,FALSE)),"",VLOOKUP(B8,Données!$A$3:$W$2000,23,FALSE))</f>
        <v>0</v>
      </c>
      <c r="D8" s="47">
        <f>IF(ISERROR(VLOOKUP(B8,Données!$A$3:$K$2000,9,FALSE)),"",VLOOKUP(B8,Données!$A$3:$K$2000,9,FALSE))</f>
        <v>27</v>
      </c>
      <c r="E8" s="48">
        <f>IF(ISERROR(VLOOKUP(B8,Données!$A$3:$T$2000,11,FALSE)),0,VLOOKUP(B8,Données!$A$3:$T$2000,11,FALSE))</f>
        <v>9000000</v>
      </c>
      <c r="F8" s="49">
        <f>VALUE(COUNTIF(Validation!$A$2:$H$64,B8))-1</f>
        <v>0</v>
      </c>
      <c r="G8" s="95">
        <f>IF(ISERROR(VLOOKUP(B8,Données!$A$3:$T$2000,12,FALSE)),0,VLOOKUP(B8,Données!$A$3:$T$2000,12,FALSE))</f>
        <v>9000000</v>
      </c>
      <c r="H8" s="50">
        <f>IF(ISERROR(VLOOKUP(B8,Données!$A$3:$T$2000,20,FALSE)),0,VLOOKUP(B8,Données!$A$3:$T$2000,20,FALSE))</f>
        <v>7</v>
      </c>
      <c r="I8" s="39"/>
      <c r="N8" s="99"/>
      <c r="R8" s="28"/>
      <c r="S8" s="28"/>
      <c r="T8" s="28"/>
      <c r="U8" s="28"/>
      <c r="V8" s="60"/>
      <c r="W8" s="60" t="str">
        <f t="shared" si="0"/>
        <v/>
      </c>
      <c r="AB8" s="28"/>
    </row>
    <row r="9" spans="1:28" ht="20.25" customHeight="1" x14ac:dyDescent="0.25">
      <c r="A9" s="167"/>
      <c r="B9" s="31" t="s">
        <v>2957</v>
      </c>
      <c r="C9" s="86">
        <f>IF(ISERROR(VLOOKUP(B9,Données!$A$3:$W$2000,23,FALSE)),"",VLOOKUP(B9,Données!$A$3:$W$2000,23,FALSE))</f>
        <v>1</v>
      </c>
      <c r="D9" s="47">
        <f>IF(ISERROR(VLOOKUP(B9,Données!$A$3:$K$2000,9,FALSE)),"",VLOOKUP(B9,Données!$A$3:$K$2000,9,FALSE))</f>
        <v>21</v>
      </c>
      <c r="E9" s="48">
        <f>IF(ISERROR(VLOOKUP(B9,Données!$A$3:$T$2000,11,FALSE)),0,VLOOKUP(B9,Données!$A$3:$T$2000,11,FALSE))</f>
        <v>3394166</v>
      </c>
      <c r="F9" s="49">
        <f>VALUE(COUNTIF(Validation!$A$2:$H$64,B9))-1</f>
        <v>0</v>
      </c>
      <c r="G9" s="95">
        <f>IF(ISERROR(VLOOKUP(B9,Données!$A$3:$T$2000,12,FALSE)),0,VLOOKUP(B9,Données!$A$3:$T$2000,12,FALSE))</f>
        <v>0</v>
      </c>
      <c r="H9" s="50">
        <f>IF(ISERROR(VLOOKUP(B9,Données!$A$3:$T$2000,20,FALSE)),0,VLOOKUP(B9,Données!$A$3:$T$2000,20,FALSE))</f>
        <v>1</v>
      </c>
      <c r="I9" s="39"/>
      <c r="J9" s="147" t="s">
        <v>60</v>
      </c>
      <c r="K9" s="147" t="s">
        <v>3012</v>
      </c>
      <c r="L9" s="147" t="s">
        <v>3013</v>
      </c>
      <c r="O9" s="28"/>
      <c r="P9" s="28"/>
      <c r="Q9" s="28"/>
      <c r="R9" s="28"/>
      <c r="S9" s="28"/>
      <c r="T9" s="28"/>
      <c r="U9" s="28"/>
      <c r="V9" s="60"/>
      <c r="W9" s="60" t="str">
        <f>IF(V9="","",V9+7)</f>
        <v/>
      </c>
    </row>
    <row r="10" spans="1:28" ht="20.25" customHeight="1" x14ac:dyDescent="0.25">
      <c r="A10" s="167"/>
      <c r="B10" s="31" t="s">
        <v>4904</v>
      </c>
      <c r="C10" s="86">
        <f>IF(ISERROR(VLOOKUP(B10,Données!$A$3:$W$2000,23,FALSE)),"",VLOOKUP(B10,Données!$A$3:$W$2000,23,FALSE))</f>
        <v>0</v>
      </c>
      <c r="D10" s="47">
        <f>IF(ISERROR(VLOOKUP(B10,Données!$A$3:$K$2000,9,FALSE)),"",VLOOKUP(B10,Données!$A$3:$K$2000,9,FALSE))</f>
        <v>28</v>
      </c>
      <c r="E10" s="48">
        <f>IF(ISERROR(VLOOKUP(B10,Données!$A$3:$T$2000,11,FALSE)),0,VLOOKUP(B10,Données!$A$3:$T$2000,11,FALSE))</f>
        <v>8000000</v>
      </c>
      <c r="F10" s="49">
        <f>VALUE(COUNTIF(Validation!$A$2:$H$64,B10))-1</f>
        <v>0</v>
      </c>
      <c r="G10" s="95">
        <f>IF(ISERROR(VLOOKUP(B10,Données!$A$3:$T$2000,12,FALSE)),0,VLOOKUP(B10,Données!$A$3:$T$2000,12,FALSE))</f>
        <v>8000000</v>
      </c>
      <c r="H10" s="50">
        <f>IF(ISERROR(VLOOKUP(B10,Données!$A$3:$T$2000,20,FALSE)),0,VLOOKUP(B10,Données!$A$3:$T$2000,20,FALSE))</f>
        <v>7</v>
      </c>
      <c r="I10" s="39"/>
      <c r="J10" t="s">
        <v>3010</v>
      </c>
      <c r="K10"/>
      <c r="L10" s="40" t="s">
        <v>103</v>
      </c>
      <c r="O10" s="28"/>
      <c r="P10" s="28"/>
      <c r="Q10" s="28"/>
      <c r="V10" s="60"/>
      <c r="W10" s="60" t="str">
        <f>IF(V10="","",V10+7)</f>
        <v/>
      </c>
    </row>
    <row r="11" spans="1:28" ht="20.25" customHeight="1" x14ac:dyDescent="0.25">
      <c r="A11" s="167"/>
      <c r="B11" s="31" t="s">
        <v>2958</v>
      </c>
      <c r="C11" s="86">
        <f>IF(ISERROR(VLOOKUP(B11,Données!$A$3:$W$2000,23,FALSE)),"",VLOOKUP(B11,Données!$A$3:$W$2000,23,FALSE))</f>
        <v>0</v>
      </c>
      <c r="D11" s="47">
        <f>IF(ISERROR(VLOOKUP(B11,Données!$A$3:$K$2000,9,FALSE)),"",VLOOKUP(B11,Données!$A$3:$K$2000,9,FALSE))</f>
        <v>26</v>
      </c>
      <c r="E11" s="48">
        <f>IF(ISERROR(VLOOKUP(B11,Données!$A$3:$T$2000,11,FALSE)),0,VLOOKUP(B11,Données!$A$3:$T$2000,11,FALSE))</f>
        <v>6000000</v>
      </c>
      <c r="F11" s="49">
        <f>VALUE(COUNTIF(Validation!$A$2:$H$64,B11))-1</f>
        <v>0</v>
      </c>
      <c r="G11" s="95">
        <f>IF(ISERROR(VLOOKUP(B11,Données!$A$3:$T$2000,12,FALSE)),0,VLOOKUP(B11,Données!$A$3:$T$2000,12,FALSE))</f>
        <v>6000000</v>
      </c>
      <c r="H11" s="50">
        <f>IF(ISERROR(VLOOKUP(B11,Données!$A$3:$T$2000,20,FALSE)),0,VLOOKUP(B11,Données!$A$3:$T$2000,20,FALSE))</f>
        <v>2</v>
      </c>
      <c r="I11" s="39"/>
      <c r="J11" t="s">
        <v>172</v>
      </c>
      <c r="K11"/>
      <c r="L11" s="40" t="s">
        <v>103</v>
      </c>
      <c r="O11" s="28"/>
      <c r="P11" s="28"/>
      <c r="Q11" s="28"/>
      <c r="R11" s="28"/>
      <c r="S11" s="28"/>
      <c r="T11" s="28"/>
      <c r="U11" s="28"/>
      <c r="V11" s="60"/>
      <c r="W11" s="60" t="str">
        <f>IF(V11="","",V11+7)</f>
        <v/>
      </c>
    </row>
    <row r="12" spans="1:28" ht="20.25" customHeight="1" x14ac:dyDescent="0.25">
      <c r="A12" s="167"/>
      <c r="B12" s="31" t="s">
        <v>4905</v>
      </c>
      <c r="C12" s="86">
        <f>IF(ISERROR(VLOOKUP(B12,Données!$A$3:$W$2000,23,FALSE)),"",VLOOKUP(B12,Données!$A$3:$W$2000,23,FALSE))</f>
        <v>0</v>
      </c>
      <c r="D12" s="47">
        <f>IF(ISERROR(VLOOKUP(B12,Données!$A$3:$K$2000,9,FALSE)),"",VLOOKUP(B12,Données!$A$3:$K$2000,9,FALSE))</f>
        <v>31</v>
      </c>
      <c r="E12" s="48">
        <f>IF(ISERROR(VLOOKUP(B12,Données!$A$3:$T$2000,11,FALSE)),0,VLOOKUP(B12,Données!$A$3:$T$2000,11,FALSE))</f>
        <v>6800000</v>
      </c>
      <c r="F12" s="49">
        <f>VALUE(COUNTIF(Validation!$A$2:$H$64,B12))-1</f>
        <v>0</v>
      </c>
      <c r="G12" s="95">
        <f>IF(ISERROR(VLOOKUP(B12,Données!$A$3:$T$2000,12,FALSE)),0,VLOOKUP(B12,Données!$A$3:$T$2000,12,FALSE))</f>
        <v>6800000</v>
      </c>
      <c r="H12" s="50">
        <f>IF(ISERROR(VLOOKUP(B12,Données!$A$3:$T$2000,20,FALSE)),0,VLOOKUP(B12,Données!$A$3:$T$2000,20,FALSE))</f>
        <v>3</v>
      </c>
      <c r="I12" s="39"/>
      <c r="J12" s="28" t="s">
        <v>173</v>
      </c>
      <c r="K12" s="28"/>
      <c r="L12" s="40" t="s">
        <v>47</v>
      </c>
      <c r="O12" s="28"/>
      <c r="P12" s="28"/>
      <c r="Q12" s="28"/>
      <c r="R12" s="28"/>
      <c r="S12" s="28"/>
      <c r="T12" s="28"/>
      <c r="U12" s="28"/>
      <c r="V12" s="60"/>
      <c r="W12" s="60" t="str">
        <f>IF(V12="","",V12+7)</f>
        <v/>
      </c>
    </row>
    <row r="13" spans="1:28" ht="20.25" customHeight="1" x14ac:dyDescent="0.25">
      <c r="A13" s="167"/>
      <c r="B13" s="31" t="s">
        <v>4906</v>
      </c>
      <c r="C13" s="86">
        <f>IF(ISERROR(VLOOKUP(B13,Données!$A$3:$W$2000,23,FALSE)),"",VLOOKUP(B13,Données!$A$3:$W$2000,23,FALSE))</f>
        <v>0</v>
      </c>
      <c r="D13" s="47">
        <f>IF(ISERROR(VLOOKUP(B13,Données!$A$3:$K$2000,9,FALSE)),"",VLOOKUP(B13,Données!$A$3:$K$2000,9,FALSE))</f>
        <v>25</v>
      </c>
      <c r="E13" s="48">
        <f>IF(ISERROR(VLOOKUP(B13,Données!$A$3:$T$2000,11,FALSE)),0,VLOOKUP(B13,Données!$A$3:$T$2000,11,FALSE))</f>
        <v>2857143</v>
      </c>
      <c r="F13" s="49">
        <f>VALUE(COUNTIF(Validation!$A$2:$H$64,B13))-1</f>
        <v>0</v>
      </c>
      <c r="G13" s="95">
        <f>IF(ISERROR(VLOOKUP(B13,Données!$A$3:$T$2000,12,FALSE)),0,VLOOKUP(B13,Données!$A$3:$T$2000,12,FALSE))</f>
        <v>2857143</v>
      </c>
      <c r="H13" s="50">
        <f>IF(ISERROR(VLOOKUP(B13,Données!$A$3:$T$2000,20,FALSE)),0,VLOOKUP(B13,Données!$A$3:$T$2000,20,FALSE))</f>
        <v>7</v>
      </c>
      <c r="I13" s="39"/>
      <c r="J13" s="28" t="s">
        <v>174</v>
      </c>
      <c r="K13" s="28"/>
      <c r="L13" s="40" t="s">
        <v>103</v>
      </c>
      <c r="O13" s="28"/>
      <c r="P13" s="28"/>
      <c r="Q13" s="28"/>
      <c r="R13" s="28"/>
      <c r="S13" s="28"/>
      <c r="T13" s="28"/>
      <c r="U13" s="28"/>
      <c r="V13" s="60"/>
      <c r="W13" s="60" t="str">
        <f>IF(V13="","",V13+7)</f>
        <v/>
      </c>
    </row>
    <row r="14" spans="1:28" ht="20.25" customHeight="1" x14ac:dyDescent="0.25">
      <c r="A14" s="168"/>
      <c r="B14" s="30" t="s">
        <v>2959</v>
      </c>
      <c r="C14" s="87">
        <f>IF(ISERROR(VLOOKUP(B14,Données!$A$3:$W$2000,23,FALSE)),"",VLOOKUP(B14,Données!$A$3:$W$2000,23,FALSE))</f>
        <v>0</v>
      </c>
      <c r="D14" s="52">
        <f>IF(ISERROR(VLOOKUP(B14,Données!$A$3:$K$2000,9,FALSE)),"",VLOOKUP(B14,Données!$A$3:$K$2000,9,FALSE))</f>
        <v>24</v>
      </c>
      <c r="E14" s="53">
        <f>IF(ISERROR(VLOOKUP(B14,Données!$A$3:$T$2000,11,FALSE)),0,VLOOKUP(B14,Données!$A$3:$T$2000,11,FALSE))</f>
        <v>2500000</v>
      </c>
      <c r="F14" s="54">
        <f>VALUE(COUNTIF(Validation!$A$2:$H$64,B14))-1</f>
        <v>0</v>
      </c>
      <c r="G14" s="96">
        <f>IF(ISERROR(VLOOKUP(B14,Données!$A$3:$T$2000,12,FALSE)),0,VLOOKUP(B14,Données!$A$3:$T$2000,12,FALSE))</f>
        <v>2500000</v>
      </c>
      <c r="H14" s="55">
        <f>IF(ISERROR(VLOOKUP(B14,Données!$A$3:$T$2000,20,FALSE)),0,VLOOKUP(B14,Données!$A$3:$T$2000,20,FALSE))</f>
        <v>2</v>
      </c>
      <c r="I14" s="39"/>
      <c r="J14" s="28"/>
      <c r="K14" s="28"/>
      <c r="O14" s="28"/>
      <c r="P14" s="28"/>
      <c r="Q14" s="28"/>
      <c r="R14" s="28"/>
      <c r="S14" s="28"/>
      <c r="T14" s="28"/>
      <c r="U14" s="28"/>
      <c r="V14" s="60"/>
      <c r="W14" s="60" t="str">
        <f t="shared" si="0"/>
        <v/>
      </c>
    </row>
    <row r="15" spans="1:28" ht="20.25" customHeight="1" x14ac:dyDescent="0.25">
      <c r="A15" s="169" t="s">
        <v>39</v>
      </c>
      <c r="B15" s="8" t="s">
        <v>4907</v>
      </c>
      <c r="C15" s="86">
        <f>IF(ISERROR(VLOOKUP(B15,Données!$A$3:$W$2000,23,FALSE)),"",VLOOKUP(B15,Données!$A$3:$W$2000,23,FALSE))</f>
        <v>0</v>
      </c>
      <c r="D15" s="47">
        <f>IF(ISERROR(VLOOKUP(B15,Données!$A$3:$K$2000,9,FALSE)),"",VLOOKUP(B15,Données!$A$3:$K$2000,9,FALSE))</f>
        <v>29</v>
      </c>
      <c r="E15" s="48">
        <f>IF(ISERROR(VLOOKUP(B15,Données!$A$3:$T$2000,11,FALSE)),0,VLOOKUP(B15,Données!$A$3:$T$2000,11,FALSE))</f>
        <v>6500000</v>
      </c>
      <c r="F15" s="49">
        <f>VALUE(COUNTIF(Validation!$A$2:$H$64,B15))-1</f>
        <v>0</v>
      </c>
      <c r="G15" s="95">
        <f>IF(ISERROR(VLOOKUP(B15,Données!$A$3:$T$2000,12,FALSE)),0,VLOOKUP(B15,Données!$A$3:$T$2000,12,FALSE))</f>
        <v>0</v>
      </c>
      <c r="H15" s="50">
        <f>IF(ISERROR(VLOOKUP(B15,Données!$A$3:$T$2000,20,FALSE)),0,VLOOKUP(B15,Données!$A$3:$T$2000,20,FALSE))</f>
        <v>1</v>
      </c>
      <c r="I15" s="39"/>
      <c r="O15" s="28"/>
      <c r="P15" s="28"/>
      <c r="Q15" s="28"/>
      <c r="R15" s="28"/>
      <c r="S15" s="28"/>
      <c r="T15" s="28"/>
      <c r="U15" s="28"/>
      <c r="V15" s="60"/>
      <c r="W15" s="60" t="str">
        <f t="shared" si="0"/>
        <v/>
      </c>
    </row>
    <row r="16" spans="1:28" ht="20.25" customHeight="1" x14ac:dyDescent="0.25">
      <c r="A16" s="170"/>
      <c r="B16" s="6" t="s">
        <v>4908</v>
      </c>
      <c r="C16" s="86">
        <f>IF(ISERROR(VLOOKUP(B16,Données!$A$3:$W$2000,23,FALSE)),"",VLOOKUP(B16,Données!$A$3:$W$2000,23,FALSE))</f>
        <v>0</v>
      </c>
      <c r="D16" s="47">
        <f>IF(ISERROR(VLOOKUP(B16,Données!$A$3:$K$2000,9,FALSE)),"",VLOOKUP(B16,Données!$A$3:$K$2000,9,FALSE))</f>
        <v>25</v>
      </c>
      <c r="E16" s="48">
        <f>IF(ISERROR(VLOOKUP(B16,Données!$A$3:$T$2000,11,FALSE)),0,VLOOKUP(B16,Données!$A$3:$T$2000,11,FALSE))</f>
        <v>3387500</v>
      </c>
      <c r="F16" s="49">
        <f>VALUE(COUNTIF(Validation!$A$2:$H$64,B16))-1</f>
        <v>0</v>
      </c>
      <c r="G16" s="95">
        <f>IF(ISERROR(VLOOKUP(B16,Données!$A$3:$T$2000,12,FALSE)),0,VLOOKUP(B16,Données!$A$3:$T$2000,12,FALSE))</f>
        <v>0</v>
      </c>
      <c r="H16" s="50">
        <f>IF(ISERROR(VLOOKUP(B16,Données!$A$3:$T$2000,20,FALSE)),0,VLOOKUP(B16,Données!$A$3:$T$2000,20,FALSE))</f>
        <v>1</v>
      </c>
      <c r="I16" s="39"/>
      <c r="O16" s="28"/>
      <c r="P16" s="28"/>
      <c r="Q16" s="28"/>
      <c r="R16" s="28"/>
      <c r="S16" s="28"/>
      <c r="T16" s="28"/>
      <c r="U16" s="28"/>
      <c r="V16" s="60"/>
      <c r="W16" s="60" t="str">
        <f t="shared" si="0"/>
        <v/>
      </c>
    </row>
    <row r="17" spans="1:23" ht="20.25" customHeight="1" x14ac:dyDescent="0.25">
      <c r="A17" s="170"/>
      <c r="B17" s="31" t="s">
        <v>2960</v>
      </c>
      <c r="C17" s="86">
        <f>IF(ISERROR(VLOOKUP(B17,Données!$A$3:$W$2000,23,FALSE)),"",VLOOKUP(B17,Données!$A$3:$W$2000,23,FALSE))</f>
        <v>0</v>
      </c>
      <c r="D17" s="47">
        <f>IF(ISERROR(VLOOKUP(B17,Données!$A$3:$K$2000,9,FALSE)),"",VLOOKUP(B17,Données!$A$3:$K$2000,9,FALSE))</f>
        <v>22</v>
      </c>
      <c r="E17" s="48">
        <f>IF(ISERROR(VLOOKUP(B17,Données!$A$3:$T$2000,11,FALSE)),0,VLOOKUP(B17,Données!$A$3:$T$2000,11,FALSE))</f>
        <v>4950000</v>
      </c>
      <c r="F17" s="49">
        <f>VALUE(COUNTIF(Validation!$A$2:$H$64,B17))-1</f>
        <v>0</v>
      </c>
      <c r="G17" s="95">
        <f>IF(ISERROR(VLOOKUP(B17,Données!$A$3:$T$2000,12,FALSE)),0,VLOOKUP(B17,Données!$A$3:$T$2000,12,FALSE))</f>
        <v>4950000</v>
      </c>
      <c r="H17" s="50">
        <f>IF(ISERROR(VLOOKUP(B17,Données!$A$3:$T$2000,20,FALSE)),0,VLOOKUP(B17,Données!$A$3:$T$2000,20,FALSE))</f>
        <v>5</v>
      </c>
      <c r="I17" s="39"/>
      <c r="J17" s="28"/>
      <c r="K17" s="28"/>
      <c r="O17" s="28"/>
      <c r="P17" s="28"/>
      <c r="Q17" s="28"/>
      <c r="R17" s="28"/>
      <c r="S17" s="28"/>
      <c r="T17" s="28"/>
      <c r="U17" s="28"/>
      <c r="V17" s="60"/>
      <c r="W17" s="60" t="str">
        <f t="shared" si="0"/>
        <v/>
      </c>
    </row>
    <row r="18" spans="1:23" ht="20.25" customHeight="1" x14ac:dyDescent="0.25">
      <c r="A18" s="170"/>
      <c r="B18" s="31" t="s">
        <v>4909</v>
      </c>
      <c r="C18" s="86">
        <f>IF(ISERROR(VLOOKUP(B18,Données!$A$3:$W$2000,23,FALSE)),"",VLOOKUP(B18,Données!$A$3:$W$2000,23,FALSE))</f>
        <v>0</v>
      </c>
      <c r="D18" s="47">
        <f>IF(ISERROR(VLOOKUP(B18,Données!$A$3:$K$2000,9,FALSE)),"",VLOOKUP(B18,Données!$A$3:$K$2000,9,FALSE))</f>
        <v>25</v>
      </c>
      <c r="E18" s="48">
        <f>IF(ISERROR(VLOOKUP(B18,Données!$A$3:$T$2000,11,FALSE)),0,VLOOKUP(B18,Données!$A$3:$T$2000,11,FALSE))</f>
        <v>5800000</v>
      </c>
      <c r="F18" s="49">
        <f>VALUE(COUNTIF(Validation!$A$2:$H$64,B18))-1</f>
        <v>0</v>
      </c>
      <c r="G18" s="95">
        <f>IF(ISERROR(VLOOKUP(B18,Données!$A$3:$T$2000,12,FALSE)),0,VLOOKUP(B18,Données!$A$3:$T$2000,12,FALSE))</f>
        <v>5800000</v>
      </c>
      <c r="H18" s="50">
        <f>IF(ISERROR(VLOOKUP(B18,Données!$A$3:$T$2000,20,FALSE)),0,VLOOKUP(B18,Données!$A$3:$T$2000,20,FALSE))</f>
        <v>6</v>
      </c>
      <c r="I18" s="56"/>
      <c r="O18" s="28"/>
      <c r="P18" s="28"/>
      <c r="Q18" s="28"/>
      <c r="R18" s="28"/>
      <c r="S18" s="28"/>
      <c r="T18" s="28"/>
      <c r="U18" s="28"/>
      <c r="V18" s="60"/>
      <c r="W18" s="60" t="str">
        <f t="shared" si="0"/>
        <v/>
      </c>
    </row>
    <row r="19" spans="1:23" ht="20.25" customHeight="1" x14ac:dyDescent="0.25">
      <c r="A19" s="170"/>
      <c r="B19" s="31" t="s">
        <v>2961</v>
      </c>
      <c r="C19" s="86">
        <f>IF(ISERROR(VLOOKUP(B19,Données!$A$3:$W$2000,23,FALSE)),"",VLOOKUP(B19,Données!$A$3:$W$2000,23,FALSE))</f>
        <v>0</v>
      </c>
      <c r="D19" s="47">
        <f>IF(ISERROR(VLOOKUP(B19,Données!$A$3:$K$2000,9,FALSE)),"",VLOOKUP(B19,Données!$A$3:$K$2000,9,FALSE))</f>
        <v>24</v>
      </c>
      <c r="E19" s="48">
        <f>IF(ISERROR(VLOOKUP(B19,Données!$A$3:$T$2000,11,FALSE)),0,VLOOKUP(B19,Données!$A$3:$T$2000,11,FALSE))</f>
        <v>2000000</v>
      </c>
      <c r="F19" s="49">
        <f>VALUE(COUNTIF(Validation!$A$2:$H$64,B19))-1</f>
        <v>0</v>
      </c>
      <c r="G19" s="95">
        <f>IF(ISERROR(VLOOKUP(B19,Données!$A$3:$T$2000,12,FALSE)),0,VLOOKUP(B19,Données!$A$3:$T$2000,12,FALSE))</f>
        <v>0</v>
      </c>
      <c r="H19" s="50">
        <f>IF(ISERROR(VLOOKUP(B19,Données!$A$3:$T$2000,20,FALSE)),0,VLOOKUP(B19,Données!$A$3:$T$2000,20,FALSE))</f>
        <v>1</v>
      </c>
      <c r="I19" s="56"/>
      <c r="O19" s="28"/>
      <c r="P19" s="28"/>
      <c r="Q19" s="28"/>
      <c r="R19" s="28"/>
      <c r="S19" s="28"/>
      <c r="T19" s="28"/>
      <c r="U19" s="28"/>
      <c r="V19" s="60"/>
      <c r="W19" s="60" t="str">
        <f t="shared" si="0"/>
        <v/>
      </c>
    </row>
    <row r="20" spans="1:23" ht="20.25" customHeight="1" x14ac:dyDescent="0.25">
      <c r="A20" s="171"/>
      <c r="B20" s="16" t="s">
        <v>2962</v>
      </c>
      <c r="C20" s="87">
        <f>IF(ISERROR(VLOOKUP(B20,Données!$A$3:$W$2000,23,FALSE)),"",VLOOKUP(B20,Données!$A$3:$W$2000,23,FALSE))</f>
        <v>0</v>
      </c>
      <c r="D20" s="52">
        <f>IF(ISERROR(VLOOKUP(B20,Données!$A$3:$K$2000,9,FALSE)),"",VLOOKUP(B20,Données!$A$3:$K$2000,9,FALSE))</f>
        <v>27</v>
      </c>
      <c r="E20" s="53">
        <f>IF(ISERROR(VLOOKUP(B20,Données!$A$3:$T$2000,11,FALSE)),0,VLOOKUP(B20,Données!$A$3:$T$2000,11,FALSE))</f>
        <v>1200000</v>
      </c>
      <c r="F20" s="54">
        <f>VALUE(COUNTIF(Validation!$A$2:$H$64,B20))-1</f>
        <v>0</v>
      </c>
      <c r="G20" s="96">
        <f>IF(ISERROR(VLOOKUP(B20,Données!$A$3:$T$2000,12,FALSE)),0,VLOOKUP(B20,Données!$A$3:$T$2000,12,FALSE))</f>
        <v>0</v>
      </c>
      <c r="H20" s="55">
        <f>IF(ISERROR(VLOOKUP(B20,Données!$A$3:$T$2000,20,FALSE)),0,VLOOKUP(B20,Données!$A$3:$T$2000,20,FALSE))</f>
        <v>1</v>
      </c>
      <c r="I20" s="56"/>
      <c r="O20" s="28"/>
      <c r="P20" s="28"/>
      <c r="Q20" s="28"/>
      <c r="R20" s="28"/>
      <c r="S20" s="28"/>
      <c r="T20" s="28"/>
      <c r="U20" s="28"/>
      <c r="V20" s="60"/>
      <c r="W20" s="60" t="str">
        <f t="shared" si="0"/>
        <v/>
      </c>
    </row>
    <row r="21" spans="1:23" ht="20.25" customHeight="1" x14ac:dyDescent="0.25">
      <c r="A21" s="172" t="s">
        <v>40</v>
      </c>
      <c r="B21" s="6" t="s">
        <v>2963</v>
      </c>
      <c r="C21" s="86">
        <f>IF(ISERROR(VLOOKUP(B21,Données!$A$3:$W$2000,23,FALSE)),"",VLOOKUP(B21,Données!$A$3:$W$2000,23,FALSE))</f>
        <v>0</v>
      </c>
      <c r="D21" s="47">
        <f>IF(ISERROR(VLOOKUP(B21,Données!$A$3:$K$2000,9,FALSE)),"",VLOOKUP(B21,Données!$A$3:$K$2000,9,FALSE))</f>
        <v>25</v>
      </c>
      <c r="E21" s="48">
        <f>IF(ISERROR(VLOOKUP(B21,Données!$A$3:$T$2000,11,FALSE)),0,VLOOKUP(B21,Données!$A$3:$T$2000,11,FALSE))</f>
        <v>3500000</v>
      </c>
      <c r="F21" s="49">
        <f>VALUE(COUNTIF(Validation!$A$2:$H$64,B21))-1</f>
        <v>0</v>
      </c>
      <c r="G21" s="95">
        <f>IF(ISERROR(VLOOKUP(B21,Données!$A$3:$T$2000,12,FALSE)),0,VLOOKUP(B21,Données!$A$3:$T$2000,12,FALSE))</f>
        <v>9500000</v>
      </c>
      <c r="H21" s="50">
        <f>IF(ISERROR(VLOOKUP(B21,Données!$A$3:$T$2000,20,FALSE)),0,VLOOKUP(B21,Données!$A$3:$T$2000,20,FALSE))</f>
        <v>7</v>
      </c>
      <c r="I21" s="39"/>
      <c r="O21" s="28"/>
      <c r="P21" s="28"/>
      <c r="Q21" s="28"/>
      <c r="R21" s="28"/>
      <c r="S21" s="28"/>
      <c r="T21" s="28"/>
      <c r="U21" s="28"/>
      <c r="V21" s="60"/>
      <c r="W21" s="60" t="str">
        <f t="shared" si="0"/>
        <v/>
      </c>
    </row>
    <row r="22" spans="1:23" ht="20.25" customHeight="1" x14ac:dyDescent="0.25">
      <c r="A22" s="173"/>
      <c r="B22" s="16" t="s">
        <v>2964</v>
      </c>
      <c r="C22" s="87">
        <f>IF(ISERROR(VLOOKUP(B22,Données!$A$3:$W$2000,23,FALSE)),"",VLOOKUP(B22,Données!$A$3:$W$2000,23,FALSE))</f>
        <v>0</v>
      </c>
      <c r="D22" s="52">
        <f>IF(ISERROR(VLOOKUP(B22,Données!$A$3:$K$2000,9,FALSE)),"",VLOOKUP(B22,Données!$A$3:$K$2000,9,FALSE))</f>
        <v>36</v>
      </c>
      <c r="E22" s="53">
        <f>IF(ISERROR(VLOOKUP(B22,Données!$A$3:$T$2000,11,FALSE)),0,VLOOKUP(B22,Données!$A$3:$T$2000,11,FALSE))</f>
        <v>5000000</v>
      </c>
      <c r="F22" s="54">
        <f>VALUE(COUNTIF(Validation!$A$2:$H$64,B22))-1</f>
        <v>0</v>
      </c>
      <c r="G22" s="96">
        <f>IF(ISERROR(VLOOKUP(B22,Données!$A$3:$T$2000,12,FALSE)),0,VLOOKUP(B22,Données!$A$3:$T$2000,12,FALSE))</f>
        <v>5000000</v>
      </c>
      <c r="H22" s="55">
        <f>IF(ISERROR(VLOOKUP(B22,Données!$A$3:$T$2000,20,FALSE)),0,VLOOKUP(B22,Données!$A$3:$T$2000,20,FALSE))</f>
        <v>2</v>
      </c>
      <c r="I22" s="39"/>
      <c r="O22" s="28"/>
      <c r="P22" s="28"/>
      <c r="Q22" s="28"/>
      <c r="R22" s="28"/>
      <c r="S22" s="28"/>
      <c r="T22" s="28"/>
      <c r="U22" s="28"/>
      <c r="V22" s="60"/>
      <c r="W22" s="60" t="str">
        <f t="shared" si="0"/>
        <v/>
      </c>
    </row>
    <row r="23" spans="1:23" ht="20.25" customHeight="1" x14ac:dyDescent="0.25">
      <c r="A23" s="176" t="s">
        <v>42</v>
      </c>
      <c r="B23" s="31" t="s">
        <v>2965</v>
      </c>
      <c r="C23" s="86">
        <f>IF(ISERROR(VLOOKUP(B23,Données!$A$3:$W$2000,23,FALSE)),"",VLOOKUP(B23,Données!$A$3:$W$2000,23,FALSE))</f>
        <v>1</v>
      </c>
      <c r="D23" s="47">
        <f>IF(ISERROR(VLOOKUP(B23,Données!$A$3:$K$2000,9,FALSE)),"",VLOOKUP(B23,Données!$A$3:$K$2000,9,FALSE))</f>
        <v>21</v>
      </c>
      <c r="E23" s="48">
        <f>IF(ISERROR(VLOOKUP(B23,Données!$A$3:$T$2000,11,FALSE)),0,VLOOKUP(B23,Données!$A$3:$T$2000,11,FALSE))</f>
        <v>863333</v>
      </c>
      <c r="F23" s="49">
        <f>VALUE(COUNTIF(Validation!$A$2:$H$64,B23))-1</f>
        <v>0</v>
      </c>
      <c r="G23" s="95">
        <f>IF(ISERROR(VLOOKUP(B23,Données!$A$3:$T$2000,12,FALSE)),0,VLOOKUP(B23,Données!$A$3:$T$2000,12,FALSE))</f>
        <v>863333</v>
      </c>
      <c r="H23" s="50">
        <f>IF(ISERROR(VLOOKUP(B23,Données!$A$3:$T$2000,20,FALSE)),0,VLOOKUP(B23,Données!$A$3:$T$2000,20,FALSE))</f>
        <v>2</v>
      </c>
      <c r="I23" s="39"/>
      <c r="O23" s="28"/>
      <c r="P23" s="28"/>
      <c r="Q23" s="28"/>
      <c r="R23" s="28"/>
      <c r="S23" s="28"/>
      <c r="T23" s="28"/>
      <c r="U23" s="28"/>
      <c r="V23" s="60"/>
      <c r="W23" s="60" t="str">
        <f t="shared" si="0"/>
        <v/>
      </c>
    </row>
    <row r="24" spans="1:23" ht="20.25" customHeight="1" x14ac:dyDescent="0.25">
      <c r="A24" s="177"/>
      <c r="B24" s="31" t="s">
        <v>4910</v>
      </c>
      <c r="C24" s="86">
        <f>IF(ISERROR(VLOOKUP(B24,Données!$A$3:$W$2000,23,FALSE)),"",VLOOKUP(B24,Données!$A$3:$W$2000,23,FALSE))</f>
        <v>0</v>
      </c>
      <c r="D24" s="47">
        <f>IF(ISERROR(VLOOKUP(B24,Données!$A$3:$K$2000,9,FALSE)),"",VLOOKUP(B24,Données!$A$3:$K$2000,9,FALSE))</f>
        <v>28</v>
      </c>
      <c r="E24" s="48">
        <f>IF(ISERROR(VLOOKUP(B24,Données!$A$3:$T$2000,11,FALSE)),0,VLOOKUP(B24,Données!$A$3:$T$2000,11,FALSE))</f>
        <v>5125000</v>
      </c>
      <c r="F24" s="49">
        <f>VALUE(COUNTIF(Validation!$A$2:$H$64,B24))-1</f>
        <v>0</v>
      </c>
      <c r="G24" s="95">
        <f>IF(ISERROR(VLOOKUP(B24,Données!$A$3:$T$2000,12,FALSE)),0,VLOOKUP(B24,Données!$A$3:$T$2000,12,FALSE))</f>
        <v>0</v>
      </c>
      <c r="H24" s="50">
        <f>IF(ISERROR(VLOOKUP(B24,Données!$A$3:$T$2000,20,FALSE)),0,VLOOKUP(B24,Données!$A$3:$T$2000,20,FALSE))</f>
        <v>1</v>
      </c>
      <c r="I24" s="39"/>
      <c r="R24" s="28"/>
      <c r="S24" s="28"/>
      <c r="T24" s="28"/>
      <c r="U24" s="28"/>
      <c r="V24" s="60"/>
      <c r="W24" s="60" t="str">
        <f t="shared" si="0"/>
        <v/>
      </c>
    </row>
    <row r="25" spans="1:23" ht="20.25" customHeight="1" x14ac:dyDescent="0.25">
      <c r="A25" s="177"/>
      <c r="B25" s="31" t="s">
        <v>2966</v>
      </c>
      <c r="C25" s="86">
        <f>IF(ISERROR(VLOOKUP(B25,Données!$A$3:$W$2000,23,FALSE)),"",VLOOKUP(B25,Données!$A$3:$W$2000,23,FALSE))</f>
        <v>0</v>
      </c>
      <c r="D25" s="47">
        <f>IF(ISERROR(VLOOKUP(B25,Données!$A$3:$K$2000,9,FALSE)),"",VLOOKUP(B25,Données!$A$3:$K$2000,9,FALSE))</f>
        <v>25</v>
      </c>
      <c r="E25" s="48">
        <f>IF(ISERROR(VLOOKUP(B25,Données!$A$3:$T$2000,11,FALSE)),0,VLOOKUP(B25,Données!$A$3:$T$2000,11,FALSE))</f>
        <v>6000000</v>
      </c>
      <c r="F25" s="49">
        <f>VALUE(COUNTIF(Validation!$A$2:$H$64,B25))-1</f>
        <v>0</v>
      </c>
      <c r="G25" s="95">
        <f>IF(ISERROR(VLOOKUP(B25,Données!$A$3:$T$2000,12,FALSE)),0,VLOOKUP(B25,Données!$A$3:$T$2000,12,FALSE))</f>
        <v>6000000</v>
      </c>
      <c r="H25" s="50">
        <f>IF(ISERROR(VLOOKUP(B25,Données!$A$3:$T$2000,20,FALSE)),0,VLOOKUP(B25,Données!$A$3:$T$2000,20,FALSE))</f>
        <v>4</v>
      </c>
      <c r="I25" s="39"/>
      <c r="R25" s="28"/>
      <c r="S25" s="28"/>
      <c r="T25" s="28"/>
      <c r="U25" s="28"/>
      <c r="V25" s="60"/>
      <c r="W25" s="60" t="str">
        <f t="shared" si="0"/>
        <v/>
      </c>
    </row>
    <row r="26" spans="1:23" ht="20.25" customHeight="1" x14ac:dyDescent="0.25">
      <c r="A26" s="177"/>
      <c r="B26" s="31"/>
      <c r="C26" s="86" t="str">
        <f>IF(ISERROR(VLOOKUP(B26,Données!$A$3:$W$2000,23,FALSE)),"",VLOOKUP(B26,Données!$A$3:$W$2000,23,FALSE))</f>
        <v/>
      </c>
      <c r="D26" s="47" t="str">
        <f>IF(ISERROR(VLOOKUP(B26,Données!$A$3:$K$2000,9,FALSE)),"",VLOOKUP(B26,Données!$A$3:$K$2000,9,FALSE))</f>
        <v/>
      </c>
      <c r="E26" s="48">
        <f>IF(ISERROR(VLOOKUP(B26,Données!$A$3:$T$2000,11,FALSE)),0,VLOOKUP(B26,Données!$A$3:$T$2000,11,FALSE))</f>
        <v>0</v>
      </c>
      <c r="F26" s="49">
        <f>VALUE(COUNTIF(Validation!$A$2:$H$64,B26))-1</f>
        <v>206</v>
      </c>
      <c r="G26" s="95">
        <f>IF(ISERROR(VLOOKUP(B26,Données!$A$3:$T$2000,12,FALSE)),0,VLOOKUP(B26,Données!$A$3:$T$2000,12,FALSE))</f>
        <v>0</v>
      </c>
      <c r="H26" s="50">
        <f>IF(ISERROR(VLOOKUP(B26,Données!$A$3:$T$2000,20,FALSE)),0,VLOOKUP(B26,Données!$A$3:$T$2000,20,FALSE))</f>
        <v>0</v>
      </c>
      <c r="I26" s="39"/>
      <c r="O26" s="28"/>
      <c r="P26" s="28"/>
      <c r="Q26" s="28"/>
      <c r="R26" s="28"/>
      <c r="S26" s="28"/>
      <c r="T26" s="28"/>
      <c r="U26" s="28"/>
      <c r="V26" s="60"/>
      <c r="W26" s="60" t="str">
        <f t="shared" si="0"/>
        <v/>
      </c>
    </row>
    <row r="27" spans="1:23" ht="20.25" customHeight="1" x14ac:dyDescent="0.25">
      <c r="A27" s="177"/>
      <c r="B27" s="31"/>
      <c r="C27" s="86" t="str">
        <f>IF(ISERROR(VLOOKUP(B27,Données!$A$3:$W$2000,23,FALSE)),"",VLOOKUP(B27,Données!$A$3:$W$2000,23,FALSE))</f>
        <v/>
      </c>
      <c r="D27" s="47" t="str">
        <f>IF(ISERROR(VLOOKUP(B27,Données!$A$3:$K$2000,9,FALSE)),"",VLOOKUP(B27,Données!$A$3:$K$2000,9,FALSE))</f>
        <v/>
      </c>
      <c r="E27" s="48">
        <f>IF(ISERROR(VLOOKUP(B27,Données!$A$3:$T$2000,11,FALSE)),0,VLOOKUP(B27,Données!$A$3:$T$2000,11,FALSE))</f>
        <v>0</v>
      </c>
      <c r="F27" s="49">
        <f>VALUE(COUNTIF(Validation!$A$2:$H$64,B27))-1</f>
        <v>206</v>
      </c>
      <c r="G27" s="95">
        <f>IF(ISERROR(VLOOKUP(B27,Données!$A$3:$T$2000,12,FALSE)),0,VLOOKUP(B27,Données!$A$3:$T$2000,12,FALSE))</f>
        <v>0</v>
      </c>
      <c r="H27" s="50">
        <f>IF(ISERROR(VLOOKUP(B27,Données!$A$3:$T$2000,20,FALSE)),0,VLOOKUP(B27,Données!$A$3:$T$2000,20,FALSE))</f>
        <v>0</v>
      </c>
      <c r="I27" s="39"/>
      <c r="O27" s="28"/>
      <c r="P27" s="28"/>
      <c r="Q27" s="28"/>
      <c r="R27" s="28"/>
      <c r="S27" s="28"/>
      <c r="T27" s="28"/>
      <c r="U27" s="28"/>
      <c r="V27" s="60"/>
      <c r="W27" s="60" t="str">
        <f t="shared" si="0"/>
        <v/>
      </c>
    </row>
    <row r="28" spans="1:23" ht="20.25" customHeight="1" x14ac:dyDescent="0.25">
      <c r="A28" s="177"/>
      <c r="B28" s="61"/>
      <c r="C28" s="86" t="str">
        <f>IF(ISERROR(VLOOKUP(B28,Données!$A$3:$W$2000,23,FALSE)),"",VLOOKUP(B28,Données!$A$3:$W$2000,23,FALSE))</f>
        <v/>
      </c>
      <c r="D28" s="47" t="str">
        <f>IF(ISERROR(VLOOKUP(B28,Données!$A$3:$K$2000,9,FALSE)),"",VLOOKUP(B28,Données!$A$3:$K$2000,9,FALSE))</f>
        <v/>
      </c>
      <c r="E28" s="48">
        <f>IF(ISERROR(VLOOKUP(B28,Données!$A$3:$T$2000,11,FALSE)),0,VLOOKUP(B28,Données!$A$3:$T$2000,11,FALSE))</f>
        <v>0</v>
      </c>
      <c r="F28" s="49">
        <f>VALUE(COUNTIF(Validation!$A$2:$H$64,B28))-1</f>
        <v>206</v>
      </c>
      <c r="G28" s="95">
        <f>IF(ISERROR(VLOOKUP(B28,Données!$A$3:$T$2000,12,FALSE)),0,VLOOKUP(B28,Données!$A$3:$T$2000,12,FALSE))</f>
        <v>0</v>
      </c>
      <c r="H28" s="50">
        <f>IF(ISERROR(VLOOKUP(B28,Données!$A$3:$T$2000,20,FALSE)),0,VLOOKUP(B28,Données!$A$3:$T$2000,20,FALSE))</f>
        <v>0</v>
      </c>
      <c r="I28" s="39"/>
      <c r="N28" s="28"/>
      <c r="R28" s="28"/>
      <c r="S28" s="28"/>
      <c r="T28" s="28"/>
      <c r="U28" s="28"/>
      <c r="W28" s="60" t="str">
        <f t="shared" si="0"/>
        <v/>
      </c>
    </row>
    <row r="29" spans="1:23" ht="20.25" customHeight="1" x14ac:dyDescent="0.25">
      <c r="A29" s="177"/>
      <c r="B29" s="61"/>
      <c r="C29" s="86" t="str">
        <f>IF(ISERROR(VLOOKUP(B29,Données!$A$3:$W$2000,23,FALSE)),"",VLOOKUP(B29,Données!$A$3:$W$2000,23,FALSE))</f>
        <v/>
      </c>
      <c r="D29" s="47" t="str">
        <f>IF(ISERROR(VLOOKUP(B29,Données!$A$3:$K$2000,9,FALSE)),"",VLOOKUP(B29,Données!$A$3:$K$2000,9,FALSE))</f>
        <v/>
      </c>
      <c r="E29" s="48">
        <f>IF(ISERROR(VLOOKUP(B29,Données!$A$3:$T$2000,11,FALSE)),0,VLOOKUP(B29,Données!$A$3:$T$2000,11,FALSE))</f>
        <v>0</v>
      </c>
      <c r="F29" s="49">
        <f>VALUE(COUNTIF(Validation!$A$2:$H$64,B29))-1</f>
        <v>206</v>
      </c>
      <c r="G29" s="95">
        <f>IF(ISERROR(VLOOKUP(B29,Données!$A$3:$T$2000,12,FALSE)),0,VLOOKUP(B29,Données!$A$3:$T$2000,12,FALSE))</f>
        <v>0</v>
      </c>
      <c r="H29" s="50">
        <f>IF(ISERROR(VLOOKUP(B29,Données!$A$3:$T$2000,20,FALSE)),0,VLOOKUP(B29,Données!$A$3:$T$2000,20,FALSE))</f>
        <v>0</v>
      </c>
      <c r="I29" s="39"/>
      <c r="N29" s="28"/>
      <c r="O29" s="28"/>
      <c r="P29" s="28"/>
      <c r="Q29" s="28"/>
      <c r="R29" s="28"/>
      <c r="S29" s="28"/>
      <c r="T29" s="28"/>
      <c r="U29" s="28"/>
      <c r="W29" s="60" t="str">
        <f t="shared" si="0"/>
        <v/>
      </c>
    </row>
    <row r="30" spans="1:23" ht="20.25" customHeight="1" x14ac:dyDescent="0.25">
      <c r="A30" s="177"/>
      <c r="B30" s="21"/>
      <c r="C30" s="86" t="str">
        <f>IF(ISERROR(VLOOKUP(B30,Données!$A$3:$W$2000,23,FALSE)),"",VLOOKUP(B30,Données!$A$3:$W$2000,23,FALSE))</f>
        <v/>
      </c>
      <c r="D30" s="47" t="str">
        <f>IF(ISERROR(VLOOKUP(B30,Données!$A$3:$K$2000,9,FALSE)),"",VLOOKUP(B30,Données!$A$3:$K$2000,9,FALSE))</f>
        <v/>
      </c>
      <c r="E30" s="48">
        <f>IF(ISERROR(VLOOKUP(B30,Données!$A$3:$T$2000,11,FALSE)),0,VLOOKUP(B30,Données!$A$3:$T$2000,11,FALSE))</f>
        <v>0</v>
      </c>
      <c r="F30" s="49">
        <f>VALUE(COUNTIF(Validation!$A$2:$H$64,B30))-1</f>
        <v>206</v>
      </c>
      <c r="G30" s="95">
        <f>IF(ISERROR(VLOOKUP(B30,Données!$A$3:$T$2000,12,FALSE)),0,VLOOKUP(B30,Données!$A$3:$T$2000,12,FALSE))</f>
        <v>0</v>
      </c>
      <c r="H30" s="50">
        <f>IF(ISERROR(VLOOKUP(B30,Données!$A$3:$T$2000,20,FALSE)),0,VLOOKUP(B30,Données!$A$3:$T$2000,20,FALSE))</f>
        <v>0</v>
      </c>
      <c r="I30" s="39"/>
      <c r="O30" s="28"/>
      <c r="P30" s="28"/>
      <c r="Q30" s="28"/>
      <c r="R30" s="28"/>
      <c r="S30" s="28"/>
      <c r="T30" s="28"/>
      <c r="U30" s="28"/>
      <c r="W30" s="60" t="str">
        <f t="shared" si="0"/>
        <v/>
      </c>
    </row>
    <row r="31" spans="1:23" ht="15.75" x14ac:dyDescent="0.25">
      <c r="A31" s="178" t="s">
        <v>37</v>
      </c>
      <c r="B31" s="178"/>
      <c r="C31" s="178"/>
      <c r="D31" s="178"/>
      <c r="E31" s="82">
        <f>ROUNDDOWN(SUM(E3:E30),2)</f>
        <v>114361142</v>
      </c>
      <c r="F31" s="142"/>
      <c r="G31" s="84">
        <f>SUM(G3:G30)</f>
        <v>97754476</v>
      </c>
      <c r="I31" s="39"/>
      <c r="O31" s="28"/>
      <c r="P31" s="28"/>
      <c r="Q31" s="28"/>
      <c r="R31" s="28"/>
      <c r="S31" s="28"/>
      <c r="T31" s="28"/>
      <c r="U31" s="28"/>
      <c r="V31" s="60"/>
      <c r="W31" s="60" t="str">
        <f t="shared" si="0"/>
        <v/>
      </c>
    </row>
    <row r="32" spans="1:23" ht="19.5" thickBot="1" x14ac:dyDescent="0.35">
      <c r="A32" s="179" t="s">
        <v>44</v>
      </c>
      <c r="B32" s="179"/>
      <c r="C32" s="179"/>
      <c r="D32" s="179"/>
      <c r="E32" s="83">
        <f>'Calcul Masse Salariale'!$B$5-E31</f>
        <v>-12361142</v>
      </c>
      <c r="F32" s="143"/>
      <c r="G32" s="85">
        <f>'Calcul Masse Salariale'!$B$6-G31</f>
        <v>4245524</v>
      </c>
      <c r="I32" s="39"/>
      <c r="O32" s="28"/>
      <c r="P32" s="28"/>
      <c r="Q32" s="28"/>
      <c r="R32" s="28"/>
      <c r="S32" s="28"/>
      <c r="T32" s="28"/>
      <c r="U32" s="28"/>
      <c r="V32" s="60"/>
      <c r="W32" s="60" t="str">
        <f t="shared" si="0"/>
        <v/>
      </c>
    </row>
    <row r="33" spans="1:23" ht="16.5" thickBot="1" x14ac:dyDescent="0.3">
      <c r="E33" s="98"/>
      <c r="I33" s="39"/>
      <c r="O33" s="28"/>
      <c r="P33" s="28"/>
      <c r="Q33" s="28"/>
      <c r="R33" s="28"/>
      <c r="S33" s="28"/>
      <c r="T33" s="28"/>
      <c r="U33" s="28"/>
      <c r="W33" s="60" t="str">
        <f t="shared" si="0"/>
        <v/>
      </c>
    </row>
    <row r="34" spans="1:23" ht="30.75" thickBot="1" x14ac:dyDescent="0.3">
      <c r="B34" s="107" t="s">
        <v>36</v>
      </c>
      <c r="C34" s="108" t="s">
        <v>348</v>
      </c>
      <c r="D34" s="111" t="s">
        <v>2795</v>
      </c>
      <c r="E34" s="112" t="s">
        <v>1071</v>
      </c>
      <c r="F34" s="109" t="s">
        <v>169</v>
      </c>
      <c r="G34" s="113" t="s">
        <v>2568</v>
      </c>
      <c r="H34" s="110" t="s">
        <v>2314</v>
      </c>
      <c r="I34" s="39"/>
      <c r="O34" s="28"/>
      <c r="P34" s="28"/>
      <c r="Q34" s="28"/>
      <c r="R34" s="28"/>
      <c r="S34" s="28"/>
      <c r="T34" s="28"/>
      <c r="U34" s="28"/>
      <c r="V34" s="60"/>
      <c r="W34" s="60" t="str">
        <f t="shared" si="0"/>
        <v/>
      </c>
    </row>
    <row r="35" spans="1:23" ht="19.5" thickBot="1" x14ac:dyDescent="0.35">
      <c r="A35" s="180" t="s">
        <v>2312</v>
      </c>
      <c r="B35" s="114"/>
      <c r="C35" s="101" t="str">
        <f>IF(ISERROR(VLOOKUP(B35,Données!$A$3:$W$2000,23,FALSE)),"",VLOOKUP(B35,Données!$A$3:$W$2000,23,FALSE))</f>
        <v/>
      </c>
      <c r="D35" s="101" t="str">
        <f>IF(ISERROR(VLOOKUP(B35,Données!$A$3:$K$2000,9,FALSE)),"",VLOOKUP(B35,Données!$A$3:$K$2000,9,FALSE))</f>
        <v/>
      </c>
      <c r="E35" s="102">
        <f>IF(ISERROR(VLOOKUP(B35,Données!$A$3:$T$2000,11,FALSE)),0,VLOOKUP(B35,Données!$A$3:$T$2000,11,FALSE))</f>
        <v>0</v>
      </c>
      <c r="F35" s="115">
        <f>VALUE(COUNTIF(Validation!$A$2:$H$64,B35))-1</f>
        <v>206</v>
      </c>
      <c r="G35" s="103">
        <f>IF(ISERROR(VLOOKUP(B35,Données!$A$3:$T$2000,12,FALSE)),0,VLOOKUP(B35,Données!$A$3:$T$2000,12,FALSE))</f>
        <v>0</v>
      </c>
      <c r="H35" s="104">
        <f>IF(ISERROR(VLOOKUP(B35,Données!$A$3:$T$2000,20,FALSE)),0,VLOOKUP(B35,Données!$A$3:$T$2000,20,FALSE))</f>
        <v>0</v>
      </c>
      <c r="I35" s="39"/>
      <c r="N35" s="28"/>
      <c r="O35" s="28"/>
      <c r="P35" s="28"/>
      <c r="Q35" s="28"/>
      <c r="R35" s="28"/>
      <c r="S35" s="28"/>
      <c r="T35" s="28"/>
      <c r="U35" s="28"/>
      <c r="W35" s="60" t="str">
        <f t="shared" si="0"/>
        <v/>
      </c>
    </row>
    <row r="36" spans="1:23" ht="19.5" thickBot="1" x14ac:dyDescent="0.35">
      <c r="A36" s="181"/>
      <c r="B36" s="105" t="s">
        <v>2315</v>
      </c>
      <c r="C36" s="164"/>
      <c r="D36" s="164"/>
      <c r="E36" s="106" t="s">
        <v>2316</v>
      </c>
      <c r="F36" s="164" t="str">
        <f>IF(C36="","",C36+28)</f>
        <v/>
      </c>
      <c r="G36" s="164"/>
      <c r="H36" s="164"/>
      <c r="I36" s="39"/>
      <c r="R36" s="28"/>
      <c r="S36" s="28"/>
      <c r="T36" s="28"/>
      <c r="U36" s="28"/>
      <c r="W36" s="60" t="str">
        <f t="shared" si="0"/>
        <v/>
      </c>
    </row>
    <row r="37" spans="1:23" x14ac:dyDescent="0.25">
      <c r="I37" s="39"/>
      <c r="N37" s="28"/>
      <c r="O37" s="28"/>
      <c r="P37" s="28"/>
      <c r="Q37" s="28"/>
      <c r="R37" s="28"/>
      <c r="S37" s="28"/>
      <c r="T37" s="28"/>
      <c r="U37" s="28"/>
      <c r="W37" s="60" t="str">
        <f t="shared" si="0"/>
        <v/>
      </c>
    </row>
    <row r="38" spans="1:23" ht="46.5" customHeight="1" x14ac:dyDescent="0.25">
      <c r="A38" s="33"/>
      <c r="B38" s="34" t="s">
        <v>36</v>
      </c>
      <c r="C38" s="34" t="s">
        <v>348</v>
      </c>
      <c r="D38" s="7" t="s">
        <v>2313</v>
      </c>
      <c r="E38" s="138" t="s">
        <v>1071</v>
      </c>
      <c r="F38" s="36" t="s">
        <v>175</v>
      </c>
      <c r="G38" s="44" t="s">
        <v>2568</v>
      </c>
      <c r="H38" s="35" t="s">
        <v>1</v>
      </c>
      <c r="I38" s="39"/>
      <c r="N38" s="28"/>
      <c r="O38" s="28"/>
      <c r="P38" s="28"/>
      <c r="Q38" s="28"/>
      <c r="R38" s="28"/>
      <c r="S38" s="28"/>
      <c r="T38" s="28"/>
      <c r="U38" s="28"/>
      <c r="W38" s="60" t="str">
        <f t="shared" si="0"/>
        <v/>
      </c>
    </row>
    <row r="39" spans="1:23" ht="15.75" x14ac:dyDescent="0.25">
      <c r="A39" s="175" t="s">
        <v>43</v>
      </c>
      <c r="B39" s="25" t="s">
        <v>2967</v>
      </c>
      <c r="C39" s="86">
        <f>IF(ISERROR(VLOOKUP(B39,Données!$A$3:$W$2000,23,FALSE)),"",VLOOKUP(B39,Données!$A$3:$W$2000,23,FALSE))</f>
        <v>0</v>
      </c>
      <c r="D39" s="51">
        <v>2015</v>
      </c>
      <c r="E39" s="92">
        <f>IF(ISERROR(VLOOKUP(B39,Données!$A$3:$T$2000,11,FALSE)),0,VLOOKUP(B39,Données!$A$3:$T$2000,11,FALSE))</f>
        <v>0</v>
      </c>
      <c r="F39" s="37">
        <f>VALUE(COUNTIF(Validation!$A$2:$H$64,B39))-1</f>
        <v>0</v>
      </c>
      <c r="G39" s="95">
        <f>IF(ISERROR(VLOOKUP(B39,Données!$A$3:$T$2000,12,FALSE)),0,VLOOKUP(B39,Données!$A$3:$T$2000,12,FALSE))</f>
        <v>0</v>
      </c>
      <c r="H39" s="37">
        <f>IF(((D39+5)-'Calcul Masse Salariale'!$B$1)&lt;=0,0,(D39+5)-'Calcul Masse Salariale'!$B$1)</f>
        <v>1</v>
      </c>
      <c r="I39" s="39"/>
      <c r="R39" s="28"/>
      <c r="S39" s="28"/>
      <c r="T39" s="28"/>
      <c r="U39" s="28"/>
    </row>
    <row r="40" spans="1:23" ht="15.75" x14ac:dyDescent="0.25">
      <c r="A40" s="175"/>
      <c r="B40" s="25" t="s">
        <v>2968</v>
      </c>
      <c r="C40" s="86">
        <f>IF(ISERROR(VLOOKUP(B40,Données!$A$3:$W$2000,23,FALSE)),"",VLOOKUP(B40,Données!$A$3:$W$2000,23,FALSE))</f>
        <v>0</v>
      </c>
      <c r="D40" s="51">
        <v>2015</v>
      </c>
      <c r="E40" s="92">
        <f>IF(ISERROR(VLOOKUP(B40,Données!$A$3:$T$2000,11,FALSE)),0,VLOOKUP(B40,Données!$A$3:$T$2000,11,FALSE))</f>
        <v>850000</v>
      </c>
      <c r="F40" s="37">
        <f>VALUE(COUNTIF(Validation!$A$2:$H$64,B40))-1</f>
        <v>0</v>
      </c>
      <c r="G40" s="95">
        <f>IF(ISERROR(VLOOKUP(B40,Données!$A$3:$T$2000,12,FALSE)),0,VLOOKUP(B40,Données!$A$3:$T$2000,12,FALSE))</f>
        <v>0</v>
      </c>
      <c r="H40" s="37">
        <f>IF(((D40+5)-'Calcul Masse Salariale'!$B$1)&lt;=0,0,(D40+5)-'Calcul Masse Salariale'!$B$1)</f>
        <v>1</v>
      </c>
      <c r="I40" s="39"/>
    </row>
    <row r="41" spans="1:23" ht="18.75" x14ac:dyDescent="0.3">
      <c r="A41" s="175"/>
      <c r="B41" s="25" t="s">
        <v>4911</v>
      </c>
      <c r="C41" s="86">
        <f>IF(ISERROR(VLOOKUP(B41,Données!$A$3:$W$2000,23,FALSE)),"",VLOOKUP(B41,Données!$A$3:$W$2000,23,FALSE))</f>
        <v>0</v>
      </c>
      <c r="D41" s="51">
        <v>2015</v>
      </c>
      <c r="E41" s="92">
        <f>IF(ISERROR(VLOOKUP(B41,Données!$A$3:$T$2000,11,FALSE)),0,VLOOKUP(B41,Données!$A$3:$T$2000,11,FALSE))</f>
        <v>0</v>
      </c>
      <c r="F41" s="37">
        <f>VALUE(COUNTIF(Validation!$A$2:$H$64,B41))-1</f>
        <v>0</v>
      </c>
      <c r="G41" s="95">
        <f>IF(ISERROR(VLOOKUP(B41,Données!$A$3:$T$2000,12,FALSE)),0,VLOOKUP(B41,Données!$A$3:$T$2000,12,FALSE))</f>
        <v>0</v>
      </c>
      <c r="H41" s="37">
        <f>IF(((D41+5)-'Calcul Masse Salariale'!$B$1)&lt;=0,0,(D41+5)-'Calcul Masse Salariale'!$B$1)</f>
        <v>1</v>
      </c>
      <c r="I41" s="59"/>
    </row>
    <row r="42" spans="1:23" ht="15.75" x14ac:dyDescent="0.25">
      <c r="A42" s="175"/>
      <c r="B42" s="25" t="s">
        <v>2969</v>
      </c>
      <c r="C42" s="86">
        <f>IF(ISERROR(VLOOKUP(B42,Données!$A$3:$W$2000,23,FALSE)),"",VLOOKUP(B42,Données!$A$3:$W$2000,23,FALSE))</f>
        <v>1</v>
      </c>
      <c r="D42" s="51">
        <v>2016</v>
      </c>
      <c r="E42" s="92">
        <f>IF(ISERROR(VLOOKUP(B42,Données!$A$3:$T$2000,11,FALSE)),0,VLOOKUP(B42,Données!$A$3:$T$2000,11,FALSE))</f>
        <v>1106666</v>
      </c>
      <c r="F42" s="37">
        <f>VALUE(COUNTIF(Validation!$A$2:$H$64,B42))-1</f>
        <v>0</v>
      </c>
      <c r="G42" s="95">
        <f>IF(ISERROR(VLOOKUP(B42,Données!$A$3:$T$2000,12,FALSE)),0,VLOOKUP(B42,Données!$A$3:$T$2000,12,FALSE))</f>
        <v>1106666</v>
      </c>
      <c r="H42" s="37">
        <f>IF(((D42+5)-'Calcul Masse Salariale'!$B$1)&lt;=0,0,(D42+5)-'Calcul Masse Salariale'!$B$1)</f>
        <v>2</v>
      </c>
      <c r="I42" s="39"/>
    </row>
    <row r="43" spans="1:23" ht="15.75" x14ac:dyDescent="0.25">
      <c r="A43" s="175"/>
      <c r="B43" s="25" t="s">
        <v>2970</v>
      </c>
      <c r="C43" s="86">
        <f>IF(ISERROR(VLOOKUP(B43,Données!$A$3:$W$2000,23,FALSE)),"",VLOOKUP(B43,Données!$A$3:$W$2000,23,FALSE))</f>
        <v>1</v>
      </c>
      <c r="D43" s="51">
        <v>2017</v>
      </c>
      <c r="E43" s="92">
        <f>IF(ISERROR(VLOOKUP(B43,Données!$A$3:$T$2000,11,FALSE)),0,VLOOKUP(B43,Données!$A$3:$T$2000,11,FALSE))</f>
        <v>3575000</v>
      </c>
      <c r="F43" s="37">
        <f>VALUE(COUNTIF(Validation!$A$2:$H$64,B43))-1</f>
        <v>0</v>
      </c>
      <c r="G43" s="95">
        <f>IF(ISERROR(VLOOKUP(B43,Données!$A$3:$T$2000,12,FALSE)),0,VLOOKUP(B43,Données!$A$3:$T$2000,12,FALSE))</f>
        <v>0</v>
      </c>
      <c r="H43" s="37">
        <f>IF(((D43+5)-'Calcul Masse Salariale'!$B$1)&lt;=0,0,(D43+5)-'Calcul Masse Salariale'!$B$1)</f>
        <v>3</v>
      </c>
      <c r="I43" s="39"/>
    </row>
    <row r="44" spans="1:23" ht="15.75" x14ac:dyDescent="0.25">
      <c r="A44" s="175"/>
      <c r="B44" s="25" t="s">
        <v>2971</v>
      </c>
      <c r="C44" s="86">
        <f>IF(ISERROR(VLOOKUP(B44,Données!$A$3:$W$2000,23,FALSE)),"",VLOOKUP(B44,Données!$A$3:$W$2000,23,FALSE))</f>
        <v>1</v>
      </c>
      <c r="D44" s="51">
        <v>2017</v>
      </c>
      <c r="E44" s="92">
        <f>IF(ISERROR(VLOOKUP(B44,Données!$A$3:$T$2000,11,FALSE)),0,VLOOKUP(B44,Données!$A$3:$T$2000,11,FALSE))</f>
        <v>800000</v>
      </c>
      <c r="F44" s="37">
        <f>VALUE(COUNTIF(Validation!$A$2:$H$64,B44))-1</f>
        <v>0</v>
      </c>
      <c r="G44" s="95">
        <f>IF(ISERROR(VLOOKUP(B44,Données!$A$3:$T$2000,12,FALSE)),0,VLOOKUP(B44,Données!$A$3:$T$2000,12,FALSE))</f>
        <v>800000</v>
      </c>
      <c r="H44" s="37">
        <f>IF(((D44+5)-'Calcul Masse Salariale'!$B$1)&lt;=0,0,(D44+5)-'Calcul Masse Salariale'!$B$1)</f>
        <v>3</v>
      </c>
      <c r="I44" s="39"/>
    </row>
    <row r="45" spans="1:23" ht="15.75" x14ac:dyDescent="0.25">
      <c r="A45" s="175"/>
      <c r="B45" s="25" t="s">
        <v>4912</v>
      </c>
      <c r="C45" s="86">
        <f>IF(ISERROR(VLOOKUP(B45,Données!$A$3:$W$2000,23,FALSE)),"",VLOOKUP(B45,Données!$A$3:$W$2000,23,FALSE))</f>
        <v>1</v>
      </c>
      <c r="D45" s="51">
        <v>2017</v>
      </c>
      <c r="E45" s="92">
        <f>IF(ISERROR(VLOOKUP(B45,Données!$A$3:$T$2000,11,FALSE)),0,VLOOKUP(B45,Données!$A$3:$T$2000,11,FALSE))</f>
        <v>894167</v>
      </c>
      <c r="F45" s="37">
        <f>VALUE(COUNTIF(Validation!$A$2:$H$64,B45))-1</f>
        <v>0</v>
      </c>
      <c r="G45" s="95">
        <f>IF(ISERROR(VLOOKUP(B45,Données!$A$3:$T$2000,12,FALSE)),0,VLOOKUP(B45,Données!$A$3:$T$2000,12,FALSE))</f>
        <v>894167</v>
      </c>
      <c r="H45" s="37">
        <f>IF(((D45+5)-'Calcul Masse Salariale'!$B$1)&lt;=0,0,(D45+5)-'Calcul Masse Salariale'!$B$1)</f>
        <v>3</v>
      </c>
      <c r="I45" s="39"/>
    </row>
    <row r="46" spans="1:23" ht="15.75" x14ac:dyDescent="0.25">
      <c r="A46" s="175"/>
      <c r="B46" s="25" t="s">
        <v>2972</v>
      </c>
      <c r="C46" s="86">
        <f>IF(ISERROR(VLOOKUP(B46,Données!$A$3:$W$2000,23,FALSE)),"",VLOOKUP(B46,Données!$A$3:$W$2000,23,FALSE))</f>
        <v>1</v>
      </c>
      <c r="D46" s="51">
        <v>2018</v>
      </c>
      <c r="E46" s="92">
        <f>IF(ISERROR(VLOOKUP(B46,Données!$A$3:$T$2000,11,FALSE)),0,VLOOKUP(B46,Données!$A$3:$T$2000,11,FALSE))</f>
        <v>1462500</v>
      </c>
      <c r="F46" s="37">
        <f>VALUE(COUNTIF(Validation!$A$2:$H$64,B46))-1</f>
        <v>0</v>
      </c>
      <c r="G46" s="95">
        <f>IF(ISERROR(VLOOKUP(B46,Données!$A$3:$T$2000,12,FALSE)),0,VLOOKUP(B46,Données!$A$3:$T$2000,12,FALSE))</f>
        <v>1462500</v>
      </c>
      <c r="H46" s="37">
        <f>IF(((D46+5)-'Calcul Masse Salariale'!$B$1)&lt;=0,0,(D46+5)-'Calcul Masse Salariale'!$B$1)</f>
        <v>4</v>
      </c>
      <c r="I46" s="39"/>
    </row>
    <row r="47" spans="1:23" ht="15.75" x14ac:dyDescent="0.25">
      <c r="A47" s="175"/>
      <c r="B47" s="25" t="s">
        <v>2973</v>
      </c>
      <c r="C47" s="86">
        <f>IF(ISERROR(VLOOKUP(B47,Données!$A$3:$W$2000,23,FALSE)),"",VLOOKUP(B47,Données!$A$3:$W$2000,23,FALSE))</f>
        <v>1</v>
      </c>
      <c r="D47" s="51">
        <v>2018</v>
      </c>
      <c r="E47" s="92">
        <f>IF(ISERROR(VLOOKUP(B47,Données!$A$3:$T$2000,11,FALSE)),0,VLOOKUP(B47,Données!$A$3:$T$2000,11,FALSE))</f>
        <v>925000</v>
      </c>
      <c r="F47" s="37">
        <f>VALUE(COUNTIF(Validation!$A$2:$H$64,B47))-1</f>
        <v>0</v>
      </c>
      <c r="G47" s="95">
        <f>IF(ISERROR(VLOOKUP(B47,Données!$A$3:$T$2000,12,FALSE)),0,VLOOKUP(B47,Données!$A$3:$T$2000,12,FALSE))</f>
        <v>925000</v>
      </c>
      <c r="H47" s="37">
        <f>IF(((D47+5)-'Calcul Masse Salariale'!$B$1)&lt;=0,0,(D47+5)-'Calcul Masse Salariale'!$B$1)</f>
        <v>4</v>
      </c>
      <c r="I47" s="39"/>
    </row>
    <row r="48" spans="1:23" ht="15.75" x14ac:dyDescent="0.25">
      <c r="A48" s="175"/>
      <c r="B48" s="25" t="s">
        <v>2974</v>
      </c>
      <c r="C48" s="86" t="str">
        <f>IF(ISERROR(VLOOKUP(B48,Données!$A$3:$W$2000,23,FALSE)),"",VLOOKUP(B48,Données!$A$3:$W$2000,23,FALSE))</f>
        <v/>
      </c>
      <c r="D48" s="51">
        <v>2018</v>
      </c>
      <c r="E48" s="92">
        <f>IF(ISERROR(VLOOKUP(B48,Données!$A$3:$T$2000,11,FALSE)),0,VLOOKUP(B48,Données!$A$3:$T$2000,11,FALSE))</f>
        <v>0</v>
      </c>
      <c r="F48" s="37">
        <f>VALUE(COUNTIF(Validation!$A$2:$H$64,B48))-1</f>
        <v>0</v>
      </c>
      <c r="G48" s="95">
        <f>IF(ISERROR(VLOOKUP(B48,Données!$A$3:$T$2000,12,FALSE)),0,VLOOKUP(B48,Données!$A$3:$T$2000,12,FALSE))</f>
        <v>0</v>
      </c>
      <c r="H48" s="37">
        <f>IF(((D48+5)-'Calcul Masse Salariale'!$B$1)&lt;=0,0,(D48+5)-'Calcul Masse Salariale'!$B$1)</f>
        <v>4</v>
      </c>
      <c r="I48" s="39"/>
    </row>
    <row r="49" spans="1:9" ht="15.75" x14ac:dyDescent="0.25">
      <c r="A49" s="175"/>
      <c r="B49" s="90"/>
      <c r="C49" s="86" t="str">
        <f>IF(ISERROR(VLOOKUP(B49,Données!$A$3:$W$2000,23,FALSE)),"",VLOOKUP(B49,Données!$A$3:$W$2000,23,FALSE))</f>
        <v/>
      </c>
      <c r="D49" s="51"/>
      <c r="E49" s="92">
        <f>IF(ISERROR(VLOOKUP(B49,Données!$A$3:$T$2000,11,FALSE)),0,VLOOKUP(B49,Données!$A$3:$T$2000,11,FALSE))</f>
        <v>0</v>
      </c>
      <c r="F49" s="37">
        <f>VALUE(COUNTIF(Validation!$A$2:$H$64,B49))-1</f>
        <v>206</v>
      </c>
      <c r="G49" s="95">
        <f>IF(ISERROR(VLOOKUP(B49,Données!$A$3:$T$2000,12,FALSE)),0,VLOOKUP(B49,Données!$A$3:$T$2000,12,FALSE))</f>
        <v>0</v>
      </c>
      <c r="H49" s="37">
        <f>IF(((D49+5)-'Calcul Masse Salariale'!$B$1)&lt;=0,0,(D49+5)-'Calcul Masse Salariale'!$B$1)</f>
        <v>0</v>
      </c>
      <c r="I49" s="39"/>
    </row>
    <row r="50" spans="1:9" ht="15.75" x14ac:dyDescent="0.25">
      <c r="A50" s="175"/>
      <c r="B50" s="139"/>
      <c r="C50" s="86" t="str">
        <f>IF(ISERROR(VLOOKUP(B50,Données!$A$3:$W$2000,23,FALSE)),"",VLOOKUP(B50,Données!$A$3:$W$2000,23,FALSE))</f>
        <v/>
      </c>
      <c r="D50" s="51"/>
      <c r="E50" s="92">
        <f>IF(ISERROR(VLOOKUP(B50,Données!$A$3:$T$2000,11,FALSE)),0,VLOOKUP(B50,Données!$A$3:$T$2000,11,FALSE))</f>
        <v>0</v>
      </c>
      <c r="F50" s="37">
        <f>VALUE(COUNTIF(Validation!$A$2:$H$64,B50))-1</f>
        <v>206</v>
      </c>
      <c r="G50" s="95">
        <f>IF(ISERROR(VLOOKUP(B50,Données!$A$3:$T$2000,12,FALSE)),0,VLOOKUP(B50,Données!$A$3:$T$2000,12,FALSE))</f>
        <v>0</v>
      </c>
      <c r="H50" s="37">
        <f>IF(((D50+5)-'Calcul Masse Salariale'!$B$1)&lt;=0,0,(D50+5)-'Calcul Masse Salariale'!$B$1)</f>
        <v>0</v>
      </c>
      <c r="I50" s="39"/>
    </row>
    <row r="51" spans="1:9" ht="15.75" x14ac:dyDescent="0.25">
      <c r="A51" s="175"/>
      <c r="B51" s="91"/>
      <c r="C51" s="86" t="str">
        <f>IF(ISERROR(VLOOKUP(B51,Données!$A$3:$W$2000,23,FALSE)),"",VLOOKUP(B51,Données!$A$3:$W$2000,23,FALSE))</f>
        <v/>
      </c>
      <c r="D51" s="51"/>
      <c r="E51" s="92">
        <f>IF(ISERROR(VLOOKUP(B51,Données!$A$3:$T$2000,11,FALSE)),0,VLOOKUP(B51,Données!$A$3:$T$2000,11,FALSE))</f>
        <v>0</v>
      </c>
      <c r="F51" s="37">
        <f>VALUE(COUNTIF(Validation!$A$2:$H$64,B51))-1</f>
        <v>206</v>
      </c>
      <c r="G51" s="95">
        <f>IF(ISERROR(VLOOKUP(B51,Données!$A$3:$T$2000,12,FALSE)),0,VLOOKUP(B51,Données!$A$3:$T$2000,12,FALSE))</f>
        <v>0</v>
      </c>
      <c r="H51" s="37">
        <f>IF(((D51+5)-'Calcul Masse Salariale'!$B$1)&lt;=0,0,(D51+5)-'Calcul Masse Salariale'!$B$1)</f>
        <v>0</v>
      </c>
      <c r="I51" s="39"/>
    </row>
    <row r="52" spans="1:9" ht="15.75" x14ac:dyDescent="0.25">
      <c r="A52" s="175"/>
      <c r="B52" s="89"/>
      <c r="C52" s="86" t="str">
        <f>IF(ISERROR(VLOOKUP(B52,Données!$A$3:$W$2000,23,FALSE)),"",VLOOKUP(B52,Données!$A$3:$W$2000,23,FALSE))</f>
        <v/>
      </c>
      <c r="D52" s="51"/>
      <c r="E52" s="92">
        <f>IF(ISERROR(VLOOKUP(B52,Données!$A$3:$T$2000,11,FALSE)),0,VLOOKUP(B52,Données!$A$3:$T$2000,11,FALSE))</f>
        <v>0</v>
      </c>
      <c r="F52" s="37">
        <f>VALUE(COUNTIF(Validation!$A$2:$H$64,B52))-1</f>
        <v>206</v>
      </c>
      <c r="G52" s="95">
        <f>IF(ISERROR(VLOOKUP(B52,Données!$A$3:$T$2000,12,FALSE)),0,VLOOKUP(B52,Données!$A$3:$T$2000,12,FALSE))</f>
        <v>0</v>
      </c>
      <c r="H52" s="37">
        <f>IF(((D52+5)-'Calcul Masse Salariale'!$B$1)&lt;=0,0,(D52+5)-'Calcul Masse Salariale'!$B$1)</f>
        <v>0</v>
      </c>
      <c r="I52" s="39"/>
    </row>
    <row r="53" spans="1:9" ht="15.75" x14ac:dyDescent="0.25">
      <c r="A53" s="175"/>
      <c r="B53" s="89"/>
      <c r="C53" s="86" t="str">
        <f>IF(ISERROR(VLOOKUP(B53,Données!$A$3:$W$2000,23,FALSE)),"",VLOOKUP(B53,Données!$A$3:$W$2000,23,FALSE))</f>
        <v/>
      </c>
      <c r="D53" s="51"/>
      <c r="E53" s="92">
        <f>IF(ISERROR(VLOOKUP(B53,Données!$A$3:$T$2000,11,FALSE)),0,VLOOKUP(B53,Données!$A$3:$T$2000,11,FALSE))</f>
        <v>0</v>
      </c>
      <c r="F53" s="37">
        <f>VALUE(COUNTIF(Validation!$A$2:$H$64,B53))-1</f>
        <v>206</v>
      </c>
      <c r="G53" s="95">
        <f>IF(ISERROR(VLOOKUP(B53,Données!$A$3:$T$2000,12,FALSE)),0,VLOOKUP(B53,Données!$A$3:$T$2000,12,FALSE))</f>
        <v>0</v>
      </c>
      <c r="H53" s="37">
        <f>IF(((D53+5)-'Calcul Masse Salariale'!$B$1)&lt;=0,0,(D53+5)-'Calcul Masse Salariale'!$B$1)</f>
        <v>0</v>
      </c>
      <c r="I53" s="39"/>
    </row>
    <row r="54" spans="1:9" ht="15.75" x14ac:dyDescent="0.25">
      <c r="A54" s="175"/>
      <c r="B54" s="89"/>
      <c r="C54" s="86" t="str">
        <f>IF(ISERROR(VLOOKUP(B54,Données!$A$3:$W$2000,23,FALSE)),"",VLOOKUP(B54,Données!$A$3:$W$2000,23,FALSE))</f>
        <v/>
      </c>
      <c r="D54" s="51"/>
      <c r="E54" s="92">
        <f>IF(ISERROR(VLOOKUP(B54,Données!$A$3:$T$2000,11,FALSE)),0,VLOOKUP(B54,Données!$A$3:$T$2000,11,FALSE))</f>
        <v>0</v>
      </c>
      <c r="F54" s="37">
        <f>VALUE(COUNTIF(Validation!$A$2:$H$64,B54))-1</f>
        <v>206</v>
      </c>
      <c r="G54" s="95">
        <f>IF(ISERROR(VLOOKUP(B54,Données!$A$3:$T$2000,12,FALSE)),0,VLOOKUP(B54,Données!$A$3:$T$2000,12,FALSE))</f>
        <v>0</v>
      </c>
      <c r="H54" s="37">
        <f>IF(((D54+5)-'Calcul Masse Salariale'!$B$1)&lt;=0,0,(D54+5)-'Calcul Masse Salariale'!$B$1)</f>
        <v>0</v>
      </c>
      <c r="I54" s="39"/>
    </row>
    <row r="55" spans="1:9" ht="15.75" x14ac:dyDescent="0.25">
      <c r="A55" s="175"/>
      <c r="B55" s="89"/>
      <c r="C55" s="86" t="str">
        <f>IF(ISERROR(VLOOKUP(B55,Données!$A$3:$W$2000,23,FALSE)),"",VLOOKUP(B55,Données!$A$3:$W$2000,23,FALSE))</f>
        <v/>
      </c>
      <c r="D55" s="51"/>
      <c r="E55" s="92">
        <f>IF(ISERROR(VLOOKUP(B55,Données!$A$3:$T$2000,11,FALSE)),0,VLOOKUP(B55,Données!$A$3:$T$2000,11,FALSE))</f>
        <v>0</v>
      </c>
      <c r="F55" s="37">
        <f>VALUE(COUNTIF(Validation!$A$2:$H$64,B55))-1</f>
        <v>206</v>
      </c>
      <c r="G55" s="95">
        <f>IF(ISERROR(VLOOKUP(B55,Données!$A$3:$T$2000,12,FALSE)),0,VLOOKUP(B55,Données!$A$3:$T$2000,12,FALSE))</f>
        <v>0</v>
      </c>
      <c r="H55" s="37">
        <f>IF(((D55+5)-'Calcul Masse Salariale'!$B$1)&lt;=0,0,(D55+5)-'Calcul Masse Salariale'!$B$1)</f>
        <v>0</v>
      </c>
      <c r="I55" s="39"/>
    </row>
    <row r="56" spans="1:9" ht="15.75" x14ac:dyDescent="0.25">
      <c r="A56" s="175"/>
      <c r="B56" s="37"/>
      <c r="C56" s="86" t="str">
        <f>IF(ISERROR(VLOOKUP(B56,Données!$A$3:$W$2000,23,FALSE)),"",VLOOKUP(B56,Données!$A$3:$W$2000,23,FALSE))</f>
        <v/>
      </c>
      <c r="D56" s="37"/>
      <c r="E56" s="92">
        <f>IF(ISERROR(VLOOKUP(B56,Données!$A$3:$T$2000,11,FALSE)),0,VLOOKUP(B56,Données!$A$3:$T$2000,11,FALSE))</f>
        <v>0</v>
      </c>
      <c r="F56" s="37">
        <f>VALUE(COUNTIF(Validation!$A$2:$H$64,B56))-1</f>
        <v>206</v>
      </c>
      <c r="G56" s="95">
        <f>IF(ISERROR(VLOOKUP(B56,Données!$A$3:$T$2000,12,FALSE)),0,VLOOKUP(B56,Données!$A$3:$T$2000,12,FALSE))</f>
        <v>0</v>
      </c>
      <c r="H56" s="37">
        <f>IF(((D56+5)-'Calcul Masse Salariale'!$B$1)&lt;=0,0,(D56+5)-'Calcul Masse Salariale'!$B$1)</f>
        <v>0</v>
      </c>
      <c r="I56" s="39"/>
    </row>
    <row r="57" spans="1:9" ht="15.75" x14ac:dyDescent="0.25">
      <c r="A57" s="175"/>
      <c r="B57" s="37"/>
      <c r="C57" s="86" t="str">
        <f>IF(ISERROR(VLOOKUP(B57,Données!$A$3:$W$2000,23,FALSE)),"",VLOOKUP(B57,Données!$A$3:$W$2000,23,FALSE))</f>
        <v/>
      </c>
      <c r="D57" s="37"/>
      <c r="E57" s="92">
        <f>IF(ISERROR(VLOOKUP(B57,Données!$A$3:$T$2000,11,FALSE)),0,VLOOKUP(B57,Données!$A$3:$T$2000,11,FALSE))</f>
        <v>0</v>
      </c>
      <c r="F57" s="37">
        <f>VALUE(COUNTIF(Validation!$A$2:$H$64,B57))-1</f>
        <v>206</v>
      </c>
      <c r="G57" s="95">
        <f>IF(ISERROR(VLOOKUP(B57,Données!$A$3:$T$2000,12,FALSE)),0,VLOOKUP(B57,Données!$A$3:$T$2000,12,FALSE))</f>
        <v>0</v>
      </c>
      <c r="H57" s="37">
        <f>IF(((D57+5)-'Calcul Masse Salariale'!$B$1)&lt;=0,0,(D57+5)-'Calcul Masse Salariale'!$B$1)</f>
        <v>0</v>
      </c>
      <c r="I57" s="39"/>
    </row>
    <row r="58" spans="1:9" ht="15.75" x14ac:dyDescent="0.25">
      <c r="A58" s="175"/>
      <c r="B58" s="37"/>
      <c r="C58" s="86" t="str">
        <f>IF(ISERROR(VLOOKUP(B58,Données!$A$3:$W$2000,23,FALSE)),"",VLOOKUP(B58,Données!$A$3:$W$2000,23,FALSE))</f>
        <v/>
      </c>
      <c r="D58" s="37"/>
      <c r="E58" s="92">
        <f>IF(ISERROR(VLOOKUP(B58,Données!$A$3:$T$2000,11,FALSE)),0,VLOOKUP(B58,Données!$A$3:$T$2000,11,FALSE))</f>
        <v>0</v>
      </c>
      <c r="F58" s="37">
        <f>VALUE(COUNTIF(Validation!$A$2:$H$64,B58))-1</f>
        <v>206</v>
      </c>
      <c r="G58" s="95">
        <f>IF(ISERROR(VLOOKUP(B58,Données!$A$3:$T$2000,12,FALSE)),0,VLOOKUP(B58,Données!$A$3:$T$2000,12,FALSE))</f>
        <v>0</v>
      </c>
      <c r="H58" s="37">
        <f>IF(((D58+5)-'Calcul Masse Salariale'!$B$1)&lt;=0,0,(D58+5)-'Calcul Masse Salariale'!$B$1)</f>
        <v>0</v>
      </c>
      <c r="I58" s="39"/>
    </row>
    <row r="59" spans="1:9" ht="15.75" x14ac:dyDescent="0.25">
      <c r="A59" s="175"/>
      <c r="B59" s="37"/>
      <c r="C59" s="86" t="str">
        <f>IF(ISERROR(VLOOKUP(B59,Données!$A$3:$W$2000,23,FALSE)),"",VLOOKUP(B59,Données!$A$3:$W$2000,23,FALSE))</f>
        <v/>
      </c>
      <c r="D59" s="37"/>
      <c r="E59" s="92">
        <f>IF(ISERROR(VLOOKUP(B59,Données!$A$3:$T$2000,11,FALSE)),0,VLOOKUP(B59,Données!$A$3:$T$2000,11,FALSE))</f>
        <v>0</v>
      </c>
      <c r="F59" s="37">
        <f>VALUE(COUNTIF(Validation!$A$2:$H$64,B59))-1</f>
        <v>206</v>
      </c>
      <c r="G59" s="95">
        <f>IF(ISERROR(VLOOKUP(B59,Données!$A$3:$T$2000,12,FALSE)),0,VLOOKUP(B59,Données!$A$3:$T$2000,12,FALSE))</f>
        <v>0</v>
      </c>
      <c r="H59" s="37">
        <f>IF(((D59+5)-'Calcul Masse Salariale'!$B$1)&lt;=0,0,(D59+5)-'Calcul Masse Salariale'!$B$1)</f>
        <v>0</v>
      </c>
      <c r="I59" s="39"/>
    </row>
    <row r="60" spans="1:9" ht="15.75" x14ac:dyDescent="0.25">
      <c r="A60" s="175"/>
      <c r="B60" s="37"/>
      <c r="C60" s="86" t="str">
        <f>IF(ISERROR(VLOOKUP(B60,Données!$A$3:$W$2000,23,FALSE)),"",VLOOKUP(B60,Données!$A$3:$W$2000,23,FALSE))</f>
        <v/>
      </c>
      <c r="D60" s="37"/>
      <c r="E60" s="92">
        <f>IF(ISERROR(VLOOKUP(B60,Données!$A$3:$T$2000,11,FALSE)),0,VLOOKUP(B60,Données!$A$3:$T$2000,11,FALSE))</f>
        <v>0</v>
      </c>
      <c r="F60" s="37">
        <f>VALUE(COUNTIF(Validation!$A$2:$H$64,B60))-1</f>
        <v>206</v>
      </c>
      <c r="G60" s="95">
        <f>IF(ISERROR(VLOOKUP(B60,Données!$A$3:$T$2000,12,FALSE)),0,VLOOKUP(B60,Données!$A$3:$T$2000,12,FALSE))</f>
        <v>0</v>
      </c>
      <c r="H60" s="37">
        <f>IF(((D60+5)-'Calcul Masse Salariale'!$B$1)&lt;=0,0,(D60+5)-'Calcul Masse Salariale'!$B$1)</f>
        <v>0</v>
      </c>
      <c r="I60" s="39"/>
    </row>
    <row r="61" spans="1:9" ht="15.75" x14ac:dyDescent="0.25">
      <c r="A61" s="175"/>
      <c r="B61" s="37"/>
      <c r="C61" s="86" t="str">
        <f>IF(ISERROR(VLOOKUP(B61,Données!$A$3:$W$2000,23,FALSE)),"",VLOOKUP(B61,Données!$A$3:$W$2000,23,FALSE))</f>
        <v/>
      </c>
      <c r="D61" s="37"/>
      <c r="E61" s="92">
        <f>IF(ISERROR(VLOOKUP(B61,Données!$A$3:$T$2000,11,FALSE)),0,VLOOKUP(B61,Données!$A$3:$T$2000,11,FALSE))</f>
        <v>0</v>
      </c>
      <c r="F61" s="37">
        <f>VALUE(COUNTIF(Validation!$A$2:$H$64,B61))-1</f>
        <v>206</v>
      </c>
      <c r="G61" s="95">
        <f>IF(ISERROR(VLOOKUP(B61,Données!$A$3:$T$2000,12,FALSE)),0,VLOOKUP(B61,Données!$A$3:$T$2000,12,FALSE))</f>
        <v>0</v>
      </c>
      <c r="H61" s="37">
        <f>IF(((D61+5)-'Calcul Masse Salariale'!$B$1)&lt;=0,0,(D61+5)-'Calcul Masse Salariale'!$B$1)</f>
        <v>0</v>
      </c>
      <c r="I61" s="39"/>
    </row>
    <row r="62" spans="1:9" ht="15.75" x14ac:dyDescent="0.25">
      <c r="A62" s="175"/>
      <c r="B62" s="37"/>
      <c r="C62" s="86" t="str">
        <f>IF(ISERROR(VLOOKUP(B62,Données!$A$3:$W$2000,23,FALSE)),"",VLOOKUP(B62,Données!$A$3:$W$2000,23,FALSE))</f>
        <v/>
      </c>
      <c r="D62" s="37"/>
      <c r="E62" s="92">
        <f>IF(ISERROR(VLOOKUP(B62,Données!$A$3:$T$2000,11,FALSE)),0,VLOOKUP(B62,Données!$A$3:$T$2000,11,FALSE))</f>
        <v>0</v>
      </c>
      <c r="F62" s="37">
        <f>VALUE(COUNTIF(Validation!$A$2:$H$64,B62))-1</f>
        <v>206</v>
      </c>
      <c r="G62" s="95">
        <f>IF(ISERROR(VLOOKUP(B62,Données!$A$3:$T$2000,12,FALSE)),0,VLOOKUP(B62,Données!$A$3:$T$2000,12,FALSE))</f>
        <v>0</v>
      </c>
      <c r="H62" s="37">
        <f>IF(((D62+5)-'Calcul Masse Salariale'!$B$1)&lt;=0,0,(D62+5)-'Calcul Masse Salariale'!$B$1)</f>
        <v>0</v>
      </c>
      <c r="I62" s="39"/>
    </row>
    <row r="63" spans="1:9" ht="15.75" x14ac:dyDescent="0.25">
      <c r="A63" s="175"/>
      <c r="B63" s="37"/>
      <c r="C63" s="86" t="str">
        <f>IF(ISERROR(VLOOKUP(B63,Données!$A$3:$W$2000,23,FALSE)),"",VLOOKUP(B63,Données!$A$3:$W$2000,23,FALSE))</f>
        <v/>
      </c>
      <c r="D63" s="37"/>
      <c r="E63" s="92">
        <f>IF(ISERROR(VLOOKUP(B63,Données!$A$3:$T$2000,11,FALSE)),0,VLOOKUP(B63,Données!$A$3:$T$2000,11,FALSE))</f>
        <v>0</v>
      </c>
      <c r="F63" s="37">
        <f>VALUE(COUNTIF(Validation!$A$2:$H$64,B63))-1</f>
        <v>206</v>
      </c>
      <c r="G63" s="95">
        <f>IF(ISERROR(VLOOKUP(B63,Données!$A$3:$T$2000,12,FALSE)),0,VLOOKUP(B63,Données!$A$3:$T$2000,12,FALSE))</f>
        <v>0</v>
      </c>
      <c r="H63" s="37">
        <f>IF(((D63+5)-'Calcul Masse Salariale'!$B$1)&lt;=0,0,(D63+5)-'Calcul Masse Salariale'!$B$1)</f>
        <v>0</v>
      </c>
      <c r="I63" s="39"/>
    </row>
    <row r="64" spans="1:9" ht="15.75" x14ac:dyDescent="0.25">
      <c r="A64" s="175"/>
      <c r="B64" s="37"/>
      <c r="C64" s="86" t="str">
        <f>IF(ISERROR(VLOOKUP(B64,Données!$A$3:$W$2000,23,FALSE)),"",VLOOKUP(B64,Données!$A$3:$W$2000,23,FALSE))</f>
        <v/>
      </c>
      <c r="D64" s="37"/>
      <c r="E64" s="92">
        <f>IF(ISERROR(VLOOKUP(B64,Données!$A$3:$T$2000,11,FALSE)),0,VLOOKUP(B64,Données!$A$3:$T$2000,11,FALSE))</f>
        <v>0</v>
      </c>
      <c r="F64" s="37">
        <f>VALUE(COUNTIF(Validation!$A$2:$H$64,B64))-1</f>
        <v>206</v>
      </c>
      <c r="G64" s="95">
        <f>IF(ISERROR(VLOOKUP(B64,Données!$A$3:$T$2000,12,FALSE)),0,VLOOKUP(B64,Données!$A$3:$T$2000,12,FALSE))</f>
        <v>0</v>
      </c>
      <c r="H64" s="37">
        <f>IF(((D64+5)-'Calcul Masse Salariale'!$B$1)&lt;=0,0,(D64+5)-'Calcul Masse Salariale'!$B$1)</f>
        <v>0</v>
      </c>
      <c r="I64" s="39"/>
    </row>
    <row r="65" spans="1:9" ht="15.75" x14ac:dyDescent="0.25">
      <c r="A65" s="175"/>
      <c r="B65" s="37"/>
      <c r="C65" s="86" t="str">
        <f>IF(ISERROR(VLOOKUP(B65,Données!$A$3:$W$2000,23,FALSE)),"",VLOOKUP(B65,Données!$A$3:$W$2000,23,FALSE))</f>
        <v/>
      </c>
      <c r="D65" s="37"/>
      <c r="E65" s="92">
        <f>IF(ISERROR(VLOOKUP(B65,Données!$A$3:$T$2000,11,FALSE)),0,VLOOKUP(B65,Données!$A$3:$T$2000,11,FALSE))</f>
        <v>0</v>
      </c>
      <c r="F65" s="37">
        <f>VALUE(COUNTIF(Validation!$A$2:$H$64,B65))-1</f>
        <v>206</v>
      </c>
      <c r="G65" s="95">
        <f>IF(ISERROR(VLOOKUP(B65,Données!$A$3:$T$2000,12,FALSE)),0,VLOOKUP(B65,Données!$A$3:$T$2000,12,FALSE))</f>
        <v>0</v>
      </c>
      <c r="H65" s="37">
        <f>IF(((D65+5)-'Calcul Masse Salariale'!$B$1)&lt;=0,0,(D65+5)-'Calcul Masse Salariale'!$B$1)</f>
        <v>0</v>
      </c>
      <c r="I65" s="39"/>
    </row>
    <row r="66" spans="1:9" ht="15.75" x14ac:dyDescent="0.25">
      <c r="A66" s="175"/>
      <c r="B66" s="37"/>
      <c r="C66" s="86" t="str">
        <f>IF(ISERROR(VLOOKUP(B66,Données!$A$3:$W$2000,23,FALSE)),"",VLOOKUP(B66,Données!$A$3:$W$2000,23,FALSE))</f>
        <v/>
      </c>
      <c r="D66" s="37"/>
      <c r="E66" s="92">
        <f>IF(ISERROR(VLOOKUP(B66,Données!$A$3:$T$2000,11,FALSE)),0,VLOOKUP(B66,Données!$A$3:$T$2000,11,FALSE))</f>
        <v>0</v>
      </c>
      <c r="F66" s="37">
        <f>VALUE(COUNTIF(Validation!$A$2:$H$64,B66))-1</f>
        <v>206</v>
      </c>
      <c r="G66" s="95">
        <f>IF(ISERROR(VLOOKUP(B66,Données!$A$3:$T$2000,12,FALSE)),0,VLOOKUP(B66,Données!$A$3:$T$2000,12,FALSE))</f>
        <v>0</v>
      </c>
      <c r="H66" s="37">
        <f>IF(((D66+5)-'Calcul Masse Salariale'!$B$1)&lt;=0,0,(D66+5)-'Calcul Masse Salariale'!$B$1)</f>
        <v>0</v>
      </c>
      <c r="I66" s="39"/>
    </row>
    <row r="67" spans="1:9" ht="15.75" x14ac:dyDescent="0.25">
      <c r="A67" s="175"/>
      <c r="B67" s="37"/>
      <c r="C67" s="86" t="str">
        <f>IF(ISERROR(VLOOKUP(B67,Données!$A$3:$W$2000,23,FALSE)),"",VLOOKUP(B67,Données!$A$3:$W$2000,23,FALSE))</f>
        <v/>
      </c>
      <c r="D67" s="37"/>
      <c r="E67" s="92">
        <f>IF(ISERROR(VLOOKUP(B67,Données!$A$3:$T$2000,11,FALSE)),0,VLOOKUP(B67,Données!$A$3:$T$2000,11,FALSE))</f>
        <v>0</v>
      </c>
      <c r="F67" s="37">
        <f>VALUE(COUNTIF(Validation!$A$2:$H$64,B67))-1</f>
        <v>206</v>
      </c>
      <c r="G67" s="95">
        <f>IF(ISERROR(VLOOKUP(B67,Données!$A$3:$T$2000,12,FALSE)),0,VLOOKUP(B67,Données!$A$3:$T$2000,12,FALSE))</f>
        <v>0</v>
      </c>
      <c r="H67" s="37">
        <f>IF(((D67+5)-'Calcul Masse Salariale'!$B$1)&lt;=0,0,(D67+5)-'Calcul Masse Salariale'!$B$1)</f>
        <v>0</v>
      </c>
      <c r="I67" s="39"/>
    </row>
    <row r="68" spans="1:9" ht="15.75" x14ac:dyDescent="0.25">
      <c r="A68" s="175"/>
      <c r="B68" s="37"/>
      <c r="C68" s="86" t="str">
        <f>IF(ISERROR(VLOOKUP(B68,Données!$A$3:$W$2000,23,FALSE)),"",VLOOKUP(B68,Données!$A$3:$W$2000,23,FALSE))</f>
        <v/>
      </c>
      <c r="D68" s="37"/>
      <c r="E68" s="92">
        <f>IF(ISERROR(VLOOKUP(B68,Données!$A$3:$T$2000,11,FALSE)),0,VLOOKUP(B68,Données!$A$3:$T$2000,11,FALSE))</f>
        <v>0</v>
      </c>
      <c r="F68" s="37">
        <f>VALUE(COUNTIF(Validation!$A$2:$H$64,B68))-1</f>
        <v>206</v>
      </c>
      <c r="G68" s="95">
        <f>IF(ISERROR(VLOOKUP(B68,Données!$A$3:$T$2000,12,FALSE)),0,VLOOKUP(B68,Données!$A$3:$T$2000,12,FALSE))</f>
        <v>0</v>
      </c>
      <c r="H68" s="37">
        <f>IF(((D68+5)-'Calcul Masse Salariale'!$B$1)&lt;=0,0,(D68+5)-'Calcul Masse Salariale'!$B$1)</f>
        <v>0</v>
      </c>
      <c r="I68" s="39"/>
    </row>
    <row r="69" spans="1:9" ht="15.75" x14ac:dyDescent="0.25">
      <c r="A69" s="175"/>
      <c r="B69" s="37"/>
      <c r="C69" s="86" t="str">
        <f>IF(ISERROR(VLOOKUP(B69,Données!$A$3:$W$2000,23,FALSE)),"",VLOOKUP(B69,Données!$A$3:$W$2000,23,FALSE))</f>
        <v/>
      </c>
      <c r="D69" s="37"/>
      <c r="E69" s="92">
        <f>IF(ISERROR(VLOOKUP(B69,Données!$A$3:$T$2000,11,FALSE)),0,VLOOKUP(B69,Données!$A$3:$T$2000,11,FALSE))</f>
        <v>0</v>
      </c>
      <c r="F69" s="37">
        <f>VALUE(COUNTIF(Validation!$A$2:$H$64,B69))-1</f>
        <v>206</v>
      </c>
      <c r="G69" s="95">
        <f>IF(ISERROR(VLOOKUP(B69,Données!$A$3:$T$2000,12,FALSE)),0,VLOOKUP(B69,Données!$A$3:$T$2000,12,FALSE))</f>
        <v>0</v>
      </c>
      <c r="H69" s="37">
        <f>IF(((D69+5)-'Calcul Masse Salariale'!$B$1)&lt;=0,0,(D69+5)-'Calcul Masse Salariale'!$B$1)</f>
        <v>0</v>
      </c>
      <c r="I69" s="39"/>
    </row>
    <row r="70" spans="1:9" ht="15.75" x14ac:dyDescent="0.25">
      <c r="A70" s="175"/>
      <c r="B70" s="37"/>
      <c r="C70" s="86" t="str">
        <f>IF(ISERROR(VLOOKUP(B70,Données!$A$3:$W$2000,23,FALSE)),"",VLOOKUP(B70,Données!$A$3:$W$2000,23,FALSE))</f>
        <v/>
      </c>
      <c r="D70" s="37"/>
      <c r="E70" s="92">
        <f>IF(ISERROR(VLOOKUP(B70,Données!$A$3:$T$2000,11,FALSE)),0,VLOOKUP(B70,Données!$A$3:$T$2000,11,FALSE))</f>
        <v>0</v>
      </c>
      <c r="F70" s="37">
        <f>VALUE(COUNTIF(Validation!$A$2:$H$64,B70))-1</f>
        <v>206</v>
      </c>
      <c r="G70" s="95">
        <f>IF(ISERROR(VLOOKUP(B70,Données!$A$3:$T$2000,12,FALSE)),0,VLOOKUP(B70,Données!$A$3:$T$2000,12,FALSE))</f>
        <v>0</v>
      </c>
      <c r="H70" s="37">
        <f>IF(((D70+5)-'Calcul Masse Salariale'!$B$1)&lt;=0,0,(D70+5)-'Calcul Masse Salariale'!$B$1)</f>
        <v>0</v>
      </c>
      <c r="I70" s="39"/>
    </row>
    <row r="71" spans="1:9" ht="15.75" x14ac:dyDescent="0.25">
      <c r="A71" s="175"/>
      <c r="B71" s="37"/>
      <c r="C71" s="86" t="str">
        <f>IF(ISERROR(VLOOKUP(B71,Données!$A$3:$W$2000,23,FALSE)),"",VLOOKUP(B71,Données!$A$3:$W$2000,23,FALSE))</f>
        <v/>
      </c>
      <c r="D71" s="37"/>
      <c r="E71" s="92">
        <f>IF(ISERROR(VLOOKUP(B71,Données!$A$3:$T$2000,11,FALSE)),0,VLOOKUP(B71,Données!$A$3:$T$2000,11,FALSE))</f>
        <v>0</v>
      </c>
      <c r="F71" s="37">
        <f>VALUE(COUNTIF(Validation!$A$2:$H$64,B71))-1</f>
        <v>206</v>
      </c>
      <c r="G71" s="95">
        <f>IF(ISERROR(VLOOKUP(B71,Données!$A$3:$T$2000,12,FALSE)),0,VLOOKUP(B71,Données!$A$3:$T$2000,12,FALSE))</f>
        <v>0</v>
      </c>
      <c r="H71" s="37">
        <f>IF(((D71+5)-'Calcul Masse Salariale'!$B$1)&lt;=0,0,(D71+5)-'Calcul Masse Salariale'!$B$1)</f>
        <v>0</v>
      </c>
      <c r="I71" s="39"/>
    </row>
    <row r="72" spans="1:9" ht="15.75" x14ac:dyDescent="0.25">
      <c r="A72" s="175"/>
      <c r="B72" s="37"/>
      <c r="C72" s="86" t="str">
        <f>IF(ISERROR(VLOOKUP(B72,Données!$A$3:$W$2000,23,FALSE)),"",VLOOKUP(B72,Données!$A$3:$W$2000,23,FALSE))</f>
        <v/>
      </c>
      <c r="D72" s="37"/>
      <c r="E72" s="92">
        <f>IF(ISERROR(VLOOKUP(B72,Données!$A$3:$T$2000,11,FALSE)),0,VLOOKUP(B72,Données!$A$3:$T$2000,11,FALSE))</f>
        <v>0</v>
      </c>
      <c r="F72" s="37">
        <f>VALUE(COUNTIF(Validation!$A$2:$H$64,B72))-1</f>
        <v>206</v>
      </c>
      <c r="G72" s="95">
        <f>IF(ISERROR(VLOOKUP(B72,Données!$A$3:$T$2000,12,FALSE)),0,VLOOKUP(B72,Données!$A$3:$T$2000,12,FALSE))</f>
        <v>0</v>
      </c>
      <c r="H72" s="37">
        <f>IF(((D72+5)-'Calcul Masse Salariale'!$B$1)&lt;=0,0,(D72+5)-'Calcul Masse Salariale'!$B$1)</f>
        <v>0</v>
      </c>
      <c r="I72" s="39"/>
    </row>
    <row r="73" spans="1:9" ht="15.75" x14ac:dyDescent="0.25">
      <c r="A73" s="175"/>
      <c r="B73" s="37"/>
      <c r="C73" s="86" t="str">
        <f>IF(ISERROR(VLOOKUP(B73,Données!$A$3:$W$2000,23,FALSE)),"",VLOOKUP(B73,Données!$A$3:$W$2000,23,FALSE))</f>
        <v/>
      </c>
      <c r="D73" s="37"/>
      <c r="E73" s="92">
        <f>IF(ISERROR(VLOOKUP(B73,Données!$A$3:$T$2000,11,FALSE)),0,VLOOKUP(B73,Données!$A$3:$T$2000,11,FALSE))</f>
        <v>0</v>
      </c>
      <c r="F73" s="37">
        <f>VALUE(COUNTIF(Validation!$A$2:$H$64,B73))-1</f>
        <v>206</v>
      </c>
      <c r="G73" s="95">
        <f>IF(ISERROR(VLOOKUP(B73,Données!$A$3:$T$2000,12,FALSE)),0,VLOOKUP(B73,Données!$A$3:$T$2000,12,FALSE))</f>
        <v>0</v>
      </c>
      <c r="H73" s="37">
        <f>IF(((D73+5)-'Calcul Masse Salariale'!$B$1)&lt;=0,0,(D73+5)-'Calcul Masse Salariale'!$B$1)</f>
        <v>0</v>
      </c>
      <c r="I73" s="39"/>
    </row>
    <row r="74" spans="1:9" x14ac:dyDescent="0.25">
      <c r="A74" s="28"/>
      <c r="C74" s="62"/>
      <c r="E74" s="92"/>
      <c r="F74" s="100"/>
      <c r="G74" s="64"/>
      <c r="I74" s="39"/>
    </row>
    <row r="75" spans="1:9" x14ac:dyDescent="0.25">
      <c r="A75" s="28"/>
      <c r="I75" s="39"/>
    </row>
    <row r="76" spans="1:9" x14ac:dyDescent="0.25">
      <c r="A76" s="28"/>
    </row>
    <row r="77" spans="1:9" x14ac:dyDescent="0.25">
      <c r="A77" s="28"/>
    </row>
    <row r="78" spans="1:9" x14ac:dyDescent="0.25">
      <c r="A78" s="28"/>
    </row>
    <row r="79" spans="1:9" x14ac:dyDescent="0.25">
      <c r="A79" s="28"/>
    </row>
  </sheetData>
  <mergeCells count="14">
    <mergeCell ref="F36:H36"/>
    <mergeCell ref="A39:A73"/>
    <mergeCell ref="A21:A22"/>
    <mergeCell ref="A23:A30"/>
    <mergeCell ref="A31:D31"/>
    <mergeCell ref="A32:D32"/>
    <mergeCell ref="A35:A36"/>
    <mergeCell ref="C36:D36"/>
    <mergeCell ref="A15:A20"/>
    <mergeCell ref="A1:B1"/>
    <mergeCell ref="O1:W1"/>
    <mergeCell ref="A2:A14"/>
    <mergeCell ref="O2:Q2"/>
    <mergeCell ref="R2:T2"/>
  </mergeCells>
  <conditionalFormatting sqref="F3:F30">
    <cfRule type="iconSet" priority="6">
      <iconSet iconSet="3Symbols" showValue="0" reverse="1">
        <cfvo type="percent" val="0"/>
        <cfvo type="num" val="0.5" gte="0"/>
        <cfvo type="num" val="1"/>
      </iconSet>
    </cfRule>
  </conditionalFormatting>
  <conditionalFormatting sqref="G3:G30">
    <cfRule type="expression" dxfId="7" priority="4">
      <formula>(E3&lt;&gt;G3)</formula>
    </cfRule>
  </conditionalFormatting>
  <conditionalFormatting sqref="F35">
    <cfRule type="iconSet" priority="3">
      <iconSet iconSet="3Symbols" showValue="0" reverse="1">
        <cfvo type="percent" val="0"/>
        <cfvo type="num" val="0.5" gte="0"/>
        <cfvo type="num" val="1"/>
      </iconSet>
    </cfRule>
  </conditionalFormatting>
  <conditionalFormatting sqref="F49:F73">
    <cfRule type="iconSet" priority="7">
      <iconSet iconSet="3Flags" showValue="0">
        <cfvo type="percent" val="0"/>
        <cfvo type="num" val="1"/>
        <cfvo type="num" val="2"/>
      </iconSet>
    </cfRule>
  </conditionalFormatting>
  <conditionalFormatting sqref="F39:F48">
    <cfRule type="iconSet" priority="8">
      <iconSet iconSet="3Flags" showValue="0">
        <cfvo type="percent" val="0"/>
        <cfvo type="num" val="1"/>
        <cfvo type="num" val="2"/>
      </iconSet>
    </cfRule>
  </conditionalFormatting>
  <conditionalFormatting sqref="G39:G73">
    <cfRule type="expression" dxfId="6" priority="1">
      <formula>(E39&lt;&gt;G39)</formula>
    </cfRule>
  </conditionalFormatting>
  <dataValidations count="5">
    <dataValidation type="list" allowBlank="1" showInputMessage="1" sqref="B3:B30 B35 B39:B73 P74:Q74 R4:R74 S74 U74 O4:O74">
      <formula1>Liste_joueurs</formula1>
    </dataValidation>
    <dataValidation type="list" allowBlank="1" showInputMessage="1" showErrorMessage="1" sqref="N4:N74">
      <formula1>Statut_echange</formula1>
    </dataValidation>
    <dataValidation type="list" allowBlank="1" showInputMessage="1" showErrorMessage="1" sqref="D39:D73 K2:K8 K10:K32 Q4:Q73 T4:T74">
      <formula1>Liste_année</formula1>
    </dataValidation>
    <dataValidation type="list" allowBlank="1" showInputMessage="1" showErrorMessage="1" sqref="J2:J8 J10:J32 S4:S73 P4:P73">
      <formula1>Liste_ronde</formula1>
    </dataValidation>
    <dataValidation type="list" allowBlank="1" showInputMessage="1" showErrorMessage="1" sqref="L2:L8 L10:L33 U4:U73">
      <formula1>Liste_poolers</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5" id="{04BAD7F4-BF3D-4993-8CF4-4AD4BD2E14F2}">
            <x14:iconSet iconSet="3Stars" showValue="0" custom="1">
              <x14:cfvo type="percent">
                <xm:f>0</xm:f>
              </x14:cfvo>
              <x14:cfvo type="num">
                <xm:f>0</xm:f>
              </x14:cfvo>
              <x14:cfvo type="num">
                <xm:f>1</xm:f>
              </x14:cfvo>
              <x14:cfIcon iconSet="NoIcons" iconId="0"/>
              <x14:cfIcon iconSet="NoIcons" iconId="0"/>
              <x14:cfIcon iconSet="3Stars" iconId="2"/>
            </x14:iconSet>
          </x14:cfRule>
          <xm:sqref>C3:C30</xm:sqref>
        </x14:conditionalFormatting>
        <x14:conditionalFormatting xmlns:xm="http://schemas.microsoft.com/office/excel/2006/main">
          <x14:cfRule type="iconSet" priority="2" id="{C9DEF6F5-0028-42F8-A984-B63639C49D92}">
            <x14:iconSet iconSet="3Stars" showValue="0" custom="1">
              <x14:cfvo type="percent">
                <xm:f>0</xm:f>
              </x14:cfvo>
              <x14:cfvo type="num">
                <xm:f>0</xm:f>
              </x14:cfvo>
              <x14:cfvo type="num">
                <xm:f>1</xm:f>
              </x14:cfvo>
              <x14:cfIcon iconSet="NoIcons" iconId="0"/>
              <x14:cfIcon iconSet="NoIcons" iconId="0"/>
              <x14:cfIcon iconSet="3Stars" iconId="2"/>
            </x14:iconSet>
          </x14:cfRule>
          <xm:sqref>C39:C73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9"/>
  <dimension ref="A1:AB79"/>
  <sheetViews>
    <sheetView zoomScale="85" zoomScaleNormal="85" workbookViewId="0">
      <selection activeCell="B29" sqref="B29"/>
    </sheetView>
  </sheetViews>
  <sheetFormatPr baseColWidth="10" defaultColWidth="11.42578125" defaultRowHeight="15" x14ac:dyDescent="0.25"/>
  <cols>
    <col min="1" max="1" width="12.42578125" style="40" customWidth="1"/>
    <col min="2" max="2" width="32.85546875" style="40" customWidth="1"/>
    <col min="3" max="3" width="4" style="51" bestFit="1" customWidth="1"/>
    <col min="4" max="4" width="13.140625" style="40" bestFit="1" customWidth="1"/>
    <col min="5" max="5" width="25.7109375" style="40" bestFit="1" customWidth="1"/>
    <col min="6" max="6" width="15.42578125" style="57" bestFit="1" customWidth="1"/>
    <col min="7" max="7" width="23.7109375" style="40" bestFit="1" customWidth="1"/>
    <col min="8" max="8" width="11.28515625" style="40" customWidth="1"/>
    <col min="9" max="9" width="2" style="40" customWidth="1"/>
    <col min="10" max="10" width="13.5703125" style="40" bestFit="1" customWidth="1"/>
    <col min="11" max="11" width="6.85546875" style="40" bestFit="1" customWidth="1"/>
    <col min="12" max="12" width="12.42578125" style="40" bestFit="1" customWidth="1"/>
    <col min="13" max="13" width="2" style="39" customWidth="1"/>
    <col min="14" max="14" width="12.85546875" style="40" customWidth="1"/>
    <col min="15" max="15" width="25.7109375" style="40" customWidth="1"/>
    <col min="16" max="16" width="6" style="40" bestFit="1" customWidth="1"/>
    <col min="17" max="17" width="6.85546875" style="40" bestFit="1" customWidth="1"/>
    <col min="18" max="18" width="25.7109375" style="40" customWidth="1"/>
    <col min="19" max="19" width="6" style="40" bestFit="1" customWidth="1"/>
    <col min="20" max="20" width="6.85546875" style="40" bestFit="1" customWidth="1"/>
    <col min="21" max="21" width="25.7109375" style="40" customWidth="1"/>
    <col min="22" max="23" width="18" style="40" customWidth="1"/>
    <col min="24" max="16384" width="11.42578125" style="40"/>
  </cols>
  <sheetData>
    <row r="1" spans="1:28" ht="21.75" thickBot="1" x14ac:dyDescent="0.4">
      <c r="A1" s="165" t="s">
        <v>41</v>
      </c>
      <c r="B1" s="165"/>
      <c r="C1" s="144"/>
      <c r="D1" s="144" t="s">
        <v>167</v>
      </c>
      <c r="E1" s="81">
        <f>SUM(E3:E30)</f>
        <v>107392422</v>
      </c>
      <c r="F1" s="144" t="s">
        <v>168</v>
      </c>
      <c r="G1" s="81">
        <f>E32</f>
        <v>-5392422</v>
      </c>
      <c r="H1" s="38"/>
      <c r="I1" s="39"/>
      <c r="J1" s="146" t="s">
        <v>59</v>
      </c>
      <c r="K1" s="146" t="s">
        <v>3012</v>
      </c>
      <c r="L1" s="146" t="s">
        <v>3014</v>
      </c>
      <c r="N1" s="39"/>
      <c r="O1" s="166" t="s">
        <v>45</v>
      </c>
      <c r="P1" s="166"/>
      <c r="Q1" s="166"/>
      <c r="R1" s="166"/>
      <c r="S1" s="166"/>
      <c r="T1" s="166"/>
      <c r="U1" s="166"/>
      <c r="V1" s="166"/>
      <c r="W1" s="166"/>
      <c r="X1" s="58"/>
    </row>
    <row r="2" spans="1:28" ht="30" x14ac:dyDescent="0.3">
      <c r="A2" s="167" t="s">
        <v>38</v>
      </c>
      <c r="B2" s="41" t="s">
        <v>36</v>
      </c>
      <c r="C2" s="41" t="s">
        <v>348</v>
      </c>
      <c r="D2" s="7" t="s">
        <v>2795</v>
      </c>
      <c r="E2" s="42" t="s">
        <v>1071</v>
      </c>
      <c r="F2" s="43" t="s">
        <v>169</v>
      </c>
      <c r="G2" s="44" t="s">
        <v>2568</v>
      </c>
      <c r="H2" s="45" t="s">
        <v>2314</v>
      </c>
      <c r="I2" s="39"/>
      <c r="J2" s="28"/>
      <c r="K2" s="28"/>
      <c r="L2" s="28"/>
      <c r="N2" s="39"/>
      <c r="O2" s="174" t="s">
        <v>3018</v>
      </c>
      <c r="P2" s="174"/>
      <c r="Q2" s="174"/>
      <c r="R2" s="174" t="s">
        <v>3019</v>
      </c>
      <c r="S2" s="174"/>
      <c r="T2" s="174"/>
      <c r="U2" s="145"/>
      <c r="V2" s="145"/>
      <c r="W2" s="145"/>
    </row>
    <row r="3" spans="1:28" ht="20.25" customHeight="1" x14ac:dyDescent="0.25">
      <c r="A3" s="167"/>
      <c r="B3" s="31" t="s">
        <v>4913</v>
      </c>
      <c r="C3" s="86">
        <f>IF(ISERROR(VLOOKUP(B3,Données!$A$3:$W$2000,23,FALSE)),"",VLOOKUP(B3,Données!$A$3:$W$2000,23,FALSE))</f>
        <v>0</v>
      </c>
      <c r="D3" s="47">
        <f>IF(ISERROR(VLOOKUP(B3,Données!$A$3:$K$2000,9,FALSE)),"",VLOOKUP(B3,Données!$A$3:$K$2000,9,FALSE))</f>
        <v>27</v>
      </c>
      <c r="E3" s="48">
        <f>IF(ISERROR(VLOOKUP(B3,Données!$A$3:$T$2000,11,FALSE)),0,VLOOKUP(B3,Données!$A$3:$T$2000,11,FALSE))</f>
        <v>11642857</v>
      </c>
      <c r="F3" s="49">
        <f>VALUE(COUNTIF(Validation!$A$2:$H$64,B3))-1</f>
        <v>0</v>
      </c>
      <c r="G3" s="95">
        <f>IF(ISERROR(VLOOKUP(B3,Données!$A$3:$T$2000,12,FALSE)),0,VLOOKUP(B3,Données!$A$3:$T$2000,12,FALSE))</f>
        <v>11642857</v>
      </c>
      <c r="H3" s="50">
        <f>IF(ISERROR(VLOOKUP(B3,Données!$A$3:$T$2000,20,FALSE)),0,VLOOKUP(B3,Données!$A$3:$T$2000,20,FALSE))</f>
        <v>7</v>
      </c>
      <c r="I3" s="39"/>
      <c r="J3" s="75"/>
      <c r="K3" s="75"/>
      <c r="L3" s="28"/>
      <c r="N3" s="46" t="s">
        <v>106</v>
      </c>
      <c r="O3" s="149" t="s">
        <v>53</v>
      </c>
      <c r="P3" s="149" t="s">
        <v>3017</v>
      </c>
      <c r="Q3" s="149" t="s">
        <v>3012</v>
      </c>
      <c r="R3" s="150" t="s">
        <v>53</v>
      </c>
      <c r="S3" s="150" t="s">
        <v>3017</v>
      </c>
      <c r="T3" s="150" t="s">
        <v>3012</v>
      </c>
      <c r="U3" s="152" t="s">
        <v>3013</v>
      </c>
      <c r="V3" s="151" t="s">
        <v>46</v>
      </c>
      <c r="W3" s="151" t="s">
        <v>55</v>
      </c>
    </row>
    <row r="4" spans="1:28" ht="20.25" customHeight="1" x14ac:dyDescent="0.25">
      <c r="A4" s="167"/>
      <c r="B4" s="6" t="s">
        <v>4914</v>
      </c>
      <c r="C4" s="86">
        <f>IF(ISERROR(VLOOKUP(B4,Données!$A$3:$W$2000,23,FALSE)),"",VLOOKUP(B4,Données!$A$3:$W$2000,23,FALSE))</f>
        <v>0</v>
      </c>
      <c r="D4" s="47">
        <f>IF(ISERROR(VLOOKUP(B4,Données!$A$3:$K$2000,9,FALSE)),"",VLOOKUP(B4,Données!$A$3:$K$2000,9,FALSE))</f>
        <v>22</v>
      </c>
      <c r="E4" s="48">
        <f>IF(ISERROR(VLOOKUP(B4,Données!$A$3:$T$2000,11,FALSE)),0,VLOOKUP(B4,Données!$A$3:$T$2000,11,FALSE))</f>
        <v>0</v>
      </c>
      <c r="F4" s="49">
        <f>VALUE(COUNTIF(Validation!$A$2:$H$64,B4))-1</f>
        <v>0</v>
      </c>
      <c r="G4" s="95">
        <f>IF(ISERROR(VLOOKUP(B4,Données!$A$3:$T$2000,12,FALSE)),0,VLOOKUP(B4,Données!$A$3:$T$2000,12,FALSE))</f>
        <v>0</v>
      </c>
      <c r="H4" s="50">
        <f>IF(ISERROR(VLOOKUP(B4,Données!$A$3:$T$2000,20,FALSE)),0,VLOOKUP(B4,Données!$A$3:$T$2000,20,FALSE))</f>
        <v>0</v>
      </c>
      <c r="I4" s="39"/>
      <c r="J4" s="75"/>
      <c r="K4" s="75"/>
      <c r="L4" s="28"/>
      <c r="O4" s="61"/>
      <c r="P4" s="61"/>
      <c r="Q4" s="61"/>
      <c r="R4" s="63"/>
      <c r="S4" s="88"/>
      <c r="T4" s="88"/>
      <c r="U4" s="88"/>
      <c r="V4" s="60"/>
      <c r="W4" s="60" t="str">
        <f>IF(V4="","",V4+7)</f>
        <v/>
      </c>
    </row>
    <row r="5" spans="1:28" ht="20.25" customHeight="1" thickBot="1" x14ac:dyDescent="0.3">
      <c r="A5" s="167"/>
      <c r="B5" s="6" t="s">
        <v>2975</v>
      </c>
      <c r="C5" s="86">
        <f>IF(ISERROR(VLOOKUP(B5,Données!$A$3:$W$2000,23,FALSE)),"",VLOOKUP(B5,Données!$A$3:$W$2000,23,FALSE))</f>
        <v>0</v>
      </c>
      <c r="D5" s="47">
        <f>IF(ISERROR(VLOOKUP(B5,Données!$A$3:$K$2000,9,FALSE)),"",VLOOKUP(B5,Données!$A$3:$K$2000,9,FALSE))</f>
        <v>31</v>
      </c>
      <c r="E5" s="48">
        <f>IF(ISERROR(VLOOKUP(B5,Données!$A$3:$T$2000,11,FALSE)),0,VLOOKUP(B5,Données!$A$3:$T$2000,11,FALSE))</f>
        <v>8275000</v>
      </c>
      <c r="F5" s="49">
        <f>VALUE(COUNTIF(Validation!$A$2:$H$64,B5))-1</f>
        <v>0</v>
      </c>
      <c r="G5" s="95">
        <f>IF(ISERROR(VLOOKUP(B5,Données!$A$3:$T$2000,12,FALSE)),0,VLOOKUP(B5,Données!$A$3:$T$2000,12,FALSE))</f>
        <v>8275000</v>
      </c>
      <c r="H5" s="50">
        <f>IF(ISERROR(VLOOKUP(B5,Données!$A$3:$T$2000,20,FALSE)),0,VLOOKUP(B5,Données!$A$3:$T$2000,20,FALSE))</f>
        <v>3</v>
      </c>
      <c r="I5" s="39"/>
      <c r="J5" s="75"/>
      <c r="K5" s="75"/>
      <c r="L5" s="28"/>
      <c r="O5" s="28"/>
      <c r="P5" s="28"/>
      <c r="Q5" s="28"/>
      <c r="R5" s="61"/>
      <c r="S5" s="61"/>
      <c r="T5" s="61"/>
      <c r="U5" s="61"/>
      <c r="V5" s="60"/>
      <c r="W5" s="60" t="str">
        <f t="shared" ref="W5:W38" si="0">IF(V5="","",V5+7)</f>
        <v/>
      </c>
    </row>
    <row r="6" spans="1:28" ht="20.25" customHeight="1" thickBot="1" x14ac:dyDescent="0.3">
      <c r="A6" s="167"/>
      <c r="B6" s="31" t="s">
        <v>4915</v>
      </c>
      <c r="C6" s="86">
        <f>IF(ISERROR(VLOOKUP(B6,Données!$A$3:$W$2000,23,FALSE)),"",VLOOKUP(B6,Données!$A$3:$W$2000,23,FALSE))</f>
        <v>0</v>
      </c>
      <c r="D6" s="47">
        <f>IF(ISERROR(VLOOKUP(B6,Données!$A$3:$K$2000,9,FALSE)),"",VLOOKUP(B6,Données!$A$3:$K$2000,9,FALSE))</f>
        <v>26</v>
      </c>
      <c r="E6" s="48">
        <f>IF(ISERROR(VLOOKUP(B6,Données!$A$3:$T$2000,11,FALSE)),0,VLOOKUP(B6,Données!$A$3:$T$2000,11,FALSE))</f>
        <v>4750000</v>
      </c>
      <c r="F6" s="49">
        <f>VALUE(COUNTIF(Validation!$A$2:$H$64,B6))-1</f>
        <v>0</v>
      </c>
      <c r="G6" s="95">
        <f>IF(ISERROR(VLOOKUP(B6,Données!$A$3:$T$2000,12,FALSE)),0,VLOOKUP(B6,Données!$A$3:$T$2000,12,FALSE))</f>
        <v>4750000</v>
      </c>
      <c r="H6" s="50">
        <f>IF(ISERROR(VLOOKUP(B6,Données!$A$3:$T$2000,20,FALSE)),0,VLOOKUP(B6,Données!$A$3:$T$2000,20,FALSE))</f>
        <v>3</v>
      </c>
      <c r="I6" s="39"/>
      <c r="J6" s="75"/>
      <c r="K6" s="75"/>
      <c r="L6" s="28"/>
      <c r="N6" s="28"/>
      <c r="O6" s="28"/>
      <c r="P6" s="28"/>
      <c r="Q6" s="28"/>
      <c r="R6" s="28"/>
      <c r="S6" s="28"/>
      <c r="T6" s="28"/>
      <c r="U6" s="28"/>
      <c r="V6" s="60"/>
      <c r="W6" s="60" t="str">
        <f t="shared" si="0"/>
        <v/>
      </c>
      <c r="AB6" s="134"/>
    </row>
    <row r="7" spans="1:28" ht="20.25" customHeight="1" x14ac:dyDescent="0.25">
      <c r="A7" s="167"/>
      <c r="B7" s="31" t="s">
        <v>2976</v>
      </c>
      <c r="C7" s="86">
        <f>IF(ISERROR(VLOOKUP(B7,Données!$A$3:$W$2000,23,FALSE)),"",VLOOKUP(B7,Données!$A$3:$W$2000,23,FALSE))</f>
        <v>0</v>
      </c>
      <c r="D7" s="47">
        <f>IF(ISERROR(VLOOKUP(B7,Données!$A$3:$K$2000,9,FALSE)),"",VLOOKUP(B7,Données!$A$3:$K$2000,9,FALSE))</f>
        <v>24</v>
      </c>
      <c r="E7" s="48">
        <f>IF(ISERROR(VLOOKUP(B7,Données!$A$3:$T$2000,11,FALSE)),0,VLOOKUP(B7,Données!$A$3:$T$2000,11,FALSE))</f>
        <v>4850000</v>
      </c>
      <c r="F7" s="49">
        <f>VALUE(COUNTIF(Validation!$A$2:$H$64,B7))-1</f>
        <v>0</v>
      </c>
      <c r="G7" s="95">
        <f>IF(ISERROR(VLOOKUP(B7,Données!$A$3:$T$2000,12,FALSE)),0,VLOOKUP(B7,Données!$A$3:$T$2000,12,FALSE))</f>
        <v>4850000</v>
      </c>
      <c r="H7" s="50">
        <f>IF(ISERROR(VLOOKUP(B7,Données!$A$3:$T$2000,20,FALSE)),0,VLOOKUP(B7,Données!$A$3:$T$2000,20,FALSE))</f>
        <v>5</v>
      </c>
      <c r="I7" s="39"/>
      <c r="N7" s="28"/>
      <c r="O7" s="28"/>
      <c r="P7" s="28"/>
      <c r="Q7" s="28"/>
      <c r="V7" s="60"/>
      <c r="W7" s="60" t="str">
        <f t="shared" si="0"/>
        <v/>
      </c>
      <c r="X7" s="99"/>
      <c r="Y7" s="99"/>
      <c r="AB7" s="28"/>
    </row>
    <row r="8" spans="1:28" ht="20.25" customHeight="1" x14ac:dyDescent="0.25">
      <c r="A8" s="167"/>
      <c r="B8" s="31" t="s">
        <v>2977</v>
      </c>
      <c r="C8" s="86">
        <f>IF(ISERROR(VLOOKUP(B8,Données!$A$3:$W$2000,23,FALSE)),"",VLOOKUP(B8,Données!$A$3:$W$2000,23,FALSE))</f>
        <v>0</v>
      </c>
      <c r="D8" s="47">
        <f>IF(ISERROR(VLOOKUP(B8,Données!$A$3:$K$2000,9,FALSE)),"",VLOOKUP(B8,Données!$A$3:$K$2000,9,FALSE))</f>
        <v>25</v>
      </c>
      <c r="E8" s="48">
        <f>IF(ISERROR(VLOOKUP(B8,Données!$A$3:$T$2000,11,FALSE)),0,VLOOKUP(B8,Données!$A$3:$T$2000,11,FALSE))</f>
        <v>3000000</v>
      </c>
      <c r="F8" s="49">
        <f>VALUE(COUNTIF(Validation!$A$2:$H$64,B8))-1</f>
        <v>0</v>
      </c>
      <c r="G8" s="95">
        <f>IF(ISERROR(VLOOKUP(B8,Données!$A$3:$T$2000,12,FALSE)),0,VLOOKUP(B8,Données!$A$3:$T$2000,12,FALSE))</f>
        <v>0</v>
      </c>
      <c r="H8" s="50">
        <f>IF(ISERROR(VLOOKUP(B8,Données!$A$3:$T$2000,20,FALSE)),0,VLOOKUP(B8,Données!$A$3:$T$2000,20,FALSE))</f>
        <v>1</v>
      </c>
      <c r="I8" s="39"/>
      <c r="N8" s="99"/>
      <c r="R8" s="28"/>
      <c r="S8" s="28"/>
      <c r="T8" s="28"/>
      <c r="U8" s="28"/>
      <c r="V8" s="60"/>
      <c r="W8" s="60" t="str">
        <f t="shared" si="0"/>
        <v/>
      </c>
      <c r="AB8" s="28"/>
    </row>
    <row r="9" spans="1:28" ht="20.25" customHeight="1" x14ac:dyDescent="0.25">
      <c r="A9" s="167"/>
      <c r="B9" s="31" t="s">
        <v>2978</v>
      </c>
      <c r="C9" s="86">
        <f>IF(ISERROR(VLOOKUP(B9,Données!$A$3:$W$2000,23,FALSE)),"",VLOOKUP(B9,Données!$A$3:$W$2000,23,FALSE))</f>
        <v>0</v>
      </c>
      <c r="D9" s="47">
        <f>IF(ISERROR(VLOOKUP(B9,Données!$A$3:$K$2000,9,FALSE)),"",VLOOKUP(B9,Données!$A$3:$K$2000,9,FALSE))</f>
        <v>22</v>
      </c>
      <c r="E9" s="48">
        <f>IF(ISERROR(VLOOKUP(B9,Données!$A$3:$T$2000,11,FALSE)),0,VLOOKUP(B9,Données!$A$3:$T$2000,11,FALSE))</f>
        <v>12500000</v>
      </c>
      <c r="F9" s="49">
        <f>VALUE(COUNTIF(Validation!$A$2:$H$64,B9))-1</f>
        <v>0</v>
      </c>
      <c r="G9" s="95">
        <f>IF(ISERROR(VLOOKUP(B9,Données!$A$3:$T$2000,12,FALSE)),0,VLOOKUP(B9,Données!$A$3:$T$2000,12,FALSE))</f>
        <v>12500000</v>
      </c>
      <c r="H9" s="50">
        <f>IF(ISERROR(VLOOKUP(B9,Données!$A$3:$T$2000,20,FALSE)),0,VLOOKUP(B9,Données!$A$3:$T$2000,20,FALSE))</f>
        <v>7</v>
      </c>
      <c r="I9" s="39"/>
      <c r="J9" s="147" t="s">
        <v>60</v>
      </c>
      <c r="K9" s="147" t="s">
        <v>3012</v>
      </c>
      <c r="L9" s="147" t="s">
        <v>3013</v>
      </c>
      <c r="O9" s="28"/>
      <c r="P9" s="28"/>
      <c r="Q9" s="28"/>
      <c r="R9" s="28"/>
      <c r="S9" s="28"/>
      <c r="T9" s="28"/>
      <c r="U9" s="28"/>
      <c r="V9" s="60"/>
      <c r="W9" s="60" t="str">
        <f>IF(V9="","",V9+7)</f>
        <v/>
      </c>
    </row>
    <row r="10" spans="1:28" ht="20.25" customHeight="1" x14ac:dyDescent="0.25">
      <c r="A10" s="167"/>
      <c r="B10" s="31" t="s">
        <v>2979</v>
      </c>
      <c r="C10" s="86">
        <f>IF(ISERROR(VLOOKUP(B10,Données!$A$3:$W$2000,23,FALSE)),"",VLOOKUP(B10,Données!$A$3:$W$2000,23,FALSE))</f>
        <v>0</v>
      </c>
      <c r="D10" s="47">
        <f>IF(ISERROR(VLOOKUP(B10,Données!$A$3:$K$2000,9,FALSE)),"",VLOOKUP(B10,Données!$A$3:$K$2000,9,FALSE))</f>
        <v>30</v>
      </c>
      <c r="E10" s="48">
        <f>IF(ISERROR(VLOOKUP(B10,Données!$A$3:$T$2000,11,FALSE)),0,VLOOKUP(B10,Données!$A$3:$T$2000,11,FALSE))</f>
        <v>8250000</v>
      </c>
      <c r="F10" s="49">
        <f>VALUE(COUNTIF(Validation!$A$2:$H$64,B10))-1</f>
        <v>0</v>
      </c>
      <c r="G10" s="95">
        <f>IF(ISERROR(VLOOKUP(B10,Données!$A$3:$T$2000,12,FALSE)),0,VLOOKUP(B10,Données!$A$3:$T$2000,12,FALSE))</f>
        <v>8250000</v>
      </c>
      <c r="H10" s="50">
        <f>IF(ISERROR(VLOOKUP(B10,Données!$A$3:$T$2000,20,FALSE)),0,VLOOKUP(B10,Données!$A$3:$T$2000,20,FALSE))</f>
        <v>5</v>
      </c>
      <c r="I10" s="39"/>
      <c r="J10" t="s">
        <v>3010</v>
      </c>
      <c r="K10">
        <v>2019</v>
      </c>
      <c r="L10" s="40" t="s">
        <v>49</v>
      </c>
      <c r="O10" s="28"/>
      <c r="P10" s="28"/>
      <c r="Q10" s="28"/>
      <c r="V10" s="60"/>
      <c r="W10" s="60" t="str">
        <f>IF(V10="","",V10+7)</f>
        <v/>
      </c>
    </row>
    <row r="11" spans="1:28" ht="20.25" customHeight="1" x14ac:dyDescent="0.25">
      <c r="A11" s="167"/>
      <c r="B11" s="31" t="s">
        <v>2980</v>
      </c>
      <c r="C11" s="86">
        <f>IF(ISERROR(VLOOKUP(B11,Données!$A$3:$W$2000,23,FALSE)),"",VLOOKUP(B11,Données!$A$3:$W$2000,23,FALSE))</f>
        <v>0</v>
      </c>
      <c r="D11" s="47">
        <f>IF(ISERROR(VLOOKUP(B11,Données!$A$3:$K$2000,9,FALSE)),"",VLOOKUP(B11,Données!$A$3:$K$2000,9,FALSE))</f>
        <v>22</v>
      </c>
      <c r="E11" s="48">
        <f>IF(ISERROR(VLOOKUP(B11,Données!$A$3:$T$2000,11,FALSE)),0,VLOOKUP(B11,Données!$A$3:$T$2000,11,FALSE))</f>
        <v>0</v>
      </c>
      <c r="F11" s="49">
        <f>VALUE(COUNTIF(Validation!$A$2:$H$64,B11))-1</f>
        <v>0</v>
      </c>
      <c r="G11" s="95">
        <f>IF(ISERROR(VLOOKUP(B11,Données!$A$3:$T$2000,12,FALSE)),0,VLOOKUP(B11,Données!$A$3:$T$2000,12,FALSE))</f>
        <v>0</v>
      </c>
      <c r="H11" s="50">
        <f>IF(ISERROR(VLOOKUP(B11,Données!$A$3:$T$2000,20,FALSE)),0,VLOOKUP(B11,Données!$A$3:$T$2000,20,FALSE))</f>
        <v>0</v>
      </c>
      <c r="I11" s="39"/>
      <c r="J11" t="s">
        <v>172</v>
      </c>
      <c r="K11">
        <v>2019</v>
      </c>
      <c r="L11" s="40" t="s">
        <v>49</v>
      </c>
      <c r="O11" s="28"/>
      <c r="P11" s="28"/>
      <c r="Q11" s="28"/>
      <c r="R11" s="28"/>
      <c r="S11" s="28"/>
      <c r="T11" s="28"/>
      <c r="U11" s="28"/>
      <c r="V11" s="60"/>
      <c r="W11" s="60" t="str">
        <f>IF(V11="","",V11+7)</f>
        <v/>
      </c>
    </row>
    <row r="12" spans="1:28" ht="20.25" customHeight="1" x14ac:dyDescent="0.25">
      <c r="A12" s="167"/>
      <c r="B12" s="31" t="s">
        <v>2981</v>
      </c>
      <c r="C12" s="86">
        <f>IF(ISERROR(VLOOKUP(B12,Données!$A$3:$W$2000,23,FALSE)),"",VLOOKUP(B12,Données!$A$3:$W$2000,23,FALSE))</f>
        <v>0</v>
      </c>
      <c r="D12" s="47">
        <f>IF(ISERROR(VLOOKUP(B12,Données!$A$3:$K$2000,9,FALSE)),"",VLOOKUP(B12,Données!$A$3:$K$2000,9,FALSE))</f>
        <v>26</v>
      </c>
      <c r="E12" s="48">
        <f>IF(ISERROR(VLOOKUP(B12,Données!$A$3:$T$2000,11,FALSE)),0,VLOOKUP(B12,Données!$A$3:$T$2000,11,FALSE))</f>
        <v>6750000</v>
      </c>
      <c r="F12" s="49">
        <f>VALUE(COUNTIF(Validation!$A$2:$H$64,B12))-1</f>
        <v>0</v>
      </c>
      <c r="G12" s="95">
        <f>IF(ISERROR(VLOOKUP(B12,Données!$A$3:$T$2000,12,FALSE)),0,VLOOKUP(B12,Données!$A$3:$T$2000,12,FALSE))</f>
        <v>6750000</v>
      </c>
      <c r="H12" s="50">
        <f>IF(ISERROR(VLOOKUP(B12,Données!$A$3:$T$2000,20,FALSE)),0,VLOOKUP(B12,Données!$A$3:$T$2000,20,FALSE))</f>
        <v>3</v>
      </c>
      <c r="I12" s="39"/>
      <c r="J12" s="28"/>
      <c r="K12" s="28"/>
      <c r="O12" s="28"/>
      <c r="P12" s="28"/>
      <c r="Q12" s="28"/>
      <c r="R12" s="28"/>
      <c r="S12" s="28"/>
      <c r="T12" s="28"/>
      <c r="U12" s="28"/>
      <c r="V12" s="60"/>
      <c r="W12" s="60" t="str">
        <f>IF(V12="","",V12+7)</f>
        <v/>
      </c>
    </row>
    <row r="13" spans="1:28" ht="20.25" customHeight="1" x14ac:dyDescent="0.25">
      <c r="A13" s="167"/>
      <c r="B13" s="31" t="s">
        <v>2982</v>
      </c>
      <c r="C13" s="86">
        <f>IF(ISERROR(VLOOKUP(B13,Données!$A$3:$W$2000,23,FALSE)),"",VLOOKUP(B13,Données!$A$3:$W$2000,23,FALSE))</f>
        <v>0</v>
      </c>
      <c r="D13" s="47">
        <f>IF(ISERROR(VLOOKUP(B13,Données!$A$3:$K$2000,9,FALSE)),"",VLOOKUP(B13,Données!$A$3:$K$2000,9,FALSE))</f>
        <v>26</v>
      </c>
      <c r="E13" s="48">
        <f>IF(ISERROR(VLOOKUP(B13,Données!$A$3:$T$2000,11,FALSE)),0,VLOOKUP(B13,Données!$A$3:$T$2000,11,FALSE))</f>
        <v>4333333</v>
      </c>
      <c r="F13" s="49">
        <f>VALUE(COUNTIF(Validation!$A$2:$H$64,B13))-1</f>
        <v>0</v>
      </c>
      <c r="G13" s="95">
        <f>IF(ISERROR(VLOOKUP(B13,Données!$A$3:$T$2000,12,FALSE)),0,VLOOKUP(B13,Données!$A$3:$T$2000,12,FALSE))</f>
        <v>4333333</v>
      </c>
      <c r="H13" s="50">
        <f>IF(ISERROR(VLOOKUP(B13,Données!$A$3:$T$2000,20,FALSE)),0,VLOOKUP(B13,Données!$A$3:$T$2000,20,FALSE))</f>
        <v>3</v>
      </c>
      <c r="I13" s="39"/>
      <c r="J13" s="28"/>
      <c r="K13" s="28"/>
      <c r="O13" s="28"/>
      <c r="P13" s="28"/>
      <c r="Q13" s="28"/>
      <c r="R13" s="28"/>
      <c r="S13" s="28"/>
      <c r="T13" s="28"/>
      <c r="U13" s="28"/>
      <c r="V13" s="60"/>
      <c r="W13" s="60" t="str">
        <f>IF(V13="","",V13+7)</f>
        <v/>
      </c>
    </row>
    <row r="14" spans="1:28" ht="20.25" customHeight="1" x14ac:dyDescent="0.25">
      <c r="A14" s="168"/>
      <c r="B14" s="30" t="s">
        <v>2983</v>
      </c>
      <c r="C14" s="87">
        <f>IF(ISERROR(VLOOKUP(B14,Données!$A$3:$W$2000,23,FALSE)),"",VLOOKUP(B14,Données!$A$3:$W$2000,23,FALSE))</f>
        <v>0</v>
      </c>
      <c r="D14" s="52">
        <f>IF(ISERROR(VLOOKUP(B14,Données!$A$3:$K$2000,9,FALSE)),"",VLOOKUP(B14,Données!$A$3:$K$2000,9,FALSE))</f>
        <v>27</v>
      </c>
      <c r="E14" s="53">
        <f>IF(ISERROR(VLOOKUP(B14,Données!$A$3:$T$2000,11,FALSE)),0,VLOOKUP(B14,Données!$A$3:$T$2000,11,FALSE))</f>
        <v>3375000</v>
      </c>
      <c r="F14" s="54">
        <f>VALUE(COUNTIF(Validation!$A$2:$H$64,B14))-1</f>
        <v>0</v>
      </c>
      <c r="G14" s="96">
        <f>IF(ISERROR(VLOOKUP(B14,Données!$A$3:$T$2000,12,FALSE)),0,VLOOKUP(B14,Données!$A$3:$T$2000,12,FALSE))</f>
        <v>3375000</v>
      </c>
      <c r="H14" s="55">
        <f>IF(ISERROR(VLOOKUP(B14,Données!$A$3:$T$2000,20,FALSE)),0,VLOOKUP(B14,Données!$A$3:$T$2000,20,FALSE))</f>
        <v>2</v>
      </c>
      <c r="I14" s="39"/>
      <c r="J14" s="28"/>
      <c r="K14" s="28"/>
      <c r="O14" s="28"/>
      <c r="P14" s="28"/>
      <c r="Q14" s="28"/>
      <c r="R14" s="28"/>
      <c r="S14" s="28"/>
      <c r="T14" s="28"/>
      <c r="U14" s="28"/>
      <c r="V14" s="60"/>
      <c r="W14" s="60" t="str">
        <f t="shared" si="0"/>
        <v/>
      </c>
    </row>
    <row r="15" spans="1:28" ht="20.25" customHeight="1" x14ac:dyDescent="0.25">
      <c r="A15" s="169" t="s">
        <v>39</v>
      </c>
      <c r="B15" s="8" t="s">
        <v>2984</v>
      </c>
      <c r="C15" s="86">
        <f>IF(ISERROR(VLOOKUP(B15,Données!$A$3:$W$2000,23,FALSE)),"",VLOOKUP(B15,Données!$A$3:$W$2000,23,FALSE))</f>
        <v>0</v>
      </c>
      <c r="D15" s="47">
        <f>IF(ISERROR(VLOOKUP(B15,Données!$A$3:$K$2000,9,FALSE)),"",VLOOKUP(B15,Données!$A$3:$K$2000,9,FALSE))</f>
        <v>21</v>
      </c>
      <c r="E15" s="48">
        <f>IF(ISERROR(VLOOKUP(B15,Données!$A$3:$T$2000,11,FALSE)),0,VLOOKUP(B15,Données!$A$3:$T$2000,11,FALSE))</f>
        <v>0</v>
      </c>
      <c r="F15" s="49">
        <f>VALUE(COUNTIF(Validation!$A$2:$H$64,B15))-1</f>
        <v>0</v>
      </c>
      <c r="G15" s="95">
        <f>IF(ISERROR(VLOOKUP(B15,Données!$A$3:$T$2000,12,FALSE)),0,VLOOKUP(B15,Données!$A$3:$T$2000,12,FALSE))</f>
        <v>0</v>
      </c>
      <c r="H15" s="50">
        <f>IF(ISERROR(VLOOKUP(B15,Données!$A$3:$T$2000,20,FALSE)),0,VLOOKUP(B15,Données!$A$3:$T$2000,20,FALSE))</f>
        <v>0</v>
      </c>
      <c r="I15" s="39"/>
      <c r="O15" s="28"/>
      <c r="P15" s="28"/>
      <c r="Q15" s="28"/>
      <c r="R15" s="28"/>
      <c r="S15" s="28"/>
      <c r="T15" s="28"/>
      <c r="U15" s="28"/>
      <c r="V15" s="60"/>
      <c r="W15" s="60" t="str">
        <f t="shared" si="0"/>
        <v/>
      </c>
    </row>
    <row r="16" spans="1:28" ht="20.25" customHeight="1" x14ac:dyDescent="0.25">
      <c r="A16" s="170"/>
      <c r="B16" s="6" t="s">
        <v>4916</v>
      </c>
      <c r="C16" s="86">
        <f>IF(ISERROR(VLOOKUP(B16,Données!$A$3:$W$2000,23,FALSE)),"",VLOOKUP(B16,Données!$A$3:$W$2000,23,FALSE))</f>
        <v>0</v>
      </c>
      <c r="D16" s="47">
        <f>IF(ISERROR(VLOOKUP(B16,Données!$A$3:$K$2000,9,FALSE)),"",VLOOKUP(B16,Données!$A$3:$K$2000,9,FALSE))</f>
        <v>30</v>
      </c>
      <c r="E16" s="48">
        <f>IF(ISERROR(VLOOKUP(B16,Données!$A$3:$T$2000,11,FALSE)),0,VLOOKUP(B16,Données!$A$3:$T$2000,11,FALSE))</f>
        <v>4000000</v>
      </c>
      <c r="F16" s="49">
        <f>VALUE(COUNTIF(Validation!$A$2:$H$64,B16))-1</f>
        <v>0</v>
      </c>
      <c r="G16" s="95">
        <f>IF(ISERROR(VLOOKUP(B16,Données!$A$3:$T$2000,12,FALSE)),0,VLOOKUP(B16,Données!$A$3:$T$2000,12,FALSE))</f>
        <v>0</v>
      </c>
      <c r="H16" s="50">
        <f>IF(ISERROR(VLOOKUP(B16,Données!$A$3:$T$2000,20,FALSE)),0,VLOOKUP(B16,Données!$A$3:$T$2000,20,FALSE))</f>
        <v>1</v>
      </c>
      <c r="I16" s="39"/>
      <c r="O16" s="28"/>
      <c r="P16" s="28"/>
      <c r="Q16" s="28"/>
      <c r="R16" s="28"/>
      <c r="S16" s="28"/>
      <c r="T16" s="28"/>
      <c r="U16" s="28"/>
      <c r="V16" s="60"/>
      <c r="W16" s="60" t="str">
        <f t="shared" si="0"/>
        <v/>
      </c>
    </row>
    <row r="17" spans="1:23" ht="20.25" customHeight="1" x14ac:dyDescent="0.25">
      <c r="A17" s="170"/>
      <c r="B17" s="31" t="s">
        <v>2985</v>
      </c>
      <c r="C17" s="86">
        <f>IF(ISERROR(VLOOKUP(B17,Données!$A$3:$W$2000,23,FALSE)),"",VLOOKUP(B17,Données!$A$3:$W$2000,23,FALSE))</f>
        <v>0</v>
      </c>
      <c r="D17" s="47">
        <f>IF(ISERROR(VLOOKUP(B17,Données!$A$3:$K$2000,9,FALSE)),"",VLOOKUP(B17,Données!$A$3:$K$2000,9,FALSE))</f>
        <v>24</v>
      </c>
      <c r="E17" s="48">
        <f>IF(ISERROR(VLOOKUP(B17,Données!$A$3:$T$2000,11,FALSE)),0,VLOOKUP(B17,Données!$A$3:$T$2000,11,FALSE))</f>
        <v>1000000</v>
      </c>
      <c r="F17" s="49">
        <f>VALUE(COUNTIF(Validation!$A$2:$H$64,B17))-1</f>
        <v>0</v>
      </c>
      <c r="G17" s="95">
        <f>IF(ISERROR(VLOOKUP(B17,Données!$A$3:$T$2000,12,FALSE)),0,VLOOKUP(B17,Données!$A$3:$T$2000,12,FALSE))</f>
        <v>0</v>
      </c>
      <c r="H17" s="50">
        <f>IF(ISERROR(VLOOKUP(B17,Données!$A$3:$T$2000,20,FALSE)),0,VLOOKUP(B17,Données!$A$3:$T$2000,20,FALSE))</f>
        <v>1</v>
      </c>
      <c r="I17" s="39"/>
      <c r="J17" s="28"/>
      <c r="K17" s="28"/>
      <c r="O17" s="28"/>
      <c r="P17" s="28"/>
      <c r="Q17" s="28"/>
      <c r="R17" s="28"/>
      <c r="S17" s="28"/>
      <c r="T17" s="28"/>
      <c r="U17" s="28"/>
      <c r="V17" s="60"/>
      <c r="W17" s="60" t="str">
        <f t="shared" si="0"/>
        <v/>
      </c>
    </row>
    <row r="18" spans="1:23" ht="20.25" customHeight="1" x14ac:dyDescent="0.25">
      <c r="A18" s="170"/>
      <c r="B18" s="31" t="s">
        <v>2986</v>
      </c>
      <c r="C18" s="86">
        <f>IF(ISERROR(VLOOKUP(B18,Données!$A$3:$W$2000,23,FALSE)),"",VLOOKUP(B18,Données!$A$3:$W$2000,23,FALSE))</f>
        <v>0</v>
      </c>
      <c r="D18" s="47">
        <f>IF(ISERROR(VLOOKUP(B18,Données!$A$3:$K$2000,9,FALSE)),"",VLOOKUP(B18,Données!$A$3:$K$2000,9,FALSE))</f>
        <v>29</v>
      </c>
      <c r="E18" s="48">
        <f>IF(ISERROR(VLOOKUP(B18,Données!$A$3:$T$2000,11,FALSE)),0,VLOOKUP(B18,Données!$A$3:$T$2000,11,FALSE))</f>
        <v>4650400</v>
      </c>
      <c r="F18" s="49">
        <f>VALUE(COUNTIF(Validation!$A$2:$H$64,B18))-1</f>
        <v>0</v>
      </c>
      <c r="G18" s="95">
        <f>IF(ISERROR(VLOOKUP(B18,Données!$A$3:$T$2000,12,FALSE)),0,VLOOKUP(B18,Données!$A$3:$T$2000,12,FALSE))</f>
        <v>0</v>
      </c>
      <c r="H18" s="50">
        <f>IF(ISERROR(VLOOKUP(B18,Données!$A$3:$T$2000,20,FALSE)),0,VLOOKUP(B18,Données!$A$3:$T$2000,20,FALSE))</f>
        <v>1</v>
      </c>
      <c r="I18" s="56"/>
      <c r="O18" s="28"/>
      <c r="P18" s="28"/>
      <c r="Q18" s="28"/>
      <c r="R18" s="28"/>
      <c r="S18" s="28"/>
      <c r="T18" s="28"/>
      <c r="U18" s="28"/>
      <c r="V18" s="60"/>
      <c r="W18" s="60" t="str">
        <f t="shared" si="0"/>
        <v/>
      </c>
    </row>
    <row r="19" spans="1:23" ht="20.25" customHeight="1" x14ac:dyDescent="0.25">
      <c r="A19" s="170"/>
      <c r="B19" s="31" t="s">
        <v>4917</v>
      </c>
      <c r="C19" s="86">
        <f>IF(ISERROR(VLOOKUP(B19,Données!$A$3:$W$2000,23,FALSE)),"",VLOOKUP(B19,Données!$A$3:$W$2000,23,FALSE))</f>
        <v>1</v>
      </c>
      <c r="D19" s="47">
        <f>IF(ISERROR(VLOOKUP(B19,Données!$A$3:$K$2000,9,FALSE)),"",VLOOKUP(B19,Données!$A$3:$K$2000,9,FALSE))</f>
        <v>22</v>
      </c>
      <c r="E19" s="48">
        <f>IF(ISERROR(VLOOKUP(B19,Données!$A$3:$T$2000,11,FALSE)),0,VLOOKUP(B19,Données!$A$3:$T$2000,11,FALSE))</f>
        <v>863333</v>
      </c>
      <c r="F19" s="49">
        <f>VALUE(COUNTIF(Validation!$A$2:$H$64,B19))-1</f>
        <v>0</v>
      </c>
      <c r="G19" s="95">
        <f>IF(ISERROR(VLOOKUP(B19,Données!$A$3:$T$2000,12,FALSE)),0,VLOOKUP(B19,Données!$A$3:$T$2000,12,FALSE))</f>
        <v>0</v>
      </c>
      <c r="H19" s="50">
        <f>IF(ISERROR(VLOOKUP(B19,Données!$A$3:$T$2000,20,FALSE)),0,VLOOKUP(B19,Données!$A$3:$T$2000,20,FALSE))</f>
        <v>1</v>
      </c>
      <c r="I19" s="56"/>
      <c r="O19" s="28"/>
      <c r="P19" s="28"/>
      <c r="Q19" s="28"/>
      <c r="R19" s="28"/>
      <c r="S19" s="28"/>
      <c r="T19" s="28"/>
      <c r="U19" s="28"/>
      <c r="V19" s="60"/>
      <c r="W19" s="60" t="str">
        <f t="shared" si="0"/>
        <v/>
      </c>
    </row>
    <row r="20" spans="1:23" ht="20.25" customHeight="1" x14ac:dyDescent="0.25">
      <c r="A20" s="171"/>
      <c r="B20" s="16" t="s">
        <v>2987</v>
      </c>
      <c r="C20" s="87">
        <f>IF(ISERROR(VLOOKUP(B20,Données!$A$3:$W$2000,23,FALSE)),"",VLOOKUP(B20,Données!$A$3:$W$2000,23,FALSE))</f>
        <v>0</v>
      </c>
      <c r="D20" s="52">
        <f>IF(ISERROR(VLOOKUP(B20,Données!$A$3:$K$2000,9,FALSE)),"",VLOOKUP(B20,Données!$A$3:$K$2000,9,FALSE))</f>
        <v>24</v>
      </c>
      <c r="E20" s="53">
        <f>IF(ISERROR(VLOOKUP(B20,Données!$A$3:$T$2000,11,FALSE)),0,VLOOKUP(B20,Données!$A$3:$T$2000,11,FALSE))</f>
        <v>3000000</v>
      </c>
      <c r="F20" s="54">
        <f>VALUE(COUNTIF(Validation!$A$2:$H$64,B20))-1</f>
        <v>0</v>
      </c>
      <c r="G20" s="96">
        <f>IF(ISERROR(VLOOKUP(B20,Données!$A$3:$T$2000,12,FALSE)),0,VLOOKUP(B20,Données!$A$3:$T$2000,12,FALSE))</f>
        <v>3000000</v>
      </c>
      <c r="H20" s="55">
        <f>IF(ISERROR(VLOOKUP(B20,Données!$A$3:$T$2000,20,FALSE)),0,VLOOKUP(B20,Données!$A$3:$T$2000,20,FALSE))</f>
        <v>2</v>
      </c>
      <c r="I20" s="56"/>
      <c r="O20" s="28"/>
      <c r="P20" s="28"/>
      <c r="Q20" s="28"/>
      <c r="R20" s="28"/>
      <c r="S20" s="28"/>
      <c r="T20" s="28"/>
      <c r="U20" s="28"/>
      <c r="V20" s="60"/>
      <c r="W20" s="60" t="str">
        <f t="shared" si="0"/>
        <v/>
      </c>
    </row>
    <row r="21" spans="1:23" ht="20.25" customHeight="1" x14ac:dyDescent="0.25">
      <c r="A21" s="172" t="s">
        <v>40</v>
      </c>
      <c r="B21" s="6" t="s">
        <v>2988</v>
      </c>
      <c r="C21" s="86">
        <f>IF(ISERROR(VLOOKUP(B21,Données!$A$3:$W$2000,23,FALSE)),"",VLOOKUP(B21,Données!$A$3:$W$2000,23,FALSE))</f>
        <v>0</v>
      </c>
      <c r="D21" s="47">
        <f>IF(ISERROR(VLOOKUP(B21,Données!$A$3:$K$2000,9,FALSE)),"",VLOOKUP(B21,Données!$A$3:$K$2000,9,FALSE))</f>
        <v>29</v>
      </c>
      <c r="E21" s="48">
        <f>IF(ISERROR(VLOOKUP(B21,Données!$A$3:$T$2000,11,FALSE)),0,VLOOKUP(B21,Données!$A$3:$T$2000,11,FALSE))</f>
        <v>5750000</v>
      </c>
      <c r="F21" s="49">
        <f>VALUE(COUNTIF(Validation!$A$2:$H$64,B21))-1</f>
        <v>0</v>
      </c>
      <c r="G21" s="95">
        <f>IF(ISERROR(VLOOKUP(B21,Données!$A$3:$T$2000,12,FALSE)),0,VLOOKUP(B21,Données!$A$3:$T$2000,12,FALSE))</f>
        <v>5750000</v>
      </c>
      <c r="H21" s="50">
        <f>IF(ISERROR(VLOOKUP(B21,Données!$A$3:$T$2000,20,FALSE)),0,VLOOKUP(B21,Données!$A$3:$T$2000,20,FALSE))</f>
        <v>5</v>
      </c>
      <c r="I21" s="39"/>
      <c r="O21" s="28"/>
      <c r="P21" s="28"/>
      <c r="Q21" s="28"/>
      <c r="R21" s="28"/>
      <c r="S21" s="28"/>
      <c r="T21" s="28"/>
      <c r="U21" s="28"/>
      <c r="V21" s="60"/>
      <c r="W21" s="60" t="str">
        <f t="shared" si="0"/>
        <v/>
      </c>
    </row>
    <row r="22" spans="1:23" ht="20.25" customHeight="1" x14ac:dyDescent="0.25">
      <c r="A22" s="173"/>
      <c r="B22" s="16" t="s">
        <v>2989</v>
      </c>
      <c r="C22" s="87">
        <f>IF(ISERROR(VLOOKUP(B22,Données!$A$3:$W$2000,23,FALSE)),"",VLOOKUP(B22,Données!$A$3:$W$2000,23,FALSE))</f>
        <v>0</v>
      </c>
      <c r="D22" s="52">
        <f>IF(ISERROR(VLOOKUP(B22,Données!$A$3:$K$2000,9,FALSE)),"",VLOOKUP(B22,Données!$A$3:$K$2000,9,FALSE))</f>
        <v>26</v>
      </c>
      <c r="E22" s="53">
        <f>IF(ISERROR(VLOOKUP(B22,Données!$A$3:$T$2000,11,FALSE)),0,VLOOKUP(B22,Données!$A$3:$T$2000,11,FALSE))</f>
        <v>6166666</v>
      </c>
      <c r="F22" s="54">
        <f>VALUE(COUNTIF(Validation!$A$2:$H$64,B22))-1</f>
        <v>0</v>
      </c>
      <c r="G22" s="96">
        <f>IF(ISERROR(VLOOKUP(B22,Données!$A$3:$T$2000,12,FALSE)),0,VLOOKUP(B22,Données!$A$3:$T$2000,12,FALSE))</f>
        <v>6166666</v>
      </c>
      <c r="H22" s="55">
        <f>IF(ISERROR(VLOOKUP(B22,Données!$A$3:$T$2000,20,FALSE)),0,VLOOKUP(B22,Données!$A$3:$T$2000,20,FALSE))</f>
        <v>5</v>
      </c>
      <c r="I22" s="39"/>
      <c r="O22" s="28"/>
      <c r="P22" s="28"/>
      <c r="Q22" s="28"/>
      <c r="R22" s="28"/>
      <c r="S22" s="28"/>
      <c r="T22" s="28"/>
      <c r="U22" s="28"/>
      <c r="V22" s="60"/>
      <c r="W22" s="60" t="str">
        <f t="shared" si="0"/>
        <v/>
      </c>
    </row>
    <row r="23" spans="1:23" ht="20.25" customHeight="1" x14ac:dyDescent="0.25">
      <c r="A23" s="176" t="s">
        <v>42</v>
      </c>
      <c r="B23" s="31" t="s">
        <v>2990</v>
      </c>
      <c r="C23" s="86">
        <f>IF(ISERROR(VLOOKUP(B23,Données!$A$3:$W$2000,23,FALSE)),"",VLOOKUP(B23,Données!$A$3:$W$2000,23,FALSE))</f>
        <v>1</v>
      </c>
      <c r="D23" s="47">
        <f>IF(ISERROR(VLOOKUP(B23,Données!$A$3:$K$2000,9,FALSE)),"",VLOOKUP(B23,Données!$A$3:$K$2000,9,FALSE))</f>
        <v>22</v>
      </c>
      <c r="E23" s="48">
        <f>IF(ISERROR(VLOOKUP(B23,Données!$A$3:$T$2000,11,FALSE)),0,VLOOKUP(B23,Données!$A$3:$T$2000,11,FALSE))</f>
        <v>935833</v>
      </c>
      <c r="F23" s="49">
        <f>VALUE(COUNTIF(Validation!$A$2:$H$64,B23))-1</f>
        <v>0</v>
      </c>
      <c r="G23" s="95">
        <f>IF(ISERROR(VLOOKUP(B23,Données!$A$3:$T$2000,12,FALSE)),0,VLOOKUP(B23,Données!$A$3:$T$2000,12,FALSE))</f>
        <v>0</v>
      </c>
      <c r="H23" s="50">
        <f>IF(ISERROR(VLOOKUP(B23,Données!$A$3:$T$2000,20,FALSE)),0,VLOOKUP(B23,Données!$A$3:$T$2000,20,FALSE))</f>
        <v>1</v>
      </c>
      <c r="I23" s="39"/>
      <c r="O23" s="28"/>
      <c r="P23" s="28"/>
      <c r="Q23" s="28"/>
      <c r="R23" s="28"/>
      <c r="S23" s="28"/>
      <c r="T23" s="28"/>
      <c r="U23" s="28"/>
      <c r="V23" s="60"/>
      <c r="W23" s="60" t="str">
        <f t="shared" si="0"/>
        <v/>
      </c>
    </row>
    <row r="24" spans="1:23" ht="20.25" customHeight="1" x14ac:dyDescent="0.25">
      <c r="A24" s="177"/>
      <c r="B24" s="31" t="s">
        <v>2991</v>
      </c>
      <c r="C24" s="86">
        <f>IF(ISERROR(VLOOKUP(B24,Données!$A$3:$W$2000,23,FALSE)),"",VLOOKUP(B24,Données!$A$3:$W$2000,23,FALSE))</f>
        <v>0</v>
      </c>
      <c r="D24" s="47">
        <f>IF(ISERROR(VLOOKUP(B24,Données!$A$3:$K$2000,9,FALSE)),"",VLOOKUP(B24,Données!$A$3:$K$2000,9,FALSE))</f>
        <v>24</v>
      </c>
      <c r="E24" s="48">
        <f>IF(ISERROR(VLOOKUP(B24,Données!$A$3:$T$2000,11,FALSE)),0,VLOOKUP(B24,Données!$A$3:$T$2000,11,FALSE))</f>
        <v>1900000</v>
      </c>
      <c r="F24" s="49">
        <f>VALUE(COUNTIF(Validation!$A$2:$H$64,B24))-1</f>
        <v>0</v>
      </c>
      <c r="G24" s="95">
        <f>IF(ISERROR(VLOOKUP(B24,Données!$A$3:$T$2000,12,FALSE)),0,VLOOKUP(B24,Données!$A$3:$T$2000,12,FALSE))</f>
        <v>1900000</v>
      </c>
      <c r="H24" s="50">
        <f>IF(ISERROR(VLOOKUP(B24,Données!$A$3:$T$2000,20,FALSE)),0,VLOOKUP(B24,Données!$A$3:$T$2000,20,FALSE))</f>
        <v>2</v>
      </c>
      <c r="I24" s="39"/>
      <c r="R24" s="28"/>
      <c r="S24" s="28"/>
      <c r="T24" s="28"/>
      <c r="U24" s="28"/>
      <c r="V24" s="60"/>
      <c r="W24" s="60" t="str">
        <f t="shared" si="0"/>
        <v/>
      </c>
    </row>
    <row r="25" spans="1:23" ht="20.25" customHeight="1" x14ac:dyDescent="0.25">
      <c r="A25" s="177"/>
      <c r="B25" s="31" t="s">
        <v>2992</v>
      </c>
      <c r="C25" s="86">
        <f>IF(ISERROR(VLOOKUP(B25,Données!$A$3:$W$2000,23,FALSE)),"",VLOOKUP(B25,Données!$A$3:$W$2000,23,FALSE))</f>
        <v>0</v>
      </c>
      <c r="D25" s="47">
        <f>IF(ISERROR(VLOOKUP(B25,Données!$A$3:$K$2000,9,FALSE)),"",VLOOKUP(B25,Données!$A$3:$K$2000,9,FALSE))</f>
        <v>29</v>
      </c>
      <c r="E25" s="48">
        <f>IF(ISERROR(VLOOKUP(B25,Données!$A$3:$T$2000,11,FALSE)),0,VLOOKUP(B25,Données!$A$3:$T$2000,11,FALSE))</f>
        <v>7000000</v>
      </c>
      <c r="F25" s="49">
        <f>VALUE(COUNTIF(Validation!$A$2:$H$64,B25))-1</f>
        <v>0</v>
      </c>
      <c r="G25" s="95">
        <f>IF(ISERROR(VLOOKUP(B25,Données!$A$3:$T$2000,12,FALSE)),0,VLOOKUP(B25,Données!$A$3:$T$2000,12,FALSE))</f>
        <v>7000000</v>
      </c>
      <c r="H25" s="50">
        <f>IF(ISERROR(VLOOKUP(B25,Données!$A$3:$T$2000,20,FALSE)),0,VLOOKUP(B25,Données!$A$3:$T$2000,20,FALSE))</f>
        <v>7</v>
      </c>
      <c r="I25" s="39"/>
      <c r="R25" s="28"/>
      <c r="S25" s="28"/>
      <c r="T25" s="28"/>
      <c r="U25" s="28"/>
      <c r="V25" s="60"/>
      <c r="W25" s="60" t="str">
        <f t="shared" si="0"/>
        <v/>
      </c>
    </row>
    <row r="26" spans="1:23" ht="20.25" customHeight="1" x14ac:dyDescent="0.25">
      <c r="A26" s="177"/>
      <c r="B26" s="31" t="s">
        <v>2993</v>
      </c>
      <c r="C26" s="86">
        <f>IF(ISERROR(VLOOKUP(B26,Données!$A$3:$W$2000,23,FALSE)),"",VLOOKUP(B26,Données!$A$3:$W$2000,23,FALSE))</f>
        <v>0</v>
      </c>
      <c r="D26" s="47">
        <f>IF(ISERROR(VLOOKUP(B26,Données!$A$3:$K$2000,9,FALSE)),"",VLOOKUP(B26,Données!$A$3:$K$2000,9,FALSE))</f>
        <v>23</v>
      </c>
      <c r="E26" s="48">
        <f>IF(ISERROR(VLOOKUP(B26,Données!$A$3:$T$2000,11,FALSE)),0,VLOOKUP(B26,Données!$A$3:$T$2000,11,FALSE))</f>
        <v>0</v>
      </c>
      <c r="F26" s="49">
        <f>VALUE(COUNTIF(Validation!$A$2:$H$64,B26))-1</f>
        <v>0</v>
      </c>
      <c r="G26" s="95">
        <f>IF(ISERROR(VLOOKUP(B26,Données!$A$3:$T$2000,12,FALSE)),0,VLOOKUP(B26,Données!$A$3:$T$2000,12,FALSE))</f>
        <v>0</v>
      </c>
      <c r="H26" s="50">
        <f>IF(ISERROR(VLOOKUP(B26,Données!$A$3:$T$2000,20,FALSE)),0,VLOOKUP(B26,Données!$A$3:$T$2000,20,FALSE))</f>
        <v>0</v>
      </c>
      <c r="I26" s="39"/>
      <c r="O26" s="28"/>
      <c r="P26" s="28"/>
      <c r="Q26" s="28"/>
      <c r="R26" s="28"/>
      <c r="S26" s="28"/>
      <c r="T26" s="28"/>
      <c r="U26" s="28"/>
      <c r="V26" s="60"/>
      <c r="W26" s="60" t="str">
        <f t="shared" si="0"/>
        <v/>
      </c>
    </row>
    <row r="27" spans="1:23" ht="20.25" customHeight="1" x14ac:dyDescent="0.25">
      <c r="A27" s="177"/>
      <c r="B27" s="31" t="s">
        <v>2994</v>
      </c>
      <c r="C27" s="86">
        <f>IF(ISERROR(VLOOKUP(B27,Données!$A$3:$W$2000,23,FALSE)),"",VLOOKUP(B27,Données!$A$3:$W$2000,23,FALSE))</f>
        <v>0</v>
      </c>
      <c r="D27" s="47">
        <f>IF(ISERROR(VLOOKUP(B27,Données!$A$3:$K$2000,9,FALSE)),"",VLOOKUP(B27,Données!$A$3:$K$2000,9,FALSE))</f>
        <v>26</v>
      </c>
      <c r="E27" s="48">
        <f>IF(ISERROR(VLOOKUP(B27,Données!$A$3:$T$2000,11,FALSE)),0,VLOOKUP(B27,Données!$A$3:$T$2000,11,FALSE))</f>
        <v>4400000</v>
      </c>
      <c r="F27" s="49">
        <f>VALUE(COUNTIF(Validation!$A$2:$H$64,B27))-1</f>
        <v>0</v>
      </c>
      <c r="G27" s="95">
        <f>IF(ISERROR(VLOOKUP(B27,Données!$A$3:$T$2000,12,FALSE)),0,VLOOKUP(B27,Données!$A$3:$T$2000,12,FALSE))</f>
        <v>4400000</v>
      </c>
      <c r="H27" s="50">
        <f>IF(ISERROR(VLOOKUP(B27,Données!$A$3:$T$2000,20,FALSE)),0,VLOOKUP(B27,Données!$A$3:$T$2000,20,FALSE))</f>
        <v>2</v>
      </c>
      <c r="I27" s="39"/>
      <c r="O27" s="28"/>
      <c r="P27" s="28"/>
      <c r="Q27" s="28"/>
      <c r="R27" s="28"/>
      <c r="S27" s="28"/>
      <c r="T27" s="28"/>
      <c r="U27" s="28"/>
      <c r="V27" s="60"/>
      <c r="W27" s="60" t="str">
        <f t="shared" si="0"/>
        <v/>
      </c>
    </row>
    <row r="28" spans="1:23" ht="20.25" customHeight="1" x14ac:dyDescent="0.25">
      <c r="A28" s="177"/>
      <c r="B28" s="61"/>
      <c r="C28" s="86" t="str">
        <f>IF(ISERROR(VLOOKUP(B28,Données!$A$3:$W$2000,23,FALSE)),"",VLOOKUP(B28,Données!$A$3:$W$2000,23,FALSE))</f>
        <v/>
      </c>
      <c r="D28" s="47" t="str">
        <f>IF(ISERROR(VLOOKUP(B28,Données!$A$3:$K$2000,9,FALSE)),"",VLOOKUP(B28,Données!$A$3:$K$2000,9,FALSE))</f>
        <v/>
      </c>
      <c r="E28" s="48">
        <f>IF(ISERROR(VLOOKUP(B28,Données!$A$3:$T$2000,11,FALSE)),0,VLOOKUP(B28,Données!$A$3:$T$2000,11,FALSE))</f>
        <v>0</v>
      </c>
      <c r="F28" s="49">
        <f>VALUE(COUNTIF(Validation!$A$2:$H$64,B28))-1</f>
        <v>206</v>
      </c>
      <c r="G28" s="95">
        <f>IF(ISERROR(VLOOKUP(B28,Données!$A$3:$T$2000,12,FALSE)),0,VLOOKUP(B28,Données!$A$3:$T$2000,12,FALSE))</f>
        <v>0</v>
      </c>
      <c r="H28" s="50">
        <f>IF(ISERROR(VLOOKUP(B28,Données!$A$3:$T$2000,20,FALSE)),0,VLOOKUP(B28,Données!$A$3:$T$2000,20,FALSE))</f>
        <v>0</v>
      </c>
      <c r="I28" s="39"/>
      <c r="N28" s="28"/>
      <c r="R28" s="28"/>
      <c r="S28" s="28"/>
      <c r="T28" s="28"/>
      <c r="U28" s="28"/>
      <c r="W28" s="60" t="str">
        <f t="shared" si="0"/>
        <v/>
      </c>
    </row>
    <row r="29" spans="1:23" ht="20.25" customHeight="1" x14ac:dyDescent="0.25">
      <c r="A29" s="177"/>
      <c r="B29" s="61"/>
      <c r="C29" s="86" t="str">
        <f>IF(ISERROR(VLOOKUP(B29,Données!$A$3:$W$2000,23,FALSE)),"",VLOOKUP(B29,Données!$A$3:$W$2000,23,FALSE))</f>
        <v/>
      </c>
      <c r="D29" s="47" t="str">
        <f>IF(ISERROR(VLOOKUP(B29,Données!$A$3:$K$2000,9,FALSE)),"",VLOOKUP(B29,Données!$A$3:$K$2000,9,FALSE))</f>
        <v/>
      </c>
      <c r="E29" s="48">
        <f>IF(ISERROR(VLOOKUP(B29,Données!$A$3:$T$2000,11,FALSE)),0,VLOOKUP(B29,Données!$A$3:$T$2000,11,FALSE))</f>
        <v>0</v>
      </c>
      <c r="F29" s="49">
        <f>VALUE(COUNTIF(Validation!$A$2:$H$64,B29))-1</f>
        <v>206</v>
      </c>
      <c r="G29" s="95">
        <f>IF(ISERROR(VLOOKUP(B29,Données!$A$3:$T$2000,12,FALSE)),0,VLOOKUP(B29,Données!$A$3:$T$2000,12,FALSE))</f>
        <v>0</v>
      </c>
      <c r="H29" s="50">
        <f>IF(ISERROR(VLOOKUP(B29,Données!$A$3:$T$2000,20,FALSE)),0,VLOOKUP(B29,Données!$A$3:$T$2000,20,FALSE))</f>
        <v>0</v>
      </c>
      <c r="I29" s="39"/>
      <c r="N29" s="28"/>
      <c r="O29" s="28"/>
      <c r="P29" s="28"/>
      <c r="Q29" s="28"/>
      <c r="R29" s="28"/>
      <c r="S29" s="28"/>
      <c r="T29" s="28"/>
      <c r="U29" s="28"/>
      <c r="W29" s="60" t="str">
        <f t="shared" si="0"/>
        <v/>
      </c>
    </row>
    <row r="30" spans="1:23" ht="20.25" customHeight="1" x14ac:dyDescent="0.25">
      <c r="A30" s="177"/>
      <c r="B30" s="21"/>
      <c r="C30" s="86" t="str">
        <f>IF(ISERROR(VLOOKUP(B30,Données!$A$3:$W$2000,23,FALSE)),"",VLOOKUP(B30,Données!$A$3:$W$2000,23,FALSE))</f>
        <v/>
      </c>
      <c r="D30" s="47" t="str">
        <f>IF(ISERROR(VLOOKUP(B30,Données!$A$3:$K$2000,9,FALSE)),"",VLOOKUP(B30,Données!$A$3:$K$2000,9,FALSE))</f>
        <v/>
      </c>
      <c r="E30" s="48">
        <f>IF(ISERROR(VLOOKUP(B30,Données!$A$3:$T$2000,11,FALSE)),0,VLOOKUP(B30,Données!$A$3:$T$2000,11,FALSE))</f>
        <v>0</v>
      </c>
      <c r="F30" s="49">
        <f>VALUE(COUNTIF(Validation!$A$2:$H$64,B30))-1</f>
        <v>206</v>
      </c>
      <c r="G30" s="95">
        <f>IF(ISERROR(VLOOKUP(B30,Données!$A$3:$T$2000,12,FALSE)),0,VLOOKUP(B30,Données!$A$3:$T$2000,12,FALSE))</f>
        <v>0</v>
      </c>
      <c r="H30" s="50">
        <f>IF(ISERROR(VLOOKUP(B30,Données!$A$3:$T$2000,20,FALSE)),0,VLOOKUP(B30,Données!$A$3:$T$2000,20,FALSE))</f>
        <v>0</v>
      </c>
      <c r="I30" s="39"/>
      <c r="O30" s="28"/>
      <c r="P30" s="28"/>
      <c r="Q30" s="28"/>
      <c r="R30" s="28"/>
      <c r="S30" s="28"/>
      <c r="T30" s="28"/>
      <c r="U30" s="28"/>
      <c r="W30" s="60" t="str">
        <f t="shared" si="0"/>
        <v/>
      </c>
    </row>
    <row r="31" spans="1:23" ht="15.75" x14ac:dyDescent="0.25">
      <c r="A31" s="178" t="s">
        <v>37</v>
      </c>
      <c r="B31" s="178"/>
      <c r="C31" s="178"/>
      <c r="D31" s="178"/>
      <c r="E31" s="82">
        <f>ROUNDDOWN(SUM(E3:E30),2)</f>
        <v>107392422</v>
      </c>
      <c r="F31" s="142"/>
      <c r="G31" s="84">
        <f>SUM(G3:G30)</f>
        <v>92942856</v>
      </c>
      <c r="I31" s="39"/>
      <c r="O31" s="28"/>
      <c r="P31" s="28"/>
      <c r="Q31" s="28"/>
      <c r="R31" s="28"/>
      <c r="S31" s="28"/>
      <c r="T31" s="28"/>
      <c r="U31" s="28"/>
      <c r="V31" s="60"/>
      <c r="W31" s="60" t="str">
        <f t="shared" si="0"/>
        <v/>
      </c>
    </row>
    <row r="32" spans="1:23" ht="19.5" thickBot="1" x14ac:dyDescent="0.35">
      <c r="A32" s="179" t="s">
        <v>44</v>
      </c>
      <c r="B32" s="179"/>
      <c r="C32" s="179"/>
      <c r="D32" s="179"/>
      <c r="E32" s="83">
        <f>'Calcul Masse Salariale'!$B$5-E31</f>
        <v>-5392422</v>
      </c>
      <c r="F32" s="143"/>
      <c r="G32" s="85">
        <f>'Calcul Masse Salariale'!$B$6-G31</f>
        <v>9057144</v>
      </c>
      <c r="I32" s="39"/>
      <c r="O32" s="28"/>
      <c r="P32" s="28"/>
      <c r="Q32" s="28"/>
      <c r="R32" s="28"/>
      <c r="S32" s="28"/>
      <c r="T32" s="28"/>
      <c r="U32" s="28"/>
      <c r="V32" s="60"/>
      <c r="W32" s="60" t="str">
        <f t="shared" si="0"/>
        <v/>
      </c>
    </row>
    <row r="33" spans="1:23" ht="16.5" thickBot="1" x14ac:dyDescent="0.3">
      <c r="E33" s="98"/>
      <c r="I33" s="39"/>
      <c r="O33" s="28"/>
      <c r="P33" s="28"/>
      <c r="Q33" s="28"/>
      <c r="R33" s="28"/>
      <c r="S33" s="28"/>
      <c r="T33" s="28"/>
      <c r="U33" s="28"/>
      <c r="W33" s="60" t="str">
        <f t="shared" si="0"/>
        <v/>
      </c>
    </row>
    <row r="34" spans="1:23" ht="30.75" thickBot="1" x14ac:dyDescent="0.3">
      <c r="B34" s="107" t="s">
        <v>36</v>
      </c>
      <c r="C34" s="108" t="s">
        <v>348</v>
      </c>
      <c r="D34" s="111" t="s">
        <v>2795</v>
      </c>
      <c r="E34" s="112" t="s">
        <v>1071</v>
      </c>
      <c r="F34" s="109" t="s">
        <v>169</v>
      </c>
      <c r="G34" s="113" t="s">
        <v>2568</v>
      </c>
      <c r="H34" s="110" t="s">
        <v>2314</v>
      </c>
      <c r="I34" s="39"/>
      <c r="O34" s="28"/>
      <c r="P34" s="28"/>
      <c r="Q34" s="28"/>
      <c r="R34" s="28"/>
      <c r="S34" s="28"/>
      <c r="T34" s="28"/>
      <c r="U34" s="28"/>
      <c r="V34" s="60"/>
      <c r="W34" s="60" t="str">
        <f t="shared" si="0"/>
        <v/>
      </c>
    </row>
    <row r="35" spans="1:23" ht="19.5" thickBot="1" x14ac:dyDescent="0.35">
      <c r="A35" s="180" t="s">
        <v>2312</v>
      </c>
      <c r="B35" s="114"/>
      <c r="C35" s="101" t="str">
        <f>IF(ISERROR(VLOOKUP(B35,Données!$A$3:$W$2000,23,FALSE)),"",VLOOKUP(B35,Données!$A$3:$W$2000,23,FALSE))</f>
        <v/>
      </c>
      <c r="D35" s="101" t="str">
        <f>IF(ISERROR(VLOOKUP(B35,Données!$A$3:$K$2000,9,FALSE)),"",VLOOKUP(B35,Données!$A$3:$K$2000,9,FALSE))</f>
        <v/>
      </c>
      <c r="E35" s="102">
        <f>IF(ISERROR(VLOOKUP(B35,Données!$A$3:$T$2000,11,FALSE)),0,VLOOKUP(B35,Données!$A$3:$T$2000,11,FALSE))</f>
        <v>0</v>
      </c>
      <c r="F35" s="115">
        <f>VALUE(COUNTIF(Validation!$A$2:$H$64,B35))-1</f>
        <v>206</v>
      </c>
      <c r="G35" s="103">
        <f>IF(ISERROR(VLOOKUP(B35,Données!$A$3:$T$2000,12,FALSE)),0,VLOOKUP(B35,Données!$A$3:$T$2000,12,FALSE))</f>
        <v>0</v>
      </c>
      <c r="H35" s="104">
        <f>IF(ISERROR(VLOOKUP(B35,Données!$A$3:$T$2000,20,FALSE)),0,VLOOKUP(B35,Données!$A$3:$T$2000,20,FALSE))</f>
        <v>0</v>
      </c>
      <c r="I35" s="39"/>
      <c r="N35" s="28"/>
      <c r="O35" s="28"/>
      <c r="P35" s="28"/>
      <c r="Q35" s="28"/>
      <c r="R35" s="28"/>
      <c r="S35" s="28"/>
      <c r="T35" s="28"/>
      <c r="U35" s="28"/>
      <c r="W35" s="60" t="str">
        <f t="shared" si="0"/>
        <v/>
      </c>
    </row>
    <row r="36" spans="1:23" ht="19.5" thickBot="1" x14ac:dyDescent="0.35">
      <c r="A36" s="181"/>
      <c r="B36" s="105" t="s">
        <v>2315</v>
      </c>
      <c r="C36" s="164"/>
      <c r="D36" s="164"/>
      <c r="E36" s="106" t="s">
        <v>2316</v>
      </c>
      <c r="F36" s="164" t="str">
        <f>IF(C36="","",C36+28)</f>
        <v/>
      </c>
      <c r="G36" s="164"/>
      <c r="H36" s="164"/>
      <c r="I36" s="39"/>
      <c r="R36" s="28"/>
      <c r="S36" s="28"/>
      <c r="T36" s="28"/>
      <c r="U36" s="28"/>
      <c r="W36" s="60" t="str">
        <f t="shared" si="0"/>
        <v/>
      </c>
    </row>
    <row r="37" spans="1:23" x14ac:dyDescent="0.25">
      <c r="I37" s="39"/>
      <c r="N37" s="28"/>
      <c r="O37" s="28"/>
      <c r="P37" s="28"/>
      <c r="Q37" s="28"/>
      <c r="R37" s="28"/>
      <c r="S37" s="28"/>
      <c r="T37" s="28"/>
      <c r="U37" s="28"/>
      <c r="W37" s="60" t="str">
        <f t="shared" si="0"/>
        <v/>
      </c>
    </row>
    <row r="38" spans="1:23" ht="46.5" customHeight="1" x14ac:dyDescent="0.25">
      <c r="A38" s="33"/>
      <c r="B38" s="34" t="s">
        <v>36</v>
      </c>
      <c r="C38" s="34" t="s">
        <v>348</v>
      </c>
      <c r="D38" s="7" t="s">
        <v>2313</v>
      </c>
      <c r="E38" s="138" t="s">
        <v>1071</v>
      </c>
      <c r="F38" s="36" t="s">
        <v>175</v>
      </c>
      <c r="G38" s="44" t="s">
        <v>2568</v>
      </c>
      <c r="H38" s="35" t="s">
        <v>1</v>
      </c>
      <c r="I38" s="39"/>
      <c r="N38" s="28"/>
      <c r="O38" s="28"/>
      <c r="P38" s="28"/>
      <c r="Q38" s="28"/>
      <c r="R38" s="28"/>
      <c r="S38" s="28"/>
      <c r="T38" s="28"/>
      <c r="U38" s="28"/>
      <c r="W38" s="60" t="str">
        <f t="shared" si="0"/>
        <v/>
      </c>
    </row>
    <row r="39" spans="1:23" ht="15.75" x14ac:dyDescent="0.25">
      <c r="A39" s="175" t="s">
        <v>43</v>
      </c>
      <c r="B39" s="25" t="s">
        <v>2995</v>
      </c>
      <c r="C39" s="86">
        <f>IF(ISERROR(VLOOKUP(B39,Données!$A$3:$W$2000,23,FALSE)),"",VLOOKUP(B39,Données!$A$3:$W$2000,23,FALSE))</f>
        <v>0</v>
      </c>
      <c r="D39" s="51">
        <v>2015</v>
      </c>
      <c r="E39" s="92">
        <f>IF(ISERROR(VLOOKUP(B39,Données!$A$3:$T$2000,11,FALSE)),0,VLOOKUP(B39,Données!$A$3:$T$2000,11,FALSE))</f>
        <v>750000</v>
      </c>
      <c r="F39" s="37">
        <f>VALUE(COUNTIF(Validation!$A$2:$H$64,B39))-1</f>
        <v>0</v>
      </c>
      <c r="G39" s="95">
        <f>IF(ISERROR(VLOOKUP(B39,Données!$A$3:$T$2000,12,FALSE)),0,VLOOKUP(B39,Données!$A$3:$T$2000,12,FALSE))</f>
        <v>0</v>
      </c>
      <c r="H39" s="37">
        <f>IF(((D39+5)-'Calcul Masse Salariale'!$B$1)&lt;=0,0,(D39+5)-'Calcul Masse Salariale'!$B$1)</f>
        <v>1</v>
      </c>
      <c r="I39" s="39"/>
      <c r="R39" s="28"/>
      <c r="S39" s="28"/>
      <c r="T39" s="28"/>
      <c r="U39" s="28"/>
    </row>
    <row r="40" spans="1:23" ht="15.75" x14ac:dyDescent="0.25">
      <c r="A40" s="175"/>
      <c r="B40" s="25" t="s">
        <v>2996</v>
      </c>
      <c r="C40" s="86">
        <f>IF(ISERROR(VLOOKUP(B40,Données!$A$3:$W$2000,23,FALSE)),"",VLOOKUP(B40,Données!$A$3:$W$2000,23,FALSE))</f>
        <v>0</v>
      </c>
      <c r="D40" s="51">
        <v>2015</v>
      </c>
      <c r="E40" s="92">
        <f>IF(ISERROR(VLOOKUP(B40,Données!$A$3:$T$2000,11,FALSE)),0,VLOOKUP(B40,Données!$A$3:$T$2000,11,FALSE))</f>
        <v>1487500</v>
      </c>
      <c r="F40" s="37">
        <f>VALUE(COUNTIF(Validation!$A$2:$H$64,B40))-1</f>
        <v>0</v>
      </c>
      <c r="G40" s="95">
        <f>IF(ISERROR(VLOOKUP(B40,Données!$A$3:$T$2000,12,FALSE)),0,VLOOKUP(B40,Données!$A$3:$T$2000,12,FALSE))</f>
        <v>1487500</v>
      </c>
      <c r="H40" s="37">
        <f>IF(((D40+5)-'Calcul Masse Salariale'!$B$1)&lt;=0,0,(D40+5)-'Calcul Masse Salariale'!$B$1)</f>
        <v>1</v>
      </c>
      <c r="I40" s="39"/>
    </row>
    <row r="41" spans="1:23" ht="18.75" x14ac:dyDescent="0.3">
      <c r="A41" s="175"/>
      <c r="B41" s="25" t="s">
        <v>2997</v>
      </c>
      <c r="C41" s="86" t="str">
        <f>IF(ISERROR(VLOOKUP(B41,Données!$A$3:$W$2000,23,FALSE)),"",VLOOKUP(B41,Données!$A$3:$W$2000,23,FALSE))</f>
        <v/>
      </c>
      <c r="D41" s="51">
        <v>2016</v>
      </c>
      <c r="E41" s="92">
        <f>IF(ISERROR(VLOOKUP(B41,Données!$A$3:$T$2000,11,FALSE)),0,VLOOKUP(B41,Données!$A$3:$T$2000,11,FALSE))</f>
        <v>0</v>
      </c>
      <c r="F41" s="37">
        <f>VALUE(COUNTIF(Validation!$A$2:$H$64,B41))-1</f>
        <v>0</v>
      </c>
      <c r="G41" s="95">
        <f>IF(ISERROR(VLOOKUP(B41,Données!$A$3:$T$2000,12,FALSE)),0,VLOOKUP(B41,Données!$A$3:$T$2000,12,FALSE))</f>
        <v>0</v>
      </c>
      <c r="H41" s="37">
        <f>IF(((D41+5)-'Calcul Masse Salariale'!$B$1)&lt;=0,0,(D41+5)-'Calcul Masse Salariale'!$B$1)</f>
        <v>2</v>
      </c>
      <c r="I41" s="59"/>
    </row>
    <row r="42" spans="1:23" ht="15.75" x14ac:dyDescent="0.25">
      <c r="A42" s="175"/>
      <c r="B42" s="25" t="s">
        <v>2998</v>
      </c>
      <c r="C42" s="86">
        <f>IF(ISERROR(VLOOKUP(B42,Données!$A$3:$W$2000,23,FALSE)),"",VLOOKUP(B42,Données!$A$3:$W$2000,23,FALSE))</f>
        <v>1</v>
      </c>
      <c r="D42" s="51">
        <v>2016</v>
      </c>
      <c r="E42" s="92">
        <f>IF(ISERROR(VLOOKUP(B42,Données!$A$3:$T$2000,11,FALSE)),0,VLOOKUP(B42,Données!$A$3:$T$2000,11,FALSE))</f>
        <v>905000</v>
      </c>
      <c r="F42" s="37">
        <f>VALUE(COUNTIF(Validation!$A$2:$H$64,B42))-1</f>
        <v>0</v>
      </c>
      <c r="G42" s="95">
        <f>IF(ISERROR(VLOOKUP(B42,Données!$A$3:$T$2000,12,FALSE)),0,VLOOKUP(B42,Données!$A$3:$T$2000,12,FALSE))</f>
        <v>905000</v>
      </c>
      <c r="H42" s="37">
        <f>IF(((D42+5)-'Calcul Masse Salariale'!$B$1)&lt;=0,0,(D42+5)-'Calcul Masse Salariale'!$B$1)</f>
        <v>2</v>
      </c>
      <c r="I42" s="39"/>
    </row>
    <row r="43" spans="1:23" ht="15.75" x14ac:dyDescent="0.25">
      <c r="A43" s="175"/>
      <c r="B43" s="25" t="s">
        <v>2999</v>
      </c>
      <c r="C43" s="86">
        <f>IF(ISERROR(VLOOKUP(B43,Données!$A$3:$W$2000,23,FALSE)),"",VLOOKUP(B43,Données!$A$3:$W$2000,23,FALSE))</f>
        <v>1</v>
      </c>
      <c r="D43" s="51">
        <v>2017</v>
      </c>
      <c r="E43" s="92">
        <f>IF(ISERROR(VLOOKUP(B43,Données!$A$3:$T$2000,11,FALSE)),0,VLOOKUP(B43,Données!$A$3:$T$2000,11,FALSE))</f>
        <v>894166</v>
      </c>
      <c r="F43" s="37">
        <f>VALUE(COUNTIF(Validation!$A$2:$H$64,B43))-1</f>
        <v>0</v>
      </c>
      <c r="G43" s="95">
        <f>IF(ISERROR(VLOOKUP(B43,Données!$A$3:$T$2000,12,FALSE)),0,VLOOKUP(B43,Données!$A$3:$T$2000,12,FALSE))</f>
        <v>894166</v>
      </c>
      <c r="H43" s="37">
        <f>IF(((D43+5)-'Calcul Masse Salariale'!$B$1)&lt;=0,0,(D43+5)-'Calcul Masse Salariale'!$B$1)</f>
        <v>3</v>
      </c>
      <c r="I43" s="39"/>
    </row>
    <row r="44" spans="1:23" ht="15.75" x14ac:dyDescent="0.25">
      <c r="A44" s="175"/>
      <c r="B44" s="25" t="s">
        <v>3000</v>
      </c>
      <c r="C44" s="86">
        <f>IF(ISERROR(VLOOKUP(B44,Données!$A$3:$W$2000,23,FALSE)),"",VLOOKUP(B44,Données!$A$3:$W$2000,23,FALSE))</f>
        <v>1</v>
      </c>
      <c r="D44" s="51">
        <v>2017</v>
      </c>
      <c r="E44" s="92">
        <f>IF(ISERROR(VLOOKUP(B44,Données!$A$3:$T$2000,11,FALSE)),0,VLOOKUP(B44,Données!$A$3:$T$2000,11,FALSE))</f>
        <v>1627500</v>
      </c>
      <c r="F44" s="37">
        <f>VALUE(COUNTIF(Validation!$A$2:$H$64,B44))-1</f>
        <v>0</v>
      </c>
      <c r="G44" s="95">
        <f>IF(ISERROR(VLOOKUP(B44,Données!$A$3:$T$2000,12,FALSE)),0,VLOOKUP(B44,Données!$A$3:$T$2000,12,FALSE))</f>
        <v>1627500</v>
      </c>
      <c r="H44" s="37">
        <f>IF(((D44+5)-'Calcul Masse Salariale'!$B$1)&lt;=0,0,(D44+5)-'Calcul Masse Salariale'!$B$1)</f>
        <v>3</v>
      </c>
      <c r="I44" s="39"/>
    </row>
    <row r="45" spans="1:23" ht="15.75" x14ac:dyDescent="0.25">
      <c r="A45" s="175"/>
      <c r="B45" s="25" t="s">
        <v>3001</v>
      </c>
      <c r="C45" s="86">
        <f>IF(ISERROR(VLOOKUP(B45,Données!$A$3:$W$2000,23,FALSE)),"",VLOOKUP(B45,Données!$A$3:$W$2000,23,FALSE))</f>
        <v>1</v>
      </c>
      <c r="D45" s="51">
        <v>2017</v>
      </c>
      <c r="E45" s="92">
        <f>IF(ISERROR(VLOOKUP(B45,Données!$A$3:$T$2000,11,FALSE)),0,VLOOKUP(B45,Données!$A$3:$T$2000,11,FALSE))</f>
        <v>925000</v>
      </c>
      <c r="F45" s="37">
        <f>VALUE(COUNTIF(Validation!$A$2:$H$64,B45))-1</f>
        <v>0</v>
      </c>
      <c r="G45" s="95">
        <f>IF(ISERROR(VLOOKUP(B45,Données!$A$3:$T$2000,12,FALSE)),0,VLOOKUP(B45,Données!$A$3:$T$2000,12,FALSE))</f>
        <v>925000</v>
      </c>
      <c r="H45" s="37">
        <f>IF(((D45+5)-'Calcul Masse Salariale'!$B$1)&lt;=0,0,(D45+5)-'Calcul Masse Salariale'!$B$1)</f>
        <v>3</v>
      </c>
      <c r="I45" s="39"/>
    </row>
    <row r="46" spans="1:23" ht="15.75" x14ac:dyDescent="0.25">
      <c r="A46" s="175"/>
      <c r="B46" s="25" t="s">
        <v>3002</v>
      </c>
      <c r="C46" s="86">
        <f>IF(ISERROR(VLOOKUP(B46,Données!$A$3:$W$2000,23,FALSE)),"",VLOOKUP(B46,Données!$A$3:$W$2000,23,FALSE))</f>
        <v>1</v>
      </c>
      <c r="D46" s="51">
        <v>2017</v>
      </c>
      <c r="E46" s="92">
        <f>IF(ISERROR(VLOOKUP(B46,Données!$A$3:$T$2000,11,FALSE)),0,VLOOKUP(B46,Données!$A$3:$T$2000,11,FALSE))</f>
        <v>1125000</v>
      </c>
      <c r="F46" s="37">
        <f>VALUE(COUNTIF(Validation!$A$2:$H$64,B46))-1</f>
        <v>0</v>
      </c>
      <c r="G46" s="95">
        <f>IF(ISERROR(VLOOKUP(B46,Données!$A$3:$T$2000,12,FALSE)),0,VLOOKUP(B46,Données!$A$3:$T$2000,12,FALSE))</f>
        <v>1125000</v>
      </c>
      <c r="H46" s="37">
        <f>IF(((D46+5)-'Calcul Masse Salariale'!$B$1)&lt;=0,0,(D46+5)-'Calcul Masse Salariale'!$B$1)</f>
        <v>3</v>
      </c>
      <c r="I46" s="39"/>
    </row>
    <row r="47" spans="1:23" ht="15.75" x14ac:dyDescent="0.25">
      <c r="A47" s="175"/>
      <c r="B47" s="25" t="s">
        <v>3003</v>
      </c>
      <c r="C47" s="86">
        <f>IF(ISERROR(VLOOKUP(B47,Données!$A$3:$W$2000,23,FALSE)),"",VLOOKUP(B47,Données!$A$3:$W$2000,23,FALSE))</f>
        <v>1</v>
      </c>
      <c r="D47" s="51">
        <v>2017</v>
      </c>
      <c r="E47" s="92">
        <f>IF(ISERROR(VLOOKUP(B47,Données!$A$3:$T$2000,11,FALSE)),0,VLOOKUP(B47,Données!$A$3:$T$2000,11,FALSE))</f>
        <v>863333</v>
      </c>
      <c r="F47" s="37">
        <f>VALUE(COUNTIF(Validation!$A$2:$H$64,B47))-1</f>
        <v>0</v>
      </c>
      <c r="G47" s="95">
        <f>IF(ISERROR(VLOOKUP(B47,Données!$A$3:$T$2000,12,FALSE)),0,VLOOKUP(B47,Données!$A$3:$T$2000,12,FALSE))</f>
        <v>863333</v>
      </c>
      <c r="H47" s="37">
        <f>IF(((D47+5)-'Calcul Masse Salariale'!$B$1)&lt;=0,0,(D47+5)-'Calcul Masse Salariale'!$B$1)</f>
        <v>3</v>
      </c>
      <c r="I47" s="39"/>
    </row>
    <row r="48" spans="1:23" ht="15.75" x14ac:dyDescent="0.25">
      <c r="A48" s="175"/>
      <c r="B48" s="25" t="s">
        <v>3004</v>
      </c>
      <c r="C48" s="86">
        <f>IF(ISERROR(VLOOKUP(B48,Données!$A$3:$W$2000,23,FALSE)),"",VLOOKUP(B48,Données!$A$3:$W$2000,23,FALSE))</f>
        <v>1</v>
      </c>
      <c r="D48" s="51">
        <v>2018</v>
      </c>
      <c r="E48" s="92">
        <f>IF(ISERROR(VLOOKUP(B48,Données!$A$3:$T$2000,11,FALSE)),0,VLOOKUP(B48,Données!$A$3:$T$2000,11,FALSE))</f>
        <v>1744167</v>
      </c>
      <c r="F48" s="37">
        <f>VALUE(COUNTIF(Validation!$A$2:$H$64,B48))-1</f>
        <v>0</v>
      </c>
      <c r="G48" s="95">
        <f>IF(ISERROR(VLOOKUP(B48,Données!$A$3:$T$2000,12,FALSE)),0,VLOOKUP(B48,Données!$A$3:$T$2000,12,FALSE))</f>
        <v>1744167</v>
      </c>
      <c r="H48" s="37">
        <f>IF(((D48+5)-'Calcul Masse Salariale'!$B$1)&lt;=0,0,(D48+5)-'Calcul Masse Salariale'!$B$1)</f>
        <v>4</v>
      </c>
      <c r="I48" s="39"/>
    </row>
    <row r="49" spans="1:9" ht="15.75" x14ac:dyDescent="0.25">
      <c r="A49" s="175"/>
      <c r="B49" s="90" t="s">
        <v>3005</v>
      </c>
      <c r="C49" s="86">
        <f>IF(ISERROR(VLOOKUP(B49,Données!$A$3:$W$2000,23,FALSE)),"",VLOOKUP(B49,Données!$A$3:$W$2000,23,FALSE))</f>
        <v>1</v>
      </c>
      <c r="D49" s="51">
        <v>2018</v>
      </c>
      <c r="E49" s="92">
        <f>IF(ISERROR(VLOOKUP(B49,Données!$A$3:$T$2000,11,FALSE)),0,VLOOKUP(B49,Données!$A$3:$T$2000,11,FALSE))</f>
        <v>1431667</v>
      </c>
      <c r="F49" s="37">
        <f>VALUE(COUNTIF(Validation!$A$2:$H$64,B49))-1</f>
        <v>0</v>
      </c>
      <c r="G49" s="95">
        <f>IF(ISERROR(VLOOKUP(B49,Données!$A$3:$T$2000,12,FALSE)),0,VLOOKUP(B49,Données!$A$3:$T$2000,12,FALSE))</f>
        <v>1431667</v>
      </c>
      <c r="H49" s="37">
        <f>IF(((D49+5)-'Calcul Masse Salariale'!$B$1)&lt;=0,0,(D49+5)-'Calcul Masse Salariale'!$B$1)</f>
        <v>4</v>
      </c>
      <c r="I49" s="39"/>
    </row>
    <row r="50" spans="1:9" ht="15.75" x14ac:dyDescent="0.25">
      <c r="A50" s="175"/>
      <c r="B50" s="139" t="s">
        <v>3006</v>
      </c>
      <c r="C50" s="86">
        <f>IF(ISERROR(VLOOKUP(B50,Données!$A$3:$W$2000,23,FALSE)),"",VLOOKUP(B50,Données!$A$3:$W$2000,23,FALSE))</f>
        <v>1</v>
      </c>
      <c r="D50" s="51">
        <v>2018</v>
      </c>
      <c r="E50" s="92">
        <f>IF(ISERROR(VLOOKUP(B50,Données!$A$3:$T$2000,11,FALSE)),0,VLOOKUP(B50,Données!$A$3:$T$2000,11,FALSE))</f>
        <v>1269167</v>
      </c>
      <c r="F50" s="37">
        <f>VALUE(COUNTIF(Validation!$A$2:$H$64,B50))-1</f>
        <v>0</v>
      </c>
      <c r="G50" s="95">
        <f>IF(ISERROR(VLOOKUP(B50,Données!$A$3:$T$2000,12,FALSE)),0,VLOOKUP(B50,Données!$A$3:$T$2000,12,FALSE))</f>
        <v>1269167</v>
      </c>
      <c r="H50" s="37">
        <f>IF(((D50+5)-'Calcul Masse Salariale'!$B$1)&lt;=0,0,(D50+5)-'Calcul Masse Salariale'!$B$1)</f>
        <v>4</v>
      </c>
      <c r="I50" s="39"/>
    </row>
    <row r="51" spans="1:9" ht="15.75" x14ac:dyDescent="0.25">
      <c r="A51" s="175"/>
      <c r="B51" s="91"/>
      <c r="C51" s="86" t="str">
        <f>IF(ISERROR(VLOOKUP(B51,Données!$A$3:$W$2000,23,FALSE)),"",VLOOKUP(B51,Données!$A$3:$W$2000,23,FALSE))</f>
        <v/>
      </c>
      <c r="D51" s="51"/>
      <c r="E51" s="92">
        <f>IF(ISERROR(VLOOKUP(B51,Données!$A$3:$T$2000,11,FALSE)),0,VLOOKUP(B51,Données!$A$3:$T$2000,11,FALSE))</f>
        <v>0</v>
      </c>
      <c r="F51" s="37">
        <f>VALUE(COUNTIF(Validation!$A$2:$H$64,B51))-1</f>
        <v>206</v>
      </c>
      <c r="G51" s="95">
        <f>IF(ISERROR(VLOOKUP(B51,Données!$A$3:$T$2000,12,FALSE)),0,VLOOKUP(B51,Données!$A$3:$T$2000,12,FALSE))</f>
        <v>0</v>
      </c>
      <c r="H51" s="37">
        <f>IF(((D51+5)-'Calcul Masse Salariale'!$B$1)&lt;=0,0,(D51+5)-'Calcul Masse Salariale'!$B$1)</f>
        <v>0</v>
      </c>
      <c r="I51" s="39"/>
    </row>
    <row r="52" spans="1:9" ht="15.75" x14ac:dyDescent="0.25">
      <c r="A52" s="175"/>
      <c r="B52" s="89"/>
      <c r="C52" s="86" t="str">
        <f>IF(ISERROR(VLOOKUP(B52,Données!$A$3:$W$2000,23,FALSE)),"",VLOOKUP(B52,Données!$A$3:$W$2000,23,FALSE))</f>
        <v/>
      </c>
      <c r="D52" s="51"/>
      <c r="E52" s="92">
        <f>IF(ISERROR(VLOOKUP(B52,Données!$A$3:$T$2000,11,FALSE)),0,VLOOKUP(B52,Données!$A$3:$T$2000,11,FALSE))</f>
        <v>0</v>
      </c>
      <c r="F52" s="37">
        <f>VALUE(COUNTIF(Validation!$A$2:$H$64,B52))-1</f>
        <v>206</v>
      </c>
      <c r="G52" s="95">
        <f>IF(ISERROR(VLOOKUP(B52,Données!$A$3:$T$2000,12,FALSE)),0,VLOOKUP(B52,Données!$A$3:$T$2000,12,FALSE))</f>
        <v>0</v>
      </c>
      <c r="H52" s="37">
        <f>IF(((D52+5)-'Calcul Masse Salariale'!$B$1)&lt;=0,0,(D52+5)-'Calcul Masse Salariale'!$B$1)</f>
        <v>0</v>
      </c>
      <c r="I52" s="39"/>
    </row>
    <row r="53" spans="1:9" ht="15.75" x14ac:dyDescent="0.25">
      <c r="A53" s="175"/>
      <c r="B53" s="89"/>
      <c r="C53" s="86" t="str">
        <f>IF(ISERROR(VLOOKUP(B53,Données!$A$3:$W$2000,23,FALSE)),"",VLOOKUP(B53,Données!$A$3:$W$2000,23,FALSE))</f>
        <v/>
      </c>
      <c r="D53" s="51"/>
      <c r="E53" s="92">
        <f>IF(ISERROR(VLOOKUP(B53,Données!$A$3:$T$2000,11,FALSE)),0,VLOOKUP(B53,Données!$A$3:$T$2000,11,FALSE))</f>
        <v>0</v>
      </c>
      <c r="F53" s="37">
        <f>VALUE(COUNTIF(Validation!$A$2:$H$64,B53))-1</f>
        <v>206</v>
      </c>
      <c r="G53" s="95">
        <f>IF(ISERROR(VLOOKUP(B53,Données!$A$3:$T$2000,12,FALSE)),0,VLOOKUP(B53,Données!$A$3:$T$2000,12,FALSE))</f>
        <v>0</v>
      </c>
      <c r="H53" s="37">
        <f>IF(((D53+5)-'Calcul Masse Salariale'!$B$1)&lt;=0,0,(D53+5)-'Calcul Masse Salariale'!$B$1)</f>
        <v>0</v>
      </c>
      <c r="I53" s="39"/>
    </row>
    <row r="54" spans="1:9" ht="15.75" x14ac:dyDescent="0.25">
      <c r="A54" s="175"/>
      <c r="B54" s="89"/>
      <c r="C54" s="86" t="str">
        <f>IF(ISERROR(VLOOKUP(B54,Données!$A$3:$W$2000,23,FALSE)),"",VLOOKUP(B54,Données!$A$3:$W$2000,23,FALSE))</f>
        <v/>
      </c>
      <c r="D54" s="51"/>
      <c r="E54" s="92">
        <f>IF(ISERROR(VLOOKUP(B54,Données!$A$3:$T$2000,11,FALSE)),0,VLOOKUP(B54,Données!$A$3:$T$2000,11,FALSE))</f>
        <v>0</v>
      </c>
      <c r="F54" s="37">
        <f>VALUE(COUNTIF(Validation!$A$2:$H$64,B54))-1</f>
        <v>206</v>
      </c>
      <c r="G54" s="95">
        <f>IF(ISERROR(VLOOKUP(B54,Données!$A$3:$T$2000,12,FALSE)),0,VLOOKUP(B54,Données!$A$3:$T$2000,12,FALSE))</f>
        <v>0</v>
      </c>
      <c r="H54" s="37">
        <f>IF(((D54+5)-'Calcul Masse Salariale'!$B$1)&lt;=0,0,(D54+5)-'Calcul Masse Salariale'!$B$1)</f>
        <v>0</v>
      </c>
      <c r="I54" s="39"/>
    </row>
    <row r="55" spans="1:9" ht="15.75" x14ac:dyDescent="0.25">
      <c r="A55" s="175"/>
      <c r="B55" s="89"/>
      <c r="C55" s="86" t="str">
        <f>IF(ISERROR(VLOOKUP(B55,Données!$A$3:$W$2000,23,FALSE)),"",VLOOKUP(B55,Données!$A$3:$W$2000,23,FALSE))</f>
        <v/>
      </c>
      <c r="D55" s="51"/>
      <c r="E55" s="92">
        <f>IF(ISERROR(VLOOKUP(B55,Données!$A$3:$T$2000,11,FALSE)),0,VLOOKUP(B55,Données!$A$3:$T$2000,11,FALSE))</f>
        <v>0</v>
      </c>
      <c r="F55" s="37">
        <f>VALUE(COUNTIF(Validation!$A$2:$H$64,B55))-1</f>
        <v>206</v>
      </c>
      <c r="G55" s="95">
        <f>IF(ISERROR(VLOOKUP(B55,Données!$A$3:$T$2000,12,FALSE)),0,VLOOKUP(B55,Données!$A$3:$T$2000,12,FALSE))</f>
        <v>0</v>
      </c>
      <c r="H55" s="37">
        <f>IF(((D55+5)-'Calcul Masse Salariale'!$B$1)&lt;=0,0,(D55+5)-'Calcul Masse Salariale'!$B$1)</f>
        <v>0</v>
      </c>
      <c r="I55" s="39"/>
    </row>
    <row r="56" spans="1:9" ht="15.75" x14ac:dyDescent="0.25">
      <c r="A56" s="175"/>
      <c r="B56" s="37"/>
      <c r="C56" s="86" t="str">
        <f>IF(ISERROR(VLOOKUP(B56,Données!$A$3:$W$2000,23,FALSE)),"",VLOOKUP(B56,Données!$A$3:$W$2000,23,FALSE))</f>
        <v/>
      </c>
      <c r="D56" s="37"/>
      <c r="E56" s="92">
        <f>IF(ISERROR(VLOOKUP(B56,Données!$A$3:$T$2000,11,FALSE)),0,VLOOKUP(B56,Données!$A$3:$T$2000,11,FALSE))</f>
        <v>0</v>
      </c>
      <c r="F56" s="37">
        <f>VALUE(COUNTIF(Validation!$A$2:$H$64,B56))-1</f>
        <v>206</v>
      </c>
      <c r="G56" s="95">
        <f>IF(ISERROR(VLOOKUP(B56,Données!$A$3:$T$2000,12,FALSE)),0,VLOOKUP(B56,Données!$A$3:$T$2000,12,FALSE))</f>
        <v>0</v>
      </c>
      <c r="H56" s="37">
        <f>IF(((D56+5)-'Calcul Masse Salariale'!$B$1)&lt;=0,0,(D56+5)-'Calcul Masse Salariale'!$B$1)</f>
        <v>0</v>
      </c>
      <c r="I56" s="39"/>
    </row>
    <row r="57" spans="1:9" ht="15.75" x14ac:dyDescent="0.25">
      <c r="A57" s="175"/>
      <c r="B57" s="37"/>
      <c r="C57" s="86" t="str">
        <f>IF(ISERROR(VLOOKUP(B57,Données!$A$3:$W$2000,23,FALSE)),"",VLOOKUP(B57,Données!$A$3:$W$2000,23,FALSE))</f>
        <v/>
      </c>
      <c r="D57" s="37"/>
      <c r="E57" s="92">
        <f>IF(ISERROR(VLOOKUP(B57,Données!$A$3:$T$2000,11,FALSE)),0,VLOOKUP(B57,Données!$A$3:$T$2000,11,FALSE))</f>
        <v>0</v>
      </c>
      <c r="F57" s="37">
        <f>VALUE(COUNTIF(Validation!$A$2:$H$64,B57))-1</f>
        <v>206</v>
      </c>
      <c r="G57" s="95">
        <f>IF(ISERROR(VLOOKUP(B57,Données!$A$3:$T$2000,12,FALSE)),0,VLOOKUP(B57,Données!$A$3:$T$2000,12,FALSE))</f>
        <v>0</v>
      </c>
      <c r="H57" s="37">
        <f>IF(((D57+5)-'Calcul Masse Salariale'!$B$1)&lt;=0,0,(D57+5)-'Calcul Masse Salariale'!$B$1)</f>
        <v>0</v>
      </c>
      <c r="I57" s="39"/>
    </row>
    <row r="58" spans="1:9" ht="15.75" x14ac:dyDescent="0.25">
      <c r="A58" s="175"/>
      <c r="B58" s="37"/>
      <c r="C58" s="86" t="str">
        <f>IF(ISERROR(VLOOKUP(B58,Données!$A$3:$W$2000,23,FALSE)),"",VLOOKUP(B58,Données!$A$3:$W$2000,23,FALSE))</f>
        <v/>
      </c>
      <c r="D58" s="37"/>
      <c r="E58" s="92">
        <f>IF(ISERROR(VLOOKUP(B58,Données!$A$3:$T$2000,11,FALSE)),0,VLOOKUP(B58,Données!$A$3:$T$2000,11,FALSE))</f>
        <v>0</v>
      </c>
      <c r="F58" s="37">
        <f>VALUE(COUNTIF(Validation!$A$2:$H$64,B58))-1</f>
        <v>206</v>
      </c>
      <c r="G58" s="95">
        <f>IF(ISERROR(VLOOKUP(B58,Données!$A$3:$T$2000,12,FALSE)),0,VLOOKUP(B58,Données!$A$3:$T$2000,12,FALSE))</f>
        <v>0</v>
      </c>
      <c r="H58" s="37">
        <f>IF(((D58+5)-'Calcul Masse Salariale'!$B$1)&lt;=0,0,(D58+5)-'Calcul Masse Salariale'!$B$1)</f>
        <v>0</v>
      </c>
      <c r="I58" s="39"/>
    </row>
    <row r="59" spans="1:9" ht="15.75" x14ac:dyDescent="0.25">
      <c r="A59" s="175"/>
      <c r="B59" s="37"/>
      <c r="C59" s="86" t="str">
        <f>IF(ISERROR(VLOOKUP(B59,Données!$A$3:$W$2000,23,FALSE)),"",VLOOKUP(B59,Données!$A$3:$W$2000,23,FALSE))</f>
        <v/>
      </c>
      <c r="D59" s="37"/>
      <c r="E59" s="92">
        <f>IF(ISERROR(VLOOKUP(B59,Données!$A$3:$T$2000,11,FALSE)),0,VLOOKUP(B59,Données!$A$3:$T$2000,11,FALSE))</f>
        <v>0</v>
      </c>
      <c r="F59" s="37">
        <f>VALUE(COUNTIF(Validation!$A$2:$H$64,B59))-1</f>
        <v>206</v>
      </c>
      <c r="G59" s="95">
        <f>IF(ISERROR(VLOOKUP(B59,Données!$A$3:$T$2000,12,FALSE)),0,VLOOKUP(B59,Données!$A$3:$T$2000,12,FALSE))</f>
        <v>0</v>
      </c>
      <c r="H59" s="37">
        <f>IF(((D59+5)-'Calcul Masse Salariale'!$B$1)&lt;=0,0,(D59+5)-'Calcul Masse Salariale'!$B$1)</f>
        <v>0</v>
      </c>
      <c r="I59" s="39"/>
    </row>
    <row r="60" spans="1:9" ht="15.75" x14ac:dyDescent="0.25">
      <c r="A60" s="175"/>
      <c r="B60" s="37"/>
      <c r="C60" s="86" t="str">
        <f>IF(ISERROR(VLOOKUP(B60,Données!$A$3:$W$2000,23,FALSE)),"",VLOOKUP(B60,Données!$A$3:$W$2000,23,FALSE))</f>
        <v/>
      </c>
      <c r="D60" s="37"/>
      <c r="E60" s="92">
        <f>IF(ISERROR(VLOOKUP(B60,Données!$A$3:$T$2000,11,FALSE)),0,VLOOKUP(B60,Données!$A$3:$T$2000,11,FALSE))</f>
        <v>0</v>
      </c>
      <c r="F60" s="37">
        <f>VALUE(COUNTIF(Validation!$A$2:$H$64,B60))-1</f>
        <v>206</v>
      </c>
      <c r="G60" s="95">
        <f>IF(ISERROR(VLOOKUP(B60,Données!$A$3:$T$2000,12,FALSE)),0,VLOOKUP(B60,Données!$A$3:$T$2000,12,FALSE))</f>
        <v>0</v>
      </c>
      <c r="H60" s="37">
        <f>IF(((D60+5)-'Calcul Masse Salariale'!$B$1)&lt;=0,0,(D60+5)-'Calcul Masse Salariale'!$B$1)</f>
        <v>0</v>
      </c>
      <c r="I60" s="39"/>
    </row>
    <row r="61" spans="1:9" ht="15.75" x14ac:dyDescent="0.25">
      <c r="A61" s="175"/>
      <c r="B61" s="37"/>
      <c r="C61" s="86" t="str">
        <f>IF(ISERROR(VLOOKUP(B61,Données!$A$3:$W$2000,23,FALSE)),"",VLOOKUP(B61,Données!$A$3:$W$2000,23,FALSE))</f>
        <v/>
      </c>
      <c r="D61" s="37"/>
      <c r="E61" s="92">
        <f>IF(ISERROR(VLOOKUP(B61,Données!$A$3:$T$2000,11,FALSE)),0,VLOOKUP(B61,Données!$A$3:$T$2000,11,FALSE))</f>
        <v>0</v>
      </c>
      <c r="F61" s="37">
        <f>VALUE(COUNTIF(Validation!$A$2:$H$64,B61))-1</f>
        <v>206</v>
      </c>
      <c r="G61" s="95">
        <f>IF(ISERROR(VLOOKUP(B61,Données!$A$3:$T$2000,12,FALSE)),0,VLOOKUP(B61,Données!$A$3:$T$2000,12,FALSE))</f>
        <v>0</v>
      </c>
      <c r="H61" s="37">
        <f>IF(((D61+5)-'Calcul Masse Salariale'!$B$1)&lt;=0,0,(D61+5)-'Calcul Masse Salariale'!$B$1)</f>
        <v>0</v>
      </c>
      <c r="I61" s="39"/>
    </row>
    <row r="62" spans="1:9" ht="15.75" x14ac:dyDescent="0.25">
      <c r="A62" s="175"/>
      <c r="B62" s="37"/>
      <c r="C62" s="86" t="str">
        <f>IF(ISERROR(VLOOKUP(B62,Données!$A$3:$W$2000,23,FALSE)),"",VLOOKUP(B62,Données!$A$3:$W$2000,23,FALSE))</f>
        <v/>
      </c>
      <c r="D62" s="37"/>
      <c r="E62" s="92">
        <f>IF(ISERROR(VLOOKUP(B62,Données!$A$3:$T$2000,11,FALSE)),0,VLOOKUP(B62,Données!$A$3:$T$2000,11,FALSE))</f>
        <v>0</v>
      </c>
      <c r="F62" s="37">
        <f>VALUE(COUNTIF(Validation!$A$2:$H$64,B62))-1</f>
        <v>206</v>
      </c>
      <c r="G62" s="95">
        <f>IF(ISERROR(VLOOKUP(B62,Données!$A$3:$T$2000,12,FALSE)),0,VLOOKUP(B62,Données!$A$3:$T$2000,12,FALSE))</f>
        <v>0</v>
      </c>
      <c r="H62" s="37">
        <f>IF(((D62+5)-'Calcul Masse Salariale'!$B$1)&lt;=0,0,(D62+5)-'Calcul Masse Salariale'!$B$1)</f>
        <v>0</v>
      </c>
      <c r="I62" s="39"/>
    </row>
    <row r="63" spans="1:9" ht="15.75" x14ac:dyDescent="0.25">
      <c r="A63" s="175"/>
      <c r="B63" s="37"/>
      <c r="C63" s="86" t="str">
        <f>IF(ISERROR(VLOOKUP(B63,Données!$A$3:$W$2000,23,FALSE)),"",VLOOKUP(B63,Données!$A$3:$W$2000,23,FALSE))</f>
        <v/>
      </c>
      <c r="D63" s="37"/>
      <c r="E63" s="92">
        <f>IF(ISERROR(VLOOKUP(B63,Données!$A$3:$T$2000,11,FALSE)),0,VLOOKUP(B63,Données!$A$3:$T$2000,11,FALSE))</f>
        <v>0</v>
      </c>
      <c r="F63" s="37">
        <f>VALUE(COUNTIF(Validation!$A$2:$H$64,B63))-1</f>
        <v>206</v>
      </c>
      <c r="G63" s="95">
        <f>IF(ISERROR(VLOOKUP(B63,Données!$A$3:$T$2000,12,FALSE)),0,VLOOKUP(B63,Données!$A$3:$T$2000,12,FALSE))</f>
        <v>0</v>
      </c>
      <c r="H63" s="37">
        <f>IF(((D63+5)-'Calcul Masse Salariale'!$B$1)&lt;=0,0,(D63+5)-'Calcul Masse Salariale'!$B$1)</f>
        <v>0</v>
      </c>
      <c r="I63" s="39"/>
    </row>
    <row r="64" spans="1:9" ht="15.75" x14ac:dyDescent="0.25">
      <c r="A64" s="175"/>
      <c r="B64" s="37"/>
      <c r="C64" s="86" t="str">
        <f>IF(ISERROR(VLOOKUP(B64,Données!$A$3:$W$2000,23,FALSE)),"",VLOOKUP(B64,Données!$A$3:$W$2000,23,FALSE))</f>
        <v/>
      </c>
      <c r="D64" s="37"/>
      <c r="E64" s="92">
        <f>IF(ISERROR(VLOOKUP(B64,Données!$A$3:$T$2000,11,FALSE)),0,VLOOKUP(B64,Données!$A$3:$T$2000,11,FALSE))</f>
        <v>0</v>
      </c>
      <c r="F64" s="37">
        <f>VALUE(COUNTIF(Validation!$A$2:$H$64,B64))-1</f>
        <v>206</v>
      </c>
      <c r="G64" s="95">
        <f>IF(ISERROR(VLOOKUP(B64,Données!$A$3:$T$2000,12,FALSE)),0,VLOOKUP(B64,Données!$A$3:$T$2000,12,FALSE))</f>
        <v>0</v>
      </c>
      <c r="H64" s="37">
        <f>IF(((D64+5)-'Calcul Masse Salariale'!$B$1)&lt;=0,0,(D64+5)-'Calcul Masse Salariale'!$B$1)</f>
        <v>0</v>
      </c>
      <c r="I64" s="39"/>
    </row>
    <row r="65" spans="1:9" ht="15.75" x14ac:dyDescent="0.25">
      <c r="A65" s="175"/>
      <c r="B65" s="37"/>
      <c r="C65" s="86" t="str">
        <f>IF(ISERROR(VLOOKUP(B65,Données!$A$3:$W$2000,23,FALSE)),"",VLOOKUP(B65,Données!$A$3:$W$2000,23,FALSE))</f>
        <v/>
      </c>
      <c r="D65" s="37"/>
      <c r="E65" s="92">
        <f>IF(ISERROR(VLOOKUP(B65,Données!$A$3:$T$2000,11,FALSE)),0,VLOOKUP(B65,Données!$A$3:$T$2000,11,FALSE))</f>
        <v>0</v>
      </c>
      <c r="F65" s="37">
        <f>VALUE(COUNTIF(Validation!$A$2:$H$64,B65))-1</f>
        <v>206</v>
      </c>
      <c r="G65" s="95">
        <f>IF(ISERROR(VLOOKUP(B65,Données!$A$3:$T$2000,12,FALSE)),0,VLOOKUP(B65,Données!$A$3:$T$2000,12,FALSE))</f>
        <v>0</v>
      </c>
      <c r="H65" s="37">
        <f>IF(((D65+5)-'Calcul Masse Salariale'!$B$1)&lt;=0,0,(D65+5)-'Calcul Masse Salariale'!$B$1)</f>
        <v>0</v>
      </c>
      <c r="I65" s="39"/>
    </row>
    <row r="66" spans="1:9" ht="15.75" x14ac:dyDescent="0.25">
      <c r="A66" s="175"/>
      <c r="B66" s="37"/>
      <c r="C66" s="86" t="str">
        <f>IF(ISERROR(VLOOKUP(B66,Données!$A$3:$W$2000,23,FALSE)),"",VLOOKUP(B66,Données!$A$3:$W$2000,23,FALSE))</f>
        <v/>
      </c>
      <c r="D66" s="37"/>
      <c r="E66" s="92">
        <f>IF(ISERROR(VLOOKUP(B66,Données!$A$3:$T$2000,11,FALSE)),0,VLOOKUP(B66,Données!$A$3:$T$2000,11,FALSE))</f>
        <v>0</v>
      </c>
      <c r="F66" s="37">
        <f>VALUE(COUNTIF(Validation!$A$2:$H$64,B66))-1</f>
        <v>206</v>
      </c>
      <c r="G66" s="95">
        <f>IF(ISERROR(VLOOKUP(B66,Données!$A$3:$T$2000,12,FALSE)),0,VLOOKUP(B66,Données!$A$3:$T$2000,12,FALSE))</f>
        <v>0</v>
      </c>
      <c r="H66" s="37">
        <f>IF(((D66+5)-'Calcul Masse Salariale'!$B$1)&lt;=0,0,(D66+5)-'Calcul Masse Salariale'!$B$1)</f>
        <v>0</v>
      </c>
      <c r="I66" s="39"/>
    </row>
    <row r="67" spans="1:9" ht="15.75" x14ac:dyDescent="0.25">
      <c r="A67" s="175"/>
      <c r="B67" s="37"/>
      <c r="C67" s="86" t="str">
        <f>IF(ISERROR(VLOOKUP(B67,Données!$A$3:$W$2000,23,FALSE)),"",VLOOKUP(B67,Données!$A$3:$W$2000,23,FALSE))</f>
        <v/>
      </c>
      <c r="D67" s="37"/>
      <c r="E67" s="92">
        <f>IF(ISERROR(VLOOKUP(B67,Données!$A$3:$T$2000,11,FALSE)),0,VLOOKUP(B67,Données!$A$3:$T$2000,11,FALSE))</f>
        <v>0</v>
      </c>
      <c r="F67" s="37">
        <f>VALUE(COUNTIF(Validation!$A$2:$H$64,B67))-1</f>
        <v>206</v>
      </c>
      <c r="G67" s="95">
        <f>IF(ISERROR(VLOOKUP(B67,Données!$A$3:$T$2000,12,FALSE)),0,VLOOKUP(B67,Données!$A$3:$T$2000,12,FALSE))</f>
        <v>0</v>
      </c>
      <c r="H67" s="37">
        <f>IF(((D67+5)-'Calcul Masse Salariale'!$B$1)&lt;=0,0,(D67+5)-'Calcul Masse Salariale'!$B$1)</f>
        <v>0</v>
      </c>
      <c r="I67" s="39"/>
    </row>
    <row r="68" spans="1:9" ht="15.75" x14ac:dyDescent="0.25">
      <c r="A68" s="175"/>
      <c r="B68" s="37"/>
      <c r="C68" s="86" t="str">
        <f>IF(ISERROR(VLOOKUP(B68,Données!$A$3:$W$2000,23,FALSE)),"",VLOOKUP(B68,Données!$A$3:$W$2000,23,FALSE))</f>
        <v/>
      </c>
      <c r="D68" s="37"/>
      <c r="E68" s="92">
        <f>IF(ISERROR(VLOOKUP(B68,Données!$A$3:$T$2000,11,FALSE)),0,VLOOKUP(B68,Données!$A$3:$T$2000,11,FALSE))</f>
        <v>0</v>
      </c>
      <c r="F68" s="37">
        <f>VALUE(COUNTIF(Validation!$A$2:$H$64,B68))-1</f>
        <v>206</v>
      </c>
      <c r="G68" s="95">
        <f>IF(ISERROR(VLOOKUP(B68,Données!$A$3:$T$2000,12,FALSE)),0,VLOOKUP(B68,Données!$A$3:$T$2000,12,FALSE))</f>
        <v>0</v>
      </c>
      <c r="H68" s="37">
        <f>IF(((D68+5)-'Calcul Masse Salariale'!$B$1)&lt;=0,0,(D68+5)-'Calcul Masse Salariale'!$B$1)</f>
        <v>0</v>
      </c>
      <c r="I68" s="39"/>
    </row>
    <row r="69" spans="1:9" ht="15.75" x14ac:dyDescent="0.25">
      <c r="A69" s="175"/>
      <c r="B69" s="37"/>
      <c r="C69" s="86" t="str">
        <f>IF(ISERROR(VLOOKUP(B69,Données!$A$3:$W$2000,23,FALSE)),"",VLOOKUP(B69,Données!$A$3:$W$2000,23,FALSE))</f>
        <v/>
      </c>
      <c r="D69" s="37"/>
      <c r="E69" s="92">
        <f>IF(ISERROR(VLOOKUP(B69,Données!$A$3:$T$2000,11,FALSE)),0,VLOOKUP(B69,Données!$A$3:$T$2000,11,FALSE))</f>
        <v>0</v>
      </c>
      <c r="F69" s="37">
        <f>VALUE(COUNTIF(Validation!$A$2:$H$64,B69))-1</f>
        <v>206</v>
      </c>
      <c r="G69" s="95">
        <f>IF(ISERROR(VLOOKUP(B69,Données!$A$3:$T$2000,12,FALSE)),0,VLOOKUP(B69,Données!$A$3:$T$2000,12,FALSE))</f>
        <v>0</v>
      </c>
      <c r="H69" s="37">
        <f>IF(((D69+5)-'Calcul Masse Salariale'!$B$1)&lt;=0,0,(D69+5)-'Calcul Masse Salariale'!$B$1)</f>
        <v>0</v>
      </c>
      <c r="I69" s="39"/>
    </row>
    <row r="70" spans="1:9" ht="15.75" x14ac:dyDescent="0.25">
      <c r="A70" s="175"/>
      <c r="B70" s="37"/>
      <c r="C70" s="86" t="str">
        <f>IF(ISERROR(VLOOKUP(B70,Données!$A$3:$W$2000,23,FALSE)),"",VLOOKUP(B70,Données!$A$3:$W$2000,23,FALSE))</f>
        <v/>
      </c>
      <c r="D70" s="37"/>
      <c r="E70" s="92">
        <f>IF(ISERROR(VLOOKUP(B70,Données!$A$3:$T$2000,11,FALSE)),0,VLOOKUP(B70,Données!$A$3:$T$2000,11,FALSE))</f>
        <v>0</v>
      </c>
      <c r="F70" s="37">
        <f>VALUE(COUNTIF(Validation!$A$2:$H$64,B70))-1</f>
        <v>206</v>
      </c>
      <c r="G70" s="95">
        <f>IF(ISERROR(VLOOKUP(B70,Données!$A$3:$T$2000,12,FALSE)),0,VLOOKUP(B70,Données!$A$3:$T$2000,12,FALSE))</f>
        <v>0</v>
      </c>
      <c r="H70" s="37">
        <f>IF(((D70+5)-'Calcul Masse Salariale'!$B$1)&lt;=0,0,(D70+5)-'Calcul Masse Salariale'!$B$1)</f>
        <v>0</v>
      </c>
      <c r="I70" s="39"/>
    </row>
    <row r="71" spans="1:9" ht="15.75" x14ac:dyDescent="0.25">
      <c r="A71" s="175"/>
      <c r="B71" s="37"/>
      <c r="C71" s="86" t="str">
        <f>IF(ISERROR(VLOOKUP(B71,Données!$A$3:$W$2000,23,FALSE)),"",VLOOKUP(B71,Données!$A$3:$W$2000,23,FALSE))</f>
        <v/>
      </c>
      <c r="D71" s="37"/>
      <c r="E71" s="92">
        <f>IF(ISERROR(VLOOKUP(B71,Données!$A$3:$T$2000,11,FALSE)),0,VLOOKUP(B71,Données!$A$3:$T$2000,11,FALSE))</f>
        <v>0</v>
      </c>
      <c r="F71" s="37">
        <f>VALUE(COUNTIF(Validation!$A$2:$H$64,B71))-1</f>
        <v>206</v>
      </c>
      <c r="G71" s="95">
        <f>IF(ISERROR(VLOOKUP(B71,Données!$A$3:$T$2000,12,FALSE)),0,VLOOKUP(B71,Données!$A$3:$T$2000,12,FALSE))</f>
        <v>0</v>
      </c>
      <c r="H71" s="37">
        <f>IF(((D71+5)-'Calcul Masse Salariale'!$B$1)&lt;=0,0,(D71+5)-'Calcul Masse Salariale'!$B$1)</f>
        <v>0</v>
      </c>
      <c r="I71" s="39"/>
    </row>
    <row r="72" spans="1:9" ht="15.75" x14ac:dyDescent="0.25">
      <c r="A72" s="175"/>
      <c r="B72" s="37"/>
      <c r="C72" s="86" t="str">
        <f>IF(ISERROR(VLOOKUP(B72,Données!$A$3:$W$2000,23,FALSE)),"",VLOOKUP(B72,Données!$A$3:$W$2000,23,FALSE))</f>
        <v/>
      </c>
      <c r="D72" s="37"/>
      <c r="E72" s="92">
        <f>IF(ISERROR(VLOOKUP(B72,Données!$A$3:$T$2000,11,FALSE)),0,VLOOKUP(B72,Données!$A$3:$T$2000,11,FALSE))</f>
        <v>0</v>
      </c>
      <c r="F72" s="37">
        <f>VALUE(COUNTIF(Validation!$A$2:$H$64,B72))-1</f>
        <v>206</v>
      </c>
      <c r="G72" s="95">
        <f>IF(ISERROR(VLOOKUP(B72,Données!$A$3:$T$2000,12,FALSE)),0,VLOOKUP(B72,Données!$A$3:$T$2000,12,FALSE))</f>
        <v>0</v>
      </c>
      <c r="H72" s="37">
        <f>IF(((D72+5)-'Calcul Masse Salariale'!$B$1)&lt;=0,0,(D72+5)-'Calcul Masse Salariale'!$B$1)</f>
        <v>0</v>
      </c>
      <c r="I72" s="39"/>
    </row>
    <row r="73" spans="1:9" ht="15.75" x14ac:dyDescent="0.25">
      <c r="A73" s="175"/>
      <c r="B73" s="37"/>
      <c r="C73" s="86" t="str">
        <f>IF(ISERROR(VLOOKUP(B73,Données!$A$3:$W$2000,23,FALSE)),"",VLOOKUP(B73,Données!$A$3:$W$2000,23,FALSE))</f>
        <v/>
      </c>
      <c r="D73" s="37"/>
      <c r="E73" s="92">
        <f>IF(ISERROR(VLOOKUP(B73,Données!$A$3:$T$2000,11,FALSE)),0,VLOOKUP(B73,Données!$A$3:$T$2000,11,FALSE))</f>
        <v>0</v>
      </c>
      <c r="F73" s="37">
        <f>VALUE(COUNTIF(Validation!$A$2:$H$64,B73))-1</f>
        <v>206</v>
      </c>
      <c r="G73" s="95">
        <f>IF(ISERROR(VLOOKUP(B73,Données!$A$3:$T$2000,12,FALSE)),0,VLOOKUP(B73,Données!$A$3:$T$2000,12,FALSE))</f>
        <v>0</v>
      </c>
      <c r="H73" s="37">
        <f>IF(((D73+5)-'Calcul Masse Salariale'!$B$1)&lt;=0,0,(D73+5)-'Calcul Masse Salariale'!$B$1)</f>
        <v>0</v>
      </c>
      <c r="I73" s="39"/>
    </row>
    <row r="74" spans="1:9" x14ac:dyDescent="0.25">
      <c r="A74" s="28"/>
      <c r="C74" s="62"/>
      <c r="E74" s="92"/>
      <c r="F74" s="100"/>
      <c r="G74" s="64"/>
      <c r="I74" s="39"/>
    </row>
    <row r="75" spans="1:9" x14ac:dyDescent="0.25">
      <c r="A75" s="28"/>
      <c r="I75" s="39"/>
    </row>
    <row r="76" spans="1:9" x14ac:dyDescent="0.25">
      <c r="A76" s="28"/>
    </row>
    <row r="77" spans="1:9" x14ac:dyDescent="0.25">
      <c r="A77" s="28"/>
    </row>
    <row r="78" spans="1:9" x14ac:dyDescent="0.25">
      <c r="A78" s="28"/>
    </row>
    <row r="79" spans="1:9" x14ac:dyDescent="0.25">
      <c r="A79" s="28"/>
    </row>
  </sheetData>
  <mergeCells count="14">
    <mergeCell ref="F36:H36"/>
    <mergeCell ref="A39:A73"/>
    <mergeCell ref="A21:A22"/>
    <mergeCell ref="A23:A30"/>
    <mergeCell ref="A31:D31"/>
    <mergeCell ref="A32:D32"/>
    <mergeCell ref="A35:A36"/>
    <mergeCell ref="C36:D36"/>
    <mergeCell ref="A15:A20"/>
    <mergeCell ref="A1:B1"/>
    <mergeCell ref="O1:W1"/>
    <mergeCell ref="A2:A14"/>
    <mergeCell ref="O2:Q2"/>
    <mergeCell ref="R2:T2"/>
  </mergeCells>
  <conditionalFormatting sqref="F3:F30">
    <cfRule type="iconSet" priority="6">
      <iconSet iconSet="3Symbols" showValue="0" reverse="1">
        <cfvo type="percent" val="0"/>
        <cfvo type="num" val="0.5" gte="0"/>
        <cfvo type="num" val="1"/>
      </iconSet>
    </cfRule>
  </conditionalFormatting>
  <conditionalFormatting sqref="G3:G30">
    <cfRule type="expression" dxfId="5" priority="4">
      <formula>(E3&lt;&gt;G3)</formula>
    </cfRule>
  </conditionalFormatting>
  <conditionalFormatting sqref="F35">
    <cfRule type="iconSet" priority="3">
      <iconSet iconSet="3Symbols" showValue="0" reverse="1">
        <cfvo type="percent" val="0"/>
        <cfvo type="num" val="0.5" gte="0"/>
        <cfvo type="num" val="1"/>
      </iconSet>
    </cfRule>
  </conditionalFormatting>
  <conditionalFormatting sqref="F49:F73">
    <cfRule type="iconSet" priority="7">
      <iconSet iconSet="3Flags" showValue="0">
        <cfvo type="percent" val="0"/>
        <cfvo type="num" val="1"/>
        <cfvo type="num" val="2"/>
      </iconSet>
    </cfRule>
  </conditionalFormatting>
  <conditionalFormatting sqref="F39:F48">
    <cfRule type="iconSet" priority="8">
      <iconSet iconSet="3Flags" showValue="0">
        <cfvo type="percent" val="0"/>
        <cfvo type="num" val="1"/>
        <cfvo type="num" val="2"/>
      </iconSet>
    </cfRule>
  </conditionalFormatting>
  <conditionalFormatting sqref="G39:G73">
    <cfRule type="expression" dxfId="4" priority="1">
      <formula>(E39&lt;&gt;G39)</formula>
    </cfRule>
  </conditionalFormatting>
  <dataValidations count="5">
    <dataValidation type="list" allowBlank="1" showInputMessage="1" showErrorMessage="1" sqref="L2:L8 L10:L33 U4:U73">
      <formula1>Liste_poolers</formula1>
    </dataValidation>
    <dataValidation type="list" allowBlank="1" showInputMessage="1" showErrorMessage="1" sqref="J2:J8 J10:J32 S4:S73 P4:P73">
      <formula1>Liste_ronde</formula1>
    </dataValidation>
    <dataValidation type="list" allowBlank="1" showInputMessage="1" showErrorMessage="1" sqref="D39:D73 K2:K8 T4:T74 Q4:Q73 K10:K32">
      <formula1>Liste_année</formula1>
    </dataValidation>
    <dataValidation type="list" allowBlank="1" showInputMessage="1" showErrorMessage="1" sqref="N4:N74">
      <formula1>Statut_echange</formula1>
    </dataValidation>
    <dataValidation type="list" allowBlank="1" showInputMessage="1" sqref="B3:B30 B35 B39:B73 P74:Q74 R4:R74 S74 U74 O4:O74">
      <formula1>Liste_joueurs</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5" id="{D8F25683-8E02-4BB5-AD44-917D0964199F}">
            <x14:iconSet iconSet="3Stars" showValue="0" custom="1">
              <x14:cfvo type="percent">
                <xm:f>0</xm:f>
              </x14:cfvo>
              <x14:cfvo type="num">
                <xm:f>0</xm:f>
              </x14:cfvo>
              <x14:cfvo type="num">
                <xm:f>1</xm:f>
              </x14:cfvo>
              <x14:cfIcon iconSet="NoIcons" iconId="0"/>
              <x14:cfIcon iconSet="NoIcons" iconId="0"/>
              <x14:cfIcon iconSet="3Stars" iconId="2"/>
            </x14:iconSet>
          </x14:cfRule>
          <xm:sqref>C3:C30</xm:sqref>
        </x14:conditionalFormatting>
        <x14:conditionalFormatting xmlns:xm="http://schemas.microsoft.com/office/excel/2006/main">
          <x14:cfRule type="iconSet" priority="2" id="{21AD37A8-0C53-490F-A0CA-29CDE6CCC82E}">
            <x14:iconSet iconSet="3Stars" showValue="0" custom="1">
              <x14:cfvo type="percent">
                <xm:f>0</xm:f>
              </x14:cfvo>
              <x14:cfvo type="num">
                <xm:f>0</xm:f>
              </x14:cfvo>
              <x14:cfvo type="num">
                <xm:f>1</xm:f>
              </x14:cfvo>
              <x14:cfIcon iconSet="NoIcons" iconId="0"/>
              <x14:cfIcon iconSet="NoIcons" iconId="0"/>
              <x14:cfIcon iconSet="3Stars" iconId="2"/>
            </x14:iconSet>
          </x14:cfRule>
          <xm:sqref>C39:C73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0"/>
  <dimension ref="A1:AB79"/>
  <sheetViews>
    <sheetView tabSelected="1" zoomScale="85" zoomScaleNormal="85" workbookViewId="0">
      <selection activeCell="B47" sqref="B47"/>
    </sheetView>
  </sheetViews>
  <sheetFormatPr baseColWidth="10" defaultColWidth="11.42578125" defaultRowHeight="15" x14ac:dyDescent="0.25"/>
  <cols>
    <col min="1" max="1" width="12.42578125" style="40" customWidth="1"/>
    <col min="2" max="2" width="32.85546875" style="40" customWidth="1"/>
    <col min="3" max="3" width="4" style="51" bestFit="1" customWidth="1"/>
    <col min="4" max="4" width="13.140625" style="40" bestFit="1" customWidth="1"/>
    <col min="5" max="5" width="25.7109375" style="40" bestFit="1" customWidth="1"/>
    <col min="6" max="6" width="15.42578125" style="57" bestFit="1" customWidth="1"/>
    <col min="7" max="7" width="23.7109375" style="40" bestFit="1" customWidth="1"/>
    <col min="8" max="8" width="11.28515625" style="40" customWidth="1"/>
    <col min="9" max="9" width="2" style="40" customWidth="1"/>
    <col min="10" max="10" width="13.5703125" style="40" bestFit="1" customWidth="1"/>
    <col min="11" max="11" width="6.85546875" style="40" bestFit="1" customWidth="1"/>
    <col min="12" max="12" width="12.42578125" style="40" bestFit="1" customWidth="1"/>
    <col min="13" max="13" width="2" style="39" customWidth="1"/>
    <col min="14" max="14" width="12.85546875" style="40" customWidth="1"/>
    <col min="15" max="15" width="25.7109375" style="40" customWidth="1"/>
    <col min="16" max="16" width="6" style="40" bestFit="1" customWidth="1"/>
    <col min="17" max="17" width="6.85546875" style="40" bestFit="1" customWidth="1"/>
    <col min="18" max="18" width="25.7109375" style="40" customWidth="1"/>
    <col min="19" max="19" width="6" style="40" bestFit="1" customWidth="1"/>
    <col min="20" max="20" width="6.85546875" style="40" bestFit="1" customWidth="1"/>
    <col min="21" max="21" width="25.7109375" style="40" customWidth="1"/>
    <col min="22" max="23" width="18" style="40" customWidth="1"/>
    <col min="24" max="16384" width="11.42578125" style="40"/>
  </cols>
  <sheetData>
    <row r="1" spans="1:28" ht="21.75" thickBot="1" x14ac:dyDescent="0.4">
      <c r="A1" s="165" t="s">
        <v>41</v>
      </c>
      <c r="B1" s="165"/>
      <c r="C1" s="144"/>
      <c r="D1" s="144" t="s">
        <v>167</v>
      </c>
      <c r="E1" s="81">
        <f>SUM(E3:E30)</f>
        <v>129932331</v>
      </c>
      <c r="F1" s="144" t="s">
        <v>168</v>
      </c>
      <c r="G1" s="81">
        <f>E32</f>
        <v>-27932331</v>
      </c>
      <c r="H1" s="38"/>
      <c r="I1" s="39"/>
      <c r="J1" s="146" t="s">
        <v>59</v>
      </c>
      <c r="K1" s="146" t="s">
        <v>3012</v>
      </c>
      <c r="L1" s="146" t="s">
        <v>3014</v>
      </c>
      <c r="N1" s="39"/>
      <c r="O1" s="166" t="s">
        <v>45</v>
      </c>
      <c r="P1" s="166"/>
      <c r="Q1" s="166"/>
      <c r="R1" s="166"/>
      <c r="S1" s="166"/>
      <c r="T1" s="166"/>
      <c r="U1" s="166"/>
      <c r="V1" s="166"/>
      <c r="W1" s="166"/>
      <c r="X1" s="58"/>
    </row>
    <row r="2" spans="1:28" ht="30" x14ac:dyDescent="0.3">
      <c r="A2" s="167" t="s">
        <v>38</v>
      </c>
      <c r="B2" s="41" t="s">
        <v>36</v>
      </c>
      <c r="C2" s="41" t="s">
        <v>348</v>
      </c>
      <c r="D2" s="7" t="s">
        <v>2795</v>
      </c>
      <c r="E2" s="42" t="s">
        <v>1071</v>
      </c>
      <c r="F2" s="43" t="s">
        <v>169</v>
      </c>
      <c r="G2" s="44" t="s">
        <v>2568</v>
      </c>
      <c r="H2" s="45" t="s">
        <v>2314</v>
      </c>
      <c r="I2" s="39"/>
      <c r="J2" s="28" t="s">
        <v>172</v>
      </c>
      <c r="K2" s="28">
        <v>2019</v>
      </c>
      <c r="L2" s="28" t="s">
        <v>2328</v>
      </c>
      <c r="N2" s="39"/>
      <c r="O2" s="174" t="s">
        <v>3018</v>
      </c>
      <c r="P2" s="174"/>
      <c r="Q2" s="174"/>
      <c r="R2" s="174" t="s">
        <v>3019</v>
      </c>
      <c r="S2" s="174"/>
      <c r="T2" s="174"/>
      <c r="U2" s="145"/>
      <c r="V2" s="145"/>
      <c r="W2" s="145"/>
    </row>
    <row r="3" spans="1:28" ht="20.25" customHeight="1" x14ac:dyDescent="0.25">
      <c r="A3" s="167"/>
      <c r="B3" s="31" t="s">
        <v>2829</v>
      </c>
      <c r="C3" s="86">
        <f>IF(ISERROR(VLOOKUP(B3,Données!$A$3:$W$2000,23,FALSE)),"",VLOOKUP(B3,Données!$A$3:$W$2000,23,FALSE))</f>
        <v>0</v>
      </c>
      <c r="D3" s="47">
        <f>IF(ISERROR(VLOOKUP(B3,Données!$A$3:$K$2000,9,FALSE)),"",VLOOKUP(B3,Données!$A$3:$K$2000,9,FALSE))</f>
        <v>22</v>
      </c>
      <c r="E3" s="48">
        <f>IF(ISERROR(VLOOKUP(B3,Données!$A$3:$T$2000,11,FALSE)),0,VLOOKUP(B3,Données!$A$3:$T$2000,11,FALSE))</f>
        <v>0</v>
      </c>
      <c r="F3" s="49">
        <f>VALUE(COUNTIF(Validation!$A$2:$H$64,B3))-1</f>
        <v>0</v>
      </c>
      <c r="G3" s="95">
        <f>IF(ISERROR(VLOOKUP(B3,Données!$A$3:$T$2000,12,FALSE)),0,VLOOKUP(B3,Données!$A$3:$T$2000,12,FALSE))</f>
        <v>0</v>
      </c>
      <c r="H3" s="50">
        <f>IF(ISERROR(VLOOKUP(B3,Données!$A$3:$T$2000,20,FALSE)),0,VLOOKUP(B3,Données!$A$3:$T$2000,20,FALSE))</f>
        <v>0</v>
      </c>
      <c r="I3" s="39"/>
      <c r="J3" s="75" t="s">
        <v>174</v>
      </c>
      <c r="K3" s="75">
        <v>2019</v>
      </c>
      <c r="L3" s="28" t="s">
        <v>49</v>
      </c>
      <c r="N3" s="46" t="s">
        <v>106</v>
      </c>
      <c r="O3" s="149" t="s">
        <v>53</v>
      </c>
      <c r="P3" s="149" t="s">
        <v>3017</v>
      </c>
      <c r="Q3" s="149" t="s">
        <v>3012</v>
      </c>
      <c r="R3" s="150" t="s">
        <v>53</v>
      </c>
      <c r="S3" s="150" t="s">
        <v>3017</v>
      </c>
      <c r="T3" s="150" t="s">
        <v>3012</v>
      </c>
      <c r="U3" s="152" t="s">
        <v>3013</v>
      </c>
      <c r="V3" s="151" t="s">
        <v>46</v>
      </c>
      <c r="W3" s="151" t="s">
        <v>55</v>
      </c>
    </row>
    <row r="4" spans="1:28" ht="20.25" customHeight="1" x14ac:dyDescent="0.25">
      <c r="A4" s="167"/>
      <c r="B4" s="6" t="s">
        <v>2830</v>
      </c>
      <c r="C4" s="86">
        <f>IF(ISERROR(VLOOKUP(B4,Données!$A$3:$W$2000,23,FALSE)),"",VLOOKUP(B4,Données!$A$3:$W$2000,23,FALSE))</f>
        <v>0</v>
      </c>
      <c r="D4" s="47">
        <f>IF(ISERROR(VLOOKUP(B4,Données!$A$3:$K$2000,9,FALSE)),"",VLOOKUP(B4,Données!$A$3:$K$2000,9,FALSE))</f>
        <v>26</v>
      </c>
      <c r="E4" s="48">
        <f>IF(ISERROR(VLOOKUP(B4,Données!$A$3:$T$2000,11,FALSE)),0,VLOOKUP(B4,Données!$A$3:$T$2000,11,FALSE))</f>
        <v>9500000</v>
      </c>
      <c r="F4" s="49">
        <f>VALUE(COUNTIF(Validation!$A$2:$H$64,B4))-1</f>
        <v>0</v>
      </c>
      <c r="G4" s="95">
        <f>IF(ISERROR(VLOOKUP(B4,Données!$A$3:$T$2000,12,FALSE)),0,VLOOKUP(B4,Données!$A$3:$T$2000,12,FALSE))</f>
        <v>9500000</v>
      </c>
      <c r="H4" s="50">
        <f>IF(ISERROR(VLOOKUP(B4,Données!$A$3:$T$2000,20,FALSE)),0,VLOOKUP(B4,Données!$A$3:$T$2000,20,FALSE))</f>
        <v>7</v>
      </c>
      <c r="I4" s="39"/>
      <c r="J4" s="75"/>
      <c r="K4" s="75"/>
      <c r="L4" s="28"/>
      <c r="O4" s="61"/>
      <c r="P4" s="61"/>
      <c r="Q4" s="61"/>
      <c r="R4" s="63"/>
      <c r="S4" s="88"/>
      <c r="T4" s="88"/>
      <c r="U4" s="88"/>
      <c r="V4" s="60"/>
      <c r="W4" s="60" t="str">
        <f>IF(V4="","",V4+7)</f>
        <v/>
      </c>
    </row>
    <row r="5" spans="1:28" ht="20.25" customHeight="1" thickBot="1" x14ac:dyDescent="0.3">
      <c r="A5" s="167"/>
      <c r="B5" s="6" t="s">
        <v>2831</v>
      </c>
      <c r="C5" s="86">
        <f>IF(ISERROR(VLOOKUP(B5,Données!$A$3:$W$2000,23,FALSE)),"",VLOOKUP(B5,Données!$A$3:$W$2000,23,FALSE))</f>
        <v>0</v>
      </c>
      <c r="D5" s="47">
        <f>IF(ISERROR(VLOOKUP(B5,Données!$A$3:$K$2000,9,FALSE)),"",VLOOKUP(B5,Données!$A$3:$K$2000,9,FALSE))</f>
        <v>31</v>
      </c>
      <c r="E5" s="48">
        <f>IF(ISERROR(VLOOKUP(B5,Données!$A$3:$T$2000,11,FALSE)),0,VLOOKUP(B5,Données!$A$3:$T$2000,11,FALSE))</f>
        <v>6125000</v>
      </c>
      <c r="F5" s="49">
        <f>VALUE(COUNTIF(Validation!$A$2:$H$64,B5))-1</f>
        <v>0</v>
      </c>
      <c r="G5" s="95">
        <f>IF(ISERROR(VLOOKUP(B5,Données!$A$3:$T$2000,12,FALSE)),0,VLOOKUP(B5,Données!$A$3:$T$2000,12,FALSE))</f>
        <v>6125000</v>
      </c>
      <c r="H5" s="50">
        <f>IF(ISERROR(VLOOKUP(B5,Données!$A$3:$T$2000,20,FALSE)),0,VLOOKUP(B5,Données!$A$3:$T$2000,20,FALSE))</f>
        <v>6</v>
      </c>
      <c r="I5" s="39"/>
      <c r="J5" s="75"/>
      <c r="K5" s="75"/>
      <c r="L5" s="28"/>
      <c r="O5" s="28"/>
      <c r="P5" s="28"/>
      <c r="Q5" s="28"/>
      <c r="R5" s="61"/>
      <c r="S5" s="61"/>
      <c r="T5" s="61"/>
      <c r="U5" s="61"/>
      <c r="V5" s="60"/>
      <c r="W5" s="60" t="str">
        <f t="shared" ref="W5:W38" si="0">IF(V5="","",V5+7)</f>
        <v/>
      </c>
    </row>
    <row r="6" spans="1:28" ht="20.25" customHeight="1" thickBot="1" x14ac:dyDescent="0.3">
      <c r="A6" s="167"/>
      <c r="B6" s="31" t="s">
        <v>2832</v>
      </c>
      <c r="C6" s="86">
        <f>IF(ISERROR(VLOOKUP(B6,Données!$A$3:$W$2000,23,FALSE)),"",VLOOKUP(B6,Données!$A$3:$W$2000,23,FALSE))</f>
        <v>0</v>
      </c>
      <c r="D6" s="47">
        <f>IF(ISERROR(VLOOKUP(B6,Données!$A$3:$K$2000,9,FALSE)),"",VLOOKUP(B6,Données!$A$3:$K$2000,9,FALSE))</f>
        <v>23</v>
      </c>
      <c r="E6" s="48">
        <f>IF(ISERROR(VLOOKUP(B6,Données!$A$3:$T$2000,11,FALSE)),0,VLOOKUP(B6,Données!$A$3:$T$2000,11,FALSE))</f>
        <v>6666666</v>
      </c>
      <c r="F6" s="49">
        <f>VALUE(COUNTIF(Validation!$A$2:$H$64,B6))-1</f>
        <v>0</v>
      </c>
      <c r="G6" s="95">
        <f>IF(ISERROR(VLOOKUP(B6,Données!$A$3:$T$2000,12,FALSE)),0,VLOOKUP(B6,Données!$A$3:$T$2000,12,FALSE))</f>
        <v>6666666</v>
      </c>
      <c r="H6" s="50">
        <f>IF(ISERROR(VLOOKUP(B6,Données!$A$3:$T$2000,20,FALSE)),0,VLOOKUP(B6,Données!$A$3:$T$2000,20,FALSE))</f>
        <v>4</v>
      </c>
      <c r="I6" s="39"/>
      <c r="J6" s="75"/>
      <c r="K6" s="75"/>
      <c r="L6" s="28"/>
      <c r="N6" s="28"/>
      <c r="O6" s="28"/>
      <c r="P6" s="28"/>
      <c r="Q6" s="28"/>
      <c r="R6" s="28"/>
      <c r="S6" s="28"/>
      <c r="T6" s="28"/>
      <c r="U6" s="28"/>
      <c r="V6" s="60"/>
      <c r="W6" s="60" t="str">
        <f t="shared" si="0"/>
        <v/>
      </c>
      <c r="AB6" s="134"/>
    </row>
    <row r="7" spans="1:28" ht="20.25" customHeight="1" x14ac:dyDescent="0.25">
      <c r="A7" s="167"/>
      <c r="B7" s="31" t="s">
        <v>4919</v>
      </c>
      <c r="C7" s="86">
        <f>IF(ISERROR(VLOOKUP(B7,Données!$A$3:$W$2000,23,FALSE)),"",VLOOKUP(B7,Données!$A$3:$W$2000,23,FALSE))</f>
        <v>0</v>
      </c>
      <c r="D7" s="47">
        <f>IF(ISERROR(VLOOKUP(B7,Données!$A$3:$K$2000,9,FALSE)),"",VLOOKUP(B7,Données!$A$3:$K$2000,9,FALSE))</f>
        <v>24</v>
      </c>
      <c r="E7" s="48">
        <f>IF(ISERROR(VLOOKUP(B7,Données!$A$3:$T$2000,11,FALSE)),0,VLOOKUP(B7,Données!$A$3:$T$2000,11,FALSE))</f>
        <v>3250000</v>
      </c>
      <c r="F7" s="49">
        <f>VALUE(COUNTIF(Validation!$A$2:$H$64,B7))-1</f>
        <v>0</v>
      </c>
      <c r="G7" s="95">
        <f>IF(ISERROR(VLOOKUP(B7,Données!$A$3:$T$2000,12,FALSE)),0,VLOOKUP(B7,Données!$A$3:$T$2000,12,FALSE))</f>
        <v>3250000</v>
      </c>
      <c r="H7" s="50">
        <f>IF(ISERROR(VLOOKUP(B7,Données!$A$3:$T$2000,20,FALSE)),0,VLOOKUP(B7,Données!$A$3:$T$2000,20,FALSE))</f>
        <v>2</v>
      </c>
      <c r="I7" s="39"/>
      <c r="N7" s="28"/>
      <c r="O7" s="28"/>
      <c r="P7" s="28"/>
      <c r="Q7" s="28"/>
      <c r="V7" s="60"/>
      <c r="W7" s="60" t="str">
        <f t="shared" si="0"/>
        <v/>
      </c>
      <c r="X7" s="99"/>
      <c r="Y7" s="99"/>
      <c r="AB7" s="28"/>
    </row>
    <row r="8" spans="1:28" ht="20.25" customHeight="1" x14ac:dyDescent="0.25">
      <c r="A8" s="167"/>
      <c r="B8" s="31" t="s">
        <v>2833</v>
      </c>
      <c r="C8" s="86">
        <f>IF(ISERROR(VLOOKUP(B8,Données!$A$3:$W$2000,23,FALSE)),"",VLOOKUP(B8,Données!$A$3:$W$2000,23,FALSE))</f>
        <v>0</v>
      </c>
      <c r="D8" s="47">
        <f>IF(ISERROR(VLOOKUP(B8,Données!$A$3:$K$2000,9,FALSE)),"",VLOOKUP(B8,Données!$A$3:$K$2000,9,FALSE))</f>
        <v>22</v>
      </c>
      <c r="E8" s="48">
        <f>IF(ISERROR(VLOOKUP(B8,Données!$A$3:$T$2000,11,FALSE)),0,VLOOKUP(B8,Données!$A$3:$T$2000,11,FALSE))</f>
        <v>8454000</v>
      </c>
      <c r="F8" s="49">
        <f>VALUE(COUNTIF(Validation!$A$2:$H$64,B8))-1</f>
        <v>0</v>
      </c>
      <c r="G8" s="95">
        <f>IF(ISERROR(VLOOKUP(B8,Données!$A$3:$T$2000,12,FALSE)),0,VLOOKUP(B8,Données!$A$3:$T$2000,12,FALSE))</f>
        <v>8454000</v>
      </c>
      <c r="H8" s="50">
        <f>IF(ISERROR(VLOOKUP(B8,Données!$A$3:$T$2000,20,FALSE)),0,VLOOKUP(B8,Données!$A$3:$T$2000,20,FALSE))</f>
        <v>5</v>
      </c>
      <c r="I8" s="39"/>
      <c r="N8" s="99"/>
      <c r="R8" s="28"/>
      <c r="S8" s="28"/>
      <c r="T8" s="28"/>
      <c r="U8" s="28"/>
      <c r="V8" s="60"/>
      <c r="W8" s="60" t="str">
        <f t="shared" si="0"/>
        <v/>
      </c>
      <c r="AB8" s="28"/>
    </row>
    <row r="9" spans="1:28" ht="20.25" customHeight="1" x14ac:dyDescent="0.25">
      <c r="A9" s="167"/>
      <c r="B9" s="31" t="s">
        <v>4920</v>
      </c>
      <c r="C9" s="86">
        <f>IF(ISERROR(VLOOKUP(B9,Données!$A$3:$W$2000,23,FALSE)),"",VLOOKUP(B9,Données!$A$3:$W$2000,23,FALSE))</f>
        <v>0</v>
      </c>
      <c r="D9" s="47">
        <f>IF(ISERROR(VLOOKUP(B9,Données!$A$3:$K$2000,9,FALSE)),"",VLOOKUP(B9,Données!$A$3:$K$2000,9,FALSE))</f>
        <v>23</v>
      </c>
      <c r="E9" s="48">
        <f>IF(ISERROR(VLOOKUP(B9,Données!$A$3:$T$2000,11,FALSE)),0,VLOOKUP(B9,Données!$A$3:$T$2000,11,FALSE))</f>
        <v>4750000</v>
      </c>
      <c r="F9" s="49">
        <f>VALUE(COUNTIF(Validation!$A$2:$H$64,B9))-1</f>
        <v>0</v>
      </c>
      <c r="G9" s="95">
        <f>IF(ISERROR(VLOOKUP(B9,Données!$A$3:$T$2000,12,FALSE)),0,VLOOKUP(B9,Données!$A$3:$T$2000,12,FALSE))</f>
        <v>4750000</v>
      </c>
      <c r="H9" s="50">
        <f>IF(ISERROR(VLOOKUP(B9,Données!$A$3:$T$2000,20,FALSE)),0,VLOOKUP(B9,Données!$A$3:$T$2000,20,FALSE))</f>
        <v>7</v>
      </c>
      <c r="I9" s="39"/>
      <c r="J9" s="147" t="s">
        <v>60</v>
      </c>
      <c r="K9" s="147" t="s">
        <v>3012</v>
      </c>
      <c r="L9" s="147" t="s">
        <v>3013</v>
      </c>
      <c r="O9" s="28"/>
      <c r="P9" s="28"/>
      <c r="Q9" s="28"/>
      <c r="R9" s="28"/>
      <c r="S9" s="28"/>
      <c r="T9" s="28"/>
      <c r="U9" s="28"/>
      <c r="V9" s="60"/>
      <c r="W9" s="60" t="str">
        <f>IF(V9="","",V9+7)</f>
        <v/>
      </c>
    </row>
    <row r="10" spans="1:28" ht="20.25" customHeight="1" x14ac:dyDescent="0.25">
      <c r="A10" s="167"/>
      <c r="B10" s="31" t="s">
        <v>2834</v>
      </c>
      <c r="C10" s="86">
        <f>IF(ISERROR(VLOOKUP(B10,Données!$A$3:$W$2000,23,FALSE)),"",VLOOKUP(B10,Données!$A$3:$W$2000,23,FALSE))</f>
        <v>0</v>
      </c>
      <c r="D10" s="47">
        <f>IF(ISERROR(VLOOKUP(B10,Données!$A$3:$K$2000,9,FALSE)),"",VLOOKUP(B10,Données!$A$3:$K$2000,9,FALSE))</f>
        <v>34</v>
      </c>
      <c r="E10" s="48">
        <f>IF(ISERROR(VLOOKUP(B10,Données!$A$3:$T$2000,11,FALSE)),0,VLOOKUP(B10,Données!$A$3:$T$2000,11,FALSE))</f>
        <v>3250000</v>
      </c>
      <c r="F10" s="49">
        <f>VALUE(COUNTIF(Validation!$A$2:$H$64,B10))-1</f>
        <v>0</v>
      </c>
      <c r="G10" s="95">
        <f>IF(ISERROR(VLOOKUP(B10,Données!$A$3:$T$2000,12,FALSE)),0,VLOOKUP(B10,Données!$A$3:$T$2000,12,FALSE))</f>
        <v>3250000</v>
      </c>
      <c r="H10" s="50">
        <f>IF(ISERROR(VLOOKUP(B10,Données!$A$3:$T$2000,20,FALSE)),0,VLOOKUP(B10,Données!$A$3:$T$2000,20,FALSE))</f>
        <v>2</v>
      </c>
      <c r="I10" s="39"/>
      <c r="J10" t="s">
        <v>3010</v>
      </c>
      <c r="K10">
        <v>2019</v>
      </c>
      <c r="L10" s="40" t="s">
        <v>47</v>
      </c>
      <c r="O10" s="28"/>
      <c r="P10" s="28"/>
      <c r="Q10" s="28"/>
      <c r="V10" s="60"/>
      <c r="W10" s="60" t="str">
        <f>IF(V10="","",V10+7)</f>
        <v/>
      </c>
    </row>
    <row r="11" spans="1:28" ht="20.25" customHeight="1" x14ac:dyDescent="0.25">
      <c r="A11" s="167"/>
      <c r="B11" s="31" t="s">
        <v>4921</v>
      </c>
      <c r="C11" s="86">
        <f>IF(ISERROR(VLOOKUP(B11,Données!$A$3:$W$2000,23,FALSE)),"",VLOOKUP(B11,Données!$A$3:$W$2000,23,FALSE))</f>
        <v>0</v>
      </c>
      <c r="D11" s="47">
        <f>IF(ISERROR(VLOOKUP(B11,Données!$A$3:$K$2000,9,FALSE)),"",VLOOKUP(B11,Données!$A$3:$K$2000,9,FALSE))</f>
        <v>27</v>
      </c>
      <c r="E11" s="48">
        <f>IF(ISERROR(VLOOKUP(B11,Données!$A$3:$T$2000,11,FALSE)),0,VLOOKUP(B11,Données!$A$3:$T$2000,11,FALSE))</f>
        <v>7500000</v>
      </c>
      <c r="F11" s="49">
        <f>VALUE(COUNTIF(Validation!$A$2:$H$64,B11))-1</f>
        <v>0</v>
      </c>
      <c r="G11" s="95">
        <f>IF(ISERROR(VLOOKUP(B11,Données!$A$3:$T$2000,12,FALSE)),0,VLOOKUP(B11,Données!$A$3:$T$2000,12,FALSE))</f>
        <v>7500000</v>
      </c>
      <c r="H11" s="50">
        <f>IF(ISERROR(VLOOKUP(B11,Données!$A$3:$T$2000,20,FALSE)),0,VLOOKUP(B11,Données!$A$3:$T$2000,20,FALSE))</f>
        <v>4</v>
      </c>
      <c r="I11" s="39"/>
      <c r="J11" t="s">
        <v>172</v>
      </c>
      <c r="K11">
        <v>2019</v>
      </c>
      <c r="L11" s="40" t="s">
        <v>2328</v>
      </c>
      <c r="O11" s="28"/>
      <c r="P11" s="28"/>
      <c r="Q11" s="28"/>
      <c r="R11" s="28"/>
      <c r="S11" s="28"/>
      <c r="T11" s="28"/>
      <c r="U11" s="28"/>
      <c r="V11" s="60"/>
      <c r="W11" s="60" t="str">
        <f>IF(V11="","",V11+7)</f>
        <v/>
      </c>
    </row>
    <row r="12" spans="1:28" ht="20.25" customHeight="1" x14ac:dyDescent="0.25">
      <c r="A12" s="167"/>
      <c r="B12" s="31" t="s">
        <v>2842</v>
      </c>
      <c r="C12" s="86">
        <f>IF(ISERROR(VLOOKUP(B12,Données!$A$3:$W$2000,23,FALSE)),"",VLOOKUP(B12,Données!$A$3:$W$2000,23,FALSE))</f>
        <v>0</v>
      </c>
      <c r="D12" s="47">
        <f>IF(ISERROR(VLOOKUP(B12,Données!$A$3:$K$2000,9,FALSE)),"",VLOOKUP(B12,Données!$A$3:$K$2000,9,FALSE))</f>
        <v>32</v>
      </c>
      <c r="E12" s="48">
        <f>IF(ISERROR(VLOOKUP(B12,Données!$A$3:$T$2000,11,FALSE)),0,VLOOKUP(B12,Données!$A$3:$T$2000,11,FALSE))</f>
        <v>8250000</v>
      </c>
      <c r="F12" s="49">
        <f>VALUE(COUNTIF(Validation!$A$2:$H$64,B12))-1</f>
        <v>0</v>
      </c>
      <c r="G12" s="95">
        <f>IF(ISERROR(VLOOKUP(B12,Données!$A$3:$T$2000,12,FALSE)),0,VLOOKUP(B12,Données!$A$3:$T$2000,12,FALSE))</f>
        <v>8250000</v>
      </c>
      <c r="H12" s="50">
        <f>IF(ISERROR(VLOOKUP(B12,Données!$A$3:$T$2000,20,FALSE)),0,VLOOKUP(B12,Données!$A$3:$T$2000,20,FALSE))</f>
        <v>5</v>
      </c>
      <c r="I12" s="39"/>
      <c r="J12" s="28" t="s">
        <v>172</v>
      </c>
      <c r="K12" s="28">
        <v>2019</v>
      </c>
      <c r="L12" s="40" t="s">
        <v>47</v>
      </c>
      <c r="O12" s="28"/>
      <c r="P12" s="28"/>
      <c r="Q12" s="28"/>
      <c r="R12" s="28"/>
      <c r="S12" s="28"/>
      <c r="T12" s="28"/>
      <c r="U12" s="28"/>
      <c r="V12" s="60"/>
      <c r="W12" s="60" t="str">
        <f>IF(V12="","",V12+7)</f>
        <v/>
      </c>
    </row>
    <row r="13" spans="1:28" ht="20.25" customHeight="1" x14ac:dyDescent="0.25">
      <c r="A13" s="167"/>
      <c r="B13" s="31" t="s">
        <v>4922</v>
      </c>
      <c r="C13" s="86">
        <f>IF(ISERROR(VLOOKUP(B13,Données!$A$3:$W$2000,23,FALSE)),"",VLOOKUP(B13,Données!$A$3:$W$2000,23,FALSE))</f>
        <v>0</v>
      </c>
      <c r="D13" s="47">
        <f>IF(ISERROR(VLOOKUP(B13,Données!$A$3:$K$2000,9,FALSE)),"",VLOOKUP(B13,Données!$A$3:$K$2000,9,FALSE))</f>
        <v>24</v>
      </c>
      <c r="E13" s="48">
        <f>IF(ISERROR(VLOOKUP(B13,Données!$A$3:$T$2000,11,FALSE)),0,VLOOKUP(B13,Données!$A$3:$T$2000,11,FALSE))</f>
        <v>6000000</v>
      </c>
      <c r="F13" s="49">
        <f>VALUE(COUNTIF(Validation!$A$2:$H$64,B13))-1</f>
        <v>0</v>
      </c>
      <c r="G13" s="95">
        <f>IF(ISERROR(VLOOKUP(B13,Données!$A$3:$T$2000,12,FALSE)),0,VLOOKUP(B13,Données!$A$3:$T$2000,12,FALSE))</f>
        <v>6000000</v>
      </c>
      <c r="H13" s="50">
        <f>IF(ISERROR(VLOOKUP(B13,Données!$A$3:$T$2000,20,FALSE)),0,VLOOKUP(B13,Données!$A$3:$T$2000,20,FALSE))</f>
        <v>5</v>
      </c>
      <c r="I13" s="39"/>
      <c r="J13" s="28" t="s">
        <v>174</v>
      </c>
      <c r="K13" s="28">
        <v>2019</v>
      </c>
      <c r="L13" s="40" t="s">
        <v>49</v>
      </c>
      <c r="O13" s="28"/>
      <c r="P13" s="28"/>
      <c r="Q13" s="28"/>
      <c r="R13" s="28"/>
      <c r="S13" s="28"/>
      <c r="T13" s="28"/>
      <c r="U13" s="28"/>
      <c r="V13" s="60"/>
      <c r="W13" s="60" t="str">
        <f>IF(V13="","",V13+7)</f>
        <v/>
      </c>
    </row>
    <row r="14" spans="1:28" ht="20.25" customHeight="1" x14ac:dyDescent="0.25">
      <c r="A14" s="168"/>
      <c r="B14" s="30" t="s">
        <v>2843</v>
      </c>
      <c r="C14" s="87">
        <f>IF(ISERROR(VLOOKUP(B14,Données!$A$3:$W$2000,23,FALSE)),"",VLOOKUP(B14,Données!$A$3:$W$2000,23,FALSE))</f>
        <v>0</v>
      </c>
      <c r="D14" s="52">
        <f>IF(ISERROR(VLOOKUP(B14,Données!$A$3:$K$2000,9,FALSE)),"",VLOOKUP(B14,Données!$A$3:$K$2000,9,FALSE))</f>
        <v>24</v>
      </c>
      <c r="E14" s="53">
        <f>IF(ISERROR(VLOOKUP(B14,Données!$A$3:$T$2000,11,FALSE)),0,VLOOKUP(B14,Données!$A$3:$T$2000,11,FALSE))</f>
        <v>6375000</v>
      </c>
      <c r="F14" s="54">
        <f>VALUE(COUNTIF(Validation!$A$2:$H$64,B14))-1</f>
        <v>0</v>
      </c>
      <c r="G14" s="96">
        <f>IF(ISERROR(VLOOKUP(B14,Données!$A$3:$T$2000,12,FALSE)),0,VLOOKUP(B14,Données!$A$3:$T$2000,12,FALSE))</f>
        <v>6375000</v>
      </c>
      <c r="H14" s="55">
        <f>IF(ISERROR(VLOOKUP(B14,Données!$A$3:$T$2000,20,FALSE)),0,VLOOKUP(B14,Données!$A$3:$T$2000,20,FALSE))</f>
        <v>4</v>
      </c>
      <c r="I14" s="39"/>
      <c r="J14" s="28" t="s">
        <v>174</v>
      </c>
      <c r="K14" s="28">
        <v>2019</v>
      </c>
      <c r="L14" s="40" t="s">
        <v>47</v>
      </c>
      <c r="O14" s="28"/>
      <c r="P14" s="28"/>
      <c r="Q14" s="28"/>
      <c r="R14" s="28"/>
      <c r="S14" s="28"/>
      <c r="T14" s="28"/>
      <c r="U14" s="28"/>
      <c r="V14" s="60"/>
      <c r="W14" s="60" t="str">
        <f t="shared" si="0"/>
        <v/>
      </c>
    </row>
    <row r="15" spans="1:28" ht="20.25" customHeight="1" x14ac:dyDescent="0.25">
      <c r="A15" s="169" t="s">
        <v>39</v>
      </c>
      <c r="B15" s="8" t="s">
        <v>2835</v>
      </c>
      <c r="C15" s="86">
        <f>IF(ISERROR(VLOOKUP(B15,Données!$A$3:$W$2000,23,FALSE)),"",VLOOKUP(B15,Données!$A$3:$W$2000,23,FALSE))</f>
        <v>0</v>
      </c>
      <c r="D15" s="47">
        <f>IF(ISERROR(VLOOKUP(B15,Données!$A$3:$K$2000,9,FALSE)),"",VLOOKUP(B15,Données!$A$3:$K$2000,9,FALSE))</f>
        <v>29</v>
      </c>
      <c r="E15" s="48">
        <f>IF(ISERROR(VLOOKUP(B15,Données!$A$3:$T$2000,11,FALSE)),0,VLOOKUP(B15,Données!$A$3:$T$2000,11,FALSE))</f>
        <v>11500000</v>
      </c>
      <c r="F15" s="49">
        <f>VALUE(COUNTIF(Validation!$A$2:$H$64,B15))-1</f>
        <v>0</v>
      </c>
      <c r="G15" s="95">
        <f>IF(ISERROR(VLOOKUP(B15,Données!$A$3:$T$2000,12,FALSE)),0,VLOOKUP(B15,Données!$A$3:$T$2000,12,FALSE))</f>
        <v>11500000</v>
      </c>
      <c r="H15" s="50">
        <f>IF(ISERROR(VLOOKUP(B15,Données!$A$3:$T$2000,20,FALSE)),0,VLOOKUP(B15,Données!$A$3:$T$2000,20,FALSE))</f>
        <v>7</v>
      </c>
      <c r="I15" s="39"/>
      <c r="O15" s="28"/>
      <c r="P15" s="28"/>
      <c r="Q15" s="28"/>
      <c r="R15" s="28"/>
      <c r="S15" s="28"/>
      <c r="T15" s="28"/>
      <c r="U15" s="28"/>
      <c r="V15" s="60"/>
      <c r="W15" s="60" t="str">
        <f t="shared" si="0"/>
        <v/>
      </c>
    </row>
    <row r="16" spans="1:28" ht="20.25" customHeight="1" x14ac:dyDescent="0.25">
      <c r="A16" s="170"/>
      <c r="B16" s="6" t="s">
        <v>2836</v>
      </c>
      <c r="C16" s="86">
        <f>IF(ISERROR(VLOOKUP(B16,Données!$A$3:$W$2000,23,FALSE)),"",VLOOKUP(B16,Données!$A$3:$W$2000,23,FALSE))</f>
        <v>0</v>
      </c>
      <c r="D16" s="47">
        <f>IF(ISERROR(VLOOKUP(B16,Données!$A$3:$K$2000,9,FALSE)),"",VLOOKUP(B16,Données!$A$3:$K$2000,9,FALSE))</f>
        <v>34</v>
      </c>
      <c r="E16" s="48">
        <f>IF(ISERROR(VLOOKUP(B16,Données!$A$3:$T$2000,11,FALSE)),0,VLOOKUP(B16,Données!$A$3:$T$2000,11,FALSE))</f>
        <v>8000000</v>
      </c>
      <c r="F16" s="49">
        <f>VALUE(COUNTIF(Validation!$A$2:$H$64,B16))-1</f>
        <v>0</v>
      </c>
      <c r="G16" s="95">
        <f>IF(ISERROR(VLOOKUP(B16,Données!$A$3:$T$2000,12,FALSE)),0,VLOOKUP(B16,Données!$A$3:$T$2000,12,FALSE))</f>
        <v>8000000</v>
      </c>
      <c r="H16" s="50">
        <f>IF(ISERROR(VLOOKUP(B16,Données!$A$3:$T$2000,20,FALSE)),0,VLOOKUP(B16,Données!$A$3:$T$2000,20,FALSE))</f>
        <v>6</v>
      </c>
      <c r="I16" s="39"/>
      <c r="O16" s="28"/>
      <c r="P16" s="28"/>
      <c r="Q16" s="28"/>
      <c r="R16" s="28"/>
      <c r="S16" s="28"/>
      <c r="T16" s="28"/>
      <c r="U16" s="28"/>
      <c r="V16" s="60"/>
      <c r="W16" s="60" t="str">
        <f t="shared" si="0"/>
        <v/>
      </c>
    </row>
    <row r="17" spans="1:23" ht="20.25" customHeight="1" x14ac:dyDescent="0.25">
      <c r="A17" s="170"/>
      <c r="B17" s="31" t="s">
        <v>4923</v>
      </c>
      <c r="C17" s="86">
        <f>IF(ISERROR(VLOOKUP(B17,Données!$A$3:$W$2000,23,FALSE)),"",VLOOKUP(B17,Données!$A$3:$W$2000,23,FALSE))</f>
        <v>0</v>
      </c>
      <c r="D17" s="47">
        <f>IF(ISERROR(VLOOKUP(B17,Données!$A$3:$K$2000,9,FALSE)),"",VLOOKUP(B17,Données!$A$3:$K$2000,9,FALSE))</f>
        <v>24</v>
      </c>
      <c r="E17" s="48">
        <f>IF(ISERROR(VLOOKUP(B17,Données!$A$3:$T$2000,11,FALSE)),0,VLOOKUP(B17,Données!$A$3:$T$2000,11,FALSE))</f>
        <v>5400000</v>
      </c>
      <c r="F17" s="49">
        <f>VALUE(COUNTIF(Validation!$A$2:$H$64,B17))-1</f>
        <v>0</v>
      </c>
      <c r="G17" s="95">
        <f>IF(ISERROR(VLOOKUP(B17,Données!$A$3:$T$2000,12,FALSE)),0,VLOOKUP(B17,Données!$A$3:$T$2000,12,FALSE))</f>
        <v>5400000</v>
      </c>
      <c r="H17" s="50">
        <f>IF(ISERROR(VLOOKUP(B17,Données!$A$3:$T$2000,20,FALSE)),0,VLOOKUP(B17,Données!$A$3:$T$2000,20,FALSE))</f>
        <v>3</v>
      </c>
      <c r="I17" s="39"/>
      <c r="J17" s="28"/>
      <c r="K17" s="28"/>
      <c r="O17" s="28"/>
      <c r="P17" s="28"/>
      <c r="Q17" s="28"/>
      <c r="R17" s="28"/>
      <c r="S17" s="28"/>
      <c r="T17" s="28"/>
      <c r="U17" s="28"/>
      <c r="V17" s="60"/>
      <c r="W17" s="60" t="str">
        <f t="shared" si="0"/>
        <v/>
      </c>
    </row>
    <row r="18" spans="1:23" ht="20.25" customHeight="1" x14ac:dyDescent="0.25">
      <c r="A18" s="170"/>
      <c r="B18" s="31" t="s">
        <v>4924</v>
      </c>
      <c r="C18" s="86">
        <f>IF(ISERROR(VLOOKUP(B18,Données!$A$3:$W$2000,23,FALSE)),"",VLOOKUP(B18,Données!$A$3:$W$2000,23,FALSE))</f>
        <v>0</v>
      </c>
      <c r="D18" s="47">
        <f>IF(ISERROR(VLOOKUP(B18,Données!$A$3:$K$2000,9,FALSE)),"",VLOOKUP(B18,Données!$A$3:$K$2000,9,FALSE))</f>
        <v>26</v>
      </c>
      <c r="E18" s="48">
        <f>IF(ISERROR(VLOOKUP(B18,Données!$A$3:$T$2000,11,FALSE)),0,VLOOKUP(B18,Données!$A$3:$T$2000,11,FALSE))</f>
        <v>3875000</v>
      </c>
      <c r="F18" s="49">
        <f>VALUE(COUNTIF(Validation!$A$2:$H$64,B18))-1</f>
        <v>0</v>
      </c>
      <c r="G18" s="95">
        <f>IF(ISERROR(VLOOKUP(B18,Données!$A$3:$T$2000,12,FALSE)),0,VLOOKUP(B18,Données!$A$3:$T$2000,12,FALSE))</f>
        <v>3875000</v>
      </c>
      <c r="H18" s="50">
        <f>IF(ISERROR(VLOOKUP(B18,Données!$A$3:$T$2000,20,FALSE)),0,VLOOKUP(B18,Données!$A$3:$T$2000,20,FALSE))</f>
        <v>3</v>
      </c>
      <c r="I18" s="56"/>
      <c r="O18" s="28"/>
      <c r="P18" s="28"/>
      <c r="Q18" s="28"/>
      <c r="R18" s="28"/>
      <c r="S18" s="28"/>
      <c r="T18" s="28"/>
      <c r="U18" s="28"/>
      <c r="V18" s="60"/>
      <c r="W18" s="60" t="str">
        <f t="shared" si="0"/>
        <v/>
      </c>
    </row>
    <row r="19" spans="1:23" ht="20.25" customHeight="1" x14ac:dyDescent="0.25">
      <c r="A19" s="170"/>
      <c r="B19" s="31" t="s">
        <v>2837</v>
      </c>
      <c r="C19" s="86">
        <f>IF(ISERROR(VLOOKUP(B19,Données!$A$3:$W$2000,23,FALSE)),"",VLOOKUP(B19,Données!$A$3:$W$2000,23,FALSE))</f>
        <v>0</v>
      </c>
      <c r="D19" s="47">
        <f>IF(ISERROR(VLOOKUP(B19,Données!$A$3:$K$2000,9,FALSE)),"",VLOOKUP(B19,Données!$A$3:$K$2000,9,FALSE))</f>
        <v>24</v>
      </c>
      <c r="E19" s="48">
        <f>IF(ISERROR(VLOOKUP(B19,Données!$A$3:$T$2000,11,FALSE)),0,VLOOKUP(B19,Données!$A$3:$T$2000,11,FALSE))</f>
        <v>3150000</v>
      </c>
      <c r="F19" s="49">
        <f>VALUE(COUNTIF(Validation!$A$2:$H$64,B19))-1</f>
        <v>0</v>
      </c>
      <c r="G19" s="95">
        <f>IF(ISERROR(VLOOKUP(B19,Données!$A$3:$T$2000,12,FALSE)),0,VLOOKUP(B19,Données!$A$3:$T$2000,12,FALSE))</f>
        <v>0</v>
      </c>
      <c r="H19" s="50">
        <f>IF(ISERROR(VLOOKUP(B19,Données!$A$3:$T$2000,20,FALSE)),0,VLOOKUP(B19,Données!$A$3:$T$2000,20,FALSE))</f>
        <v>1</v>
      </c>
      <c r="I19" s="56"/>
      <c r="O19" s="28"/>
      <c r="P19" s="28"/>
      <c r="Q19" s="28"/>
      <c r="R19" s="28"/>
      <c r="S19" s="28"/>
      <c r="T19" s="28"/>
      <c r="U19" s="28"/>
      <c r="V19" s="60"/>
      <c r="W19" s="60" t="str">
        <f t="shared" si="0"/>
        <v/>
      </c>
    </row>
    <row r="20" spans="1:23" ht="20.25" customHeight="1" x14ac:dyDescent="0.25">
      <c r="A20" s="171"/>
      <c r="B20" s="16" t="s">
        <v>4925</v>
      </c>
      <c r="C20" s="87">
        <f>IF(ISERROR(VLOOKUP(B20,Données!$A$3:$W$2000,23,FALSE)),"",VLOOKUP(B20,Données!$A$3:$W$2000,23,FALSE))</f>
        <v>0</v>
      </c>
      <c r="D20" s="52">
        <f>IF(ISERROR(VLOOKUP(B20,Données!$A$3:$K$2000,9,FALSE)),"",VLOOKUP(B20,Données!$A$3:$K$2000,9,FALSE))</f>
        <v>27</v>
      </c>
      <c r="E20" s="53">
        <f>IF(ISERROR(VLOOKUP(B20,Données!$A$3:$T$2000,11,FALSE)),0,VLOOKUP(B20,Données!$A$3:$T$2000,11,FALSE))</f>
        <v>4250000</v>
      </c>
      <c r="F20" s="54">
        <f>VALUE(COUNTIF(Validation!$A$2:$H$64,B20))-1</f>
        <v>0</v>
      </c>
      <c r="G20" s="96">
        <f>IF(ISERROR(VLOOKUP(B20,Données!$A$3:$T$2000,12,FALSE)),0,VLOOKUP(B20,Données!$A$3:$T$2000,12,FALSE))</f>
        <v>4250000</v>
      </c>
      <c r="H20" s="55">
        <f>IF(ISERROR(VLOOKUP(B20,Données!$A$3:$T$2000,20,FALSE)),0,VLOOKUP(B20,Données!$A$3:$T$2000,20,FALSE))</f>
        <v>3</v>
      </c>
      <c r="I20" s="56"/>
      <c r="O20" s="28"/>
      <c r="P20" s="28"/>
      <c r="Q20" s="28"/>
      <c r="R20" s="28"/>
      <c r="S20" s="28"/>
      <c r="T20" s="28"/>
      <c r="U20" s="28"/>
      <c r="V20" s="60"/>
      <c r="W20" s="60" t="str">
        <f t="shared" si="0"/>
        <v/>
      </c>
    </row>
    <row r="21" spans="1:23" ht="20.25" customHeight="1" x14ac:dyDescent="0.25">
      <c r="A21" s="172" t="s">
        <v>40</v>
      </c>
      <c r="B21" s="6" t="s">
        <v>2838</v>
      </c>
      <c r="C21" s="86">
        <f>IF(ISERROR(VLOOKUP(B21,Données!$A$3:$W$2000,23,FALSE)),"",VLOOKUP(B21,Données!$A$3:$W$2000,23,FALSE))</f>
        <v>0</v>
      </c>
      <c r="D21" s="47">
        <f>IF(ISERROR(VLOOKUP(B21,Données!$A$3:$K$2000,9,FALSE)),"",VLOOKUP(B21,Données!$A$3:$K$2000,9,FALSE))</f>
        <v>26</v>
      </c>
      <c r="E21" s="48">
        <f>IF(ISERROR(VLOOKUP(B21,Données!$A$3:$T$2000,11,FALSE)),0,VLOOKUP(B21,Données!$A$3:$T$2000,11,FALSE))</f>
        <v>6400000</v>
      </c>
      <c r="F21" s="49">
        <f>VALUE(COUNTIF(Validation!$A$2:$H$64,B21))-1</f>
        <v>0</v>
      </c>
      <c r="G21" s="95">
        <f>IF(ISERROR(VLOOKUP(B21,Données!$A$3:$T$2000,12,FALSE)),0,VLOOKUP(B21,Données!$A$3:$T$2000,12,FALSE))</f>
        <v>6400000</v>
      </c>
      <c r="H21" s="50">
        <f>IF(ISERROR(VLOOKUP(B21,Données!$A$3:$T$2000,20,FALSE)),0,VLOOKUP(B21,Données!$A$3:$T$2000,20,FALSE))</f>
        <v>7</v>
      </c>
      <c r="I21" s="39"/>
      <c r="O21" s="28"/>
      <c r="P21" s="28"/>
      <c r="Q21" s="28"/>
      <c r="R21" s="28"/>
      <c r="S21" s="28"/>
      <c r="T21" s="28"/>
      <c r="U21" s="28"/>
      <c r="V21" s="60"/>
      <c r="W21" s="60" t="str">
        <f t="shared" si="0"/>
        <v/>
      </c>
    </row>
    <row r="22" spans="1:23" ht="20.25" customHeight="1" x14ac:dyDescent="0.25">
      <c r="A22" s="173"/>
      <c r="B22" s="16" t="s">
        <v>2839</v>
      </c>
      <c r="C22" s="87">
        <f>IF(ISERROR(VLOOKUP(B22,Données!$A$3:$W$2000,23,FALSE)),"",VLOOKUP(B22,Données!$A$3:$W$2000,23,FALSE))</f>
        <v>0</v>
      </c>
      <c r="D22" s="52">
        <f>IF(ISERROR(VLOOKUP(B22,Données!$A$3:$K$2000,9,FALSE)),"",VLOOKUP(B22,Données!$A$3:$K$2000,9,FALSE))</f>
        <v>32</v>
      </c>
      <c r="E22" s="53">
        <f>IF(ISERROR(VLOOKUP(B22,Données!$A$3:$T$2000,11,FALSE)),0,VLOOKUP(B22,Données!$A$3:$T$2000,11,FALSE))</f>
        <v>4916666</v>
      </c>
      <c r="F22" s="54">
        <f>VALUE(COUNTIF(Validation!$A$2:$H$64,B22))-1</f>
        <v>0</v>
      </c>
      <c r="G22" s="96">
        <f>IF(ISERROR(VLOOKUP(B22,Données!$A$3:$T$2000,12,FALSE)),0,VLOOKUP(B22,Données!$A$3:$T$2000,12,FALSE))</f>
        <v>4916666</v>
      </c>
      <c r="H22" s="55">
        <f>IF(ISERROR(VLOOKUP(B22,Données!$A$3:$T$2000,20,FALSE)),0,VLOOKUP(B22,Données!$A$3:$T$2000,20,FALSE))</f>
        <v>4</v>
      </c>
      <c r="I22" s="39"/>
      <c r="O22" s="28"/>
      <c r="P22" s="28"/>
      <c r="Q22" s="28"/>
      <c r="R22" s="28"/>
      <c r="S22" s="28"/>
      <c r="T22" s="28"/>
      <c r="U22" s="28"/>
      <c r="V22" s="60"/>
      <c r="W22" s="60" t="str">
        <f t="shared" si="0"/>
        <v/>
      </c>
    </row>
    <row r="23" spans="1:23" ht="20.25" customHeight="1" x14ac:dyDescent="0.25">
      <c r="A23" s="176" t="s">
        <v>42</v>
      </c>
      <c r="B23" s="31" t="s">
        <v>4926</v>
      </c>
      <c r="C23" s="86">
        <f>IF(ISERROR(VLOOKUP(B23,Données!$A$3:$W$2000,23,FALSE)),"",VLOOKUP(B23,Données!$A$3:$W$2000,23,FALSE))</f>
        <v>1</v>
      </c>
      <c r="D23" s="47">
        <f>IF(ISERROR(VLOOKUP(B23,Données!$A$3:$K$2000,9,FALSE)),"",VLOOKUP(B23,Données!$A$3:$K$2000,9,FALSE))</f>
        <v>19</v>
      </c>
      <c r="E23" s="48">
        <f>IF(ISERROR(VLOOKUP(B23,Données!$A$3:$T$2000,11,FALSE)),0,VLOOKUP(B23,Données!$A$3:$T$2000,11,FALSE))</f>
        <v>1244166</v>
      </c>
      <c r="F23" s="49">
        <f>VALUE(COUNTIF(Validation!$A$2:$H$64,B23))-1</f>
        <v>0</v>
      </c>
      <c r="G23" s="95">
        <f>IF(ISERROR(VLOOKUP(B23,Données!$A$3:$T$2000,12,FALSE)),0,VLOOKUP(B23,Données!$A$3:$T$2000,12,FALSE))</f>
        <v>1244166</v>
      </c>
      <c r="H23" s="50">
        <f>IF(ISERROR(VLOOKUP(B23,Données!$A$3:$T$2000,20,FALSE)),0,VLOOKUP(B23,Données!$A$3:$T$2000,20,FALSE))</f>
        <v>2</v>
      </c>
      <c r="I23" s="39"/>
      <c r="O23" s="28"/>
      <c r="P23" s="28"/>
      <c r="Q23" s="28"/>
      <c r="R23" s="28"/>
      <c r="S23" s="28"/>
      <c r="T23" s="28"/>
      <c r="U23" s="28"/>
      <c r="V23" s="60"/>
      <c r="W23" s="60" t="str">
        <f t="shared" si="0"/>
        <v/>
      </c>
    </row>
    <row r="24" spans="1:23" ht="20.25" customHeight="1" x14ac:dyDescent="0.25">
      <c r="A24" s="177"/>
      <c r="B24" s="31" t="s">
        <v>2840</v>
      </c>
      <c r="C24" s="86">
        <f>IF(ISERROR(VLOOKUP(B24,Données!$A$3:$W$2000,23,FALSE)),"",VLOOKUP(B24,Données!$A$3:$W$2000,23,FALSE))</f>
        <v>0</v>
      </c>
      <c r="D24" s="47">
        <f>IF(ISERROR(VLOOKUP(B24,Données!$A$3:$K$2000,9,FALSE)),"",VLOOKUP(B24,Données!$A$3:$K$2000,9,FALSE))</f>
        <v>23</v>
      </c>
      <c r="E24" s="48">
        <f>IF(ISERROR(VLOOKUP(B24,Données!$A$3:$T$2000,11,FALSE)),0,VLOOKUP(B24,Données!$A$3:$T$2000,11,FALSE))</f>
        <v>0</v>
      </c>
      <c r="F24" s="49">
        <f>VALUE(COUNTIF(Validation!$A$2:$H$64,B24))-1</f>
        <v>0</v>
      </c>
      <c r="G24" s="95">
        <f>IF(ISERROR(VLOOKUP(B24,Données!$A$3:$T$2000,12,FALSE)),0,VLOOKUP(B24,Données!$A$3:$T$2000,12,FALSE))</f>
        <v>0</v>
      </c>
      <c r="H24" s="50">
        <f>IF(ISERROR(VLOOKUP(B24,Données!$A$3:$T$2000,20,FALSE)),0,VLOOKUP(B24,Données!$A$3:$T$2000,20,FALSE))</f>
        <v>0</v>
      </c>
      <c r="I24" s="39"/>
      <c r="R24" s="28"/>
      <c r="S24" s="28"/>
      <c r="T24" s="28"/>
      <c r="U24" s="28"/>
      <c r="V24" s="60"/>
      <c r="W24" s="60" t="str">
        <f t="shared" si="0"/>
        <v/>
      </c>
    </row>
    <row r="25" spans="1:23" ht="20.25" customHeight="1" x14ac:dyDescent="0.25">
      <c r="A25" s="177"/>
      <c r="B25" s="31" t="s">
        <v>4927</v>
      </c>
      <c r="C25" s="86">
        <f>IF(ISERROR(VLOOKUP(B25,Données!$A$3:$W$2000,23,FALSE)),"",VLOOKUP(B25,Données!$A$3:$W$2000,23,FALSE))</f>
        <v>1</v>
      </c>
      <c r="D25" s="47">
        <f>IF(ISERROR(VLOOKUP(B25,Données!$A$3:$K$2000,9,FALSE)),"",VLOOKUP(B25,Données!$A$3:$K$2000,9,FALSE))</f>
        <v>22</v>
      </c>
      <c r="E25" s="48">
        <f>IF(ISERROR(VLOOKUP(B25,Données!$A$3:$T$2000,11,FALSE)),0,VLOOKUP(B25,Données!$A$3:$T$2000,11,FALSE))</f>
        <v>1075833</v>
      </c>
      <c r="F25" s="49">
        <f>VALUE(COUNTIF(Validation!$A$2:$H$64,B25))-1</f>
        <v>0</v>
      </c>
      <c r="G25" s="95">
        <f>IF(ISERROR(VLOOKUP(B25,Données!$A$3:$T$2000,12,FALSE)),0,VLOOKUP(B25,Données!$A$3:$T$2000,12,FALSE))</f>
        <v>0</v>
      </c>
      <c r="H25" s="50">
        <f>IF(ISERROR(VLOOKUP(B25,Données!$A$3:$T$2000,20,FALSE)),0,VLOOKUP(B25,Données!$A$3:$T$2000,20,FALSE))</f>
        <v>1</v>
      </c>
      <c r="I25" s="39"/>
      <c r="R25" s="28"/>
      <c r="S25" s="28"/>
      <c r="T25" s="28"/>
      <c r="U25" s="28"/>
      <c r="V25" s="60"/>
      <c r="W25" s="60" t="str">
        <f t="shared" si="0"/>
        <v/>
      </c>
    </row>
    <row r="26" spans="1:23" ht="20.25" customHeight="1" x14ac:dyDescent="0.25">
      <c r="A26" s="177"/>
      <c r="B26" s="31" t="s">
        <v>2841</v>
      </c>
      <c r="C26" s="86">
        <f>IF(ISERROR(VLOOKUP(B26,Données!$A$3:$W$2000,23,FALSE)),"",VLOOKUP(B26,Données!$A$3:$W$2000,23,FALSE))</f>
        <v>0</v>
      </c>
      <c r="D26" s="47">
        <f>IF(ISERROR(VLOOKUP(B26,Données!$A$3:$K$2000,9,FALSE)),"",VLOOKUP(B26,Données!$A$3:$K$2000,9,FALSE))</f>
        <v>30</v>
      </c>
      <c r="E26" s="48">
        <f>IF(ISERROR(VLOOKUP(B26,Données!$A$3:$T$2000,11,FALSE)),0,VLOOKUP(B26,Données!$A$3:$T$2000,11,FALSE))</f>
        <v>10000000</v>
      </c>
      <c r="F26" s="49">
        <f>VALUE(COUNTIF(Validation!$A$2:$H$64,B26))-1</f>
        <v>0</v>
      </c>
      <c r="G26" s="95">
        <f>IF(ISERROR(VLOOKUP(B26,Données!$A$3:$T$2000,12,FALSE)),0,VLOOKUP(B26,Données!$A$3:$T$2000,12,FALSE))</f>
        <v>10000000</v>
      </c>
      <c r="H26" s="50">
        <f>IF(ISERROR(VLOOKUP(B26,Données!$A$3:$T$2000,20,FALSE)),0,VLOOKUP(B26,Données!$A$3:$T$2000,20,FALSE))</f>
        <v>7</v>
      </c>
      <c r="I26" s="39"/>
      <c r="O26" s="28"/>
      <c r="P26" s="28"/>
      <c r="Q26" s="28"/>
      <c r="R26" s="28"/>
      <c r="S26" s="28"/>
      <c r="T26" s="28"/>
      <c r="U26" s="28"/>
      <c r="V26" s="60"/>
      <c r="W26" s="60" t="str">
        <f t="shared" si="0"/>
        <v/>
      </c>
    </row>
    <row r="27" spans="1:23" ht="20.25" customHeight="1" x14ac:dyDescent="0.25">
      <c r="A27" s="177"/>
      <c r="B27" s="31"/>
      <c r="C27" s="86" t="str">
        <f>IF(ISERROR(VLOOKUP(B27,Données!$A$3:$W$2000,23,FALSE)),"",VLOOKUP(B27,Données!$A$3:$W$2000,23,FALSE))</f>
        <v/>
      </c>
      <c r="D27" s="47" t="str">
        <f>IF(ISERROR(VLOOKUP(B27,Données!$A$3:$K$2000,9,FALSE)),"",VLOOKUP(B27,Données!$A$3:$K$2000,9,FALSE))</f>
        <v/>
      </c>
      <c r="E27" s="48">
        <f>IF(ISERROR(VLOOKUP(B27,Données!$A$3:$T$2000,11,FALSE)),0,VLOOKUP(B27,Données!$A$3:$T$2000,11,FALSE))</f>
        <v>0</v>
      </c>
      <c r="F27" s="49">
        <f>VALUE(COUNTIF(Validation!$A$2:$H$64,B27))-1</f>
        <v>206</v>
      </c>
      <c r="G27" s="95">
        <f>IF(ISERROR(VLOOKUP(B27,Données!$A$3:$T$2000,12,FALSE)),0,VLOOKUP(B27,Données!$A$3:$T$2000,12,FALSE))</f>
        <v>0</v>
      </c>
      <c r="H27" s="50">
        <f>IF(ISERROR(VLOOKUP(B27,Données!$A$3:$T$2000,20,FALSE)),0,VLOOKUP(B27,Données!$A$3:$T$2000,20,FALSE))</f>
        <v>0</v>
      </c>
      <c r="I27" s="39"/>
      <c r="O27" s="28"/>
      <c r="P27" s="28"/>
      <c r="Q27" s="28"/>
      <c r="R27" s="28"/>
      <c r="S27" s="28"/>
      <c r="T27" s="28"/>
      <c r="U27" s="28"/>
      <c r="V27" s="60"/>
      <c r="W27" s="60" t="str">
        <f t="shared" si="0"/>
        <v/>
      </c>
    </row>
    <row r="28" spans="1:23" ht="20.25" customHeight="1" x14ac:dyDescent="0.25">
      <c r="A28" s="177"/>
      <c r="B28" s="61"/>
      <c r="C28" s="86" t="str">
        <f>IF(ISERROR(VLOOKUP(B28,Données!$A$3:$W$2000,23,FALSE)),"",VLOOKUP(B28,Données!$A$3:$W$2000,23,FALSE))</f>
        <v/>
      </c>
      <c r="D28" s="47" t="str">
        <f>IF(ISERROR(VLOOKUP(B28,Données!$A$3:$K$2000,9,FALSE)),"",VLOOKUP(B28,Données!$A$3:$K$2000,9,FALSE))</f>
        <v/>
      </c>
      <c r="E28" s="48">
        <f>IF(ISERROR(VLOOKUP(B28,Données!$A$3:$T$2000,11,FALSE)),0,VLOOKUP(B28,Données!$A$3:$T$2000,11,FALSE))</f>
        <v>0</v>
      </c>
      <c r="F28" s="49">
        <f>VALUE(COUNTIF(Validation!$A$2:$H$64,B28))-1</f>
        <v>206</v>
      </c>
      <c r="G28" s="95">
        <f>IF(ISERROR(VLOOKUP(B28,Données!$A$3:$T$2000,12,FALSE)),0,VLOOKUP(B28,Données!$A$3:$T$2000,12,FALSE))</f>
        <v>0</v>
      </c>
      <c r="H28" s="50">
        <f>IF(ISERROR(VLOOKUP(B28,Données!$A$3:$T$2000,20,FALSE)),0,VLOOKUP(B28,Données!$A$3:$T$2000,20,FALSE))</f>
        <v>0</v>
      </c>
      <c r="I28" s="39"/>
      <c r="N28" s="28"/>
      <c r="R28" s="28"/>
      <c r="S28" s="28"/>
      <c r="T28" s="28"/>
      <c r="U28" s="28"/>
      <c r="W28" s="60" t="str">
        <f t="shared" si="0"/>
        <v/>
      </c>
    </row>
    <row r="29" spans="1:23" ht="20.25" customHeight="1" x14ac:dyDescent="0.25">
      <c r="A29" s="177"/>
      <c r="B29" s="61"/>
      <c r="C29" s="86" t="str">
        <f>IF(ISERROR(VLOOKUP(B29,Données!$A$3:$W$2000,23,FALSE)),"",VLOOKUP(B29,Données!$A$3:$W$2000,23,FALSE))</f>
        <v/>
      </c>
      <c r="D29" s="47" t="str">
        <f>IF(ISERROR(VLOOKUP(B29,Données!$A$3:$K$2000,9,FALSE)),"",VLOOKUP(B29,Données!$A$3:$K$2000,9,FALSE))</f>
        <v/>
      </c>
      <c r="E29" s="48">
        <f>IF(ISERROR(VLOOKUP(B29,Données!$A$3:$T$2000,11,FALSE)),0,VLOOKUP(B29,Données!$A$3:$T$2000,11,FALSE))</f>
        <v>0</v>
      </c>
      <c r="F29" s="49">
        <f>VALUE(COUNTIF(Validation!$A$2:$H$64,B29))-1</f>
        <v>206</v>
      </c>
      <c r="G29" s="95">
        <f>IF(ISERROR(VLOOKUP(B29,Données!$A$3:$T$2000,12,FALSE)),0,VLOOKUP(B29,Données!$A$3:$T$2000,12,FALSE))</f>
        <v>0</v>
      </c>
      <c r="H29" s="50">
        <f>IF(ISERROR(VLOOKUP(B29,Données!$A$3:$T$2000,20,FALSE)),0,VLOOKUP(B29,Données!$A$3:$T$2000,20,FALSE))</f>
        <v>0</v>
      </c>
      <c r="I29" s="39"/>
      <c r="N29" s="28"/>
      <c r="O29" s="28"/>
      <c r="P29" s="28"/>
      <c r="Q29" s="28"/>
      <c r="R29" s="28"/>
      <c r="S29" s="28"/>
      <c r="T29" s="28"/>
      <c r="U29" s="28"/>
      <c r="W29" s="60" t="str">
        <f t="shared" si="0"/>
        <v/>
      </c>
    </row>
    <row r="30" spans="1:23" ht="20.25" customHeight="1" x14ac:dyDescent="0.25">
      <c r="A30" s="177"/>
      <c r="B30" s="21"/>
      <c r="C30" s="86" t="str">
        <f>IF(ISERROR(VLOOKUP(B30,Données!$A$3:$W$2000,23,FALSE)),"",VLOOKUP(B30,Données!$A$3:$W$2000,23,FALSE))</f>
        <v/>
      </c>
      <c r="D30" s="47" t="str">
        <f>IF(ISERROR(VLOOKUP(B30,Données!$A$3:$K$2000,9,FALSE)),"",VLOOKUP(B30,Données!$A$3:$K$2000,9,FALSE))</f>
        <v/>
      </c>
      <c r="E30" s="48">
        <f>IF(ISERROR(VLOOKUP(B30,Données!$A$3:$T$2000,11,FALSE)),0,VLOOKUP(B30,Données!$A$3:$T$2000,11,FALSE))</f>
        <v>0</v>
      </c>
      <c r="F30" s="49">
        <f>VALUE(COUNTIF(Validation!$A$2:$H$64,B30))-1</f>
        <v>206</v>
      </c>
      <c r="G30" s="95">
        <f>IF(ISERROR(VLOOKUP(B30,Données!$A$3:$T$2000,12,FALSE)),0,VLOOKUP(B30,Données!$A$3:$T$2000,12,FALSE))</f>
        <v>0</v>
      </c>
      <c r="H30" s="50">
        <f>IF(ISERROR(VLOOKUP(B30,Données!$A$3:$T$2000,20,FALSE)),0,VLOOKUP(B30,Données!$A$3:$T$2000,20,FALSE))</f>
        <v>0</v>
      </c>
      <c r="I30" s="39"/>
      <c r="O30" s="28"/>
      <c r="P30" s="28"/>
      <c r="Q30" s="28"/>
      <c r="R30" s="28"/>
      <c r="S30" s="28"/>
      <c r="T30" s="28"/>
      <c r="U30" s="28"/>
      <c r="W30" s="60" t="str">
        <f t="shared" si="0"/>
        <v/>
      </c>
    </row>
    <row r="31" spans="1:23" ht="15.75" x14ac:dyDescent="0.25">
      <c r="A31" s="178" t="s">
        <v>37</v>
      </c>
      <c r="B31" s="178"/>
      <c r="C31" s="178"/>
      <c r="D31" s="178"/>
      <c r="E31" s="82">
        <f>ROUNDDOWN(SUM(E3:E30),2)</f>
        <v>129932331</v>
      </c>
      <c r="F31" s="142"/>
      <c r="G31" s="84">
        <f>SUM(G3:G30)</f>
        <v>125706498</v>
      </c>
      <c r="I31" s="39"/>
      <c r="O31" s="28"/>
      <c r="P31" s="28"/>
      <c r="Q31" s="28"/>
      <c r="R31" s="28"/>
      <c r="S31" s="28"/>
      <c r="T31" s="28"/>
      <c r="U31" s="28"/>
      <c r="V31" s="60"/>
      <c r="W31" s="60" t="str">
        <f t="shared" si="0"/>
        <v/>
      </c>
    </row>
    <row r="32" spans="1:23" ht="19.5" thickBot="1" x14ac:dyDescent="0.35">
      <c r="A32" s="179" t="s">
        <v>44</v>
      </c>
      <c r="B32" s="179"/>
      <c r="C32" s="179"/>
      <c r="D32" s="179"/>
      <c r="E32" s="83">
        <f>'Calcul Masse Salariale'!$B$5-E31</f>
        <v>-27932331</v>
      </c>
      <c r="F32" s="143"/>
      <c r="G32" s="85">
        <f>'Calcul Masse Salariale'!$B$6-G31</f>
        <v>-23706498</v>
      </c>
      <c r="I32" s="39"/>
      <c r="O32" s="28"/>
      <c r="P32" s="28"/>
      <c r="Q32" s="28"/>
      <c r="R32" s="28"/>
      <c r="S32" s="28"/>
      <c r="T32" s="28"/>
      <c r="U32" s="28"/>
      <c r="V32" s="60"/>
      <c r="W32" s="60" t="str">
        <f t="shared" si="0"/>
        <v/>
      </c>
    </row>
    <row r="33" spans="1:23" ht="16.5" thickBot="1" x14ac:dyDescent="0.3">
      <c r="E33" s="98"/>
      <c r="I33" s="39"/>
      <c r="O33" s="28"/>
      <c r="P33" s="28"/>
      <c r="Q33" s="28"/>
      <c r="R33" s="28"/>
      <c r="S33" s="28"/>
      <c r="T33" s="28"/>
      <c r="U33" s="28"/>
      <c r="W33" s="60" t="str">
        <f t="shared" si="0"/>
        <v/>
      </c>
    </row>
    <row r="34" spans="1:23" ht="30.75" thickBot="1" x14ac:dyDescent="0.3">
      <c r="B34" s="107" t="s">
        <v>36</v>
      </c>
      <c r="C34" s="108" t="s">
        <v>348</v>
      </c>
      <c r="D34" s="111" t="s">
        <v>2795</v>
      </c>
      <c r="E34" s="112" t="s">
        <v>1071</v>
      </c>
      <c r="F34" s="109" t="s">
        <v>169</v>
      </c>
      <c r="G34" s="113" t="s">
        <v>2568</v>
      </c>
      <c r="H34" s="110" t="s">
        <v>2314</v>
      </c>
      <c r="I34" s="39"/>
      <c r="O34" s="28"/>
      <c r="P34" s="28"/>
      <c r="Q34" s="28"/>
      <c r="R34" s="28"/>
      <c r="S34" s="28"/>
      <c r="T34" s="28"/>
      <c r="U34" s="28"/>
      <c r="V34" s="60"/>
      <c r="W34" s="60" t="str">
        <f t="shared" si="0"/>
        <v/>
      </c>
    </row>
    <row r="35" spans="1:23" ht="19.5" thickBot="1" x14ac:dyDescent="0.35">
      <c r="A35" s="180" t="s">
        <v>2312</v>
      </c>
      <c r="B35" s="114"/>
      <c r="C35" s="101" t="str">
        <f>IF(ISERROR(VLOOKUP(B35,Données!$A$3:$W$2000,23,FALSE)),"",VLOOKUP(B35,Données!$A$3:$W$2000,23,FALSE))</f>
        <v/>
      </c>
      <c r="D35" s="101" t="str">
        <f>IF(ISERROR(VLOOKUP(B35,Données!$A$3:$K$2000,9,FALSE)),"",VLOOKUP(B35,Données!$A$3:$K$2000,9,FALSE))</f>
        <v/>
      </c>
      <c r="E35" s="102">
        <f>IF(ISERROR(VLOOKUP(B35,Données!$A$3:$T$2000,11,FALSE)),0,VLOOKUP(B35,Données!$A$3:$T$2000,11,FALSE))</f>
        <v>0</v>
      </c>
      <c r="F35" s="115">
        <f>VALUE(COUNTIF(Validation!$A$2:$H$64,B35))-1</f>
        <v>206</v>
      </c>
      <c r="G35" s="103">
        <f>IF(ISERROR(VLOOKUP(B35,Données!$A$3:$T$2000,12,FALSE)),0,VLOOKUP(B35,Données!$A$3:$T$2000,12,FALSE))</f>
        <v>0</v>
      </c>
      <c r="H35" s="104">
        <f>IF(ISERROR(VLOOKUP(B35,Données!$A$3:$T$2000,20,FALSE)),0,VLOOKUP(B35,Données!$A$3:$T$2000,20,FALSE))</f>
        <v>0</v>
      </c>
      <c r="I35" s="39"/>
      <c r="N35" s="28"/>
      <c r="O35" s="28"/>
      <c r="P35" s="28"/>
      <c r="Q35" s="28"/>
      <c r="R35" s="28"/>
      <c r="S35" s="28"/>
      <c r="T35" s="28"/>
      <c r="U35" s="28"/>
      <c r="W35" s="60" t="str">
        <f t="shared" si="0"/>
        <v/>
      </c>
    </row>
    <row r="36" spans="1:23" ht="19.5" thickBot="1" x14ac:dyDescent="0.35">
      <c r="A36" s="181"/>
      <c r="B36" s="105" t="s">
        <v>2315</v>
      </c>
      <c r="C36" s="164"/>
      <c r="D36" s="164"/>
      <c r="E36" s="106" t="s">
        <v>2316</v>
      </c>
      <c r="F36" s="164" t="str">
        <f>IF(C36="","",C36+28)</f>
        <v/>
      </c>
      <c r="G36" s="164"/>
      <c r="H36" s="164"/>
      <c r="I36" s="39"/>
      <c r="R36" s="28"/>
      <c r="S36" s="28"/>
      <c r="T36" s="28"/>
      <c r="U36" s="28"/>
      <c r="W36" s="60" t="str">
        <f t="shared" si="0"/>
        <v/>
      </c>
    </row>
    <row r="37" spans="1:23" x14ac:dyDescent="0.25">
      <c r="I37" s="39"/>
      <c r="N37" s="28"/>
      <c r="O37" s="28"/>
      <c r="P37" s="28"/>
      <c r="Q37" s="28"/>
      <c r="R37" s="28"/>
      <c r="S37" s="28"/>
      <c r="T37" s="28"/>
      <c r="U37" s="28"/>
      <c r="W37" s="60" t="str">
        <f t="shared" si="0"/>
        <v/>
      </c>
    </row>
    <row r="38" spans="1:23" ht="46.5" customHeight="1" x14ac:dyDescent="0.25">
      <c r="A38" s="33"/>
      <c r="B38" s="34" t="s">
        <v>36</v>
      </c>
      <c r="C38" s="34" t="s">
        <v>348</v>
      </c>
      <c r="D38" s="7" t="s">
        <v>2313</v>
      </c>
      <c r="E38" s="138" t="s">
        <v>1071</v>
      </c>
      <c r="F38" s="36" t="s">
        <v>175</v>
      </c>
      <c r="G38" s="44" t="s">
        <v>2568</v>
      </c>
      <c r="H38" s="35" t="s">
        <v>1</v>
      </c>
      <c r="I38" s="39"/>
      <c r="N38" s="28"/>
      <c r="O38" s="28"/>
      <c r="P38" s="28"/>
      <c r="Q38" s="28"/>
      <c r="R38" s="28"/>
      <c r="S38" s="28"/>
      <c r="T38" s="28"/>
      <c r="U38" s="28"/>
      <c r="W38" s="60" t="str">
        <f t="shared" si="0"/>
        <v/>
      </c>
    </row>
    <row r="39" spans="1:23" ht="15.75" x14ac:dyDescent="0.25">
      <c r="A39" s="175" t="s">
        <v>43</v>
      </c>
      <c r="B39" s="25" t="s">
        <v>2822</v>
      </c>
      <c r="C39" s="86">
        <f>IF(ISERROR(VLOOKUP(B39,Données!$A$3:$W$2000,23,FALSE)),"",VLOOKUP(B39,Données!$A$3:$W$2000,23,FALSE))</f>
        <v>1</v>
      </c>
      <c r="D39" s="51">
        <v>2015</v>
      </c>
      <c r="E39" s="92">
        <f>IF(ISERROR(VLOOKUP(B39,Données!$A$3:$T$2000,11,FALSE)),0,VLOOKUP(B39,Données!$A$3:$T$2000,11,FALSE))</f>
        <v>1288333</v>
      </c>
      <c r="F39" s="37">
        <f>VALUE(COUNTIF(Validation!$A$2:$H$64,B39))-1</f>
        <v>0</v>
      </c>
      <c r="G39" s="95">
        <f>IF(ISERROR(VLOOKUP(B39,Données!$A$3:$T$2000,12,FALSE)),0,VLOOKUP(B39,Données!$A$3:$T$2000,12,FALSE))</f>
        <v>0</v>
      </c>
      <c r="H39" s="37">
        <f>IF(((D39+5)-'Calcul Masse Salariale'!$B$1)&lt;=0,0,(D39+5)-'Calcul Masse Salariale'!$B$1)</f>
        <v>1</v>
      </c>
      <c r="I39" s="39"/>
      <c r="R39" s="28"/>
      <c r="S39" s="28"/>
      <c r="T39" s="28"/>
      <c r="U39" s="28"/>
    </row>
    <row r="40" spans="1:23" ht="15.75" x14ac:dyDescent="0.25">
      <c r="A40" s="175"/>
      <c r="B40" s="25" t="s">
        <v>4928</v>
      </c>
      <c r="C40" s="86">
        <f>IF(ISERROR(VLOOKUP(B40,Données!$A$3:$W$2000,23,FALSE)),"",VLOOKUP(B40,Données!$A$3:$W$2000,23,FALSE))</f>
        <v>0</v>
      </c>
      <c r="D40" s="51">
        <v>2016</v>
      </c>
      <c r="E40" s="92">
        <f>IF(ISERROR(VLOOKUP(B40,Données!$A$3:$T$2000,11,FALSE)),0,VLOOKUP(B40,Données!$A$3:$T$2000,11,FALSE))</f>
        <v>4600000</v>
      </c>
      <c r="F40" s="37">
        <f>VALUE(COUNTIF(Validation!$A$2:$H$64,B40))-1</f>
        <v>0</v>
      </c>
      <c r="G40" s="95">
        <f>IF(ISERROR(VLOOKUP(B40,Données!$A$3:$T$2000,12,FALSE)),0,VLOOKUP(B40,Données!$A$3:$T$2000,12,FALSE))</f>
        <v>4600000</v>
      </c>
      <c r="H40" s="37">
        <f>IF(((D40+5)-'Calcul Masse Salariale'!$B$1)&lt;=0,0,(D40+5)-'Calcul Masse Salariale'!$B$1)</f>
        <v>2</v>
      </c>
      <c r="I40" s="39"/>
    </row>
    <row r="41" spans="1:23" ht="18.75" x14ac:dyDescent="0.3">
      <c r="A41" s="175"/>
      <c r="B41" s="25" t="s">
        <v>4929</v>
      </c>
      <c r="C41" s="86">
        <f>IF(ISERROR(VLOOKUP(B41,Données!$A$3:$W$2000,23,FALSE)),"",VLOOKUP(B41,Données!$A$3:$W$2000,23,FALSE))</f>
        <v>1</v>
      </c>
      <c r="D41" s="51">
        <v>2016</v>
      </c>
      <c r="E41" s="92">
        <f>IF(ISERROR(VLOOKUP(B41,Données!$A$3:$T$2000,11,FALSE)),0,VLOOKUP(B41,Données!$A$3:$T$2000,11,FALSE))</f>
        <v>995833</v>
      </c>
      <c r="F41" s="37">
        <f>VALUE(COUNTIF(Validation!$A$2:$H$64,B41))-1</f>
        <v>0</v>
      </c>
      <c r="G41" s="95">
        <f>IF(ISERROR(VLOOKUP(B41,Données!$A$3:$T$2000,12,FALSE)),0,VLOOKUP(B41,Données!$A$3:$T$2000,12,FALSE))</f>
        <v>995833</v>
      </c>
      <c r="H41" s="37">
        <f>IF(((D41+5)-'Calcul Masse Salariale'!$B$1)&lt;=0,0,(D41+5)-'Calcul Masse Salariale'!$B$1)</f>
        <v>2</v>
      </c>
      <c r="I41" s="59"/>
    </row>
    <row r="42" spans="1:23" ht="15.75" x14ac:dyDescent="0.25">
      <c r="A42" s="175"/>
      <c r="B42" s="25" t="s">
        <v>2823</v>
      </c>
      <c r="C42" s="86">
        <f>IF(ISERROR(VLOOKUP(B42,Données!$A$3:$W$2000,23,FALSE)),"",VLOOKUP(B42,Données!$A$3:$W$2000,23,FALSE))</f>
        <v>1</v>
      </c>
      <c r="D42" s="51">
        <v>2016</v>
      </c>
      <c r="E42" s="92">
        <f>IF(ISERROR(VLOOKUP(B42,Données!$A$3:$T$2000,11,FALSE)),0,VLOOKUP(B42,Données!$A$3:$T$2000,11,FALSE))</f>
        <v>863333</v>
      </c>
      <c r="F42" s="37">
        <f>VALUE(COUNTIF(Validation!$A$2:$H$64,B42))-1</f>
        <v>0</v>
      </c>
      <c r="G42" s="95">
        <f>IF(ISERROR(VLOOKUP(B42,Données!$A$3:$T$2000,12,FALSE)),0,VLOOKUP(B42,Données!$A$3:$T$2000,12,FALSE))</f>
        <v>863333</v>
      </c>
      <c r="H42" s="37">
        <f>IF(((D42+5)-'Calcul Masse Salariale'!$B$1)&lt;=0,0,(D42+5)-'Calcul Masse Salariale'!$B$1)</f>
        <v>2</v>
      </c>
      <c r="I42" s="39"/>
    </row>
    <row r="43" spans="1:23" ht="15.75" x14ac:dyDescent="0.25">
      <c r="A43" s="175"/>
      <c r="B43" s="25" t="s">
        <v>4930</v>
      </c>
      <c r="C43" s="86">
        <f>IF(ISERROR(VLOOKUP(B43,Données!$A$3:$W$2000,23,FALSE)),"",VLOOKUP(B43,Données!$A$3:$W$2000,23,FALSE))</f>
        <v>1</v>
      </c>
      <c r="D43" s="51">
        <v>2017</v>
      </c>
      <c r="E43" s="92">
        <f>IF(ISERROR(VLOOKUP(B43,Données!$A$3:$T$2000,11,FALSE)),0,VLOOKUP(B43,Données!$A$3:$T$2000,11,FALSE))</f>
        <v>1744166</v>
      </c>
      <c r="F43" s="37">
        <f>VALUE(COUNTIF(Validation!$A$2:$H$64,B43))-1</f>
        <v>0</v>
      </c>
      <c r="G43" s="95">
        <f>IF(ISERROR(VLOOKUP(B43,Données!$A$3:$T$2000,12,FALSE)),0,VLOOKUP(B43,Données!$A$3:$T$2000,12,FALSE))</f>
        <v>1744166</v>
      </c>
      <c r="H43" s="37">
        <f>IF(((D43+5)-'Calcul Masse Salariale'!$B$1)&lt;=0,0,(D43+5)-'Calcul Masse Salariale'!$B$1)</f>
        <v>3</v>
      </c>
      <c r="I43" s="39"/>
    </row>
    <row r="44" spans="1:23" ht="15.75" x14ac:dyDescent="0.25">
      <c r="A44" s="175"/>
      <c r="B44" s="25" t="s">
        <v>2824</v>
      </c>
      <c r="C44" s="86">
        <f>IF(ISERROR(VLOOKUP(B44,Données!$A$3:$W$2000,23,FALSE)),"",VLOOKUP(B44,Données!$A$3:$W$2000,23,FALSE))</f>
        <v>1</v>
      </c>
      <c r="D44" s="51">
        <v>2017</v>
      </c>
      <c r="E44" s="92">
        <f>IF(ISERROR(VLOOKUP(B44,Données!$A$3:$T$2000,11,FALSE)),0,VLOOKUP(B44,Données!$A$3:$T$2000,11,FALSE))</f>
        <v>1491667</v>
      </c>
      <c r="F44" s="37">
        <f>VALUE(COUNTIF(Validation!$A$2:$H$64,B44))-1</f>
        <v>0</v>
      </c>
      <c r="G44" s="95" t="str">
        <f>IF(ISERROR(VLOOKUP(B44,Données!$A$3:$T$2000,12,FALSE)),0,VLOOKUP(B44,Données!$A$3:$T$2000,12,FALSE))</f>
        <v xml:space="preserve">10.2(c) </v>
      </c>
      <c r="H44" s="37">
        <f>IF(((D44+5)-'Calcul Masse Salariale'!$B$1)&lt;=0,0,(D44+5)-'Calcul Masse Salariale'!$B$1)</f>
        <v>3</v>
      </c>
      <c r="I44" s="39"/>
    </row>
    <row r="45" spans="1:23" ht="15.75" x14ac:dyDescent="0.25">
      <c r="A45" s="175"/>
      <c r="B45" s="25" t="s">
        <v>4931</v>
      </c>
      <c r="C45" s="86">
        <f>IF(ISERROR(VLOOKUP(B45,Données!$A$3:$W$2000,23,FALSE)),"",VLOOKUP(B45,Données!$A$3:$W$2000,23,FALSE))</f>
        <v>1</v>
      </c>
      <c r="D45" s="51">
        <v>2017</v>
      </c>
      <c r="E45" s="92">
        <f>IF(ISERROR(VLOOKUP(B45,Données!$A$3:$T$2000,11,FALSE)),0,VLOOKUP(B45,Données!$A$3:$T$2000,11,FALSE))</f>
        <v>1075833</v>
      </c>
      <c r="F45" s="37">
        <f>VALUE(COUNTIF(Validation!$A$2:$H$64,B45))-1</f>
        <v>0</v>
      </c>
      <c r="G45" s="95">
        <f>IF(ISERROR(VLOOKUP(B45,Données!$A$3:$T$2000,12,FALSE)),0,VLOOKUP(B45,Données!$A$3:$T$2000,12,FALSE))</f>
        <v>1075833</v>
      </c>
      <c r="H45" s="37">
        <f>IF(((D45+5)-'Calcul Masse Salariale'!$B$1)&lt;=0,0,(D45+5)-'Calcul Masse Salariale'!$B$1)</f>
        <v>3</v>
      </c>
      <c r="I45" s="39"/>
    </row>
    <row r="46" spans="1:23" ht="15.75" x14ac:dyDescent="0.25">
      <c r="A46" s="175"/>
      <c r="B46" s="25" t="s">
        <v>4949</v>
      </c>
      <c r="C46" s="86" t="str">
        <f>IF(ISERROR(VLOOKUP(B46,Données!$A$3:$W$2000,23,FALSE)),"",VLOOKUP(B46,Données!$A$3:$W$2000,23,FALSE))</f>
        <v/>
      </c>
      <c r="D46" s="51">
        <v>2017</v>
      </c>
      <c r="E46" s="92">
        <f>IF(ISERROR(VLOOKUP(B46,Données!$A$3:$T$2000,11,FALSE)),0,VLOOKUP(B46,Données!$A$3:$T$2000,11,FALSE))</f>
        <v>0</v>
      </c>
      <c r="F46" s="37">
        <f>VALUE(COUNTIF(Validation!$A$2:$H$64,B46))-1</f>
        <v>0</v>
      </c>
      <c r="G46" s="95">
        <f>IF(ISERROR(VLOOKUP(B46,Données!$A$3:$T$2000,12,FALSE)),0,VLOOKUP(B46,Données!$A$3:$T$2000,12,FALSE))</f>
        <v>0</v>
      </c>
      <c r="H46" s="37">
        <f>IF(((D46+5)-'Calcul Masse Salariale'!$B$1)&lt;=0,0,(D46+5)-'Calcul Masse Salariale'!$B$1)</f>
        <v>3</v>
      </c>
      <c r="I46" s="39"/>
    </row>
    <row r="47" spans="1:23" ht="15.75" x14ac:dyDescent="0.25">
      <c r="A47" s="175"/>
      <c r="B47" s="25" t="s">
        <v>2825</v>
      </c>
      <c r="C47" s="86">
        <f>IF(ISERROR(VLOOKUP(B47,Données!$A$3:$W$2000,23,FALSE)),"",VLOOKUP(B47,Données!$A$3:$W$2000,23,FALSE))</f>
        <v>1</v>
      </c>
      <c r="D47" s="51">
        <v>2018</v>
      </c>
      <c r="E47" s="92">
        <f>IF(ISERROR(VLOOKUP(B47,Données!$A$3:$T$2000,11,FALSE)),0,VLOOKUP(B47,Données!$A$3:$T$2000,11,FALSE))</f>
        <v>1627500</v>
      </c>
      <c r="F47" s="37">
        <f>VALUE(COUNTIF(Validation!$A$2:$H$64,B47))-1</f>
        <v>0</v>
      </c>
      <c r="G47" s="95">
        <f>IF(ISERROR(VLOOKUP(B47,Données!$A$3:$T$2000,12,FALSE)),0,VLOOKUP(B47,Données!$A$3:$T$2000,12,FALSE))</f>
        <v>1627500</v>
      </c>
      <c r="H47" s="37">
        <f>IF(((D47+5)-'Calcul Masse Salariale'!$B$1)&lt;=0,0,(D47+5)-'Calcul Masse Salariale'!$B$1)</f>
        <v>4</v>
      </c>
      <c r="I47" s="39"/>
    </row>
    <row r="48" spans="1:23" ht="15.75" x14ac:dyDescent="0.25">
      <c r="A48" s="175"/>
      <c r="B48" s="25" t="s">
        <v>2826</v>
      </c>
      <c r="C48" s="86">
        <f>IF(ISERROR(VLOOKUP(B48,Données!$A$3:$W$2000,23,FALSE)),"",VLOOKUP(B48,Données!$A$3:$W$2000,23,FALSE))</f>
        <v>1</v>
      </c>
      <c r="D48" s="51">
        <v>2018</v>
      </c>
      <c r="E48" s="92">
        <f>IF(ISERROR(VLOOKUP(B48,Données!$A$3:$T$2000,11,FALSE)),0,VLOOKUP(B48,Données!$A$3:$T$2000,11,FALSE))</f>
        <v>1294167</v>
      </c>
      <c r="F48" s="37">
        <f>VALUE(COUNTIF(Validation!$A$2:$H$64,B48))-1</f>
        <v>0</v>
      </c>
      <c r="G48" s="95">
        <f>IF(ISERROR(VLOOKUP(B48,Données!$A$3:$T$2000,12,FALSE)),0,VLOOKUP(B48,Données!$A$3:$T$2000,12,FALSE))</f>
        <v>1294167</v>
      </c>
      <c r="H48" s="37">
        <f>IF(((D48+5)-'Calcul Masse Salariale'!$B$1)&lt;=0,0,(D48+5)-'Calcul Masse Salariale'!$B$1)</f>
        <v>4</v>
      </c>
      <c r="I48" s="39"/>
    </row>
    <row r="49" spans="1:9" ht="15.75" x14ac:dyDescent="0.25">
      <c r="A49" s="175"/>
      <c r="B49" s="90" t="s">
        <v>4948</v>
      </c>
      <c r="C49" s="86" t="str">
        <f>IF(ISERROR(VLOOKUP(B49,Données!$A$3:$W$2000,23,FALSE)),"",VLOOKUP(B49,Données!$A$3:$W$2000,23,FALSE))</f>
        <v/>
      </c>
      <c r="D49" s="51">
        <v>2018</v>
      </c>
      <c r="E49" s="92">
        <f>IF(ISERROR(VLOOKUP(B49,Données!$A$3:$T$2000,11,FALSE)),0,VLOOKUP(B49,Données!$A$3:$T$2000,11,FALSE))</f>
        <v>0</v>
      </c>
      <c r="F49" s="37">
        <f>VALUE(COUNTIF(Validation!$A$2:$H$64,B49))-1</f>
        <v>0</v>
      </c>
      <c r="G49" s="95">
        <f>IF(ISERROR(VLOOKUP(B49,Données!$A$3:$T$2000,12,FALSE)),0,VLOOKUP(B49,Données!$A$3:$T$2000,12,FALSE))</f>
        <v>0</v>
      </c>
      <c r="H49" s="37">
        <f>IF(((D49+5)-'Calcul Masse Salariale'!$B$1)&lt;=0,0,(D49+5)-'Calcul Masse Salariale'!$B$1)</f>
        <v>4</v>
      </c>
      <c r="I49" s="39"/>
    </row>
    <row r="50" spans="1:9" ht="15.75" x14ac:dyDescent="0.25">
      <c r="A50" s="175"/>
      <c r="B50" s="139" t="s">
        <v>2827</v>
      </c>
      <c r="C50" s="86">
        <f>IF(ISERROR(VLOOKUP(B50,Données!$A$3:$W$2000,23,FALSE)),"",VLOOKUP(B50,Données!$A$3:$W$2000,23,FALSE))</f>
        <v>1</v>
      </c>
      <c r="D50" s="51">
        <v>2018</v>
      </c>
      <c r="E50" s="92">
        <f>IF(ISERROR(VLOOKUP(B50,Données!$A$3:$T$2000,11,FALSE)),0,VLOOKUP(B50,Données!$A$3:$T$2000,11,FALSE))</f>
        <v>1319167</v>
      </c>
      <c r="F50" s="37">
        <f>VALUE(COUNTIF(Validation!$A$2:$H$64,B50))-1</f>
        <v>0</v>
      </c>
      <c r="G50" s="95">
        <f>IF(ISERROR(VLOOKUP(B50,Données!$A$3:$T$2000,12,FALSE)),0,VLOOKUP(B50,Données!$A$3:$T$2000,12,FALSE))</f>
        <v>1319167</v>
      </c>
      <c r="H50" s="37">
        <f>IF(((D50+5)-'Calcul Masse Salariale'!$B$1)&lt;=0,0,(D50+5)-'Calcul Masse Salariale'!$B$1)</f>
        <v>4</v>
      </c>
      <c r="I50" s="39"/>
    </row>
    <row r="51" spans="1:9" ht="15.75" x14ac:dyDescent="0.25">
      <c r="A51" s="175"/>
      <c r="B51" s="91" t="s">
        <v>2828</v>
      </c>
      <c r="C51" s="86">
        <f>IF(ISERROR(VLOOKUP(B51,Données!$A$3:$W$2000,23,FALSE)),"",VLOOKUP(B51,Données!$A$3:$W$2000,23,FALSE))</f>
        <v>1</v>
      </c>
      <c r="D51" s="51">
        <v>2018</v>
      </c>
      <c r="E51" s="92">
        <f>IF(ISERROR(VLOOKUP(B51,Données!$A$3:$T$2000,11,FALSE)),0,VLOOKUP(B51,Données!$A$3:$T$2000,11,FALSE))</f>
        <v>1081667</v>
      </c>
      <c r="F51" s="37">
        <f>VALUE(COUNTIF(Validation!$A$2:$H$64,B51))-1</f>
        <v>0</v>
      </c>
      <c r="G51" s="95">
        <f>IF(ISERROR(VLOOKUP(B51,Données!$A$3:$T$2000,12,FALSE)),0,VLOOKUP(B51,Données!$A$3:$T$2000,12,FALSE))</f>
        <v>1081667</v>
      </c>
      <c r="H51" s="37">
        <f>IF(((D51+5)-'Calcul Masse Salariale'!$B$1)&lt;=0,0,(D51+5)-'Calcul Masse Salariale'!$B$1)</f>
        <v>4</v>
      </c>
      <c r="I51" s="39"/>
    </row>
    <row r="52" spans="1:9" ht="15.75" x14ac:dyDescent="0.25">
      <c r="A52" s="175"/>
      <c r="B52" s="89"/>
      <c r="C52" s="86" t="str">
        <f>IF(ISERROR(VLOOKUP(B52,Données!$A$3:$W$2000,23,FALSE)),"",VLOOKUP(B52,Données!$A$3:$W$2000,23,FALSE))</f>
        <v/>
      </c>
      <c r="D52" s="51"/>
      <c r="E52" s="92">
        <f>IF(ISERROR(VLOOKUP(B52,Données!$A$3:$T$2000,11,FALSE)),0,VLOOKUP(B52,Données!$A$3:$T$2000,11,FALSE))</f>
        <v>0</v>
      </c>
      <c r="F52" s="37">
        <f>VALUE(COUNTIF(Validation!$A$2:$H$64,B52))-1</f>
        <v>206</v>
      </c>
      <c r="G52" s="95">
        <f>IF(ISERROR(VLOOKUP(B52,Données!$A$3:$T$2000,12,FALSE)),0,VLOOKUP(B52,Données!$A$3:$T$2000,12,FALSE))</f>
        <v>0</v>
      </c>
      <c r="H52" s="37">
        <f>IF(((D52+5)-'Calcul Masse Salariale'!$B$1)&lt;=0,0,(D52+5)-'Calcul Masse Salariale'!$B$1)</f>
        <v>0</v>
      </c>
      <c r="I52" s="39"/>
    </row>
    <row r="53" spans="1:9" ht="15.75" x14ac:dyDescent="0.25">
      <c r="A53" s="175"/>
      <c r="B53" s="89"/>
      <c r="C53" s="86" t="str">
        <f>IF(ISERROR(VLOOKUP(B53,Données!$A$3:$W$2000,23,FALSE)),"",VLOOKUP(B53,Données!$A$3:$W$2000,23,FALSE))</f>
        <v/>
      </c>
      <c r="D53" s="51"/>
      <c r="E53" s="92">
        <f>IF(ISERROR(VLOOKUP(B53,Données!$A$3:$T$2000,11,FALSE)),0,VLOOKUP(B53,Données!$A$3:$T$2000,11,FALSE))</f>
        <v>0</v>
      </c>
      <c r="F53" s="37">
        <f>VALUE(COUNTIF(Validation!$A$2:$H$64,B53))-1</f>
        <v>206</v>
      </c>
      <c r="G53" s="95">
        <f>IF(ISERROR(VLOOKUP(B53,Données!$A$3:$T$2000,12,FALSE)),0,VLOOKUP(B53,Données!$A$3:$T$2000,12,FALSE))</f>
        <v>0</v>
      </c>
      <c r="H53" s="37">
        <f>IF(((D53+5)-'Calcul Masse Salariale'!$B$1)&lt;=0,0,(D53+5)-'Calcul Masse Salariale'!$B$1)</f>
        <v>0</v>
      </c>
      <c r="I53" s="39"/>
    </row>
    <row r="54" spans="1:9" ht="15.75" x14ac:dyDescent="0.25">
      <c r="A54" s="175"/>
      <c r="B54" s="89"/>
      <c r="C54" s="86" t="str">
        <f>IF(ISERROR(VLOOKUP(B54,Données!$A$3:$W$2000,23,FALSE)),"",VLOOKUP(B54,Données!$A$3:$W$2000,23,FALSE))</f>
        <v/>
      </c>
      <c r="D54" s="51"/>
      <c r="E54" s="92">
        <f>IF(ISERROR(VLOOKUP(B54,Données!$A$3:$T$2000,11,FALSE)),0,VLOOKUP(B54,Données!$A$3:$T$2000,11,FALSE))</f>
        <v>0</v>
      </c>
      <c r="F54" s="37">
        <f>VALUE(COUNTIF(Validation!$A$2:$H$64,B54))-1</f>
        <v>206</v>
      </c>
      <c r="G54" s="95">
        <f>IF(ISERROR(VLOOKUP(B54,Données!$A$3:$T$2000,12,FALSE)),0,VLOOKUP(B54,Données!$A$3:$T$2000,12,FALSE))</f>
        <v>0</v>
      </c>
      <c r="H54" s="37">
        <f>IF(((D54+5)-'Calcul Masse Salariale'!$B$1)&lt;=0,0,(D54+5)-'Calcul Masse Salariale'!$B$1)</f>
        <v>0</v>
      </c>
      <c r="I54" s="39"/>
    </row>
    <row r="55" spans="1:9" ht="15.75" x14ac:dyDescent="0.25">
      <c r="A55" s="175"/>
      <c r="B55" s="89"/>
      <c r="C55" s="86" t="str">
        <f>IF(ISERROR(VLOOKUP(B55,Données!$A$3:$W$2000,23,FALSE)),"",VLOOKUP(B55,Données!$A$3:$W$2000,23,FALSE))</f>
        <v/>
      </c>
      <c r="D55" s="51"/>
      <c r="E55" s="92">
        <f>IF(ISERROR(VLOOKUP(B55,Données!$A$3:$T$2000,11,FALSE)),0,VLOOKUP(B55,Données!$A$3:$T$2000,11,FALSE))</f>
        <v>0</v>
      </c>
      <c r="F55" s="37">
        <f>VALUE(COUNTIF(Validation!$A$2:$H$64,B55))-1</f>
        <v>206</v>
      </c>
      <c r="G55" s="95">
        <f>IF(ISERROR(VLOOKUP(B55,Données!$A$3:$T$2000,12,FALSE)),0,VLOOKUP(B55,Données!$A$3:$T$2000,12,FALSE))</f>
        <v>0</v>
      </c>
      <c r="H55" s="37">
        <f>IF(((D55+5)-'Calcul Masse Salariale'!$B$1)&lt;=0,0,(D55+5)-'Calcul Masse Salariale'!$B$1)</f>
        <v>0</v>
      </c>
      <c r="I55" s="39"/>
    </row>
    <row r="56" spans="1:9" ht="15.75" x14ac:dyDescent="0.25">
      <c r="A56" s="175"/>
      <c r="B56" s="37"/>
      <c r="C56" s="86" t="str">
        <f>IF(ISERROR(VLOOKUP(B56,Données!$A$3:$W$2000,23,FALSE)),"",VLOOKUP(B56,Données!$A$3:$W$2000,23,FALSE))</f>
        <v/>
      </c>
      <c r="D56" s="37"/>
      <c r="E56" s="92">
        <f>IF(ISERROR(VLOOKUP(B56,Données!$A$3:$T$2000,11,FALSE)),0,VLOOKUP(B56,Données!$A$3:$T$2000,11,FALSE))</f>
        <v>0</v>
      </c>
      <c r="F56" s="37">
        <f>VALUE(COUNTIF(Validation!$A$2:$H$64,B56))-1</f>
        <v>206</v>
      </c>
      <c r="G56" s="95">
        <f>IF(ISERROR(VLOOKUP(B56,Données!$A$3:$T$2000,12,FALSE)),0,VLOOKUP(B56,Données!$A$3:$T$2000,12,FALSE))</f>
        <v>0</v>
      </c>
      <c r="H56" s="37">
        <f>IF(((D56+5)-'Calcul Masse Salariale'!$B$1)&lt;=0,0,(D56+5)-'Calcul Masse Salariale'!$B$1)</f>
        <v>0</v>
      </c>
      <c r="I56" s="39"/>
    </row>
    <row r="57" spans="1:9" ht="15.75" x14ac:dyDescent="0.25">
      <c r="A57" s="175"/>
      <c r="B57" s="37"/>
      <c r="C57" s="86" t="str">
        <f>IF(ISERROR(VLOOKUP(B57,Données!$A$3:$W$2000,23,FALSE)),"",VLOOKUP(B57,Données!$A$3:$W$2000,23,FALSE))</f>
        <v/>
      </c>
      <c r="D57" s="37"/>
      <c r="E57" s="92">
        <f>IF(ISERROR(VLOOKUP(B57,Données!$A$3:$T$2000,11,FALSE)),0,VLOOKUP(B57,Données!$A$3:$T$2000,11,FALSE))</f>
        <v>0</v>
      </c>
      <c r="F57" s="37">
        <f>VALUE(COUNTIF(Validation!$A$2:$H$64,B57))-1</f>
        <v>206</v>
      </c>
      <c r="G57" s="95">
        <f>IF(ISERROR(VLOOKUP(B57,Données!$A$3:$T$2000,12,FALSE)),0,VLOOKUP(B57,Données!$A$3:$T$2000,12,FALSE))</f>
        <v>0</v>
      </c>
      <c r="H57" s="37">
        <f>IF(((D57+5)-'Calcul Masse Salariale'!$B$1)&lt;=0,0,(D57+5)-'Calcul Masse Salariale'!$B$1)</f>
        <v>0</v>
      </c>
      <c r="I57" s="39"/>
    </row>
    <row r="58" spans="1:9" ht="15.75" x14ac:dyDescent="0.25">
      <c r="A58" s="175"/>
      <c r="B58" s="37"/>
      <c r="C58" s="86" t="str">
        <f>IF(ISERROR(VLOOKUP(B58,Données!$A$3:$W$2000,23,FALSE)),"",VLOOKUP(B58,Données!$A$3:$W$2000,23,FALSE))</f>
        <v/>
      </c>
      <c r="D58" s="37"/>
      <c r="E58" s="92">
        <f>IF(ISERROR(VLOOKUP(B58,Données!$A$3:$T$2000,11,FALSE)),0,VLOOKUP(B58,Données!$A$3:$T$2000,11,FALSE))</f>
        <v>0</v>
      </c>
      <c r="F58" s="37">
        <f>VALUE(COUNTIF(Validation!$A$2:$H$64,B58))-1</f>
        <v>206</v>
      </c>
      <c r="G58" s="95">
        <f>IF(ISERROR(VLOOKUP(B58,Données!$A$3:$T$2000,12,FALSE)),0,VLOOKUP(B58,Données!$A$3:$T$2000,12,FALSE))</f>
        <v>0</v>
      </c>
      <c r="H58" s="37">
        <f>IF(((D58+5)-'Calcul Masse Salariale'!$B$1)&lt;=0,0,(D58+5)-'Calcul Masse Salariale'!$B$1)</f>
        <v>0</v>
      </c>
      <c r="I58" s="39"/>
    </row>
    <row r="59" spans="1:9" ht="15.75" x14ac:dyDescent="0.25">
      <c r="A59" s="175"/>
      <c r="B59" s="37"/>
      <c r="C59" s="86" t="str">
        <f>IF(ISERROR(VLOOKUP(B59,Données!$A$3:$W$2000,23,FALSE)),"",VLOOKUP(B59,Données!$A$3:$W$2000,23,FALSE))</f>
        <v/>
      </c>
      <c r="D59" s="37"/>
      <c r="E59" s="92">
        <f>IF(ISERROR(VLOOKUP(B59,Données!$A$3:$T$2000,11,FALSE)),0,VLOOKUP(B59,Données!$A$3:$T$2000,11,FALSE))</f>
        <v>0</v>
      </c>
      <c r="F59" s="37">
        <f>VALUE(COUNTIF(Validation!$A$2:$H$64,B59))-1</f>
        <v>206</v>
      </c>
      <c r="G59" s="95">
        <f>IF(ISERROR(VLOOKUP(B59,Données!$A$3:$T$2000,12,FALSE)),0,VLOOKUP(B59,Données!$A$3:$T$2000,12,FALSE))</f>
        <v>0</v>
      </c>
      <c r="H59" s="37">
        <f>IF(((D59+5)-'Calcul Masse Salariale'!$B$1)&lt;=0,0,(D59+5)-'Calcul Masse Salariale'!$B$1)</f>
        <v>0</v>
      </c>
      <c r="I59" s="39"/>
    </row>
    <row r="60" spans="1:9" ht="15.75" x14ac:dyDescent="0.25">
      <c r="A60" s="175"/>
      <c r="B60" s="37"/>
      <c r="C60" s="86" t="str">
        <f>IF(ISERROR(VLOOKUP(B60,Données!$A$3:$W$2000,23,FALSE)),"",VLOOKUP(B60,Données!$A$3:$W$2000,23,FALSE))</f>
        <v/>
      </c>
      <c r="D60" s="37"/>
      <c r="E60" s="92">
        <f>IF(ISERROR(VLOOKUP(B60,Données!$A$3:$T$2000,11,FALSE)),0,VLOOKUP(B60,Données!$A$3:$T$2000,11,FALSE))</f>
        <v>0</v>
      </c>
      <c r="F60" s="37">
        <f>VALUE(COUNTIF(Validation!$A$2:$H$64,B60))-1</f>
        <v>206</v>
      </c>
      <c r="G60" s="95">
        <f>IF(ISERROR(VLOOKUP(B60,Données!$A$3:$T$2000,12,FALSE)),0,VLOOKUP(B60,Données!$A$3:$T$2000,12,FALSE))</f>
        <v>0</v>
      </c>
      <c r="H60" s="37">
        <f>IF(((D60+5)-'Calcul Masse Salariale'!$B$1)&lt;=0,0,(D60+5)-'Calcul Masse Salariale'!$B$1)</f>
        <v>0</v>
      </c>
      <c r="I60" s="39"/>
    </row>
    <row r="61" spans="1:9" ht="15.75" x14ac:dyDescent="0.25">
      <c r="A61" s="175"/>
      <c r="B61" s="37"/>
      <c r="C61" s="86" t="str">
        <f>IF(ISERROR(VLOOKUP(B61,Données!$A$3:$W$2000,23,FALSE)),"",VLOOKUP(B61,Données!$A$3:$W$2000,23,FALSE))</f>
        <v/>
      </c>
      <c r="D61" s="37"/>
      <c r="E61" s="92">
        <f>IF(ISERROR(VLOOKUP(B61,Données!$A$3:$T$2000,11,FALSE)),0,VLOOKUP(B61,Données!$A$3:$T$2000,11,FALSE))</f>
        <v>0</v>
      </c>
      <c r="F61" s="37">
        <f>VALUE(COUNTIF(Validation!$A$2:$H$64,B61))-1</f>
        <v>206</v>
      </c>
      <c r="G61" s="95">
        <f>IF(ISERROR(VLOOKUP(B61,Données!$A$3:$T$2000,12,FALSE)),0,VLOOKUP(B61,Données!$A$3:$T$2000,12,FALSE))</f>
        <v>0</v>
      </c>
      <c r="H61" s="37">
        <f>IF(((D61+5)-'Calcul Masse Salariale'!$B$1)&lt;=0,0,(D61+5)-'Calcul Masse Salariale'!$B$1)</f>
        <v>0</v>
      </c>
      <c r="I61" s="39"/>
    </row>
    <row r="62" spans="1:9" ht="15.75" x14ac:dyDescent="0.25">
      <c r="A62" s="175"/>
      <c r="B62" s="37"/>
      <c r="C62" s="86" t="str">
        <f>IF(ISERROR(VLOOKUP(B62,Données!$A$3:$W$2000,23,FALSE)),"",VLOOKUP(B62,Données!$A$3:$W$2000,23,FALSE))</f>
        <v/>
      </c>
      <c r="D62" s="37"/>
      <c r="E62" s="92">
        <f>IF(ISERROR(VLOOKUP(B62,Données!$A$3:$T$2000,11,FALSE)),0,VLOOKUP(B62,Données!$A$3:$T$2000,11,FALSE))</f>
        <v>0</v>
      </c>
      <c r="F62" s="37">
        <f>VALUE(COUNTIF(Validation!$A$2:$H$64,B62))-1</f>
        <v>206</v>
      </c>
      <c r="G62" s="95">
        <f>IF(ISERROR(VLOOKUP(B62,Données!$A$3:$T$2000,12,FALSE)),0,VLOOKUP(B62,Données!$A$3:$T$2000,12,FALSE))</f>
        <v>0</v>
      </c>
      <c r="H62" s="37">
        <f>IF(((D62+5)-'Calcul Masse Salariale'!$B$1)&lt;=0,0,(D62+5)-'Calcul Masse Salariale'!$B$1)</f>
        <v>0</v>
      </c>
      <c r="I62" s="39"/>
    </row>
    <row r="63" spans="1:9" ht="15.75" x14ac:dyDescent="0.25">
      <c r="A63" s="175"/>
      <c r="B63" s="37"/>
      <c r="C63" s="86" t="str">
        <f>IF(ISERROR(VLOOKUP(B63,Données!$A$3:$W$2000,23,FALSE)),"",VLOOKUP(B63,Données!$A$3:$W$2000,23,FALSE))</f>
        <v/>
      </c>
      <c r="D63" s="37"/>
      <c r="E63" s="92">
        <f>IF(ISERROR(VLOOKUP(B63,Données!$A$3:$T$2000,11,FALSE)),0,VLOOKUP(B63,Données!$A$3:$T$2000,11,FALSE))</f>
        <v>0</v>
      </c>
      <c r="F63" s="37">
        <f>VALUE(COUNTIF(Validation!$A$2:$H$64,B63))-1</f>
        <v>206</v>
      </c>
      <c r="G63" s="95">
        <f>IF(ISERROR(VLOOKUP(B63,Données!$A$3:$T$2000,12,FALSE)),0,VLOOKUP(B63,Données!$A$3:$T$2000,12,FALSE))</f>
        <v>0</v>
      </c>
      <c r="H63" s="37">
        <f>IF(((D63+5)-'Calcul Masse Salariale'!$B$1)&lt;=0,0,(D63+5)-'Calcul Masse Salariale'!$B$1)</f>
        <v>0</v>
      </c>
      <c r="I63" s="39"/>
    </row>
    <row r="64" spans="1:9" ht="15.75" x14ac:dyDescent="0.25">
      <c r="A64" s="175"/>
      <c r="B64" s="37"/>
      <c r="C64" s="86" t="str">
        <f>IF(ISERROR(VLOOKUP(B64,Données!$A$3:$W$2000,23,FALSE)),"",VLOOKUP(B64,Données!$A$3:$W$2000,23,FALSE))</f>
        <v/>
      </c>
      <c r="D64" s="37"/>
      <c r="E64" s="92">
        <f>IF(ISERROR(VLOOKUP(B64,Données!$A$3:$T$2000,11,FALSE)),0,VLOOKUP(B64,Données!$A$3:$T$2000,11,FALSE))</f>
        <v>0</v>
      </c>
      <c r="F64" s="37">
        <f>VALUE(COUNTIF(Validation!$A$2:$H$64,B64))-1</f>
        <v>206</v>
      </c>
      <c r="G64" s="95">
        <f>IF(ISERROR(VLOOKUP(B64,Données!$A$3:$T$2000,12,FALSE)),0,VLOOKUP(B64,Données!$A$3:$T$2000,12,FALSE))</f>
        <v>0</v>
      </c>
      <c r="H64" s="37">
        <f>IF(((D64+5)-'Calcul Masse Salariale'!$B$1)&lt;=0,0,(D64+5)-'Calcul Masse Salariale'!$B$1)</f>
        <v>0</v>
      </c>
      <c r="I64" s="39"/>
    </row>
    <row r="65" spans="1:9" ht="15.75" x14ac:dyDescent="0.25">
      <c r="A65" s="175"/>
      <c r="B65" s="37"/>
      <c r="C65" s="86" t="str">
        <f>IF(ISERROR(VLOOKUP(B65,Données!$A$3:$W$2000,23,FALSE)),"",VLOOKUP(B65,Données!$A$3:$W$2000,23,FALSE))</f>
        <v/>
      </c>
      <c r="D65" s="37"/>
      <c r="E65" s="92">
        <f>IF(ISERROR(VLOOKUP(B65,Données!$A$3:$T$2000,11,FALSE)),0,VLOOKUP(B65,Données!$A$3:$T$2000,11,FALSE))</f>
        <v>0</v>
      </c>
      <c r="F65" s="37">
        <f>VALUE(COUNTIF(Validation!$A$2:$H$64,B65))-1</f>
        <v>206</v>
      </c>
      <c r="G65" s="95">
        <f>IF(ISERROR(VLOOKUP(B65,Données!$A$3:$T$2000,12,FALSE)),0,VLOOKUP(B65,Données!$A$3:$T$2000,12,FALSE))</f>
        <v>0</v>
      </c>
      <c r="H65" s="37">
        <f>IF(((D65+5)-'Calcul Masse Salariale'!$B$1)&lt;=0,0,(D65+5)-'Calcul Masse Salariale'!$B$1)</f>
        <v>0</v>
      </c>
      <c r="I65" s="39"/>
    </row>
    <row r="66" spans="1:9" ht="15.75" x14ac:dyDescent="0.25">
      <c r="A66" s="175"/>
      <c r="B66" s="37"/>
      <c r="C66" s="86" t="str">
        <f>IF(ISERROR(VLOOKUP(B66,Données!$A$3:$W$2000,23,FALSE)),"",VLOOKUP(B66,Données!$A$3:$W$2000,23,FALSE))</f>
        <v/>
      </c>
      <c r="D66" s="37"/>
      <c r="E66" s="92">
        <f>IF(ISERROR(VLOOKUP(B66,Données!$A$3:$T$2000,11,FALSE)),0,VLOOKUP(B66,Données!$A$3:$T$2000,11,FALSE))</f>
        <v>0</v>
      </c>
      <c r="F66" s="37">
        <f>VALUE(COUNTIF(Validation!$A$2:$H$64,B66))-1</f>
        <v>206</v>
      </c>
      <c r="G66" s="95">
        <f>IF(ISERROR(VLOOKUP(B66,Données!$A$3:$T$2000,12,FALSE)),0,VLOOKUP(B66,Données!$A$3:$T$2000,12,FALSE))</f>
        <v>0</v>
      </c>
      <c r="H66" s="37">
        <f>IF(((D66+5)-'Calcul Masse Salariale'!$B$1)&lt;=0,0,(D66+5)-'Calcul Masse Salariale'!$B$1)</f>
        <v>0</v>
      </c>
      <c r="I66" s="39"/>
    </row>
    <row r="67" spans="1:9" ht="15.75" x14ac:dyDescent="0.25">
      <c r="A67" s="175"/>
      <c r="B67" s="37"/>
      <c r="C67" s="86" t="str">
        <f>IF(ISERROR(VLOOKUP(B67,Données!$A$3:$W$2000,23,FALSE)),"",VLOOKUP(B67,Données!$A$3:$W$2000,23,FALSE))</f>
        <v/>
      </c>
      <c r="D67" s="37"/>
      <c r="E67" s="92">
        <f>IF(ISERROR(VLOOKUP(B67,Données!$A$3:$T$2000,11,FALSE)),0,VLOOKUP(B67,Données!$A$3:$T$2000,11,FALSE))</f>
        <v>0</v>
      </c>
      <c r="F67" s="37">
        <f>VALUE(COUNTIF(Validation!$A$2:$H$64,B67))-1</f>
        <v>206</v>
      </c>
      <c r="G67" s="95">
        <f>IF(ISERROR(VLOOKUP(B67,Données!$A$3:$T$2000,12,FALSE)),0,VLOOKUP(B67,Données!$A$3:$T$2000,12,FALSE))</f>
        <v>0</v>
      </c>
      <c r="H67" s="37">
        <f>IF(((D67+5)-'Calcul Masse Salariale'!$B$1)&lt;=0,0,(D67+5)-'Calcul Masse Salariale'!$B$1)</f>
        <v>0</v>
      </c>
      <c r="I67" s="39"/>
    </row>
    <row r="68" spans="1:9" ht="15.75" x14ac:dyDescent="0.25">
      <c r="A68" s="175"/>
      <c r="B68" s="37"/>
      <c r="C68" s="86" t="str">
        <f>IF(ISERROR(VLOOKUP(B68,Données!$A$3:$W$2000,23,FALSE)),"",VLOOKUP(B68,Données!$A$3:$W$2000,23,FALSE))</f>
        <v/>
      </c>
      <c r="D68" s="37"/>
      <c r="E68" s="92">
        <f>IF(ISERROR(VLOOKUP(B68,Données!$A$3:$T$2000,11,FALSE)),0,VLOOKUP(B68,Données!$A$3:$T$2000,11,FALSE))</f>
        <v>0</v>
      </c>
      <c r="F68" s="37">
        <f>VALUE(COUNTIF(Validation!$A$2:$H$64,B68))-1</f>
        <v>206</v>
      </c>
      <c r="G68" s="95">
        <f>IF(ISERROR(VLOOKUP(B68,Données!$A$3:$T$2000,12,FALSE)),0,VLOOKUP(B68,Données!$A$3:$T$2000,12,FALSE))</f>
        <v>0</v>
      </c>
      <c r="H68" s="37">
        <f>IF(((D68+5)-'Calcul Masse Salariale'!$B$1)&lt;=0,0,(D68+5)-'Calcul Masse Salariale'!$B$1)</f>
        <v>0</v>
      </c>
      <c r="I68" s="39"/>
    </row>
    <row r="69" spans="1:9" ht="15.75" x14ac:dyDescent="0.25">
      <c r="A69" s="175"/>
      <c r="B69" s="37"/>
      <c r="C69" s="86" t="str">
        <f>IF(ISERROR(VLOOKUP(B69,Données!$A$3:$W$2000,23,FALSE)),"",VLOOKUP(B69,Données!$A$3:$W$2000,23,FALSE))</f>
        <v/>
      </c>
      <c r="D69" s="37"/>
      <c r="E69" s="92">
        <f>IF(ISERROR(VLOOKUP(B69,Données!$A$3:$T$2000,11,FALSE)),0,VLOOKUP(B69,Données!$A$3:$T$2000,11,FALSE))</f>
        <v>0</v>
      </c>
      <c r="F69" s="37">
        <f>VALUE(COUNTIF(Validation!$A$2:$H$64,B69))-1</f>
        <v>206</v>
      </c>
      <c r="G69" s="95">
        <f>IF(ISERROR(VLOOKUP(B69,Données!$A$3:$T$2000,12,FALSE)),0,VLOOKUP(B69,Données!$A$3:$T$2000,12,FALSE))</f>
        <v>0</v>
      </c>
      <c r="H69" s="37">
        <f>IF(((D69+5)-'Calcul Masse Salariale'!$B$1)&lt;=0,0,(D69+5)-'Calcul Masse Salariale'!$B$1)</f>
        <v>0</v>
      </c>
      <c r="I69" s="39"/>
    </row>
    <row r="70" spans="1:9" ht="15.75" x14ac:dyDescent="0.25">
      <c r="A70" s="175"/>
      <c r="B70" s="37"/>
      <c r="C70" s="86" t="str">
        <f>IF(ISERROR(VLOOKUP(B70,Données!$A$3:$W$2000,23,FALSE)),"",VLOOKUP(B70,Données!$A$3:$W$2000,23,FALSE))</f>
        <v/>
      </c>
      <c r="D70" s="37"/>
      <c r="E70" s="92">
        <f>IF(ISERROR(VLOOKUP(B70,Données!$A$3:$T$2000,11,FALSE)),0,VLOOKUP(B70,Données!$A$3:$T$2000,11,FALSE))</f>
        <v>0</v>
      </c>
      <c r="F70" s="37">
        <f>VALUE(COUNTIF(Validation!$A$2:$H$64,B70))-1</f>
        <v>206</v>
      </c>
      <c r="G70" s="95">
        <f>IF(ISERROR(VLOOKUP(B70,Données!$A$3:$T$2000,12,FALSE)),0,VLOOKUP(B70,Données!$A$3:$T$2000,12,FALSE))</f>
        <v>0</v>
      </c>
      <c r="H70" s="37">
        <f>IF(((D70+5)-'Calcul Masse Salariale'!$B$1)&lt;=0,0,(D70+5)-'Calcul Masse Salariale'!$B$1)</f>
        <v>0</v>
      </c>
      <c r="I70" s="39"/>
    </row>
    <row r="71" spans="1:9" ht="15.75" x14ac:dyDescent="0.25">
      <c r="A71" s="175"/>
      <c r="B71" s="37"/>
      <c r="C71" s="86" t="str">
        <f>IF(ISERROR(VLOOKUP(B71,Données!$A$3:$W$2000,23,FALSE)),"",VLOOKUP(B71,Données!$A$3:$W$2000,23,FALSE))</f>
        <v/>
      </c>
      <c r="D71" s="37"/>
      <c r="E71" s="92">
        <f>IF(ISERROR(VLOOKUP(B71,Données!$A$3:$T$2000,11,FALSE)),0,VLOOKUP(B71,Données!$A$3:$T$2000,11,FALSE))</f>
        <v>0</v>
      </c>
      <c r="F71" s="37">
        <f>VALUE(COUNTIF(Validation!$A$2:$H$64,B71))-1</f>
        <v>206</v>
      </c>
      <c r="G71" s="95">
        <f>IF(ISERROR(VLOOKUP(B71,Données!$A$3:$T$2000,12,FALSE)),0,VLOOKUP(B71,Données!$A$3:$T$2000,12,FALSE))</f>
        <v>0</v>
      </c>
      <c r="H71" s="37">
        <f>IF(((D71+5)-'Calcul Masse Salariale'!$B$1)&lt;=0,0,(D71+5)-'Calcul Masse Salariale'!$B$1)</f>
        <v>0</v>
      </c>
      <c r="I71" s="39"/>
    </row>
    <row r="72" spans="1:9" ht="15.75" x14ac:dyDescent="0.25">
      <c r="A72" s="175"/>
      <c r="B72" s="37"/>
      <c r="C72" s="86" t="str">
        <f>IF(ISERROR(VLOOKUP(B72,Données!$A$3:$W$2000,23,FALSE)),"",VLOOKUP(B72,Données!$A$3:$W$2000,23,FALSE))</f>
        <v/>
      </c>
      <c r="D72" s="37"/>
      <c r="E72" s="92">
        <f>IF(ISERROR(VLOOKUP(B72,Données!$A$3:$T$2000,11,FALSE)),0,VLOOKUP(B72,Données!$A$3:$T$2000,11,FALSE))</f>
        <v>0</v>
      </c>
      <c r="F72" s="37">
        <f>VALUE(COUNTIF(Validation!$A$2:$H$64,B72))-1</f>
        <v>206</v>
      </c>
      <c r="G72" s="95">
        <f>IF(ISERROR(VLOOKUP(B72,Données!$A$3:$T$2000,12,FALSE)),0,VLOOKUP(B72,Données!$A$3:$T$2000,12,FALSE))</f>
        <v>0</v>
      </c>
      <c r="H72" s="37">
        <f>IF(((D72+5)-'Calcul Masse Salariale'!$B$1)&lt;=0,0,(D72+5)-'Calcul Masse Salariale'!$B$1)</f>
        <v>0</v>
      </c>
      <c r="I72" s="39"/>
    </row>
    <row r="73" spans="1:9" ht="15.75" x14ac:dyDescent="0.25">
      <c r="A73" s="175"/>
      <c r="B73" s="37"/>
      <c r="C73" s="86" t="str">
        <f>IF(ISERROR(VLOOKUP(B73,Données!$A$3:$W$2000,23,FALSE)),"",VLOOKUP(B73,Données!$A$3:$W$2000,23,FALSE))</f>
        <v/>
      </c>
      <c r="D73" s="37"/>
      <c r="E73" s="92">
        <f>IF(ISERROR(VLOOKUP(B73,Données!$A$3:$T$2000,11,FALSE)),0,VLOOKUP(B73,Données!$A$3:$T$2000,11,FALSE))</f>
        <v>0</v>
      </c>
      <c r="F73" s="37">
        <f>VALUE(COUNTIF(Validation!$A$2:$H$64,B73))-1</f>
        <v>206</v>
      </c>
      <c r="G73" s="95">
        <f>IF(ISERROR(VLOOKUP(B73,Données!$A$3:$T$2000,12,FALSE)),0,VLOOKUP(B73,Données!$A$3:$T$2000,12,FALSE))</f>
        <v>0</v>
      </c>
      <c r="H73" s="37">
        <f>IF(((D73+5)-'Calcul Masse Salariale'!$B$1)&lt;=0,0,(D73+5)-'Calcul Masse Salariale'!$B$1)</f>
        <v>0</v>
      </c>
      <c r="I73" s="39"/>
    </row>
    <row r="74" spans="1:9" x14ac:dyDescent="0.25">
      <c r="A74" s="28"/>
      <c r="C74" s="62"/>
      <c r="E74" s="92"/>
      <c r="F74" s="100"/>
      <c r="G74" s="64"/>
      <c r="I74" s="39"/>
    </row>
    <row r="75" spans="1:9" x14ac:dyDescent="0.25">
      <c r="A75" s="28"/>
      <c r="I75" s="39"/>
    </row>
    <row r="76" spans="1:9" x14ac:dyDescent="0.25">
      <c r="A76" s="28"/>
    </row>
    <row r="77" spans="1:9" x14ac:dyDescent="0.25">
      <c r="A77" s="28"/>
    </row>
    <row r="78" spans="1:9" x14ac:dyDescent="0.25">
      <c r="A78" s="28"/>
    </row>
    <row r="79" spans="1:9" x14ac:dyDescent="0.25">
      <c r="A79" s="28"/>
    </row>
  </sheetData>
  <mergeCells count="14">
    <mergeCell ref="F36:H36"/>
    <mergeCell ref="A39:A73"/>
    <mergeCell ref="A21:A22"/>
    <mergeCell ref="A23:A30"/>
    <mergeCell ref="A31:D31"/>
    <mergeCell ref="A32:D32"/>
    <mergeCell ref="A35:A36"/>
    <mergeCell ref="C36:D36"/>
    <mergeCell ref="A15:A20"/>
    <mergeCell ref="A1:B1"/>
    <mergeCell ref="O1:W1"/>
    <mergeCell ref="A2:A14"/>
    <mergeCell ref="O2:Q2"/>
    <mergeCell ref="R2:T2"/>
  </mergeCells>
  <conditionalFormatting sqref="F3:F30">
    <cfRule type="iconSet" priority="6">
      <iconSet iconSet="3Symbols" showValue="0" reverse="1">
        <cfvo type="percent" val="0"/>
        <cfvo type="num" val="0.5" gte="0"/>
        <cfvo type="num" val="1"/>
      </iconSet>
    </cfRule>
  </conditionalFormatting>
  <conditionalFormatting sqref="G3:G30">
    <cfRule type="expression" dxfId="3" priority="4">
      <formula>(E3&lt;&gt;G3)</formula>
    </cfRule>
  </conditionalFormatting>
  <conditionalFormatting sqref="F35">
    <cfRule type="iconSet" priority="3">
      <iconSet iconSet="3Symbols" showValue="0" reverse="1">
        <cfvo type="percent" val="0"/>
        <cfvo type="num" val="0.5" gte="0"/>
        <cfvo type="num" val="1"/>
      </iconSet>
    </cfRule>
  </conditionalFormatting>
  <conditionalFormatting sqref="F49:F73">
    <cfRule type="iconSet" priority="7">
      <iconSet iconSet="3Flags" showValue="0">
        <cfvo type="percent" val="0"/>
        <cfvo type="num" val="1"/>
        <cfvo type="num" val="2"/>
      </iconSet>
    </cfRule>
  </conditionalFormatting>
  <conditionalFormatting sqref="F39:F48">
    <cfRule type="iconSet" priority="8">
      <iconSet iconSet="3Flags" showValue="0">
        <cfvo type="percent" val="0"/>
        <cfvo type="num" val="1"/>
        <cfvo type="num" val="2"/>
      </iconSet>
    </cfRule>
  </conditionalFormatting>
  <conditionalFormatting sqref="G39:G73">
    <cfRule type="expression" dxfId="2" priority="1">
      <formula>(E39&lt;&gt;G39)</formula>
    </cfRule>
  </conditionalFormatting>
  <dataValidations count="5">
    <dataValidation type="list" allowBlank="1" showInputMessage="1" sqref="B3:B30 B35 B39:B73 P74:Q74 R4:R74 S74 U74 O4:O74">
      <formula1>Liste_joueurs</formula1>
    </dataValidation>
    <dataValidation type="list" allowBlank="1" showInputMessage="1" showErrorMessage="1" sqref="N4:N74">
      <formula1>Statut_echange</formula1>
    </dataValidation>
    <dataValidation type="list" allowBlank="1" showInputMessage="1" showErrorMessage="1" sqref="D39:D73 K2:K8 K10:K32 Q4:Q73 T4:T74">
      <formula1>Liste_année</formula1>
    </dataValidation>
    <dataValidation type="list" allowBlank="1" showInputMessage="1" showErrorMessage="1" sqref="J2:J8 J10:J32 S4:S73 P4:P73">
      <formula1>Liste_ronde</formula1>
    </dataValidation>
    <dataValidation type="list" allowBlank="1" showInputMessage="1" showErrorMessage="1" sqref="L2:L8 L10:L33 U4:U73">
      <formula1>Liste_poolers</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5" id="{22C1B337-2326-4230-BEBF-967824834928}">
            <x14:iconSet iconSet="3Stars" showValue="0" custom="1">
              <x14:cfvo type="percent">
                <xm:f>0</xm:f>
              </x14:cfvo>
              <x14:cfvo type="num">
                <xm:f>0</xm:f>
              </x14:cfvo>
              <x14:cfvo type="num">
                <xm:f>1</xm:f>
              </x14:cfvo>
              <x14:cfIcon iconSet="NoIcons" iconId="0"/>
              <x14:cfIcon iconSet="NoIcons" iconId="0"/>
              <x14:cfIcon iconSet="3Stars" iconId="2"/>
            </x14:iconSet>
          </x14:cfRule>
          <xm:sqref>C3:C30</xm:sqref>
        </x14:conditionalFormatting>
        <x14:conditionalFormatting xmlns:xm="http://schemas.microsoft.com/office/excel/2006/main">
          <x14:cfRule type="iconSet" priority="2" id="{9D1C530F-1AFE-4CEF-937B-59F27C2F1A31}">
            <x14:iconSet iconSet="3Stars" showValue="0" custom="1">
              <x14:cfvo type="percent">
                <xm:f>0</xm:f>
              </x14:cfvo>
              <x14:cfvo type="num">
                <xm:f>0</xm:f>
              </x14:cfvo>
              <x14:cfvo type="num">
                <xm:f>1</xm:f>
              </x14:cfvo>
              <x14:cfIcon iconSet="NoIcons" iconId="0"/>
              <x14:cfIcon iconSet="NoIcons" iconId="0"/>
              <x14:cfIcon iconSet="3Stars" iconId="2"/>
            </x14:iconSet>
          </x14:cfRule>
          <xm:sqref>C39:C73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2"/>
  <dimension ref="A1:AB79"/>
  <sheetViews>
    <sheetView zoomScale="85" zoomScaleNormal="85" workbookViewId="0">
      <selection activeCell="N4" sqref="N4"/>
    </sheetView>
  </sheetViews>
  <sheetFormatPr baseColWidth="10" defaultColWidth="11.42578125" defaultRowHeight="15" x14ac:dyDescent="0.25"/>
  <cols>
    <col min="1" max="1" width="12.42578125" style="40" customWidth="1"/>
    <col min="2" max="2" width="32.85546875" style="40" customWidth="1"/>
    <col min="3" max="3" width="4" style="51" bestFit="1" customWidth="1"/>
    <col min="4" max="4" width="13.140625" style="40" bestFit="1" customWidth="1"/>
    <col min="5" max="5" width="25.7109375" style="40" bestFit="1" customWidth="1"/>
    <col min="6" max="6" width="15.42578125" style="57" bestFit="1" customWidth="1"/>
    <col min="7" max="7" width="23.7109375" style="40" bestFit="1" customWidth="1"/>
    <col min="8" max="8" width="11.28515625" style="40" customWidth="1"/>
    <col min="9" max="9" width="2" style="40" customWidth="1"/>
    <col min="10" max="10" width="13.5703125" style="40" bestFit="1" customWidth="1"/>
    <col min="11" max="11" width="6.85546875" style="40" bestFit="1" customWidth="1"/>
    <col min="12" max="12" width="12.42578125" style="40" bestFit="1" customWidth="1"/>
    <col min="13" max="13" width="2" style="39" customWidth="1"/>
    <col min="14" max="14" width="12.85546875" style="40" customWidth="1"/>
    <col min="15" max="15" width="25.7109375" style="40" customWidth="1"/>
    <col min="16" max="16" width="6" style="40" bestFit="1" customWidth="1"/>
    <col min="17" max="17" width="6.85546875" style="40" bestFit="1" customWidth="1"/>
    <col min="18" max="18" width="25.7109375" style="40" customWidth="1"/>
    <col min="19" max="19" width="6" style="40" bestFit="1" customWidth="1"/>
    <col min="20" max="20" width="6.85546875" style="40" bestFit="1" customWidth="1"/>
    <col min="21" max="21" width="25.7109375" style="40" customWidth="1"/>
    <col min="22" max="23" width="18" style="40" customWidth="1"/>
    <col min="24" max="16384" width="11.42578125" style="40"/>
  </cols>
  <sheetData>
    <row r="1" spans="1:28" ht="21.75" thickBot="1" x14ac:dyDescent="0.4">
      <c r="A1" s="165" t="s">
        <v>41</v>
      </c>
      <c r="B1" s="165"/>
      <c r="C1" s="144"/>
      <c r="D1" s="144" t="s">
        <v>167</v>
      </c>
      <c r="E1" s="81">
        <f>SUM(E3:E30)</f>
        <v>96919165</v>
      </c>
      <c r="F1" s="144" t="s">
        <v>168</v>
      </c>
      <c r="G1" s="81">
        <f>E32</f>
        <v>5080835</v>
      </c>
      <c r="H1" s="38"/>
      <c r="I1" s="39"/>
      <c r="J1" s="146" t="s">
        <v>59</v>
      </c>
      <c r="K1" s="146" t="s">
        <v>3012</v>
      </c>
      <c r="L1" s="146" t="s">
        <v>3014</v>
      </c>
      <c r="N1" s="39"/>
      <c r="O1" s="166" t="s">
        <v>45</v>
      </c>
      <c r="P1" s="166"/>
      <c r="Q1" s="166"/>
      <c r="R1" s="166"/>
      <c r="S1" s="166"/>
      <c r="T1" s="166"/>
      <c r="U1" s="166"/>
      <c r="V1" s="166"/>
      <c r="W1" s="166"/>
      <c r="X1" s="58"/>
    </row>
    <row r="2" spans="1:28" ht="30" x14ac:dyDescent="0.3">
      <c r="A2" s="167" t="s">
        <v>38</v>
      </c>
      <c r="B2" s="41" t="s">
        <v>36</v>
      </c>
      <c r="C2" s="41" t="s">
        <v>348</v>
      </c>
      <c r="D2" s="7" t="s">
        <v>2795</v>
      </c>
      <c r="E2" s="42" t="s">
        <v>1071</v>
      </c>
      <c r="F2" s="43" t="s">
        <v>169</v>
      </c>
      <c r="G2" s="44" t="s">
        <v>2568</v>
      </c>
      <c r="H2" s="45" t="s">
        <v>2314</v>
      </c>
      <c r="I2" s="39"/>
      <c r="J2" s="28" t="s">
        <v>172</v>
      </c>
      <c r="K2" s="28">
        <v>2019</v>
      </c>
      <c r="L2" s="28" t="s">
        <v>50</v>
      </c>
      <c r="N2" s="39"/>
      <c r="O2" s="174" t="s">
        <v>3018</v>
      </c>
      <c r="P2" s="174"/>
      <c r="Q2" s="174"/>
      <c r="R2" s="174" t="s">
        <v>3019</v>
      </c>
      <c r="S2" s="174"/>
      <c r="T2" s="174"/>
      <c r="U2" s="145"/>
      <c r="V2" s="145"/>
      <c r="W2" s="145"/>
    </row>
    <row r="3" spans="1:28" ht="20.25" customHeight="1" x14ac:dyDescent="0.25">
      <c r="A3" s="167"/>
      <c r="B3" s="31" t="s">
        <v>2797</v>
      </c>
      <c r="C3" s="86">
        <f>IF(ISERROR(VLOOKUP(B3,Données!$A$3:$W$2000,23,FALSE)),"",VLOOKUP(B3,Données!$A$3:$W$2000,23,FALSE))</f>
        <v>0</v>
      </c>
      <c r="D3" s="47">
        <f>IF(ISERROR(VLOOKUP(B3,Données!$A$3:$K$2000,9,FALSE)),"",VLOOKUP(B3,Données!$A$3:$K$2000,9,FALSE))</f>
        <v>27</v>
      </c>
      <c r="E3" s="48">
        <f>IF(ISERROR(VLOOKUP(B3,Données!$A$3:$T$2000,11,FALSE)),0,VLOOKUP(B3,Données!$A$3:$T$2000,11,FALSE))</f>
        <v>7800000</v>
      </c>
      <c r="F3" s="49">
        <f>VALUE(COUNTIF(Validation!$A$2:$H$64,B3))-1</f>
        <v>0</v>
      </c>
      <c r="G3" s="95">
        <f>IF(ISERROR(VLOOKUP(B3,Données!$A$3:$T$2000,12,FALSE)),0,VLOOKUP(B3,Données!$A$3:$T$2000,12,FALSE))</f>
        <v>7800000</v>
      </c>
      <c r="H3" s="50">
        <f>IF(ISERROR(VLOOKUP(B3,Données!$A$3:$T$2000,20,FALSE)),0,VLOOKUP(B3,Données!$A$3:$T$2000,20,FALSE))</f>
        <v>6</v>
      </c>
      <c r="I3" s="39"/>
      <c r="J3" s="75" t="s">
        <v>173</v>
      </c>
      <c r="K3" s="75">
        <v>2019</v>
      </c>
      <c r="L3" s="28" t="s">
        <v>49</v>
      </c>
      <c r="N3" s="46" t="s">
        <v>106</v>
      </c>
      <c r="O3" s="149" t="s">
        <v>53</v>
      </c>
      <c r="P3" s="149" t="s">
        <v>3017</v>
      </c>
      <c r="Q3" s="149" t="s">
        <v>3012</v>
      </c>
      <c r="R3" s="150" t="s">
        <v>53</v>
      </c>
      <c r="S3" s="150" t="s">
        <v>3017</v>
      </c>
      <c r="T3" s="150" t="s">
        <v>3012</v>
      </c>
      <c r="U3" s="152" t="s">
        <v>3013</v>
      </c>
      <c r="V3" s="151" t="s">
        <v>46</v>
      </c>
      <c r="W3" s="151" t="s">
        <v>55</v>
      </c>
    </row>
    <row r="4" spans="1:28" ht="20.25" customHeight="1" x14ac:dyDescent="0.25">
      <c r="A4" s="167"/>
      <c r="B4" s="6" t="s">
        <v>4932</v>
      </c>
      <c r="C4" s="86">
        <f>IF(ISERROR(VLOOKUP(B4,Données!$A$3:$W$2000,23,FALSE)),"",VLOOKUP(B4,Données!$A$3:$W$2000,23,FALSE))</f>
        <v>1</v>
      </c>
      <c r="D4" s="47">
        <f>IF(ISERROR(VLOOKUP(B4,Données!$A$3:$K$2000,9,FALSE)),"",VLOOKUP(B4,Données!$A$3:$K$2000,9,FALSE))</f>
        <v>21</v>
      </c>
      <c r="E4" s="48">
        <f>IF(ISERROR(VLOOKUP(B4,Données!$A$3:$T$2000,11,FALSE)),0,VLOOKUP(B4,Données!$A$3:$T$2000,11,FALSE))</f>
        <v>1673333</v>
      </c>
      <c r="F4" s="49">
        <f>VALUE(COUNTIF(Validation!$A$2:$H$64,B4))-1</f>
        <v>0</v>
      </c>
      <c r="G4" s="95">
        <f>IF(ISERROR(VLOOKUP(B4,Données!$A$3:$T$2000,12,FALSE)),0,VLOOKUP(B4,Données!$A$3:$T$2000,12,FALSE))</f>
        <v>0</v>
      </c>
      <c r="H4" s="50">
        <f>IF(ISERROR(VLOOKUP(B4,Données!$A$3:$T$2000,20,FALSE)),0,VLOOKUP(B4,Données!$A$3:$T$2000,20,FALSE))</f>
        <v>1</v>
      </c>
      <c r="I4" s="39"/>
      <c r="J4" s="75" t="s">
        <v>173</v>
      </c>
      <c r="K4" s="75">
        <v>2019</v>
      </c>
      <c r="L4" s="28" t="s">
        <v>103</v>
      </c>
      <c r="O4" s="61"/>
      <c r="P4" s="61"/>
      <c r="Q4" s="61"/>
      <c r="R4" s="63"/>
      <c r="S4" s="88"/>
      <c r="T4" s="88"/>
      <c r="U4" s="88"/>
      <c r="V4" s="60"/>
      <c r="W4" s="60" t="str">
        <f>IF(V4="","",V4+7)</f>
        <v/>
      </c>
    </row>
    <row r="5" spans="1:28" ht="20.25" customHeight="1" thickBot="1" x14ac:dyDescent="0.3">
      <c r="A5" s="167"/>
      <c r="B5" s="6" t="s">
        <v>2798</v>
      </c>
      <c r="C5" s="86">
        <f>IF(ISERROR(VLOOKUP(B5,Données!$A$3:$W$2000,23,FALSE)),"",VLOOKUP(B5,Données!$A$3:$W$2000,23,FALSE))</f>
        <v>0</v>
      </c>
      <c r="D5" s="47">
        <f>IF(ISERROR(VLOOKUP(B5,Données!$A$3:$K$2000,9,FALSE)),"",VLOOKUP(B5,Données!$A$3:$K$2000,9,FALSE))</f>
        <v>31</v>
      </c>
      <c r="E5" s="48">
        <f>IF(ISERROR(VLOOKUP(B5,Données!$A$3:$T$2000,11,FALSE)),0,VLOOKUP(B5,Données!$A$3:$T$2000,11,FALSE))</f>
        <v>6700000</v>
      </c>
      <c r="F5" s="49">
        <f>VALUE(COUNTIF(Validation!$A$2:$H$64,B5))-1</f>
        <v>0</v>
      </c>
      <c r="G5" s="95">
        <f>IF(ISERROR(VLOOKUP(B5,Données!$A$3:$T$2000,12,FALSE)),0,VLOOKUP(B5,Données!$A$3:$T$2000,12,FALSE))</f>
        <v>0</v>
      </c>
      <c r="H5" s="50">
        <f>IF(ISERROR(VLOOKUP(B5,Données!$A$3:$T$2000,20,FALSE)),0,VLOOKUP(B5,Données!$A$3:$T$2000,20,FALSE))</f>
        <v>1</v>
      </c>
      <c r="I5" s="39"/>
      <c r="J5" s="75" t="s">
        <v>173</v>
      </c>
      <c r="K5" s="75">
        <v>2019</v>
      </c>
      <c r="L5" s="28" t="s">
        <v>2328</v>
      </c>
      <c r="O5" s="28"/>
      <c r="P5" s="28"/>
      <c r="Q5" s="28"/>
      <c r="R5" s="61"/>
      <c r="S5" s="61"/>
      <c r="T5" s="61"/>
      <c r="U5" s="61"/>
      <c r="V5" s="60"/>
      <c r="W5" s="60" t="str">
        <f t="shared" ref="W5:W38" si="0">IF(V5="","",V5+7)</f>
        <v/>
      </c>
    </row>
    <row r="6" spans="1:28" ht="20.25" customHeight="1" thickBot="1" x14ac:dyDescent="0.3">
      <c r="A6" s="167"/>
      <c r="B6" s="31" t="s">
        <v>2799</v>
      </c>
      <c r="C6" s="86">
        <f>IF(ISERROR(VLOOKUP(B6,Données!$A$3:$W$2000,23,FALSE)),"",VLOOKUP(B6,Données!$A$3:$W$2000,23,FALSE))</f>
        <v>0</v>
      </c>
      <c r="D6" s="47">
        <f>IF(ISERROR(VLOOKUP(B6,Données!$A$3:$K$2000,9,FALSE)),"",VLOOKUP(B6,Données!$A$3:$K$2000,9,FALSE))</f>
        <v>22</v>
      </c>
      <c r="E6" s="48">
        <f>IF(ISERROR(VLOOKUP(B6,Données!$A$3:$T$2000,11,FALSE)),0,VLOOKUP(B6,Données!$A$3:$T$2000,11,FALSE))</f>
        <v>0</v>
      </c>
      <c r="F6" s="49">
        <f>VALUE(COUNTIF(Validation!$A$2:$H$64,B6))-1</f>
        <v>0</v>
      </c>
      <c r="G6" s="95">
        <f>IF(ISERROR(VLOOKUP(B6,Données!$A$3:$T$2000,12,FALSE)),0,VLOOKUP(B6,Données!$A$3:$T$2000,12,FALSE))</f>
        <v>0</v>
      </c>
      <c r="H6" s="50">
        <f>IF(ISERROR(VLOOKUP(B6,Données!$A$3:$T$2000,20,FALSE)),0,VLOOKUP(B6,Données!$A$3:$T$2000,20,FALSE))</f>
        <v>0</v>
      </c>
      <c r="I6" s="39"/>
      <c r="J6" s="75"/>
      <c r="K6" s="75"/>
      <c r="L6" s="28"/>
      <c r="N6" s="28"/>
      <c r="O6" s="28"/>
      <c r="P6" s="28"/>
      <c r="Q6" s="28"/>
      <c r="R6" s="28"/>
      <c r="S6" s="28"/>
      <c r="T6" s="28"/>
      <c r="U6" s="28"/>
      <c r="V6" s="60"/>
      <c r="W6" s="60" t="str">
        <f t="shared" si="0"/>
        <v/>
      </c>
      <c r="AB6" s="134"/>
    </row>
    <row r="7" spans="1:28" ht="20.25" customHeight="1" x14ac:dyDescent="0.25">
      <c r="A7" s="167"/>
      <c r="B7" s="31" t="s">
        <v>2800</v>
      </c>
      <c r="C7" s="86">
        <f>IF(ISERROR(VLOOKUP(B7,Données!$A$3:$W$2000,23,FALSE)),"",VLOOKUP(B7,Données!$A$3:$W$2000,23,FALSE))</f>
        <v>0</v>
      </c>
      <c r="D7" s="47">
        <f>IF(ISERROR(VLOOKUP(B7,Données!$A$3:$K$2000,9,FALSE)),"",VLOOKUP(B7,Données!$A$3:$K$2000,9,FALSE))</f>
        <v>26</v>
      </c>
      <c r="E7" s="48">
        <f>IF(ISERROR(VLOOKUP(B7,Données!$A$3:$T$2000,11,FALSE)),0,VLOOKUP(B7,Données!$A$3:$T$2000,11,FALSE))</f>
        <v>6125000</v>
      </c>
      <c r="F7" s="49">
        <f>VALUE(COUNTIF(Validation!$A$2:$H$64,B7))-1</f>
        <v>0</v>
      </c>
      <c r="G7" s="95">
        <f>IF(ISERROR(VLOOKUP(B7,Données!$A$3:$T$2000,12,FALSE)),0,VLOOKUP(B7,Données!$A$3:$T$2000,12,FALSE))</f>
        <v>6125000</v>
      </c>
      <c r="H7" s="50">
        <f>IF(ISERROR(VLOOKUP(B7,Données!$A$3:$T$2000,20,FALSE)),0,VLOOKUP(B7,Données!$A$3:$T$2000,20,FALSE))</f>
        <v>5</v>
      </c>
      <c r="I7" s="39"/>
      <c r="N7" s="28"/>
      <c r="O7" s="28"/>
      <c r="P7" s="28"/>
      <c r="Q7" s="28"/>
      <c r="V7" s="60"/>
      <c r="W7" s="60" t="str">
        <f t="shared" si="0"/>
        <v/>
      </c>
      <c r="X7" s="99"/>
      <c r="Y7" s="99"/>
      <c r="AB7" s="28"/>
    </row>
    <row r="8" spans="1:28" ht="20.25" customHeight="1" x14ac:dyDescent="0.25">
      <c r="A8" s="167"/>
      <c r="B8" s="31" t="s">
        <v>2801</v>
      </c>
      <c r="C8" s="86">
        <f>IF(ISERROR(VLOOKUP(B8,Données!$A$3:$W$2000,23,FALSE)),"",VLOOKUP(B8,Données!$A$3:$W$2000,23,FALSE))</f>
        <v>1</v>
      </c>
      <c r="D8" s="47">
        <f>IF(ISERROR(VLOOKUP(B8,Données!$A$3:$K$2000,9,FALSE)),"",VLOOKUP(B8,Données!$A$3:$K$2000,9,FALSE))</f>
        <v>21</v>
      </c>
      <c r="E8" s="48">
        <f>IF(ISERROR(VLOOKUP(B8,Données!$A$3:$T$2000,11,FALSE)),0,VLOOKUP(B8,Données!$A$3:$T$2000,11,FALSE))</f>
        <v>894166</v>
      </c>
      <c r="F8" s="49">
        <f>VALUE(COUNTIF(Validation!$A$2:$H$64,B8))-1</f>
        <v>0</v>
      </c>
      <c r="G8" s="95">
        <f>IF(ISERROR(VLOOKUP(B8,Données!$A$3:$T$2000,12,FALSE)),0,VLOOKUP(B8,Données!$A$3:$T$2000,12,FALSE))</f>
        <v>0</v>
      </c>
      <c r="H8" s="50">
        <f>IF(ISERROR(VLOOKUP(B8,Données!$A$3:$T$2000,20,FALSE)),0,VLOOKUP(B8,Données!$A$3:$T$2000,20,FALSE))</f>
        <v>1</v>
      </c>
      <c r="I8" s="39"/>
      <c r="N8" s="99"/>
      <c r="R8" s="28"/>
      <c r="S8" s="28"/>
      <c r="T8" s="28"/>
      <c r="U8" s="28"/>
      <c r="V8" s="60"/>
      <c r="W8" s="60" t="str">
        <f t="shared" si="0"/>
        <v/>
      </c>
      <c r="AB8" s="28"/>
    </row>
    <row r="9" spans="1:28" ht="20.25" customHeight="1" x14ac:dyDescent="0.25">
      <c r="A9" s="167"/>
      <c r="B9" s="31" t="s">
        <v>2802</v>
      </c>
      <c r="C9" s="86">
        <f>IF(ISERROR(VLOOKUP(B9,Données!$A$3:$W$2000,23,FALSE)),"",VLOOKUP(B9,Données!$A$3:$W$2000,23,FALSE))</f>
        <v>0</v>
      </c>
      <c r="D9" s="47">
        <f>IF(ISERROR(VLOOKUP(B9,Données!$A$3:$K$2000,9,FALSE)),"",VLOOKUP(B9,Données!$A$3:$K$2000,9,FALSE))</f>
        <v>23</v>
      </c>
      <c r="E9" s="48">
        <f>IF(ISERROR(VLOOKUP(B9,Données!$A$3:$T$2000,11,FALSE)),0,VLOOKUP(B9,Données!$A$3:$T$2000,11,FALSE))</f>
        <v>0</v>
      </c>
      <c r="F9" s="49">
        <f>VALUE(COUNTIF(Validation!$A$2:$H$64,B9))-1</f>
        <v>0</v>
      </c>
      <c r="G9" s="95">
        <f>IF(ISERROR(VLOOKUP(B9,Données!$A$3:$T$2000,12,FALSE)),0,VLOOKUP(B9,Données!$A$3:$T$2000,12,FALSE))</f>
        <v>0</v>
      </c>
      <c r="H9" s="50">
        <f>IF(ISERROR(VLOOKUP(B9,Données!$A$3:$T$2000,20,FALSE)),0,VLOOKUP(B9,Données!$A$3:$T$2000,20,FALSE))</f>
        <v>0</v>
      </c>
      <c r="I9" s="39"/>
      <c r="J9" s="147" t="s">
        <v>60</v>
      </c>
      <c r="K9" s="147" t="s">
        <v>3012</v>
      </c>
      <c r="L9" s="147" t="s">
        <v>3013</v>
      </c>
      <c r="O9" s="28"/>
      <c r="P9" s="28"/>
      <c r="Q9" s="28"/>
      <c r="R9" s="28"/>
      <c r="S9" s="28"/>
      <c r="T9" s="28"/>
      <c r="U9" s="28"/>
      <c r="V9" s="60"/>
      <c r="W9" s="60" t="str">
        <f>IF(V9="","",V9+7)</f>
        <v/>
      </c>
    </row>
    <row r="10" spans="1:28" ht="20.25" customHeight="1" x14ac:dyDescent="0.25">
      <c r="A10" s="167"/>
      <c r="B10" s="31" t="s">
        <v>2803</v>
      </c>
      <c r="C10" s="86">
        <f>IF(ISERROR(VLOOKUP(B10,Données!$A$3:$W$2000,23,FALSE)),"",VLOOKUP(B10,Données!$A$3:$W$2000,23,FALSE))</f>
        <v>1</v>
      </c>
      <c r="D10" s="47">
        <f>IF(ISERROR(VLOOKUP(B10,Données!$A$3:$K$2000,9,FALSE)),"",VLOOKUP(B10,Données!$A$3:$K$2000,9,FALSE))</f>
        <v>20</v>
      </c>
      <c r="E10" s="48">
        <f>IF(ISERROR(VLOOKUP(B10,Données!$A$3:$T$2000,11,FALSE)),0,VLOOKUP(B10,Données!$A$3:$T$2000,11,FALSE))</f>
        <v>3775000</v>
      </c>
      <c r="F10" s="49">
        <f>VALUE(COUNTIF(Validation!$A$2:$H$64,B10))-1</f>
        <v>0</v>
      </c>
      <c r="G10" s="95">
        <f>IF(ISERROR(VLOOKUP(B10,Données!$A$3:$T$2000,12,FALSE)),0,VLOOKUP(B10,Données!$A$3:$T$2000,12,FALSE))</f>
        <v>3775000</v>
      </c>
      <c r="H10" s="50">
        <f>IF(ISERROR(VLOOKUP(B10,Données!$A$3:$T$2000,20,FALSE)),0,VLOOKUP(B10,Données!$A$3:$T$2000,20,FALSE))</f>
        <v>2</v>
      </c>
      <c r="I10" s="39"/>
      <c r="J10" t="s">
        <v>172</v>
      </c>
      <c r="K10">
        <v>2019</v>
      </c>
      <c r="L10" s="40" t="s">
        <v>50</v>
      </c>
      <c r="O10" s="28"/>
      <c r="P10" s="28"/>
      <c r="Q10" s="28"/>
      <c r="V10" s="60"/>
      <c r="W10" s="60" t="str">
        <f>IF(V10="","",V10+7)</f>
        <v/>
      </c>
    </row>
    <row r="11" spans="1:28" ht="20.25" customHeight="1" x14ac:dyDescent="0.25">
      <c r="A11" s="167"/>
      <c r="B11" s="31" t="s">
        <v>2804</v>
      </c>
      <c r="C11" s="86">
        <f>IF(ISERROR(VLOOKUP(B11,Données!$A$3:$W$2000,23,FALSE)),"",VLOOKUP(B11,Données!$A$3:$W$2000,23,FALSE))</f>
        <v>0</v>
      </c>
      <c r="D11" s="47">
        <f>IF(ISERROR(VLOOKUP(B11,Données!$A$3:$K$2000,9,FALSE)),"",VLOOKUP(B11,Données!$A$3:$K$2000,9,FALSE))</f>
        <v>28</v>
      </c>
      <c r="E11" s="48">
        <f>IF(ISERROR(VLOOKUP(B11,Données!$A$3:$T$2000,11,FALSE)),0,VLOOKUP(B11,Données!$A$3:$T$2000,11,FALSE))</f>
        <v>11000000</v>
      </c>
      <c r="F11" s="49">
        <f>VALUE(COUNTIF(Validation!$A$2:$H$64,B11))-1</f>
        <v>0</v>
      </c>
      <c r="G11" s="95">
        <f>IF(ISERROR(VLOOKUP(B11,Données!$A$3:$T$2000,12,FALSE)),0,VLOOKUP(B11,Données!$A$3:$T$2000,12,FALSE))</f>
        <v>11000000</v>
      </c>
      <c r="H11" s="50">
        <f>IF(ISERROR(VLOOKUP(B11,Données!$A$3:$T$2000,20,FALSE)),0,VLOOKUP(B11,Données!$A$3:$T$2000,20,FALSE))</f>
        <v>6</v>
      </c>
      <c r="I11" s="39"/>
      <c r="J11" t="s">
        <v>172</v>
      </c>
      <c r="K11">
        <v>2019</v>
      </c>
      <c r="L11" s="40" t="s">
        <v>51</v>
      </c>
      <c r="O11" s="28"/>
      <c r="P11" s="28"/>
      <c r="Q11" s="28"/>
      <c r="R11" s="28"/>
      <c r="S11" s="28"/>
      <c r="T11" s="28"/>
      <c r="U11" s="28"/>
      <c r="V11" s="60"/>
      <c r="W11" s="60" t="str">
        <f>IF(V11="","",V11+7)</f>
        <v/>
      </c>
    </row>
    <row r="12" spans="1:28" ht="20.25" customHeight="1" x14ac:dyDescent="0.25">
      <c r="A12" s="167"/>
      <c r="B12" s="31" t="s">
        <v>4933</v>
      </c>
      <c r="C12" s="86">
        <f>IF(ISERROR(VLOOKUP(B12,Données!$A$3:$W$2000,23,FALSE)),"",VLOOKUP(B12,Données!$A$3:$W$2000,23,FALSE))</f>
        <v>0</v>
      </c>
      <c r="D12" s="47">
        <f>IF(ISERROR(VLOOKUP(B12,Données!$A$3:$K$2000,9,FALSE)),"",VLOOKUP(B12,Données!$A$3:$K$2000,9,FALSE))</f>
        <v>26</v>
      </c>
      <c r="E12" s="48">
        <f>IF(ISERROR(VLOOKUP(B12,Données!$A$3:$T$2000,11,FALSE)),0,VLOOKUP(B12,Données!$A$3:$T$2000,11,FALSE))</f>
        <v>5900000</v>
      </c>
      <c r="F12" s="49">
        <f>VALUE(COUNTIF(Validation!$A$2:$H$64,B12))-1</f>
        <v>0</v>
      </c>
      <c r="G12" s="95">
        <f>IF(ISERROR(VLOOKUP(B12,Données!$A$3:$T$2000,12,FALSE)),0,VLOOKUP(B12,Données!$A$3:$T$2000,12,FALSE))</f>
        <v>5900000</v>
      </c>
      <c r="H12" s="50">
        <f>IF(ISERROR(VLOOKUP(B12,Données!$A$3:$T$2000,20,FALSE)),0,VLOOKUP(B12,Données!$A$3:$T$2000,20,FALSE))</f>
        <v>4</v>
      </c>
      <c r="I12" s="39"/>
      <c r="J12" s="28" t="s">
        <v>173</v>
      </c>
      <c r="K12">
        <v>2019</v>
      </c>
      <c r="L12" s="40" t="s">
        <v>2328</v>
      </c>
      <c r="O12" s="28"/>
      <c r="P12" s="28"/>
      <c r="Q12" s="28"/>
      <c r="R12" s="28"/>
      <c r="S12" s="28"/>
      <c r="T12" s="28"/>
      <c r="U12" s="28"/>
      <c r="V12" s="60"/>
      <c r="W12" s="60" t="str">
        <f>IF(V12="","",V12+7)</f>
        <v/>
      </c>
    </row>
    <row r="13" spans="1:28" ht="20.25" customHeight="1" x14ac:dyDescent="0.25">
      <c r="A13" s="167"/>
      <c r="B13" s="31" t="s">
        <v>2805</v>
      </c>
      <c r="C13" s="86">
        <f>IF(ISERROR(VLOOKUP(B13,Données!$A$3:$W$2000,23,FALSE)),"",VLOOKUP(B13,Données!$A$3:$W$2000,23,FALSE))</f>
        <v>0</v>
      </c>
      <c r="D13" s="47">
        <f>IF(ISERROR(VLOOKUP(B13,Données!$A$3:$K$2000,9,FALSE)),"",VLOOKUP(B13,Données!$A$3:$K$2000,9,FALSE))</f>
        <v>23</v>
      </c>
      <c r="E13" s="48">
        <f>IF(ISERROR(VLOOKUP(B13,Données!$A$3:$T$2000,11,FALSE)),0,VLOOKUP(B13,Données!$A$3:$T$2000,11,FALSE))</f>
        <v>6300000</v>
      </c>
      <c r="F13" s="49">
        <f>VALUE(COUNTIF(Validation!$A$2:$H$64,B13))-1</f>
        <v>0</v>
      </c>
      <c r="G13" s="95">
        <f>IF(ISERROR(VLOOKUP(B13,Données!$A$3:$T$2000,12,FALSE)),0,VLOOKUP(B13,Données!$A$3:$T$2000,12,FALSE))</f>
        <v>6300000</v>
      </c>
      <c r="H13" s="50">
        <f>IF(ISERROR(VLOOKUP(B13,Données!$A$3:$T$2000,20,FALSE)),0,VLOOKUP(B13,Données!$A$3:$T$2000,20,FALSE))</f>
        <v>4</v>
      </c>
      <c r="I13" s="39"/>
      <c r="J13" s="28" t="s">
        <v>173</v>
      </c>
      <c r="K13">
        <v>2019</v>
      </c>
      <c r="L13" s="40" t="s">
        <v>103</v>
      </c>
      <c r="O13" s="28"/>
      <c r="P13" s="28"/>
      <c r="Q13" s="28"/>
      <c r="R13" s="28"/>
      <c r="S13" s="28"/>
      <c r="T13" s="28"/>
      <c r="U13" s="28"/>
      <c r="V13" s="60"/>
      <c r="W13" s="60" t="str">
        <f>IF(V13="","",V13+7)</f>
        <v/>
      </c>
    </row>
    <row r="14" spans="1:28" ht="20.25" customHeight="1" x14ac:dyDescent="0.25">
      <c r="A14" s="168"/>
      <c r="B14" s="30" t="s">
        <v>2806</v>
      </c>
      <c r="C14" s="87">
        <f>IF(ISERROR(VLOOKUP(B14,Données!$A$3:$W$2000,23,FALSE)),"",VLOOKUP(B14,Données!$A$3:$W$2000,23,FALSE))</f>
        <v>1</v>
      </c>
      <c r="D14" s="52">
        <f>IF(ISERROR(VLOOKUP(B14,Données!$A$3:$K$2000,9,FALSE)),"",VLOOKUP(B14,Données!$A$3:$K$2000,9,FALSE))</f>
        <v>22</v>
      </c>
      <c r="E14" s="53">
        <f>IF(ISERROR(VLOOKUP(B14,Données!$A$3:$T$2000,11,FALSE)),0,VLOOKUP(B14,Données!$A$3:$T$2000,11,FALSE))</f>
        <v>1263333</v>
      </c>
      <c r="F14" s="54">
        <f>VALUE(COUNTIF(Validation!$A$2:$H$64,B14))-1</f>
        <v>0</v>
      </c>
      <c r="G14" s="96">
        <f>IF(ISERROR(VLOOKUP(B14,Données!$A$3:$T$2000,12,FALSE)),0,VLOOKUP(B14,Données!$A$3:$T$2000,12,FALSE))</f>
        <v>0</v>
      </c>
      <c r="H14" s="55">
        <f>IF(ISERROR(VLOOKUP(B14,Données!$A$3:$T$2000,20,FALSE)),0,VLOOKUP(B14,Données!$A$3:$T$2000,20,FALSE))</f>
        <v>1</v>
      </c>
      <c r="I14" s="39"/>
      <c r="J14" s="28" t="s">
        <v>173</v>
      </c>
      <c r="K14">
        <v>2019</v>
      </c>
      <c r="L14" s="40" t="s">
        <v>49</v>
      </c>
      <c r="O14" s="28"/>
      <c r="P14" s="28"/>
      <c r="Q14" s="28"/>
      <c r="R14" s="28"/>
      <c r="S14" s="28"/>
      <c r="T14" s="28"/>
      <c r="U14" s="28"/>
      <c r="V14" s="60"/>
      <c r="W14" s="60" t="str">
        <f t="shared" si="0"/>
        <v/>
      </c>
    </row>
    <row r="15" spans="1:28" ht="20.25" customHeight="1" x14ac:dyDescent="0.25">
      <c r="A15" s="169" t="s">
        <v>39</v>
      </c>
      <c r="B15" s="8" t="s">
        <v>2807</v>
      </c>
      <c r="C15" s="86">
        <f>IF(ISERROR(VLOOKUP(B15,Données!$A$3:$W$2000,23,FALSE)),"",VLOOKUP(B15,Données!$A$3:$W$2000,23,FALSE))</f>
        <v>0</v>
      </c>
      <c r="D15" s="47">
        <f>IF(ISERROR(VLOOKUP(B15,Données!$A$3:$K$2000,9,FALSE)),"",VLOOKUP(B15,Données!$A$3:$K$2000,9,FALSE))</f>
        <v>28</v>
      </c>
      <c r="E15" s="48">
        <f>IF(ISERROR(VLOOKUP(B15,Données!$A$3:$T$2000,11,FALSE)),0,VLOOKUP(B15,Données!$A$3:$T$2000,11,FALSE))</f>
        <v>5250000</v>
      </c>
      <c r="F15" s="49">
        <f>VALUE(COUNTIF(Validation!$A$2:$H$64,B15))-1</f>
        <v>0</v>
      </c>
      <c r="G15" s="95">
        <f>IF(ISERROR(VLOOKUP(B15,Données!$A$3:$T$2000,12,FALSE)),0,VLOOKUP(B15,Données!$A$3:$T$2000,12,FALSE))</f>
        <v>0</v>
      </c>
      <c r="H15" s="50">
        <f>IF(ISERROR(VLOOKUP(B15,Données!$A$3:$T$2000,20,FALSE)),0,VLOOKUP(B15,Données!$A$3:$T$2000,20,FALSE))</f>
        <v>1</v>
      </c>
      <c r="I15" s="39"/>
      <c r="J15" s="40" t="s">
        <v>174</v>
      </c>
      <c r="K15">
        <v>2019</v>
      </c>
      <c r="L15" s="40" t="s">
        <v>51</v>
      </c>
      <c r="O15" s="28"/>
      <c r="P15" s="28"/>
      <c r="Q15" s="28"/>
      <c r="R15" s="28"/>
      <c r="S15" s="28"/>
      <c r="T15" s="28"/>
      <c r="U15" s="28"/>
      <c r="V15" s="60"/>
      <c r="W15" s="60" t="str">
        <f t="shared" si="0"/>
        <v/>
      </c>
    </row>
    <row r="16" spans="1:28" ht="20.25" customHeight="1" x14ac:dyDescent="0.25">
      <c r="A16" s="170"/>
      <c r="B16" s="6" t="s">
        <v>2808</v>
      </c>
      <c r="C16" s="86">
        <f>IF(ISERROR(VLOOKUP(B16,Données!$A$3:$W$2000,23,FALSE)),"",VLOOKUP(B16,Données!$A$3:$W$2000,23,FALSE))</f>
        <v>0</v>
      </c>
      <c r="D16" s="47">
        <f>IF(ISERROR(VLOOKUP(B16,Données!$A$3:$K$2000,9,FALSE)),"",VLOOKUP(B16,Données!$A$3:$K$2000,9,FALSE))</f>
        <v>22</v>
      </c>
      <c r="E16" s="48">
        <f>IF(ISERROR(VLOOKUP(B16,Données!$A$3:$T$2000,11,FALSE)),0,VLOOKUP(B16,Données!$A$3:$T$2000,11,FALSE))</f>
        <v>0</v>
      </c>
      <c r="F16" s="49">
        <f>VALUE(COUNTIF(Validation!$A$2:$H$64,B16))-1</f>
        <v>0</v>
      </c>
      <c r="G16" s="95">
        <f>IF(ISERROR(VLOOKUP(B16,Données!$A$3:$T$2000,12,FALSE)),0,VLOOKUP(B16,Données!$A$3:$T$2000,12,FALSE))</f>
        <v>0</v>
      </c>
      <c r="H16" s="50">
        <f>IF(ISERROR(VLOOKUP(B16,Données!$A$3:$T$2000,20,FALSE)),0,VLOOKUP(B16,Données!$A$3:$T$2000,20,FALSE))</f>
        <v>0</v>
      </c>
      <c r="I16" s="39"/>
      <c r="O16" s="28"/>
      <c r="P16" s="28"/>
      <c r="Q16" s="28"/>
      <c r="R16" s="28"/>
      <c r="S16" s="28"/>
      <c r="T16" s="28"/>
      <c r="U16" s="28"/>
      <c r="V16" s="60"/>
      <c r="W16" s="60" t="str">
        <f t="shared" si="0"/>
        <v/>
      </c>
    </row>
    <row r="17" spans="1:23" ht="20.25" customHeight="1" x14ac:dyDescent="0.25">
      <c r="A17" s="170"/>
      <c r="B17" s="31" t="s">
        <v>4934</v>
      </c>
      <c r="C17" s="86">
        <f>IF(ISERROR(VLOOKUP(B17,Données!$A$3:$W$2000,23,FALSE)),"",VLOOKUP(B17,Données!$A$3:$W$2000,23,FALSE))</f>
        <v>0</v>
      </c>
      <c r="D17" s="47">
        <f>IF(ISERROR(VLOOKUP(B17,Données!$A$3:$K$2000,9,FALSE)),"",VLOOKUP(B17,Données!$A$3:$K$2000,9,FALSE))</f>
        <v>28</v>
      </c>
      <c r="E17" s="48">
        <f>IF(ISERROR(VLOOKUP(B17,Données!$A$3:$T$2000,11,FALSE)),0,VLOOKUP(B17,Données!$A$3:$T$2000,11,FALSE))</f>
        <v>8250000</v>
      </c>
      <c r="F17" s="49">
        <f>VALUE(COUNTIF(Validation!$A$2:$H$64,B17))-1</f>
        <v>0</v>
      </c>
      <c r="G17" s="95">
        <f>IF(ISERROR(VLOOKUP(B17,Données!$A$3:$T$2000,12,FALSE)),0,VLOOKUP(B17,Données!$A$3:$T$2000,12,FALSE))</f>
        <v>8250000</v>
      </c>
      <c r="H17" s="50">
        <f>IF(ISERROR(VLOOKUP(B17,Données!$A$3:$T$2000,20,FALSE)),0,VLOOKUP(B17,Données!$A$3:$T$2000,20,FALSE))</f>
        <v>7</v>
      </c>
      <c r="I17" s="39"/>
      <c r="J17" s="28" t="s">
        <v>174</v>
      </c>
      <c r="K17" s="28">
        <v>2020</v>
      </c>
      <c r="L17" s="40" t="s">
        <v>48</v>
      </c>
      <c r="O17" s="28"/>
      <c r="P17" s="28"/>
      <c r="Q17" s="28"/>
      <c r="R17" s="28"/>
      <c r="S17" s="28"/>
      <c r="T17" s="28"/>
      <c r="U17" s="28"/>
      <c r="V17" s="60"/>
      <c r="W17" s="60" t="str">
        <f t="shared" si="0"/>
        <v/>
      </c>
    </row>
    <row r="18" spans="1:23" ht="20.25" customHeight="1" x14ac:dyDescent="0.25">
      <c r="A18" s="170"/>
      <c r="B18" s="31" t="s">
        <v>2809</v>
      </c>
      <c r="C18" s="86">
        <f>IF(ISERROR(VLOOKUP(B18,Données!$A$3:$W$2000,23,FALSE)),"",VLOOKUP(B18,Données!$A$3:$W$2000,23,FALSE))</f>
        <v>0</v>
      </c>
      <c r="D18" s="47">
        <f>IF(ISERROR(VLOOKUP(B18,Données!$A$3:$K$2000,9,FALSE)),"",VLOOKUP(B18,Données!$A$3:$K$2000,9,FALSE))</f>
        <v>26</v>
      </c>
      <c r="E18" s="48">
        <f>IF(ISERROR(VLOOKUP(B18,Données!$A$3:$T$2000,11,FALSE)),0,VLOOKUP(B18,Données!$A$3:$T$2000,11,FALSE))</f>
        <v>4500000</v>
      </c>
      <c r="F18" s="49">
        <f>VALUE(COUNTIF(Validation!$A$2:$H$64,B18))-1</f>
        <v>0</v>
      </c>
      <c r="G18" s="95">
        <f>IF(ISERROR(VLOOKUP(B18,Données!$A$3:$T$2000,12,FALSE)),0,VLOOKUP(B18,Données!$A$3:$T$2000,12,FALSE))</f>
        <v>4500000</v>
      </c>
      <c r="H18" s="50">
        <f>IF(ISERROR(VLOOKUP(B18,Données!$A$3:$T$2000,20,FALSE)),0,VLOOKUP(B18,Données!$A$3:$T$2000,20,FALSE))</f>
        <v>4</v>
      </c>
      <c r="I18" s="56"/>
      <c r="O18" s="28"/>
      <c r="P18" s="28"/>
      <c r="Q18" s="28"/>
      <c r="R18" s="28"/>
      <c r="S18" s="28"/>
      <c r="T18" s="28"/>
      <c r="U18" s="28"/>
      <c r="V18" s="60"/>
      <c r="W18" s="60" t="str">
        <f t="shared" si="0"/>
        <v/>
      </c>
    </row>
    <row r="19" spans="1:23" ht="20.25" customHeight="1" x14ac:dyDescent="0.25">
      <c r="A19" s="170"/>
      <c r="B19" s="31" t="s">
        <v>4935</v>
      </c>
      <c r="C19" s="86">
        <f>IF(ISERROR(VLOOKUP(B19,Données!$A$3:$W$2000,23,FALSE)),"",VLOOKUP(B19,Données!$A$3:$W$2000,23,FALSE))</f>
        <v>0</v>
      </c>
      <c r="D19" s="47">
        <f>IF(ISERROR(VLOOKUP(B19,Données!$A$3:$K$2000,9,FALSE)),"",VLOOKUP(B19,Données!$A$3:$K$2000,9,FALSE))</f>
        <v>29</v>
      </c>
      <c r="E19" s="48">
        <f>IF(ISERROR(VLOOKUP(B19,Données!$A$3:$T$2000,11,FALSE)),0,VLOOKUP(B19,Données!$A$3:$T$2000,11,FALSE))</f>
        <v>4000000</v>
      </c>
      <c r="F19" s="49">
        <f>VALUE(COUNTIF(Validation!$A$2:$H$64,B19))-1</f>
        <v>0</v>
      </c>
      <c r="G19" s="95">
        <f>IF(ISERROR(VLOOKUP(B19,Données!$A$3:$T$2000,12,FALSE)),0,VLOOKUP(B19,Données!$A$3:$T$2000,12,FALSE))</f>
        <v>0</v>
      </c>
      <c r="H19" s="50">
        <f>IF(ISERROR(VLOOKUP(B19,Données!$A$3:$T$2000,20,FALSE)),0,VLOOKUP(B19,Données!$A$3:$T$2000,20,FALSE))</f>
        <v>1</v>
      </c>
      <c r="I19" s="56"/>
      <c r="O19" s="28"/>
      <c r="P19" s="28"/>
      <c r="Q19" s="28"/>
      <c r="R19" s="28"/>
      <c r="S19" s="28"/>
      <c r="T19" s="28"/>
      <c r="U19" s="28"/>
      <c r="V19" s="60"/>
      <c r="W19" s="60" t="str">
        <f t="shared" si="0"/>
        <v/>
      </c>
    </row>
    <row r="20" spans="1:23" ht="20.25" customHeight="1" x14ac:dyDescent="0.25">
      <c r="A20" s="171"/>
      <c r="B20" s="16" t="s">
        <v>4936</v>
      </c>
      <c r="C20" s="87">
        <f>IF(ISERROR(VLOOKUP(B20,Données!$A$3:$W$2000,23,FALSE)),"",VLOOKUP(B20,Données!$A$3:$W$2000,23,FALSE))</f>
        <v>0</v>
      </c>
      <c r="D20" s="52">
        <f>IF(ISERROR(VLOOKUP(B20,Données!$A$3:$K$2000,9,FALSE)),"",VLOOKUP(B20,Données!$A$3:$K$2000,9,FALSE))</f>
        <v>25</v>
      </c>
      <c r="E20" s="53">
        <f>IF(ISERROR(VLOOKUP(B20,Données!$A$3:$T$2000,11,FALSE)),0,VLOOKUP(B20,Données!$A$3:$T$2000,11,FALSE))</f>
        <v>5000000</v>
      </c>
      <c r="F20" s="54">
        <f>VALUE(COUNTIF(Validation!$A$2:$H$64,B20))-1</f>
        <v>0</v>
      </c>
      <c r="G20" s="96">
        <f>IF(ISERROR(VLOOKUP(B20,Données!$A$3:$T$2000,12,FALSE)),0,VLOOKUP(B20,Données!$A$3:$T$2000,12,FALSE))</f>
        <v>5000000</v>
      </c>
      <c r="H20" s="55">
        <f>IF(ISERROR(VLOOKUP(B20,Données!$A$3:$T$2000,20,FALSE)),0,VLOOKUP(B20,Données!$A$3:$T$2000,20,FALSE))</f>
        <v>3</v>
      </c>
      <c r="I20" s="56"/>
      <c r="O20" s="28"/>
      <c r="P20" s="28"/>
      <c r="Q20" s="28"/>
      <c r="R20" s="28"/>
      <c r="S20" s="28"/>
      <c r="T20" s="28"/>
      <c r="U20" s="28"/>
      <c r="V20" s="60"/>
      <c r="W20" s="60" t="str">
        <f t="shared" si="0"/>
        <v/>
      </c>
    </row>
    <row r="21" spans="1:23" ht="20.25" customHeight="1" x14ac:dyDescent="0.25">
      <c r="A21" s="172" t="s">
        <v>40</v>
      </c>
      <c r="B21" s="6" t="s">
        <v>2810</v>
      </c>
      <c r="C21" s="86">
        <f>IF(ISERROR(VLOOKUP(B21,Données!$A$3:$W$2000,23,FALSE)),"",VLOOKUP(B21,Données!$A$3:$W$2000,23,FALSE))</f>
        <v>0</v>
      </c>
      <c r="D21" s="47">
        <f>IF(ISERROR(VLOOKUP(B21,Données!$A$3:$K$2000,9,FALSE)),"",VLOOKUP(B21,Données!$A$3:$K$2000,9,FALSE))</f>
        <v>33</v>
      </c>
      <c r="E21" s="48">
        <f>IF(ISERROR(VLOOKUP(B21,Données!$A$3:$T$2000,11,FALSE)),0,VLOOKUP(B21,Données!$A$3:$T$2000,11,FALSE))</f>
        <v>5800000</v>
      </c>
      <c r="F21" s="49">
        <f>VALUE(COUNTIF(Validation!$A$2:$H$64,B21))-1</f>
        <v>0</v>
      </c>
      <c r="G21" s="95">
        <f>IF(ISERROR(VLOOKUP(B21,Données!$A$3:$T$2000,12,FALSE)),0,VLOOKUP(B21,Données!$A$3:$T$2000,12,FALSE))</f>
        <v>5800000</v>
      </c>
      <c r="H21" s="50">
        <f>IF(ISERROR(VLOOKUP(B21,Données!$A$3:$T$2000,20,FALSE)),0,VLOOKUP(B21,Données!$A$3:$T$2000,20,FALSE))</f>
        <v>4</v>
      </c>
      <c r="I21" s="39"/>
      <c r="O21" s="28"/>
      <c r="P21" s="28"/>
      <c r="Q21" s="28"/>
      <c r="R21" s="28"/>
      <c r="S21" s="28"/>
      <c r="T21" s="28"/>
      <c r="U21" s="28"/>
      <c r="V21" s="60"/>
      <c r="W21" s="60" t="str">
        <f t="shared" si="0"/>
        <v/>
      </c>
    </row>
    <row r="22" spans="1:23" ht="20.25" customHeight="1" x14ac:dyDescent="0.25">
      <c r="A22" s="173"/>
      <c r="B22" s="16" t="s">
        <v>2811</v>
      </c>
      <c r="C22" s="87">
        <f>IF(ISERROR(VLOOKUP(B22,Données!$A$3:$W$2000,23,FALSE)),"",VLOOKUP(B22,Données!$A$3:$W$2000,23,FALSE))</f>
        <v>0</v>
      </c>
      <c r="D22" s="52">
        <f>IF(ISERROR(VLOOKUP(B22,Données!$A$3:$K$2000,9,FALSE)),"",VLOOKUP(B22,Données!$A$3:$K$2000,9,FALSE))</f>
        <v>29</v>
      </c>
      <c r="E22" s="53">
        <f>IF(ISERROR(VLOOKUP(B22,Données!$A$3:$T$2000,11,FALSE)),0,VLOOKUP(B22,Données!$A$3:$T$2000,11,FALSE))</f>
        <v>6100000</v>
      </c>
      <c r="F22" s="54">
        <f>VALUE(COUNTIF(Validation!$A$2:$H$64,B22))-1</f>
        <v>0</v>
      </c>
      <c r="G22" s="96">
        <f>IF(ISERROR(VLOOKUP(B22,Données!$A$3:$T$2000,12,FALSE)),0,VLOOKUP(B22,Données!$A$3:$T$2000,12,FALSE))</f>
        <v>0</v>
      </c>
      <c r="H22" s="55">
        <f>IF(ISERROR(VLOOKUP(B22,Données!$A$3:$T$2000,20,FALSE)),0,VLOOKUP(B22,Données!$A$3:$T$2000,20,FALSE))</f>
        <v>1</v>
      </c>
      <c r="I22" s="39"/>
      <c r="O22" s="28"/>
      <c r="P22" s="28"/>
      <c r="Q22" s="28"/>
      <c r="R22" s="28"/>
      <c r="S22" s="28"/>
      <c r="T22" s="28"/>
      <c r="U22" s="28"/>
      <c r="V22" s="60"/>
      <c r="W22" s="60" t="str">
        <f t="shared" si="0"/>
        <v/>
      </c>
    </row>
    <row r="23" spans="1:23" ht="20.25" customHeight="1" x14ac:dyDescent="0.25">
      <c r="A23" s="176" t="s">
        <v>42</v>
      </c>
      <c r="B23" s="31" t="s">
        <v>2812</v>
      </c>
      <c r="C23" s="86">
        <f>IF(ISERROR(VLOOKUP(B23,Données!$A$3:$W$2000,23,FALSE)),"",VLOOKUP(B23,Données!$A$3:$W$2000,23,FALSE))</f>
        <v>0</v>
      </c>
      <c r="D23" s="47">
        <f>IF(ISERROR(VLOOKUP(B23,Données!$A$3:$K$2000,9,FALSE)),"",VLOOKUP(B23,Données!$A$3:$K$2000,9,FALSE))</f>
        <v>29</v>
      </c>
      <c r="E23" s="48">
        <f>IF(ISERROR(VLOOKUP(B23,Données!$A$3:$T$2000,11,FALSE)),0,VLOOKUP(B23,Données!$A$3:$T$2000,11,FALSE))</f>
        <v>3666667</v>
      </c>
      <c r="F23" s="49">
        <f>VALUE(COUNTIF(Validation!$A$2:$H$64,B23))-1</f>
        <v>0</v>
      </c>
      <c r="G23" s="95">
        <f>IF(ISERROR(VLOOKUP(B23,Données!$A$3:$T$2000,12,FALSE)),0,VLOOKUP(B23,Données!$A$3:$T$2000,12,FALSE))</f>
        <v>0</v>
      </c>
      <c r="H23" s="50">
        <f>IF(ISERROR(VLOOKUP(B23,Données!$A$3:$T$2000,20,FALSE)),0,VLOOKUP(B23,Données!$A$3:$T$2000,20,FALSE))</f>
        <v>1</v>
      </c>
      <c r="I23" s="39"/>
      <c r="O23" s="28"/>
      <c r="P23" s="28"/>
      <c r="Q23" s="28"/>
      <c r="R23" s="28"/>
      <c r="S23" s="28"/>
      <c r="T23" s="28"/>
      <c r="U23" s="28"/>
      <c r="V23" s="60"/>
      <c r="W23" s="60" t="str">
        <f t="shared" si="0"/>
        <v/>
      </c>
    </row>
    <row r="24" spans="1:23" ht="20.25" customHeight="1" x14ac:dyDescent="0.25">
      <c r="A24" s="177"/>
      <c r="B24" s="31" t="s">
        <v>2813</v>
      </c>
      <c r="C24" s="86">
        <f>IF(ISERROR(VLOOKUP(B24,Données!$A$3:$W$2000,23,FALSE)),"",VLOOKUP(B24,Données!$A$3:$W$2000,23,FALSE))</f>
        <v>1</v>
      </c>
      <c r="D24" s="47">
        <f>IF(ISERROR(VLOOKUP(B24,Données!$A$3:$K$2000,9,FALSE)),"",VLOOKUP(B24,Données!$A$3:$K$2000,9,FALSE))</f>
        <v>21</v>
      </c>
      <c r="E24" s="48">
        <f>IF(ISERROR(VLOOKUP(B24,Données!$A$3:$T$2000,11,FALSE)),0,VLOOKUP(B24,Données!$A$3:$T$2000,11,FALSE))</f>
        <v>1744166</v>
      </c>
      <c r="F24" s="49">
        <f>VALUE(COUNTIF(Validation!$A$2:$H$64,B24))-1</f>
        <v>0</v>
      </c>
      <c r="G24" s="95">
        <f>IF(ISERROR(VLOOKUP(B24,Données!$A$3:$T$2000,12,FALSE)),0,VLOOKUP(B24,Données!$A$3:$T$2000,12,FALSE))</f>
        <v>0</v>
      </c>
      <c r="H24" s="50">
        <f>IF(ISERROR(VLOOKUP(B24,Données!$A$3:$T$2000,20,FALSE)),0,VLOOKUP(B24,Données!$A$3:$T$2000,20,FALSE))</f>
        <v>1</v>
      </c>
      <c r="I24" s="39"/>
      <c r="R24" s="28"/>
      <c r="S24" s="28"/>
      <c r="T24" s="28"/>
      <c r="U24" s="28"/>
      <c r="V24" s="60"/>
      <c r="W24" s="60" t="str">
        <f t="shared" si="0"/>
        <v/>
      </c>
    </row>
    <row r="25" spans="1:23" ht="20.25" customHeight="1" x14ac:dyDescent="0.25">
      <c r="A25" s="177"/>
      <c r="B25" s="31" t="s">
        <v>4937</v>
      </c>
      <c r="C25" s="86">
        <f>IF(ISERROR(VLOOKUP(B25,Données!$A$3:$W$2000,23,FALSE)),"",VLOOKUP(B25,Données!$A$3:$W$2000,23,FALSE))</f>
        <v>1</v>
      </c>
      <c r="D25" s="47">
        <f>IF(ISERROR(VLOOKUP(B25,Données!$A$3:$K$2000,9,FALSE)),"",VLOOKUP(B25,Données!$A$3:$K$2000,9,FALSE))</f>
        <v>20</v>
      </c>
      <c r="E25" s="48">
        <f>IF(ISERROR(VLOOKUP(B25,Données!$A$3:$T$2000,11,FALSE)),0,VLOOKUP(B25,Données!$A$3:$T$2000,11,FALSE))</f>
        <v>1177500</v>
      </c>
      <c r="F25" s="49">
        <f>VALUE(COUNTIF(Validation!$A$2:$H$64,B25))-1</f>
        <v>0</v>
      </c>
      <c r="G25" s="95">
        <f>IF(ISERROR(VLOOKUP(B25,Données!$A$3:$T$2000,12,FALSE)),0,VLOOKUP(B25,Données!$A$3:$T$2000,12,FALSE))</f>
        <v>1177500</v>
      </c>
      <c r="H25" s="50">
        <f>IF(ISERROR(VLOOKUP(B25,Données!$A$3:$T$2000,20,FALSE)),0,VLOOKUP(B25,Données!$A$3:$T$2000,20,FALSE))</f>
        <v>2</v>
      </c>
      <c r="I25" s="39"/>
      <c r="R25" s="28"/>
      <c r="S25" s="28"/>
      <c r="T25" s="28"/>
      <c r="U25" s="28"/>
      <c r="V25" s="60"/>
      <c r="W25" s="60" t="str">
        <f t="shared" si="0"/>
        <v/>
      </c>
    </row>
    <row r="26" spans="1:23" ht="20.25" customHeight="1" x14ac:dyDescent="0.25">
      <c r="A26" s="177"/>
      <c r="B26" s="31" t="s">
        <v>2814</v>
      </c>
      <c r="C26" s="86" t="str">
        <f>IF(ISERROR(VLOOKUP(B26,Données!$A$3:$W$2000,23,FALSE)),"",VLOOKUP(B26,Données!$A$3:$W$2000,23,FALSE))</f>
        <v/>
      </c>
      <c r="D26" s="47" t="str">
        <f>IF(ISERROR(VLOOKUP(B26,Données!$A$3:$K$2000,9,FALSE)),"",VLOOKUP(B26,Données!$A$3:$K$2000,9,FALSE))</f>
        <v/>
      </c>
      <c r="E26" s="48">
        <f>IF(ISERROR(VLOOKUP(B26,Données!$A$3:$T$2000,11,FALSE)),0,VLOOKUP(B26,Données!$A$3:$T$2000,11,FALSE))</f>
        <v>0</v>
      </c>
      <c r="F26" s="49">
        <f>VALUE(COUNTIF(Validation!$A$2:$H$64,B26))-1</f>
        <v>0</v>
      </c>
      <c r="G26" s="95">
        <f>IF(ISERROR(VLOOKUP(B26,Données!$A$3:$T$2000,12,FALSE)),0,VLOOKUP(B26,Données!$A$3:$T$2000,12,FALSE))</f>
        <v>0</v>
      </c>
      <c r="H26" s="50">
        <f>IF(ISERROR(VLOOKUP(B26,Données!$A$3:$T$2000,20,FALSE)),0,VLOOKUP(B26,Données!$A$3:$T$2000,20,FALSE))</f>
        <v>0</v>
      </c>
      <c r="I26" s="39"/>
      <c r="O26" s="28"/>
      <c r="P26" s="28"/>
      <c r="Q26" s="28"/>
      <c r="R26" s="28"/>
      <c r="S26" s="28"/>
      <c r="T26" s="28"/>
      <c r="U26" s="28"/>
      <c r="V26" s="60"/>
      <c r="W26" s="60" t="str">
        <f t="shared" si="0"/>
        <v/>
      </c>
    </row>
    <row r="27" spans="1:23" ht="20.25" customHeight="1" x14ac:dyDescent="0.25">
      <c r="A27" s="177"/>
      <c r="B27" s="31"/>
      <c r="C27" s="86" t="str">
        <f>IF(ISERROR(VLOOKUP(B27,Données!$A$3:$W$2000,23,FALSE)),"",VLOOKUP(B27,Données!$A$3:$W$2000,23,FALSE))</f>
        <v/>
      </c>
      <c r="D27" s="47" t="str">
        <f>IF(ISERROR(VLOOKUP(B27,Données!$A$3:$K$2000,9,FALSE)),"",VLOOKUP(B27,Données!$A$3:$K$2000,9,FALSE))</f>
        <v/>
      </c>
      <c r="E27" s="48">
        <f>IF(ISERROR(VLOOKUP(B27,Données!$A$3:$T$2000,11,FALSE)),0,VLOOKUP(B27,Données!$A$3:$T$2000,11,FALSE))</f>
        <v>0</v>
      </c>
      <c r="F27" s="49">
        <f>VALUE(COUNTIF(Validation!$A$2:$H$64,B27))-1</f>
        <v>206</v>
      </c>
      <c r="G27" s="95">
        <f>IF(ISERROR(VLOOKUP(B27,Données!$A$3:$T$2000,12,FALSE)),0,VLOOKUP(B27,Données!$A$3:$T$2000,12,FALSE))</f>
        <v>0</v>
      </c>
      <c r="H27" s="50">
        <f>IF(ISERROR(VLOOKUP(B27,Données!$A$3:$T$2000,20,FALSE)),0,VLOOKUP(B27,Données!$A$3:$T$2000,20,FALSE))</f>
        <v>0</v>
      </c>
      <c r="I27" s="39"/>
      <c r="O27" s="28"/>
      <c r="P27" s="28"/>
      <c r="Q27" s="28"/>
      <c r="R27" s="28"/>
      <c r="S27" s="28"/>
      <c r="T27" s="28"/>
      <c r="U27" s="28"/>
      <c r="V27" s="60"/>
      <c r="W27" s="60" t="str">
        <f t="shared" si="0"/>
        <v/>
      </c>
    </row>
    <row r="28" spans="1:23" ht="20.25" customHeight="1" x14ac:dyDescent="0.25">
      <c r="A28" s="177"/>
      <c r="B28" s="61"/>
      <c r="C28" s="86" t="str">
        <f>IF(ISERROR(VLOOKUP(B28,Données!$A$3:$W$2000,23,FALSE)),"",VLOOKUP(B28,Données!$A$3:$W$2000,23,FALSE))</f>
        <v/>
      </c>
      <c r="D28" s="47" t="str">
        <f>IF(ISERROR(VLOOKUP(B28,Données!$A$3:$K$2000,9,FALSE)),"",VLOOKUP(B28,Données!$A$3:$K$2000,9,FALSE))</f>
        <v/>
      </c>
      <c r="E28" s="48">
        <f>IF(ISERROR(VLOOKUP(B28,Données!$A$3:$T$2000,11,FALSE)),0,VLOOKUP(B28,Données!$A$3:$T$2000,11,FALSE))</f>
        <v>0</v>
      </c>
      <c r="F28" s="49">
        <f>VALUE(COUNTIF(Validation!$A$2:$H$64,B28))-1</f>
        <v>206</v>
      </c>
      <c r="G28" s="95">
        <f>IF(ISERROR(VLOOKUP(B28,Données!$A$3:$T$2000,12,FALSE)),0,VLOOKUP(B28,Données!$A$3:$T$2000,12,FALSE))</f>
        <v>0</v>
      </c>
      <c r="H28" s="50">
        <f>IF(ISERROR(VLOOKUP(B28,Données!$A$3:$T$2000,20,FALSE)),0,VLOOKUP(B28,Données!$A$3:$T$2000,20,FALSE))</f>
        <v>0</v>
      </c>
      <c r="I28" s="39"/>
      <c r="N28" s="28"/>
      <c r="R28" s="28"/>
      <c r="S28" s="28"/>
      <c r="T28" s="28"/>
      <c r="U28" s="28"/>
      <c r="W28" s="60" t="str">
        <f t="shared" si="0"/>
        <v/>
      </c>
    </row>
    <row r="29" spans="1:23" ht="20.25" customHeight="1" x14ac:dyDescent="0.25">
      <c r="A29" s="177"/>
      <c r="B29" s="61"/>
      <c r="C29" s="86" t="str">
        <f>IF(ISERROR(VLOOKUP(B29,Données!$A$3:$W$2000,23,FALSE)),"",VLOOKUP(B29,Données!$A$3:$W$2000,23,FALSE))</f>
        <v/>
      </c>
      <c r="D29" s="47" t="str">
        <f>IF(ISERROR(VLOOKUP(B29,Données!$A$3:$K$2000,9,FALSE)),"",VLOOKUP(B29,Données!$A$3:$K$2000,9,FALSE))</f>
        <v/>
      </c>
      <c r="E29" s="48">
        <f>IF(ISERROR(VLOOKUP(B29,Données!$A$3:$T$2000,11,FALSE)),0,VLOOKUP(B29,Données!$A$3:$T$2000,11,FALSE))</f>
        <v>0</v>
      </c>
      <c r="F29" s="49">
        <f>VALUE(COUNTIF(Validation!$A$2:$H$64,B29))-1</f>
        <v>206</v>
      </c>
      <c r="G29" s="95">
        <f>IF(ISERROR(VLOOKUP(B29,Données!$A$3:$T$2000,12,FALSE)),0,VLOOKUP(B29,Données!$A$3:$T$2000,12,FALSE))</f>
        <v>0</v>
      </c>
      <c r="H29" s="50">
        <f>IF(ISERROR(VLOOKUP(B29,Données!$A$3:$T$2000,20,FALSE)),0,VLOOKUP(B29,Données!$A$3:$T$2000,20,FALSE))</f>
        <v>0</v>
      </c>
      <c r="I29" s="39"/>
      <c r="N29" s="28"/>
      <c r="O29" s="28"/>
      <c r="P29" s="28"/>
      <c r="Q29" s="28"/>
      <c r="R29" s="28"/>
      <c r="S29" s="28"/>
      <c r="T29" s="28"/>
      <c r="U29" s="28"/>
      <c r="W29" s="60" t="str">
        <f t="shared" si="0"/>
        <v/>
      </c>
    </row>
    <row r="30" spans="1:23" ht="20.25" customHeight="1" x14ac:dyDescent="0.25">
      <c r="A30" s="177"/>
      <c r="B30" s="21"/>
      <c r="C30" s="86" t="str">
        <f>IF(ISERROR(VLOOKUP(B30,Données!$A$3:$W$2000,23,FALSE)),"",VLOOKUP(B30,Données!$A$3:$W$2000,23,FALSE))</f>
        <v/>
      </c>
      <c r="D30" s="47" t="str">
        <f>IF(ISERROR(VLOOKUP(B30,Données!$A$3:$K$2000,9,FALSE)),"",VLOOKUP(B30,Données!$A$3:$K$2000,9,FALSE))</f>
        <v/>
      </c>
      <c r="E30" s="48">
        <f>IF(ISERROR(VLOOKUP(B30,Données!$A$3:$T$2000,11,FALSE)),0,VLOOKUP(B30,Données!$A$3:$T$2000,11,FALSE))</f>
        <v>0</v>
      </c>
      <c r="F30" s="49">
        <f>VALUE(COUNTIF(Validation!$A$2:$H$64,B30))-1</f>
        <v>206</v>
      </c>
      <c r="G30" s="95">
        <f>IF(ISERROR(VLOOKUP(B30,Données!$A$3:$T$2000,12,FALSE)),0,VLOOKUP(B30,Données!$A$3:$T$2000,12,FALSE))</f>
        <v>0</v>
      </c>
      <c r="H30" s="50">
        <f>IF(ISERROR(VLOOKUP(B30,Données!$A$3:$T$2000,20,FALSE)),0,VLOOKUP(B30,Données!$A$3:$T$2000,20,FALSE))</f>
        <v>0</v>
      </c>
      <c r="I30" s="39"/>
      <c r="O30" s="28"/>
      <c r="P30" s="28"/>
      <c r="Q30" s="28"/>
      <c r="R30" s="28"/>
      <c r="S30" s="28"/>
      <c r="T30" s="28"/>
      <c r="U30" s="28"/>
      <c r="W30" s="60" t="str">
        <f t="shared" si="0"/>
        <v/>
      </c>
    </row>
    <row r="31" spans="1:23" ht="15.75" x14ac:dyDescent="0.25">
      <c r="A31" s="178" t="s">
        <v>37</v>
      </c>
      <c r="B31" s="178"/>
      <c r="C31" s="178"/>
      <c r="D31" s="178"/>
      <c r="E31" s="82">
        <f>ROUNDDOWN(SUM(E3:E30),2)</f>
        <v>96919165</v>
      </c>
      <c r="F31" s="142"/>
      <c r="G31" s="84">
        <f>SUM(G3:G30)</f>
        <v>65627500</v>
      </c>
      <c r="I31" s="39"/>
      <c r="O31" s="28"/>
      <c r="P31" s="28"/>
      <c r="Q31" s="28"/>
      <c r="R31" s="28"/>
      <c r="S31" s="28"/>
      <c r="T31" s="28"/>
      <c r="U31" s="28"/>
      <c r="V31" s="60"/>
      <c r="W31" s="60" t="str">
        <f t="shared" si="0"/>
        <v/>
      </c>
    </row>
    <row r="32" spans="1:23" ht="19.5" thickBot="1" x14ac:dyDescent="0.35">
      <c r="A32" s="179" t="s">
        <v>44</v>
      </c>
      <c r="B32" s="179"/>
      <c r="C32" s="179"/>
      <c r="D32" s="179"/>
      <c r="E32" s="83">
        <f>'Calcul Masse Salariale'!$B$5-E31</f>
        <v>5080835</v>
      </c>
      <c r="F32" s="143"/>
      <c r="G32" s="85">
        <f>'Calcul Masse Salariale'!$B$6-G31</f>
        <v>36372500</v>
      </c>
      <c r="I32" s="39"/>
      <c r="O32" s="28"/>
      <c r="P32" s="28"/>
      <c r="Q32" s="28"/>
      <c r="R32" s="28"/>
      <c r="S32" s="28"/>
      <c r="T32" s="28"/>
      <c r="U32" s="28"/>
      <c r="V32" s="60"/>
      <c r="W32" s="60" t="str">
        <f t="shared" si="0"/>
        <v/>
      </c>
    </row>
    <row r="33" spans="1:23" ht="16.5" thickBot="1" x14ac:dyDescent="0.3">
      <c r="E33" s="98"/>
      <c r="I33" s="39"/>
      <c r="O33" s="28"/>
      <c r="P33" s="28"/>
      <c r="Q33" s="28"/>
      <c r="R33" s="28"/>
      <c r="S33" s="28"/>
      <c r="T33" s="28"/>
      <c r="U33" s="28"/>
      <c r="W33" s="60" t="str">
        <f t="shared" si="0"/>
        <v/>
      </c>
    </row>
    <row r="34" spans="1:23" ht="30.75" thickBot="1" x14ac:dyDescent="0.3">
      <c r="B34" s="107" t="s">
        <v>36</v>
      </c>
      <c r="C34" s="108" t="s">
        <v>348</v>
      </c>
      <c r="D34" s="111" t="s">
        <v>2795</v>
      </c>
      <c r="E34" s="112" t="s">
        <v>1071</v>
      </c>
      <c r="F34" s="109" t="s">
        <v>169</v>
      </c>
      <c r="G34" s="113" t="s">
        <v>2568</v>
      </c>
      <c r="H34" s="110" t="s">
        <v>2314</v>
      </c>
      <c r="I34" s="39"/>
      <c r="O34" s="28"/>
      <c r="P34" s="28"/>
      <c r="Q34" s="28"/>
      <c r="R34" s="28"/>
      <c r="S34" s="28"/>
      <c r="T34" s="28"/>
      <c r="U34" s="28"/>
      <c r="V34" s="60"/>
      <c r="W34" s="60" t="str">
        <f t="shared" si="0"/>
        <v/>
      </c>
    </row>
    <row r="35" spans="1:23" ht="19.5" thickBot="1" x14ac:dyDescent="0.35">
      <c r="A35" s="180" t="s">
        <v>2312</v>
      </c>
      <c r="B35" s="114"/>
      <c r="C35" s="101" t="str">
        <f>IF(ISERROR(VLOOKUP(B35,Données!$A$3:$W$2000,23,FALSE)),"",VLOOKUP(B35,Données!$A$3:$W$2000,23,FALSE))</f>
        <v/>
      </c>
      <c r="D35" s="101" t="str">
        <f>IF(ISERROR(VLOOKUP(B35,Données!$A$3:$K$2000,9,FALSE)),"",VLOOKUP(B35,Données!$A$3:$K$2000,9,FALSE))</f>
        <v/>
      </c>
      <c r="E35" s="102">
        <f>IF(ISERROR(VLOOKUP(B35,Données!$A$3:$T$2000,11,FALSE)),0,VLOOKUP(B35,Données!$A$3:$T$2000,11,FALSE))</f>
        <v>0</v>
      </c>
      <c r="F35" s="115">
        <f>VALUE(COUNTIF(Validation!$A$2:$H$64,B35))-1</f>
        <v>206</v>
      </c>
      <c r="G35" s="103">
        <f>IF(ISERROR(VLOOKUP(B35,Données!$A$3:$T$2000,12,FALSE)),0,VLOOKUP(B35,Données!$A$3:$T$2000,12,FALSE))</f>
        <v>0</v>
      </c>
      <c r="H35" s="104">
        <f>IF(ISERROR(VLOOKUP(B35,Données!$A$3:$T$2000,20,FALSE)),0,VLOOKUP(B35,Données!$A$3:$T$2000,20,FALSE))</f>
        <v>0</v>
      </c>
      <c r="I35" s="39"/>
      <c r="N35" s="28"/>
      <c r="O35" s="28"/>
      <c r="P35" s="28"/>
      <c r="Q35" s="28"/>
      <c r="R35" s="28"/>
      <c r="S35" s="28"/>
      <c r="T35" s="28"/>
      <c r="U35" s="28"/>
      <c r="W35" s="60" t="str">
        <f t="shared" si="0"/>
        <v/>
      </c>
    </row>
    <row r="36" spans="1:23" ht="19.5" thickBot="1" x14ac:dyDescent="0.35">
      <c r="A36" s="181"/>
      <c r="B36" s="105" t="s">
        <v>2315</v>
      </c>
      <c r="C36" s="164"/>
      <c r="D36" s="164"/>
      <c r="E36" s="106" t="s">
        <v>2316</v>
      </c>
      <c r="F36" s="164" t="str">
        <f>IF(C36="","",C36+28)</f>
        <v/>
      </c>
      <c r="G36" s="164"/>
      <c r="H36" s="164"/>
      <c r="I36" s="39"/>
      <c r="R36" s="28"/>
      <c r="S36" s="28"/>
      <c r="T36" s="28"/>
      <c r="U36" s="28"/>
      <c r="W36" s="60" t="str">
        <f t="shared" si="0"/>
        <v/>
      </c>
    </row>
    <row r="37" spans="1:23" x14ac:dyDescent="0.25">
      <c r="I37" s="39"/>
      <c r="N37" s="28"/>
      <c r="O37" s="28"/>
      <c r="P37" s="28"/>
      <c r="Q37" s="28"/>
      <c r="R37" s="28"/>
      <c r="S37" s="28"/>
      <c r="T37" s="28"/>
      <c r="U37" s="28"/>
      <c r="W37" s="60" t="str">
        <f t="shared" si="0"/>
        <v/>
      </c>
    </row>
    <row r="38" spans="1:23" ht="46.5" customHeight="1" x14ac:dyDescent="0.25">
      <c r="A38" s="33"/>
      <c r="B38" s="34" t="s">
        <v>36</v>
      </c>
      <c r="C38" s="34" t="s">
        <v>348</v>
      </c>
      <c r="D38" s="7" t="s">
        <v>2313</v>
      </c>
      <c r="E38" s="138" t="s">
        <v>1071</v>
      </c>
      <c r="F38" s="36" t="s">
        <v>175</v>
      </c>
      <c r="G38" s="44" t="s">
        <v>2568</v>
      </c>
      <c r="H38" s="35" t="s">
        <v>1</v>
      </c>
      <c r="I38" s="39"/>
      <c r="N38" s="28"/>
      <c r="O38" s="28"/>
      <c r="P38" s="28"/>
      <c r="Q38" s="28"/>
      <c r="R38" s="28"/>
      <c r="S38" s="28"/>
      <c r="T38" s="28"/>
      <c r="U38" s="28"/>
      <c r="W38" s="60" t="str">
        <f t="shared" si="0"/>
        <v/>
      </c>
    </row>
    <row r="39" spans="1:23" ht="15.75" x14ac:dyDescent="0.25">
      <c r="A39" s="175" t="s">
        <v>43</v>
      </c>
      <c r="B39" s="25" t="s">
        <v>4938</v>
      </c>
      <c r="C39" s="86">
        <f>IF(ISERROR(VLOOKUP(B39,Données!$A$3:$W$2000,23,FALSE)),"",VLOOKUP(B39,Données!$A$3:$W$2000,23,FALSE))</f>
        <v>0</v>
      </c>
      <c r="D39" s="51">
        <v>2014</v>
      </c>
      <c r="E39" s="92">
        <f>IF(ISERROR(VLOOKUP(B39,Données!$A$3:$T$2000,11,FALSE)),0,VLOOKUP(B39,Données!$A$3:$T$2000,11,FALSE))</f>
        <v>0</v>
      </c>
      <c r="F39" s="37">
        <f>VALUE(COUNTIF(Validation!$A$2:$H$64,B39))-1</f>
        <v>0</v>
      </c>
      <c r="G39" s="95">
        <f>IF(ISERROR(VLOOKUP(B39,Données!$A$3:$T$2000,12,FALSE)),0,VLOOKUP(B39,Données!$A$3:$T$2000,12,FALSE))</f>
        <v>0</v>
      </c>
      <c r="H39" s="37">
        <f>IF(((D39+5)-'Calcul Masse Salariale'!$B$1)&lt;=0,0,(D39+5)-'Calcul Masse Salariale'!$B$1)</f>
        <v>0</v>
      </c>
      <c r="I39" s="39"/>
      <c r="R39" s="28"/>
      <c r="S39" s="28"/>
      <c r="T39" s="28"/>
      <c r="U39" s="28"/>
    </row>
    <row r="40" spans="1:23" ht="15.75" x14ac:dyDescent="0.25">
      <c r="A40" s="175"/>
      <c r="B40" s="25" t="s">
        <v>2815</v>
      </c>
      <c r="C40" s="86">
        <f>IF(ISERROR(VLOOKUP(B40,Données!$A$3:$W$2000,23,FALSE)),"",VLOOKUP(B40,Données!$A$3:$W$2000,23,FALSE))</f>
        <v>0</v>
      </c>
      <c r="D40" s="51">
        <v>2015</v>
      </c>
      <c r="E40" s="92">
        <f>IF(ISERROR(VLOOKUP(B40,Données!$A$3:$T$2000,11,FALSE)),0,VLOOKUP(B40,Données!$A$3:$T$2000,11,FALSE))</f>
        <v>0</v>
      </c>
      <c r="F40" s="37">
        <f>VALUE(COUNTIF(Validation!$A$2:$H$64,B40))-1</f>
        <v>0</v>
      </c>
      <c r="G40" s="95">
        <f>IF(ISERROR(VLOOKUP(B40,Données!$A$3:$T$2000,12,FALSE)),0,VLOOKUP(B40,Données!$A$3:$T$2000,12,FALSE))</f>
        <v>0</v>
      </c>
      <c r="H40" s="37">
        <f>IF(((D40+5)-'Calcul Masse Salariale'!$B$1)&lt;=0,0,(D40+5)-'Calcul Masse Salariale'!$B$1)</f>
        <v>1</v>
      </c>
      <c r="I40" s="39"/>
    </row>
    <row r="41" spans="1:23" ht="18.75" x14ac:dyDescent="0.3">
      <c r="A41" s="175"/>
      <c r="B41" s="25" t="s">
        <v>2818</v>
      </c>
      <c r="C41" s="86">
        <f>IF(ISERROR(VLOOKUP(B41,Données!$A$3:$W$2000,23,FALSE)),"",VLOOKUP(B41,Données!$A$3:$W$2000,23,FALSE))</f>
        <v>1</v>
      </c>
      <c r="D41" s="51">
        <v>2015</v>
      </c>
      <c r="E41" s="92">
        <f>IF(ISERROR(VLOOKUP(B41,Données!$A$3:$T$2000,11,FALSE)),0,VLOOKUP(B41,Données!$A$3:$T$2000,11,FALSE))</f>
        <v>863333</v>
      </c>
      <c r="F41" s="37">
        <f>VALUE(COUNTIF(Validation!$A$2:$H$64,B41))-1</f>
        <v>0</v>
      </c>
      <c r="G41" s="95">
        <f>IF(ISERROR(VLOOKUP(B41,Données!$A$3:$T$2000,12,FALSE)),0,VLOOKUP(B41,Données!$A$3:$T$2000,12,FALSE))</f>
        <v>0</v>
      </c>
      <c r="H41" s="37">
        <f>IF(((D41+5)-'Calcul Masse Salariale'!$B$1)&lt;=0,0,(D41+5)-'Calcul Masse Salariale'!$B$1)</f>
        <v>1</v>
      </c>
      <c r="I41" s="59"/>
    </row>
    <row r="42" spans="1:23" ht="15.75" x14ac:dyDescent="0.25">
      <c r="A42" s="175"/>
      <c r="B42" s="25" t="s">
        <v>2816</v>
      </c>
      <c r="C42" s="86">
        <f>IF(ISERROR(VLOOKUP(B42,Données!$A$3:$W$2000,23,FALSE)),"",VLOOKUP(B42,Données!$A$3:$W$2000,23,FALSE))</f>
        <v>0</v>
      </c>
      <c r="D42" s="51">
        <v>2015</v>
      </c>
      <c r="E42" s="92">
        <f>IF(ISERROR(VLOOKUP(B42,Données!$A$3:$T$2000,11,FALSE)),0,VLOOKUP(B42,Données!$A$3:$T$2000,11,FALSE))</f>
        <v>4750000</v>
      </c>
      <c r="F42" s="37">
        <f>VALUE(COUNTIF(Validation!$A$2:$H$64,B42))-1</f>
        <v>0</v>
      </c>
      <c r="G42" s="95">
        <f>IF(ISERROR(VLOOKUP(B42,Données!$A$3:$T$2000,12,FALSE)),0,VLOOKUP(B42,Données!$A$3:$T$2000,12,FALSE))</f>
        <v>4750000</v>
      </c>
      <c r="H42" s="37">
        <f>IF(((D42+5)-'Calcul Masse Salariale'!$B$1)&lt;=0,0,(D42+5)-'Calcul Masse Salariale'!$B$1)</f>
        <v>1</v>
      </c>
      <c r="I42" s="39"/>
    </row>
    <row r="43" spans="1:23" ht="15.75" x14ac:dyDescent="0.25">
      <c r="A43" s="175"/>
      <c r="B43" s="25" t="s">
        <v>4939</v>
      </c>
      <c r="C43" s="86">
        <f>IF(ISERROR(VLOOKUP(B43,Données!$A$3:$W$2000,23,FALSE)),"",VLOOKUP(B43,Données!$A$3:$W$2000,23,FALSE))</f>
        <v>0</v>
      </c>
      <c r="D43" s="51">
        <v>2015</v>
      </c>
      <c r="E43" s="92">
        <f>IF(ISERROR(VLOOKUP(B43,Données!$A$3:$T$2000,11,FALSE)),0,VLOOKUP(B43,Données!$A$3:$T$2000,11,FALSE))</f>
        <v>775000</v>
      </c>
      <c r="F43" s="37">
        <f>VALUE(COUNTIF(Validation!$A$2:$H$64,B43))-1</f>
        <v>0</v>
      </c>
      <c r="G43" s="95">
        <f>IF(ISERROR(VLOOKUP(B43,Données!$A$3:$T$2000,12,FALSE)),0,VLOOKUP(B43,Données!$A$3:$T$2000,12,FALSE))</f>
        <v>775000</v>
      </c>
      <c r="H43" s="37">
        <f>IF(((D43+5)-'Calcul Masse Salariale'!$B$1)&lt;=0,0,(D43+5)-'Calcul Masse Salariale'!$B$1)</f>
        <v>1</v>
      </c>
      <c r="I43" s="39"/>
    </row>
    <row r="44" spans="1:23" ht="15.75" x14ac:dyDescent="0.25">
      <c r="A44" s="175"/>
      <c r="B44" s="25" t="s">
        <v>2819</v>
      </c>
      <c r="C44" s="86">
        <f>IF(ISERROR(VLOOKUP(B44,Données!$A$3:$W$2000,23,FALSE)),"",VLOOKUP(B44,Données!$A$3:$W$2000,23,FALSE))</f>
        <v>1</v>
      </c>
      <c r="D44" s="51">
        <v>2016</v>
      </c>
      <c r="E44" s="92">
        <f>IF(ISERROR(VLOOKUP(B44,Données!$A$3:$T$2000,11,FALSE)),0,VLOOKUP(B44,Données!$A$3:$T$2000,11,FALSE))</f>
        <v>1106666</v>
      </c>
      <c r="F44" s="37">
        <f>VALUE(COUNTIF(Validation!$A$2:$H$64,B44))-1</f>
        <v>0</v>
      </c>
      <c r="G44" s="95">
        <f>IF(ISERROR(VLOOKUP(B44,Données!$A$3:$T$2000,12,FALSE)),0,VLOOKUP(B44,Données!$A$3:$T$2000,12,FALSE))</f>
        <v>1106666</v>
      </c>
      <c r="H44" s="37">
        <f>IF(((D44+5)-'Calcul Masse Salariale'!$B$1)&lt;=0,0,(D44+5)-'Calcul Masse Salariale'!$B$1)</f>
        <v>2</v>
      </c>
      <c r="I44" s="39"/>
    </row>
    <row r="45" spans="1:23" ht="15.75" x14ac:dyDescent="0.25">
      <c r="A45" s="175"/>
      <c r="B45" s="25" t="s">
        <v>4940</v>
      </c>
      <c r="C45" s="86">
        <f>IF(ISERROR(VLOOKUP(B45,Données!$A$3:$W$2000,23,FALSE)),"",VLOOKUP(B45,Données!$A$3:$W$2000,23,FALSE))</f>
        <v>0</v>
      </c>
      <c r="D45" s="51">
        <v>2015</v>
      </c>
      <c r="E45" s="92">
        <f>IF(ISERROR(VLOOKUP(B45,Données!$A$3:$T$2000,11,FALSE)),0,VLOOKUP(B45,Données!$A$3:$T$2000,11,FALSE))</f>
        <v>1533333</v>
      </c>
      <c r="F45" s="37">
        <f>VALUE(COUNTIF(Validation!$A$2:$H$64,B45))-1</f>
        <v>0</v>
      </c>
      <c r="G45" s="95">
        <f>IF(ISERROR(VLOOKUP(B45,Données!$A$3:$T$2000,12,FALSE)),0,VLOOKUP(B45,Données!$A$3:$T$2000,12,FALSE))</f>
        <v>1533333</v>
      </c>
      <c r="H45" s="37">
        <f>IF(((D45+5)-'Calcul Masse Salariale'!$B$1)&lt;=0,0,(D45+5)-'Calcul Masse Salariale'!$B$1)</f>
        <v>1</v>
      </c>
      <c r="I45" s="39"/>
    </row>
    <row r="46" spans="1:23" ht="15.75" x14ac:dyDescent="0.25">
      <c r="A46" s="175"/>
      <c r="B46" s="25" t="s">
        <v>4941</v>
      </c>
      <c r="C46" s="86">
        <f>IF(ISERROR(VLOOKUP(B46,Données!$A$3:$W$2000,23,FALSE)),"",VLOOKUP(B46,Données!$A$3:$W$2000,23,FALSE))</f>
        <v>1</v>
      </c>
      <c r="D46" s="51">
        <v>2017</v>
      </c>
      <c r="E46" s="92">
        <f>IF(ISERROR(VLOOKUP(B46,Données!$A$3:$T$2000,11,FALSE)),0,VLOOKUP(B46,Données!$A$3:$T$2000,11,FALSE))</f>
        <v>3394166</v>
      </c>
      <c r="F46" s="37">
        <f>VALUE(COUNTIF(Validation!$A$2:$H$64,B46))-1</f>
        <v>0</v>
      </c>
      <c r="G46" s="95">
        <f>IF(ISERROR(VLOOKUP(B46,Données!$A$3:$T$2000,12,FALSE)),0,VLOOKUP(B46,Données!$A$3:$T$2000,12,FALSE))</f>
        <v>3394166</v>
      </c>
      <c r="H46" s="37">
        <f>IF(((D46+5)-'Calcul Masse Salariale'!$B$1)&lt;=0,0,(D46+5)-'Calcul Masse Salariale'!$B$1)</f>
        <v>3</v>
      </c>
      <c r="I46" s="39"/>
    </row>
    <row r="47" spans="1:23" ht="15.75" x14ac:dyDescent="0.25">
      <c r="A47" s="175"/>
      <c r="B47" s="25" t="s">
        <v>2820</v>
      </c>
      <c r="C47" s="86">
        <f>IF(ISERROR(VLOOKUP(B47,Données!$A$3:$W$2000,23,FALSE)),"",VLOOKUP(B47,Données!$A$3:$W$2000,23,FALSE))</f>
        <v>1</v>
      </c>
      <c r="D47" s="51">
        <v>2017</v>
      </c>
      <c r="E47" s="92">
        <f>IF(ISERROR(VLOOKUP(B47,Données!$A$3:$T$2000,11,FALSE)),0,VLOOKUP(B47,Données!$A$3:$T$2000,11,FALSE))</f>
        <v>1313333</v>
      </c>
      <c r="F47" s="37">
        <f>VALUE(COUNTIF(Validation!$A$2:$H$64,B47))-1</f>
        <v>0</v>
      </c>
      <c r="G47" s="95">
        <f>IF(ISERROR(VLOOKUP(B47,Données!$A$3:$T$2000,12,FALSE)),0,VLOOKUP(B47,Données!$A$3:$T$2000,12,FALSE))</f>
        <v>1313333</v>
      </c>
      <c r="H47" s="37">
        <f>IF(((D47+5)-'Calcul Masse Salariale'!$B$1)&lt;=0,0,(D47+5)-'Calcul Masse Salariale'!$B$1)</f>
        <v>3</v>
      </c>
      <c r="I47" s="39"/>
    </row>
    <row r="48" spans="1:23" ht="15.75" x14ac:dyDescent="0.25">
      <c r="A48" s="175"/>
      <c r="B48" s="25" t="s">
        <v>4942</v>
      </c>
      <c r="C48" s="86">
        <f>IF(ISERROR(VLOOKUP(B48,Données!$A$3:$W$2000,23,FALSE)),"",VLOOKUP(B48,Données!$A$3:$W$2000,23,FALSE))</f>
        <v>1</v>
      </c>
      <c r="D48" s="51">
        <v>2017</v>
      </c>
      <c r="E48" s="92">
        <f>IF(ISERROR(VLOOKUP(B48,Données!$A$3:$T$2000,11,FALSE)),0,VLOOKUP(B48,Données!$A$3:$T$2000,11,FALSE))</f>
        <v>1263333</v>
      </c>
      <c r="F48" s="37">
        <f>VALUE(COUNTIF(Validation!$A$2:$H$64,B48))-1</f>
        <v>0</v>
      </c>
      <c r="G48" s="95">
        <f>IF(ISERROR(VLOOKUP(B48,Données!$A$3:$T$2000,12,FALSE)),0,VLOOKUP(B48,Données!$A$3:$T$2000,12,FALSE))</f>
        <v>1263333</v>
      </c>
      <c r="H48" s="37">
        <f>IF(((D48+5)-'Calcul Masse Salariale'!$B$1)&lt;=0,0,(D48+5)-'Calcul Masse Salariale'!$B$1)</f>
        <v>3</v>
      </c>
      <c r="I48" s="39"/>
    </row>
    <row r="49" spans="1:9" ht="15.75" x14ac:dyDescent="0.25">
      <c r="A49" s="175"/>
      <c r="B49" s="90" t="s">
        <v>2821</v>
      </c>
      <c r="C49" s="86">
        <f>IF(ISERROR(VLOOKUP(B49,Données!$A$3:$W$2000,23,FALSE)),"",VLOOKUP(B49,Données!$A$3:$W$2000,23,FALSE))</f>
        <v>1</v>
      </c>
      <c r="D49" s="51">
        <v>2017</v>
      </c>
      <c r="E49" s="92">
        <f>IF(ISERROR(VLOOKUP(B49,Données!$A$3:$T$2000,11,FALSE)),0,VLOOKUP(B49,Données!$A$3:$T$2000,11,FALSE))</f>
        <v>1302500</v>
      </c>
      <c r="F49" s="37">
        <f>VALUE(COUNTIF(Validation!$A$2:$H$64,B49))-1</f>
        <v>0</v>
      </c>
      <c r="G49" s="95">
        <f>IF(ISERROR(VLOOKUP(B49,Données!$A$3:$T$2000,12,FALSE)),0,VLOOKUP(B49,Données!$A$3:$T$2000,12,FALSE))</f>
        <v>1302500</v>
      </c>
      <c r="H49" s="37">
        <f>IF(((D49+5)-'Calcul Masse Salariale'!$B$1)&lt;=0,0,(D49+5)-'Calcul Masse Salariale'!$B$1)</f>
        <v>3</v>
      </c>
      <c r="I49" s="39"/>
    </row>
    <row r="50" spans="1:9" ht="15.75" x14ac:dyDescent="0.25">
      <c r="A50" s="175"/>
      <c r="B50" s="139" t="s">
        <v>4943</v>
      </c>
      <c r="C50" s="86">
        <f>IF(ISERROR(VLOOKUP(B50,Données!$A$3:$W$2000,23,FALSE)),"",VLOOKUP(B50,Données!$A$3:$W$2000,23,FALSE))</f>
        <v>1</v>
      </c>
      <c r="D50" s="51">
        <v>2018</v>
      </c>
      <c r="E50" s="92">
        <f>IF(ISERROR(VLOOKUP(B50,Données!$A$3:$T$2000,11,FALSE)),0,VLOOKUP(B50,Données!$A$3:$T$2000,11,FALSE))</f>
        <v>1775000</v>
      </c>
      <c r="F50" s="37">
        <f>VALUE(COUNTIF(Validation!$A$2:$H$64,B50))-1</f>
        <v>0</v>
      </c>
      <c r="G50" s="95">
        <f>IF(ISERROR(VLOOKUP(B50,Données!$A$3:$T$2000,12,FALSE)),0,VLOOKUP(B50,Données!$A$3:$T$2000,12,FALSE))</f>
        <v>1775000</v>
      </c>
      <c r="H50" s="37">
        <f>IF(((D50+5)-'Calcul Masse Salariale'!$B$1)&lt;=0,0,(D50+5)-'Calcul Masse Salariale'!$B$1)</f>
        <v>4</v>
      </c>
      <c r="I50" s="39"/>
    </row>
    <row r="51" spans="1:9" ht="15.75" x14ac:dyDescent="0.25">
      <c r="A51" s="175"/>
      <c r="B51" s="91" t="s">
        <v>2817</v>
      </c>
      <c r="C51" s="86">
        <f>IF(ISERROR(VLOOKUP(B51,Données!$A$3:$W$2000,23,FALSE)),"",VLOOKUP(B51,Données!$A$3:$W$2000,23,FALSE))</f>
        <v>1</v>
      </c>
      <c r="D51" s="51">
        <v>2018</v>
      </c>
      <c r="E51" s="92">
        <f>IF(ISERROR(VLOOKUP(B51,Données!$A$3:$T$2000,11,FALSE)),0,VLOOKUP(B51,Données!$A$3:$T$2000,11,FALSE))</f>
        <v>3425000</v>
      </c>
      <c r="F51" s="37">
        <f>VALUE(COUNTIF(Validation!$A$2:$H$64,B51))-1</f>
        <v>0</v>
      </c>
      <c r="G51" s="95">
        <f>IF(ISERROR(VLOOKUP(B51,Données!$A$3:$T$2000,12,FALSE)),0,VLOOKUP(B51,Données!$A$3:$T$2000,12,FALSE))</f>
        <v>3425000</v>
      </c>
      <c r="H51" s="37">
        <f>IF(((D51+5)-'Calcul Masse Salariale'!$B$1)&lt;=0,0,(D51+5)-'Calcul Masse Salariale'!$B$1)</f>
        <v>4</v>
      </c>
      <c r="I51" s="39"/>
    </row>
    <row r="52" spans="1:9" ht="15.75" x14ac:dyDescent="0.25">
      <c r="A52" s="175"/>
      <c r="B52" s="89" t="s">
        <v>4944</v>
      </c>
      <c r="C52" s="86">
        <f>IF(ISERROR(VLOOKUP(B52,Données!$A$3:$W$2000,23,FALSE)),"",VLOOKUP(B52,Données!$A$3:$W$2000,23,FALSE))</f>
        <v>1</v>
      </c>
      <c r="D52" s="51">
        <v>2018</v>
      </c>
      <c r="E52" s="92">
        <f>IF(ISERROR(VLOOKUP(B52,Données!$A$3:$T$2000,11,FALSE)),0,VLOOKUP(B52,Données!$A$3:$T$2000,11,FALSE))</f>
        <v>1106667</v>
      </c>
      <c r="F52" s="37">
        <f>VALUE(COUNTIF(Validation!$A$2:$H$64,B52))-1</f>
        <v>0</v>
      </c>
      <c r="G52" s="95">
        <f>IF(ISERROR(VLOOKUP(B52,Données!$A$3:$T$2000,12,FALSE)),0,VLOOKUP(B52,Données!$A$3:$T$2000,12,FALSE))</f>
        <v>1106667</v>
      </c>
      <c r="H52" s="37">
        <f>IF(((D52+5)-'Calcul Masse Salariale'!$B$1)&lt;=0,0,(D52+5)-'Calcul Masse Salariale'!$B$1)</f>
        <v>4</v>
      </c>
      <c r="I52" s="39"/>
    </row>
    <row r="53" spans="1:9" ht="15.75" x14ac:dyDescent="0.25">
      <c r="A53" s="175"/>
      <c r="B53" s="89" t="s">
        <v>4951</v>
      </c>
      <c r="C53" s="86" t="str">
        <f>IF(ISERROR(VLOOKUP(B53,Données!$A$3:$W$2000,23,FALSE)),"",VLOOKUP(B53,Données!$A$3:$W$2000,23,FALSE))</f>
        <v/>
      </c>
      <c r="D53" s="51">
        <v>2018</v>
      </c>
      <c r="E53" s="92">
        <f>IF(ISERROR(VLOOKUP(B53,Données!$A$3:$T$2000,11,FALSE)),0,VLOOKUP(B53,Données!$A$3:$T$2000,11,FALSE))</f>
        <v>0</v>
      </c>
      <c r="F53" s="37">
        <f>VALUE(COUNTIF(Validation!$A$2:$H$64,B53))-1</f>
        <v>0</v>
      </c>
      <c r="G53" s="95">
        <f>IF(ISERROR(VLOOKUP(B53,Données!$A$3:$T$2000,12,FALSE)),0,VLOOKUP(B53,Données!$A$3:$T$2000,12,FALSE))</f>
        <v>0</v>
      </c>
      <c r="H53" s="37">
        <f>IF(((D53+5)-'Calcul Masse Salariale'!$B$1)&lt;=0,0,(D53+5)-'Calcul Masse Salariale'!$B$1)</f>
        <v>4</v>
      </c>
      <c r="I53" s="39"/>
    </row>
    <row r="54" spans="1:9" ht="15.75" x14ac:dyDescent="0.25">
      <c r="A54" s="175"/>
      <c r="B54" s="89" t="s">
        <v>4945</v>
      </c>
      <c r="C54" s="86">
        <f>IF(ISERROR(VLOOKUP(B54,Données!$A$3:$W$2000,23,FALSE)),"",VLOOKUP(B54,Données!$A$3:$W$2000,23,FALSE))</f>
        <v>1</v>
      </c>
      <c r="D54" s="51">
        <v>2018</v>
      </c>
      <c r="E54" s="92">
        <f>IF(ISERROR(VLOOKUP(B54,Données!$A$3:$T$2000,11,FALSE)),0,VLOOKUP(B54,Données!$A$3:$T$2000,11,FALSE))</f>
        <v>894167</v>
      </c>
      <c r="F54" s="37">
        <f>VALUE(COUNTIF(Validation!$A$2:$H$64,B54))-1</f>
        <v>0</v>
      </c>
      <c r="G54" s="95">
        <f>IF(ISERROR(VLOOKUP(B54,Données!$A$3:$T$2000,12,FALSE)),0,VLOOKUP(B54,Données!$A$3:$T$2000,12,FALSE))</f>
        <v>894167</v>
      </c>
      <c r="H54" s="37">
        <f>IF(((D54+5)-'Calcul Masse Salariale'!$B$1)&lt;=0,0,(D54+5)-'Calcul Masse Salariale'!$B$1)</f>
        <v>4</v>
      </c>
      <c r="I54" s="39"/>
    </row>
    <row r="55" spans="1:9" ht="15.75" x14ac:dyDescent="0.25">
      <c r="A55" s="175"/>
      <c r="B55" s="89" t="s">
        <v>4950</v>
      </c>
      <c r="C55" s="86" t="str">
        <f>IF(ISERROR(VLOOKUP(B55,Données!$A$3:$W$2000,23,FALSE)),"",VLOOKUP(B55,Données!$A$3:$W$2000,23,FALSE))</f>
        <v/>
      </c>
      <c r="D55" s="51">
        <v>2018</v>
      </c>
      <c r="E55" s="92">
        <f>IF(ISERROR(VLOOKUP(B55,Données!$A$3:$T$2000,11,FALSE)),0,VLOOKUP(B55,Données!$A$3:$T$2000,11,FALSE))</f>
        <v>0</v>
      </c>
      <c r="F55" s="37">
        <f>VALUE(COUNTIF(Validation!$A$2:$H$64,B55))-1</f>
        <v>0</v>
      </c>
      <c r="G55" s="95">
        <f>IF(ISERROR(VLOOKUP(B55,Données!$A$3:$T$2000,12,FALSE)),0,VLOOKUP(B55,Données!$A$3:$T$2000,12,FALSE))</f>
        <v>0</v>
      </c>
      <c r="H55" s="37">
        <f>IF(((D55+5)-'Calcul Masse Salariale'!$B$1)&lt;=0,0,(D55+5)-'Calcul Masse Salariale'!$B$1)</f>
        <v>4</v>
      </c>
      <c r="I55" s="39"/>
    </row>
    <row r="56" spans="1:9" ht="15.75" x14ac:dyDescent="0.25">
      <c r="A56" s="175"/>
      <c r="B56" s="37"/>
      <c r="C56" s="86" t="str">
        <f>IF(ISERROR(VLOOKUP(B56,Données!$A$3:$W$2000,23,FALSE)),"",VLOOKUP(B56,Données!$A$3:$W$2000,23,FALSE))</f>
        <v/>
      </c>
      <c r="D56" s="37"/>
      <c r="E56" s="92">
        <f>IF(ISERROR(VLOOKUP(B56,Données!$A$3:$T$2000,11,FALSE)),0,VLOOKUP(B56,Données!$A$3:$T$2000,11,FALSE))</f>
        <v>0</v>
      </c>
      <c r="F56" s="37">
        <f>VALUE(COUNTIF(Validation!$A$2:$H$64,B56))-1</f>
        <v>206</v>
      </c>
      <c r="G56" s="95">
        <f>IF(ISERROR(VLOOKUP(B56,Données!$A$3:$T$2000,12,FALSE)),0,VLOOKUP(B56,Données!$A$3:$T$2000,12,FALSE))</f>
        <v>0</v>
      </c>
      <c r="H56" s="37">
        <f>IF(((D56+5)-'Calcul Masse Salariale'!$B$1)&lt;=0,0,(D56+5)-'Calcul Masse Salariale'!$B$1)</f>
        <v>0</v>
      </c>
      <c r="I56" s="39"/>
    </row>
    <row r="57" spans="1:9" ht="15.75" x14ac:dyDescent="0.25">
      <c r="A57" s="175"/>
      <c r="B57" s="37"/>
      <c r="C57" s="86" t="str">
        <f>IF(ISERROR(VLOOKUP(B57,Données!$A$3:$W$2000,23,FALSE)),"",VLOOKUP(B57,Données!$A$3:$W$2000,23,FALSE))</f>
        <v/>
      </c>
      <c r="D57" s="37"/>
      <c r="E57" s="92">
        <f>IF(ISERROR(VLOOKUP(B57,Données!$A$3:$T$2000,11,FALSE)),0,VLOOKUP(B57,Données!$A$3:$T$2000,11,FALSE))</f>
        <v>0</v>
      </c>
      <c r="F57" s="37">
        <f>VALUE(COUNTIF(Validation!$A$2:$H$64,B57))-1</f>
        <v>206</v>
      </c>
      <c r="G57" s="95">
        <f>IF(ISERROR(VLOOKUP(B57,Données!$A$3:$T$2000,12,FALSE)),0,VLOOKUP(B57,Données!$A$3:$T$2000,12,FALSE))</f>
        <v>0</v>
      </c>
      <c r="H57" s="37">
        <f>IF(((D57+5)-'Calcul Masse Salariale'!$B$1)&lt;=0,0,(D57+5)-'Calcul Masse Salariale'!$B$1)</f>
        <v>0</v>
      </c>
      <c r="I57" s="39"/>
    </row>
    <row r="58" spans="1:9" ht="15.75" x14ac:dyDescent="0.25">
      <c r="A58" s="175"/>
      <c r="B58" s="37"/>
      <c r="C58" s="86" t="str">
        <f>IF(ISERROR(VLOOKUP(B58,Données!$A$3:$W$2000,23,FALSE)),"",VLOOKUP(B58,Données!$A$3:$W$2000,23,FALSE))</f>
        <v/>
      </c>
      <c r="D58" s="37"/>
      <c r="E58" s="92">
        <f>IF(ISERROR(VLOOKUP(B58,Données!$A$3:$T$2000,11,FALSE)),0,VLOOKUP(B58,Données!$A$3:$T$2000,11,FALSE))</f>
        <v>0</v>
      </c>
      <c r="F58" s="37">
        <f>VALUE(COUNTIF(Validation!$A$2:$H$64,B58))-1</f>
        <v>206</v>
      </c>
      <c r="G58" s="95">
        <f>IF(ISERROR(VLOOKUP(B58,Données!$A$3:$T$2000,12,FALSE)),0,VLOOKUP(B58,Données!$A$3:$T$2000,12,FALSE))</f>
        <v>0</v>
      </c>
      <c r="H58" s="37">
        <f>IF(((D58+5)-'Calcul Masse Salariale'!$B$1)&lt;=0,0,(D58+5)-'Calcul Masse Salariale'!$B$1)</f>
        <v>0</v>
      </c>
      <c r="I58" s="39"/>
    </row>
    <row r="59" spans="1:9" ht="15.75" x14ac:dyDescent="0.25">
      <c r="A59" s="175"/>
      <c r="B59" s="37"/>
      <c r="C59" s="86" t="str">
        <f>IF(ISERROR(VLOOKUP(B59,Données!$A$3:$W$2000,23,FALSE)),"",VLOOKUP(B59,Données!$A$3:$W$2000,23,FALSE))</f>
        <v/>
      </c>
      <c r="D59" s="37"/>
      <c r="E59" s="92">
        <f>IF(ISERROR(VLOOKUP(B59,Données!$A$3:$T$2000,11,FALSE)),0,VLOOKUP(B59,Données!$A$3:$T$2000,11,FALSE))</f>
        <v>0</v>
      </c>
      <c r="F59" s="37">
        <f>VALUE(COUNTIF(Validation!$A$2:$H$64,B59))-1</f>
        <v>206</v>
      </c>
      <c r="G59" s="95">
        <f>IF(ISERROR(VLOOKUP(B59,Données!$A$3:$T$2000,12,FALSE)),0,VLOOKUP(B59,Données!$A$3:$T$2000,12,FALSE))</f>
        <v>0</v>
      </c>
      <c r="H59" s="37">
        <f>IF(((D59+5)-'Calcul Masse Salariale'!$B$1)&lt;=0,0,(D59+5)-'Calcul Masse Salariale'!$B$1)</f>
        <v>0</v>
      </c>
      <c r="I59" s="39"/>
    </row>
    <row r="60" spans="1:9" ht="15.75" x14ac:dyDescent="0.25">
      <c r="A60" s="175"/>
      <c r="B60" s="37"/>
      <c r="C60" s="86" t="str">
        <f>IF(ISERROR(VLOOKUP(B60,Données!$A$3:$W$2000,23,FALSE)),"",VLOOKUP(B60,Données!$A$3:$W$2000,23,FALSE))</f>
        <v/>
      </c>
      <c r="D60" s="37"/>
      <c r="E60" s="92">
        <f>IF(ISERROR(VLOOKUP(B60,Données!$A$3:$T$2000,11,FALSE)),0,VLOOKUP(B60,Données!$A$3:$T$2000,11,FALSE))</f>
        <v>0</v>
      </c>
      <c r="F60" s="37">
        <f>VALUE(COUNTIF(Validation!$A$2:$H$64,B60))-1</f>
        <v>206</v>
      </c>
      <c r="G60" s="95">
        <f>IF(ISERROR(VLOOKUP(B60,Données!$A$3:$T$2000,12,FALSE)),0,VLOOKUP(B60,Données!$A$3:$T$2000,12,FALSE))</f>
        <v>0</v>
      </c>
      <c r="H60" s="37">
        <f>IF(((D60+5)-'Calcul Masse Salariale'!$B$1)&lt;=0,0,(D60+5)-'Calcul Masse Salariale'!$B$1)</f>
        <v>0</v>
      </c>
      <c r="I60" s="39"/>
    </row>
    <row r="61" spans="1:9" ht="15.75" x14ac:dyDescent="0.25">
      <c r="A61" s="175"/>
      <c r="B61" s="37"/>
      <c r="C61" s="86" t="str">
        <f>IF(ISERROR(VLOOKUP(B61,Données!$A$3:$W$2000,23,FALSE)),"",VLOOKUP(B61,Données!$A$3:$W$2000,23,FALSE))</f>
        <v/>
      </c>
      <c r="D61" s="37"/>
      <c r="E61" s="92">
        <f>IF(ISERROR(VLOOKUP(B61,Données!$A$3:$T$2000,11,FALSE)),0,VLOOKUP(B61,Données!$A$3:$T$2000,11,FALSE))</f>
        <v>0</v>
      </c>
      <c r="F61" s="37">
        <f>VALUE(COUNTIF(Validation!$A$2:$H$64,B61))-1</f>
        <v>206</v>
      </c>
      <c r="G61" s="95">
        <f>IF(ISERROR(VLOOKUP(B61,Données!$A$3:$T$2000,12,FALSE)),0,VLOOKUP(B61,Données!$A$3:$T$2000,12,FALSE))</f>
        <v>0</v>
      </c>
      <c r="H61" s="37">
        <f>IF(((D61+5)-'Calcul Masse Salariale'!$B$1)&lt;=0,0,(D61+5)-'Calcul Masse Salariale'!$B$1)</f>
        <v>0</v>
      </c>
      <c r="I61" s="39"/>
    </row>
    <row r="62" spans="1:9" ht="15.75" x14ac:dyDescent="0.25">
      <c r="A62" s="175"/>
      <c r="B62" s="37"/>
      <c r="C62" s="86" t="str">
        <f>IF(ISERROR(VLOOKUP(B62,Données!$A$3:$W$2000,23,FALSE)),"",VLOOKUP(B62,Données!$A$3:$W$2000,23,FALSE))</f>
        <v/>
      </c>
      <c r="D62" s="37"/>
      <c r="E62" s="92">
        <f>IF(ISERROR(VLOOKUP(B62,Données!$A$3:$T$2000,11,FALSE)),0,VLOOKUP(B62,Données!$A$3:$T$2000,11,FALSE))</f>
        <v>0</v>
      </c>
      <c r="F62" s="37">
        <f>VALUE(COUNTIF(Validation!$A$2:$H$64,B62))-1</f>
        <v>206</v>
      </c>
      <c r="G62" s="95">
        <f>IF(ISERROR(VLOOKUP(B62,Données!$A$3:$T$2000,12,FALSE)),0,VLOOKUP(B62,Données!$A$3:$T$2000,12,FALSE))</f>
        <v>0</v>
      </c>
      <c r="H62" s="37">
        <f>IF(((D62+5)-'Calcul Masse Salariale'!$B$1)&lt;=0,0,(D62+5)-'Calcul Masse Salariale'!$B$1)</f>
        <v>0</v>
      </c>
      <c r="I62" s="39"/>
    </row>
    <row r="63" spans="1:9" ht="15.75" x14ac:dyDescent="0.25">
      <c r="A63" s="175"/>
      <c r="B63" s="37"/>
      <c r="C63" s="86" t="str">
        <f>IF(ISERROR(VLOOKUP(B63,Données!$A$3:$W$2000,23,FALSE)),"",VLOOKUP(B63,Données!$A$3:$W$2000,23,FALSE))</f>
        <v/>
      </c>
      <c r="D63" s="37"/>
      <c r="E63" s="92">
        <f>IF(ISERROR(VLOOKUP(B63,Données!$A$3:$T$2000,11,FALSE)),0,VLOOKUP(B63,Données!$A$3:$T$2000,11,FALSE))</f>
        <v>0</v>
      </c>
      <c r="F63" s="37">
        <f>VALUE(COUNTIF(Validation!$A$2:$H$64,B63))-1</f>
        <v>206</v>
      </c>
      <c r="G63" s="95">
        <f>IF(ISERROR(VLOOKUP(B63,Données!$A$3:$T$2000,12,FALSE)),0,VLOOKUP(B63,Données!$A$3:$T$2000,12,FALSE))</f>
        <v>0</v>
      </c>
      <c r="H63" s="37">
        <f>IF(((D63+5)-'Calcul Masse Salariale'!$B$1)&lt;=0,0,(D63+5)-'Calcul Masse Salariale'!$B$1)</f>
        <v>0</v>
      </c>
      <c r="I63" s="39"/>
    </row>
    <row r="64" spans="1:9" ht="15.75" x14ac:dyDescent="0.25">
      <c r="A64" s="175"/>
      <c r="B64" s="37"/>
      <c r="C64" s="86" t="str">
        <f>IF(ISERROR(VLOOKUP(B64,Données!$A$3:$W$2000,23,FALSE)),"",VLOOKUP(B64,Données!$A$3:$W$2000,23,FALSE))</f>
        <v/>
      </c>
      <c r="D64" s="37"/>
      <c r="E64" s="92">
        <f>IF(ISERROR(VLOOKUP(B64,Données!$A$3:$T$2000,11,FALSE)),0,VLOOKUP(B64,Données!$A$3:$T$2000,11,FALSE))</f>
        <v>0</v>
      </c>
      <c r="F64" s="37">
        <f>VALUE(COUNTIF(Validation!$A$2:$H$64,B64))-1</f>
        <v>206</v>
      </c>
      <c r="G64" s="95">
        <f>IF(ISERROR(VLOOKUP(B64,Données!$A$3:$T$2000,12,FALSE)),0,VLOOKUP(B64,Données!$A$3:$T$2000,12,FALSE))</f>
        <v>0</v>
      </c>
      <c r="H64" s="37">
        <f>IF(((D64+5)-'Calcul Masse Salariale'!$B$1)&lt;=0,0,(D64+5)-'Calcul Masse Salariale'!$B$1)</f>
        <v>0</v>
      </c>
      <c r="I64" s="39"/>
    </row>
    <row r="65" spans="1:9" ht="15.75" x14ac:dyDescent="0.25">
      <c r="A65" s="175"/>
      <c r="B65" s="37"/>
      <c r="C65" s="86" t="str">
        <f>IF(ISERROR(VLOOKUP(B65,Données!$A$3:$W$2000,23,FALSE)),"",VLOOKUP(B65,Données!$A$3:$W$2000,23,FALSE))</f>
        <v/>
      </c>
      <c r="D65" s="37"/>
      <c r="E65" s="92">
        <f>IF(ISERROR(VLOOKUP(B65,Données!$A$3:$T$2000,11,FALSE)),0,VLOOKUP(B65,Données!$A$3:$T$2000,11,FALSE))</f>
        <v>0</v>
      </c>
      <c r="F65" s="37">
        <f>VALUE(COUNTIF(Validation!$A$2:$H$64,B65))-1</f>
        <v>206</v>
      </c>
      <c r="G65" s="95">
        <f>IF(ISERROR(VLOOKUP(B65,Données!$A$3:$T$2000,12,FALSE)),0,VLOOKUP(B65,Données!$A$3:$T$2000,12,FALSE))</f>
        <v>0</v>
      </c>
      <c r="H65" s="37">
        <f>IF(((D65+5)-'Calcul Masse Salariale'!$B$1)&lt;=0,0,(D65+5)-'Calcul Masse Salariale'!$B$1)</f>
        <v>0</v>
      </c>
      <c r="I65" s="39"/>
    </row>
    <row r="66" spans="1:9" ht="15.75" x14ac:dyDescent="0.25">
      <c r="A66" s="175"/>
      <c r="B66" s="37"/>
      <c r="C66" s="86" t="str">
        <f>IF(ISERROR(VLOOKUP(B66,Données!$A$3:$W$2000,23,FALSE)),"",VLOOKUP(B66,Données!$A$3:$W$2000,23,FALSE))</f>
        <v/>
      </c>
      <c r="D66" s="37"/>
      <c r="E66" s="92">
        <f>IF(ISERROR(VLOOKUP(B66,Données!$A$3:$T$2000,11,FALSE)),0,VLOOKUP(B66,Données!$A$3:$T$2000,11,FALSE))</f>
        <v>0</v>
      </c>
      <c r="F66" s="37">
        <f>VALUE(COUNTIF(Validation!$A$2:$H$64,B66))-1</f>
        <v>206</v>
      </c>
      <c r="G66" s="95">
        <f>IF(ISERROR(VLOOKUP(B66,Données!$A$3:$T$2000,12,FALSE)),0,VLOOKUP(B66,Données!$A$3:$T$2000,12,FALSE))</f>
        <v>0</v>
      </c>
      <c r="H66" s="37">
        <f>IF(((D66+5)-'Calcul Masse Salariale'!$B$1)&lt;=0,0,(D66+5)-'Calcul Masse Salariale'!$B$1)</f>
        <v>0</v>
      </c>
      <c r="I66" s="39"/>
    </row>
    <row r="67" spans="1:9" ht="15.75" x14ac:dyDescent="0.25">
      <c r="A67" s="175"/>
      <c r="B67" s="37"/>
      <c r="C67" s="86" t="str">
        <f>IF(ISERROR(VLOOKUP(B67,Données!$A$3:$W$2000,23,FALSE)),"",VLOOKUP(B67,Données!$A$3:$W$2000,23,FALSE))</f>
        <v/>
      </c>
      <c r="D67" s="37"/>
      <c r="E67" s="92">
        <f>IF(ISERROR(VLOOKUP(B67,Données!$A$3:$T$2000,11,FALSE)),0,VLOOKUP(B67,Données!$A$3:$T$2000,11,FALSE))</f>
        <v>0</v>
      </c>
      <c r="F67" s="37">
        <f>VALUE(COUNTIF(Validation!$A$2:$H$64,B67))-1</f>
        <v>206</v>
      </c>
      <c r="G67" s="95">
        <f>IF(ISERROR(VLOOKUP(B67,Données!$A$3:$T$2000,12,FALSE)),0,VLOOKUP(B67,Données!$A$3:$T$2000,12,FALSE))</f>
        <v>0</v>
      </c>
      <c r="H67" s="37">
        <f>IF(((D67+5)-'Calcul Masse Salariale'!$B$1)&lt;=0,0,(D67+5)-'Calcul Masse Salariale'!$B$1)</f>
        <v>0</v>
      </c>
      <c r="I67" s="39"/>
    </row>
    <row r="68" spans="1:9" ht="15.75" x14ac:dyDescent="0.25">
      <c r="A68" s="175"/>
      <c r="B68" s="37"/>
      <c r="C68" s="86" t="str">
        <f>IF(ISERROR(VLOOKUP(B68,Données!$A$3:$W$2000,23,FALSE)),"",VLOOKUP(B68,Données!$A$3:$W$2000,23,FALSE))</f>
        <v/>
      </c>
      <c r="D68" s="37"/>
      <c r="E68" s="92">
        <f>IF(ISERROR(VLOOKUP(B68,Données!$A$3:$T$2000,11,FALSE)),0,VLOOKUP(B68,Données!$A$3:$T$2000,11,FALSE))</f>
        <v>0</v>
      </c>
      <c r="F68" s="37">
        <f>VALUE(COUNTIF(Validation!$A$2:$H$64,B68))-1</f>
        <v>206</v>
      </c>
      <c r="G68" s="95">
        <f>IF(ISERROR(VLOOKUP(B68,Données!$A$3:$T$2000,12,FALSE)),0,VLOOKUP(B68,Données!$A$3:$T$2000,12,FALSE))</f>
        <v>0</v>
      </c>
      <c r="H68" s="37">
        <f>IF(((D68+5)-'Calcul Masse Salariale'!$B$1)&lt;=0,0,(D68+5)-'Calcul Masse Salariale'!$B$1)</f>
        <v>0</v>
      </c>
      <c r="I68" s="39"/>
    </row>
    <row r="69" spans="1:9" ht="15.75" x14ac:dyDescent="0.25">
      <c r="A69" s="175"/>
      <c r="B69" s="37"/>
      <c r="C69" s="86" t="str">
        <f>IF(ISERROR(VLOOKUP(B69,Données!$A$3:$W$2000,23,FALSE)),"",VLOOKUP(B69,Données!$A$3:$W$2000,23,FALSE))</f>
        <v/>
      </c>
      <c r="D69" s="37"/>
      <c r="E69" s="92">
        <f>IF(ISERROR(VLOOKUP(B69,Données!$A$3:$T$2000,11,FALSE)),0,VLOOKUP(B69,Données!$A$3:$T$2000,11,FALSE))</f>
        <v>0</v>
      </c>
      <c r="F69" s="37">
        <f>VALUE(COUNTIF(Validation!$A$2:$H$64,B69))-1</f>
        <v>206</v>
      </c>
      <c r="G69" s="95">
        <f>IF(ISERROR(VLOOKUP(B69,Données!$A$3:$T$2000,12,FALSE)),0,VLOOKUP(B69,Données!$A$3:$T$2000,12,FALSE))</f>
        <v>0</v>
      </c>
      <c r="H69" s="37">
        <f>IF(((D69+5)-'Calcul Masse Salariale'!$B$1)&lt;=0,0,(D69+5)-'Calcul Masse Salariale'!$B$1)</f>
        <v>0</v>
      </c>
      <c r="I69" s="39"/>
    </row>
    <row r="70" spans="1:9" ht="15.75" x14ac:dyDescent="0.25">
      <c r="A70" s="175"/>
      <c r="B70" s="37"/>
      <c r="C70" s="86" t="str">
        <f>IF(ISERROR(VLOOKUP(B70,Données!$A$3:$W$2000,23,FALSE)),"",VLOOKUP(B70,Données!$A$3:$W$2000,23,FALSE))</f>
        <v/>
      </c>
      <c r="D70" s="37"/>
      <c r="E70" s="92">
        <f>IF(ISERROR(VLOOKUP(B70,Données!$A$3:$T$2000,11,FALSE)),0,VLOOKUP(B70,Données!$A$3:$T$2000,11,FALSE))</f>
        <v>0</v>
      </c>
      <c r="F70" s="37">
        <f>VALUE(COUNTIF(Validation!$A$2:$H$64,B70))-1</f>
        <v>206</v>
      </c>
      <c r="G70" s="95">
        <f>IF(ISERROR(VLOOKUP(B70,Données!$A$3:$T$2000,12,FALSE)),0,VLOOKUP(B70,Données!$A$3:$T$2000,12,FALSE))</f>
        <v>0</v>
      </c>
      <c r="H70" s="37">
        <f>IF(((D70+5)-'Calcul Masse Salariale'!$B$1)&lt;=0,0,(D70+5)-'Calcul Masse Salariale'!$B$1)</f>
        <v>0</v>
      </c>
      <c r="I70" s="39"/>
    </row>
    <row r="71" spans="1:9" ht="15.75" x14ac:dyDescent="0.25">
      <c r="A71" s="175"/>
      <c r="B71" s="37"/>
      <c r="C71" s="86" t="str">
        <f>IF(ISERROR(VLOOKUP(B71,Données!$A$3:$W$2000,23,FALSE)),"",VLOOKUP(B71,Données!$A$3:$W$2000,23,FALSE))</f>
        <v/>
      </c>
      <c r="D71" s="37"/>
      <c r="E71" s="92">
        <f>IF(ISERROR(VLOOKUP(B71,Données!$A$3:$T$2000,11,FALSE)),0,VLOOKUP(B71,Données!$A$3:$T$2000,11,FALSE))</f>
        <v>0</v>
      </c>
      <c r="F71" s="37">
        <f>VALUE(COUNTIF(Validation!$A$2:$H$64,B71))-1</f>
        <v>206</v>
      </c>
      <c r="G71" s="95">
        <f>IF(ISERROR(VLOOKUP(B71,Données!$A$3:$T$2000,12,FALSE)),0,VLOOKUP(B71,Données!$A$3:$T$2000,12,FALSE))</f>
        <v>0</v>
      </c>
      <c r="H71" s="37">
        <f>IF(((D71+5)-'Calcul Masse Salariale'!$B$1)&lt;=0,0,(D71+5)-'Calcul Masse Salariale'!$B$1)</f>
        <v>0</v>
      </c>
      <c r="I71" s="39"/>
    </row>
    <row r="72" spans="1:9" ht="15.75" x14ac:dyDescent="0.25">
      <c r="A72" s="175"/>
      <c r="B72" s="37"/>
      <c r="C72" s="86" t="str">
        <f>IF(ISERROR(VLOOKUP(B72,Données!$A$3:$W$2000,23,FALSE)),"",VLOOKUP(B72,Données!$A$3:$W$2000,23,FALSE))</f>
        <v/>
      </c>
      <c r="D72" s="37"/>
      <c r="E72" s="92">
        <f>IF(ISERROR(VLOOKUP(B72,Données!$A$3:$T$2000,11,FALSE)),0,VLOOKUP(B72,Données!$A$3:$T$2000,11,FALSE))</f>
        <v>0</v>
      </c>
      <c r="F72" s="37">
        <f>VALUE(COUNTIF(Validation!$A$2:$H$64,B72))-1</f>
        <v>206</v>
      </c>
      <c r="G72" s="95">
        <f>IF(ISERROR(VLOOKUP(B72,Données!$A$3:$T$2000,12,FALSE)),0,VLOOKUP(B72,Données!$A$3:$T$2000,12,FALSE))</f>
        <v>0</v>
      </c>
      <c r="H72" s="37">
        <f>IF(((D72+5)-'Calcul Masse Salariale'!$B$1)&lt;=0,0,(D72+5)-'Calcul Masse Salariale'!$B$1)</f>
        <v>0</v>
      </c>
      <c r="I72" s="39"/>
    </row>
    <row r="73" spans="1:9" ht="15.75" x14ac:dyDescent="0.25">
      <c r="A73" s="175"/>
      <c r="B73" s="37"/>
      <c r="C73" s="86" t="str">
        <f>IF(ISERROR(VLOOKUP(B73,Données!$A$3:$W$2000,23,FALSE)),"",VLOOKUP(B73,Données!$A$3:$W$2000,23,FALSE))</f>
        <v/>
      </c>
      <c r="D73" s="37"/>
      <c r="E73" s="92">
        <f>IF(ISERROR(VLOOKUP(B73,Données!$A$3:$T$2000,11,FALSE)),0,VLOOKUP(B73,Données!$A$3:$T$2000,11,FALSE))</f>
        <v>0</v>
      </c>
      <c r="F73" s="37">
        <f>VALUE(COUNTIF(Validation!$A$2:$H$64,B73))-1</f>
        <v>206</v>
      </c>
      <c r="G73" s="95">
        <f>IF(ISERROR(VLOOKUP(B73,Données!$A$3:$T$2000,12,FALSE)),0,VLOOKUP(B73,Données!$A$3:$T$2000,12,FALSE))</f>
        <v>0</v>
      </c>
      <c r="H73" s="37">
        <f>IF(((D73+5)-'Calcul Masse Salariale'!$B$1)&lt;=0,0,(D73+5)-'Calcul Masse Salariale'!$B$1)</f>
        <v>0</v>
      </c>
      <c r="I73" s="39"/>
    </row>
    <row r="74" spans="1:9" x14ac:dyDescent="0.25">
      <c r="A74" s="28"/>
      <c r="C74" s="62"/>
      <c r="E74" s="92"/>
      <c r="F74" s="100"/>
      <c r="G74" s="64"/>
      <c r="I74" s="39"/>
    </row>
    <row r="75" spans="1:9" x14ac:dyDescent="0.25">
      <c r="A75" s="28"/>
      <c r="I75" s="39"/>
    </row>
    <row r="76" spans="1:9" x14ac:dyDescent="0.25">
      <c r="A76" s="28"/>
    </row>
    <row r="77" spans="1:9" x14ac:dyDescent="0.25">
      <c r="A77" s="28"/>
    </row>
    <row r="78" spans="1:9" x14ac:dyDescent="0.25">
      <c r="A78" s="28"/>
    </row>
    <row r="79" spans="1:9" x14ac:dyDescent="0.25">
      <c r="A79" s="28"/>
    </row>
  </sheetData>
  <mergeCells count="14">
    <mergeCell ref="F36:H36"/>
    <mergeCell ref="A39:A73"/>
    <mergeCell ref="A21:A22"/>
    <mergeCell ref="A23:A30"/>
    <mergeCell ref="A31:D31"/>
    <mergeCell ref="A32:D32"/>
    <mergeCell ref="A35:A36"/>
    <mergeCell ref="C36:D36"/>
    <mergeCell ref="A15:A20"/>
    <mergeCell ref="A1:B1"/>
    <mergeCell ref="O1:W1"/>
    <mergeCell ref="A2:A14"/>
    <mergeCell ref="O2:Q2"/>
    <mergeCell ref="R2:T2"/>
  </mergeCells>
  <conditionalFormatting sqref="F3:F30">
    <cfRule type="iconSet" priority="6">
      <iconSet iconSet="3Symbols" showValue="0" reverse="1">
        <cfvo type="percent" val="0"/>
        <cfvo type="num" val="0.5" gte="0"/>
        <cfvo type="num" val="1"/>
      </iconSet>
    </cfRule>
  </conditionalFormatting>
  <conditionalFormatting sqref="G3:G30">
    <cfRule type="expression" dxfId="1" priority="4">
      <formula>(E3&lt;&gt;G3)</formula>
    </cfRule>
  </conditionalFormatting>
  <conditionalFormatting sqref="F35">
    <cfRule type="iconSet" priority="3">
      <iconSet iconSet="3Symbols" showValue="0" reverse="1">
        <cfvo type="percent" val="0"/>
        <cfvo type="num" val="0.5" gte="0"/>
        <cfvo type="num" val="1"/>
      </iconSet>
    </cfRule>
  </conditionalFormatting>
  <conditionalFormatting sqref="F49:F73">
    <cfRule type="iconSet" priority="7">
      <iconSet iconSet="3Flags" showValue="0">
        <cfvo type="percent" val="0"/>
        <cfvo type="num" val="1"/>
        <cfvo type="num" val="2"/>
      </iconSet>
    </cfRule>
  </conditionalFormatting>
  <conditionalFormatting sqref="F39:F48">
    <cfRule type="iconSet" priority="8">
      <iconSet iconSet="3Flags" showValue="0">
        <cfvo type="percent" val="0"/>
        <cfvo type="num" val="1"/>
        <cfvo type="num" val="2"/>
      </iconSet>
    </cfRule>
  </conditionalFormatting>
  <conditionalFormatting sqref="G39:G73">
    <cfRule type="expression" dxfId="0" priority="1">
      <formula>(E39&lt;&gt;G39)</formula>
    </cfRule>
  </conditionalFormatting>
  <dataValidations count="5">
    <dataValidation type="list" allowBlank="1" showInputMessage="1" showErrorMessage="1" sqref="L2:L8 L10:L33 U4:U73">
      <formula1>Liste_poolers</formula1>
    </dataValidation>
    <dataValidation type="list" allowBlank="1" showInputMessage="1" showErrorMessage="1" sqref="J2:J8 J10:J32 S4:S73 P4:P73">
      <formula1>Liste_ronde</formula1>
    </dataValidation>
    <dataValidation type="list" allowBlank="1" showInputMessage="1" showErrorMessage="1" sqref="D39:D73 K2:K8 T4:T74 Q4:Q73 K10:K32">
      <formula1>Liste_année</formula1>
    </dataValidation>
    <dataValidation type="list" allowBlank="1" showInputMessage="1" showErrorMessage="1" sqref="N4:N74">
      <formula1>Statut_echange</formula1>
    </dataValidation>
    <dataValidation type="list" allowBlank="1" showInputMessage="1" sqref="B3:B30 B35 B39:B73 P74:Q74 R4:R74 S74 U74 O4:O74">
      <formula1>Liste_joueurs</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5" id="{A288DF01-9032-443A-BB9B-ECEA1501D3A4}">
            <x14:iconSet iconSet="3Stars" showValue="0" custom="1">
              <x14:cfvo type="percent">
                <xm:f>0</xm:f>
              </x14:cfvo>
              <x14:cfvo type="num">
                <xm:f>0</xm:f>
              </x14:cfvo>
              <x14:cfvo type="num">
                <xm:f>1</xm:f>
              </x14:cfvo>
              <x14:cfIcon iconSet="NoIcons" iconId="0"/>
              <x14:cfIcon iconSet="NoIcons" iconId="0"/>
              <x14:cfIcon iconSet="3Stars" iconId="2"/>
            </x14:iconSet>
          </x14:cfRule>
          <xm:sqref>C3:C30</xm:sqref>
        </x14:conditionalFormatting>
        <x14:conditionalFormatting xmlns:xm="http://schemas.microsoft.com/office/excel/2006/main">
          <x14:cfRule type="iconSet" priority="2" id="{032A0522-8064-4D28-8C04-74E547864EC7}">
            <x14:iconSet iconSet="3Stars" showValue="0" custom="1">
              <x14:cfvo type="percent">
                <xm:f>0</xm:f>
              </x14:cfvo>
              <x14:cfvo type="num">
                <xm:f>0</xm:f>
              </x14:cfvo>
              <x14:cfvo type="num">
                <xm:f>1</xm:f>
              </x14:cfvo>
              <x14:cfIcon iconSet="NoIcons" iconId="0"/>
              <x14:cfIcon iconSet="NoIcons" iconId="0"/>
              <x14:cfIcon iconSet="3Stars" iconId="2"/>
            </x14:iconSet>
          </x14:cfRule>
          <xm:sqref>C39:C73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G15"/>
  <sheetViews>
    <sheetView workbookViewId="0">
      <selection activeCell="D18" sqref="D18:D19"/>
    </sheetView>
  </sheetViews>
  <sheetFormatPr baseColWidth="10" defaultRowHeight="15" x14ac:dyDescent="0.25"/>
  <cols>
    <col min="1" max="1" width="13" bestFit="1" customWidth="1"/>
    <col min="2" max="7" width="35.7109375" customWidth="1"/>
  </cols>
  <sheetData>
    <row r="1" spans="1:7" x14ac:dyDescent="0.25">
      <c r="A1" s="188" t="s">
        <v>2329</v>
      </c>
      <c r="B1" s="182" t="s">
        <v>2332</v>
      </c>
      <c r="C1" s="183"/>
      <c r="D1" s="184" t="s">
        <v>2333</v>
      </c>
      <c r="E1" s="185"/>
      <c r="F1" s="186" t="s">
        <v>2335</v>
      </c>
      <c r="G1" s="187"/>
    </row>
    <row r="2" spans="1:7" x14ac:dyDescent="0.25">
      <c r="A2" s="189"/>
      <c r="B2" s="123" t="s">
        <v>2331</v>
      </c>
      <c r="C2" s="126" t="s">
        <v>2330</v>
      </c>
      <c r="D2" s="130" t="s">
        <v>2331</v>
      </c>
      <c r="E2" s="126" t="s">
        <v>2330</v>
      </c>
      <c r="F2" s="129" t="s">
        <v>2331</v>
      </c>
      <c r="G2" s="121" t="s">
        <v>2336</v>
      </c>
    </row>
    <row r="3" spans="1:7" x14ac:dyDescent="0.25">
      <c r="A3" s="116" t="s">
        <v>47</v>
      </c>
      <c r="B3" s="117" t="str">
        <f>IF(ISERROR(VLOOKUP($B$1,David!$N$4:$V$31,2,FALSE)),"",VLOOKUP($B$1,David!$N$4:$V$31,2,FALSE))</f>
        <v/>
      </c>
      <c r="C3" s="127" t="str">
        <f>IF(ISERROR(VLOOKUP($B$1,David!$N$4:$V$31,5,FALSE)),"",VLOOKUP($B$1,David!$N$4:$V$31,5,FALSE))</f>
        <v/>
      </c>
      <c r="D3" s="131" t="str">
        <f>IF(ISERROR(VLOOKUP($D$1,David!$N$4:$V$31,2,FALSE)),"",VLOOKUP($D$1,David!$N$4:$V$31,2,FALSE))</f>
        <v/>
      </c>
      <c r="E3" s="127" t="str">
        <f>IF(ISERROR(VLOOKUP($D$1,David!$N$4:$V$31,5,FALSE)),"",VLOOKUP($D$1,David!$N$4:$V$31,5,FALSE))</f>
        <v/>
      </c>
      <c r="F3" s="124" t="str">
        <f>IF(ISERROR(VLOOKUP($F$1,David!$N$4:$V$31,2,FALSE)),"",VLOOKUP($F$1,David!$N$4:$V$31,2,FALSE))</f>
        <v/>
      </c>
      <c r="G3" s="118" t="str">
        <f>IF(ISERROR(VLOOKUP($F$1,David!$N$4:$V$31,5,FALSE)),"",VLOOKUP($F$1,David!$N$4:$V$31,5,FALSE))</f>
        <v/>
      </c>
    </row>
    <row r="4" spans="1:7" x14ac:dyDescent="0.25">
      <c r="A4" s="116" t="s">
        <v>51</v>
      </c>
      <c r="B4" s="117" t="str">
        <f>IF(ISERROR(VLOOKUP($B$1,Vincent!$N$4:$V$31,2,FALSE)),"",VLOOKUP($B$1,Vincent!$N$4:$V$31,2,FALSE))</f>
        <v/>
      </c>
      <c r="C4" s="127" t="str">
        <f>IF(ISERROR(VLOOKUP($B$1,Vincent!$N$4:$V$31,5,FALSE)),"",VLOOKUP($B$1,Vincent!$N$4:$V$31,5,FALSE))</f>
        <v/>
      </c>
      <c r="D4" s="131" t="str">
        <f>IF(ISERROR(VLOOKUP($D$1,Vincent!$N$4:$V$31,2,FALSE)),"",VLOOKUP($D$1,Vincent!$N$4:$V$31,2,FALSE))</f>
        <v/>
      </c>
      <c r="E4" s="127" t="str">
        <f>IF(ISERROR(VLOOKUP($D$1,Vincent!$N$4:$V$31,5,FALSE)),"",VLOOKUP($D$1,Vincent!$N$4:$V$31,5,FALSE))</f>
        <v/>
      </c>
      <c r="F4" s="124" t="str">
        <f>IF(ISERROR(VLOOKUP($F$1,Vincent!$N$4:$V$31,2,FALSE)),"",VLOOKUP($F$1,Vincent!$N$4:$V$31,2,FALSE))</f>
        <v/>
      </c>
      <c r="G4" s="118" t="str">
        <f>IF(ISERROR(VLOOKUP($F$1,Vincent!$N$4:$V$31,5,FALSE)),"",VLOOKUP($F$1,Vincent!$N$4:$V$31,5,FALSE))</f>
        <v/>
      </c>
    </row>
    <row r="5" spans="1:7" x14ac:dyDescent="0.25">
      <c r="A5" s="116" t="s">
        <v>49</v>
      </c>
      <c r="B5" s="117" t="str">
        <f>IF(ISERROR(VLOOKUP($B$1,Steve!$N$4:$V$31,2,FALSE)),"",VLOOKUP($B$1,Steve!$N$4:$V$31,2,FALSE))</f>
        <v/>
      </c>
      <c r="C5" s="127" t="str">
        <f>IF(ISERROR(VLOOKUP($B$1,Steve!$N$4:$V$31,5,FALSE)),"",VLOOKUP($B$1,Steve!$N$4:$V$31,5,FALSE))</f>
        <v/>
      </c>
      <c r="D5" s="131" t="str">
        <f>IF(ISERROR(VLOOKUP($D$1,Steve!$N$4:$V$31,2,FALSE)),"",VLOOKUP($D$1,Steve!$N$4:$V$31,2,FALSE))</f>
        <v/>
      </c>
      <c r="E5" s="127" t="str">
        <f>IF(ISERROR(VLOOKUP($D$1,Steve!$N$4:$V$31,5,FALSE)),"",VLOOKUP($D$1,Steve!$N$4:$V$31,5,FALSE))</f>
        <v/>
      </c>
      <c r="F5" s="124" t="str">
        <f>IF(ISERROR(VLOOKUP($F$1,Steve!$N$4:$V$31,2,FALSE)),"",VLOOKUP($F$1,Steve!$N$4:$V$31,2,FALSE))</f>
        <v/>
      </c>
      <c r="G5" s="118" t="str">
        <f>IF(ISERROR(VLOOKUP($F$1,Steve!$N$4:$V$31,5,FALSE)),"",VLOOKUP($F$1,Steve!$N$4:$V$31,5,FALSE))</f>
        <v/>
      </c>
    </row>
    <row r="6" spans="1:7" x14ac:dyDescent="0.25">
      <c r="A6" s="116" t="s">
        <v>103</v>
      </c>
      <c r="B6" s="117" t="str">
        <f>IF(ISERROR(VLOOKUP($B$1,Paule!$N$4:$V$31,2,FALSE)),"",VLOOKUP($B$1,Paule!$N$4:$V$31,2,FALSE))</f>
        <v/>
      </c>
      <c r="C6" s="127" t="str">
        <f>IF(ISERROR(VLOOKUP($B$1,Paule!$N$4:$V$31,5,FALSE)),"",VLOOKUP($B$1,Paule!$N$4:$V$31,5,FALSE))</f>
        <v/>
      </c>
      <c r="D6" s="131" t="str">
        <f>IF(ISERROR(VLOOKUP($D$1,Paule!$N$4:$V$31,2,FALSE)),"",VLOOKUP($D$1,Paule!$N$4:$V$31,2,FALSE))</f>
        <v/>
      </c>
      <c r="E6" s="127" t="str">
        <f>IF(ISERROR(VLOOKUP($D$1,Paule!$N$4:$V$31,5,FALSE)),"",VLOOKUP($D$1,Paule!$N$4:$V$31,5,FALSE))</f>
        <v/>
      </c>
      <c r="F6" s="124" t="str">
        <f>IF(ISERROR(VLOOKUP($F$1,Paule!$N$4:$V$31,2,FALSE)),"",VLOOKUP($F$1,Paule!$N$4:$V$31,2,FALSE))</f>
        <v/>
      </c>
      <c r="G6" s="118" t="str">
        <f>IF(ISERROR(VLOOKUP($F$1,Paule!$N$4:$V$31,5,FALSE)),"",VLOOKUP($F$1,Paule!$N$4:$V$31,5,FALSE))</f>
        <v/>
      </c>
    </row>
    <row r="7" spans="1:7" x14ac:dyDescent="0.25">
      <c r="A7" s="116" t="s">
        <v>125</v>
      </c>
      <c r="B7" s="117" t="str">
        <f>IF(ISERROR(VLOOKUP($B$1,Sebastien_STL!$N$4:$V$31,2,FALSE)),"",VLOOKUP($B$1,Sebastien_STL!$N$4:$V$31,2,FALSE))</f>
        <v/>
      </c>
      <c r="C7" s="127" t="str">
        <f>IF(ISERROR(VLOOKUP($B$1,Sebastien_STL!$N$4:$V$31,5,FALSE)),"",VLOOKUP($B$1,Sebastien_STL!$N$4:$V$31,5,FALSE))</f>
        <v/>
      </c>
      <c r="D7" s="131" t="str">
        <f>IF(ISERROR(VLOOKUP($D$1,Sebastien_STL!$N$4:$V$31,2,FALSE)),"",VLOOKUP($D$1,Sebastien_STL!$N$4:$V$31,2,FALSE))</f>
        <v/>
      </c>
      <c r="E7" s="127" t="str">
        <f>IF(ISERROR(VLOOKUP($D$1,Sebastien_STL!$N$4:$V$31,5,FALSE)),"",VLOOKUP($D$1,Sebastien_STL!$N$4:$V$31,5,FALSE))</f>
        <v/>
      </c>
      <c r="F7" s="124" t="str">
        <f>IF(ISERROR(VLOOKUP($F$1,Sebastien_STL!$N$4:$V$31,2,FALSE)),"",VLOOKUP($F$1,Sebastien_STL!$N$4:$V$31,2,FALSE))</f>
        <v/>
      </c>
      <c r="G7" s="118" t="str">
        <f>IF(ISERROR(VLOOKUP($F$1,Sebastien_STL!$N$4:$V$31,5,FALSE)),"",VLOOKUP($F$1,Sebastien_STL!$N$4:$V$31,5,FALSE))</f>
        <v/>
      </c>
    </row>
    <row r="8" spans="1:7" x14ac:dyDescent="0.25">
      <c r="A8" s="116" t="s">
        <v>48</v>
      </c>
      <c r="B8" s="117" t="str">
        <f>IF(ISERROR(VLOOKUP($B$1,Jerome!$N$4:$V$31,2,FALSE)),"",VLOOKUP($B$1,Jerome!$N$4:$V$31,2,FALSE))</f>
        <v/>
      </c>
      <c r="C8" s="127" t="str">
        <f>IF(ISERROR(VLOOKUP($B$1,Jerome!$N$4:$V$31,5,FALSE)),"",VLOOKUP($B$1,Jerome!$N$4:$V$31,5,FALSE))</f>
        <v/>
      </c>
      <c r="D8" s="131" t="str">
        <f>IF(ISERROR(VLOOKUP($D$1,Jerome!$N$4:$V$31,2,FALSE)),"",VLOOKUP($D$1,Jerome!$N$4:$V$31,2,FALSE))</f>
        <v/>
      </c>
      <c r="E8" s="127" t="str">
        <f>IF(ISERROR(VLOOKUP($D$1,Jerome!$N$4:$V$31,5,FALSE)),"",VLOOKUP($D$1,Jerome!$N$4:$V$31,5,FALSE))</f>
        <v/>
      </c>
      <c r="F8" s="124" t="str">
        <f>IF(ISERROR(VLOOKUP($F$1,Jerome!$N$4:$V$31,2,FALSE)),"",VLOOKUP($F$1,Jerome!$N$4:$V$31,2,FALSE))</f>
        <v/>
      </c>
      <c r="G8" s="118" t="str">
        <f>IF(ISERROR(VLOOKUP($F$1,Jerome!$N$4:$V$31,5,FALSE)),"",VLOOKUP($F$1,Jerome!$N$4:$V$31,5,FALSE))</f>
        <v/>
      </c>
    </row>
    <row r="9" spans="1:7" x14ac:dyDescent="0.25">
      <c r="A9" s="116" t="s">
        <v>2334</v>
      </c>
      <c r="B9" s="117" t="str">
        <f>IF(ISERROR(VLOOKUP($B$1,Sebastien_FAU!$N$4:$V$31,2,FALSE)),"",VLOOKUP($B$1,Sebastien_FAU!$N$4:$V$31,2,FALSE))</f>
        <v/>
      </c>
      <c r="C9" s="127" t="str">
        <f>IF(ISERROR(VLOOKUP($B$1,Sebastien_FAU!$N$4:$V$31,5,FALSE)),"",VLOOKUP($B$1,Sebastien_FAU!$N$4:$V$31,5,FALSE))</f>
        <v/>
      </c>
      <c r="D9" s="131" t="str">
        <f>IF(ISERROR(VLOOKUP($D$1,Sebastien_FAU!$N$4:$V$31,2,FALSE)),"",VLOOKUP($D$1,Sebastien_FAU!$N$4:$V$31,2,FALSE))</f>
        <v/>
      </c>
      <c r="E9" s="127" t="str">
        <f>IF(ISERROR(VLOOKUP($D$1,Sebastien_FAU!$N$4:$V$31,5,FALSE)),"",VLOOKUP($D$1,Sebastien_FAU!$N$4:$V$31,5,FALSE))</f>
        <v/>
      </c>
      <c r="F9" s="124" t="str">
        <f>IF(ISERROR(VLOOKUP($F$1,Sebastien_FAU!$N$4:$V$31,2,FALSE)),"",VLOOKUP($F$1,Sebastien_FAU!$N$4:$V$31,2,FALSE))</f>
        <v/>
      </c>
      <c r="G9" s="118" t="str">
        <f>IF(ISERROR(VLOOKUP($F$1,Sebastien_FAU!$N$4:$V$31,5,FALSE)),"",VLOOKUP($F$1,Sebastien_FAU!$N$4:$V$31,5,FALSE))</f>
        <v/>
      </c>
    </row>
    <row r="10" spans="1:7" ht="15.75" thickBot="1" x14ac:dyDescent="0.3">
      <c r="A10" s="122" t="s">
        <v>50</v>
      </c>
      <c r="B10" s="119" t="str">
        <f>IF(ISERROR(VLOOKUP($B$1,Nicolas!$N$4:$V$31,2,FALSE)),"",VLOOKUP($B$1,Nicolas!$N$4:$V$31,2,FALSE))</f>
        <v/>
      </c>
      <c r="C10" s="128" t="str">
        <f>IF(ISERROR(VLOOKUP($B$1,Nicolas!$N$4:$V$31,5,FALSE)),"",VLOOKUP($B$1,Nicolas!$N$4:$V$31,5,FALSE))</f>
        <v/>
      </c>
      <c r="D10" s="132" t="str">
        <f>IF(ISERROR(VLOOKUP($D$1,Nicolas!$N$4:$V$31,2,FALSE)),"",VLOOKUP($D$1,Nicolas!$N$4:$V$31,2,FALSE))</f>
        <v/>
      </c>
      <c r="E10" s="128" t="str">
        <f>IF(ISERROR(VLOOKUP($D$1,Nicolas!$N$4:$V$31,5,FALSE)),"",VLOOKUP($D$1,Nicolas!$N$4:$V$31,5,FALSE))</f>
        <v/>
      </c>
      <c r="F10" s="125" t="str">
        <f>IF(ISERROR(VLOOKUP($F$1,Nicolas!$N$4:$V$31,2,FALSE)),"",VLOOKUP($F$1,Nicolas!$N$4:$V$31,2,FALSE))</f>
        <v/>
      </c>
      <c r="G10" s="120" t="str">
        <f>IF(ISERROR(VLOOKUP($F$1,Nicolas!$N$4:$V$31,5,FALSE)),"",VLOOKUP($F$1,Nicolas!$N$4:$V$31,5,FALSE))</f>
        <v/>
      </c>
    </row>
    <row r="13" spans="1:7" x14ac:dyDescent="0.25">
      <c r="A13" s="140" t="s">
        <v>2332</v>
      </c>
    </row>
    <row r="14" spans="1:7" x14ac:dyDescent="0.25">
      <c r="A14" s="140" t="s">
        <v>2333</v>
      </c>
    </row>
    <row r="15" spans="1:7" x14ac:dyDescent="0.25">
      <c r="A15" s="140" t="s">
        <v>2335</v>
      </c>
    </row>
  </sheetData>
  <mergeCells count="4">
    <mergeCell ref="B1:C1"/>
    <mergeCell ref="D1:E1"/>
    <mergeCell ref="F1:G1"/>
    <mergeCell ref="A1:A2"/>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dimension ref="A1:N843"/>
  <sheetViews>
    <sheetView topLeftCell="C1" workbookViewId="0">
      <selection activeCell="H27" sqref="H27"/>
    </sheetView>
  </sheetViews>
  <sheetFormatPr baseColWidth="10" defaultRowHeight="15" x14ac:dyDescent="0.25"/>
  <cols>
    <col min="1" max="1" width="24.28515625" bestFit="1" customWidth="1"/>
    <col min="2" max="5" width="24.28515625" customWidth="1"/>
    <col min="6" max="6" width="21.28515625" bestFit="1" customWidth="1"/>
    <col min="7" max="7" width="4.140625" bestFit="1" customWidth="1"/>
    <col min="8" max="12" width="15.28515625" bestFit="1" customWidth="1"/>
    <col min="13" max="14" width="14.28515625" bestFit="1" customWidth="1"/>
  </cols>
  <sheetData>
    <row r="1" spans="1:14" x14ac:dyDescent="0.25">
      <c r="A1" t="s">
        <v>36</v>
      </c>
      <c r="F1" t="s">
        <v>65</v>
      </c>
      <c r="G1" t="s">
        <v>66</v>
      </c>
      <c r="H1" t="s">
        <v>922</v>
      </c>
      <c r="I1" t="s">
        <v>923</v>
      </c>
      <c r="J1" t="s">
        <v>922</v>
      </c>
      <c r="K1" t="s">
        <v>923</v>
      </c>
      <c r="L1" t="s">
        <v>924</v>
      </c>
      <c r="M1" t="s">
        <v>925</v>
      </c>
      <c r="N1" t="s">
        <v>926</v>
      </c>
    </row>
    <row r="2" spans="1:14" x14ac:dyDescent="0.25">
      <c r="A2" t="s">
        <v>1059</v>
      </c>
      <c r="B2" s="27">
        <f>SEARCH(" ",A2,1)</f>
        <v>5</v>
      </c>
      <c r="C2" s="27" t="str">
        <f>LEFT(A2,B2-1)</f>
        <v>A.J.</v>
      </c>
      <c r="D2" s="27" t="str">
        <f>MID(A2,B2+1,LEN(A2)-B2)</f>
        <v>Greer</v>
      </c>
      <c r="E2" s="27" t="str">
        <f>C2&amp;" "&amp;D2</f>
        <v>A.J. Greer</v>
      </c>
      <c r="F2" t="s">
        <v>949</v>
      </c>
      <c r="G2" t="s">
        <v>90</v>
      </c>
      <c r="H2" s="76">
        <v>750000</v>
      </c>
      <c r="I2" s="76">
        <v>0</v>
      </c>
      <c r="J2" s="76">
        <v>750000</v>
      </c>
      <c r="K2" s="76" t="s">
        <v>8</v>
      </c>
      <c r="L2" s="76">
        <v>0</v>
      </c>
      <c r="M2" s="76">
        <v>0</v>
      </c>
      <c r="N2" s="76">
        <v>0</v>
      </c>
    </row>
    <row r="3" spans="1:14" x14ac:dyDescent="0.25">
      <c r="A3" t="s">
        <v>967</v>
      </c>
      <c r="B3" s="27">
        <f t="shared" ref="B3:B66" si="0">SEARCH(" ",A3,1)</f>
        <v>6</v>
      </c>
      <c r="C3" s="27" t="str">
        <f t="shared" ref="C3:C66" si="1">LEFT(A3,B3-1)</f>
        <v>Aaron</v>
      </c>
      <c r="D3" s="27" t="str">
        <f t="shared" ref="D3:D66" si="2">MID(A3,B3+1,LEN(A3)-B3)</f>
        <v>Ekblad</v>
      </c>
      <c r="E3" s="27" t="str">
        <f t="shared" ref="E3:E66" si="3">C3&amp;" "&amp;D3</f>
        <v>Aaron Ekblad</v>
      </c>
      <c r="F3" t="s">
        <v>943</v>
      </c>
      <c r="G3" t="s">
        <v>324</v>
      </c>
      <c r="H3" s="76">
        <v>7500000</v>
      </c>
      <c r="I3" s="76">
        <v>7500000</v>
      </c>
      <c r="J3" s="76">
        <v>7000000</v>
      </c>
      <c r="K3" s="76">
        <v>9000000</v>
      </c>
      <c r="L3" s="76">
        <v>6000000</v>
      </c>
      <c r="M3" s="76">
        <v>9000000</v>
      </c>
      <c r="N3" s="76">
        <v>6000000</v>
      </c>
    </row>
    <row r="4" spans="1:14" x14ac:dyDescent="0.25">
      <c r="A4" t="s">
        <v>867</v>
      </c>
      <c r="B4" s="27">
        <f t="shared" si="0"/>
        <v>5</v>
      </c>
      <c r="C4" s="27" t="str">
        <f t="shared" si="1"/>
        <v>Adam</v>
      </c>
      <c r="D4" s="27" t="str">
        <f t="shared" si="2"/>
        <v>Brooks</v>
      </c>
      <c r="E4" s="27" t="str">
        <f t="shared" si="3"/>
        <v>Adam Brooks</v>
      </c>
      <c r="F4" t="s">
        <v>950</v>
      </c>
      <c r="G4" t="s">
        <v>70</v>
      </c>
      <c r="H4" s="76">
        <v>925000</v>
      </c>
      <c r="I4" s="76">
        <v>925000</v>
      </c>
      <c r="J4" s="76">
        <v>742500</v>
      </c>
      <c r="K4" s="76">
        <v>792500</v>
      </c>
      <c r="L4" s="76" t="s">
        <v>8</v>
      </c>
      <c r="M4" s="76">
        <v>0</v>
      </c>
      <c r="N4" s="76">
        <v>0</v>
      </c>
    </row>
    <row r="5" spans="1:14" x14ac:dyDescent="0.25">
      <c r="A5" t="s">
        <v>745</v>
      </c>
      <c r="B5" s="27">
        <f t="shared" si="0"/>
        <v>5</v>
      </c>
      <c r="C5" s="27" t="str">
        <f t="shared" si="1"/>
        <v>Adam</v>
      </c>
      <c r="D5" s="27" t="str">
        <f t="shared" si="2"/>
        <v>Gaudette</v>
      </c>
      <c r="E5" s="27" t="str">
        <f t="shared" si="3"/>
        <v>Adam Gaudette</v>
      </c>
      <c r="F5" t="s">
        <v>953</v>
      </c>
      <c r="G5" t="s">
        <v>70</v>
      </c>
      <c r="H5" s="76">
        <v>1491667</v>
      </c>
      <c r="I5" s="76">
        <v>1491667</v>
      </c>
      <c r="J5" s="76">
        <v>925000</v>
      </c>
      <c r="K5" s="76">
        <v>925000</v>
      </c>
      <c r="L5" s="76" t="s">
        <v>8</v>
      </c>
      <c r="M5" s="76">
        <v>0</v>
      </c>
      <c r="N5" s="76">
        <v>0</v>
      </c>
    </row>
    <row r="6" spans="1:14" x14ac:dyDescent="0.25">
      <c r="A6" t="s">
        <v>781</v>
      </c>
      <c r="B6" s="27">
        <f t="shared" si="0"/>
        <v>5</v>
      </c>
      <c r="C6" s="27" t="str">
        <f t="shared" si="1"/>
        <v>Adam</v>
      </c>
      <c r="D6" s="27" t="str">
        <f t="shared" si="2"/>
        <v>Helewka</v>
      </c>
      <c r="E6" s="27" t="str">
        <f t="shared" si="3"/>
        <v>Adam Helewka</v>
      </c>
      <c r="F6" t="s">
        <v>938</v>
      </c>
      <c r="G6" t="s">
        <v>90</v>
      </c>
      <c r="H6" s="76">
        <v>800000</v>
      </c>
      <c r="I6" s="76">
        <v>0</v>
      </c>
      <c r="J6" s="76">
        <v>730000</v>
      </c>
      <c r="K6" s="76" t="s">
        <v>8</v>
      </c>
      <c r="L6" s="76">
        <v>0</v>
      </c>
      <c r="M6" s="76">
        <v>0</v>
      </c>
      <c r="N6" s="76">
        <v>0</v>
      </c>
    </row>
    <row r="7" spans="1:14" x14ac:dyDescent="0.25">
      <c r="A7" t="s">
        <v>634</v>
      </c>
      <c r="B7" s="27">
        <f t="shared" si="0"/>
        <v>5</v>
      </c>
      <c r="C7" s="27" t="str">
        <f t="shared" si="1"/>
        <v>Adam</v>
      </c>
      <c r="D7" s="27" t="str">
        <f t="shared" si="2"/>
        <v>Henrique</v>
      </c>
      <c r="E7" s="27" t="str">
        <f t="shared" si="3"/>
        <v>Adam Henrique</v>
      </c>
      <c r="F7" t="s">
        <v>933</v>
      </c>
      <c r="G7" t="s">
        <v>70</v>
      </c>
      <c r="H7" s="76">
        <v>4000000</v>
      </c>
      <c r="I7" s="76">
        <v>0</v>
      </c>
      <c r="J7" s="76">
        <v>5500000</v>
      </c>
      <c r="K7" s="76" t="s">
        <v>7</v>
      </c>
      <c r="L7" s="76">
        <v>0</v>
      </c>
      <c r="M7" s="76">
        <v>0</v>
      </c>
      <c r="N7" s="76">
        <v>0</v>
      </c>
    </row>
    <row r="8" spans="1:14" x14ac:dyDescent="0.25">
      <c r="A8" t="s">
        <v>370</v>
      </c>
      <c r="B8" s="27">
        <f t="shared" si="0"/>
        <v>5</v>
      </c>
      <c r="C8" s="27" t="str">
        <f t="shared" si="1"/>
        <v>Adam</v>
      </c>
      <c r="D8" s="27" t="str">
        <f t="shared" si="2"/>
        <v>Johnson</v>
      </c>
      <c r="E8" s="27" t="str">
        <f t="shared" si="3"/>
        <v>Adam Johnson</v>
      </c>
      <c r="F8" t="s">
        <v>930</v>
      </c>
      <c r="G8" t="s">
        <v>70</v>
      </c>
      <c r="H8" s="76">
        <v>925000</v>
      </c>
      <c r="I8" s="76">
        <v>0</v>
      </c>
      <c r="J8" s="76">
        <v>925000</v>
      </c>
      <c r="K8" s="76" t="s">
        <v>8</v>
      </c>
      <c r="L8" s="76">
        <v>0</v>
      </c>
      <c r="M8" s="76">
        <v>0</v>
      </c>
      <c r="N8" s="76">
        <v>0</v>
      </c>
    </row>
    <row r="9" spans="1:14" x14ac:dyDescent="0.25">
      <c r="A9" t="s">
        <v>1013</v>
      </c>
      <c r="B9" s="27">
        <f t="shared" si="0"/>
        <v>5</v>
      </c>
      <c r="C9" s="27" t="str">
        <f t="shared" si="1"/>
        <v>Adam</v>
      </c>
      <c r="D9" s="27" t="str">
        <f t="shared" si="2"/>
        <v>Larsson</v>
      </c>
      <c r="E9" s="27" t="str">
        <f t="shared" si="3"/>
        <v>Adam Larsson</v>
      </c>
      <c r="F9" t="s">
        <v>936</v>
      </c>
      <c r="G9" t="s">
        <v>324</v>
      </c>
      <c r="H9" s="76">
        <v>4166670</v>
      </c>
      <c r="I9" s="76">
        <v>4166670</v>
      </c>
      <c r="J9" s="76">
        <v>4850000</v>
      </c>
      <c r="K9" s="76">
        <v>5050000</v>
      </c>
      <c r="L9" s="76">
        <v>5100000</v>
      </c>
      <c r="M9" s="76" t="s">
        <v>7</v>
      </c>
      <c r="N9" s="76">
        <v>0</v>
      </c>
    </row>
    <row r="10" spans="1:14" x14ac:dyDescent="0.25">
      <c r="A10" t="s">
        <v>480</v>
      </c>
      <c r="B10" s="27">
        <f t="shared" si="0"/>
        <v>5</v>
      </c>
      <c r="C10" s="27" t="str">
        <f t="shared" si="1"/>
        <v>Adam</v>
      </c>
      <c r="D10" s="27" t="str">
        <f t="shared" si="2"/>
        <v>McQuaid</v>
      </c>
      <c r="E10" s="27" t="str">
        <f t="shared" si="3"/>
        <v>Adam McQuaid</v>
      </c>
      <c r="F10" t="s">
        <v>946</v>
      </c>
      <c r="G10" t="s">
        <v>324</v>
      </c>
      <c r="H10" s="76">
        <v>2750000</v>
      </c>
      <c r="I10" s="76">
        <v>0</v>
      </c>
      <c r="J10" s="76">
        <v>2000000</v>
      </c>
      <c r="K10" s="76" t="s">
        <v>7</v>
      </c>
      <c r="L10" s="76">
        <v>0</v>
      </c>
      <c r="M10" s="76">
        <v>0</v>
      </c>
      <c r="N10" s="76">
        <v>0</v>
      </c>
    </row>
    <row r="11" spans="1:14" x14ac:dyDescent="0.25">
      <c r="A11" t="s">
        <v>358</v>
      </c>
      <c r="B11" s="27">
        <f t="shared" si="0"/>
        <v>5</v>
      </c>
      <c r="C11" s="27" t="str">
        <f t="shared" si="1"/>
        <v>Adam</v>
      </c>
      <c r="D11" s="27" t="str">
        <f t="shared" si="2"/>
        <v>Musil</v>
      </c>
      <c r="E11" s="27" t="str">
        <f t="shared" si="3"/>
        <v>Adam Musil</v>
      </c>
      <c r="F11" t="s">
        <v>942</v>
      </c>
      <c r="G11" t="s">
        <v>70</v>
      </c>
      <c r="H11" s="76">
        <v>858333</v>
      </c>
      <c r="I11" s="76">
        <v>0</v>
      </c>
      <c r="J11" s="76">
        <v>812500</v>
      </c>
      <c r="K11" s="76" t="s">
        <v>8</v>
      </c>
      <c r="L11" s="76">
        <v>0</v>
      </c>
      <c r="M11" s="76">
        <v>0</v>
      </c>
      <c r="N11" s="76">
        <v>0</v>
      </c>
    </row>
    <row r="12" spans="1:14" x14ac:dyDescent="0.25">
      <c r="A12" t="s">
        <v>827</v>
      </c>
      <c r="B12" s="27">
        <f t="shared" si="0"/>
        <v>5</v>
      </c>
      <c r="C12" s="27" t="str">
        <f t="shared" si="1"/>
        <v>Adam</v>
      </c>
      <c r="D12" s="27" t="str">
        <f t="shared" si="2"/>
        <v>Pelech</v>
      </c>
      <c r="E12" s="27" t="str">
        <f t="shared" si="3"/>
        <v>Adam Pelech</v>
      </c>
      <c r="F12" t="s">
        <v>956</v>
      </c>
      <c r="G12" t="s">
        <v>324</v>
      </c>
      <c r="H12" s="76">
        <v>1600000</v>
      </c>
      <c r="I12" s="76">
        <v>1600000</v>
      </c>
      <c r="J12" s="76">
        <v>1100000</v>
      </c>
      <c r="K12" s="76">
        <v>1925000</v>
      </c>
      <c r="L12" s="76">
        <v>2500000</v>
      </c>
      <c r="M12" s="76" t="s">
        <v>8</v>
      </c>
      <c r="N12" s="76">
        <v>0</v>
      </c>
    </row>
    <row r="13" spans="1:14" x14ac:dyDescent="0.25">
      <c r="A13" t="s">
        <v>780</v>
      </c>
      <c r="B13" s="27">
        <f t="shared" si="0"/>
        <v>5</v>
      </c>
      <c r="C13" s="27" t="str">
        <f t="shared" si="1"/>
        <v>Adin</v>
      </c>
      <c r="D13" s="27" t="str">
        <f t="shared" si="2"/>
        <v>Hill</v>
      </c>
      <c r="E13" s="27" t="str">
        <f t="shared" si="3"/>
        <v>Adin Hill</v>
      </c>
      <c r="F13" t="s">
        <v>948</v>
      </c>
      <c r="G13" t="s">
        <v>121</v>
      </c>
      <c r="H13" s="76">
        <v>925000</v>
      </c>
      <c r="I13" s="76">
        <v>0</v>
      </c>
      <c r="J13" s="76">
        <v>767500</v>
      </c>
      <c r="K13" s="76" t="s">
        <v>8</v>
      </c>
      <c r="L13" s="76">
        <v>0</v>
      </c>
      <c r="M13" s="76">
        <v>0</v>
      </c>
      <c r="N13" s="76">
        <v>0</v>
      </c>
    </row>
    <row r="14" spans="1:14" x14ac:dyDescent="0.25">
      <c r="A14" t="s">
        <v>436</v>
      </c>
      <c r="B14" s="27">
        <f t="shared" si="0"/>
        <v>7</v>
      </c>
      <c r="C14" s="27" t="str">
        <f t="shared" si="1"/>
        <v>Adrian</v>
      </c>
      <c r="D14" s="27" t="str">
        <f t="shared" si="2"/>
        <v>Kempe</v>
      </c>
      <c r="E14" s="27" t="str">
        <f t="shared" si="3"/>
        <v>Adrian Kempe</v>
      </c>
      <c r="F14" t="s">
        <v>928</v>
      </c>
      <c r="G14" t="s">
        <v>70</v>
      </c>
      <c r="H14" s="76">
        <v>894167</v>
      </c>
      <c r="I14" s="76">
        <v>0</v>
      </c>
      <c r="J14" s="76">
        <v>832500</v>
      </c>
      <c r="K14" s="76" t="s">
        <v>8</v>
      </c>
      <c r="L14" s="76">
        <v>0</v>
      </c>
      <c r="M14" s="76">
        <v>0</v>
      </c>
      <c r="N14" s="76">
        <v>0</v>
      </c>
    </row>
    <row r="15" spans="1:14" x14ac:dyDescent="0.25">
      <c r="A15" t="s">
        <v>498</v>
      </c>
      <c r="B15" s="27">
        <f t="shared" si="0"/>
        <v>3</v>
      </c>
      <c r="C15" s="27" t="str">
        <f t="shared" si="1"/>
        <v>Al</v>
      </c>
      <c r="D15" s="27" t="str">
        <f t="shared" si="2"/>
        <v>Montoya</v>
      </c>
      <c r="E15" s="27" t="str">
        <f t="shared" si="3"/>
        <v>Al Montoya</v>
      </c>
      <c r="F15" t="s">
        <v>936</v>
      </c>
      <c r="G15" t="s">
        <v>121</v>
      </c>
      <c r="H15" s="76">
        <v>1062500</v>
      </c>
      <c r="I15" s="76">
        <v>0</v>
      </c>
      <c r="J15" s="76">
        <v>1125000</v>
      </c>
      <c r="K15" s="76" t="s">
        <v>7</v>
      </c>
      <c r="L15" s="76">
        <v>0</v>
      </c>
      <c r="M15" s="76">
        <v>0</v>
      </c>
      <c r="N15" s="76">
        <v>0</v>
      </c>
    </row>
    <row r="16" spans="1:14" x14ac:dyDescent="0.25">
      <c r="A16" t="s">
        <v>438</v>
      </c>
      <c r="B16" s="27">
        <f t="shared" si="0"/>
        <v>5</v>
      </c>
      <c r="C16" s="27" t="str">
        <f t="shared" si="1"/>
        <v>Alec</v>
      </c>
      <c r="D16" s="27" t="str">
        <f t="shared" si="2"/>
        <v>Martinez</v>
      </c>
      <c r="E16" s="27" t="str">
        <f t="shared" si="3"/>
        <v>Alec Martinez</v>
      </c>
      <c r="F16" t="s">
        <v>928</v>
      </c>
      <c r="G16" t="s">
        <v>325</v>
      </c>
      <c r="H16" s="76">
        <v>4000000</v>
      </c>
      <c r="I16" s="76">
        <v>4000000</v>
      </c>
      <c r="J16" s="76">
        <v>4050000</v>
      </c>
      <c r="K16" s="76">
        <v>4150000</v>
      </c>
      <c r="L16" s="76">
        <v>4000000</v>
      </c>
      <c r="M16" s="76" t="s">
        <v>7</v>
      </c>
      <c r="N16" s="76">
        <v>0</v>
      </c>
    </row>
    <row r="17" spans="1:14" x14ac:dyDescent="0.25">
      <c r="A17" t="s">
        <v>235</v>
      </c>
      <c r="B17" s="27">
        <f t="shared" si="0"/>
        <v>11</v>
      </c>
      <c r="C17" s="27" t="str">
        <f t="shared" si="1"/>
        <v>Aleksander</v>
      </c>
      <c r="D17" s="27" t="str">
        <f t="shared" si="2"/>
        <v>Barkov</v>
      </c>
      <c r="E17" s="27" t="str">
        <f t="shared" si="3"/>
        <v>Aleksander Barkov</v>
      </c>
      <c r="F17" t="s">
        <v>943</v>
      </c>
      <c r="G17" t="s">
        <v>70</v>
      </c>
      <c r="H17" s="76">
        <v>5900000</v>
      </c>
      <c r="I17" s="76">
        <v>5900000</v>
      </c>
      <c r="J17" s="76">
        <v>6250000</v>
      </c>
      <c r="K17" s="76">
        <v>6900000</v>
      </c>
      <c r="L17" s="76">
        <v>4750000</v>
      </c>
      <c r="M17" s="76">
        <v>7750000</v>
      </c>
      <c r="N17" s="76" t="s">
        <v>7</v>
      </c>
    </row>
    <row r="18" spans="1:14" x14ac:dyDescent="0.25">
      <c r="A18" t="s">
        <v>906</v>
      </c>
      <c r="B18" s="27">
        <f t="shared" si="0"/>
        <v>7</v>
      </c>
      <c r="C18" s="27" t="str">
        <f t="shared" si="1"/>
        <v>Aleksi</v>
      </c>
      <c r="D18" s="27" t="str">
        <f t="shared" si="2"/>
        <v>Saarela</v>
      </c>
      <c r="E18" s="27" t="str">
        <f t="shared" si="3"/>
        <v>Aleksi Saarela</v>
      </c>
      <c r="F18" t="s">
        <v>952</v>
      </c>
      <c r="G18" t="s">
        <v>70</v>
      </c>
      <c r="H18" s="76">
        <v>894167</v>
      </c>
      <c r="I18" s="76">
        <v>894167</v>
      </c>
      <c r="J18" s="76">
        <v>767500</v>
      </c>
      <c r="K18" s="76">
        <v>750000</v>
      </c>
      <c r="L18" s="76" t="s">
        <v>8</v>
      </c>
      <c r="M18" s="76">
        <v>0</v>
      </c>
      <c r="N18" s="76">
        <v>0</v>
      </c>
    </row>
    <row r="19" spans="1:14" x14ac:dyDescent="0.25">
      <c r="A19" t="s">
        <v>751</v>
      </c>
      <c r="B19" s="27">
        <f t="shared" si="0"/>
        <v>5</v>
      </c>
      <c r="C19" s="27" t="str">
        <f t="shared" si="1"/>
        <v>Alex</v>
      </c>
      <c r="D19" s="27" t="str">
        <f t="shared" si="2"/>
        <v>Biega</v>
      </c>
      <c r="E19" s="27" t="str">
        <f t="shared" si="3"/>
        <v>Alex Biega</v>
      </c>
      <c r="F19" t="s">
        <v>953</v>
      </c>
      <c r="G19" t="s">
        <v>324</v>
      </c>
      <c r="H19" s="76">
        <v>825000</v>
      </c>
      <c r="I19" s="76">
        <v>825000</v>
      </c>
      <c r="J19" s="76">
        <v>950000</v>
      </c>
      <c r="K19" s="76">
        <v>700000</v>
      </c>
      <c r="L19" s="76" t="s">
        <v>7</v>
      </c>
      <c r="M19" s="76">
        <v>0</v>
      </c>
      <c r="N19" s="76">
        <v>0</v>
      </c>
    </row>
    <row r="20" spans="1:14" x14ac:dyDescent="0.25">
      <c r="A20" t="s">
        <v>550</v>
      </c>
      <c r="B20" s="27">
        <f t="shared" si="0"/>
        <v>5</v>
      </c>
      <c r="C20" s="27" t="str">
        <f t="shared" si="1"/>
        <v>Alex</v>
      </c>
      <c r="D20" s="27" t="str">
        <f t="shared" si="2"/>
        <v>DeBrincat</v>
      </c>
      <c r="E20" s="27" t="str">
        <f t="shared" si="3"/>
        <v>Alex DeBrincat</v>
      </c>
      <c r="F20" t="s">
        <v>927</v>
      </c>
      <c r="G20" t="s">
        <v>85</v>
      </c>
      <c r="H20" s="76">
        <v>894167</v>
      </c>
      <c r="I20" s="76">
        <v>894167</v>
      </c>
      <c r="J20" s="76">
        <v>792500</v>
      </c>
      <c r="K20" s="76">
        <v>800000</v>
      </c>
      <c r="L20" s="76" t="s">
        <v>8</v>
      </c>
      <c r="M20" s="76">
        <v>0</v>
      </c>
      <c r="N20" s="76">
        <v>0</v>
      </c>
    </row>
    <row r="21" spans="1:14" x14ac:dyDescent="0.25">
      <c r="A21" t="s">
        <v>374</v>
      </c>
      <c r="B21" s="27">
        <f t="shared" si="0"/>
        <v>5</v>
      </c>
      <c r="C21" s="27" t="str">
        <f t="shared" si="1"/>
        <v>Alex</v>
      </c>
      <c r="D21" s="27" t="str">
        <f t="shared" si="2"/>
        <v>D'Orio</v>
      </c>
      <c r="E21" s="27" t="str">
        <f t="shared" si="3"/>
        <v>Alex D'Orio</v>
      </c>
      <c r="F21" t="s">
        <v>930</v>
      </c>
      <c r="G21" t="s">
        <v>121</v>
      </c>
      <c r="H21" s="76">
        <v>716667</v>
      </c>
      <c r="I21" s="76">
        <v>716667</v>
      </c>
      <c r="J21" s="76">
        <v>700000</v>
      </c>
      <c r="K21" s="76">
        <v>750000</v>
      </c>
      <c r="L21" s="76" t="s">
        <v>8</v>
      </c>
      <c r="M21" s="76">
        <v>0</v>
      </c>
      <c r="N21" s="76">
        <v>0</v>
      </c>
    </row>
    <row r="22" spans="1:14" x14ac:dyDescent="0.25">
      <c r="A22" t="s">
        <v>647</v>
      </c>
      <c r="B22" s="27">
        <f t="shared" si="0"/>
        <v>5</v>
      </c>
      <c r="C22" s="27" t="str">
        <f t="shared" si="1"/>
        <v>Alex</v>
      </c>
      <c r="D22" s="27" t="str">
        <f t="shared" si="2"/>
        <v>Dostie</v>
      </c>
      <c r="E22" s="27" t="str">
        <f t="shared" si="3"/>
        <v>Alex Dostie</v>
      </c>
      <c r="F22" t="s">
        <v>933</v>
      </c>
      <c r="G22" t="s">
        <v>70</v>
      </c>
      <c r="H22" s="76">
        <v>925000</v>
      </c>
      <c r="I22" s="76">
        <v>925000</v>
      </c>
      <c r="J22" s="76">
        <v>742500</v>
      </c>
      <c r="K22" s="76">
        <v>792500</v>
      </c>
      <c r="L22" s="76" t="s">
        <v>8</v>
      </c>
      <c r="M22" s="76">
        <v>0</v>
      </c>
      <c r="N22" s="76">
        <v>0</v>
      </c>
    </row>
    <row r="23" spans="1:14" x14ac:dyDescent="0.25">
      <c r="A23" t="s">
        <v>156</v>
      </c>
      <c r="B23" s="27">
        <f t="shared" si="0"/>
        <v>5</v>
      </c>
      <c r="C23" s="27" t="str">
        <f t="shared" si="1"/>
        <v>Alex</v>
      </c>
      <c r="D23" s="27" t="str">
        <f t="shared" si="2"/>
        <v>Formenton</v>
      </c>
      <c r="E23" s="27" t="str">
        <f t="shared" si="3"/>
        <v>Alex Formenton</v>
      </c>
      <c r="F23" t="s">
        <v>945</v>
      </c>
      <c r="G23" t="s">
        <v>90</v>
      </c>
      <c r="H23" s="76">
        <v>925000</v>
      </c>
      <c r="I23" s="76">
        <v>925000</v>
      </c>
      <c r="J23" s="76">
        <v>792500</v>
      </c>
      <c r="K23" s="76">
        <v>817500</v>
      </c>
      <c r="L23" s="76" t="s">
        <v>8</v>
      </c>
      <c r="M23" s="76">
        <v>0</v>
      </c>
      <c r="N23" s="76">
        <v>0</v>
      </c>
    </row>
    <row r="24" spans="1:14" x14ac:dyDescent="0.25">
      <c r="A24" t="s">
        <v>241</v>
      </c>
      <c r="B24" s="27">
        <f t="shared" si="0"/>
        <v>5</v>
      </c>
      <c r="C24" s="27" t="str">
        <f t="shared" si="1"/>
        <v>Alex</v>
      </c>
      <c r="D24" s="27" t="str">
        <f t="shared" si="2"/>
        <v>Galchenyuk</v>
      </c>
      <c r="E24" s="27" t="str">
        <f t="shared" si="3"/>
        <v>Alex Galchenyuk</v>
      </c>
      <c r="F24" t="s">
        <v>948</v>
      </c>
      <c r="G24" t="s">
        <v>70</v>
      </c>
      <c r="H24" s="76">
        <v>4900000</v>
      </c>
      <c r="I24" s="76">
        <v>4900000</v>
      </c>
      <c r="J24" s="76">
        <v>4900000</v>
      </c>
      <c r="K24" s="76">
        <v>4900000</v>
      </c>
      <c r="L24" s="76" t="s">
        <v>7</v>
      </c>
      <c r="M24" s="76">
        <v>0</v>
      </c>
      <c r="N24" s="76">
        <v>0</v>
      </c>
    </row>
    <row r="25" spans="1:14" x14ac:dyDescent="0.25">
      <c r="A25" t="s">
        <v>993</v>
      </c>
      <c r="B25" s="27">
        <f t="shared" si="0"/>
        <v>5</v>
      </c>
      <c r="C25" s="27" t="str">
        <f t="shared" si="1"/>
        <v>Alex</v>
      </c>
      <c r="D25" s="27" t="str">
        <f t="shared" si="2"/>
        <v>Goligoski</v>
      </c>
      <c r="E25" s="27" t="str">
        <f t="shared" si="3"/>
        <v>Alex Goligoski</v>
      </c>
      <c r="F25" t="s">
        <v>948</v>
      </c>
      <c r="G25" t="s">
        <v>325</v>
      </c>
      <c r="H25" s="76">
        <v>5475000</v>
      </c>
      <c r="I25" s="76">
        <v>5475000</v>
      </c>
      <c r="J25" s="76">
        <v>6100000</v>
      </c>
      <c r="K25" s="76">
        <v>5800000</v>
      </c>
      <c r="L25" s="76">
        <v>4000000</v>
      </c>
      <c r="M25" s="76" t="s">
        <v>7</v>
      </c>
      <c r="N25" s="76">
        <v>0</v>
      </c>
    </row>
    <row r="26" spans="1:14" x14ac:dyDescent="0.25">
      <c r="A26" t="s">
        <v>435</v>
      </c>
      <c r="B26" s="27">
        <f t="shared" si="0"/>
        <v>5</v>
      </c>
      <c r="C26" s="27" t="str">
        <f t="shared" si="1"/>
        <v>Alex</v>
      </c>
      <c r="D26" s="27" t="str">
        <f t="shared" si="2"/>
        <v>Iafallo</v>
      </c>
      <c r="E26" s="27" t="str">
        <f t="shared" si="3"/>
        <v>Alex Iafallo</v>
      </c>
      <c r="F26" t="s">
        <v>928</v>
      </c>
      <c r="G26" t="s">
        <v>90</v>
      </c>
      <c r="H26" s="76">
        <v>925000</v>
      </c>
      <c r="I26" s="76">
        <v>0</v>
      </c>
      <c r="J26" s="76">
        <v>925000</v>
      </c>
      <c r="K26" s="76" t="s">
        <v>8</v>
      </c>
      <c r="L26" s="76">
        <v>0</v>
      </c>
      <c r="M26" s="76">
        <v>0</v>
      </c>
      <c r="N26" s="76">
        <v>0</v>
      </c>
    </row>
    <row r="27" spans="1:14" x14ac:dyDescent="0.25">
      <c r="A27" t="s">
        <v>455</v>
      </c>
      <c r="B27" s="27">
        <f t="shared" si="0"/>
        <v>5</v>
      </c>
      <c r="C27" s="27" t="str">
        <f t="shared" si="1"/>
        <v>Alex</v>
      </c>
      <c r="D27" s="27" t="str">
        <f t="shared" si="2"/>
        <v>Killorn</v>
      </c>
      <c r="E27" s="27" t="str">
        <f t="shared" si="3"/>
        <v>Alex Killorn</v>
      </c>
      <c r="F27" t="s">
        <v>935</v>
      </c>
      <c r="G27" t="s">
        <v>70</v>
      </c>
      <c r="H27" s="76">
        <v>4450000</v>
      </c>
      <c r="I27" s="76">
        <v>4450000</v>
      </c>
      <c r="J27" s="76">
        <v>4450000</v>
      </c>
      <c r="K27" s="76">
        <v>4450000</v>
      </c>
      <c r="L27" s="76">
        <v>4450000</v>
      </c>
      <c r="M27" s="76">
        <v>4450000</v>
      </c>
      <c r="N27" s="76">
        <v>4450000</v>
      </c>
    </row>
    <row r="28" spans="1:14" x14ac:dyDescent="0.25">
      <c r="A28" t="s">
        <v>904</v>
      </c>
      <c r="B28" s="27">
        <f t="shared" si="0"/>
        <v>5</v>
      </c>
      <c r="C28" s="27" t="str">
        <f t="shared" si="1"/>
        <v>Alex</v>
      </c>
      <c r="D28" s="27" t="str">
        <f t="shared" si="2"/>
        <v>Nedeljkovic</v>
      </c>
      <c r="E28" s="27" t="str">
        <f t="shared" si="3"/>
        <v>Alex Nedeljkovic</v>
      </c>
      <c r="F28" t="s">
        <v>952</v>
      </c>
      <c r="G28" t="s">
        <v>121</v>
      </c>
      <c r="H28" s="76">
        <v>894167</v>
      </c>
      <c r="I28" s="76">
        <v>0</v>
      </c>
      <c r="J28" s="76">
        <v>800000</v>
      </c>
      <c r="K28" s="76" t="s">
        <v>8</v>
      </c>
      <c r="L28" s="76">
        <v>0</v>
      </c>
      <c r="M28" s="76">
        <v>0</v>
      </c>
      <c r="N28" s="76">
        <v>0</v>
      </c>
    </row>
    <row r="29" spans="1:14" x14ac:dyDescent="0.25">
      <c r="A29" t="s">
        <v>1030</v>
      </c>
      <c r="B29" s="27">
        <f t="shared" si="0"/>
        <v>5</v>
      </c>
      <c r="C29" s="27" t="str">
        <f t="shared" si="1"/>
        <v>Alex</v>
      </c>
      <c r="D29" s="27" t="str">
        <f t="shared" si="2"/>
        <v>Nylander</v>
      </c>
      <c r="E29" s="27" t="str">
        <f t="shared" si="3"/>
        <v>Alex Nylander</v>
      </c>
      <c r="F29" t="s">
        <v>955</v>
      </c>
      <c r="G29" t="s">
        <v>90</v>
      </c>
      <c r="H29" s="76">
        <v>1744167</v>
      </c>
      <c r="I29" s="76">
        <v>1744167</v>
      </c>
      <c r="J29" s="76">
        <v>925000</v>
      </c>
      <c r="K29" s="76">
        <v>832500</v>
      </c>
      <c r="L29" s="76" t="s">
        <v>8</v>
      </c>
      <c r="M29" s="76">
        <v>0</v>
      </c>
      <c r="N29" s="76">
        <v>0</v>
      </c>
    </row>
    <row r="30" spans="1:14" x14ac:dyDescent="0.25">
      <c r="A30" t="s">
        <v>960</v>
      </c>
      <c r="B30" s="27">
        <f t="shared" si="0"/>
        <v>5</v>
      </c>
      <c r="C30" s="27" t="str">
        <f t="shared" si="1"/>
        <v>Alex</v>
      </c>
      <c r="D30" s="27" t="str">
        <f t="shared" si="2"/>
        <v>Ovechkin</v>
      </c>
      <c r="E30" s="27" t="str">
        <f t="shared" si="3"/>
        <v>Alex Ovechkin</v>
      </c>
      <c r="F30" t="s">
        <v>929</v>
      </c>
      <c r="G30" t="s">
        <v>90</v>
      </c>
      <c r="H30" s="76">
        <v>9538460</v>
      </c>
      <c r="I30" s="76">
        <v>9538460</v>
      </c>
      <c r="J30" s="76">
        <v>10000000</v>
      </c>
      <c r="K30" s="76">
        <v>10000000</v>
      </c>
      <c r="L30" s="76">
        <v>10000000</v>
      </c>
      <c r="M30" s="76" t="s">
        <v>7</v>
      </c>
      <c r="N30" s="76">
        <v>0</v>
      </c>
    </row>
    <row r="31" spans="1:14" x14ac:dyDescent="0.25">
      <c r="A31" t="s">
        <v>190</v>
      </c>
      <c r="B31" s="27">
        <f t="shared" si="0"/>
        <v>5</v>
      </c>
      <c r="C31" s="27" t="str">
        <f t="shared" si="1"/>
        <v>Alex</v>
      </c>
      <c r="D31" s="27" t="str">
        <f t="shared" si="2"/>
        <v>Pietrangelo</v>
      </c>
      <c r="E31" s="27" t="str">
        <f t="shared" si="3"/>
        <v>Alex Pietrangelo</v>
      </c>
      <c r="F31" t="s">
        <v>942</v>
      </c>
      <c r="G31" t="s">
        <v>324</v>
      </c>
      <c r="H31" s="76">
        <v>6500000</v>
      </c>
      <c r="I31" s="76">
        <v>6500000</v>
      </c>
      <c r="J31" s="76">
        <v>7000000</v>
      </c>
      <c r="K31" s="76">
        <v>7500000</v>
      </c>
      <c r="L31" s="76" t="s">
        <v>7</v>
      </c>
      <c r="M31" s="76">
        <v>0</v>
      </c>
      <c r="N31" s="76">
        <v>0</v>
      </c>
    </row>
    <row r="32" spans="1:14" x14ac:dyDescent="0.25">
      <c r="A32" t="s">
        <v>526</v>
      </c>
      <c r="B32" s="27">
        <f t="shared" si="0"/>
        <v>5</v>
      </c>
      <c r="C32" s="27" t="str">
        <f t="shared" si="1"/>
        <v>Alex</v>
      </c>
      <c r="D32" s="27" t="str">
        <f t="shared" si="2"/>
        <v>Schoenborn</v>
      </c>
      <c r="E32" s="27" t="str">
        <f t="shared" si="3"/>
        <v>Alex Schoenborn</v>
      </c>
      <c r="F32" t="s">
        <v>938</v>
      </c>
      <c r="G32" t="s">
        <v>85</v>
      </c>
      <c r="H32" s="76">
        <v>925000</v>
      </c>
      <c r="I32" s="76">
        <v>0</v>
      </c>
      <c r="J32" s="76">
        <v>742500</v>
      </c>
      <c r="K32" s="76" t="s">
        <v>8</v>
      </c>
      <c r="L32" s="76">
        <v>0</v>
      </c>
      <c r="M32" s="76">
        <v>0</v>
      </c>
      <c r="N32" s="76">
        <v>0</v>
      </c>
    </row>
    <row r="33" spans="1:14" x14ac:dyDescent="0.25">
      <c r="A33" t="s">
        <v>403</v>
      </c>
      <c r="B33" s="27">
        <f t="shared" si="0"/>
        <v>5</v>
      </c>
      <c r="C33" s="27" t="str">
        <f t="shared" si="1"/>
        <v>Alex</v>
      </c>
      <c r="D33" s="27" t="str">
        <f t="shared" si="2"/>
        <v>Stalock</v>
      </c>
      <c r="E33" s="27" t="str">
        <f t="shared" si="3"/>
        <v>Alex Stalock</v>
      </c>
      <c r="F33" t="s">
        <v>941</v>
      </c>
      <c r="G33" t="s">
        <v>121</v>
      </c>
      <c r="H33" s="76">
        <v>650000</v>
      </c>
      <c r="I33" s="76">
        <v>0</v>
      </c>
      <c r="J33" s="76">
        <v>650000</v>
      </c>
      <c r="K33" s="76" t="s">
        <v>7</v>
      </c>
      <c r="L33" s="76">
        <v>0</v>
      </c>
      <c r="M33" s="76">
        <v>0</v>
      </c>
      <c r="N33" s="76">
        <v>0</v>
      </c>
    </row>
    <row r="34" spans="1:14" x14ac:dyDescent="0.25">
      <c r="A34" t="s">
        <v>987</v>
      </c>
      <c r="B34" s="27">
        <f t="shared" si="0"/>
        <v>5</v>
      </c>
      <c r="C34" s="27" t="str">
        <f t="shared" si="1"/>
        <v>Alex</v>
      </c>
      <c r="D34" s="27" t="str">
        <f t="shared" si="2"/>
        <v>Steen</v>
      </c>
      <c r="E34" s="27" t="str">
        <f t="shared" si="3"/>
        <v>Alex Steen</v>
      </c>
      <c r="F34" t="s">
        <v>942</v>
      </c>
      <c r="G34" t="s">
        <v>90</v>
      </c>
      <c r="H34" s="76">
        <v>5750000</v>
      </c>
      <c r="I34" s="76">
        <v>5750000</v>
      </c>
      <c r="J34" s="76">
        <v>7000000</v>
      </c>
      <c r="K34" s="76">
        <v>5500000</v>
      </c>
      <c r="L34" s="76">
        <v>3500000</v>
      </c>
      <c r="M34" s="76" t="s">
        <v>7</v>
      </c>
      <c r="N34" s="76">
        <v>0</v>
      </c>
    </row>
    <row r="35" spans="1:14" x14ac:dyDescent="0.25">
      <c r="A35" t="s">
        <v>730</v>
      </c>
      <c r="B35" s="27">
        <f t="shared" si="0"/>
        <v>5</v>
      </c>
      <c r="C35" s="27" t="str">
        <f t="shared" si="1"/>
        <v>Alex</v>
      </c>
      <c r="D35" s="27" t="str">
        <f t="shared" si="2"/>
        <v>Tuch</v>
      </c>
      <c r="E35" s="27" t="str">
        <f t="shared" si="3"/>
        <v>Alex Tuch</v>
      </c>
      <c r="F35" t="s">
        <v>957</v>
      </c>
      <c r="G35" t="s">
        <v>85</v>
      </c>
      <c r="H35" s="76">
        <v>1350000</v>
      </c>
      <c r="I35" s="76">
        <v>0</v>
      </c>
      <c r="J35" s="76">
        <v>925000</v>
      </c>
      <c r="K35" s="76" t="s">
        <v>8</v>
      </c>
      <c r="L35" s="76">
        <v>0</v>
      </c>
      <c r="M35" s="76">
        <v>0</v>
      </c>
      <c r="N35" s="76">
        <v>0</v>
      </c>
    </row>
    <row r="36" spans="1:14" x14ac:dyDescent="0.25">
      <c r="A36" t="s">
        <v>601</v>
      </c>
      <c r="B36" s="27">
        <f t="shared" si="0"/>
        <v>10</v>
      </c>
      <c r="C36" s="27" t="str">
        <f t="shared" si="1"/>
        <v>Alexandar</v>
      </c>
      <c r="D36" s="27" t="str">
        <f t="shared" si="2"/>
        <v>Georgiev</v>
      </c>
      <c r="E36" s="27" t="str">
        <f t="shared" si="3"/>
        <v>Alexandar Georgiev</v>
      </c>
      <c r="F36" t="s">
        <v>934</v>
      </c>
      <c r="G36" t="s">
        <v>121</v>
      </c>
      <c r="H36" s="76">
        <v>925000</v>
      </c>
      <c r="I36" s="76">
        <v>925000</v>
      </c>
      <c r="J36" s="76">
        <v>792500</v>
      </c>
      <c r="K36" s="76">
        <v>792500</v>
      </c>
      <c r="L36" s="76" t="s">
        <v>8</v>
      </c>
      <c r="M36" s="76">
        <v>0</v>
      </c>
      <c r="N36" s="76">
        <v>0</v>
      </c>
    </row>
    <row r="37" spans="1:14" x14ac:dyDescent="0.25">
      <c r="A37" t="s">
        <v>748</v>
      </c>
      <c r="B37" s="27">
        <f t="shared" si="0"/>
        <v>10</v>
      </c>
      <c r="C37" s="27" t="str">
        <f t="shared" si="1"/>
        <v>Alexander</v>
      </c>
      <c r="D37" s="27" t="str">
        <f t="shared" si="2"/>
        <v>Edler</v>
      </c>
      <c r="E37" s="27" t="str">
        <f t="shared" si="3"/>
        <v>Alexander Edler</v>
      </c>
      <c r="F37" t="s">
        <v>953</v>
      </c>
      <c r="G37" t="s">
        <v>325</v>
      </c>
      <c r="H37" s="76">
        <v>5000000</v>
      </c>
      <c r="I37" s="76">
        <v>0</v>
      </c>
      <c r="J37" s="76">
        <v>4500000</v>
      </c>
      <c r="K37" s="76" t="s">
        <v>7</v>
      </c>
      <c r="L37" s="76">
        <v>0</v>
      </c>
      <c r="M37" s="76">
        <v>0</v>
      </c>
      <c r="N37" s="76">
        <v>0</v>
      </c>
    </row>
    <row r="38" spans="1:14" x14ac:dyDescent="0.25">
      <c r="A38" t="s">
        <v>839</v>
      </c>
      <c r="B38" s="27">
        <f t="shared" si="0"/>
        <v>10</v>
      </c>
      <c r="C38" s="27" t="str">
        <f t="shared" si="1"/>
        <v>Alexander</v>
      </c>
      <c r="D38" s="27" t="str">
        <f t="shared" si="2"/>
        <v>Kerfoot</v>
      </c>
      <c r="E38" s="27" t="str">
        <f t="shared" si="3"/>
        <v>Alexander Kerfoot</v>
      </c>
      <c r="F38" t="s">
        <v>949</v>
      </c>
      <c r="G38" t="s">
        <v>90</v>
      </c>
      <c r="H38" s="76">
        <v>1137500</v>
      </c>
      <c r="I38" s="76">
        <v>0</v>
      </c>
      <c r="J38" s="76">
        <v>925000</v>
      </c>
      <c r="K38" s="76" t="s">
        <v>8</v>
      </c>
      <c r="L38" s="76">
        <v>0</v>
      </c>
      <c r="M38" s="76">
        <v>0</v>
      </c>
      <c r="N38" s="76">
        <v>0</v>
      </c>
    </row>
    <row r="39" spans="1:14" x14ac:dyDescent="0.25">
      <c r="A39" t="s">
        <v>201</v>
      </c>
      <c r="B39" s="27">
        <f t="shared" si="0"/>
        <v>10</v>
      </c>
      <c r="C39" s="27" t="str">
        <f t="shared" si="1"/>
        <v>Alexander</v>
      </c>
      <c r="D39" s="27" t="str">
        <f t="shared" si="2"/>
        <v>Radulov</v>
      </c>
      <c r="E39" s="27" t="str">
        <f t="shared" si="3"/>
        <v>Alexander Radulov</v>
      </c>
      <c r="F39" t="s">
        <v>931</v>
      </c>
      <c r="G39" t="s">
        <v>85</v>
      </c>
      <c r="H39" s="76">
        <v>6250000</v>
      </c>
      <c r="I39" s="76">
        <v>6250000</v>
      </c>
      <c r="J39" s="76">
        <v>8000000</v>
      </c>
      <c r="K39" s="76">
        <v>6600000</v>
      </c>
      <c r="L39" s="76">
        <v>4000000</v>
      </c>
      <c r="M39" s="76">
        <v>4650000</v>
      </c>
      <c r="N39" s="76" t="s">
        <v>7</v>
      </c>
    </row>
    <row r="40" spans="1:14" x14ac:dyDescent="0.25">
      <c r="A40" t="s">
        <v>157</v>
      </c>
      <c r="B40" s="27">
        <f t="shared" si="0"/>
        <v>10</v>
      </c>
      <c r="C40" s="27" t="str">
        <f t="shared" si="1"/>
        <v>Alexander</v>
      </c>
      <c r="D40" s="27" t="str">
        <f t="shared" si="2"/>
        <v>Volkov</v>
      </c>
      <c r="E40" s="27" t="str">
        <f t="shared" si="3"/>
        <v>Alexander Volkov</v>
      </c>
      <c r="F40" t="s">
        <v>935</v>
      </c>
      <c r="G40" t="s">
        <v>70</v>
      </c>
      <c r="H40" s="76">
        <v>925000</v>
      </c>
      <c r="I40" s="76">
        <v>925000</v>
      </c>
      <c r="J40" s="76">
        <v>925000</v>
      </c>
      <c r="K40" s="76">
        <v>925000</v>
      </c>
      <c r="L40" s="76" t="s">
        <v>8</v>
      </c>
      <c r="M40" s="76">
        <v>0</v>
      </c>
      <c r="N40" s="76">
        <v>0</v>
      </c>
    </row>
    <row r="41" spans="1:14" x14ac:dyDescent="0.25">
      <c r="A41" t="s">
        <v>262</v>
      </c>
      <c r="B41" s="27">
        <f t="shared" si="0"/>
        <v>10</v>
      </c>
      <c r="C41" s="27" t="str">
        <f t="shared" si="1"/>
        <v>Alexander</v>
      </c>
      <c r="D41" s="27" t="str">
        <f t="shared" si="2"/>
        <v>Wennberg</v>
      </c>
      <c r="E41" s="27" t="str">
        <f t="shared" si="3"/>
        <v>Alexander Wennberg</v>
      </c>
      <c r="F41" t="s">
        <v>944</v>
      </c>
      <c r="G41" t="s">
        <v>70</v>
      </c>
      <c r="H41" s="76">
        <v>4900000</v>
      </c>
      <c r="I41" s="76">
        <v>4900000</v>
      </c>
      <c r="J41" s="76">
        <v>4500000</v>
      </c>
      <c r="K41" s="76">
        <v>5350000</v>
      </c>
      <c r="L41" s="76">
        <v>5350000</v>
      </c>
      <c r="M41" s="76">
        <v>5350000</v>
      </c>
      <c r="N41" s="76">
        <v>5350000</v>
      </c>
    </row>
    <row r="42" spans="1:14" x14ac:dyDescent="0.25">
      <c r="A42" t="s">
        <v>1025</v>
      </c>
      <c r="B42" s="27">
        <f t="shared" si="0"/>
        <v>10</v>
      </c>
      <c r="C42" s="27" t="str">
        <f t="shared" si="1"/>
        <v>Alexandre</v>
      </c>
      <c r="D42" s="27" t="str">
        <f t="shared" si="2"/>
        <v>Burrows</v>
      </c>
      <c r="E42" s="27" t="str">
        <f t="shared" si="3"/>
        <v>Alexandre Burrows</v>
      </c>
      <c r="F42" t="s">
        <v>945</v>
      </c>
      <c r="G42" t="s">
        <v>90</v>
      </c>
      <c r="H42" s="76">
        <v>2500000</v>
      </c>
      <c r="I42" s="76">
        <v>0</v>
      </c>
      <c r="J42" s="76">
        <v>2500000</v>
      </c>
      <c r="K42" s="76" t="s">
        <v>7</v>
      </c>
      <c r="L42" s="76">
        <v>0</v>
      </c>
      <c r="M42" s="76">
        <v>0</v>
      </c>
      <c r="N42" s="76">
        <v>0</v>
      </c>
    </row>
    <row r="43" spans="1:14" x14ac:dyDescent="0.25">
      <c r="A43" t="s">
        <v>704</v>
      </c>
      <c r="B43" s="27">
        <f t="shared" si="0"/>
        <v>10</v>
      </c>
      <c r="C43" s="27" t="str">
        <f t="shared" si="1"/>
        <v>Alexandre</v>
      </c>
      <c r="D43" s="27" t="str">
        <f t="shared" si="2"/>
        <v>Carrier</v>
      </c>
      <c r="E43" s="27" t="str">
        <f t="shared" si="3"/>
        <v>Alexandre Carrier</v>
      </c>
      <c r="F43" t="s">
        <v>932</v>
      </c>
      <c r="G43" t="s">
        <v>79</v>
      </c>
      <c r="H43" s="76">
        <v>671667</v>
      </c>
      <c r="I43" s="76">
        <v>0</v>
      </c>
      <c r="J43" s="76">
        <v>650000</v>
      </c>
      <c r="K43" s="76" t="s">
        <v>8</v>
      </c>
      <c r="L43" s="76">
        <v>0</v>
      </c>
      <c r="M43" s="76">
        <v>0</v>
      </c>
      <c r="N43" s="76">
        <v>0</v>
      </c>
    </row>
    <row r="44" spans="1:14" x14ac:dyDescent="0.25">
      <c r="A44" t="s">
        <v>566</v>
      </c>
      <c r="B44" s="27">
        <f t="shared" si="0"/>
        <v>10</v>
      </c>
      <c r="C44" s="27" t="str">
        <f t="shared" si="1"/>
        <v>Alexandre</v>
      </c>
      <c r="D44" s="27" t="str">
        <f t="shared" si="2"/>
        <v>Fortin</v>
      </c>
      <c r="E44" s="27" t="str">
        <f t="shared" si="3"/>
        <v>Alexandre Fortin</v>
      </c>
      <c r="F44" t="s">
        <v>927</v>
      </c>
      <c r="G44" t="s">
        <v>70</v>
      </c>
      <c r="H44" s="76">
        <v>685000</v>
      </c>
      <c r="I44" s="76">
        <v>0</v>
      </c>
      <c r="J44" s="76">
        <v>710000</v>
      </c>
      <c r="K44" s="76" t="s">
        <v>8</v>
      </c>
      <c r="L44" s="76">
        <v>0</v>
      </c>
      <c r="M44" s="76">
        <v>0</v>
      </c>
      <c r="N44" s="76">
        <v>0</v>
      </c>
    </row>
    <row r="45" spans="1:14" x14ac:dyDescent="0.25">
      <c r="A45" t="s">
        <v>162</v>
      </c>
      <c r="B45" s="27">
        <f t="shared" si="0"/>
        <v>7</v>
      </c>
      <c r="C45" s="27" t="str">
        <f t="shared" si="1"/>
        <v>Alexei</v>
      </c>
      <c r="D45" s="27" t="str">
        <f t="shared" si="2"/>
        <v>Lipanov</v>
      </c>
      <c r="E45" s="27" t="str">
        <f t="shared" si="3"/>
        <v>Alexei Lipanov</v>
      </c>
      <c r="F45" t="s">
        <v>935</v>
      </c>
      <c r="G45" t="s">
        <v>70</v>
      </c>
      <c r="H45" s="76">
        <v>925000</v>
      </c>
      <c r="I45" s="76">
        <v>925000</v>
      </c>
      <c r="J45" s="76">
        <v>792500</v>
      </c>
      <c r="K45" s="76">
        <v>842500</v>
      </c>
      <c r="L45" s="76" t="s">
        <v>8</v>
      </c>
      <c r="M45" s="76">
        <v>0</v>
      </c>
      <c r="N45" s="76">
        <v>0</v>
      </c>
    </row>
    <row r="46" spans="1:14" x14ac:dyDescent="0.25">
      <c r="A46" t="s">
        <v>476</v>
      </c>
      <c r="B46" s="27">
        <f t="shared" si="0"/>
        <v>7</v>
      </c>
      <c r="C46" s="27" t="str">
        <f t="shared" si="1"/>
        <v>Anders</v>
      </c>
      <c r="D46" s="27" t="str">
        <f t="shared" si="2"/>
        <v>Bjork</v>
      </c>
      <c r="E46" s="27" t="str">
        <f t="shared" si="3"/>
        <v>Anders Bjork</v>
      </c>
      <c r="F46" t="s">
        <v>946</v>
      </c>
      <c r="G46" t="s">
        <v>85</v>
      </c>
      <c r="H46" s="76">
        <v>1066670</v>
      </c>
      <c r="I46" s="76">
        <v>1066670</v>
      </c>
      <c r="J46" s="76">
        <v>925000</v>
      </c>
      <c r="K46" s="76">
        <v>925000</v>
      </c>
      <c r="L46" s="76" t="s">
        <v>8</v>
      </c>
      <c r="M46" s="76">
        <v>0</v>
      </c>
      <c r="N46" s="76">
        <v>0</v>
      </c>
    </row>
    <row r="47" spans="1:14" x14ac:dyDescent="0.25">
      <c r="A47" t="s">
        <v>250</v>
      </c>
      <c r="B47" s="27">
        <f t="shared" si="0"/>
        <v>7</v>
      </c>
      <c r="C47" s="27" t="str">
        <f t="shared" si="1"/>
        <v>Anders</v>
      </c>
      <c r="D47" s="27" t="str">
        <f t="shared" si="2"/>
        <v>Lee</v>
      </c>
      <c r="E47" s="27" t="str">
        <f t="shared" si="3"/>
        <v>Anders Lee</v>
      </c>
      <c r="F47" t="s">
        <v>956</v>
      </c>
      <c r="G47" t="s">
        <v>90</v>
      </c>
      <c r="H47" s="76">
        <v>3750000</v>
      </c>
      <c r="I47" s="76">
        <v>0</v>
      </c>
      <c r="J47" s="76">
        <v>5000000</v>
      </c>
      <c r="K47" s="76" t="s">
        <v>7</v>
      </c>
      <c r="L47" s="76">
        <v>0</v>
      </c>
      <c r="M47" s="76">
        <v>0</v>
      </c>
      <c r="N47" s="76">
        <v>0</v>
      </c>
    </row>
    <row r="48" spans="1:14" x14ac:dyDescent="0.25">
      <c r="A48" t="s">
        <v>752</v>
      </c>
      <c r="B48" s="27">
        <f t="shared" si="0"/>
        <v>7</v>
      </c>
      <c r="C48" s="27" t="str">
        <f t="shared" si="1"/>
        <v>Anders</v>
      </c>
      <c r="D48" s="27" t="str">
        <f t="shared" si="2"/>
        <v>Nilsson</v>
      </c>
      <c r="E48" s="27" t="str">
        <f t="shared" si="3"/>
        <v>Anders Nilsson</v>
      </c>
      <c r="F48" t="s">
        <v>953</v>
      </c>
      <c r="G48" t="s">
        <v>121</v>
      </c>
      <c r="H48" s="76">
        <v>2500000</v>
      </c>
      <c r="I48" s="76">
        <v>0</v>
      </c>
      <c r="J48" s="76">
        <v>2000000</v>
      </c>
      <c r="K48" s="76" t="s">
        <v>7</v>
      </c>
      <c r="L48" s="76">
        <v>0</v>
      </c>
      <c r="M48" s="76">
        <v>0</v>
      </c>
      <c r="N48" s="76">
        <v>0</v>
      </c>
    </row>
    <row r="49" spans="1:14" x14ac:dyDescent="0.25">
      <c r="A49" t="s">
        <v>1023</v>
      </c>
      <c r="B49" s="27">
        <f t="shared" si="0"/>
        <v>6</v>
      </c>
      <c r="C49" s="27" t="str">
        <f t="shared" si="1"/>
        <v>Andre</v>
      </c>
      <c r="D49" s="27" t="str">
        <f t="shared" si="2"/>
        <v>Burakovsky</v>
      </c>
      <c r="E49" s="27" t="str">
        <f t="shared" si="3"/>
        <v>Andre Burakovsky</v>
      </c>
      <c r="F49" t="s">
        <v>929</v>
      </c>
      <c r="G49" t="s">
        <v>90</v>
      </c>
      <c r="H49" s="76">
        <v>3000000</v>
      </c>
      <c r="I49" s="76">
        <v>0</v>
      </c>
      <c r="J49" s="76">
        <v>3250000</v>
      </c>
      <c r="K49" s="76" t="s">
        <v>8</v>
      </c>
      <c r="L49" s="76">
        <v>0</v>
      </c>
      <c r="M49" s="76">
        <v>0</v>
      </c>
      <c r="N49" s="76">
        <v>0</v>
      </c>
    </row>
    <row r="50" spans="1:14" x14ac:dyDescent="0.25">
      <c r="A50" t="s">
        <v>864</v>
      </c>
      <c r="B50" s="27">
        <f t="shared" si="0"/>
        <v>8</v>
      </c>
      <c r="C50" s="27" t="str">
        <f t="shared" si="1"/>
        <v>Andreas</v>
      </c>
      <c r="D50" s="27" t="str">
        <f t="shared" si="2"/>
        <v>Borgman</v>
      </c>
      <c r="E50" s="27" t="str">
        <f t="shared" si="3"/>
        <v>Andreas Borgman</v>
      </c>
      <c r="F50" t="s">
        <v>950</v>
      </c>
      <c r="G50" t="s">
        <v>79</v>
      </c>
      <c r="H50" s="76">
        <v>1775000</v>
      </c>
      <c r="I50" s="76">
        <v>0</v>
      </c>
      <c r="J50" s="76">
        <v>925000</v>
      </c>
      <c r="K50" s="76" t="s">
        <v>8</v>
      </c>
      <c r="L50" s="76">
        <v>0</v>
      </c>
      <c r="M50" s="76">
        <v>0</v>
      </c>
      <c r="N50" s="76">
        <v>0</v>
      </c>
    </row>
    <row r="51" spans="1:14" x14ac:dyDescent="0.25">
      <c r="A51" t="s">
        <v>621</v>
      </c>
      <c r="B51" s="27">
        <f t="shared" si="0"/>
        <v>8</v>
      </c>
      <c r="C51" s="27" t="str">
        <f t="shared" si="1"/>
        <v>Andreas</v>
      </c>
      <c r="D51" s="27" t="str">
        <f t="shared" si="2"/>
        <v>Englund</v>
      </c>
      <c r="E51" s="27" t="str">
        <f t="shared" si="3"/>
        <v>Andreas Englund</v>
      </c>
      <c r="F51" t="s">
        <v>945</v>
      </c>
      <c r="G51" t="s">
        <v>325</v>
      </c>
      <c r="H51" s="76">
        <v>925000</v>
      </c>
      <c r="I51" s="76">
        <v>0</v>
      </c>
      <c r="J51" s="76">
        <v>792500</v>
      </c>
      <c r="K51" s="76" t="s">
        <v>8</v>
      </c>
      <c r="L51" s="76">
        <v>0</v>
      </c>
      <c r="M51" s="76">
        <v>0</v>
      </c>
      <c r="N51" s="76">
        <v>0</v>
      </c>
    </row>
    <row r="52" spans="1:14" x14ac:dyDescent="0.25">
      <c r="A52" t="s">
        <v>194</v>
      </c>
      <c r="B52" s="27">
        <f t="shared" si="0"/>
        <v>7</v>
      </c>
      <c r="C52" s="27" t="str">
        <f t="shared" si="1"/>
        <v>Andrei</v>
      </c>
      <c r="D52" s="27" t="str">
        <f t="shared" si="2"/>
        <v>Vasilevskiy</v>
      </c>
      <c r="E52" s="27" t="str">
        <f t="shared" si="3"/>
        <v>Andrei Vasilevskiy</v>
      </c>
      <c r="F52" t="s">
        <v>935</v>
      </c>
      <c r="G52" t="s">
        <v>121</v>
      </c>
      <c r="H52" s="76">
        <v>3500000</v>
      </c>
      <c r="I52" s="76">
        <v>3500000</v>
      </c>
      <c r="J52" s="76">
        <v>3500000</v>
      </c>
      <c r="K52" s="76">
        <v>4000000</v>
      </c>
      <c r="L52" s="76" t="s">
        <v>8</v>
      </c>
      <c r="M52" s="76">
        <v>0</v>
      </c>
      <c r="N52" s="76">
        <v>0</v>
      </c>
    </row>
    <row r="53" spans="1:14" x14ac:dyDescent="0.25">
      <c r="A53" t="s">
        <v>496</v>
      </c>
      <c r="B53" s="27">
        <f t="shared" si="0"/>
        <v>7</v>
      </c>
      <c r="C53" s="27" t="str">
        <f t="shared" si="1"/>
        <v>Andrej</v>
      </c>
      <c r="D53" s="27" t="str">
        <f t="shared" si="2"/>
        <v>Sekera</v>
      </c>
      <c r="E53" s="27" t="str">
        <f t="shared" si="3"/>
        <v>Andrej Sekera</v>
      </c>
      <c r="F53" t="s">
        <v>936</v>
      </c>
      <c r="G53" t="s">
        <v>325</v>
      </c>
      <c r="H53" s="76">
        <v>5500000</v>
      </c>
      <c r="I53" s="76">
        <v>5500000</v>
      </c>
      <c r="J53" s="76">
        <v>5500000</v>
      </c>
      <c r="K53" s="76">
        <v>4500000</v>
      </c>
      <c r="L53" s="76">
        <v>4500000</v>
      </c>
      <c r="M53" s="76" t="s">
        <v>7</v>
      </c>
      <c r="N53" s="76">
        <v>0</v>
      </c>
    </row>
    <row r="54" spans="1:14" x14ac:dyDescent="0.25">
      <c r="A54" t="s">
        <v>852</v>
      </c>
      <c r="B54" s="27">
        <f t="shared" si="0"/>
        <v>7</v>
      </c>
      <c r="C54" s="27" t="str">
        <f t="shared" si="1"/>
        <v>Andrew</v>
      </c>
      <c r="D54" s="27" t="str">
        <f t="shared" si="2"/>
        <v>Agozzino</v>
      </c>
      <c r="E54" s="27" t="str">
        <f t="shared" si="3"/>
        <v>Andrew Agozzino</v>
      </c>
      <c r="F54" t="s">
        <v>949</v>
      </c>
      <c r="G54" t="s">
        <v>90</v>
      </c>
      <c r="H54" s="76">
        <v>650000</v>
      </c>
      <c r="I54" s="76">
        <v>0</v>
      </c>
      <c r="J54" s="76">
        <v>650000</v>
      </c>
      <c r="K54" s="76" t="s">
        <v>7</v>
      </c>
      <c r="L54" s="76">
        <v>0</v>
      </c>
      <c r="M54" s="76">
        <v>0</v>
      </c>
      <c r="N54" s="76">
        <v>0</v>
      </c>
    </row>
    <row r="55" spans="1:14" x14ac:dyDescent="0.25">
      <c r="A55" t="s">
        <v>567</v>
      </c>
      <c r="B55" s="27">
        <f t="shared" si="0"/>
        <v>7</v>
      </c>
      <c r="C55" s="27" t="str">
        <f t="shared" si="1"/>
        <v>Andrew</v>
      </c>
      <c r="D55" s="27" t="str">
        <f t="shared" si="2"/>
        <v>Campbell</v>
      </c>
      <c r="E55" s="27" t="str">
        <f t="shared" si="3"/>
        <v>Andrew Campbell</v>
      </c>
      <c r="F55" t="s">
        <v>927</v>
      </c>
      <c r="G55" t="s">
        <v>79</v>
      </c>
      <c r="H55" s="76">
        <v>650000</v>
      </c>
      <c r="I55" s="76">
        <v>0</v>
      </c>
      <c r="J55" s="76">
        <v>650000</v>
      </c>
      <c r="K55" s="76" t="s">
        <v>7</v>
      </c>
      <c r="L55" s="76">
        <v>0</v>
      </c>
      <c r="M55" s="76">
        <v>0</v>
      </c>
      <c r="N55" s="76">
        <v>0</v>
      </c>
    </row>
    <row r="56" spans="1:14" x14ac:dyDescent="0.25">
      <c r="A56" t="s">
        <v>788</v>
      </c>
      <c r="B56" s="27">
        <f t="shared" si="0"/>
        <v>7</v>
      </c>
      <c r="C56" s="27" t="str">
        <f t="shared" si="1"/>
        <v>Andrew</v>
      </c>
      <c r="D56" s="27" t="str">
        <f t="shared" si="2"/>
        <v>Copp</v>
      </c>
      <c r="E56" s="27" t="str">
        <f t="shared" si="3"/>
        <v>Andrew Copp</v>
      </c>
      <c r="F56" t="s">
        <v>940</v>
      </c>
      <c r="G56" t="s">
        <v>70</v>
      </c>
      <c r="H56" s="76">
        <v>1000000</v>
      </c>
      <c r="I56" s="76">
        <v>0</v>
      </c>
      <c r="J56" s="76">
        <v>1100000</v>
      </c>
      <c r="K56" s="76" t="s">
        <v>8</v>
      </c>
      <c r="L56" s="76">
        <v>0</v>
      </c>
      <c r="M56" s="76">
        <v>0</v>
      </c>
      <c r="N56" s="76">
        <v>0</v>
      </c>
    </row>
    <row r="57" spans="1:14" x14ac:dyDescent="0.25">
      <c r="A57" t="s">
        <v>991</v>
      </c>
      <c r="B57" s="27">
        <f t="shared" si="0"/>
        <v>7</v>
      </c>
      <c r="C57" s="27" t="str">
        <f t="shared" si="1"/>
        <v>Andrew</v>
      </c>
      <c r="D57" s="27" t="str">
        <f t="shared" si="2"/>
        <v>Ladd</v>
      </c>
      <c r="E57" s="27" t="str">
        <f t="shared" si="3"/>
        <v>Andrew Ladd</v>
      </c>
      <c r="F57" t="s">
        <v>956</v>
      </c>
      <c r="G57" t="s">
        <v>90</v>
      </c>
      <c r="H57" s="76">
        <v>5500000</v>
      </c>
      <c r="I57" s="76">
        <v>5500000</v>
      </c>
      <c r="J57" s="76">
        <v>6000000</v>
      </c>
      <c r="K57" s="76">
        <v>5000000</v>
      </c>
      <c r="L57" s="76">
        <v>4000000</v>
      </c>
      <c r="M57" s="76">
        <v>4000000</v>
      </c>
      <c r="N57" s="76">
        <v>4000000</v>
      </c>
    </row>
    <row r="58" spans="1:14" x14ac:dyDescent="0.25">
      <c r="A58" t="s">
        <v>1001</v>
      </c>
      <c r="B58" s="27">
        <f t="shared" si="0"/>
        <v>7</v>
      </c>
      <c r="C58" s="27" t="str">
        <f t="shared" si="1"/>
        <v>Andrew</v>
      </c>
      <c r="D58" s="27" t="str">
        <f t="shared" si="2"/>
        <v>MacDonald</v>
      </c>
      <c r="E58" s="27" t="str">
        <f t="shared" si="3"/>
        <v>Andrew MacDonald</v>
      </c>
      <c r="F58" t="s">
        <v>937</v>
      </c>
      <c r="G58" t="s">
        <v>325</v>
      </c>
      <c r="H58" s="76">
        <v>5000000</v>
      </c>
      <c r="I58" s="76">
        <v>5000000</v>
      </c>
      <c r="J58" s="76">
        <v>5500000</v>
      </c>
      <c r="K58" s="76">
        <v>5750000</v>
      </c>
      <c r="L58" s="76" t="s">
        <v>7</v>
      </c>
      <c r="M58" s="76">
        <v>0</v>
      </c>
      <c r="N58" s="76">
        <v>0</v>
      </c>
    </row>
    <row r="59" spans="1:14" x14ac:dyDescent="0.25">
      <c r="A59" t="s">
        <v>693</v>
      </c>
      <c r="B59" s="27">
        <f t="shared" si="0"/>
        <v>7</v>
      </c>
      <c r="C59" s="27" t="str">
        <f t="shared" si="1"/>
        <v>Andrew</v>
      </c>
      <c r="D59" s="27" t="str">
        <f t="shared" si="2"/>
        <v>Mangiapane</v>
      </c>
      <c r="E59" s="27" t="str">
        <f t="shared" si="3"/>
        <v>Andrew Mangiapane</v>
      </c>
      <c r="F59" t="s">
        <v>947</v>
      </c>
      <c r="G59" t="s">
        <v>90</v>
      </c>
      <c r="H59" s="76">
        <v>800000</v>
      </c>
      <c r="I59" s="76">
        <v>0</v>
      </c>
      <c r="J59" s="76">
        <v>730000</v>
      </c>
      <c r="K59" s="76" t="s">
        <v>8</v>
      </c>
      <c r="L59" s="76">
        <v>0</v>
      </c>
      <c r="M59" s="76">
        <v>0</v>
      </c>
      <c r="N59" s="76">
        <v>0</v>
      </c>
    </row>
    <row r="60" spans="1:14" x14ac:dyDescent="0.25">
      <c r="A60" t="s">
        <v>869</v>
      </c>
      <c r="B60" s="27">
        <f t="shared" si="0"/>
        <v>7</v>
      </c>
      <c r="C60" s="27" t="str">
        <f t="shared" si="1"/>
        <v>Andrew</v>
      </c>
      <c r="D60" s="27" t="str">
        <f t="shared" si="2"/>
        <v>Nielsen</v>
      </c>
      <c r="E60" s="27" t="str">
        <f t="shared" si="3"/>
        <v>Andrew Nielsen</v>
      </c>
      <c r="F60" t="s">
        <v>950</v>
      </c>
      <c r="G60" t="s">
        <v>79</v>
      </c>
      <c r="H60" s="76">
        <v>921667</v>
      </c>
      <c r="I60" s="76">
        <v>921667</v>
      </c>
      <c r="J60" s="76">
        <v>650000</v>
      </c>
      <c r="K60" s="76">
        <v>700000</v>
      </c>
      <c r="L60" s="76" t="s">
        <v>8</v>
      </c>
      <c r="M60" s="76">
        <v>0</v>
      </c>
      <c r="N60" s="76">
        <v>0</v>
      </c>
    </row>
    <row r="61" spans="1:14" x14ac:dyDescent="0.25">
      <c r="A61" t="s">
        <v>707</v>
      </c>
      <c r="B61" s="27">
        <f t="shared" si="0"/>
        <v>7</v>
      </c>
      <c r="C61" s="27" t="str">
        <f t="shared" si="1"/>
        <v>Andrew</v>
      </c>
      <c r="D61" s="27" t="str">
        <f t="shared" si="2"/>
        <v>Shaw</v>
      </c>
      <c r="E61" s="27" t="str">
        <f t="shared" si="3"/>
        <v>Andrew Shaw</v>
      </c>
      <c r="F61" t="s">
        <v>939</v>
      </c>
      <c r="G61" t="s">
        <v>70</v>
      </c>
      <c r="H61" s="76">
        <v>3900000</v>
      </c>
      <c r="I61" s="76">
        <v>3900000</v>
      </c>
      <c r="J61" s="76">
        <v>4000000</v>
      </c>
      <c r="K61" s="76">
        <v>3250000</v>
      </c>
      <c r="L61" s="76">
        <v>2750000</v>
      </c>
      <c r="M61" s="76">
        <v>2900000</v>
      </c>
      <c r="N61" s="76" t="s">
        <v>7</v>
      </c>
    </row>
    <row r="62" spans="1:14" x14ac:dyDescent="0.25">
      <c r="A62" t="s">
        <v>456</v>
      </c>
      <c r="B62" s="27">
        <f t="shared" si="0"/>
        <v>5</v>
      </c>
      <c r="C62" s="27" t="str">
        <f t="shared" si="1"/>
        <v>Andy</v>
      </c>
      <c r="D62" s="27" t="str">
        <f t="shared" si="2"/>
        <v>Andreoff</v>
      </c>
      <c r="E62" s="27" t="str">
        <f t="shared" si="3"/>
        <v>Andy Andreoff</v>
      </c>
      <c r="F62" t="s">
        <v>935</v>
      </c>
      <c r="G62" t="s">
        <v>70</v>
      </c>
      <c r="H62" s="76">
        <v>677500</v>
      </c>
      <c r="I62" s="76">
        <v>0</v>
      </c>
      <c r="J62" s="76">
        <v>680000</v>
      </c>
      <c r="K62" s="76" t="s">
        <v>7</v>
      </c>
      <c r="L62" s="76">
        <v>0</v>
      </c>
      <c r="M62" s="76">
        <v>0</v>
      </c>
      <c r="N62" s="76">
        <v>0</v>
      </c>
    </row>
    <row r="63" spans="1:14" x14ac:dyDescent="0.25">
      <c r="A63" t="s">
        <v>998</v>
      </c>
      <c r="B63" s="27">
        <f t="shared" si="0"/>
        <v>5</v>
      </c>
      <c r="C63" s="27" t="str">
        <f t="shared" si="1"/>
        <v>Andy</v>
      </c>
      <c r="D63" s="27" t="str">
        <f t="shared" si="2"/>
        <v>Greene</v>
      </c>
      <c r="E63" s="27" t="str">
        <f t="shared" si="3"/>
        <v>Andy Greene</v>
      </c>
      <c r="F63" t="s">
        <v>954</v>
      </c>
      <c r="G63" t="s">
        <v>325</v>
      </c>
      <c r="H63" s="76">
        <v>5000000</v>
      </c>
      <c r="I63" s="76">
        <v>5000000</v>
      </c>
      <c r="J63" s="76">
        <v>5000000</v>
      </c>
      <c r="K63" s="76">
        <v>5000000</v>
      </c>
      <c r="L63" s="76" t="s">
        <v>7</v>
      </c>
      <c r="M63" s="76">
        <v>0</v>
      </c>
      <c r="N63" s="76">
        <v>0</v>
      </c>
    </row>
    <row r="64" spans="1:14" x14ac:dyDescent="0.25">
      <c r="A64" t="s">
        <v>643</v>
      </c>
      <c r="B64" s="27">
        <f t="shared" si="0"/>
        <v>6</v>
      </c>
      <c r="C64" s="27" t="str">
        <f t="shared" si="1"/>
        <v>Angus</v>
      </c>
      <c r="D64" s="27" t="str">
        <f t="shared" si="2"/>
        <v>Redmond</v>
      </c>
      <c r="E64" s="27" t="str">
        <f t="shared" si="3"/>
        <v>Angus Redmond</v>
      </c>
      <c r="F64" t="s">
        <v>933</v>
      </c>
      <c r="G64" t="s">
        <v>121</v>
      </c>
      <c r="H64" s="76">
        <v>925000</v>
      </c>
      <c r="I64" s="76">
        <v>925000</v>
      </c>
      <c r="J64" s="76">
        <v>842500</v>
      </c>
      <c r="K64" s="76">
        <v>892500</v>
      </c>
      <c r="L64" s="76" t="s">
        <v>8</v>
      </c>
      <c r="M64" s="76">
        <v>0</v>
      </c>
      <c r="N64" s="76">
        <v>0</v>
      </c>
    </row>
    <row r="65" spans="1:14" x14ac:dyDescent="0.25">
      <c r="A65" t="s">
        <v>825</v>
      </c>
      <c r="B65" s="27">
        <f t="shared" si="0"/>
        <v>8</v>
      </c>
      <c r="C65" s="27" t="str">
        <f t="shared" si="1"/>
        <v>Anthony</v>
      </c>
      <c r="D65" s="27" t="str">
        <f t="shared" si="2"/>
        <v>Beauvillier</v>
      </c>
      <c r="E65" s="27" t="str">
        <f t="shared" si="3"/>
        <v>Anthony Beauvillier</v>
      </c>
      <c r="F65" t="s">
        <v>956</v>
      </c>
      <c r="G65" t="s">
        <v>90</v>
      </c>
      <c r="H65" s="76">
        <v>1106670</v>
      </c>
      <c r="I65" s="76">
        <v>0</v>
      </c>
      <c r="J65" s="76">
        <v>832500</v>
      </c>
      <c r="K65" s="76" t="s">
        <v>8</v>
      </c>
      <c r="L65" s="76">
        <v>0</v>
      </c>
      <c r="M65" s="76">
        <v>0</v>
      </c>
      <c r="N65" s="76">
        <v>0</v>
      </c>
    </row>
    <row r="66" spans="1:14" x14ac:dyDescent="0.25">
      <c r="A66" t="s">
        <v>468</v>
      </c>
      <c r="B66" s="27">
        <f t="shared" si="0"/>
        <v>8</v>
      </c>
      <c r="C66" s="27" t="str">
        <f t="shared" si="1"/>
        <v>Anthony</v>
      </c>
      <c r="D66" s="27" t="str">
        <f t="shared" si="2"/>
        <v>Cirelli</v>
      </c>
      <c r="E66" s="27" t="str">
        <f t="shared" si="3"/>
        <v>Anthony Cirelli</v>
      </c>
      <c r="F66" t="s">
        <v>935</v>
      </c>
      <c r="G66" t="s">
        <v>70</v>
      </c>
      <c r="H66" s="76">
        <v>925000</v>
      </c>
      <c r="I66" s="76">
        <v>0</v>
      </c>
      <c r="J66" s="76">
        <v>742500</v>
      </c>
      <c r="K66" s="76" t="s">
        <v>8</v>
      </c>
      <c r="L66" s="76">
        <v>0</v>
      </c>
      <c r="M66" s="76">
        <v>0</v>
      </c>
      <c r="N66" s="76">
        <v>0</v>
      </c>
    </row>
    <row r="67" spans="1:14" x14ac:dyDescent="0.25">
      <c r="A67" t="s">
        <v>918</v>
      </c>
      <c r="B67" s="27">
        <f t="shared" ref="B67:B130" si="4">SEARCH(" ",A67,1)</f>
        <v>8</v>
      </c>
      <c r="C67" s="27" t="str">
        <f t="shared" ref="C67:C130" si="5">LEFT(A67,B67-1)</f>
        <v>Anthony</v>
      </c>
      <c r="D67" s="27" t="str">
        <f t="shared" ref="D67:D130" si="6">MID(A67,B67+1,LEN(A67)-B67)</f>
        <v>DeAngelo</v>
      </c>
      <c r="E67" s="27" t="str">
        <f t="shared" ref="E67:E130" si="7">C67&amp;" "&amp;D67</f>
        <v>Anthony DeAngelo</v>
      </c>
      <c r="F67" t="s">
        <v>934</v>
      </c>
      <c r="G67" t="s">
        <v>324</v>
      </c>
      <c r="H67" s="76">
        <v>1263330</v>
      </c>
      <c r="I67" s="76">
        <v>0</v>
      </c>
      <c r="J67" s="76">
        <v>832500</v>
      </c>
      <c r="K67" s="76" t="s">
        <v>8</v>
      </c>
      <c r="L67" s="76">
        <v>0</v>
      </c>
      <c r="M67" s="76">
        <v>0</v>
      </c>
      <c r="N67" s="76">
        <v>0</v>
      </c>
    </row>
    <row r="68" spans="1:14" x14ac:dyDescent="0.25">
      <c r="A68" t="s">
        <v>558</v>
      </c>
      <c r="B68" s="27">
        <f t="shared" si="4"/>
        <v>8</v>
      </c>
      <c r="C68" s="27" t="str">
        <f t="shared" si="5"/>
        <v>Anthony</v>
      </c>
      <c r="D68" s="27" t="str">
        <f t="shared" si="6"/>
        <v>Louis</v>
      </c>
      <c r="E68" s="27" t="str">
        <f t="shared" si="7"/>
        <v>Anthony Louis</v>
      </c>
      <c r="F68" t="s">
        <v>927</v>
      </c>
      <c r="G68" t="s">
        <v>90</v>
      </c>
      <c r="H68" s="76">
        <v>925000</v>
      </c>
      <c r="I68" s="76">
        <v>0</v>
      </c>
      <c r="J68" s="76">
        <v>807500</v>
      </c>
      <c r="K68" s="76" t="s">
        <v>8</v>
      </c>
      <c r="L68" s="76">
        <v>0</v>
      </c>
      <c r="M68" s="76">
        <v>0</v>
      </c>
      <c r="N68" s="76">
        <v>0</v>
      </c>
    </row>
    <row r="69" spans="1:14" x14ac:dyDescent="0.25">
      <c r="A69" t="s">
        <v>705</v>
      </c>
      <c r="B69" s="27">
        <f t="shared" si="4"/>
        <v>8</v>
      </c>
      <c r="C69" s="27" t="str">
        <f t="shared" si="5"/>
        <v>Anthony</v>
      </c>
      <c r="D69" s="27" t="str">
        <f t="shared" si="6"/>
        <v>Richard</v>
      </c>
      <c r="E69" s="27" t="str">
        <f t="shared" si="7"/>
        <v>Anthony Richard</v>
      </c>
      <c r="F69" t="s">
        <v>932</v>
      </c>
      <c r="G69" t="s">
        <v>70</v>
      </c>
      <c r="H69" s="76">
        <v>671667</v>
      </c>
      <c r="I69" s="76">
        <v>0</v>
      </c>
      <c r="J69" s="76">
        <v>650000</v>
      </c>
      <c r="K69" s="76" t="s">
        <v>8</v>
      </c>
      <c r="L69" s="76">
        <v>0</v>
      </c>
      <c r="M69" s="76">
        <v>0</v>
      </c>
      <c r="N69" s="76">
        <v>0</v>
      </c>
    </row>
    <row r="70" spans="1:14" x14ac:dyDescent="0.25">
      <c r="A70" t="s">
        <v>718</v>
      </c>
      <c r="B70" s="27">
        <f t="shared" si="4"/>
        <v>8</v>
      </c>
      <c r="C70" s="27" t="str">
        <f t="shared" si="5"/>
        <v>Antoine</v>
      </c>
      <c r="D70" s="27" t="str">
        <f t="shared" si="6"/>
        <v>Waked</v>
      </c>
      <c r="E70" s="27" t="str">
        <f t="shared" si="7"/>
        <v>Antoine Waked</v>
      </c>
      <c r="F70" t="s">
        <v>939</v>
      </c>
      <c r="G70" t="s">
        <v>85</v>
      </c>
      <c r="H70" s="76">
        <v>726667</v>
      </c>
      <c r="I70" s="76">
        <v>726667</v>
      </c>
      <c r="J70" s="76">
        <v>710000</v>
      </c>
      <c r="K70" s="76">
        <v>750000</v>
      </c>
      <c r="L70" s="76" t="s">
        <v>8</v>
      </c>
      <c r="M70" s="76">
        <v>0</v>
      </c>
      <c r="N70" s="76">
        <v>0</v>
      </c>
    </row>
    <row r="71" spans="1:14" x14ac:dyDescent="0.25">
      <c r="A71" t="s">
        <v>561</v>
      </c>
      <c r="B71" s="27">
        <f t="shared" si="4"/>
        <v>6</v>
      </c>
      <c r="C71" s="27" t="str">
        <f t="shared" si="5"/>
        <v>Anton</v>
      </c>
      <c r="D71" s="27" t="str">
        <f t="shared" si="6"/>
        <v>Forsberg</v>
      </c>
      <c r="E71" s="27" t="str">
        <f t="shared" si="7"/>
        <v>Anton Forsberg</v>
      </c>
      <c r="F71" t="s">
        <v>927</v>
      </c>
      <c r="G71" t="s">
        <v>121</v>
      </c>
      <c r="H71" s="76">
        <v>750000</v>
      </c>
      <c r="I71" s="76">
        <v>0</v>
      </c>
      <c r="J71" s="76">
        <v>800000</v>
      </c>
      <c r="K71" s="76" t="s">
        <v>8</v>
      </c>
      <c r="L71" s="76">
        <v>0</v>
      </c>
      <c r="M71" s="76">
        <v>0</v>
      </c>
      <c r="N71" s="76">
        <v>0</v>
      </c>
    </row>
    <row r="72" spans="1:14" x14ac:dyDescent="0.25">
      <c r="A72" t="s">
        <v>843</v>
      </c>
      <c r="B72" s="27">
        <f t="shared" si="4"/>
        <v>6</v>
      </c>
      <c r="C72" s="27" t="str">
        <f t="shared" si="5"/>
        <v>Anton</v>
      </c>
      <c r="D72" s="27" t="str">
        <f t="shared" si="6"/>
        <v>Lindholm</v>
      </c>
      <c r="E72" s="27" t="str">
        <f t="shared" si="7"/>
        <v>Anton Lindholm</v>
      </c>
      <c r="F72" t="s">
        <v>949</v>
      </c>
      <c r="G72" t="s">
        <v>325</v>
      </c>
      <c r="H72" s="76">
        <v>925000</v>
      </c>
      <c r="I72" s="76">
        <v>0</v>
      </c>
      <c r="J72" s="76">
        <v>742500</v>
      </c>
      <c r="K72" s="76" t="s">
        <v>8</v>
      </c>
      <c r="L72" s="76">
        <v>0</v>
      </c>
      <c r="M72" s="76">
        <v>0</v>
      </c>
      <c r="N72" s="76">
        <v>0</v>
      </c>
    </row>
    <row r="73" spans="1:14" x14ac:dyDescent="0.25">
      <c r="A73" t="s">
        <v>1008</v>
      </c>
      <c r="B73" s="27">
        <f t="shared" si="4"/>
        <v>6</v>
      </c>
      <c r="C73" s="27" t="str">
        <f t="shared" si="5"/>
        <v>Anton</v>
      </c>
      <c r="D73" s="27" t="str">
        <f t="shared" si="6"/>
        <v>Stralman</v>
      </c>
      <c r="E73" s="27" t="str">
        <f t="shared" si="7"/>
        <v>Anton Stralman</v>
      </c>
      <c r="F73" t="s">
        <v>935</v>
      </c>
      <c r="G73" t="s">
        <v>324</v>
      </c>
      <c r="H73" s="76">
        <v>4500000</v>
      </c>
      <c r="I73" s="76">
        <v>0</v>
      </c>
      <c r="J73" s="76">
        <v>4500000</v>
      </c>
      <c r="K73" s="76" t="s">
        <v>7</v>
      </c>
      <c r="L73" s="76">
        <v>0</v>
      </c>
      <c r="M73" s="76">
        <v>0</v>
      </c>
      <c r="N73" s="76">
        <v>0</v>
      </c>
    </row>
    <row r="74" spans="1:14" x14ac:dyDescent="0.25">
      <c r="A74" t="s">
        <v>273</v>
      </c>
      <c r="B74" s="27">
        <f t="shared" si="4"/>
        <v>6</v>
      </c>
      <c r="C74" s="27" t="str">
        <f t="shared" si="5"/>
        <v>Antti</v>
      </c>
      <c r="D74" s="27" t="str">
        <f t="shared" si="6"/>
        <v>Raanta</v>
      </c>
      <c r="E74" s="27" t="str">
        <f t="shared" si="7"/>
        <v>Antti Raanta</v>
      </c>
      <c r="F74" t="s">
        <v>948</v>
      </c>
      <c r="G74" t="s">
        <v>121</v>
      </c>
      <c r="H74" s="76">
        <v>4250000</v>
      </c>
      <c r="I74" s="76">
        <v>4250000</v>
      </c>
      <c r="J74" s="76">
        <v>3750000</v>
      </c>
      <c r="K74" s="76">
        <v>5000000</v>
      </c>
      <c r="L74" s="76">
        <v>4000000</v>
      </c>
      <c r="M74" s="76" t="s">
        <v>7</v>
      </c>
      <c r="N74" s="76">
        <v>0</v>
      </c>
    </row>
    <row r="75" spans="1:14" x14ac:dyDescent="0.25">
      <c r="A75" t="s">
        <v>959</v>
      </c>
      <c r="B75" s="27">
        <f t="shared" si="4"/>
        <v>5</v>
      </c>
      <c r="C75" s="27" t="str">
        <f t="shared" si="5"/>
        <v>Anze</v>
      </c>
      <c r="D75" s="27" t="str">
        <f t="shared" si="6"/>
        <v>Kopitar</v>
      </c>
      <c r="E75" s="27" t="str">
        <f t="shared" si="7"/>
        <v>Anze Kopitar</v>
      </c>
      <c r="F75" t="s">
        <v>928</v>
      </c>
      <c r="G75" t="s">
        <v>70</v>
      </c>
      <c r="H75" s="76">
        <v>10000000</v>
      </c>
      <c r="I75" s="76">
        <v>10000000</v>
      </c>
      <c r="J75" s="76">
        <v>12000000</v>
      </c>
      <c r="K75" s="76">
        <v>11000000</v>
      </c>
      <c r="L75" s="76">
        <v>8000000</v>
      </c>
      <c r="M75" s="76">
        <v>8000000</v>
      </c>
      <c r="N75" s="76">
        <v>7000000</v>
      </c>
    </row>
    <row r="76" spans="1:14" x14ac:dyDescent="0.25">
      <c r="A76" t="s">
        <v>548</v>
      </c>
      <c r="B76" s="27">
        <f t="shared" si="4"/>
        <v>6</v>
      </c>
      <c r="C76" s="27" t="str">
        <f t="shared" si="5"/>
        <v>Artem</v>
      </c>
      <c r="D76" s="27" t="str">
        <f t="shared" si="6"/>
        <v>Anisimov</v>
      </c>
      <c r="E76" s="27" t="str">
        <f t="shared" si="7"/>
        <v>Artem Anisimov</v>
      </c>
      <c r="F76" t="s">
        <v>927</v>
      </c>
      <c r="G76" t="s">
        <v>70</v>
      </c>
      <c r="H76" s="76">
        <v>4550000</v>
      </c>
      <c r="I76" s="76">
        <v>4550000</v>
      </c>
      <c r="J76" s="76">
        <v>5000000</v>
      </c>
      <c r="K76" s="76">
        <v>4000000</v>
      </c>
      <c r="L76" s="76">
        <v>3000000</v>
      </c>
      <c r="M76" s="76" t="s">
        <v>7</v>
      </c>
      <c r="N76" s="76">
        <v>0</v>
      </c>
    </row>
    <row r="77" spans="1:14" x14ac:dyDescent="0.25">
      <c r="A77" t="s">
        <v>242</v>
      </c>
      <c r="B77" s="27">
        <f t="shared" si="4"/>
        <v>7</v>
      </c>
      <c r="C77" s="27" t="str">
        <f t="shared" si="5"/>
        <v>Artemi</v>
      </c>
      <c r="D77" s="27" t="str">
        <f t="shared" si="6"/>
        <v>Panarin</v>
      </c>
      <c r="E77" s="27" t="str">
        <f t="shared" si="7"/>
        <v>Artemi Panarin</v>
      </c>
      <c r="F77" t="s">
        <v>944</v>
      </c>
      <c r="G77" t="s">
        <v>90</v>
      </c>
      <c r="H77" s="76">
        <v>6000000</v>
      </c>
      <c r="I77" s="76">
        <v>0</v>
      </c>
      <c r="J77" s="76">
        <v>6000000</v>
      </c>
      <c r="K77" s="76" t="s">
        <v>7</v>
      </c>
      <c r="L77" s="76">
        <v>0</v>
      </c>
      <c r="M77" s="76">
        <v>0</v>
      </c>
      <c r="N77" s="76">
        <v>0</v>
      </c>
    </row>
    <row r="78" spans="1:14" x14ac:dyDescent="0.25">
      <c r="A78" t="s">
        <v>289</v>
      </c>
      <c r="B78" s="27">
        <f t="shared" si="4"/>
        <v>8</v>
      </c>
      <c r="C78" s="27" t="str">
        <f t="shared" si="5"/>
        <v>Artturi</v>
      </c>
      <c r="D78" s="27" t="str">
        <f t="shared" si="6"/>
        <v>Lehkonen</v>
      </c>
      <c r="E78" s="27" t="str">
        <f t="shared" si="7"/>
        <v>Artturi Lehkonen</v>
      </c>
      <c r="F78" t="s">
        <v>939</v>
      </c>
      <c r="G78" t="s">
        <v>90</v>
      </c>
      <c r="H78" s="76">
        <v>925000</v>
      </c>
      <c r="I78" s="76">
        <v>0</v>
      </c>
      <c r="J78" s="76">
        <v>925000</v>
      </c>
      <c r="K78" s="76" t="s">
        <v>8</v>
      </c>
      <c r="L78" s="76">
        <v>0</v>
      </c>
      <c r="M78" s="76">
        <v>0</v>
      </c>
      <c r="N78" s="76">
        <v>0</v>
      </c>
    </row>
    <row r="79" spans="1:14" x14ac:dyDescent="0.25">
      <c r="A79" t="s">
        <v>446</v>
      </c>
      <c r="B79" s="27">
        <f t="shared" si="4"/>
        <v>7</v>
      </c>
      <c r="C79" s="27" t="str">
        <f t="shared" si="5"/>
        <v>Austin</v>
      </c>
      <c r="D79" s="27" t="str">
        <f t="shared" si="6"/>
        <v>Strand</v>
      </c>
      <c r="E79" s="27" t="str">
        <f t="shared" si="7"/>
        <v>Austin Strand</v>
      </c>
      <c r="F79" t="s">
        <v>928</v>
      </c>
      <c r="G79" t="s">
        <v>85</v>
      </c>
      <c r="H79" s="76">
        <v>925000</v>
      </c>
      <c r="I79" s="76">
        <v>925000</v>
      </c>
      <c r="J79" s="76">
        <v>742500</v>
      </c>
      <c r="K79" s="76">
        <v>792500</v>
      </c>
      <c r="L79" s="76" t="s">
        <v>8</v>
      </c>
      <c r="M79" s="76">
        <v>0</v>
      </c>
      <c r="N79" s="76">
        <v>0</v>
      </c>
    </row>
    <row r="80" spans="1:14" x14ac:dyDescent="0.25">
      <c r="A80" t="s">
        <v>445</v>
      </c>
      <c r="B80" s="27">
        <f t="shared" si="4"/>
        <v>7</v>
      </c>
      <c r="C80" s="27" t="str">
        <f t="shared" si="5"/>
        <v>Austin</v>
      </c>
      <c r="D80" s="27" t="str">
        <f t="shared" si="6"/>
        <v>Wagner</v>
      </c>
      <c r="E80" s="27" t="str">
        <f t="shared" si="7"/>
        <v>Austin Wagner</v>
      </c>
      <c r="F80" t="s">
        <v>928</v>
      </c>
      <c r="G80" t="s">
        <v>90</v>
      </c>
      <c r="H80" s="76">
        <v>925000</v>
      </c>
      <c r="I80" s="76">
        <v>925000</v>
      </c>
      <c r="J80" s="76">
        <v>742500</v>
      </c>
      <c r="K80" s="76">
        <v>792500</v>
      </c>
      <c r="L80" s="76" t="s">
        <v>8</v>
      </c>
      <c r="M80" s="76">
        <v>0</v>
      </c>
      <c r="N80" s="76">
        <v>0</v>
      </c>
    </row>
    <row r="81" spans="1:14" x14ac:dyDescent="0.25">
      <c r="A81" t="s">
        <v>697</v>
      </c>
      <c r="B81" s="27">
        <f t="shared" si="4"/>
        <v>7</v>
      </c>
      <c r="C81" s="27" t="str">
        <f t="shared" si="5"/>
        <v>Austin</v>
      </c>
      <c r="D81" s="27" t="str">
        <f t="shared" si="6"/>
        <v>Watson</v>
      </c>
      <c r="E81" s="27" t="str">
        <f t="shared" si="7"/>
        <v>Austin Watson</v>
      </c>
      <c r="F81" t="s">
        <v>932</v>
      </c>
      <c r="G81" t="s">
        <v>90</v>
      </c>
      <c r="H81" s="76">
        <v>1100000</v>
      </c>
      <c r="I81" s="76">
        <v>1100000</v>
      </c>
      <c r="J81" s="76">
        <v>1100000</v>
      </c>
      <c r="K81" s="76">
        <v>1200000</v>
      </c>
      <c r="L81" s="76" t="s">
        <v>7</v>
      </c>
      <c r="M81" s="76">
        <v>0</v>
      </c>
      <c r="N81" s="76">
        <v>0</v>
      </c>
    </row>
    <row r="82" spans="1:14" x14ac:dyDescent="0.25">
      <c r="A82" t="s">
        <v>185</v>
      </c>
      <c r="B82" s="27">
        <f t="shared" si="4"/>
        <v>7</v>
      </c>
      <c r="C82" s="27" t="str">
        <f t="shared" si="5"/>
        <v>Auston</v>
      </c>
      <c r="D82" s="27" t="str">
        <f t="shared" si="6"/>
        <v>Matthews</v>
      </c>
      <c r="E82" s="27" t="str">
        <f t="shared" si="7"/>
        <v>Auston Matthews</v>
      </c>
      <c r="F82" t="s">
        <v>950</v>
      </c>
      <c r="G82" t="s">
        <v>70</v>
      </c>
      <c r="H82" s="76">
        <v>3775000</v>
      </c>
      <c r="I82" s="76">
        <v>0</v>
      </c>
      <c r="J82" s="76">
        <v>925000</v>
      </c>
      <c r="K82" s="76" t="s">
        <v>8</v>
      </c>
      <c r="L82" s="76">
        <v>0</v>
      </c>
      <c r="M82" s="76">
        <v>0</v>
      </c>
      <c r="N82" s="76">
        <v>0</v>
      </c>
    </row>
    <row r="83" spans="1:14" x14ac:dyDescent="0.25">
      <c r="A83" t="s">
        <v>1053</v>
      </c>
      <c r="B83" s="27">
        <f t="shared" si="4"/>
        <v>5</v>
      </c>
      <c r="C83" s="27" t="str">
        <f t="shared" si="5"/>
        <v>Axel</v>
      </c>
      <c r="D83" s="27" t="str">
        <f t="shared" si="6"/>
        <v>Holmstrom</v>
      </c>
      <c r="E83" s="27" t="str">
        <f t="shared" si="7"/>
        <v>Axel Holmstrom</v>
      </c>
      <c r="F83" t="s">
        <v>951</v>
      </c>
      <c r="G83" t="s">
        <v>70</v>
      </c>
      <c r="H83" s="76">
        <v>894167</v>
      </c>
      <c r="I83" s="76">
        <v>0</v>
      </c>
      <c r="J83" s="76">
        <v>650000</v>
      </c>
      <c r="K83" s="76" t="s">
        <v>8</v>
      </c>
      <c r="L83" s="76">
        <v>0</v>
      </c>
      <c r="M83" s="76">
        <v>0</v>
      </c>
      <c r="N83" s="76">
        <v>0</v>
      </c>
    </row>
    <row r="84" spans="1:14" x14ac:dyDescent="0.25">
      <c r="A84" t="s">
        <v>514</v>
      </c>
      <c r="B84" s="27">
        <f t="shared" si="4"/>
        <v>8</v>
      </c>
      <c r="C84" s="27" t="str">
        <f t="shared" si="5"/>
        <v>Barclay</v>
      </c>
      <c r="D84" s="27" t="str">
        <f t="shared" si="6"/>
        <v>Goodrow</v>
      </c>
      <c r="E84" s="27" t="str">
        <f t="shared" si="7"/>
        <v>Barclay Goodrow</v>
      </c>
      <c r="F84" t="s">
        <v>938</v>
      </c>
      <c r="G84" t="s">
        <v>70</v>
      </c>
      <c r="H84" s="76">
        <v>650000</v>
      </c>
      <c r="I84" s="76">
        <v>0</v>
      </c>
      <c r="J84" s="76">
        <v>650000</v>
      </c>
      <c r="K84" s="76" t="s">
        <v>8</v>
      </c>
      <c r="L84" s="76">
        <v>0</v>
      </c>
      <c r="M84" s="76">
        <v>0</v>
      </c>
      <c r="N84" s="76">
        <v>0</v>
      </c>
    </row>
    <row r="85" spans="1:14" x14ac:dyDescent="0.25">
      <c r="A85" t="s">
        <v>392</v>
      </c>
      <c r="B85" s="27">
        <f t="shared" si="4"/>
        <v>5</v>
      </c>
      <c r="C85" s="27" t="str">
        <f t="shared" si="5"/>
        <v>Beck</v>
      </c>
      <c r="D85" s="27" t="str">
        <f t="shared" si="6"/>
        <v>Malenstyn</v>
      </c>
      <c r="E85" s="27" t="str">
        <f t="shared" si="7"/>
        <v>Beck Malenstyn</v>
      </c>
      <c r="F85" t="s">
        <v>929</v>
      </c>
      <c r="G85" t="s">
        <v>70</v>
      </c>
      <c r="H85" s="76">
        <v>800000</v>
      </c>
      <c r="I85" s="76">
        <v>800000</v>
      </c>
      <c r="J85" s="76">
        <v>780000</v>
      </c>
      <c r="K85" s="76">
        <v>780000</v>
      </c>
      <c r="L85" s="76" t="s">
        <v>8</v>
      </c>
      <c r="M85" s="76">
        <v>0</v>
      </c>
      <c r="N85" s="76">
        <v>0</v>
      </c>
    </row>
    <row r="86" spans="1:14" x14ac:dyDescent="0.25">
      <c r="A86" t="s">
        <v>211</v>
      </c>
      <c r="B86" s="27">
        <f t="shared" si="4"/>
        <v>4</v>
      </c>
      <c r="C86" s="27" t="str">
        <f t="shared" si="5"/>
        <v>Ben</v>
      </c>
      <c r="D86" s="27" t="str">
        <f t="shared" si="6"/>
        <v>Bishop</v>
      </c>
      <c r="E86" s="27" t="str">
        <f t="shared" si="7"/>
        <v>Ben Bishop</v>
      </c>
      <c r="F86" t="s">
        <v>931</v>
      </c>
      <c r="G86" t="s">
        <v>121</v>
      </c>
      <c r="H86" s="76">
        <v>4916670</v>
      </c>
      <c r="I86" s="76">
        <v>4916670</v>
      </c>
      <c r="J86" s="76">
        <v>6500000</v>
      </c>
      <c r="K86" s="76">
        <v>5500000</v>
      </c>
      <c r="L86" s="76">
        <v>3500000</v>
      </c>
      <c r="M86" s="76">
        <v>3500000</v>
      </c>
      <c r="N86" s="76">
        <v>3500000</v>
      </c>
    </row>
    <row r="87" spans="1:14" x14ac:dyDescent="0.25">
      <c r="A87" t="s">
        <v>793</v>
      </c>
      <c r="B87" s="27">
        <f t="shared" si="4"/>
        <v>4</v>
      </c>
      <c r="C87" s="27" t="str">
        <f t="shared" si="5"/>
        <v>Ben</v>
      </c>
      <c r="D87" s="27" t="str">
        <f t="shared" si="6"/>
        <v>Chiarot</v>
      </c>
      <c r="E87" s="27" t="str">
        <f t="shared" si="7"/>
        <v>Ben Chiarot</v>
      </c>
      <c r="F87" t="s">
        <v>940</v>
      </c>
      <c r="G87" t="s">
        <v>325</v>
      </c>
      <c r="H87" s="76">
        <v>1400000</v>
      </c>
      <c r="I87" s="76">
        <v>0</v>
      </c>
      <c r="J87" s="76">
        <v>1600000</v>
      </c>
      <c r="K87" s="76" t="s">
        <v>7</v>
      </c>
      <c r="L87" s="76">
        <v>0</v>
      </c>
      <c r="M87" s="76">
        <v>0</v>
      </c>
      <c r="N87" s="76">
        <v>0</v>
      </c>
    </row>
    <row r="88" spans="1:14" x14ac:dyDescent="0.25">
      <c r="A88" t="s">
        <v>750</v>
      </c>
      <c r="B88" s="27">
        <f t="shared" si="4"/>
        <v>4</v>
      </c>
      <c r="C88" s="27" t="str">
        <f t="shared" si="5"/>
        <v>Ben</v>
      </c>
      <c r="D88" s="27" t="str">
        <f t="shared" si="6"/>
        <v>Hutton</v>
      </c>
      <c r="E88" s="27" t="str">
        <f t="shared" si="7"/>
        <v>Ben Hutton</v>
      </c>
      <c r="F88" t="s">
        <v>953</v>
      </c>
      <c r="G88" t="s">
        <v>325</v>
      </c>
      <c r="H88" s="76">
        <v>2800000</v>
      </c>
      <c r="I88" s="76">
        <v>0</v>
      </c>
      <c r="J88" s="76">
        <v>2800000</v>
      </c>
      <c r="K88" s="76" t="s">
        <v>8</v>
      </c>
      <c r="L88" s="76">
        <v>0</v>
      </c>
      <c r="M88" s="76">
        <v>0</v>
      </c>
      <c r="N88" s="76">
        <v>0</v>
      </c>
    </row>
    <row r="89" spans="1:14" x14ac:dyDescent="0.25">
      <c r="A89" t="s">
        <v>878</v>
      </c>
      <c r="B89" s="27">
        <f t="shared" si="4"/>
        <v>4</v>
      </c>
      <c r="C89" s="27" t="str">
        <f t="shared" si="5"/>
        <v>Ben</v>
      </c>
      <c r="D89" s="27" t="str">
        <f t="shared" si="6"/>
        <v>Lovejoy</v>
      </c>
      <c r="E89" s="27" t="str">
        <f t="shared" si="7"/>
        <v>Ben Lovejoy</v>
      </c>
      <c r="F89" t="s">
        <v>954</v>
      </c>
      <c r="G89" t="s">
        <v>324</v>
      </c>
      <c r="H89" s="76">
        <v>2666670</v>
      </c>
      <c r="I89" s="76">
        <v>0</v>
      </c>
      <c r="J89" s="76">
        <v>2750000</v>
      </c>
      <c r="K89" s="76" t="s">
        <v>7</v>
      </c>
      <c r="L89" s="76">
        <v>0</v>
      </c>
      <c r="M89" s="76">
        <v>0</v>
      </c>
      <c r="N89" s="76">
        <v>0</v>
      </c>
    </row>
    <row r="90" spans="1:14" x14ac:dyDescent="0.25">
      <c r="A90" t="s">
        <v>626</v>
      </c>
      <c r="B90" s="27">
        <f t="shared" si="4"/>
        <v>4</v>
      </c>
      <c r="C90" s="27" t="str">
        <f t="shared" si="5"/>
        <v>Ben</v>
      </c>
      <c r="D90" s="27" t="str">
        <f t="shared" si="6"/>
        <v>Sexton</v>
      </c>
      <c r="E90" s="27" t="str">
        <f t="shared" si="7"/>
        <v>Ben Sexton</v>
      </c>
      <c r="F90" t="s">
        <v>945</v>
      </c>
      <c r="G90" t="s">
        <v>70</v>
      </c>
      <c r="H90" s="76">
        <v>725000</v>
      </c>
      <c r="I90" s="76">
        <v>0</v>
      </c>
      <c r="J90" s="76">
        <v>725000</v>
      </c>
      <c r="K90" s="76" t="s">
        <v>7</v>
      </c>
      <c r="L90" s="76">
        <v>0</v>
      </c>
      <c r="M90" s="76">
        <v>0</v>
      </c>
      <c r="N90" s="76">
        <v>0</v>
      </c>
    </row>
    <row r="91" spans="1:14" x14ac:dyDescent="0.25">
      <c r="A91" t="s">
        <v>473</v>
      </c>
      <c r="B91" s="27">
        <f t="shared" si="4"/>
        <v>4</v>
      </c>
      <c r="C91" s="27" t="str">
        <f t="shared" si="5"/>
        <v>Ben</v>
      </c>
      <c r="D91" s="27" t="str">
        <f t="shared" si="6"/>
        <v>Thomas</v>
      </c>
      <c r="E91" s="27" t="str">
        <f t="shared" si="7"/>
        <v>Ben Thomas</v>
      </c>
      <c r="F91" t="s">
        <v>935</v>
      </c>
      <c r="G91" t="s">
        <v>79</v>
      </c>
      <c r="H91" s="76">
        <v>690003</v>
      </c>
      <c r="I91" s="76">
        <v>0</v>
      </c>
      <c r="J91" s="76">
        <v>715000</v>
      </c>
      <c r="K91" s="76" t="s">
        <v>8</v>
      </c>
      <c r="L91" s="76">
        <v>0</v>
      </c>
      <c r="M91" s="76">
        <v>0</v>
      </c>
      <c r="N91" s="76">
        <v>0</v>
      </c>
    </row>
    <row r="92" spans="1:14" x14ac:dyDescent="0.25">
      <c r="A92" t="s">
        <v>894</v>
      </c>
      <c r="B92" s="27">
        <f t="shared" si="4"/>
        <v>6</v>
      </c>
      <c r="C92" s="27" t="str">
        <f t="shared" si="5"/>
        <v>Blake</v>
      </c>
      <c r="D92" s="27" t="str">
        <f t="shared" si="6"/>
        <v>Pietila</v>
      </c>
      <c r="E92" s="27" t="str">
        <f t="shared" si="7"/>
        <v>Blake Pietila</v>
      </c>
      <c r="F92" t="s">
        <v>954</v>
      </c>
      <c r="G92" t="s">
        <v>90</v>
      </c>
      <c r="H92" s="76">
        <v>667500</v>
      </c>
      <c r="I92" s="76">
        <v>0</v>
      </c>
      <c r="J92" s="76">
        <v>675000</v>
      </c>
      <c r="K92" s="76" t="s">
        <v>8</v>
      </c>
      <c r="L92" s="76">
        <v>0</v>
      </c>
      <c r="M92" s="76">
        <v>0</v>
      </c>
      <c r="N92" s="76">
        <v>0</v>
      </c>
    </row>
    <row r="93" spans="1:14" x14ac:dyDescent="0.25">
      <c r="A93" t="s">
        <v>588</v>
      </c>
      <c r="B93" s="27">
        <f t="shared" si="4"/>
        <v>6</v>
      </c>
      <c r="C93" s="27" t="str">
        <f t="shared" si="5"/>
        <v>Blake</v>
      </c>
      <c r="D93" s="27" t="str">
        <f t="shared" si="6"/>
        <v>Siebenaler</v>
      </c>
      <c r="E93" s="27" t="str">
        <f t="shared" si="7"/>
        <v>Blake Siebenaler</v>
      </c>
      <c r="F93" t="s">
        <v>944</v>
      </c>
      <c r="G93" t="s">
        <v>79</v>
      </c>
      <c r="H93" s="76">
        <v>894167</v>
      </c>
      <c r="I93" s="76">
        <v>0</v>
      </c>
      <c r="J93" s="76">
        <v>675000</v>
      </c>
      <c r="K93" s="76" t="s">
        <v>8</v>
      </c>
      <c r="L93" s="76">
        <v>0</v>
      </c>
      <c r="M93" s="76">
        <v>0</v>
      </c>
      <c r="N93" s="76">
        <v>0</v>
      </c>
    </row>
    <row r="94" spans="1:14" x14ac:dyDescent="0.25">
      <c r="A94" t="s">
        <v>885</v>
      </c>
      <c r="B94" s="27">
        <f t="shared" si="4"/>
        <v>6</v>
      </c>
      <c r="C94" s="27" t="str">
        <f t="shared" si="5"/>
        <v>Blake</v>
      </c>
      <c r="D94" s="27" t="str">
        <f t="shared" si="6"/>
        <v>Speers</v>
      </c>
      <c r="E94" s="27" t="str">
        <f t="shared" si="7"/>
        <v>Blake Speers</v>
      </c>
      <c r="F94" t="s">
        <v>954</v>
      </c>
      <c r="G94" t="s">
        <v>70</v>
      </c>
      <c r="H94" s="76">
        <v>925000</v>
      </c>
      <c r="I94" s="76">
        <v>0</v>
      </c>
      <c r="J94" s="76">
        <v>742500</v>
      </c>
      <c r="K94" s="76" t="s">
        <v>8</v>
      </c>
      <c r="L94" s="76">
        <v>0</v>
      </c>
      <c r="M94" s="76">
        <v>0</v>
      </c>
      <c r="N94" s="76">
        <v>0</v>
      </c>
    </row>
    <row r="95" spans="1:14" x14ac:dyDescent="0.25">
      <c r="A95" t="s">
        <v>202</v>
      </c>
      <c r="B95" s="27">
        <f t="shared" si="4"/>
        <v>6</v>
      </c>
      <c r="C95" s="27" t="str">
        <f t="shared" si="5"/>
        <v>Blake</v>
      </c>
      <c r="D95" s="27" t="str">
        <f t="shared" si="6"/>
        <v>Wheeler</v>
      </c>
      <c r="E95" s="27" t="str">
        <f t="shared" si="7"/>
        <v>Blake Wheeler</v>
      </c>
      <c r="F95" t="s">
        <v>940</v>
      </c>
      <c r="G95" t="s">
        <v>85</v>
      </c>
      <c r="H95" s="76">
        <v>5600000</v>
      </c>
      <c r="I95" s="76">
        <v>0</v>
      </c>
      <c r="J95" s="76">
        <v>5800000</v>
      </c>
      <c r="K95" s="76" t="s">
        <v>7</v>
      </c>
      <c r="L95" s="76">
        <v>0</v>
      </c>
      <c r="M95" s="76">
        <v>0</v>
      </c>
      <c r="N95" s="76">
        <v>0</v>
      </c>
    </row>
    <row r="96" spans="1:14" x14ac:dyDescent="0.25">
      <c r="A96" t="s">
        <v>279</v>
      </c>
      <c r="B96" s="27">
        <f t="shared" si="4"/>
        <v>3</v>
      </c>
      <c r="C96" s="27" t="str">
        <f t="shared" si="5"/>
        <v>Bo</v>
      </c>
      <c r="D96" s="27" t="str">
        <f t="shared" si="6"/>
        <v>Horvat</v>
      </c>
      <c r="E96" s="27" t="str">
        <f t="shared" si="7"/>
        <v>Bo Horvat</v>
      </c>
      <c r="F96" t="s">
        <v>953</v>
      </c>
      <c r="G96" t="s">
        <v>70</v>
      </c>
      <c r="H96" s="76">
        <v>5500000</v>
      </c>
      <c r="I96" s="76">
        <v>5500000</v>
      </c>
      <c r="J96" s="76">
        <v>7000000</v>
      </c>
      <c r="K96" s="76">
        <v>5775000</v>
      </c>
      <c r="L96" s="76">
        <v>3500000</v>
      </c>
      <c r="M96" s="76">
        <v>5775000</v>
      </c>
      <c r="N96" s="76">
        <v>4450000</v>
      </c>
    </row>
    <row r="97" spans="1:14" x14ac:dyDescent="0.25">
      <c r="A97" t="s">
        <v>609</v>
      </c>
      <c r="B97" s="27">
        <f t="shared" si="4"/>
        <v>6</v>
      </c>
      <c r="C97" s="27" t="str">
        <f t="shared" si="5"/>
        <v>Bobby</v>
      </c>
      <c r="D97" s="27" t="str">
        <f t="shared" si="6"/>
        <v>Ryan</v>
      </c>
      <c r="E97" s="27" t="str">
        <f t="shared" si="7"/>
        <v>Bobby Ryan</v>
      </c>
      <c r="F97" t="s">
        <v>945</v>
      </c>
      <c r="G97" t="s">
        <v>85</v>
      </c>
      <c r="H97" s="76">
        <v>7250000</v>
      </c>
      <c r="I97" s="76">
        <v>7250000</v>
      </c>
      <c r="J97" s="76">
        <v>7500000</v>
      </c>
      <c r="K97" s="76">
        <v>7500000</v>
      </c>
      <c r="L97" s="76">
        <v>7500000</v>
      </c>
      <c r="M97" s="76">
        <v>7500000</v>
      </c>
      <c r="N97" s="76" t="s">
        <v>7</v>
      </c>
    </row>
    <row r="98" spans="1:14" x14ac:dyDescent="0.25">
      <c r="A98" t="s">
        <v>448</v>
      </c>
      <c r="B98" s="27">
        <f t="shared" si="4"/>
        <v>9</v>
      </c>
      <c r="C98" s="27" t="str">
        <f t="shared" si="5"/>
        <v>Bokondji</v>
      </c>
      <c r="D98" s="27" t="str">
        <f t="shared" si="6"/>
        <v>Imama</v>
      </c>
      <c r="E98" s="27" t="str">
        <f t="shared" si="7"/>
        <v>Bokondji Imama</v>
      </c>
      <c r="F98" t="s">
        <v>928</v>
      </c>
      <c r="G98" t="s">
        <v>90</v>
      </c>
      <c r="H98" s="76">
        <v>706667</v>
      </c>
      <c r="I98" s="76">
        <v>706667</v>
      </c>
      <c r="J98" s="76">
        <v>690000</v>
      </c>
      <c r="K98" s="76">
        <v>740000</v>
      </c>
      <c r="L98" s="76" t="s">
        <v>8</v>
      </c>
      <c r="M98" s="76">
        <v>0</v>
      </c>
      <c r="N98" s="76">
        <v>0</v>
      </c>
    </row>
    <row r="99" spans="1:14" x14ac:dyDescent="0.25">
      <c r="A99" t="s">
        <v>463</v>
      </c>
      <c r="B99" s="27">
        <f t="shared" si="4"/>
        <v>6</v>
      </c>
      <c r="C99" s="27" t="str">
        <f t="shared" si="5"/>
        <v>Boris</v>
      </c>
      <c r="D99" s="27" t="str">
        <f t="shared" si="6"/>
        <v>Katchouk</v>
      </c>
      <c r="E99" s="27" t="str">
        <f t="shared" si="7"/>
        <v>Boris Katchouk</v>
      </c>
      <c r="F99" t="s">
        <v>935</v>
      </c>
      <c r="G99" t="s">
        <v>90</v>
      </c>
      <c r="H99" s="76">
        <v>925000</v>
      </c>
      <c r="I99" s="76">
        <v>925000</v>
      </c>
      <c r="J99" s="76">
        <v>925000</v>
      </c>
      <c r="K99" s="76">
        <v>925000</v>
      </c>
      <c r="L99" s="76" t="s">
        <v>8</v>
      </c>
      <c r="M99" s="76">
        <v>0</v>
      </c>
      <c r="N99" s="76">
        <v>0</v>
      </c>
    </row>
    <row r="100" spans="1:14" x14ac:dyDescent="0.25">
      <c r="A100" t="s">
        <v>732</v>
      </c>
      <c r="B100" s="27">
        <f t="shared" si="4"/>
        <v>5</v>
      </c>
      <c r="C100" s="27" t="str">
        <f t="shared" si="5"/>
        <v>Brad</v>
      </c>
      <c r="D100" s="27" t="str">
        <f t="shared" si="6"/>
        <v>Hunt</v>
      </c>
      <c r="E100" s="27" t="str">
        <f t="shared" si="7"/>
        <v>Brad Hunt</v>
      </c>
      <c r="F100" t="s">
        <v>957</v>
      </c>
      <c r="G100" t="s">
        <v>325</v>
      </c>
      <c r="H100" s="76">
        <v>650000</v>
      </c>
      <c r="I100" s="76">
        <v>0</v>
      </c>
      <c r="J100" s="76">
        <v>650000</v>
      </c>
      <c r="K100" s="76" t="s">
        <v>7</v>
      </c>
      <c r="L100" s="76">
        <v>0</v>
      </c>
      <c r="M100" s="76">
        <v>0</v>
      </c>
      <c r="N100" s="76">
        <v>0</v>
      </c>
    </row>
    <row r="101" spans="1:14" x14ac:dyDescent="0.25">
      <c r="A101" t="s">
        <v>509</v>
      </c>
      <c r="B101" s="27">
        <f t="shared" si="4"/>
        <v>5</v>
      </c>
      <c r="C101" s="27" t="str">
        <f t="shared" si="5"/>
        <v>Brad</v>
      </c>
      <c r="D101" s="27" t="str">
        <f t="shared" si="6"/>
        <v>Malone</v>
      </c>
      <c r="E101" s="27" t="str">
        <f t="shared" si="7"/>
        <v>Brad Malone</v>
      </c>
      <c r="F101" t="s">
        <v>936</v>
      </c>
      <c r="G101" t="s">
        <v>70</v>
      </c>
      <c r="H101" s="76">
        <v>650000</v>
      </c>
      <c r="I101" s="76">
        <v>0</v>
      </c>
      <c r="J101" s="76">
        <v>650000</v>
      </c>
      <c r="K101" s="76" t="s">
        <v>7</v>
      </c>
      <c r="L101" s="76">
        <v>0</v>
      </c>
      <c r="M101" s="76">
        <v>0</v>
      </c>
      <c r="N101" s="76">
        <v>0</v>
      </c>
    </row>
    <row r="102" spans="1:14" x14ac:dyDescent="0.25">
      <c r="A102" t="s">
        <v>234</v>
      </c>
      <c r="B102" s="27">
        <f t="shared" si="4"/>
        <v>5</v>
      </c>
      <c r="C102" s="27" t="str">
        <f t="shared" si="5"/>
        <v>Brad</v>
      </c>
      <c r="D102" s="27" t="str">
        <f t="shared" si="6"/>
        <v>Marchand</v>
      </c>
      <c r="E102" s="27" t="str">
        <f t="shared" si="7"/>
        <v>Brad Marchand</v>
      </c>
      <c r="F102" t="s">
        <v>946</v>
      </c>
      <c r="G102" t="s">
        <v>90</v>
      </c>
      <c r="H102" s="76">
        <v>6125000</v>
      </c>
      <c r="I102" s="76">
        <v>6125000</v>
      </c>
      <c r="J102" s="76">
        <v>8000000</v>
      </c>
      <c r="K102" s="76">
        <v>7500000</v>
      </c>
      <c r="L102" s="76">
        <v>5000000</v>
      </c>
      <c r="M102" s="76">
        <v>6500000</v>
      </c>
      <c r="N102" s="76">
        <v>5000000</v>
      </c>
    </row>
    <row r="103" spans="1:14" x14ac:dyDescent="0.25">
      <c r="A103" t="s">
        <v>272</v>
      </c>
      <c r="B103" s="27">
        <f t="shared" si="4"/>
        <v>7</v>
      </c>
      <c r="C103" s="27" t="str">
        <f t="shared" si="5"/>
        <v>Braden</v>
      </c>
      <c r="D103" s="27" t="str">
        <f t="shared" si="6"/>
        <v>Holtby</v>
      </c>
      <c r="E103" s="27" t="str">
        <f t="shared" si="7"/>
        <v>Braden Holtby</v>
      </c>
      <c r="F103" t="s">
        <v>929</v>
      </c>
      <c r="G103" t="s">
        <v>121</v>
      </c>
      <c r="H103" s="76">
        <v>6100000</v>
      </c>
      <c r="I103" s="76">
        <v>6100000</v>
      </c>
      <c r="J103" s="76">
        <v>5000000</v>
      </c>
      <c r="K103" s="76">
        <v>5000000</v>
      </c>
      <c r="L103" s="76" t="s">
        <v>7</v>
      </c>
      <c r="M103" s="76">
        <v>0</v>
      </c>
      <c r="N103" s="76">
        <v>0</v>
      </c>
    </row>
    <row r="104" spans="1:14" x14ac:dyDescent="0.25">
      <c r="A104" t="s">
        <v>893</v>
      </c>
      <c r="B104" s="27">
        <f t="shared" si="4"/>
        <v>8</v>
      </c>
      <c r="C104" s="27" t="str">
        <f t="shared" si="5"/>
        <v>Brandon</v>
      </c>
      <c r="D104" s="27" t="str">
        <f t="shared" si="6"/>
        <v>Baddock</v>
      </c>
      <c r="E104" s="27" t="str">
        <f t="shared" si="7"/>
        <v>Brandon Baddock</v>
      </c>
      <c r="F104" t="s">
        <v>954</v>
      </c>
      <c r="G104" t="s">
        <v>90</v>
      </c>
      <c r="H104" s="76">
        <v>673333</v>
      </c>
      <c r="I104" s="76">
        <v>0</v>
      </c>
      <c r="J104" s="76">
        <v>700000</v>
      </c>
      <c r="K104" s="76" t="s">
        <v>8</v>
      </c>
      <c r="L104" s="76">
        <v>0</v>
      </c>
      <c r="M104" s="76">
        <v>0</v>
      </c>
      <c r="N104" s="76">
        <v>0</v>
      </c>
    </row>
    <row r="105" spans="1:14" x14ac:dyDescent="0.25">
      <c r="A105" t="s">
        <v>483</v>
      </c>
      <c r="B105" s="27">
        <f t="shared" si="4"/>
        <v>8</v>
      </c>
      <c r="C105" s="27" t="str">
        <f t="shared" si="5"/>
        <v>Brandon</v>
      </c>
      <c r="D105" s="27" t="str">
        <f t="shared" si="6"/>
        <v>Carlo</v>
      </c>
      <c r="E105" s="27" t="str">
        <f t="shared" si="7"/>
        <v>Brandon Carlo</v>
      </c>
      <c r="F105" t="s">
        <v>946</v>
      </c>
      <c r="G105" t="s">
        <v>324</v>
      </c>
      <c r="H105" s="76">
        <v>894167</v>
      </c>
      <c r="I105" s="76">
        <v>0</v>
      </c>
      <c r="J105" s="76">
        <v>832500</v>
      </c>
      <c r="K105" s="76" t="s">
        <v>8</v>
      </c>
      <c r="L105" s="76">
        <v>0</v>
      </c>
      <c r="M105" s="76">
        <v>0</v>
      </c>
      <c r="N105" s="76">
        <v>0</v>
      </c>
    </row>
    <row r="106" spans="1:14" x14ac:dyDescent="0.25">
      <c r="A106" t="s">
        <v>568</v>
      </c>
      <c r="B106" s="27">
        <f t="shared" si="4"/>
        <v>8</v>
      </c>
      <c r="C106" s="27" t="str">
        <f t="shared" si="5"/>
        <v>Brandon</v>
      </c>
      <c r="D106" s="27" t="str">
        <f t="shared" si="6"/>
        <v>Dubinsky</v>
      </c>
      <c r="E106" s="27" t="str">
        <f t="shared" si="7"/>
        <v>Brandon Dubinsky</v>
      </c>
      <c r="F106" t="s">
        <v>944</v>
      </c>
      <c r="G106" t="s">
        <v>70</v>
      </c>
      <c r="H106" s="76">
        <v>5850000</v>
      </c>
      <c r="I106" s="76">
        <v>5850000</v>
      </c>
      <c r="J106" s="76">
        <v>5850000</v>
      </c>
      <c r="K106" s="76">
        <v>5850000</v>
      </c>
      <c r="L106" s="76">
        <v>5850000</v>
      </c>
      <c r="M106" s="76" t="s">
        <v>7</v>
      </c>
      <c r="N106" s="76">
        <v>0</v>
      </c>
    </row>
    <row r="107" spans="1:14" x14ac:dyDescent="0.25">
      <c r="A107" t="s">
        <v>889</v>
      </c>
      <c r="B107" s="27">
        <f t="shared" si="4"/>
        <v>8</v>
      </c>
      <c r="C107" s="27" t="str">
        <f t="shared" si="5"/>
        <v>Brandon</v>
      </c>
      <c r="D107" s="27" t="str">
        <f t="shared" si="6"/>
        <v>Gignac</v>
      </c>
      <c r="E107" s="27" t="str">
        <f t="shared" si="7"/>
        <v>Brandon Gignac</v>
      </c>
      <c r="F107" t="s">
        <v>954</v>
      </c>
      <c r="G107" t="s">
        <v>70</v>
      </c>
      <c r="H107" s="76">
        <v>925000</v>
      </c>
      <c r="I107" s="76">
        <v>0</v>
      </c>
      <c r="J107" s="76">
        <v>742500</v>
      </c>
      <c r="K107" s="76" t="s">
        <v>8</v>
      </c>
      <c r="L107" s="76">
        <v>0</v>
      </c>
      <c r="M107" s="76">
        <v>0</v>
      </c>
      <c r="N107" s="76">
        <v>0</v>
      </c>
    </row>
    <row r="108" spans="1:14" x14ac:dyDescent="0.25">
      <c r="A108" t="s">
        <v>602</v>
      </c>
      <c r="B108" s="27">
        <f t="shared" si="4"/>
        <v>8</v>
      </c>
      <c r="C108" s="27" t="str">
        <f t="shared" si="5"/>
        <v>Brandon</v>
      </c>
      <c r="D108" s="27" t="str">
        <f t="shared" si="6"/>
        <v>Halverson</v>
      </c>
      <c r="E108" s="27" t="str">
        <f t="shared" si="7"/>
        <v>Brandon Halverson</v>
      </c>
      <c r="F108" t="s">
        <v>934</v>
      </c>
      <c r="G108" t="s">
        <v>121</v>
      </c>
      <c r="H108" s="76">
        <v>894167</v>
      </c>
      <c r="I108" s="76">
        <v>0</v>
      </c>
      <c r="J108" s="76">
        <v>832500</v>
      </c>
      <c r="K108" s="76" t="s">
        <v>8</v>
      </c>
      <c r="L108" s="76">
        <v>0</v>
      </c>
      <c r="M108" s="76">
        <v>0</v>
      </c>
      <c r="N108" s="76">
        <v>0</v>
      </c>
    </row>
    <row r="109" spans="1:14" x14ac:dyDescent="0.25">
      <c r="A109" t="s">
        <v>245</v>
      </c>
      <c r="B109" s="27">
        <f t="shared" si="4"/>
        <v>8</v>
      </c>
      <c r="C109" s="27" t="str">
        <f t="shared" si="5"/>
        <v>Brandon</v>
      </c>
      <c r="D109" s="27" t="str">
        <f t="shared" si="6"/>
        <v>Saad</v>
      </c>
      <c r="E109" s="27" t="str">
        <f t="shared" si="7"/>
        <v>Brandon Saad</v>
      </c>
      <c r="F109" t="s">
        <v>927</v>
      </c>
      <c r="G109" t="s">
        <v>90</v>
      </c>
      <c r="H109" s="76">
        <v>6000000</v>
      </c>
      <c r="I109" s="76">
        <v>6000000</v>
      </c>
      <c r="J109" s="76">
        <v>6750000</v>
      </c>
      <c r="K109" s="76">
        <v>6750000</v>
      </c>
      <c r="L109" s="76">
        <v>6500000</v>
      </c>
      <c r="M109" s="76" t="s">
        <v>7</v>
      </c>
      <c r="N109" s="76">
        <v>0</v>
      </c>
    </row>
    <row r="110" spans="1:14" x14ac:dyDescent="0.25">
      <c r="A110" t="s">
        <v>742</v>
      </c>
      <c r="B110" s="27">
        <f t="shared" si="4"/>
        <v>8</v>
      </c>
      <c r="C110" s="27" t="str">
        <f t="shared" si="5"/>
        <v>Brandon</v>
      </c>
      <c r="D110" s="27" t="str">
        <f t="shared" si="6"/>
        <v>Sutter</v>
      </c>
      <c r="E110" s="27" t="str">
        <f t="shared" si="7"/>
        <v>Brandon Sutter</v>
      </c>
      <c r="F110" t="s">
        <v>953</v>
      </c>
      <c r="G110" t="s">
        <v>70</v>
      </c>
      <c r="H110" s="76">
        <v>4375000</v>
      </c>
      <c r="I110" s="76">
        <v>4375000</v>
      </c>
      <c r="J110" s="76">
        <v>4375000</v>
      </c>
      <c r="K110" s="76">
        <v>4500000</v>
      </c>
      <c r="L110" s="76">
        <v>4500000</v>
      </c>
      <c r="M110" s="76" t="s">
        <v>7</v>
      </c>
      <c r="N110" s="76">
        <v>0</v>
      </c>
    </row>
    <row r="111" spans="1:14" x14ac:dyDescent="0.25">
      <c r="A111" t="s">
        <v>261</v>
      </c>
      <c r="B111" s="27">
        <f t="shared" si="4"/>
        <v>8</v>
      </c>
      <c r="C111" s="27" t="str">
        <f t="shared" si="5"/>
        <v>Brayden</v>
      </c>
      <c r="D111" s="27" t="str">
        <f t="shared" si="6"/>
        <v>Point</v>
      </c>
      <c r="E111" s="27" t="str">
        <f t="shared" si="7"/>
        <v>Brayden Point</v>
      </c>
      <c r="F111" t="s">
        <v>935</v>
      </c>
      <c r="G111" t="s">
        <v>70</v>
      </c>
      <c r="H111" s="76">
        <v>894167</v>
      </c>
      <c r="I111" s="76">
        <v>0</v>
      </c>
      <c r="J111" s="76">
        <v>650000</v>
      </c>
      <c r="K111" s="76" t="s">
        <v>8</v>
      </c>
      <c r="L111" s="76">
        <v>0</v>
      </c>
      <c r="M111" s="76">
        <v>0</v>
      </c>
      <c r="N111" s="76">
        <v>0</v>
      </c>
    </row>
    <row r="112" spans="1:14" x14ac:dyDescent="0.25">
      <c r="A112" t="s">
        <v>184</v>
      </c>
      <c r="B112" s="27">
        <f t="shared" si="4"/>
        <v>8</v>
      </c>
      <c r="C112" s="27" t="str">
        <f t="shared" si="5"/>
        <v>Brayden</v>
      </c>
      <c r="D112" s="27" t="str">
        <f t="shared" si="6"/>
        <v>Schenn</v>
      </c>
      <c r="E112" s="27" t="str">
        <f t="shared" si="7"/>
        <v>Brayden Schenn</v>
      </c>
      <c r="F112" t="s">
        <v>942</v>
      </c>
      <c r="G112" t="s">
        <v>70</v>
      </c>
      <c r="H112" s="76">
        <v>5125000</v>
      </c>
      <c r="I112" s="76">
        <v>5125000</v>
      </c>
      <c r="J112" s="76">
        <v>5000000</v>
      </c>
      <c r="K112" s="76">
        <v>4500000</v>
      </c>
      <c r="L112" s="76" t="s">
        <v>7</v>
      </c>
      <c r="M112" s="76">
        <v>0</v>
      </c>
      <c r="N112" s="76">
        <v>0</v>
      </c>
    </row>
    <row r="113" spans="1:14" x14ac:dyDescent="0.25">
      <c r="A113" t="s">
        <v>459</v>
      </c>
      <c r="B113" s="27">
        <f t="shared" si="4"/>
        <v>8</v>
      </c>
      <c r="C113" s="27" t="str">
        <f t="shared" si="5"/>
        <v>Braydon</v>
      </c>
      <c r="D113" s="27" t="str">
        <f t="shared" si="6"/>
        <v>Coburn</v>
      </c>
      <c r="E113" s="27" t="str">
        <f t="shared" si="7"/>
        <v>Braydon Coburn</v>
      </c>
      <c r="F113" t="s">
        <v>935</v>
      </c>
      <c r="G113" t="s">
        <v>325</v>
      </c>
      <c r="H113" s="76">
        <v>3700000</v>
      </c>
      <c r="I113" s="76">
        <v>0</v>
      </c>
      <c r="J113" s="76">
        <v>3700000</v>
      </c>
      <c r="K113" s="76" t="s">
        <v>7</v>
      </c>
      <c r="L113" s="76">
        <v>0</v>
      </c>
      <c r="M113" s="76">
        <v>0</v>
      </c>
      <c r="N113" s="76">
        <v>0</v>
      </c>
    </row>
    <row r="114" spans="1:14" x14ac:dyDescent="0.25">
      <c r="A114" t="s">
        <v>1018</v>
      </c>
      <c r="B114" s="27">
        <f t="shared" si="4"/>
        <v>8</v>
      </c>
      <c r="C114" s="27" t="str">
        <f t="shared" si="5"/>
        <v>Brendan</v>
      </c>
      <c r="D114" s="27" t="str">
        <f t="shared" si="6"/>
        <v>Gallagher</v>
      </c>
      <c r="E114" s="27" t="str">
        <f t="shared" si="7"/>
        <v>Brendan Gallagher</v>
      </c>
      <c r="F114" t="s">
        <v>939</v>
      </c>
      <c r="G114" t="s">
        <v>85</v>
      </c>
      <c r="H114" s="76">
        <v>3750000</v>
      </c>
      <c r="I114" s="76">
        <v>3750000</v>
      </c>
      <c r="J114" s="76">
        <v>3000000</v>
      </c>
      <c r="K114" s="76">
        <v>4000000</v>
      </c>
      <c r="L114" s="76">
        <v>2750000</v>
      </c>
      <c r="M114" s="76" t="s">
        <v>7</v>
      </c>
      <c r="N114" s="76">
        <v>0</v>
      </c>
    </row>
    <row r="115" spans="1:14" x14ac:dyDescent="0.25">
      <c r="A115" t="s">
        <v>746</v>
      </c>
      <c r="B115" s="27">
        <f t="shared" si="4"/>
        <v>8</v>
      </c>
      <c r="C115" s="27" t="str">
        <f t="shared" si="5"/>
        <v>Brendan</v>
      </c>
      <c r="D115" s="27" t="str">
        <f t="shared" si="6"/>
        <v>Gaunce</v>
      </c>
      <c r="E115" s="27" t="str">
        <f t="shared" si="7"/>
        <v>Brendan Gaunce</v>
      </c>
      <c r="F115" t="s">
        <v>953</v>
      </c>
      <c r="G115" t="s">
        <v>70</v>
      </c>
      <c r="H115" s="76">
        <v>750000</v>
      </c>
      <c r="I115" s="76">
        <v>0</v>
      </c>
      <c r="J115" s="76">
        <v>800000</v>
      </c>
      <c r="K115" s="76" t="s">
        <v>8</v>
      </c>
      <c r="L115" s="76">
        <v>0</v>
      </c>
      <c r="M115" s="76">
        <v>0</v>
      </c>
      <c r="N115" s="76">
        <v>0</v>
      </c>
    </row>
    <row r="116" spans="1:14" x14ac:dyDescent="0.25">
      <c r="A116" t="s">
        <v>672</v>
      </c>
      <c r="B116" s="27">
        <f t="shared" si="4"/>
        <v>8</v>
      </c>
      <c r="C116" s="27" t="str">
        <f t="shared" si="5"/>
        <v>Brendan</v>
      </c>
      <c r="D116" s="27" t="str">
        <f t="shared" si="6"/>
        <v>Guhle</v>
      </c>
      <c r="E116" s="27" t="str">
        <f t="shared" si="7"/>
        <v>Brendan Guhle</v>
      </c>
      <c r="F116" t="s">
        <v>955</v>
      </c>
      <c r="G116" t="s">
        <v>325</v>
      </c>
      <c r="H116" s="76">
        <v>863333</v>
      </c>
      <c r="I116" s="76">
        <v>863333</v>
      </c>
      <c r="J116" s="76">
        <v>650000</v>
      </c>
      <c r="K116" s="76">
        <v>700000</v>
      </c>
      <c r="L116" s="76" t="s">
        <v>8</v>
      </c>
      <c r="M116" s="76">
        <v>0</v>
      </c>
      <c r="N116" s="76">
        <v>0</v>
      </c>
    </row>
    <row r="117" spans="1:14" x14ac:dyDescent="0.25">
      <c r="A117" t="s">
        <v>747</v>
      </c>
      <c r="B117" s="27">
        <f t="shared" si="4"/>
        <v>8</v>
      </c>
      <c r="C117" s="27" t="str">
        <f t="shared" si="5"/>
        <v>Brendan</v>
      </c>
      <c r="D117" s="27" t="str">
        <f t="shared" si="6"/>
        <v>Leipsic</v>
      </c>
      <c r="E117" s="27" t="str">
        <f t="shared" si="7"/>
        <v>Brendan Leipsic</v>
      </c>
      <c r="F117" t="s">
        <v>953</v>
      </c>
      <c r="G117" t="s">
        <v>90</v>
      </c>
      <c r="H117" s="76">
        <v>650000</v>
      </c>
      <c r="I117" s="76">
        <v>0</v>
      </c>
      <c r="J117" s="76">
        <v>650000</v>
      </c>
      <c r="K117" s="76" t="s">
        <v>8</v>
      </c>
      <c r="L117" s="76">
        <v>0</v>
      </c>
      <c r="M117" s="76">
        <v>0</v>
      </c>
      <c r="N117" s="76">
        <v>0</v>
      </c>
    </row>
    <row r="118" spans="1:14" x14ac:dyDescent="0.25">
      <c r="A118" t="s">
        <v>795</v>
      </c>
      <c r="B118" s="27">
        <f t="shared" si="4"/>
        <v>8</v>
      </c>
      <c r="C118" s="27" t="str">
        <f t="shared" si="5"/>
        <v>Brendan</v>
      </c>
      <c r="D118" s="27" t="str">
        <f t="shared" si="6"/>
        <v>Lemieux</v>
      </c>
      <c r="E118" s="27" t="str">
        <f t="shared" si="7"/>
        <v>Brendan Lemieux</v>
      </c>
      <c r="F118" t="s">
        <v>940</v>
      </c>
      <c r="G118" t="s">
        <v>90</v>
      </c>
      <c r="H118" s="76">
        <v>1039169</v>
      </c>
      <c r="I118" s="76">
        <v>0</v>
      </c>
      <c r="J118" s="76">
        <v>832500</v>
      </c>
      <c r="K118" s="76" t="s">
        <v>8</v>
      </c>
      <c r="L118" s="76">
        <v>0</v>
      </c>
      <c r="M118" s="76">
        <v>0</v>
      </c>
      <c r="N118" s="76">
        <v>0</v>
      </c>
    </row>
    <row r="119" spans="1:14" x14ac:dyDescent="0.25">
      <c r="A119" t="s">
        <v>767</v>
      </c>
      <c r="B119" s="27">
        <f t="shared" si="4"/>
        <v>8</v>
      </c>
      <c r="C119" s="27" t="str">
        <f t="shared" si="5"/>
        <v>Brendan</v>
      </c>
      <c r="D119" s="27" t="str">
        <f t="shared" si="6"/>
        <v>Perlini</v>
      </c>
      <c r="E119" s="27" t="str">
        <f t="shared" si="7"/>
        <v>Brendan Perlini</v>
      </c>
      <c r="F119" t="s">
        <v>948</v>
      </c>
      <c r="G119" t="s">
        <v>90</v>
      </c>
      <c r="H119" s="76">
        <v>1363330</v>
      </c>
      <c r="I119" s="76">
        <v>0</v>
      </c>
      <c r="J119" s="76">
        <v>832500</v>
      </c>
      <c r="K119" s="76" t="s">
        <v>8</v>
      </c>
      <c r="L119" s="76">
        <v>0</v>
      </c>
      <c r="M119" s="76">
        <v>0</v>
      </c>
      <c r="N119" s="76">
        <v>0</v>
      </c>
    </row>
    <row r="120" spans="1:14" x14ac:dyDescent="0.25">
      <c r="A120" t="s">
        <v>595</v>
      </c>
      <c r="B120" s="27">
        <f t="shared" si="4"/>
        <v>8</v>
      </c>
      <c r="C120" s="27" t="str">
        <f t="shared" si="5"/>
        <v>Brendan</v>
      </c>
      <c r="D120" s="27" t="str">
        <f t="shared" si="6"/>
        <v>Smith</v>
      </c>
      <c r="E120" s="27" t="str">
        <f t="shared" si="7"/>
        <v>Brendan Smith</v>
      </c>
      <c r="F120" t="s">
        <v>934</v>
      </c>
      <c r="G120" t="s">
        <v>325</v>
      </c>
      <c r="H120" s="76">
        <v>4350000</v>
      </c>
      <c r="I120" s="76">
        <v>4350000</v>
      </c>
      <c r="J120" s="76">
        <v>4525000</v>
      </c>
      <c r="K120" s="76">
        <v>4525000</v>
      </c>
      <c r="L120" s="76">
        <v>3350000</v>
      </c>
      <c r="M120" s="76" t="s">
        <v>7</v>
      </c>
      <c r="N120" s="76">
        <v>0</v>
      </c>
    </row>
    <row r="121" spans="1:14" x14ac:dyDescent="0.25">
      <c r="A121" t="s">
        <v>516</v>
      </c>
      <c r="B121" s="27">
        <f t="shared" si="4"/>
        <v>8</v>
      </c>
      <c r="C121" s="27" t="str">
        <f t="shared" si="5"/>
        <v>Brenden</v>
      </c>
      <c r="D121" s="27" t="str">
        <f t="shared" si="6"/>
        <v>Dillon</v>
      </c>
      <c r="E121" s="27" t="str">
        <f t="shared" si="7"/>
        <v>Brenden Dillon</v>
      </c>
      <c r="F121" t="s">
        <v>938</v>
      </c>
      <c r="G121" t="s">
        <v>325</v>
      </c>
      <c r="H121" s="76">
        <v>3270000</v>
      </c>
      <c r="I121" s="76">
        <v>3270000</v>
      </c>
      <c r="J121" s="76">
        <v>3900000</v>
      </c>
      <c r="K121" s="76">
        <v>3900000</v>
      </c>
      <c r="L121" s="76" t="s">
        <v>7</v>
      </c>
      <c r="M121" s="76">
        <v>0</v>
      </c>
      <c r="N121" s="76">
        <v>0</v>
      </c>
    </row>
    <row r="122" spans="1:14" x14ac:dyDescent="0.25">
      <c r="A122" t="s">
        <v>408</v>
      </c>
      <c r="B122" s="27">
        <f t="shared" si="4"/>
        <v>8</v>
      </c>
      <c r="C122" s="27" t="str">
        <f t="shared" si="5"/>
        <v>Brennan</v>
      </c>
      <c r="D122" s="27" t="str">
        <f t="shared" si="6"/>
        <v>Menell</v>
      </c>
      <c r="E122" s="27" t="str">
        <f t="shared" si="7"/>
        <v>Brennan Menell</v>
      </c>
      <c r="F122" t="s">
        <v>941</v>
      </c>
      <c r="G122" t="s">
        <v>79</v>
      </c>
      <c r="H122" s="76">
        <v>716667</v>
      </c>
      <c r="I122" s="76">
        <v>716667</v>
      </c>
      <c r="J122" s="76">
        <v>700000</v>
      </c>
      <c r="K122" s="76">
        <v>750000</v>
      </c>
      <c r="L122" s="76" t="s">
        <v>8</v>
      </c>
      <c r="M122" s="76">
        <v>0</v>
      </c>
      <c r="N122" s="76">
        <v>0</v>
      </c>
    </row>
    <row r="123" spans="1:14" x14ac:dyDescent="0.25">
      <c r="A123" t="s">
        <v>208</v>
      </c>
      <c r="B123" s="27">
        <f t="shared" si="4"/>
        <v>6</v>
      </c>
      <c r="C123" s="27" t="str">
        <f t="shared" si="5"/>
        <v>Brent</v>
      </c>
      <c r="D123" s="27" t="str">
        <f t="shared" si="6"/>
        <v>Burns</v>
      </c>
      <c r="E123" s="27" t="str">
        <f t="shared" si="7"/>
        <v>Brent Burns</v>
      </c>
      <c r="F123" t="s">
        <v>938</v>
      </c>
      <c r="G123" t="s">
        <v>324</v>
      </c>
      <c r="H123" s="76">
        <v>8000000</v>
      </c>
      <c r="I123" s="76">
        <v>8000000</v>
      </c>
      <c r="J123" s="76">
        <v>10000000</v>
      </c>
      <c r="K123" s="76">
        <v>10000000</v>
      </c>
      <c r="L123" s="76">
        <v>10000000</v>
      </c>
      <c r="M123" s="76">
        <v>7500000</v>
      </c>
      <c r="N123" s="76">
        <v>6500000</v>
      </c>
    </row>
    <row r="124" spans="1:14" x14ac:dyDescent="0.25">
      <c r="A124" t="s">
        <v>973</v>
      </c>
      <c r="B124" s="27">
        <f t="shared" si="4"/>
        <v>6</v>
      </c>
      <c r="C124" s="27" t="str">
        <f t="shared" si="5"/>
        <v>Brent</v>
      </c>
      <c r="D124" s="27" t="str">
        <f t="shared" si="6"/>
        <v>Seabrook</v>
      </c>
      <c r="E124" s="27" t="str">
        <f t="shared" si="7"/>
        <v>Brent Seabrook</v>
      </c>
      <c r="F124" t="s">
        <v>927</v>
      </c>
      <c r="G124" t="s">
        <v>324</v>
      </c>
      <c r="H124" s="76">
        <v>6875000</v>
      </c>
      <c r="I124" s="76">
        <v>6875000</v>
      </c>
      <c r="J124" s="76">
        <v>9000000</v>
      </c>
      <c r="K124" s="76">
        <v>7500000</v>
      </c>
      <c r="L124" s="76">
        <v>5000000</v>
      </c>
      <c r="M124" s="76">
        <v>6000000</v>
      </c>
      <c r="N124" s="76">
        <v>5000000</v>
      </c>
    </row>
    <row r="125" spans="1:14" x14ac:dyDescent="0.25">
      <c r="A125" t="s">
        <v>380</v>
      </c>
      <c r="B125" s="27">
        <f t="shared" si="4"/>
        <v>6</v>
      </c>
      <c r="C125" s="27" t="str">
        <f t="shared" si="5"/>
        <v>Brett</v>
      </c>
      <c r="D125" s="27" t="str">
        <f t="shared" si="6"/>
        <v>Connolly</v>
      </c>
      <c r="E125" s="27" t="str">
        <f t="shared" si="7"/>
        <v>Brett Connolly</v>
      </c>
      <c r="F125" t="s">
        <v>929</v>
      </c>
      <c r="G125" t="s">
        <v>85</v>
      </c>
      <c r="H125" s="76">
        <v>1500000</v>
      </c>
      <c r="I125" s="76">
        <v>0</v>
      </c>
      <c r="J125" s="76">
        <v>1500000</v>
      </c>
      <c r="K125" s="76" t="s">
        <v>7</v>
      </c>
      <c r="L125" s="76">
        <v>0</v>
      </c>
      <c r="M125" s="76">
        <v>0</v>
      </c>
      <c r="N125" s="76">
        <v>0</v>
      </c>
    </row>
    <row r="126" spans="1:14" x14ac:dyDescent="0.25">
      <c r="A126" t="s">
        <v>722</v>
      </c>
      <c r="B126" s="27">
        <f t="shared" si="4"/>
        <v>6</v>
      </c>
      <c r="C126" s="27" t="str">
        <f t="shared" si="5"/>
        <v>Brett</v>
      </c>
      <c r="D126" s="27" t="str">
        <f t="shared" si="6"/>
        <v>Lernout</v>
      </c>
      <c r="E126" s="27" t="str">
        <f t="shared" si="7"/>
        <v>Brett Lernout</v>
      </c>
      <c r="F126" t="s">
        <v>939</v>
      </c>
      <c r="G126" t="s">
        <v>324</v>
      </c>
      <c r="H126" s="76">
        <v>825000</v>
      </c>
      <c r="I126" s="76">
        <v>0</v>
      </c>
      <c r="J126" s="76">
        <v>650000</v>
      </c>
      <c r="K126" s="76" t="s">
        <v>8</v>
      </c>
      <c r="L126" s="76">
        <v>0</v>
      </c>
      <c r="M126" s="76">
        <v>0</v>
      </c>
      <c r="N126" s="76">
        <v>0</v>
      </c>
    </row>
    <row r="127" spans="1:14" x14ac:dyDescent="0.25">
      <c r="A127" t="s">
        <v>691</v>
      </c>
      <c r="B127" s="27">
        <f t="shared" si="4"/>
        <v>6</v>
      </c>
      <c r="C127" s="27" t="str">
        <f t="shared" si="5"/>
        <v>Brett</v>
      </c>
      <c r="D127" s="27" t="str">
        <f t="shared" si="6"/>
        <v>Pollock</v>
      </c>
      <c r="E127" s="27" t="str">
        <f t="shared" si="7"/>
        <v>Brett Pollock</v>
      </c>
      <c r="F127" t="s">
        <v>947</v>
      </c>
      <c r="G127" t="s">
        <v>70</v>
      </c>
      <c r="H127" s="76">
        <v>894167</v>
      </c>
      <c r="I127" s="76">
        <v>0</v>
      </c>
      <c r="J127" s="76">
        <v>700000</v>
      </c>
      <c r="K127" s="76" t="s">
        <v>8</v>
      </c>
      <c r="L127" s="76">
        <v>0</v>
      </c>
      <c r="M127" s="76">
        <v>0</v>
      </c>
      <c r="N127" s="76">
        <v>0</v>
      </c>
    </row>
    <row r="128" spans="1:14" x14ac:dyDescent="0.25">
      <c r="A128" t="s">
        <v>533</v>
      </c>
      <c r="B128" s="27">
        <f t="shared" si="4"/>
        <v>6</v>
      </c>
      <c r="C128" s="27" t="str">
        <f t="shared" si="5"/>
        <v>Brett</v>
      </c>
      <c r="D128" s="27" t="str">
        <f t="shared" si="6"/>
        <v>Ritchie</v>
      </c>
      <c r="E128" s="27" t="str">
        <f t="shared" si="7"/>
        <v>Brett Ritchie</v>
      </c>
      <c r="F128" t="s">
        <v>931</v>
      </c>
      <c r="G128" t="s">
        <v>85</v>
      </c>
      <c r="H128" s="76">
        <v>1750000</v>
      </c>
      <c r="I128" s="76">
        <v>0</v>
      </c>
      <c r="J128" s="76">
        <v>1800000</v>
      </c>
      <c r="K128" s="76" t="s">
        <v>8</v>
      </c>
      <c r="L128" s="76">
        <v>0</v>
      </c>
      <c r="M128" s="76">
        <v>0</v>
      </c>
      <c r="N128" s="76">
        <v>0</v>
      </c>
    </row>
    <row r="129" spans="1:14" x14ac:dyDescent="0.25">
      <c r="A129" t="s">
        <v>874</v>
      </c>
      <c r="B129" s="27">
        <f t="shared" si="4"/>
        <v>6</v>
      </c>
      <c r="C129" s="27" t="str">
        <f t="shared" si="5"/>
        <v>Brian</v>
      </c>
      <c r="D129" s="27" t="str">
        <f t="shared" si="6"/>
        <v>Boyle</v>
      </c>
      <c r="E129" s="27" t="str">
        <f t="shared" si="7"/>
        <v>Brian Boyle</v>
      </c>
      <c r="F129" t="s">
        <v>954</v>
      </c>
      <c r="G129" t="s">
        <v>70</v>
      </c>
      <c r="H129" s="76">
        <v>2750000</v>
      </c>
      <c r="I129" s="76">
        <v>0</v>
      </c>
      <c r="J129" s="76">
        <v>2500000</v>
      </c>
      <c r="K129" s="76" t="s">
        <v>7</v>
      </c>
      <c r="L129" s="76">
        <v>0</v>
      </c>
      <c r="M129" s="76">
        <v>0</v>
      </c>
      <c r="N129" s="76">
        <v>0</v>
      </c>
    </row>
    <row r="130" spans="1:14" x14ac:dyDescent="0.25">
      <c r="A130" t="s">
        <v>367</v>
      </c>
      <c r="B130" s="27">
        <f t="shared" si="4"/>
        <v>6</v>
      </c>
      <c r="C130" s="27" t="str">
        <f t="shared" si="5"/>
        <v>Brian</v>
      </c>
      <c r="D130" s="27" t="str">
        <f t="shared" si="6"/>
        <v>Dumoulin</v>
      </c>
      <c r="E130" s="27" t="str">
        <f t="shared" si="7"/>
        <v>Brian Dumoulin</v>
      </c>
      <c r="F130" t="s">
        <v>930</v>
      </c>
      <c r="G130" t="s">
        <v>325</v>
      </c>
      <c r="H130" s="76">
        <v>4099999</v>
      </c>
      <c r="I130" s="76">
        <v>4099999</v>
      </c>
      <c r="J130" s="76">
        <v>4099999</v>
      </c>
      <c r="K130" s="76">
        <v>4099999</v>
      </c>
      <c r="L130" s="76">
        <v>4099999</v>
      </c>
      <c r="M130" s="76">
        <v>4099999</v>
      </c>
      <c r="N130" s="76">
        <v>4099999</v>
      </c>
    </row>
    <row r="131" spans="1:14" x14ac:dyDescent="0.25">
      <c r="A131" t="s">
        <v>810</v>
      </c>
      <c r="B131" s="27">
        <f t="shared" ref="B131:B194" si="8">SEARCH(" ",A131,1)</f>
        <v>6</v>
      </c>
      <c r="C131" s="27" t="str">
        <f t="shared" ref="C131:C194" si="9">LEFT(A131,B131-1)</f>
        <v>Brian</v>
      </c>
      <c r="D131" s="27" t="str">
        <f t="shared" ref="D131:D194" si="10">MID(A131,B131+1,LEN(A131)-B131)</f>
        <v>Elliott</v>
      </c>
      <c r="E131" s="27" t="str">
        <f t="shared" ref="E131:E194" si="11">C131&amp;" "&amp;D131</f>
        <v>Brian Elliott</v>
      </c>
      <c r="F131" t="s">
        <v>937</v>
      </c>
      <c r="G131" t="s">
        <v>121</v>
      </c>
      <c r="H131" s="76">
        <v>2750000</v>
      </c>
      <c r="I131" s="76">
        <v>0</v>
      </c>
      <c r="J131" s="76">
        <v>3000000</v>
      </c>
      <c r="K131" s="76" t="s">
        <v>7</v>
      </c>
      <c r="L131" s="76">
        <v>0</v>
      </c>
      <c r="M131" s="76">
        <v>0</v>
      </c>
      <c r="N131" s="76">
        <v>0</v>
      </c>
    </row>
    <row r="132" spans="1:14" x14ac:dyDescent="0.25">
      <c r="A132" t="s">
        <v>343</v>
      </c>
      <c r="B132" s="27">
        <f t="shared" si="8"/>
        <v>6</v>
      </c>
      <c r="C132" s="27" t="str">
        <f t="shared" si="9"/>
        <v>Brian</v>
      </c>
      <c r="D132" s="27" t="str">
        <f t="shared" si="10"/>
        <v>Lashoff</v>
      </c>
      <c r="E132" s="27" t="str">
        <f t="shared" si="11"/>
        <v>Brian Lashoff</v>
      </c>
      <c r="F132" t="s">
        <v>951</v>
      </c>
      <c r="G132" t="s">
        <v>79</v>
      </c>
      <c r="H132" s="76">
        <v>650000</v>
      </c>
      <c r="I132" s="76">
        <v>0</v>
      </c>
      <c r="J132" s="76">
        <v>650000</v>
      </c>
      <c r="K132" s="76" t="s">
        <v>7</v>
      </c>
      <c r="L132" s="76">
        <v>0</v>
      </c>
      <c r="M132" s="76">
        <v>0</v>
      </c>
      <c r="N132" s="76">
        <v>0</v>
      </c>
    </row>
    <row r="133" spans="1:14" x14ac:dyDescent="0.25">
      <c r="A133" t="s">
        <v>244</v>
      </c>
      <c r="B133" s="27">
        <f t="shared" si="8"/>
        <v>6</v>
      </c>
      <c r="C133" s="27" t="str">
        <f t="shared" si="9"/>
        <v>Brock</v>
      </c>
      <c r="D133" s="27" t="str">
        <f t="shared" si="10"/>
        <v>Boeser</v>
      </c>
      <c r="E133" s="27" t="str">
        <f t="shared" si="11"/>
        <v>Brock Boeser</v>
      </c>
      <c r="F133" t="s">
        <v>953</v>
      </c>
      <c r="G133" t="s">
        <v>85</v>
      </c>
      <c r="H133" s="76">
        <v>1491670</v>
      </c>
      <c r="I133" s="76">
        <v>0</v>
      </c>
      <c r="J133" s="76">
        <v>925000</v>
      </c>
      <c r="K133" s="76" t="s">
        <v>8</v>
      </c>
      <c r="L133" s="76">
        <v>0</v>
      </c>
      <c r="M133" s="76">
        <v>0</v>
      </c>
      <c r="N133" s="76">
        <v>0</v>
      </c>
    </row>
    <row r="134" spans="1:14" x14ac:dyDescent="0.25">
      <c r="A134" t="s">
        <v>899</v>
      </c>
      <c r="B134" s="27">
        <f t="shared" si="8"/>
        <v>6</v>
      </c>
      <c r="C134" s="27" t="str">
        <f t="shared" si="9"/>
        <v>Brock</v>
      </c>
      <c r="D134" s="27" t="str">
        <f t="shared" si="10"/>
        <v>McGinn</v>
      </c>
      <c r="E134" s="27" t="str">
        <f t="shared" si="11"/>
        <v>Brock McGinn</v>
      </c>
      <c r="F134" t="s">
        <v>952</v>
      </c>
      <c r="G134" t="s">
        <v>90</v>
      </c>
      <c r="H134" s="76">
        <v>887500</v>
      </c>
      <c r="I134" s="76">
        <v>0</v>
      </c>
      <c r="J134" s="76">
        <v>900000</v>
      </c>
      <c r="K134" s="76" t="s">
        <v>8</v>
      </c>
      <c r="L134" s="76">
        <v>0</v>
      </c>
      <c r="M134" s="76">
        <v>0</v>
      </c>
      <c r="N134" s="76">
        <v>0</v>
      </c>
    </row>
    <row r="135" spans="1:14" x14ac:dyDescent="0.25">
      <c r="A135" t="s">
        <v>990</v>
      </c>
      <c r="B135" s="27">
        <f t="shared" si="8"/>
        <v>7</v>
      </c>
      <c r="C135" s="27" t="str">
        <f t="shared" si="9"/>
        <v>Brooks</v>
      </c>
      <c r="D135" s="27" t="str">
        <f t="shared" si="10"/>
        <v>Orpik</v>
      </c>
      <c r="E135" s="27" t="str">
        <f t="shared" si="11"/>
        <v>Brooks Orpik</v>
      </c>
      <c r="F135" t="s">
        <v>949</v>
      </c>
      <c r="G135" t="s">
        <v>325</v>
      </c>
      <c r="H135" s="76">
        <v>5500000</v>
      </c>
      <c r="I135" s="76">
        <v>0</v>
      </c>
      <c r="J135" s="76">
        <v>4500000</v>
      </c>
      <c r="K135" s="76" t="s">
        <v>7</v>
      </c>
      <c r="L135" s="76">
        <v>0</v>
      </c>
      <c r="M135" s="76">
        <v>0</v>
      </c>
      <c r="N135" s="76">
        <v>0</v>
      </c>
    </row>
    <row r="136" spans="1:14" x14ac:dyDescent="0.25">
      <c r="A136" t="s">
        <v>674</v>
      </c>
      <c r="B136" s="27">
        <f t="shared" si="8"/>
        <v>7</v>
      </c>
      <c r="C136" s="27" t="str">
        <f t="shared" si="9"/>
        <v>Brycen</v>
      </c>
      <c r="D136" s="27" t="str">
        <f t="shared" si="10"/>
        <v>Martin</v>
      </c>
      <c r="E136" s="27" t="str">
        <f t="shared" si="11"/>
        <v>Brycen Martin</v>
      </c>
      <c r="F136" t="s">
        <v>955</v>
      </c>
      <c r="G136" t="s">
        <v>79</v>
      </c>
      <c r="H136" s="76">
        <v>685000</v>
      </c>
      <c r="I136" s="76">
        <v>0</v>
      </c>
      <c r="J136" s="76">
        <v>710000</v>
      </c>
      <c r="K136" s="76" t="s">
        <v>8</v>
      </c>
      <c r="L136" s="76">
        <v>0</v>
      </c>
      <c r="M136" s="76">
        <v>0</v>
      </c>
      <c r="N136" s="76">
        <v>0</v>
      </c>
    </row>
    <row r="137" spans="1:14" x14ac:dyDescent="0.25">
      <c r="A137" t="s">
        <v>724</v>
      </c>
      <c r="B137" s="27">
        <f t="shared" si="8"/>
        <v>6</v>
      </c>
      <c r="C137" s="27" t="str">
        <f t="shared" si="9"/>
        <v>Byron</v>
      </c>
      <c r="D137" s="27" t="str">
        <f t="shared" si="10"/>
        <v>Froese</v>
      </c>
      <c r="E137" s="27" t="str">
        <f t="shared" si="11"/>
        <v>Byron Froese</v>
      </c>
      <c r="F137" t="s">
        <v>939</v>
      </c>
      <c r="G137" t="s">
        <v>70</v>
      </c>
      <c r="H137" s="76">
        <v>650000</v>
      </c>
      <c r="I137" s="76">
        <v>0</v>
      </c>
      <c r="J137" s="76">
        <v>650000</v>
      </c>
      <c r="K137" s="76" t="s">
        <v>7</v>
      </c>
      <c r="L137" s="76">
        <v>0</v>
      </c>
      <c r="M137" s="76">
        <v>0</v>
      </c>
      <c r="N137" s="76">
        <v>0</v>
      </c>
    </row>
    <row r="138" spans="1:14" x14ac:dyDescent="0.25">
      <c r="A138" t="s">
        <v>1021</v>
      </c>
      <c r="B138" s="27">
        <f t="shared" si="8"/>
        <v>4</v>
      </c>
      <c r="C138" s="27" t="str">
        <f t="shared" si="9"/>
        <v>Cal</v>
      </c>
      <c r="D138" s="27" t="str">
        <f t="shared" si="10"/>
        <v>Clutterbuck</v>
      </c>
      <c r="E138" s="27" t="str">
        <f t="shared" si="11"/>
        <v>Cal Clutterbuck</v>
      </c>
      <c r="F138" t="s">
        <v>956</v>
      </c>
      <c r="G138" t="s">
        <v>85</v>
      </c>
      <c r="H138" s="76">
        <v>3500000</v>
      </c>
      <c r="I138" s="76">
        <v>3500000</v>
      </c>
      <c r="J138" s="76">
        <v>4000000</v>
      </c>
      <c r="K138" s="76">
        <v>3500000</v>
      </c>
      <c r="L138" s="76">
        <v>2500000</v>
      </c>
      <c r="M138" s="76">
        <v>2500000</v>
      </c>
      <c r="N138" s="76" t="s">
        <v>7</v>
      </c>
    </row>
    <row r="139" spans="1:14" x14ac:dyDescent="0.25">
      <c r="A139" t="s">
        <v>409</v>
      </c>
      <c r="B139" s="27">
        <f t="shared" si="8"/>
        <v>4</v>
      </c>
      <c r="C139" s="27" t="str">
        <f t="shared" si="9"/>
        <v>Cal</v>
      </c>
      <c r="D139" s="27" t="str">
        <f t="shared" si="10"/>
        <v>O'Reilly</v>
      </c>
      <c r="E139" s="27" t="str">
        <f t="shared" si="11"/>
        <v>Cal O'Reilly</v>
      </c>
      <c r="F139" t="s">
        <v>941</v>
      </c>
      <c r="G139" t="s">
        <v>70</v>
      </c>
      <c r="H139" s="76">
        <v>700000</v>
      </c>
      <c r="I139" s="76">
        <v>0</v>
      </c>
      <c r="J139" s="76">
        <v>700000</v>
      </c>
      <c r="K139" s="76" t="s">
        <v>7</v>
      </c>
      <c r="L139" s="76">
        <v>0</v>
      </c>
      <c r="M139" s="76">
        <v>0</v>
      </c>
      <c r="N139" s="76">
        <v>0</v>
      </c>
    </row>
    <row r="140" spans="1:14" x14ac:dyDescent="0.25">
      <c r="A140" t="s">
        <v>441</v>
      </c>
      <c r="B140" s="27">
        <f t="shared" si="8"/>
        <v>4</v>
      </c>
      <c r="C140" s="27" t="str">
        <f t="shared" si="9"/>
        <v>Cal</v>
      </c>
      <c r="D140" s="27" t="str">
        <f t="shared" si="10"/>
        <v>Petersen</v>
      </c>
      <c r="E140" s="27" t="str">
        <f t="shared" si="11"/>
        <v>Cal Petersen</v>
      </c>
      <c r="F140" t="s">
        <v>928</v>
      </c>
      <c r="G140" t="s">
        <v>121</v>
      </c>
      <c r="H140" s="76">
        <v>925000</v>
      </c>
      <c r="I140" s="76">
        <v>0</v>
      </c>
      <c r="J140" s="76">
        <v>925000</v>
      </c>
      <c r="K140" s="76" t="s">
        <v>8</v>
      </c>
      <c r="L140" s="76">
        <v>0</v>
      </c>
      <c r="M140" s="76">
        <v>0</v>
      </c>
      <c r="N140" s="76">
        <v>0</v>
      </c>
    </row>
    <row r="141" spans="1:14" x14ac:dyDescent="0.25">
      <c r="A141" t="s">
        <v>505</v>
      </c>
      <c r="B141" s="27">
        <f t="shared" si="8"/>
        <v>6</v>
      </c>
      <c r="C141" s="27" t="str">
        <f t="shared" si="9"/>
        <v>Caleb</v>
      </c>
      <c r="D141" s="27" t="str">
        <f t="shared" si="10"/>
        <v>Jones</v>
      </c>
      <c r="E141" s="27" t="str">
        <f t="shared" si="11"/>
        <v>Caleb Jones</v>
      </c>
      <c r="F141" t="s">
        <v>936</v>
      </c>
      <c r="G141" t="s">
        <v>79</v>
      </c>
      <c r="H141" s="76">
        <v>790000</v>
      </c>
      <c r="I141" s="76">
        <v>790000</v>
      </c>
      <c r="J141" s="76">
        <v>730000</v>
      </c>
      <c r="K141" s="76">
        <v>700000</v>
      </c>
      <c r="L141" s="76" t="s">
        <v>8</v>
      </c>
      <c r="M141" s="76">
        <v>0</v>
      </c>
      <c r="N141" s="76">
        <v>0</v>
      </c>
    </row>
    <row r="142" spans="1:14" x14ac:dyDescent="0.25">
      <c r="A142" t="s">
        <v>1026</v>
      </c>
      <c r="B142" s="27">
        <f t="shared" si="8"/>
        <v>6</v>
      </c>
      <c r="C142" s="27" t="str">
        <f t="shared" si="9"/>
        <v>Calle</v>
      </c>
      <c r="D142" s="27" t="str">
        <f t="shared" si="10"/>
        <v>Jarnkrok</v>
      </c>
      <c r="E142" s="27" t="str">
        <f t="shared" si="11"/>
        <v>Calle Jarnkrok</v>
      </c>
      <c r="F142" t="s">
        <v>932</v>
      </c>
      <c r="G142" t="s">
        <v>70</v>
      </c>
      <c r="H142" s="76">
        <v>2000000</v>
      </c>
      <c r="I142" s="76">
        <v>2000000</v>
      </c>
      <c r="J142" s="76">
        <v>2100000</v>
      </c>
      <c r="K142" s="76">
        <v>2200000</v>
      </c>
      <c r="L142" s="76">
        <v>2200000</v>
      </c>
      <c r="M142" s="76">
        <v>2000000</v>
      </c>
      <c r="N142" s="76" t="s">
        <v>7</v>
      </c>
    </row>
    <row r="143" spans="1:14" x14ac:dyDescent="0.25">
      <c r="A143" t="s">
        <v>1028</v>
      </c>
      <c r="B143" s="27">
        <f t="shared" si="8"/>
        <v>6</v>
      </c>
      <c r="C143" s="27" t="str">
        <f t="shared" si="9"/>
        <v>Calle</v>
      </c>
      <c r="D143" s="27" t="str">
        <f t="shared" si="10"/>
        <v>Rosen</v>
      </c>
      <c r="E143" s="27" t="str">
        <f t="shared" si="11"/>
        <v>Calle Rosen</v>
      </c>
      <c r="F143" t="s">
        <v>950</v>
      </c>
      <c r="G143" t="s">
        <v>79</v>
      </c>
      <c r="H143" s="76">
        <v>1775000</v>
      </c>
      <c r="I143" s="76">
        <v>0</v>
      </c>
      <c r="J143" s="76">
        <v>925000</v>
      </c>
      <c r="K143" s="76" t="s">
        <v>8</v>
      </c>
      <c r="L143" s="76">
        <v>0</v>
      </c>
      <c r="M143" s="76">
        <v>0</v>
      </c>
      <c r="N143" s="76">
        <v>0</v>
      </c>
    </row>
    <row r="144" spans="1:14" x14ac:dyDescent="0.25">
      <c r="A144" t="s">
        <v>910</v>
      </c>
      <c r="B144" s="27">
        <f t="shared" si="8"/>
        <v>7</v>
      </c>
      <c r="C144" s="27" t="str">
        <f t="shared" si="9"/>
        <v>Callum</v>
      </c>
      <c r="D144" s="27" t="str">
        <f t="shared" si="10"/>
        <v>Booth</v>
      </c>
      <c r="E144" s="27" t="str">
        <f t="shared" si="11"/>
        <v>Callum Booth</v>
      </c>
      <c r="F144" t="s">
        <v>952</v>
      </c>
      <c r="G144" t="s">
        <v>121</v>
      </c>
      <c r="H144" s="76">
        <v>758333</v>
      </c>
      <c r="I144" s="76">
        <v>758333</v>
      </c>
      <c r="J144" s="76">
        <v>725000</v>
      </c>
      <c r="K144" s="76">
        <v>775000</v>
      </c>
      <c r="L144" s="76" t="s">
        <v>8</v>
      </c>
      <c r="M144" s="76">
        <v>0</v>
      </c>
      <c r="N144" s="76">
        <v>0</v>
      </c>
    </row>
    <row r="145" spans="1:14" x14ac:dyDescent="0.25">
      <c r="A145" t="s">
        <v>1060</v>
      </c>
      <c r="B145" s="27">
        <f t="shared" si="8"/>
        <v>7</v>
      </c>
      <c r="C145" s="27" t="str">
        <f t="shared" si="9"/>
        <v>Calvin</v>
      </c>
      <c r="D145" s="27" t="str">
        <f t="shared" si="10"/>
        <v>Thurkauf</v>
      </c>
      <c r="E145" s="27" t="str">
        <f t="shared" si="11"/>
        <v>Calvin Thurkauf</v>
      </c>
      <c r="F145" t="s">
        <v>944</v>
      </c>
      <c r="G145" t="s">
        <v>70</v>
      </c>
      <c r="H145" s="76">
        <v>738333</v>
      </c>
      <c r="I145" s="76">
        <v>0</v>
      </c>
      <c r="J145" s="76">
        <v>775000</v>
      </c>
      <c r="K145" s="76" t="s">
        <v>8</v>
      </c>
      <c r="L145" s="76">
        <v>0</v>
      </c>
      <c r="M145" s="76">
        <v>0</v>
      </c>
      <c r="N145" s="76">
        <v>0</v>
      </c>
    </row>
    <row r="146" spans="1:14" x14ac:dyDescent="0.25">
      <c r="A146" t="s">
        <v>779</v>
      </c>
      <c r="B146" s="27">
        <f t="shared" si="8"/>
        <v>4</v>
      </c>
      <c r="C146" s="27" t="str">
        <f t="shared" si="9"/>
        <v>Cam</v>
      </c>
      <c r="D146" s="27" t="str">
        <f t="shared" si="10"/>
        <v>Dineen</v>
      </c>
      <c r="E146" s="27" t="str">
        <f t="shared" si="11"/>
        <v>Cam Dineen</v>
      </c>
      <c r="F146" t="s">
        <v>948</v>
      </c>
      <c r="G146" t="s">
        <v>79</v>
      </c>
      <c r="H146" s="76">
        <v>925000</v>
      </c>
      <c r="I146" s="76">
        <v>925000</v>
      </c>
      <c r="J146" s="76">
        <v>742500</v>
      </c>
      <c r="K146" s="76">
        <v>792500</v>
      </c>
      <c r="L146" s="76" t="s">
        <v>8</v>
      </c>
      <c r="M146" s="76">
        <v>0</v>
      </c>
      <c r="N146" s="76">
        <v>0</v>
      </c>
    </row>
    <row r="147" spans="1:14" x14ac:dyDescent="0.25">
      <c r="A147" t="s">
        <v>210</v>
      </c>
      <c r="B147" s="27">
        <f t="shared" si="8"/>
        <v>4</v>
      </c>
      <c r="C147" s="27" t="str">
        <f t="shared" si="9"/>
        <v>Cam</v>
      </c>
      <c r="D147" s="27" t="str">
        <f t="shared" si="10"/>
        <v>Talbot</v>
      </c>
      <c r="E147" s="27" t="str">
        <f t="shared" si="11"/>
        <v>Cam Talbot</v>
      </c>
      <c r="F147" t="s">
        <v>936</v>
      </c>
      <c r="G147" t="s">
        <v>121</v>
      </c>
      <c r="H147" s="76">
        <v>4166670</v>
      </c>
      <c r="I147" s="76">
        <v>0</v>
      </c>
      <c r="J147" s="76">
        <v>4200000</v>
      </c>
      <c r="K147" s="76" t="s">
        <v>7</v>
      </c>
      <c r="L147" s="76">
        <v>0</v>
      </c>
      <c r="M147" s="76">
        <v>0</v>
      </c>
      <c r="N147" s="76">
        <v>0</v>
      </c>
    </row>
    <row r="148" spans="1:14" x14ac:dyDescent="0.25">
      <c r="A148" t="s">
        <v>1043</v>
      </c>
      <c r="B148" s="27">
        <f t="shared" si="8"/>
        <v>5</v>
      </c>
      <c r="C148" s="27" t="str">
        <f t="shared" si="9"/>
        <v>Carl</v>
      </c>
      <c r="D148" s="27" t="str">
        <f t="shared" si="10"/>
        <v>Dahlstrom</v>
      </c>
      <c r="E148" s="27" t="str">
        <f t="shared" si="11"/>
        <v>Carl Dahlstrom</v>
      </c>
      <c r="F148" t="s">
        <v>927</v>
      </c>
      <c r="G148" t="s">
        <v>79</v>
      </c>
      <c r="H148" s="76">
        <v>925000</v>
      </c>
      <c r="I148" s="76">
        <v>0</v>
      </c>
      <c r="J148" s="76">
        <v>817500</v>
      </c>
      <c r="K148" s="76" t="s">
        <v>8</v>
      </c>
      <c r="L148" s="76">
        <v>0</v>
      </c>
      <c r="M148" s="76">
        <v>0</v>
      </c>
      <c r="N148" s="76">
        <v>0</v>
      </c>
    </row>
    <row r="149" spans="1:14" x14ac:dyDescent="0.25">
      <c r="A149" t="s">
        <v>350</v>
      </c>
      <c r="B149" s="27">
        <f t="shared" si="8"/>
        <v>5</v>
      </c>
      <c r="C149" s="27" t="str">
        <f t="shared" si="9"/>
        <v>Carl</v>
      </c>
      <c r="D149" s="27" t="str">
        <f t="shared" si="10"/>
        <v>Gunnarsson</v>
      </c>
      <c r="E149" s="27" t="str">
        <f t="shared" si="11"/>
        <v>Carl Gunnarsson</v>
      </c>
      <c r="F149" t="s">
        <v>942</v>
      </c>
      <c r="G149" t="s">
        <v>325</v>
      </c>
      <c r="H149" s="76">
        <v>2900000</v>
      </c>
      <c r="I149" s="76">
        <v>0</v>
      </c>
      <c r="J149" s="76">
        <v>2900000</v>
      </c>
      <c r="K149" s="76" t="s">
        <v>7</v>
      </c>
      <c r="L149" s="76">
        <v>0</v>
      </c>
      <c r="M149" s="76">
        <v>0</v>
      </c>
      <c r="N149" s="76">
        <v>0</v>
      </c>
    </row>
    <row r="150" spans="1:14" x14ac:dyDescent="0.25">
      <c r="A150" t="s">
        <v>366</v>
      </c>
      <c r="B150" s="27">
        <f t="shared" si="8"/>
        <v>5</v>
      </c>
      <c r="C150" s="27" t="str">
        <f t="shared" si="9"/>
        <v>Carl</v>
      </c>
      <c r="D150" s="27" t="str">
        <f t="shared" si="10"/>
        <v>Hagelin</v>
      </c>
      <c r="E150" s="27" t="str">
        <f t="shared" si="11"/>
        <v>Carl Hagelin</v>
      </c>
      <c r="F150" t="s">
        <v>930</v>
      </c>
      <c r="G150" t="s">
        <v>90</v>
      </c>
      <c r="H150" s="76">
        <v>4000000</v>
      </c>
      <c r="I150" s="76">
        <v>0</v>
      </c>
      <c r="J150" s="76">
        <v>3666000</v>
      </c>
      <c r="K150" s="76" t="s">
        <v>7</v>
      </c>
      <c r="L150" s="76">
        <v>0</v>
      </c>
      <c r="M150" s="76">
        <v>0</v>
      </c>
      <c r="N150" s="76">
        <v>0</v>
      </c>
    </row>
    <row r="151" spans="1:14" x14ac:dyDescent="0.25">
      <c r="A151" t="s">
        <v>1004</v>
      </c>
      <c r="B151" s="27">
        <f t="shared" si="8"/>
        <v>5</v>
      </c>
      <c r="C151" s="27" t="str">
        <f t="shared" si="9"/>
        <v>Carl</v>
      </c>
      <c r="D151" s="27" t="str">
        <f t="shared" si="10"/>
        <v>Soderberg</v>
      </c>
      <c r="E151" s="27" t="str">
        <f t="shared" si="11"/>
        <v>Carl Soderberg</v>
      </c>
      <c r="F151" t="s">
        <v>949</v>
      </c>
      <c r="G151" t="s">
        <v>70</v>
      </c>
      <c r="H151" s="76">
        <v>4750000</v>
      </c>
      <c r="I151" s="76">
        <v>4750000</v>
      </c>
      <c r="J151" s="76">
        <v>5000000</v>
      </c>
      <c r="K151" s="76">
        <v>4000000</v>
      </c>
      <c r="L151" s="76" t="s">
        <v>7</v>
      </c>
      <c r="M151" s="76">
        <v>0</v>
      </c>
      <c r="N151" s="76">
        <v>0</v>
      </c>
    </row>
    <row r="152" spans="1:14" x14ac:dyDescent="0.25">
      <c r="A152" t="s">
        <v>404</v>
      </c>
      <c r="B152" s="27">
        <f t="shared" si="8"/>
        <v>7</v>
      </c>
      <c r="C152" s="27" t="str">
        <f t="shared" si="9"/>
        <v>Carson</v>
      </c>
      <c r="D152" s="27" t="str">
        <f t="shared" si="10"/>
        <v>Soucy</v>
      </c>
      <c r="E152" s="27" t="str">
        <f t="shared" si="11"/>
        <v>Carson Soucy</v>
      </c>
      <c r="F152" t="s">
        <v>941</v>
      </c>
      <c r="G152" t="s">
        <v>325</v>
      </c>
      <c r="H152" s="76">
        <v>925000</v>
      </c>
      <c r="I152" s="76">
        <v>0</v>
      </c>
      <c r="J152" s="76">
        <v>925000</v>
      </c>
      <c r="K152" s="76" t="s">
        <v>8</v>
      </c>
      <c r="L152" s="76">
        <v>0</v>
      </c>
      <c r="M152" s="76">
        <v>0</v>
      </c>
      <c r="N152" s="76">
        <v>0</v>
      </c>
    </row>
    <row r="153" spans="1:14" x14ac:dyDescent="0.25">
      <c r="A153" t="s">
        <v>818</v>
      </c>
      <c r="B153" s="27">
        <f t="shared" si="8"/>
        <v>7</v>
      </c>
      <c r="C153" s="27" t="str">
        <f t="shared" si="9"/>
        <v>Carter</v>
      </c>
      <c r="D153" s="27" t="str">
        <f t="shared" si="10"/>
        <v>Hart</v>
      </c>
      <c r="E153" s="27" t="str">
        <f t="shared" si="11"/>
        <v>Carter Hart</v>
      </c>
      <c r="F153" t="s">
        <v>937</v>
      </c>
      <c r="G153" t="s">
        <v>121</v>
      </c>
      <c r="H153" s="76">
        <v>925000</v>
      </c>
      <c r="I153" s="76">
        <v>0</v>
      </c>
      <c r="J153" s="76">
        <v>842500</v>
      </c>
      <c r="K153" s="76" t="s">
        <v>8</v>
      </c>
      <c r="L153" s="76">
        <v>0</v>
      </c>
      <c r="M153" s="76">
        <v>0</v>
      </c>
      <c r="N153" s="76">
        <v>0</v>
      </c>
    </row>
    <row r="154" spans="1:14" x14ac:dyDescent="0.25">
      <c r="A154" t="s">
        <v>823</v>
      </c>
      <c r="B154" s="27">
        <f t="shared" si="8"/>
        <v>6</v>
      </c>
      <c r="C154" s="27" t="str">
        <f t="shared" si="9"/>
        <v>Casey</v>
      </c>
      <c r="D154" s="27" t="str">
        <f t="shared" si="10"/>
        <v>Cizikas</v>
      </c>
      <c r="E154" s="27" t="str">
        <f t="shared" si="11"/>
        <v>Casey Cizikas</v>
      </c>
      <c r="F154" t="s">
        <v>956</v>
      </c>
      <c r="G154" t="s">
        <v>70</v>
      </c>
      <c r="H154" s="76">
        <v>3350000</v>
      </c>
      <c r="I154" s="76">
        <v>3350000</v>
      </c>
      <c r="J154" s="76">
        <v>3500000</v>
      </c>
      <c r="K154" s="76">
        <v>3750000</v>
      </c>
      <c r="L154" s="76">
        <v>4000000</v>
      </c>
      <c r="M154" s="76" t="s">
        <v>7</v>
      </c>
      <c r="N154" s="76">
        <v>0</v>
      </c>
    </row>
    <row r="155" spans="1:14" x14ac:dyDescent="0.25">
      <c r="A155" t="s">
        <v>369</v>
      </c>
      <c r="B155" s="27">
        <f t="shared" si="8"/>
        <v>6</v>
      </c>
      <c r="C155" s="27" t="str">
        <f t="shared" si="9"/>
        <v>Casey</v>
      </c>
      <c r="D155" s="27" t="str">
        <f t="shared" si="10"/>
        <v>DeSmith</v>
      </c>
      <c r="E155" s="27" t="str">
        <f t="shared" si="11"/>
        <v>Casey DeSmith</v>
      </c>
      <c r="F155" t="s">
        <v>930</v>
      </c>
      <c r="G155" t="s">
        <v>121</v>
      </c>
      <c r="H155" s="76">
        <v>675000</v>
      </c>
      <c r="I155" s="76">
        <v>0</v>
      </c>
      <c r="J155" s="76">
        <v>650000</v>
      </c>
      <c r="K155" s="76" t="s">
        <v>7</v>
      </c>
      <c r="L155" s="76">
        <v>0</v>
      </c>
      <c r="M155" s="76">
        <v>0</v>
      </c>
      <c r="N155" s="76">
        <v>0</v>
      </c>
    </row>
    <row r="156" spans="1:14" x14ac:dyDescent="0.25">
      <c r="A156" t="s">
        <v>528</v>
      </c>
      <c r="B156" s="27">
        <f t="shared" si="8"/>
        <v>6</v>
      </c>
      <c r="C156" s="27" t="str">
        <f t="shared" si="9"/>
        <v>Cavan</v>
      </c>
      <c r="D156" s="27" t="str">
        <f t="shared" si="10"/>
        <v>Fitzgerald</v>
      </c>
      <c r="E156" s="27" t="str">
        <f t="shared" si="11"/>
        <v>Cavan Fitzgerald</v>
      </c>
      <c r="F156" t="s">
        <v>938</v>
      </c>
      <c r="G156" t="s">
        <v>79</v>
      </c>
      <c r="H156" s="76">
        <v>656667</v>
      </c>
      <c r="I156" s="76">
        <v>0</v>
      </c>
      <c r="J156" s="76">
        <v>650000</v>
      </c>
      <c r="K156" s="76" t="s">
        <v>8</v>
      </c>
      <c r="L156" s="76">
        <v>0</v>
      </c>
      <c r="M156" s="76">
        <v>0</v>
      </c>
      <c r="N156" s="76">
        <v>0</v>
      </c>
    </row>
    <row r="157" spans="1:14" x14ac:dyDescent="0.25">
      <c r="A157" t="s">
        <v>368</v>
      </c>
      <c r="B157" s="27">
        <f t="shared" si="8"/>
        <v>5</v>
      </c>
      <c r="C157" s="27" t="str">
        <f t="shared" si="9"/>
        <v>Chad</v>
      </c>
      <c r="D157" s="27" t="str">
        <f t="shared" si="10"/>
        <v>Ruhwedel</v>
      </c>
      <c r="E157" s="27" t="str">
        <f t="shared" si="11"/>
        <v>Chad Ruhwedel</v>
      </c>
      <c r="F157" t="s">
        <v>930</v>
      </c>
      <c r="G157" t="s">
        <v>324</v>
      </c>
      <c r="H157" s="76">
        <v>650000</v>
      </c>
      <c r="I157" s="76">
        <v>0</v>
      </c>
      <c r="J157" s="76">
        <v>650000</v>
      </c>
      <c r="K157" s="76" t="s">
        <v>7</v>
      </c>
      <c r="L157" s="76">
        <v>0</v>
      </c>
      <c r="M157" s="76">
        <v>0</v>
      </c>
      <c r="N157" s="76">
        <v>0</v>
      </c>
    </row>
    <row r="158" spans="1:14" x14ac:dyDescent="0.25">
      <c r="A158" t="s">
        <v>381</v>
      </c>
      <c r="B158" s="27">
        <f t="shared" si="8"/>
        <v>9</v>
      </c>
      <c r="C158" s="27" t="str">
        <f t="shared" si="9"/>
        <v>Chandler</v>
      </c>
      <c r="D158" s="27" t="str">
        <f t="shared" si="10"/>
        <v>Stephenson</v>
      </c>
      <c r="E158" s="27" t="str">
        <f t="shared" si="11"/>
        <v>Chandler Stephenson</v>
      </c>
      <c r="F158" t="s">
        <v>929</v>
      </c>
      <c r="G158" t="s">
        <v>70</v>
      </c>
      <c r="H158" s="76">
        <v>650000</v>
      </c>
      <c r="I158" s="76">
        <v>0</v>
      </c>
      <c r="J158" s="76">
        <v>650000</v>
      </c>
      <c r="K158" s="76" t="s">
        <v>8</v>
      </c>
      <c r="L158" s="76">
        <v>0</v>
      </c>
      <c r="M158" s="76">
        <v>0</v>
      </c>
      <c r="N158" s="76">
        <v>0</v>
      </c>
    </row>
    <row r="159" spans="1:14" x14ac:dyDescent="0.25">
      <c r="A159" t="s">
        <v>709</v>
      </c>
      <c r="B159" s="27">
        <f t="shared" si="8"/>
        <v>8</v>
      </c>
      <c r="C159" s="27" t="str">
        <f t="shared" si="9"/>
        <v>Charles</v>
      </c>
      <c r="D159" s="27" t="str">
        <f t="shared" si="10"/>
        <v>Hudon</v>
      </c>
      <c r="E159" s="27" t="str">
        <f t="shared" si="11"/>
        <v>Charles Hudon</v>
      </c>
      <c r="F159" t="s">
        <v>939</v>
      </c>
      <c r="G159" t="s">
        <v>90</v>
      </c>
      <c r="H159" s="76">
        <v>650000</v>
      </c>
      <c r="I159" s="76">
        <v>0</v>
      </c>
      <c r="J159" s="76">
        <v>650000</v>
      </c>
      <c r="K159" s="76" t="s">
        <v>8</v>
      </c>
      <c r="L159" s="76">
        <v>0</v>
      </c>
      <c r="M159" s="76">
        <v>0</v>
      </c>
      <c r="N159" s="76">
        <v>0</v>
      </c>
    </row>
    <row r="160" spans="1:14" x14ac:dyDescent="0.25">
      <c r="A160" t="s">
        <v>294</v>
      </c>
      <c r="B160" s="27">
        <f t="shared" si="8"/>
        <v>8</v>
      </c>
      <c r="C160" s="27" t="str">
        <f t="shared" si="9"/>
        <v>Charlie</v>
      </c>
      <c r="D160" s="27" t="str">
        <f t="shared" si="10"/>
        <v>Coyle</v>
      </c>
      <c r="E160" s="27" t="str">
        <f t="shared" si="11"/>
        <v>Charlie Coyle</v>
      </c>
      <c r="F160" t="s">
        <v>941</v>
      </c>
      <c r="G160" t="s">
        <v>85</v>
      </c>
      <c r="H160" s="76">
        <v>3200000</v>
      </c>
      <c r="I160" s="76">
        <v>3200000</v>
      </c>
      <c r="J160" s="76">
        <v>3750000</v>
      </c>
      <c r="K160" s="76">
        <v>4250000</v>
      </c>
      <c r="L160" s="76" t="s">
        <v>7</v>
      </c>
      <c r="M160" s="76">
        <v>0</v>
      </c>
      <c r="N160" s="76">
        <v>0</v>
      </c>
    </row>
    <row r="161" spans="1:14" x14ac:dyDescent="0.25">
      <c r="A161" t="s">
        <v>482</v>
      </c>
      <c r="B161" s="27">
        <f t="shared" si="8"/>
        <v>8</v>
      </c>
      <c r="C161" s="27" t="str">
        <f t="shared" si="9"/>
        <v>Charlie</v>
      </c>
      <c r="D161" s="27" t="str">
        <f t="shared" si="10"/>
        <v>McAvoy</v>
      </c>
      <c r="E161" s="27" t="str">
        <f t="shared" si="11"/>
        <v>Charlie McAvoy</v>
      </c>
      <c r="F161" t="s">
        <v>946</v>
      </c>
      <c r="G161" t="s">
        <v>324</v>
      </c>
      <c r="H161" s="76">
        <v>1258330</v>
      </c>
      <c r="I161" s="76">
        <v>0</v>
      </c>
      <c r="J161" s="76">
        <v>925000</v>
      </c>
      <c r="K161" s="76" t="s">
        <v>8</v>
      </c>
      <c r="L161" s="76">
        <v>0</v>
      </c>
      <c r="M161" s="76">
        <v>0</v>
      </c>
      <c r="N161" s="76">
        <v>0</v>
      </c>
    </row>
    <row r="162" spans="1:14" x14ac:dyDescent="0.25">
      <c r="A162" t="s">
        <v>411</v>
      </c>
      <c r="B162" s="27">
        <f t="shared" si="8"/>
        <v>6</v>
      </c>
      <c r="C162" s="27" t="str">
        <f t="shared" si="9"/>
        <v>Chase</v>
      </c>
      <c r="D162" s="27" t="str">
        <f t="shared" si="10"/>
        <v>Lang</v>
      </c>
      <c r="E162" s="27" t="str">
        <f t="shared" si="11"/>
        <v>Chase Lang</v>
      </c>
      <c r="F162" t="s">
        <v>941</v>
      </c>
      <c r="G162" t="s">
        <v>70</v>
      </c>
      <c r="H162" s="76">
        <v>686667</v>
      </c>
      <c r="I162" s="76">
        <v>0</v>
      </c>
      <c r="J162" s="76">
        <v>710000</v>
      </c>
      <c r="K162" s="76" t="s">
        <v>8</v>
      </c>
      <c r="L162" s="76">
        <v>0</v>
      </c>
      <c r="M162" s="76">
        <v>0</v>
      </c>
      <c r="N162" s="76">
        <v>0</v>
      </c>
    </row>
    <row r="163" spans="1:14" x14ac:dyDescent="0.25">
      <c r="A163" t="s">
        <v>447</v>
      </c>
      <c r="B163" s="27">
        <f t="shared" si="8"/>
        <v>5</v>
      </c>
      <c r="C163" s="27" t="str">
        <f t="shared" si="9"/>
        <v>Chaz</v>
      </c>
      <c r="D163" s="27" t="str">
        <f t="shared" si="10"/>
        <v>Reddekopp</v>
      </c>
      <c r="E163" s="27" t="str">
        <f t="shared" si="11"/>
        <v>Chaz Reddekopp</v>
      </c>
      <c r="F163" t="s">
        <v>928</v>
      </c>
      <c r="G163" t="s">
        <v>79</v>
      </c>
      <c r="H163" s="76">
        <v>733333</v>
      </c>
      <c r="I163" s="76">
        <v>733333</v>
      </c>
      <c r="J163" s="76">
        <v>720000</v>
      </c>
      <c r="K163" s="76">
        <v>770000</v>
      </c>
      <c r="L163" s="76" t="s">
        <v>8</v>
      </c>
      <c r="M163" s="76">
        <v>0</v>
      </c>
      <c r="N163" s="76">
        <v>0</v>
      </c>
    </row>
    <row r="164" spans="1:14" x14ac:dyDescent="0.25">
      <c r="A164" t="s">
        <v>362</v>
      </c>
      <c r="B164" s="27">
        <f t="shared" si="8"/>
        <v>6</v>
      </c>
      <c r="C164" s="27" t="str">
        <f t="shared" si="9"/>
        <v>Chris</v>
      </c>
      <c r="D164" s="27" t="str">
        <f t="shared" si="10"/>
        <v>Butler</v>
      </c>
      <c r="E164" s="27" t="str">
        <f t="shared" si="11"/>
        <v>Chris Butler</v>
      </c>
      <c r="F164" t="s">
        <v>942</v>
      </c>
      <c r="G164" t="s">
        <v>325</v>
      </c>
      <c r="H164" s="76">
        <v>650000</v>
      </c>
      <c r="I164" s="76">
        <v>0</v>
      </c>
      <c r="J164" s="76">
        <v>650000</v>
      </c>
      <c r="K164" s="76" t="s">
        <v>7</v>
      </c>
      <c r="L164" s="76">
        <v>0</v>
      </c>
      <c r="M164" s="76">
        <v>0</v>
      </c>
      <c r="N164" s="76">
        <v>0</v>
      </c>
    </row>
    <row r="165" spans="1:14" x14ac:dyDescent="0.25">
      <c r="A165" t="s">
        <v>591</v>
      </c>
      <c r="B165" s="27">
        <f t="shared" si="8"/>
        <v>6</v>
      </c>
      <c r="C165" s="27" t="str">
        <f t="shared" si="9"/>
        <v>Chris</v>
      </c>
      <c r="D165" s="27" t="str">
        <f t="shared" si="10"/>
        <v>Kreider</v>
      </c>
      <c r="E165" s="27" t="str">
        <f t="shared" si="11"/>
        <v>Chris Kreider</v>
      </c>
      <c r="F165" t="s">
        <v>934</v>
      </c>
      <c r="G165" t="s">
        <v>90</v>
      </c>
      <c r="H165" s="76">
        <v>4625000</v>
      </c>
      <c r="I165" s="76">
        <v>4625000</v>
      </c>
      <c r="J165" s="76">
        <v>4500000</v>
      </c>
      <c r="K165" s="76">
        <v>4000000</v>
      </c>
      <c r="L165" s="76" t="s">
        <v>7</v>
      </c>
      <c r="M165" s="76">
        <v>0</v>
      </c>
      <c r="N165" s="76">
        <v>0</v>
      </c>
    </row>
    <row r="166" spans="1:14" x14ac:dyDescent="0.25">
      <c r="A166" t="s">
        <v>544</v>
      </c>
      <c r="B166" s="27">
        <f t="shared" si="8"/>
        <v>6</v>
      </c>
      <c r="C166" s="27" t="str">
        <f t="shared" si="9"/>
        <v>Chris</v>
      </c>
      <c r="D166" s="27" t="str">
        <f t="shared" si="10"/>
        <v>Martenet</v>
      </c>
      <c r="E166" s="27" t="str">
        <f t="shared" si="11"/>
        <v>Chris Martenet</v>
      </c>
      <c r="F166" t="s">
        <v>931</v>
      </c>
      <c r="G166" t="s">
        <v>79</v>
      </c>
      <c r="H166" s="76">
        <v>721667</v>
      </c>
      <c r="I166" s="76">
        <v>0</v>
      </c>
      <c r="J166" s="76">
        <v>745000</v>
      </c>
      <c r="K166" s="76" t="s">
        <v>8</v>
      </c>
      <c r="L166" s="76">
        <v>0</v>
      </c>
      <c r="M166" s="76">
        <v>0</v>
      </c>
      <c r="N166" s="76">
        <v>0</v>
      </c>
    </row>
    <row r="167" spans="1:14" x14ac:dyDescent="0.25">
      <c r="A167" t="s">
        <v>872</v>
      </c>
      <c r="B167" s="27">
        <f t="shared" si="8"/>
        <v>6</v>
      </c>
      <c r="C167" s="27" t="str">
        <f t="shared" si="9"/>
        <v>Chris</v>
      </c>
      <c r="D167" s="27" t="str">
        <f t="shared" si="10"/>
        <v>Mueller</v>
      </c>
      <c r="E167" s="27" t="str">
        <f t="shared" si="11"/>
        <v>Chris Mueller</v>
      </c>
      <c r="F167" t="s">
        <v>950</v>
      </c>
      <c r="G167" t="s">
        <v>85</v>
      </c>
      <c r="H167" s="76">
        <v>650000</v>
      </c>
      <c r="I167" s="76">
        <v>0</v>
      </c>
      <c r="J167" s="76">
        <v>650000</v>
      </c>
      <c r="K167" s="76" t="s">
        <v>7</v>
      </c>
      <c r="L167" s="76">
        <v>0</v>
      </c>
      <c r="M167" s="76">
        <v>0</v>
      </c>
      <c r="N167" s="76">
        <v>0</v>
      </c>
    </row>
    <row r="168" spans="1:14" x14ac:dyDescent="0.25">
      <c r="A168" t="s">
        <v>597</v>
      </c>
      <c r="B168" s="27">
        <f t="shared" si="8"/>
        <v>6</v>
      </c>
      <c r="C168" s="27" t="str">
        <f t="shared" si="9"/>
        <v>Chris</v>
      </c>
      <c r="D168" s="27" t="str">
        <f t="shared" si="10"/>
        <v>Nell</v>
      </c>
      <c r="E168" s="27" t="str">
        <f t="shared" si="11"/>
        <v>Chris Nell</v>
      </c>
      <c r="F168" t="s">
        <v>934</v>
      </c>
      <c r="G168" t="s">
        <v>121</v>
      </c>
      <c r="H168" s="76">
        <v>925000</v>
      </c>
      <c r="I168" s="76">
        <v>0</v>
      </c>
      <c r="J168" s="76">
        <v>925000</v>
      </c>
      <c r="K168" s="76" t="s">
        <v>8</v>
      </c>
      <c r="L168" s="76">
        <v>0</v>
      </c>
      <c r="M168" s="76">
        <v>0</v>
      </c>
      <c r="N168" s="76">
        <v>0</v>
      </c>
    </row>
    <row r="169" spans="1:14" x14ac:dyDescent="0.25">
      <c r="A169" t="s">
        <v>378</v>
      </c>
      <c r="B169" s="27">
        <f t="shared" si="8"/>
        <v>6</v>
      </c>
      <c r="C169" s="27" t="str">
        <f t="shared" si="9"/>
        <v>Chris</v>
      </c>
      <c r="D169" s="27" t="str">
        <f t="shared" si="10"/>
        <v>Summers</v>
      </c>
      <c r="E169" s="27" t="str">
        <f t="shared" si="11"/>
        <v>Chris Summers</v>
      </c>
      <c r="F169" t="s">
        <v>930</v>
      </c>
      <c r="G169" t="s">
        <v>79</v>
      </c>
      <c r="H169" s="76">
        <v>650000</v>
      </c>
      <c r="I169" s="76">
        <v>0</v>
      </c>
      <c r="J169" s="76">
        <v>650000</v>
      </c>
      <c r="K169" s="76" t="s">
        <v>7</v>
      </c>
      <c r="L169" s="76">
        <v>0</v>
      </c>
      <c r="M169" s="76">
        <v>0</v>
      </c>
      <c r="N169" s="76">
        <v>0</v>
      </c>
    </row>
    <row r="170" spans="1:14" x14ac:dyDescent="0.25">
      <c r="A170" t="s">
        <v>1010</v>
      </c>
      <c r="B170" s="27">
        <f t="shared" si="8"/>
        <v>6</v>
      </c>
      <c r="C170" s="27" t="str">
        <f t="shared" si="9"/>
        <v>Chris</v>
      </c>
      <c r="D170" s="27" t="str">
        <f t="shared" si="10"/>
        <v>Tanev</v>
      </c>
      <c r="E170" s="27" t="str">
        <f t="shared" si="11"/>
        <v>Chris Tanev</v>
      </c>
      <c r="F170" t="s">
        <v>953</v>
      </c>
      <c r="G170" t="s">
        <v>324</v>
      </c>
      <c r="H170" s="76">
        <v>4450000</v>
      </c>
      <c r="I170" s="76">
        <v>4450000</v>
      </c>
      <c r="J170" s="76">
        <v>5000000</v>
      </c>
      <c r="K170" s="76">
        <v>5250000</v>
      </c>
      <c r="L170" s="76" t="s">
        <v>7</v>
      </c>
      <c r="M170" s="76">
        <v>0</v>
      </c>
      <c r="N170" s="76">
        <v>0</v>
      </c>
    </row>
    <row r="171" spans="1:14" x14ac:dyDescent="0.25">
      <c r="A171" t="s">
        <v>346</v>
      </c>
      <c r="B171" s="27">
        <f t="shared" si="8"/>
        <v>6</v>
      </c>
      <c r="C171" s="27" t="str">
        <f t="shared" si="9"/>
        <v>Chris</v>
      </c>
      <c r="D171" s="27" t="str">
        <f t="shared" si="10"/>
        <v>Thorburn</v>
      </c>
      <c r="E171" s="27" t="str">
        <f t="shared" si="11"/>
        <v>Chris Thorburn</v>
      </c>
      <c r="F171" t="s">
        <v>942</v>
      </c>
      <c r="G171" t="s">
        <v>85</v>
      </c>
      <c r="H171" s="76">
        <v>900000</v>
      </c>
      <c r="I171" s="76">
        <v>0</v>
      </c>
      <c r="J171" s="76">
        <v>900000</v>
      </c>
      <c r="K171" s="76" t="s">
        <v>7</v>
      </c>
      <c r="L171" s="76">
        <v>0</v>
      </c>
      <c r="M171" s="76">
        <v>0</v>
      </c>
      <c r="N171" s="76">
        <v>0</v>
      </c>
    </row>
    <row r="172" spans="1:14" x14ac:dyDescent="0.25">
      <c r="A172" t="s">
        <v>384</v>
      </c>
      <c r="B172" s="27">
        <f t="shared" si="8"/>
        <v>10</v>
      </c>
      <c r="C172" s="27" t="str">
        <f t="shared" si="9"/>
        <v>Christian</v>
      </c>
      <c r="D172" s="27" t="str">
        <f t="shared" si="10"/>
        <v>Djoos</v>
      </c>
      <c r="E172" s="27" t="str">
        <f t="shared" si="11"/>
        <v>Christian Djoos</v>
      </c>
      <c r="F172" t="s">
        <v>929</v>
      </c>
      <c r="G172" t="s">
        <v>325</v>
      </c>
      <c r="H172" s="76">
        <v>650000</v>
      </c>
      <c r="I172" s="76">
        <v>0</v>
      </c>
      <c r="J172" s="76">
        <v>650000</v>
      </c>
      <c r="K172" s="76" t="s">
        <v>8</v>
      </c>
      <c r="L172" s="76">
        <v>0</v>
      </c>
      <c r="M172" s="76">
        <v>0</v>
      </c>
      <c r="N172" s="76">
        <v>0</v>
      </c>
    </row>
    <row r="173" spans="1:14" x14ac:dyDescent="0.25">
      <c r="A173" t="s">
        <v>180</v>
      </c>
      <c r="B173" s="27">
        <f t="shared" si="8"/>
        <v>10</v>
      </c>
      <c r="C173" s="27" t="str">
        <f t="shared" si="9"/>
        <v>Christian</v>
      </c>
      <c r="D173" s="27" t="str">
        <f t="shared" si="10"/>
        <v>Dvorak</v>
      </c>
      <c r="E173" s="27" t="str">
        <f t="shared" si="11"/>
        <v>Christian Dvorak</v>
      </c>
      <c r="F173" t="s">
        <v>948</v>
      </c>
      <c r="G173" t="s">
        <v>70</v>
      </c>
      <c r="H173" s="76">
        <v>1051670</v>
      </c>
      <c r="I173" s="76">
        <v>0</v>
      </c>
      <c r="J173" s="76">
        <v>832500</v>
      </c>
      <c r="K173" s="76" t="s">
        <v>8</v>
      </c>
      <c r="L173" s="76">
        <v>0</v>
      </c>
      <c r="M173" s="76">
        <v>0</v>
      </c>
      <c r="N173" s="76">
        <v>0</v>
      </c>
    </row>
    <row r="174" spans="1:14" x14ac:dyDescent="0.25">
      <c r="A174" t="s">
        <v>768</v>
      </c>
      <c r="B174" s="27">
        <f t="shared" si="8"/>
        <v>10</v>
      </c>
      <c r="C174" s="27" t="str">
        <f t="shared" si="9"/>
        <v>Christian</v>
      </c>
      <c r="D174" s="27" t="str">
        <f t="shared" si="10"/>
        <v>Fischer</v>
      </c>
      <c r="E174" s="27" t="str">
        <f t="shared" si="11"/>
        <v>Christian Fischer</v>
      </c>
      <c r="F174" t="s">
        <v>948</v>
      </c>
      <c r="G174" t="s">
        <v>85</v>
      </c>
      <c r="H174" s="76">
        <v>1075830</v>
      </c>
      <c r="I174" s="76">
        <v>1075830</v>
      </c>
      <c r="J174" s="76">
        <v>815000</v>
      </c>
      <c r="K174" s="76">
        <v>832500</v>
      </c>
      <c r="L174" s="76" t="s">
        <v>8</v>
      </c>
      <c r="M174" s="76">
        <v>0</v>
      </c>
      <c r="N174" s="76">
        <v>0</v>
      </c>
    </row>
    <row r="175" spans="1:14" x14ac:dyDescent="0.25">
      <c r="A175" t="s">
        <v>623</v>
      </c>
      <c r="B175" s="27">
        <f t="shared" si="8"/>
        <v>10</v>
      </c>
      <c r="C175" s="27" t="str">
        <f t="shared" si="9"/>
        <v>Christian</v>
      </c>
      <c r="D175" s="27" t="str">
        <f t="shared" si="10"/>
        <v>Jaros</v>
      </c>
      <c r="E175" s="27" t="str">
        <f t="shared" si="11"/>
        <v>Christian Jaros</v>
      </c>
      <c r="F175" t="s">
        <v>945</v>
      </c>
      <c r="G175" t="s">
        <v>79</v>
      </c>
      <c r="H175" s="76">
        <v>801667</v>
      </c>
      <c r="I175" s="76">
        <v>801667</v>
      </c>
      <c r="J175" s="76">
        <v>730000</v>
      </c>
      <c r="K175" s="76">
        <v>805000</v>
      </c>
      <c r="L175" s="76" t="s">
        <v>8</v>
      </c>
      <c r="M175" s="76">
        <v>0</v>
      </c>
      <c r="N175" s="76">
        <v>0</v>
      </c>
    </row>
    <row r="176" spans="1:14" x14ac:dyDescent="0.25">
      <c r="A176" t="s">
        <v>338</v>
      </c>
      <c r="B176" s="27">
        <f t="shared" si="8"/>
        <v>12</v>
      </c>
      <c r="C176" s="27" t="str">
        <f t="shared" si="9"/>
        <v>Christoffer</v>
      </c>
      <c r="D176" s="27" t="str">
        <f t="shared" si="10"/>
        <v>Ehn</v>
      </c>
      <c r="E176" s="27" t="str">
        <f t="shared" si="11"/>
        <v>Christoffer Ehn</v>
      </c>
      <c r="F176" t="s">
        <v>951</v>
      </c>
      <c r="G176" t="s">
        <v>70</v>
      </c>
      <c r="H176" s="76">
        <v>925000</v>
      </c>
      <c r="I176" s="76">
        <v>925000</v>
      </c>
      <c r="J176" s="76">
        <v>742500</v>
      </c>
      <c r="K176" s="76">
        <v>792500</v>
      </c>
      <c r="L176" s="76" t="s">
        <v>8</v>
      </c>
      <c r="M176" s="76">
        <v>0</v>
      </c>
      <c r="N176" s="76">
        <v>0</v>
      </c>
    </row>
    <row r="177" spans="1:14" x14ac:dyDescent="0.25">
      <c r="A177" t="s">
        <v>914</v>
      </c>
      <c r="B177" s="27">
        <f t="shared" si="8"/>
        <v>6</v>
      </c>
      <c r="C177" s="27" t="str">
        <f t="shared" si="9"/>
        <v>Clark</v>
      </c>
      <c r="D177" s="27" t="str">
        <f t="shared" si="10"/>
        <v>Bishop</v>
      </c>
      <c r="E177" s="27" t="str">
        <f t="shared" si="11"/>
        <v>Clark Bishop</v>
      </c>
      <c r="F177" t="s">
        <v>952</v>
      </c>
      <c r="G177" t="s">
        <v>70</v>
      </c>
      <c r="H177" s="76">
        <v>713333</v>
      </c>
      <c r="I177" s="76">
        <v>0</v>
      </c>
      <c r="J177" s="76">
        <v>720000</v>
      </c>
      <c r="K177" s="76" t="s">
        <v>8</v>
      </c>
      <c r="L177" s="76">
        <v>0</v>
      </c>
      <c r="M177" s="76">
        <v>0</v>
      </c>
      <c r="N177" s="76">
        <v>0</v>
      </c>
    </row>
    <row r="178" spans="1:14" x14ac:dyDescent="0.25">
      <c r="A178" t="s">
        <v>610</v>
      </c>
      <c r="B178" s="27">
        <f t="shared" si="8"/>
        <v>7</v>
      </c>
      <c r="C178" s="27" t="str">
        <f t="shared" si="9"/>
        <v>Clarke</v>
      </c>
      <c r="D178" s="27" t="str">
        <f t="shared" si="10"/>
        <v>MacArthur</v>
      </c>
      <c r="E178" s="27" t="str">
        <f t="shared" si="11"/>
        <v>Clarke MacArthur</v>
      </c>
      <c r="F178" t="s">
        <v>945</v>
      </c>
      <c r="G178" t="s">
        <v>90</v>
      </c>
      <c r="H178" s="76">
        <v>4650000</v>
      </c>
      <c r="I178" s="76">
        <v>4650000</v>
      </c>
      <c r="J178" s="76">
        <v>4750000</v>
      </c>
      <c r="K178" s="76">
        <v>4750000</v>
      </c>
      <c r="L178" s="76" t="s">
        <v>7</v>
      </c>
      <c r="M178" s="76">
        <v>0</v>
      </c>
      <c r="N178" s="76">
        <v>0</v>
      </c>
    </row>
    <row r="179" spans="1:14" x14ac:dyDescent="0.25">
      <c r="A179" t="s">
        <v>243</v>
      </c>
      <c r="B179" s="27">
        <f t="shared" si="8"/>
        <v>7</v>
      </c>
      <c r="C179" s="27" t="str">
        <f t="shared" si="9"/>
        <v>Claude</v>
      </c>
      <c r="D179" s="27" t="str">
        <f t="shared" si="10"/>
        <v>Giroux</v>
      </c>
      <c r="E179" s="27" t="str">
        <f t="shared" si="11"/>
        <v>Claude Giroux</v>
      </c>
      <c r="F179" t="s">
        <v>937</v>
      </c>
      <c r="G179" t="s">
        <v>90</v>
      </c>
      <c r="H179" s="76">
        <v>8275000</v>
      </c>
      <c r="I179" s="76">
        <v>8275000</v>
      </c>
      <c r="J179" s="76">
        <v>9000000</v>
      </c>
      <c r="K179" s="76">
        <v>8000000</v>
      </c>
      <c r="L179" s="76">
        <v>7200000</v>
      </c>
      <c r="M179" s="76">
        <v>5000000</v>
      </c>
      <c r="N179" s="76" t="s">
        <v>7</v>
      </c>
    </row>
    <row r="180" spans="1:14" x14ac:dyDescent="0.25">
      <c r="A180" t="s">
        <v>274</v>
      </c>
      <c r="B180" s="27">
        <f t="shared" si="8"/>
        <v>8</v>
      </c>
      <c r="C180" s="27" t="str">
        <f t="shared" si="9"/>
        <v>Clayton</v>
      </c>
      <c r="D180" s="27" t="str">
        <f t="shared" si="10"/>
        <v>Keller</v>
      </c>
      <c r="E180" s="27" t="str">
        <f t="shared" si="11"/>
        <v>Clayton Keller</v>
      </c>
      <c r="F180" t="s">
        <v>948</v>
      </c>
      <c r="G180" t="s">
        <v>90</v>
      </c>
      <c r="H180" s="76">
        <v>1673330</v>
      </c>
      <c r="I180" s="76">
        <v>1673330</v>
      </c>
      <c r="J180" s="76">
        <v>925000</v>
      </c>
      <c r="K180" s="76">
        <v>832500</v>
      </c>
      <c r="L180" s="76" t="s">
        <v>8</v>
      </c>
      <c r="M180" s="76">
        <v>0</v>
      </c>
      <c r="N180" s="76">
        <v>0</v>
      </c>
    </row>
    <row r="181" spans="1:14" x14ac:dyDescent="0.25">
      <c r="A181" t="s">
        <v>909</v>
      </c>
      <c r="B181" s="27">
        <f t="shared" si="8"/>
        <v>6</v>
      </c>
      <c r="C181" s="27" t="str">
        <f t="shared" si="9"/>
        <v>Cliff</v>
      </c>
      <c r="D181" s="27" t="str">
        <f t="shared" si="10"/>
        <v>Pu</v>
      </c>
      <c r="E181" s="27" t="str">
        <f t="shared" si="11"/>
        <v>Cliff Pu</v>
      </c>
      <c r="F181" t="s">
        <v>952</v>
      </c>
      <c r="G181" t="s">
        <v>85</v>
      </c>
      <c r="H181" s="76">
        <v>925000</v>
      </c>
      <c r="I181" s="76">
        <v>925000</v>
      </c>
      <c r="J181" s="76">
        <v>742500</v>
      </c>
      <c r="K181" s="76">
        <v>792500</v>
      </c>
      <c r="L181" s="76" t="s">
        <v>8</v>
      </c>
      <c r="M181" s="76">
        <v>0</v>
      </c>
      <c r="N181" s="76">
        <v>0</v>
      </c>
    </row>
    <row r="182" spans="1:14" x14ac:dyDescent="0.25">
      <c r="A182" t="s">
        <v>530</v>
      </c>
      <c r="B182" s="27">
        <f t="shared" si="8"/>
        <v>5</v>
      </c>
      <c r="C182" s="27" t="str">
        <f t="shared" si="9"/>
        <v>Cody</v>
      </c>
      <c r="D182" s="27" t="str">
        <f t="shared" si="10"/>
        <v>Donaghey</v>
      </c>
      <c r="E182" s="27" t="str">
        <f t="shared" si="11"/>
        <v>Cody Donaghey</v>
      </c>
      <c r="F182" t="s">
        <v>938</v>
      </c>
      <c r="G182" t="s">
        <v>79</v>
      </c>
      <c r="H182" s="76">
        <v>641667</v>
      </c>
      <c r="I182" s="76">
        <v>0</v>
      </c>
      <c r="J182" s="76">
        <v>650000</v>
      </c>
      <c r="K182" s="76" t="s">
        <v>8</v>
      </c>
      <c r="L182" s="76">
        <v>0</v>
      </c>
      <c r="M182" s="76">
        <v>0</v>
      </c>
      <c r="N182" s="76">
        <v>0</v>
      </c>
    </row>
    <row r="183" spans="1:14" x14ac:dyDescent="0.25">
      <c r="A183" t="s">
        <v>727</v>
      </c>
      <c r="B183" s="27">
        <f t="shared" si="8"/>
        <v>5</v>
      </c>
      <c r="C183" s="27" t="str">
        <f t="shared" si="9"/>
        <v>Cody</v>
      </c>
      <c r="D183" s="27" t="str">
        <f t="shared" si="10"/>
        <v>Eakin</v>
      </c>
      <c r="E183" s="27" t="str">
        <f t="shared" si="11"/>
        <v>Cody Eakin</v>
      </c>
      <c r="F183" t="s">
        <v>957</v>
      </c>
      <c r="G183" t="s">
        <v>70</v>
      </c>
      <c r="H183" s="76">
        <v>3850000</v>
      </c>
      <c r="I183" s="76">
        <v>3850000</v>
      </c>
      <c r="J183" s="76">
        <v>3850000</v>
      </c>
      <c r="K183" s="76">
        <v>3850000</v>
      </c>
      <c r="L183" s="76" t="s">
        <v>7</v>
      </c>
      <c r="M183" s="76">
        <v>0</v>
      </c>
      <c r="N183" s="76">
        <v>0</v>
      </c>
    </row>
    <row r="184" spans="1:14" x14ac:dyDescent="0.25">
      <c r="A184" t="s">
        <v>133</v>
      </c>
      <c r="B184" s="27">
        <f t="shared" si="8"/>
        <v>5</v>
      </c>
      <c r="C184" s="27" t="str">
        <f t="shared" si="9"/>
        <v>Cody</v>
      </c>
      <c r="D184" s="27" t="str">
        <f t="shared" si="10"/>
        <v>Glass</v>
      </c>
      <c r="E184" s="27" t="str">
        <f t="shared" si="11"/>
        <v>Cody Glass</v>
      </c>
      <c r="F184" t="s">
        <v>957</v>
      </c>
      <c r="G184" t="s">
        <v>70</v>
      </c>
      <c r="H184" s="76">
        <v>1775000</v>
      </c>
      <c r="I184" s="76">
        <v>1775000</v>
      </c>
      <c r="J184" s="76">
        <v>925000</v>
      </c>
      <c r="K184" s="76">
        <v>925000</v>
      </c>
      <c r="L184" s="76" t="s">
        <v>8</v>
      </c>
      <c r="M184" s="76">
        <v>0</v>
      </c>
      <c r="N184" s="76">
        <v>0</v>
      </c>
    </row>
    <row r="185" spans="1:14" x14ac:dyDescent="0.25">
      <c r="A185" t="s">
        <v>892</v>
      </c>
      <c r="B185" s="27">
        <f t="shared" si="8"/>
        <v>6</v>
      </c>
      <c r="C185" s="27" t="str">
        <f t="shared" si="9"/>
        <v>Colby</v>
      </c>
      <c r="D185" s="27" t="str">
        <f t="shared" si="10"/>
        <v>Sissons</v>
      </c>
      <c r="E185" s="27" t="str">
        <f t="shared" si="11"/>
        <v>Colby Sissons</v>
      </c>
      <c r="F185" t="s">
        <v>954</v>
      </c>
      <c r="G185" t="s">
        <v>79</v>
      </c>
      <c r="H185" s="76">
        <v>663333</v>
      </c>
      <c r="I185" s="76">
        <v>0</v>
      </c>
      <c r="J185" s="76">
        <v>690000</v>
      </c>
      <c r="K185" s="76" t="s">
        <v>8</v>
      </c>
      <c r="L185" s="76">
        <v>0</v>
      </c>
      <c r="M185" s="76">
        <v>0</v>
      </c>
      <c r="N185" s="76">
        <v>0</v>
      </c>
    </row>
    <row r="186" spans="1:14" x14ac:dyDescent="0.25">
      <c r="A186" t="s">
        <v>390</v>
      </c>
      <c r="B186" s="27">
        <f t="shared" si="8"/>
        <v>6</v>
      </c>
      <c r="C186" s="27" t="str">
        <f t="shared" si="9"/>
        <v>Colby</v>
      </c>
      <c r="D186" s="27" t="str">
        <f t="shared" si="10"/>
        <v>Williams</v>
      </c>
      <c r="E186" s="27" t="str">
        <f t="shared" si="11"/>
        <v>Colby Williams</v>
      </c>
      <c r="F186" t="s">
        <v>929</v>
      </c>
      <c r="G186" t="s">
        <v>79</v>
      </c>
      <c r="H186" s="76">
        <v>761000</v>
      </c>
      <c r="I186" s="76">
        <v>0</v>
      </c>
      <c r="J186" s="76">
        <v>780000</v>
      </c>
      <c r="K186" s="76" t="s">
        <v>8</v>
      </c>
      <c r="L186" s="76">
        <v>0</v>
      </c>
      <c r="M186" s="76">
        <v>0</v>
      </c>
      <c r="N186" s="76">
        <v>0</v>
      </c>
    </row>
    <row r="187" spans="1:14" x14ac:dyDescent="0.25">
      <c r="A187" t="s">
        <v>821</v>
      </c>
      <c r="B187" s="27">
        <f t="shared" si="8"/>
        <v>5</v>
      </c>
      <c r="C187" s="27" t="str">
        <f t="shared" si="9"/>
        <v>Cole</v>
      </c>
      <c r="D187" s="27" t="str">
        <f t="shared" si="10"/>
        <v>Bardreau</v>
      </c>
      <c r="E187" s="27" t="str">
        <f t="shared" si="11"/>
        <v>Cole Bardreau</v>
      </c>
      <c r="F187" t="s">
        <v>937</v>
      </c>
      <c r="G187" t="s">
        <v>70</v>
      </c>
      <c r="H187" s="76">
        <v>650000</v>
      </c>
      <c r="I187" s="76">
        <v>0</v>
      </c>
      <c r="J187" s="76">
        <v>650000</v>
      </c>
      <c r="K187" s="76" t="s">
        <v>8</v>
      </c>
      <c r="L187" s="76">
        <v>0</v>
      </c>
      <c r="M187" s="76">
        <v>0</v>
      </c>
      <c r="N187" s="76">
        <v>0</v>
      </c>
    </row>
    <row r="188" spans="1:14" x14ac:dyDescent="0.25">
      <c r="A188" t="s">
        <v>608</v>
      </c>
      <c r="B188" s="27">
        <f t="shared" si="8"/>
        <v>5</v>
      </c>
      <c r="C188" s="27" t="str">
        <f t="shared" si="9"/>
        <v>Cole</v>
      </c>
      <c r="D188" s="27" t="str">
        <f t="shared" si="10"/>
        <v>Schneider</v>
      </c>
      <c r="E188" s="27" t="str">
        <f t="shared" si="11"/>
        <v>Cole Schneider</v>
      </c>
      <c r="F188" t="s">
        <v>934</v>
      </c>
      <c r="G188" t="s">
        <v>90</v>
      </c>
      <c r="H188" s="76">
        <v>650000</v>
      </c>
      <c r="I188" s="76">
        <v>0</v>
      </c>
      <c r="J188" s="76">
        <v>650000</v>
      </c>
      <c r="K188" s="76" t="s">
        <v>7</v>
      </c>
      <c r="L188" s="76">
        <v>0</v>
      </c>
      <c r="M188" s="76">
        <v>0</v>
      </c>
      <c r="N188" s="76">
        <v>0</v>
      </c>
    </row>
    <row r="189" spans="1:14" x14ac:dyDescent="0.25">
      <c r="A189" t="s">
        <v>1034</v>
      </c>
      <c r="B189" s="27">
        <f t="shared" si="8"/>
        <v>6</v>
      </c>
      <c r="C189" s="27" t="str">
        <f t="shared" si="9"/>
        <v>Colin</v>
      </c>
      <c r="D189" s="27" t="str">
        <f t="shared" si="10"/>
        <v>(b. 1997) White</v>
      </c>
      <c r="E189" s="27" t="str">
        <f t="shared" si="11"/>
        <v>Colin (b. 1997) White</v>
      </c>
      <c r="F189" t="s">
        <v>945</v>
      </c>
      <c r="G189" t="s">
        <v>70</v>
      </c>
      <c r="H189" s="76">
        <v>1285000</v>
      </c>
      <c r="I189" s="76">
        <v>0</v>
      </c>
      <c r="J189" s="76">
        <v>925000</v>
      </c>
      <c r="K189" s="76" t="s">
        <v>8</v>
      </c>
      <c r="L189" s="76">
        <v>0</v>
      </c>
      <c r="M189" s="76">
        <v>0</v>
      </c>
      <c r="N189" s="76">
        <v>0</v>
      </c>
    </row>
    <row r="190" spans="1:14" x14ac:dyDescent="0.25">
      <c r="A190" t="s">
        <v>836</v>
      </c>
      <c r="B190" s="27">
        <f t="shared" si="8"/>
        <v>6</v>
      </c>
      <c r="C190" s="27" t="str">
        <f t="shared" si="9"/>
        <v>Colin</v>
      </c>
      <c r="D190" s="27" t="str">
        <f t="shared" si="10"/>
        <v>Wilson</v>
      </c>
      <c r="E190" s="27" t="str">
        <f t="shared" si="11"/>
        <v>Colin Wilson</v>
      </c>
      <c r="F190" t="s">
        <v>949</v>
      </c>
      <c r="G190" t="s">
        <v>85</v>
      </c>
      <c r="H190" s="76">
        <v>3937500</v>
      </c>
      <c r="I190" s="76">
        <v>0</v>
      </c>
      <c r="J190" s="76">
        <v>4000000</v>
      </c>
      <c r="K190" s="76" t="s">
        <v>7</v>
      </c>
      <c r="L190" s="76">
        <v>0</v>
      </c>
      <c r="M190" s="76">
        <v>0</v>
      </c>
      <c r="N190" s="76">
        <v>0</v>
      </c>
    </row>
    <row r="191" spans="1:14" x14ac:dyDescent="0.25">
      <c r="A191" t="s">
        <v>559</v>
      </c>
      <c r="B191" s="27">
        <f t="shared" si="8"/>
        <v>7</v>
      </c>
      <c r="C191" s="27" t="str">
        <f t="shared" si="9"/>
        <v>Collin</v>
      </c>
      <c r="D191" s="27" t="str">
        <f t="shared" si="10"/>
        <v>Delia</v>
      </c>
      <c r="E191" s="27" t="str">
        <f t="shared" si="11"/>
        <v>Collin Delia</v>
      </c>
      <c r="F191" t="s">
        <v>927</v>
      </c>
      <c r="G191" t="s">
        <v>121</v>
      </c>
      <c r="H191" s="76">
        <v>925000</v>
      </c>
      <c r="I191" s="76">
        <v>0</v>
      </c>
      <c r="J191" s="76">
        <v>792500</v>
      </c>
      <c r="K191" s="76" t="s">
        <v>8</v>
      </c>
      <c r="L191" s="76">
        <v>0</v>
      </c>
      <c r="M191" s="76">
        <v>0</v>
      </c>
      <c r="N191" s="76">
        <v>0</v>
      </c>
    </row>
    <row r="192" spans="1:14" x14ac:dyDescent="0.25">
      <c r="A192" t="s">
        <v>223</v>
      </c>
      <c r="B192" s="27">
        <f t="shared" si="8"/>
        <v>7</v>
      </c>
      <c r="C192" s="27" t="str">
        <f t="shared" si="9"/>
        <v>Colton</v>
      </c>
      <c r="D192" s="27" t="str">
        <f t="shared" si="10"/>
        <v>Parayko</v>
      </c>
      <c r="E192" s="27" t="str">
        <f t="shared" si="11"/>
        <v>Colton Parayko</v>
      </c>
      <c r="F192" t="s">
        <v>942</v>
      </c>
      <c r="G192" t="s">
        <v>324</v>
      </c>
      <c r="H192" s="76">
        <v>5500000</v>
      </c>
      <c r="I192" s="76">
        <v>5500000</v>
      </c>
      <c r="J192" s="76">
        <v>6500000</v>
      </c>
      <c r="K192" s="76">
        <v>5525000</v>
      </c>
      <c r="L192" s="76">
        <v>3350000</v>
      </c>
      <c r="M192" s="76">
        <v>5625000</v>
      </c>
      <c r="N192" s="76" t="s">
        <v>7</v>
      </c>
    </row>
    <row r="193" spans="1:14" x14ac:dyDescent="0.25">
      <c r="A193" t="s">
        <v>698</v>
      </c>
      <c r="B193" s="27">
        <f t="shared" si="8"/>
        <v>7</v>
      </c>
      <c r="C193" s="27" t="str">
        <f t="shared" si="9"/>
        <v>Colton</v>
      </c>
      <c r="D193" s="27" t="str">
        <f t="shared" si="10"/>
        <v>Sissons</v>
      </c>
      <c r="E193" s="27" t="str">
        <f t="shared" si="11"/>
        <v>Colton Sissons</v>
      </c>
      <c r="F193" t="s">
        <v>932</v>
      </c>
      <c r="G193" t="s">
        <v>70</v>
      </c>
      <c r="H193" s="76">
        <v>625000</v>
      </c>
      <c r="I193" s="76">
        <v>0</v>
      </c>
      <c r="J193" s="76">
        <v>650000</v>
      </c>
      <c r="K193" s="76" t="s">
        <v>8</v>
      </c>
      <c r="L193" s="76">
        <v>0</v>
      </c>
      <c r="M193" s="76">
        <v>0</v>
      </c>
      <c r="N193" s="76">
        <v>0</v>
      </c>
    </row>
    <row r="194" spans="1:14" x14ac:dyDescent="0.25">
      <c r="A194" t="s">
        <v>886</v>
      </c>
      <c r="B194" s="27">
        <f t="shared" si="8"/>
        <v>7</v>
      </c>
      <c r="C194" s="27" t="str">
        <f t="shared" si="9"/>
        <v>Colton</v>
      </c>
      <c r="D194" s="27" t="str">
        <f t="shared" si="10"/>
        <v>White</v>
      </c>
      <c r="E194" s="27" t="str">
        <f t="shared" si="11"/>
        <v>Colton White</v>
      </c>
      <c r="F194" t="s">
        <v>954</v>
      </c>
      <c r="G194" t="s">
        <v>79</v>
      </c>
      <c r="H194" s="76">
        <v>925000</v>
      </c>
      <c r="I194" s="76">
        <v>0</v>
      </c>
      <c r="J194" s="76">
        <v>742500</v>
      </c>
      <c r="K194" s="76" t="s">
        <v>8</v>
      </c>
      <c r="L194" s="76">
        <v>0</v>
      </c>
      <c r="M194" s="76">
        <v>0</v>
      </c>
      <c r="N194" s="76">
        <v>0</v>
      </c>
    </row>
    <row r="195" spans="1:14" x14ac:dyDescent="0.25">
      <c r="A195" t="s">
        <v>359</v>
      </c>
      <c r="B195" s="27">
        <f t="shared" ref="B195:B258" si="12">SEARCH(" ",A195,1)</f>
        <v>7</v>
      </c>
      <c r="C195" s="27" t="str">
        <f t="shared" ref="C195:C258" si="13">LEFT(A195,B195-1)</f>
        <v>Conner</v>
      </c>
      <c r="D195" s="27" t="str">
        <f t="shared" ref="D195:D258" si="14">MID(A195,B195+1,LEN(A195)-B195)</f>
        <v>Bleackley</v>
      </c>
      <c r="E195" s="27" t="str">
        <f t="shared" ref="E195:E258" si="15">C195&amp;" "&amp;D195</f>
        <v>Conner Bleackley</v>
      </c>
      <c r="F195" t="s">
        <v>942</v>
      </c>
      <c r="G195" t="s">
        <v>70</v>
      </c>
      <c r="H195" s="76">
        <v>750000</v>
      </c>
      <c r="I195" s="76">
        <v>0</v>
      </c>
      <c r="J195" s="76">
        <v>725000</v>
      </c>
      <c r="K195" s="76" t="s">
        <v>8</v>
      </c>
      <c r="L195" s="76">
        <v>0</v>
      </c>
      <c r="M195" s="76">
        <v>0</v>
      </c>
      <c r="N195" s="76">
        <v>0</v>
      </c>
    </row>
    <row r="196" spans="1:14" x14ac:dyDescent="0.25">
      <c r="A196" t="s">
        <v>856</v>
      </c>
      <c r="B196" s="27">
        <f t="shared" si="12"/>
        <v>7</v>
      </c>
      <c r="C196" s="27" t="str">
        <f t="shared" si="13"/>
        <v>Connor</v>
      </c>
      <c r="D196" s="27" t="str">
        <f t="shared" si="14"/>
        <v>Brown</v>
      </c>
      <c r="E196" s="27" t="str">
        <f t="shared" si="15"/>
        <v>Connor Brown</v>
      </c>
      <c r="F196" t="s">
        <v>950</v>
      </c>
      <c r="G196" t="s">
        <v>85</v>
      </c>
      <c r="H196" s="76">
        <v>2100000</v>
      </c>
      <c r="I196" s="76">
        <v>2100000</v>
      </c>
      <c r="J196" s="76">
        <v>2100000</v>
      </c>
      <c r="K196" s="76">
        <v>2100000</v>
      </c>
      <c r="L196" s="76" t="s">
        <v>8</v>
      </c>
      <c r="M196" s="76">
        <v>0</v>
      </c>
      <c r="N196" s="76">
        <v>0</v>
      </c>
    </row>
    <row r="197" spans="1:14" x14ac:dyDescent="0.25">
      <c r="A197" t="s">
        <v>817</v>
      </c>
      <c r="B197" s="27">
        <f t="shared" si="12"/>
        <v>7</v>
      </c>
      <c r="C197" s="27" t="str">
        <f t="shared" si="13"/>
        <v>Connor</v>
      </c>
      <c r="D197" s="27" t="str">
        <f t="shared" si="14"/>
        <v>Bunnaman</v>
      </c>
      <c r="E197" s="27" t="str">
        <f t="shared" si="15"/>
        <v>Connor Bunnaman</v>
      </c>
      <c r="F197" t="s">
        <v>937</v>
      </c>
      <c r="G197" t="s">
        <v>70</v>
      </c>
      <c r="H197" s="76">
        <v>800000</v>
      </c>
      <c r="I197" s="76">
        <v>800000</v>
      </c>
      <c r="J197" s="76">
        <v>730000</v>
      </c>
      <c r="K197" s="76">
        <v>780000</v>
      </c>
      <c r="L197" s="76" t="s">
        <v>8</v>
      </c>
      <c r="M197" s="76">
        <v>0</v>
      </c>
      <c r="N197" s="76">
        <v>0</v>
      </c>
    </row>
    <row r="198" spans="1:14" x14ac:dyDescent="0.25">
      <c r="A198" t="s">
        <v>393</v>
      </c>
      <c r="B198" s="27">
        <f t="shared" si="12"/>
        <v>7</v>
      </c>
      <c r="C198" s="27" t="str">
        <f t="shared" si="13"/>
        <v>Connor</v>
      </c>
      <c r="D198" s="27" t="str">
        <f t="shared" si="14"/>
        <v>Hobbs</v>
      </c>
      <c r="E198" s="27" t="str">
        <f t="shared" si="15"/>
        <v>Connor Hobbs</v>
      </c>
      <c r="F198" t="s">
        <v>929</v>
      </c>
      <c r="G198" t="s">
        <v>79</v>
      </c>
      <c r="H198" s="76">
        <v>771667</v>
      </c>
      <c r="I198" s="76">
        <v>771667</v>
      </c>
      <c r="J198" s="76">
        <v>650000</v>
      </c>
      <c r="K198" s="76">
        <v>700000</v>
      </c>
      <c r="L198" s="76" t="s">
        <v>8</v>
      </c>
      <c r="M198" s="76">
        <v>0</v>
      </c>
      <c r="N198" s="76">
        <v>0</v>
      </c>
    </row>
    <row r="199" spans="1:14" x14ac:dyDescent="0.25">
      <c r="A199" t="s">
        <v>466</v>
      </c>
      <c r="B199" s="27">
        <f t="shared" si="12"/>
        <v>7</v>
      </c>
      <c r="C199" s="27" t="str">
        <f t="shared" si="13"/>
        <v>Connor</v>
      </c>
      <c r="D199" s="27" t="str">
        <f t="shared" si="14"/>
        <v>Ingram</v>
      </c>
      <c r="E199" s="27" t="str">
        <f t="shared" si="15"/>
        <v>Connor Ingram</v>
      </c>
      <c r="F199" t="s">
        <v>935</v>
      </c>
      <c r="G199" t="s">
        <v>121</v>
      </c>
      <c r="H199" s="76">
        <v>925000</v>
      </c>
      <c r="I199" s="76">
        <v>925000</v>
      </c>
      <c r="J199" s="76">
        <v>742500</v>
      </c>
      <c r="K199" s="76">
        <v>792500</v>
      </c>
      <c r="L199" s="76" t="s">
        <v>8</v>
      </c>
      <c r="M199" s="76">
        <v>0</v>
      </c>
      <c r="N199" s="76">
        <v>0</v>
      </c>
    </row>
    <row r="200" spans="1:14" x14ac:dyDescent="0.25">
      <c r="A200" t="s">
        <v>552</v>
      </c>
      <c r="B200" s="27">
        <f t="shared" si="12"/>
        <v>7</v>
      </c>
      <c r="C200" s="27" t="str">
        <f t="shared" si="13"/>
        <v>Connor</v>
      </c>
      <c r="D200" s="27" t="str">
        <f t="shared" si="14"/>
        <v>Murphy</v>
      </c>
      <c r="E200" s="27" t="str">
        <f t="shared" si="15"/>
        <v>Connor Murphy</v>
      </c>
      <c r="F200" t="s">
        <v>927</v>
      </c>
      <c r="G200" t="s">
        <v>324</v>
      </c>
      <c r="H200" s="76">
        <v>3850000</v>
      </c>
      <c r="I200" s="76">
        <v>3850000</v>
      </c>
      <c r="J200" s="76">
        <v>4500000</v>
      </c>
      <c r="K200" s="76">
        <v>4400000</v>
      </c>
      <c r="L200" s="76">
        <v>3200000</v>
      </c>
      <c r="M200" s="76">
        <v>4000000</v>
      </c>
      <c r="N200" s="76" t="s">
        <v>7</v>
      </c>
    </row>
    <row r="201" spans="1:14" x14ac:dyDescent="0.25">
      <c r="A201" t="s">
        <v>784</v>
      </c>
      <c r="B201" s="27">
        <f t="shared" si="12"/>
        <v>6</v>
      </c>
      <c r="C201" s="27" t="str">
        <f t="shared" si="13"/>
        <v>Conor</v>
      </c>
      <c r="D201" s="27" t="str">
        <f t="shared" si="14"/>
        <v>Garland</v>
      </c>
      <c r="E201" s="27" t="str">
        <f t="shared" si="15"/>
        <v>Conor Garland</v>
      </c>
      <c r="F201" t="s">
        <v>948</v>
      </c>
      <c r="G201" t="s">
        <v>85</v>
      </c>
      <c r="H201" s="76">
        <v>821667</v>
      </c>
      <c r="I201" s="76">
        <v>0</v>
      </c>
      <c r="J201" s="76">
        <v>650000</v>
      </c>
      <c r="K201" s="76" t="s">
        <v>8</v>
      </c>
      <c r="L201" s="76">
        <v>0</v>
      </c>
      <c r="M201" s="76">
        <v>0</v>
      </c>
      <c r="N201" s="76">
        <v>0</v>
      </c>
    </row>
    <row r="202" spans="1:14" x14ac:dyDescent="0.25">
      <c r="A202" t="s">
        <v>227</v>
      </c>
      <c r="B202" s="27">
        <f t="shared" si="12"/>
        <v>6</v>
      </c>
      <c r="C202" s="27" t="str">
        <f t="shared" si="13"/>
        <v>Conor</v>
      </c>
      <c r="D202" s="27" t="str">
        <f t="shared" si="14"/>
        <v>Sheary</v>
      </c>
      <c r="E202" s="27" t="str">
        <f t="shared" si="15"/>
        <v>Conor Sheary</v>
      </c>
      <c r="F202" t="s">
        <v>955</v>
      </c>
      <c r="G202" t="s">
        <v>90</v>
      </c>
      <c r="H202" s="76">
        <v>3000000</v>
      </c>
      <c r="I202" s="76">
        <v>3000000</v>
      </c>
      <c r="J202" s="76">
        <v>3000000</v>
      </c>
      <c r="K202" s="76">
        <v>3000000</v>
      </c>
      <c r="L202" s="76" t="s">
        <v>7</v>
      </c>
      <c r="M202" s="76">
        <v>0</v>
      </c>
      <c r="N202" s="76">
        <v>0</v>
      </c>
    </row>
    <row r="203" spans="1:14" x14ac:dyDescent="0.25">
      <c r="A203" t="s">
        <v>820</v>
      </c>
      <c r="B203" s="27">
        <f t="shared" si="12"/>
        <v>7</v>
      </c>
      <c r="C203" s="27" t="str">
        <f t="shared" si="13"/>
        <v>Corban</v>
      </c>
      <c r="D203" s="27" t="str">
        <f t="shared" si="14"/>
        <v>Knight</v>
      </c>
      <c r="E203" s="27" t="str">
        <f t="shared" si="15"/>
        <v>Corban Knight</v>
      </c>
      <c r="F203" t="s">
        <v>937</v>
      </c>
      <c r="G203" t="s">
        <v>70</v>
      </c>
      <c r="H203" s="76">
        <v>650000</v>
      </c>
      <c r="I203" s="76">
        <v>0</v>
      </c>
      <c r="J203" s="76">
        <v>650000</v>
      </c>
      <c r="K203" s="76" t="s">
        <v>7</v>
      </c>
      <c r="L203" s="76">
        <v>0</v>
      </c>
      <c r="M203" s="76">
        <v>0</v>
      </c>
      <c r="N203" s="76">
        <v>0</v>
      </c>
    </row>
    <row r="204" spans="1:14" x14ac:dyDescent="0.25">
      <c r="A204" t="s">
        <v>239</v>
      </c>
      <c r="B204" s="27">
        <f t="shared" si="12"/>
        <v>6</v>
      </c>
      <c r="C204" s="27" t="str">
        <f t="shared" si="13"/>
        <v>Corey</v>
      </c>
      <c r="D204" s="27" t="str">
        <f t="shared" si="14"/>
        <v>Crawford</v>
      </c>
      <c r="E204" s="27" t="str">
        <f t="shared" si="15"/>
        <v>Corey Crawford</v>
      </c>
      <c r="F204" t="s">
        <v>927</v>
      </c>
      <c r="G204" t="s">
        <v>121</v>
      </c>
      <c r="H204" s="76">
        <v>6000000</v>
      </c>
      <c r="I204" s="76">
        <v>6000000</v>
      </c>
      <c r="J204" s="76">
        <v>6000000</v>
      </c>
      <c r="K204" s="76">
        <v>5000000</v>
      </c>
      <c r="L204" s="76" t="s">
        <v>7</v>
      </c>
      <c r="M204" s="76">
        <v>0</v>
      </c>
      <c r="N204" s="76">
        <v>0</v>
      </c>
    </row>
    <row r="205" spans="1:14" x14ac:dyDescent="0.25">
      <c r="A205" t="s">
        <v>962</v>
      </c>
      <c r="B205" s="27">
        <f t="shared" si="12"/>
        <v>6</v>
      </c>
      <c r="C205" s="27" t="str">
        <f t="shared" si="13"/>
        <v>Corey</v>
      </c>
      <c r="D205" s="27" t="str">
        <f t="shared" si="14"/>
        <v>Perry</v>
      </c>
      <c r="E205" s="27" t="str">
        <f t="shared" si="15"/>
        <v>Corey Perry</v>
      </c>
      <c r="F205" t="s">
        <v>933</v>
      </c>
      <c r="G205" t="s">
        <v>85</v>
      </c>
      <c r="H205" s="76">
        <v>8625000</v>
      </c>
      <c r="I205" s="76">
        <v>8625000</v>
      </c>
      <c r="J205" s="76">
        <v>9000000</v>
      </c>
      <c r="K205" s="76">
        <v>8000000</v>
      </c>
      <c r="L205" s="76">
        <v>7000000</v>
      </c>
      <c r="M205" s="76" t="s">
        <v>7</v>
      </c>
      <c r="N205" s="76">
        <v>0</v>
      </c>
    </row>
    <row r="206" spans="1:14" x14ac:dyDescent="0.25">
      <c r="A206" t="s">
        <v>457</v>
      </c>
      <c r="B206" s="27">
        <f t="shared" si="12"/>
        <v>5</v>
      </c>
      <c r="C206" s="27" t="str">
        <f t="shared" si="13"/>
        <v>Cory</v>
      </c>
      <c r="D206" s="27" t="str">
        <f t="shared" si="14"/>
        <v>Conacher</v>
      </c>
      <c r="E206" s="27" t="str">
        <f t="shared" si="15"/>
        <v>Cory Conacher</v>
      </c>
      <c r="F206" t="s">
        <v>935</v>
      </c>
      <c r="G206" t="s">
        <v>90</v>
      </c>
      <c r="H206" s="76">
        <v>650000</v>
      </c>
      <c r="I206" s="76">
        <v>0</v>
      </c>
      <c r="J206" s="76">
        <v>650000</v>
      </c>
      <c r="K206" s="76" t="s">
        <v>7</v>
      </c>
      <c r="L206" s="76">
        <v>0</v>
      </c>
      <c r="M206" s="76">
        <v>0</v>
      </c>
      <c r="N206" s="76">
        <v>0</v>
      </c>
    </row>
    <row r="207" spans="1:14" x14ac:dyDescent="0.25">
      <c r="A207" t="s">
        <v>303</v>
      </c>
      <c r="B207" s="27">
        <f t="shared" si="12"/>
        <v>5</v>
      </c>
      <c r="C207" s="27" t="str">
        <f t="shared" si="13"/>
        <v>Cory</v>
      </c>
      <c r="D207" s="27" t="str">
        <f t="shared" si="14"/>
        <v>Schneider</v>
      </c>
      <c r="E207" s="27" t="str">
        <f t="shared" si="15"/>
        <v>Cory Schneider</v>
      </c>
      <c r="F207" t="s">
        <v>954</v>
      </c>
      <c r="G207" t="s">
        <v>121</v>
      </c>
      <c r="H207" s="76">
        <v>6000000</v>
      </c>
      <c r="I207" s="76">
        <v>6000000</v>
      </c>
      <c r="J207" s="76">
        <v>6000000</v>
      </c>
      <c r="K207" s="76">
        <v>6000000</v>
      </c>
      <c r="L207" s="76">
        <v>6000000</v>
      </c>
      <c r="M207" s="76">
        <v>6000000</v>
      </c>
      <c r="N207" s="76" t="s">
        <v>7</v>
      </c>
    </row>
    <row r="208" spans="1:14" x14ac:dyDescent="0.25">
      <c r="A208" t="s">
        <v>695</v>
      </c>
      <c r="B208" s="27">
        <f t="shared" si="12"/>
        <v>6</v>
      </c>
      <c r="C208" s="27" t="str">
        <f t="shared" si="13"/>
        <v>Craig</v>
      </c>
      <c r="D208" s="27" t="str">
        <f t="shared" si="14"/>
        <v>Smith</v>
      </c>
      <c r="E208" s="27" t="str">
        <f t="shared" si="15"/>
        <v>Craig Smith</v>
      </c>
      <c r="F208" t="s">
        <v>932</v>
      </c>
      <c r="G208" t="s">
        <v>85</v>
      </c>
      <c r="H208" s="76">
        <v>4250000</v>
      </c>
      <c r="I208" s="76">
        <v>4250000</v>
      </c>
      <c r="J208" s="76">
        <v>4500000</v>
      </c>
      <c r="K208" s="76">
        <v>4750000</v>
      </c>
      <c r="L208" s="76" t="s">
        <v>7</v>
      </c>
      <c r="M208" s="76">
        <v>0</v>
      </c>
      <c r="N208" s="76">
        <v>0</v>
      </c>
    </row>
    <row r="209" spans="1:14" x14ac:dyDescent="0.25">
      <c r="A209" t="s">
        <v>680</v>
      </c>
      <c r="B209" s="27">
        <f t="shared" si="12"/>
        <v>7</v>
      </c>
      <c r="C209" s="27" t="str">
        <f t="shared" si="13"/>
        <v>Curtis</v>
      </c>
      <c r="D209" s="27" t="str">
        <f t="shared" si="14"/>
        <v>Lazar</v>
      </c>
      <c r="E209" s="27" t="str">
        <f t="shared" si="15"/>
        <v>Curtis Lazar</v>
      </c>
      <c r="F209" t="s">
        <v>947</v>
      </c>
      <c r="G209" t="s">
        <v>90</v>
      </c>
      <c r="H209" s="76">
        <v>950000</v>
      </c>
      <c r="I209" s="76">
        <v>0</v>
      </c>
      <c r="J209" s="76">
        <v>1050000</v>
      </c>
      <c r="K209" s="76" t="s">
        <v>8</v>
      </c>
      <c r="L209" s="76">
        <v>0</v>
      </c>
      <c r="M209" s="76">
        <v>0</v>
      </c>
      <c r="N209" s="76">
        <v>0</v>
      </c>
    </row>
    <row r="210" spans="1:14" x14ac:dyDescent="0.25">
      <c r="A210" t="s">
        <v>861</v>
      </c>
      <c r="B210" s="27">
        <f t="shared" si="12"/>
        <v>7</v>
      </c>
      <c r="C210" s="27" t="str">
        <f t="shared" si="13"/>
        <v>Curtis</v>
      </c>
      <c r="D210" s="27" t="str">
        <f t="shared" si="14"/>
        <v>McElhinney</v>
      </c>
      <c r="E210" s="27" t="str">
        <f t="shared" si="15"/>
        <v>Curtis McElhinney</v>
      </c>
      <c r="F210" t="s">
        <v>950</v>
      </c>
      <c r="G210" t="s">
        <v>121</v>
      </c>
      <c r="H210" s="76">
        <v>850000</v>
      </c>
      <c r="I210" s="76">
        <v>0</v>
      </c>
      <c r="J210" s="76">
        <v>850000</v>
      </c>
      <c r="K210" s="76" t="s">
        <v>7</v>
      </c>
      <c r="L210" s="76">
        <v>0</v>
      </c>
      <c r="M210" s="76">
        <v>0</v>
      </c>
      <c r="N210" s="76">
        <v>0</v>
      </c>
    </row>
    <row r="211" spans="1:14" x14ac:dyDescent="0.25">
      <c r="A211" t="s">
        <v>803</v>
      </c>
      <c r="B211" s="27">
        <f t="shared" si="12"/>
        <v>5</v>
      </c>
      <c r="C211" s="27" t="str">
        <f t="shared" si="13"/>
        <v>Dale</v>
      </c>
      <c r="D211" s="27" t="str">
        <f t="shared" si="14"/>
        <v>Weise</v>
      </c>
      <c r="E211" s="27" t="str">
        <f t="shared" si="15"/>
        <v>Dale Weise</v>
      </c>
      <c r="F211" t="s">
        <v>937</v>
      </c>
      <c r="G211" t="s">
        <v>85</v>
      </c>
      <c r="H211" s="76">
        <v>2350000</v>
      </c>
      <c r="I211" s="76">
        <v>2350000</v>
      </c>
      <c r="J211" s="76">
        <v>2350000</v>
      </c>
      <c r="K211" s="76">
        <v>1750000</v>
      </c>
      <c r="L211" s="76" t="s">
        <v>7</v>
      </c>
      <c r="M211" s="76">
        <v>0</v>
      </c>
      <c r="N211" s="76">
        <v>0</v>
      </c>
    </row>
    <row r="212" spans="1:14" x14ac:dyDescent="0.25">
      <c r="A212" t="s">
        <v>300</v>
      </c>
      <c r="B212" s="27">
        <f t="shared" si="12"/>
        <v>6</v>
      </c>
      <c r="C212" s="27" t="str">
        <f t="shared" si="13"/>
        <v>Damon</v>
      </c>
      <c r="D212" s="27" t="str">
        <f t="shared" si="14"/>
        <v>Severson</v>
      </c>
      <c r="E212" s="27" t="str">
        <f t="shared" si="15"/>
        <v>Damon Severson</v>
      </c>
      <c r="F212" t="s">
        <v>954</v>
      </c>
      <c r="G212" t="s">
        <v>324</v>
      </c>
      <c r="H212" s="76">
        <v>4166670</v>
      </c>
      <c r="I212" s="76">
        <v>4166670</v>
      </c>
      <c r="J212" s="76">
        <v>3000000</v>
      </c>
      <c r="K212" s="76">
        <v>4675000</v>
      </c>
      <c r="L212" s="76">
        <v>4675000</v>
      </c>
      <c r="M212" s="76">
        <v>5050000</v>
      </c>
      <c r="N212" s="76">
        <v>5100000</v>
      </c>
    </row>
    <row r="213" spans="1:14" x14ac:dyDescent="0.25">
      <c r="A213" t="s">
        <v>999</v>
      </c>
      <c r="B213" s="27">
        <f t="shared" si="12"/>
        <v>4</v>
      </c>
      <c r="C213" s="27" t="str">
        <f t="shared" si="13"/>
        <v>Dan</v>
      </c>
      <c r="D213" s="27" t="str">
        <f t="shared" si="14"/>
        <v>DeKeyser</v>
      </c>
      <c r="E213" s="27" t="str">
        <f t="shared" si="15"/>
        <v>Dan DeKeyser</v>
      </c>
      <c r="F213" t="s">
        <v>951</v>
      </c>
      <c r="G213" t="s">
        <v>325</v>
      </c>
      <c r="H213" s="76">
        <v>5000000</v>
      </c>
      <c r="I213" s="76">
        <v>5000000</v>
      </c>
      <c r="J213" s="76">
        <v>5500000</v>
      </c>
      <c r="K213" s="76">
        <v>5500000</v>
      </c>
      <c r="L213" s="76">
        <v>4500000</v>
      </c>
      <c r="M213" s="76">
        <v>5000000</v>
      </c>
      <c r="N213" s="76" t="s">
        <v>7</v>
      </c>
    </row>
    <row r="214" spans="1:14" x14ac:dyDescent="0.25">
      <c r="A214" t="s">
        <v>460</v>
      </c>
      <c r="B214" s="27">
        <f t="shared" si="12"/>
        <v>4</v>
      </c>
      <c r="C214" s="27" t="str">
        <f t="shared" si="13"/>
        <v>Dan</v>
      </c>
      <c r="D214" s="27" t="str">
        <f t="shared" si="14"/>
        <v>Girardi</v>
      </c>
      <c r="E214" s="27" t="str">
        <f t="shared" si="15"/>
        <v>Dan Girardi</v>
      </c>
      <c r="F214" t="s">
        <v>935</v>
      </c>
      <c r="G214" t="s">
        <v>324</v>
      </c>
      <c r="H214" s="76">
        <v>3000000</v>
      </c>
      <c r="I214" s="76">
        <v>0</v>
      </c>
      <c r="J214" s="76">
        <v>2750000</v>
      </c>
      <c r="K214" s="76" t="s">
        <v>7</v>
      </c>
      <c r="L214" s="76">
        <v>0</v>
      </c>
      <c r="M214" s="76">
        <v>0</v>
      </c>
      <c r="N214" s="76">
        <v>0</v>
      </c>
    </row>
    <row r="215" spans="1:14" x14ac:dyDescent="0.25">
      <c r="A215" t="s">
        <v>720</v>
      </c>
      <c r="B215" s="27">
        <f t="shared" si="12"/>
        <v>7</v>
      </c>
      <c r="C215" s="27" t="str">
        <f t="shared" si="13"/>
        <v>Daniel</v>
      </c>
      <c r="D215" s="27" t="str">
        <f t="shared" si="14"/>
        <v>Audette</v>
      </c>
      <c r="E215" s="27" t="str">
        <f t="shared" si="15"/>
        <v>Daniel Audette</v>
      </c>
      <c r="F215" t="s">
        <v>939</v>
      </c>
      <c r="G215" t="s">
        <v>70</v>
      </c>
      <c r="H215" s="76">
        <v>650000</v>
      </c>
      <c r="I215" s="76">
        <v>0</v>
      </c>
      <c r="J215" s="76">
        <v>650000</v>
      </c>
      <c r="K215" s="76" t="s">
        <v>8</v>
      </c>
      <c r="L215" s="76">
        <v>0</v>
      </c>
      <c r="M215" s="76">
        <v>0</v>
      </c>
      <c r="N215" s="76">
        <v>0</v>
      </c>
    </row>
    <row r="216" spans="1:14" x14ac:dyDescent="0.25">
      <c r="A216" t="s">
        <v>491</v>
      </c>
      <c r="B216" s="27">
        <f t="shared" si="12"/>
        <v>7</v>
      </c>
      <c r="C216" s="27" t="str">
        <f t="shared" si="13"/>
        <v>Daniel</v>
      </c>
      <c r="D216" s="27" t="str">
        <f t="shared" si="14"/>
        <v>Vladar</v>
      </c>
      <c r="E216" s="27" t="str">
        <f t="shared" si="15"/>
        <v>Daniel Vladar</v>
      </c>
      <c r="F216" t="s">
        <v>946</v>
      </c>
      <c r="G216" t="s">
        <v>121</v>
      </c>
      <c r="H216" s="76">
        <v>894167</v>
      </c>
      <c r="I216" s="76">
        <v>894167</v>
      </c>
      <c r="J216" s="76">
        <v>742500</v>
      </c>
      <c r="K216" s="76">
        <v>700000</v>
      </c>
      <c r="L216" s="76" t="s">
        <v>8</v>
      </c>
      <c r="M216" s="76">
        <v>0</v>
      </c>
      <c r="N216" s="76">
        <v>0</v>
      </c>
    </row>
    <row r="217" spans="1:14" x14ac:dyDescent="0.25">
      <c r="A217" t="s">
        <v>406</v>
      </c>
      <c r="B217" s="27">
        <f t="shared" si="12"/>
        <v>6</v>
      </c>
      <c r="C217" s="27" t="str">
        <f t="shared" si="13"/>
        <v>Dante</v>
      </c>
      <c r="D217" s="27" t="str">
        <f t="shared" si="14"/>
        <v>Salituro</v>
      </c>
      <c r="E217" s="27" t="str">
        <f t="shared" si="15"/>
        <v>Dante Salituro</v>
      </c>
      <c r="F217" t="s">
        <v>941</v>
      </c>
      <c r="G217" t="s">
        <v>70</v>
      </c>
      <c r="H217" s="76">
        <v>733333</v>
      </c>
      <c r="I217" s="76">
        <v>0</v>
      </c>
      <c r="J217" s="76">
        <v>825000</v>
      </c>
      <c r="K217" s="76" t="s">
        <v>8</v>
      </c>
      <c r="L217" s="76">
        <v>0</v>
      </c>
      <c r="M217" s="76">
        <v>0</v>
      </c>
      <c r="N217" s="76">
        <v>0</v>
      </c>
    </row>
    <row r="218" spans="1:14" x14ac:dyDescent="0.25">
      <c r="A218" t="s">
        <v>214</v>
      </c>
      <c r="B218" s="27">
        <f t="shared" si="12"/>
        <v>7</v>
      </c>
      <c r="C218" s="27" t="str">
        <f t="shared" si="13"/>
        <v>Danton</v>
      </c>
      <c r="D218" s="27" t="str">
        <f t="shared" si="14"/>
        <v>Heinen</v>
      </c>
      <c r="E218" s="27" t="str">
        <f t="shared" si="15"/>
        <v>Danton Heinen</v>
      </c>
      <c r="F218" t="s">
        <v>946</v>
      </c>
      <c r="G218" t="s">
        <v>85</v>
      </c>
      <c r="H218" s="76">
        <v>995833</v>
      </c>
      <c r="I218" s="76">
        <v>0</v>
      </c>
      <c r="J218" s="76">
        <v>925000</v>
      </c>
      <c r="K218" s="76" t="s">
        <v>8</v>
      </c>
      <c r="L218" s="76">
        <v>0</v>
      </c>
      <c r="M218" s="76">
        <v>0</v>
      </c>
      <c r="N218" s="76">
        <v>0</v>
      </c>
    </row>
    <row r="219" spans="1:14" x14ac:dyDescent="0.25">
      <c r="A219" t="s">
        <v>321</v>
      </c>
      <c r="B219" s="27">
        <f t="shared" si="12"/>
        <v>7</v>
      </c>
      <c r="C219" s="27" t="str">
        <f t="shared" si="13"/>
        <v>Darren</v>
      </c>
      <c r="D219" s="27" t="str">
        <f t="shared" si="14"/>
        <v>Helm</v>
      </c>
      <c r="E219" s="27" t="str">
        <f t="shared" si="15"/>
        <v>Darren Helm</v>
      </c>
      <c r="F219" t="s">
        <v>951</v>
      </c>
      <c r="G219" t="s">
        <v>70</v>
      </c>
      <c r="H219" s="76">
        <v>3850000</v>
      </c>
      <c r="I219" s="76">
        <v>3850000</v>
      </c>
      <c r="J219" s="76">
        <v>3750000</v>
      </c>
      <c r="K219" s="76">
        <v>3000000</v>
      </c>
      <c r="L219" s="76">
        <v>3000000</v>
      </c>
      <c r="M219" s="76" t="s">
        <v>7</v>
      </c>
      <c r="N219" s="76">
        <v>0</v>
      </c>
    </row>
    <row r="220" spans="1:14" x14ac:dyDescent="0.25">
      <c r="A220" t="s">
        <v>763</v>
      </c>
      <c r="B220" s="27">
        <f t="shared" si="12"/>
        <v>5</v>
      </c>
      <c r="C220" s="27" t="str">
        <f t="shared" si="13"/>
        <v>Dave</v>
      </c>
      <c r="D220" s="27" t="str">
        <f t="shared" si="14"/>
        <v>Bolland</v>
      </c>
      <c r="E220" s="27" t="str">
        <f t="shared" si="15"/>
        <v>Dave Bolland</v>
      </c>
      <c r="F220" t="s">
        <v>948</v>
      </c>
      <c r="G220" t="s">
        <v>70</v>
      </c>
      <c r="H220" s="76">
        <v>5500000</v>
      </c>
      <c r="I220" s="76">
        <v>0</v>
      </c>
      <c r="J220" s="76">
        <v>5500000</v>
      </c>
      <c r="K220" s="76" t="s">
        <v>7</v>
      </c>
      <c r="L220" s="76">
        <v>0</v>
      </c>
      <c r="M220" s="76">
        <v>0</v>
      </c>
      <c r="N220" s="76">
        <v>0</v>
      </c>
    </row>
    <row r="221" spans="1:14" x14ac:dyDescent="0.25">
      <c r="A221" t="s">
        <v>475</v>
      </c>
      <c r="B221" s="27">
        <f t="shared" si="12"/>
        <v>6</v>
      </c>
      <c r="C221" s="27" t="str">
        <f t="shared" si="13"/>
        <v>David</v>
      </c>
      <c r="D221" s="27" t="str">
        <f t="shared" si="14"/>
        <v>Backes</v>
      </c>
      <c r="E221" s="27" t="str">
        <f t="shared" si="15"/>
        <v>David Backes</v>
      </c>
      <c r="F221" t="s">
        <v>946</v>
      </c>
      <c r="G221" t="s">
        <v>70</v>
      </c>
      <c r="H221" s="76">
        <v>6000000</v>
      </c>
      <c r="I221" s="76">
        <v>6000000</v>
      </c>
      <c r="J221" s="76">
        <v>6000000</v>
      </c>
      <c r="K221" s="76">
        <v>4000000</v>
      </c>
      <c r="L221" s="76">
        <v>4000000</v>
      </c>
      <c r="M221" s="76" t="s">
        <v>7</v>
      </c>
      <c r="N221" s="76">
        <v>0</v>
      </c>
    </row>
    <row r="222" spans="1:14" x14ac:dyDescent="0.25">
      <c r="A222" t="s">
        <v>726</v>
      </c>
      <c r="B222" s="27">
        <f t="shared" si="12"/>
        <v>6</v>
      </c>
      <c r="C222" s="27" t="str">
        <f t="shared" si="13"/>
        <v>David</v>
      </c>
      <c r="D222" s="27" t="str">
        <f t="shared" si="14"/>
        <v>Clarkson</v>
      </c>
      <c r="E222" s="27" t="str">
        <f t="shared" si="15"/>
        <v>David Clarkson</v>
      </c>
      <c r="F222" t="s">
        <v>957</v>
      </c>
      <c r="G222" t="s">
        <v>85</v>
      </c>
      <c r="H222" s="76">
        <v>5250000</v>
      </c>
      <c r="I222" s="76">
        <v>5250000</v>
      </c>
      <c r="J222" s="76">
        <v>4750000</v>
      </c>
      <c r="K222" s="76">
        <v>3250000</v>
      </c>
      <c r="L222" s="76" t="s">
        <v>7</v>
      </c>
      <c r="M222" s="76">
        <v>0</v>
      </c>
      <c r="N222" s="76">
        <v>0</v>
      </c>
    </row>
    <row r="223" spans="1:14" x14ac:dyDescent="0.25">
      <c r="A223" t="s">
        <v>1046</v>
      </c>
      <c r="B223" s="27">
        <f t="shared" si="12"/>
        <v>6</v>
      </c>
      <c r="C223" s="27" t="str">
        <f t="shared" si="13"/>
        <v>David</v>
      </c>
      <c r="D223" s="27" t="str">
        <f t="shared" si="14"/>
        <v>Kampf</v>
      </c>
      <c r="E223" s="27" t="str">
        <f t="shared" si="15"/>
        <v>David Kampf</v>
      </c>
      <c r="F223" t="s">
        <v>927</v>
      </c>
      <c r="G223" t="s">
        <v>70</v>
      </c>
      <c r="H223" s="76">
        <v>925000</v>
      </c>
      <c r="I223" s="76">
        <v>0</v>
      </c>
      <c r="J223" s="76">
        <v>925000</v>
      </c>
      <c r="K223" s="76" t="s">
        <v>8</v>
      </c>
      <c r="L223" s="76">
        <v>0</v>
      </c>
      <c r="M223" s="76">
        <v>0</v>
      </c>
      <c r="N223" s="76">
        <v>0</v>
      </c>
    </row>
    <row r="224" spans="1:14" x14ac:dyDescent="0.25">
      <c r="A224" t="s">
        <v>970</v>
      </c>
      <c r="B224" s="27">
        <f t="shared" si="12"/>
        <v>6</v>
      </c>
      <c r="C224" s="27" t="str">
        <f t="shared" si="13"/>
        <v>David</v>
      </c>
      <c r="D224" s="27" t="str">
        <f t="shared" si="14"/>
        <v>Krejci</v>
      </c>
      <c r="E224" s="27" t="str">
        <f t="shared" si="15"/>
        <v>David Krejci</v>
      </c>
      <c r="F224" t="s">
        <v>946</v>
      </c>
      <c r="G224" t="s">
        <v>70</v>
      </c>
      <c r="H224" s="76">
        <v>7250000</v>
      </c>
      <c r="I224" s="76">
        <v>7250000</v>
      </c>
      <c r="J224" s="76">
        <v>7500000</v>
      </c>
      <c r="K224" s="76">
        <v>7000000</v>
      </c>
      <c r="L224" s="76">
        <v>7000000</v>
      </c>
      <c r="M224" s="76" t="s">
        <v>7</v>
      </c>
      <c r="N224" s="76">
        <v>0</v>
      </c>
    </row>
    <row r="225" spans="1:14" x14ac:dyDescent="0.25">
      <c r="A225" t="s">
        <v>197</v>
      </c>
      <c r="B225" s="27">
        <f t="shared" si="12"/>
        <v>6</v>
      </c>
      <c r="C225" s="27" t="str">
        <f t="shared" si="13"/>
        <v>David</v>
      </c>
      <c r="D225" s="27" t="str">
        <f t="shared" si="14"/>
        <v>Pastrnak</v>
      </c>
      <c r="E225" s="27" t="str">
        <f t="shared" si="15"/>
        <v>David Pastrnak</v>
      </c>
      <c r="F225" t="s">
        <v>946</v>
      </c>
      <c r="G225" t="s">
        <v>90</v>
      </c>
      <c r="H225" s="76">
        <v>6666670</v>
      </c>
      <c r="I225" s="76">
        <v>6666670</v>
      </c>
      <c r="J225" s="76">
        <v>8000000</v>
      </c>
      <c r="K225" s="76">
        <v>6800000</v>
      </c>
      <c r="L225" s="76">
        <v>4000000</v>
      </c>
      <c r="M225" s="76">
        <v>6800000</v>
      </c>
      <c r="N225" s="76">
        <v>6400000</v>
      </c>
    </row>
    <row r="226" spans="1:14" x14ac:dyDescent="0.25">
      <c r="A226" t="s">
        <v>573</v>
      </c>
      <c r="B226" s="27">
        <f t="shared" si="12"/>
        <v>6</v>
      </c>
      <c r="C226" s="27" t="str">
        <f t="shared" si="13"/>
        <v>David</v>
      </c>
      <c r="D226" s="27" t="str">
        <f t="shared" si="14"/>
        <v>Savard</v>
      </c>
      <c r="E226" s="27" t="str">
        <f t="shared" si="15"/>
        <v>David Savard</v>
      </c>
      <c r="F226" t="s">
        <v>944</v>
      </c>
      <c r="G226" t="s">
        <v>324</v>
      </c>
      <c r="H226" s="76">
        <v>4250000</v>
      </c>
      <c r="I226" s="76">
        <v>4250000</v>
      </c>
      <c r="J226" s="76">
        <v>4750000</v>
      </c>
      <c r="K226" s="76">
        <v>5000000</v>
      </c>
      <c r="L226" s="76">
        <v>4000000</v>
      </c>
      <c r="M226" s="76" t="s">
        <v>7</v>
      </c>
      <c r="N226" s="76">
        <v>0</v>
      </c>
    </row>
    <row r="227" spans="1:14" x14ac:dyDescent="0.25">
      <c r="A227" t="s">
        <v>712</v>
      </c>
      <c r="B227" s="27">
        <f t="shared" si="12"/>
        <v>6</v>
      </c>
      <c r="C227" s="27" t="str">
        <f t="shared" si="13"/>
        <v>David</v>
      </c>
      <c r="D227" s="27" t="str">
        <f t="shared" si="14"/>
        <v>Schlemko</v>
      </c>
      <c r="E227" s="27" t="str">
        <f t="shared" si="15"/>
        <v>David Schlemko</v>
      </c>
      <c r="F227" t="s">
        <v>939</v>
      </c>
      <c r="G227" t="s">
        <v>325</v>
      </c>
      <c r="H227" s="76">
        <v>2100000</v>
      </c>
      <c r="I227" s="76">
        <v>2100000</v>
      </c>
      <c r="J227" s="76">
        <v>1850000</v>
      </c>
      <c r="K227" s="76">
        <v>1800000</v>
      </c>
      <c r="L227" s="76" t="s">
        <v>7</v>
      </c>
      <c r="M227" s="76">
        <v>0</v>
      </c>
      <c r="N227" s="76">
        <v>0</v>
      </c>
    </row>
    <row r="228" spans="1:14" x14ac:dyDescent="0.25">
      <c r="A228" t="s">
        <v>851</v>
      </c>
      <c r="B228" s="27">
        <f t="shared" si="12"/>
        <v>6</v>
      </c>
      <c r="C228" s="27" t="str">
        <f t="shared" si="13"/>
        <v>David</v>
      </c>
      <c r="D228" s="27" t="str">
        <f t="shared" si="14"/>
        <v>Warsofsky</v>
      </c>
      <c r="E228" s="27" t="str">
        <f t="shared" si="15"/>
        <v>David Warsofsky</v>
      </c>
      <c r="F228" t="s">
        <v>949</v>
      </c>
      <c r="G228" t="s">
        <v>325</v>
      </c>
      <c r="H228" s="76">
        <v>675000</v>
      </c>
      <c r="I228" s="76">
        <v>0</v>
      </c>
      <c r="J228" s="76">
        <v>700000</v>
      </c>
      <c r="K228" s="76" t="s">
        <v>7</v>
      </c>
      <c r="L228" s="76">
        <v>0</v>
      </c>
      <c r="M228" s="76">
        <v>0</v>
      </c>
      <c r="N228" s="76">
        <v>0</v>
      </c>
    </row>
    <row r="229" spans="1:14" x14ac:dyDescent="0.25">
      <c r="A229" t="s">
        <v>605</v>
      </c>
      <c r="B229" s="27">
        <f t="shared" si="12"/>
        <v>7</v>
      </c>
      <c r="C229" s="27" t="str">
        <f t="shared" si="13"/>
        <v>Dawson</v>
      </c>
      <c r="D229" s="27" t="str">
        <f t="shared" si="14"/>
        <v>Leedahl</v>
      </c>
      <c r="E229" s="27" t="str">
        <f t="shared" si="15"/>
        <v>Dawson Leedahl</v>
      </c>
      <c r="F229" t="s">
        <v>934</v>
      </c>
      <c r="G229" t="s">
        <v>90</v>
      </c>
      <c r="H229" s="76">
        <v>825000</v>
      </c>
      <c r="I229" s="76">
        <v>825000</v>
      </c>
      <c r="J229" s="76">
        <v>732500</v>
      </c>
      <c r="K229" s="76">
        <v>785000</v>
      </c>
      <c r="L229" s="76" t="s">
        <v>8</v>
      </c>
      <c r="M229" s="76">
        <v>0</v>
      </c>
      <c r="N229" s="76">
        <v>0</v>
      </c>
    </row>
    <row r="230" spans="1:14" x14ac:dyDescent="0.25">
      <c r="A230" t="s">
        <v>538</v>
      </c>
      <c r="B230" s="27">
        <f t="shared" si="12"/>
        <v>6</v>
      </c>
      <c r="C230" s="27" t="str">
        <f t="shared" si="13"/>
        <v>Denis</v>
      </c>
      <c r="D230" s="27" t="str">
        <f t="shared" si="14"/>
        <v>Gurianov</v>
      </c>
      <c r="E230" s="27" t="str">
        <f t="shared" si="15"/>
        <v>Denis Gurianov</v>
      </c>
      <c r="F230" t="s">
        <v>931</v>
      </c>
      <c r="G230" t="s">
        <v>85</v>
      </c>
      <c r="H230" s="76">
        <v>1675000</v>
      </c>
      <c r="I230" s="76">
        <v>0</v>
      </c>
      <c r="J230" s="76">
        <v>925000</v>
      </c>
      <c r="K230" s="76" t="s">
        <v>8</v>
      </c>
      <c r="L230" s="76">
        <v>0</v>
      </c>
      <c r="M230" s="76">
        <v>0</v>
      </c>
      <c r="N230" s="76">
        <v>0</v>
      </c>
    </row>
    <row r="231" spans="1:14" x14ac:dyDescent="0.25">
      <c r="A231" t="s">
        <v>418</v>
      </c>
      <c r="B231" s="27">
        <f t="shared" si="12"/>
        <v>6</v>
      </c>
      <c r="C231" s="27" t="str">
        <f t="shared" si="13"/>
        <v>Denis</v>
      </c>
      <c r="D231" s="27" t="str">
        <f t="shared" si="14"/>
        <v>Malgin</v>
      </c>
      <c r="E231" s="27" t="str">
        <f t="shared" si="15"/>
        <v>Denis Malgin</v>
      </c>
      <c r="F231" t="s">
        <v>943</v>
      </c>
      <c r="G231" t="s">
        <v>70</v>
      </c>
      <c r="H231" s="76">
        <v>693333</v>
      </c>
      <c r="I231" s="76">
        <v>0</v>
      </c>
      <c r="J231" s="76">
        <v>715000</v>
      </c>
      <c r="K231" s="76" t="s">
        <v>8</v>
      </c>
      <c r="L231" s="76">
        <v>0</v>
      </c>
      <c r="M231" s="76">
        <v>0</v>
      </c>
      <c r="N231" s="76">
        <v>0</v>
      </c>
    </row>
    <row r="232" spans="1:14" x14ac:dyDescent="0.25">
      <c r="A232" t="s">
        <v>335</v>
      </c>
      <c r="B232" s="27">
        <f t="shared" si="12"/>
        <v>7</v>
      </c>
      <c r="C232" s="27" t="str">
        <f t="shared" si="13"/>
        <v>Dennis</v>
      </c>
      <c r="D232" s="27" t="str">
        <f t="shared" si="14"/>
        <v>Cholowski</v>
      </c>
      <c r="E232" s="27" t="str">
        <f t="shared" si="15"/>
        <v>Dennis Cholowski</v>
      </c>
      <c r="F232" t="s">
        <v>951</v>
      </c>
      <c r="G232" t="s">
        <v>79</v>
      </c>
      <c r="H232" s="76">
        <v>925000</v>
      </c>
      <c r="I232" s="76">
        <v>925000</v>
      </c>
      <c r="J232" s="76">
        <v>925000</v>
      </c>
      <c r="K232" s="76">
        <v>925000</v>
      </c>
      <c r="L232" s="76" t="s">
        <v>8</v>
      </c>
      <c r="M232" s="76">
        <v>0</v>
      </c>
      <c r="N232" s="76">
        <v>0</v>
      </c>
    </row>
    <row r="233" spans="1:14" x14ac:dyDescent="0.25">
      <c r="A233" t="s">
        <v>467</v>
      </c>
      <c r="B233" s="27">
        <f t="shared" si="12"/>
        <v>7</v>
      </c>
      <c r="C233" s="27" t="str">
        <f t="shared" si="13"/>
        <v>Dennis</v>
      </c>
      <c r="D233" s="27" t="str">
        <f t="shared" si="14"/>
        <v>Yan</v>
      </c>
      <c r="E233" s="27" t="str">
        <f t="shared" si="15"/>
        <v>Dennis Yan</v>
      </c>
      <c r="F233" t="s">
        <v>935</v>
      </c>
      <c r="G233" t="s">
        <v>90</v>
      </c>
      <c r="H233" s="76">
        <v>925000</v>
      </c>
      <c r="I233" s="76">
        <v>0</v>
      </c>
      <c r="J233" s="76">
        <v>742500</v>
      </c>
      <c r="K233" s="76" t="s">
        <v>8</v>
      </c>
      <c r="L233" s="76">
        <v>0</v>
      </c>
      <c r="M233" s="76">
        <v>0</v>
      </c>
      <c r="N233" s="76">
        <v>0</v>
      </c>
    </row>
    <row r="234" spans="1:14" x14ac:dyDescent="0.25">
      <c r="A234" t="s">
        <v>1058</v>
      </c>
      <c r="B234" s="27">
        <f t="shared" si="12"/>
        <v>7</v>
      </c>
      <c r="C234" s="27" t="str">
        <f t="shared" si="13"/>
        <v>Dereck</v>
      </c>
      <c r="D234" s="27" t="str">
        <f t="shared" si="14"/>
        <v>Baribeau</v>
      </c>
      <c r="E234" s="27" t="str">
        <f t="shared" si="15"/>
        <v>Dereck Baribeau</v>
      </c>
      <c r="F234" t="s">
        <v>941</v>
      </c>
      <c r="G234" t="s">
        <v>121</v>
      </c>
      <c r="H234" s="76">
        <v>766667</v>
      </c>
      <c r="I234" s="76">
        <v>766667</v>
      </c>
      <c r="J234" s="76">
        <v>750000</v>
      </c>
      <c r="K234" s="76">
        <v>800000</v>
      </c>
      <c r="L234" s="76" t="s">
        <v>8</v>
      </c>
      <c r="M234" s="76">
        <v>0</v>
      </c>
      <c r="N234" s="76">
        <v>0</v>
      </c>
    </row>
    <row r="235" spans="1:14" x14ac:dyDescent="0.25">
      <c r="A235" t="s">
        <v>744</v>
      </c>
      <c r="B235" s="27">
        <f t="shared" si="12"/>
        <v>6</v>
      </c>
      <c r="C235" s="27" t="str">
        <f t="shared" si="13"/>
        <v>Derek</v>
      </c>
      <c r="D235" s="27" t="str">
        <f t="shared" si="14"/>
        <v>Dorsett</v>
      </c>
      <c r="E235" s="27" t="str">
        <f t="shared" si="15"/>
        <v>Derek Dorsett</v>
      </c>
      <c r="F235" t="s">
        <v>953</v>
      </c>
      <c r="G235" t="s">
        <v>85</v>
      </c>
      <c r="H235" s="76">
        <v>2650000</v>
      </c>
      <c r="I235" s="76">
        <v>0</v>
      </c>
      <c r="J235" s="76">
        <v>2500000</v>
      </c>
      <c r="K235" s="76" t="s">
        <v>7</v>
      </c>
      <c r="L235" s="76">
        <v>0</v>
      </c>
      <c r="M235" s="76">
        <v>0</v>
      </c>
      <c r="N235" s="76">
        <v>0</v>
      </c>
    </row>
    <row r="236" spans="1:14" x14ac:dyDescent="0.25">
      <c r="A236" t="s">
        <v>1032</v>
      </c>
      <c r="B236" s="27">
        <f t="shared" si="12"/>
        <v>6</v>
      </c>
      <c r="C236" s="27" t="str">
        <f t="shared" si="13"/>
        <v>Derek</v>
      </c>
      <c r="D236" s="27" t="str">
        <f t="shared" si="14"/>
        <v>MacKenzie</v>
      </c>
      <c r="E236" s="27" t="str">
        <f t="shared" si="15"/>
        <v>Derek MacKenzie</v>
      </c>
      <c r="F236" t="s">
        <v>943</v>
      </c>
      <c r="G236" t="s">
        <v>70</v>
      </c>
      <c r="H236" s="76">
        <v>1375000</v>
      </c>
      <c r="I236" s="76">
        <v>0</v>
      </c>
      <c r="J236" s="76">
        <v>1100000</v>
      </c>
      <c r="K236" s="76" t="s">
        <v>7</v>
      </c>
      <c r="L236" s="76">
        <v>0</v>
      </c>
      <c r="M236" s="76">
        <v>0</v>
      </c>
      <c r="N236" s="76">
        <v>0</v>
      </c>
    </row>
    <row r="237" spans="1:14" x14ac:dyDescent="0.25">
      <c r="A237" t="s">
        <v>976</v>
      </c>
      <c r="B237" s="27">
        <f t="shared" si="12"/>
        <v>6</v>
      </c>
      <c r="C237" s="27" t="str">
        <f t="shared" si="13"/>
        <v>Derek</v>
      </c>
      <c r="D237" s="27" t="str">
        <f t="shared" si="14"/>
        <v>Stepan</v>
      </c>
      <c r="E237" s="27" t="str">
        <f t="shared" si="15"/>
        <v>Derek Stepan</v>
      </c>
      <c r="F237" t="s">
        <v>948</v>
      </c>
      <c r="G237" t="s">
        <v>70</v>
      </c>
      <c r="H237" s="76">
        <v>6500000</v>
      </c>
      <c r="I237" s="76">
        <v>6500000</v>
      </c>
      <c r="J237" s="76">
        <v>6000000</v>
      </c>
      <c r="K237" s="76">
        <v>5000000</v>
      </c>
      <c r="L237" s="76">
        <v>5000000</v>
      </c>
      <c r="M237" s="76" t="s">
        <v>7</v>
      </c>
      <c r="N237" s="76">
        <v>0</v>
      </c>
    </row>
    <row r="238" spans="1:14" x14ac:dyDescent="0.25">
      <c r="A238" t="s">
        <v>189</v>
      </c>
      <c r="B238" s="27">
        <f t="shared" si="12"/>
        <v>7</v>
      </c>
      <c r="C238" s="27" t="str">
        <f t="shared" si="13"/>
        <v>Derick</v>
      </c>
      <c r="D238" s="27" t="str">
        <f t="shared" si="14"/>
        <v>Brassard</v>
      </c>
      <c r="E238" s="27" t="str">
        <f t="shared" si="15"/>
        <v>Derick Brassard</v>
      </c>
      <c r="F238" t="s">
        <v>930</v>
      </c>
      <c r="G238" t="s">
        <v>70</v>
      </c>
      <c r="H238" s="76">
        <v>5000000</v>
      </c>
      <c r="I238" s="76">
        <v>0</v>
      </c>
      <c r="J238" s="76">
        <v>3500000</v>
      </c>
      <c r="K238" s="76" t="s">
        <v>7</v>
      </c>
      <c r="L238" s="76">
        <v>0</v>
      </c>
      <c r="M238" s="76">
        <v>0</v>
      </c>
      <c r="N238" s="76">
        <v>0</v>
      </c>
    </row>
    <row r="239" spans="1:14" x14ac:dyDescent="0.25">
      <c r="A239" t="s">
        <v>226</v>
      </c>
      <c r="B239" s="27">
        <f t="shared" si="12"/>
        <v>6</v>
      </c>
      <c r="C239" s="27" t="str">
        <f t="shared" si="13"/>
        <v>Devan</v>
      </c>
      <c r="D239" s="27" t="str">
        <f t="shared" si="14"/>
        <v>Dubnyk</v>
      </c>
      <c r="E239" s="27" t="str">
        <f t="shared" si="15"/>
        <v>Devan Dubnyk</v>
      </c>
      <c r="F239" t="s">
        <v>941</v>
      </c>
      <c r="G239" t="s">
        <v>121</v>
      </c>
      <c r="H239" s="76">
        <v>4333330</v>
      </c>
      <c r="I239" s="76">
        <v>4333330</v>
      </c>
      <c r="J239" s="76">
        <v>5000000</v>
      </c>
      <c r="K239" s="76">
        <v>3500000</v>
      </c>
      <c r="L239" s="76">
        <v>2500000</v>
      </c>
      <c r="M239" s="76" t="s">
        <v>7</v>
      </c>
      <c r="N239" s="76">
        <v>0</v>
      </c>
    </row>
    <row r="240" spans="1:14" x14ac:dyDescent="0.25">
      <c r="A240" t="s">
        <v>670</v>
      </c>
      <c r="B240" s="27">
        <f t="shared" si="12"/>
        <v>8</v>
      </c>
      <c r="C240" s="27" t="str">
        <f t="shared" si="13"/>
        <v>Devante</v>
      </c>
      <c r="D240" s="27" t="str">
        <f t="shared" si="14"/>
        <v>Stephens</v>
      </c>
      <c r="E240" s="27" t="str">
        <f t="shared" si="15"/>
        <v>Devante Stephens</v>
      </c>
      <c r="F240" t="s">
        <v>955</v>
      </c>
      <c r="G240" t="s">
        <v>79</v>
      </c>
      <c r="H240" s="76">
        <v>766670</v>
      </c>
      <c r="I240" s="76">
        <v>766670</v>
      </c>
      <c r="J240" s="76">
        <v>722222</v>
      </c>
      <c r="K240" s="76">
        <v>777777</v>
      </c>
      <c r="L240" s="76" t="s">
        <v>8</v>
      </c>
      <c r="M240" s="76">
        <v>0</v>
      </c>
      <c r="N240" s="76">
        <v>0</v>
      </c>
    </row>
    <row r="241" spans="1:14" x14ac:dyDescent="0.25">
      <c r="A241" t="s">
        <v>651</v>
      </c>
      <c r="B241" s="27">
        <f t="shared" si="12"/>
        <v>6</v>
      </c>
      <c r="C241" s="27" t="str">
        <f t="shared" si="13"/>
        <v>Deven</v>
      </c>
      <c r="D241" s="27" t="str">
        <f t="shared" si="14"/>
        <v>Sideroff</v>
      </c>
      <c r="E241" s="27" t="str">
        <f t="shared" si="15"/>
        <v>Deven Sideroff</v>
      </c>
      <c r="F241" t="s">
        <v>933</v>
      </c>
      <c r="G241" t="s">
        <v>85</v>
      </c>
      <c r="H241" s="76">
        <v>910833</v>
      </c>
      <c r="I241" s="76">
        <v>910833</v>
      </c>
      <c r="J241" s="76">
        <v>742500</v>
      </c>
      <c r="K241" s="76">
        <v>700000</v>
      </c>
      <c r="L241" s="76" t="s">
        <v>8</v>
      </c>
      <c r="M241" s="76">
        <v>0</v>
      </c>
      <c r="N241" s="76">
        <v>0</v>
      </c>
    </row>
    <row r="242" spans="1:14" x14ac:dyDescent="0.25">
      <c r="A242" t="s">
        <v>1040</v>
      </c>
      <c r="B242" s="27">
        <f t="shared" si="12"/>
        <v>7</v>
      </c>
      <c r="C242" s="27" t="str">
        <f t="shared" si="13"/>
        <v>Dillon</v>
      </c>
      <c r="D242" s="27" t="str">
        <f t="shared" si="14"/>
        <v>Dube</v>
      </c>
      <c r="E242" s="27" t="str">
        <f t="shared" si="15"/>
        <v>Dillon Dube</v>
      </c>
      <c r="F242" t="s">
        <v>947</v>
      </c>
      <c r="G242" t="s">
        <v>70</v>
      </c>
      <c r="H242" s="76">
        <v>925000</v>
      </c>
      <c r="I242" s="76">
        <v>925000</v>
      </c>
      <c r="J242" s="76">
        <v>742500</v>
      </c>
      <c r="K242" s="76">
        <v>892500</v>
      </c>
      <c r="L242" s="76" t="s">
        <v>8</v>
      </c>
      <c r="M242" s="76">
        <v>0</v>
      </c>
      <c r="N242" s="76">
        <v>0</v>
      </c>
    </row>
    <row r="243" spans="1:14" x14ac:dyDescent="0.25">
      <c r="A243" t="s">
        <v>437</v>
      </c>
      <c r="B243" s="27">
        <f t="shared" si="12"/>
        <v>5</v>
      </c>
      <c r="C243" s="27" t="str">
        <f t="shared" si="13"/>
        <v>Dion</v>
      </c>
      <c r="D243" s="27" t="str">
        <f t="shared" si="14"/>
        <v>Phaneuf</v>
      </c>
      <c r="E243" s="27" t="str">
        <f t="shared" si="15"/>
        <v>Dion Phaneuf</v>
      </c>
      <c r="F243" t="s">
        <v>928</v>
      </c>
      <c r="G243" t="s">
        <v>325</v>
      </c>
      <c r="H243" s="76">
        <v>7000000</v>
      </c>
      <c r="I243" s="76">
        <v>7000000</v>
      </c>
      <c r="J243" s="76">
        <v>6500000</v>
      </c>
      <c r="K243" s="76">
        <v>6500000</v>
      </c>
      <c r="L243" s="76">
        <v>5500000</v>
      </c>
      <c r="M243" s="76" t="s">
        <v>7</v>
      </c>
      <c r="N243" s="76">
        <v>0</v>
      </c>
    </row>
    <row r="244" spans="1:14" x14ac:dyDescent="0.25">
      <c r="A244" t="s">
        <v>997</v>
      </c>
      <c r="B244" s="27">
        <f t="shared" si="12"/>
        <v>7</v>
      </c>
      <c r="C244" s="27" t="str">
        <f t="shared" si="13"/>
        <v>Dmitri</v>
      </c>
      <c r="D244" s="27" t="str">
        <f t="shared" si="14"/>
        <v>Orlov</v>
      </c>
      <c r="E244" s="27" t="str">
        <f t="shared" si="15"/>
        <v>Dmitri Orlov</v>
      </c>
      <c r="F244" t="s">
        <v>929</v>
      </c>
      <c r="G244" t="s">
        <v>325</v>
      </c>
      <c r="H244" s="76">
        <v>5100000</v>
      </c>
      <c r="I244" s="76">
        <v>5100000</v>
      </c>
      <c r="J244" s="76">
        <v>6500000</v>
      </c>
      <c r="K244" s="76">
        <v>6500000</v>
      </c>
      <c r="L244" s="76">
        <v>4500000</v>
      </c>
      <c r="M244" s="76">
        <v>3300000</v>
      </c>
      <c r="N244" s="76">
        <v>3300000</v>
      </c>
    </row>
    <row r="245" spans="1:14" x14ac:dyDescent="0.25">
      <c r="A245" t="s">
        <v>165</v>
      </c>
      <c r="B245" s="27">
        <f t="shared" si="12"/>
        <v>7</v>
      </c>
      <c r="C245" s="27" t="str">
        <f t="shared" si="13"/>
        <v>Dmitri</v>
      </c>
      <c r="D245" s="27" t="str">
        <f t="shared" si="14"/>
        <v>Samorukov</v>
      </c>
      <c r="E245" s="27" t="str">
        <f t="shared" si="15"/>
        <v>Dmitri Samorukov</v>
      </c>
      <c r="F245" t="s">
        <v>936</v>
      </c>
      <c r="G245" t="s">
        <v>79</v>
      </c>
      <c r="H245" s="76">
        <v>925000</v>
      </c>
      <c r="I245" s="76">
        <v>925000</v>
      </c>
      <c r="J245" s="76">
        <v>892500</v>
      </c>
      <c r="K245" s="76">
        <v>925000</v>
      </c>
      <c r="L245" s="76" t="s">
        <v>8</v>
      </c>
      <c r="M245" s="76">
        <v>0</v>
      </c>
      <c r="N245" s="76">
        <v>0</v>
      </c>
    </row>
    <row r="246" spans="1:14" x14ac:dyDescent="0.25">
      <c r="A246" t="s">
        <v>363</v>
      </c>
      <c r="B246" s="27">
        <f t="shared" si="12"/>
        <v>8</v>
      </c>
      <c r="C246" s="27" t="str">
        <f t="shared" si="13"/>
        <v>Dmitrii</v>
      </c>
      <c r="D246" s="27" t="str">
        <f t="shared" si="14"/>
        <v>Sergeev</v>
      </c>
      <c r="E246" s="27" t="str">
        <f t="shared" si="15"/>
        <v>Dmitrii Sergeev</v>
      </c>
      <c r="F246" t="s">
        <v>942</v>
      </c>
      <c r="G246" t="s">
        <v>79</v>
      </c>
      <c r="H246" s="76">
        <v>644167</v>
      </c>
      <c r="I246" s="76">
        <v>0</v>
      </c>
      <c r="J246" s="76">
        <v>650000</v>
      </c>
      <c r="K246" s="76" t="s">
        <v>8</v>
      </c>
      <c r="L246" s="76">
        <v>0</v>
      </c>
      <c r="M246" s="76">
        <v>0</v>
      </c>
      <c r="N246" s="76">
        <v>0</v>
      </c>
    </row>
    <row r="247" spans="1:14" x14ac:dyDescent="0.25">
      <c r="A247" t="s">
        <v>792</v>
      </c>
      <c r="B247" s="27">
        <f t="shared" si="12"/>
        <v>7</v>
      </c>
      <c r="C247" s="27" t="str">
        <f t="shared" si="13"/>
        <v>Dmitry</v>
      </c>
      <c r="D247" s="27" t="str">
        <f t="shared" si="14"/>
        <v>Kulikov</v>
      </c>
      <c r="E247" s="27" t="str">
        <f t="shared" si="15"/>
        <v>Dmitry Kulikov</v>
      </c>
      <c r="F247" t="s">
        <v>940</v>
      </c>
      <c r="G247" t="s">
        <v>325</v>
      </c>
      <c r="H247" s="76">
        <v>4333330</v>
      </c>
      <c r="I247" s="76">
        <v>4333330</v>
      </c>
      <c r="J247" s="76">
        <v>4333330</v>
      </c>
      <c r="K247" s="76">
        <v>4333330</v>
      </c>
      <c r="L247" s="76" t="s">
        <v>7</v>
      </c>
      <c r="M247" s="76">
        <v>0</v>
      </c>
      <c r="N247" s="76">
        <v>0</v>
      </c>
    </row>
    <row r="248" spans="1:14" x14ac:dyDescent="0.25">
      <c r="A248" t="s">
        <v>870</v>
      </c>
      <c r="B248" s="27">
        <f t="shared" si="12"/>
        <v>7</v>
      </c>
      <c r="C248" s="27" t="str">
        <f t="shared" si="13"/>
        <v>Dmytro</v>
      </c>
      <c r="D248" s="27" t="str">
        <f t="shared" si="14"/>
        <v>Timashov</v>
      </c>
      <c r="E248" s="27" t="str">
        <f t="shared" si="15"/>
        <v>Dmytro Timashov</v>
      </c>
      <c r="F248" t="s">
        <v>950</v>
      </c>
      <c r="G248" t="s">
        <v>90</v>
      </c>
      <c r="H248" s="76">
        <v>835000</v>
      </c>
      <c r="I248" s="76">
        <v>835000</v>
      </c>
      <c r="J248" s="76">
        <v>650000</v>
      </c>
      <c r="K248" s="76">
        <v>700000</v>
      </c>
      <c r="L248" s="76" t="s">
        <v>8</v>
      </c>
      <c r="M248" s="76">
        <v>0</v>
      </c>
      <c r="N248" s="76">
        <v>0</v>
      </c>
    </row>
    <row r="249" spans="1:14" x14ac:dyDescent="0.25">
      <c r="A249" t="s">
        <v>838</v>
      </c>
      <c r="B249" s="27">
        <f t="shared" si="12"/>
        <v>8</v>
      </c>
      <c r="C249" s="27" t="str">
        <f t="shared" si="13"/>
        <v>Dominic</v>
      </c>
      <c r="D249" s="27" t="str">
        <f t="shared" si="14"/>
        <v>Toninato</v>
      </c>
      <c r="E249" s="27" t="str">
        <f t="shared" si="15"/>
        <v>Dominic Toninato</v>
      </c>
      <c r="F249" t="s">
        <v>949</v>
      </c>
      <c r="G249" t="s">
        <v>70</v>
      </c>
      <c r="H249" s="76">
        <v>925000</v>
      </c>
      <c r="I249" s="76">
        <v>0</v>
      </c>
      <c r="J249" s="76">
        <v>925000</v>
      </c>
      <c r="K249" s="76" t="s">
        <v>8</v>
      </c>
      <c r="L249" s="76">
        <v>0</v>
      </c>
      <c r="M249" s="76">
        <v>0</v>
      </c>
      <c r="N249" s="76">
        <v>0</v>
      </c>
    </row>
    <row r="250" spans="1:14" x14ac:dyDescent="0.25">
      <c r="A250" t="s">
        <v>341</v>
      </c>
      <c r="B250" s="27">
        <f t="shared" si="12"/>
        <v>8</v>
      </c>
      <c r="C250" s="27" t="str">
        <f t="shared" si="13"/>
        <v>Dominic</v>
      </c>
      <c r="D250" s="27" t="str">
        <f t="shared" si="14"/>
        <v>Turgeon</v>
      </c>
      <c r="E250" s="27" t="str">
        <f t="shared" si="15"/>
        <v>Dominic Turgeon</v>
      </c>
      <c r="F250" t="s">
        <v>951</v>
      </c>
      <c r="G250" t="s">
        <v>70</v>
      </c>
      <c r="H250" s="76">
        <v>894167</v>
      </c>
      <c r="I250" s="76">
        <v>0</v>
      </c>
      <c r="J250" s="76">
        <v>650000</v>
      </c>
      <c r="K250" s="76" t="s">
        <v>8</v>
      </c>
      <c r="L250" s="76">
        <v>0</v>
      </c>
      <c r="M250" s="76">
        <v>0</v>
      </c>
      <c r="N250" s="76">
        <v>0</v>
      </c>
    </row>
    <row r="251" spans="1:14" x14ac:dyDescent="0.25">
      <c r="A251" t="s">
        <v>465</v>
      </c>
      <c r="B251" s="27">
        <f t="shared" si="12"/>
        <v>8</v>
      </c>
      <c r="C251" s="27" t="str">
        <f t="shared" si="13"/>
        <v>Dominik</v>
      </c>
      <c r="D251" s="27" t="str">
        <f t="shared" si="14"/>
        <v>Masin</v>
      </c>
      <c r="E251" s="27" t="str">
        <f t="shared" si="15"/>
        <v>Dominik Masin</v>
      </c>
      <c r="F251" t="s">
        <v>935</v>
      </c>
      <c r="G251" t="s">
        <v>79</v>
      </c>
      <c r="H251" s="76">
        <v>894167</v>
      </c>
      <c r="I251" s="76">
        <v>0</v>
      </c>
      <c r="J251" s="76">
        <v>832500</v>
      </c>
      <c r="K251" s="76" t="s">
        <v>8</v>
      </c>
      <c r="L251" s="76">
        <v>0</v>
      </c>
      <c r="M251" s="76">
        <v>0</v>
      </c>
      <c r="N251" s="76">
        <v>0</v>
      </c>
    </row>
    <row r="252" spans="1:14" x14ac:dyDescent="0.25">
      <c r="A252" t="s">
        <v>236</v>
      </c>
      <c r="B252" s="27">
        <f t="shared" si="12"/>
        <v>7</v>
      </c>
      <c r="C252" s="27" t="str">
        <f t="shared" si="13"/>
        <v>Dougie</v>
      </c>
      <c r="D252" s="27" t="str">
        <f t="shared" si="14"/>
        <v>Hamilton</v>
      </c>
      <c r="E252" s="27" t="str">
        <f t="shared" si="15"/>
        <v>Dougie Hamilton</v>
      </c>
      <c r="F252" t="s">
        <v>952</v>
      </c>
      <c r="G252" t="s">
        <v>324</v>
      </c>
      <c r="H252" s="76">
        <v>5750000</v>
      </c>
      <c r="I252" s="76">
        <v>5750000</v>
      </c>
      <c r="J252" s="76">
        <v>5750000</v>
      </c>
      <c r="K252" s="76">
        <v>6000000</v>
      </c>
      <c r="L252" s="76">
        <v>6000000</v>
      </c>
      <c r="M252" s="76" t="s">
        <v>7</v>
      </c>
      <c r="N252" s="76">
        <v>0</v>
      </c>
    </row>
    <row r="253" spans="1:14" x14ac:dyDescent="0.25">
      <c r="A253" t="s">
        <v>586</v>
      </c>
      <c r="B253" s="27">
        <f t="shared" si="12"/>
        <v>6</v>
      </c>
      <c r="C253" s="27" t="str">
        <f t="shared" si="13"/>
        <v>Doyle</v>
      </c>
      <c r="D253" s="27" t="str">
        <f t="shared" si="14"/>
        <v>Somerby</v>
      </c>
      <c r="E253" s="27" t="str">
        <f t="shared" si="15"/>
        <v>Doyle Somerby</v>
      </c>
      <c r="F253" t="s">
        <v>944</v>
      </c>
      <c r="G253" t="s">
        <v>79</v>
      </c>
      <c r="H253" s="76">
        <v>750000</v>
      </c>
      <c r="I253" s="76">
        <v>0</v>
      </c>
      <c r="J253" s="76">
        <v>725000</v>
      </c>
      <c r="K253" s="76" t="s">
        <v>8</v>
      </c>
      <c r="L253" s="76">
        <v>0</v>
      </c>
      <c r="M253" s="76">
        <v>0</v>
      </c>
      <c r="N253" s="76">
        <v>0</v>
      </c>
    </row>
    <row r="254" spans="1:14" x14ac:dyDescent="0.25">
      <c r="A254" t="s">
        <v>971</v>
      </c>
      <c r="B254" s="27">
        <f t="shared" si="12"/>
        <v>5</v>
      </c>
      <c r="C254" s="27" t="str">
        <f t="shared" si="13"/>
        <v>Drew</v>
      </c>
      <c r="D254" s="27" t="str">
        <f t="shared" si="14"/>
        <v>Doughty</v>
      </c>
      <c r="E254" s="27" t="str">
        <f t="shared" si="15"/>
        <v>Drew Doughty</v>
      </c>
      <c r="F254" t="s">
        <v>928</v>
      </c>
      <c r="G254" t="s">
        <v>324</v>
      </c>
      <c r="H254" s="76">
        <v>7000000</v>
      </c>
      <c r="I254" s="76">
        <v>0</v>
      </c>
      <c r="J254" s="76">
        <v>7650000</v>
      </c>
      <c r="K254" s="76" t="s">
        <v>7</v>
      </c>
      <c r="L254" s="76">
        <v>0</v>
      </c>
      <c r="M254" s="76">
        <v>0</v>
      </c>
      <c r="N254" s="76">
        <v>0</v>
      </c>
    </row>
    <row r="255" spans="1:14" x14ac:dyDescent="0.25">
      <c r="A255" t="s">
        <v>426</v>
      </c>
      <c r="B255" s="27">
        <f t="shared" si="12"/>
        <v>7</v>
      </c>
      <c r="C255" s="27" t="str">
        <f t="shared" si="13"/>
        <v>Dryden</v>
      </c>
      <c r="D255" s="27" t="str">
        <f t="shared" si="14"/>
        <v>Hunt</v>
      </c>
      <c r="E255" s="27" t="str">
        <f t="shared" si="15"/>
        <v>Dryden Hunt</v>
      </c>
      <c r="F255" t="s">
        <v>943</v>
      </c>
      <c r="G255" t="s">
        <v>90</v>
      </c>
      <c r="H255" s="76">
        <v>809167</v>
      </c>
      <c r="I255" s="76">
        <v>0</v>
      </c>
      <c r="J255" s="76">
        <v>867500</v>
      </c>
      <c r="K255" s="76" t="s">
        <v>8</v>
      </c>
      <c r="L255" s="76">
        <v>0</v>
      </c>
      <c r="M255" s="76">
        <v>0</v>
      </c>
      <c r="N255" s="76">
        <v>0</v>
      </c>
    </row>
    <row r="256" spans="1:14" x14ac:dyDescent="0.25">
      <c r="A256" t="s">
        <v>196</v>
      </c>
      <c r="B256" s="27">
        <f t="shared" si="12"/>
        <v>7</v>
      </c>
      <c r="C256" s="27" t="str">
        <f t="shared" si="13"/>
        <v>Duncan</v>
      </c>
      <c r="D256" s="27" t="str">
        <f t="shared" si="14"/>
        <v>Keith</v>
      </c>
      <c r="E256" s="27" t="str">
        <f t="shared" si="15"/>
        <v>Duncan Keith</v>
      </c>
      <c r="F256" t="s">
        <v>927</v>
      </c>
      <c r="G256" t="s">
        <v>325</v>
      </c>
      <c r="H256" s="76">
        <v>5550770</v>
      </c>
      <c r="I256" s="76">
        <v>5550770</v>
      </c>
      <c r="J256" s="76">
        <v>4500000</v>
      </c>
      <c r="K256" s="76">
        <v>3500000</v>
      </c>
      <c r="L256" s="76">
        <v>2650000</v>
      </c>
      <c r="M256" s="76">
        <v>2100000</v>
      </c>
      <c r="N256" s="76">
        <v>1650000</v>
      </c>
    </row>
    <row r="257" spans="1:14" x14ac:dyDescent="0.25">
      <c r="A257" t="s">
        <v>431</v>
      </c>
      <c r="B257" s="27">
        <f t="shared" si="12"/>
        <v>7</v>
      </c>
      <c r="C257" s="27" t="str">
        <f t="shared" si="13"/>
        <v>Dustin</v>
      </c>
      <c r="D257" s="27" t="str">
        <f t="shared" si="14"/>
        <v>Brown</v>
      </c>
      <c r="E257" s="27" t="str">
        <f t="shared" si="15"/>
        <v>Dustin Brown</v>
      </c>
      <c r="F257" t="s">
        <v>928</v>
      </c>
      <c r="G257" t="s">
        <v>85</v>
      </c>
      <c r="H257" s="76">
        <v>5875000</v>
      </c>
      <c r="I257" s="76">
        <v>5875000</v>
      </c>
      <c r="J257" s="76">
        <v>5500000</v>
      </c>
      <c r="K257" s="76">
        <v>5500000</v>
      </c>
      <c r="L257" s="76">
        <v>4000000</v>
      </c>
      <c r="M257" s="76">
        <v>4000000</v>
      </c>
      <c r="N257" s="76" t="s">
        <v>7</v>
      </c>
    </row>
    <row r="258" spans="1:14" x14ac:dyDescent="0.25">
      <c r="A258" t="s">
        <v>253</v>
      </c>
      <c r="B258" s="27">
        <f t="shared" si="12"/>
        <v>7</v>
      </c>
      <c r="C258" s="27" t="str">
        <f t="shared" si="13"/>
        <v>Dustin</v>
      </c>
      <c r="D258" s="27" t="str">
        <f t="shared" si="14"/>
        <v>Byfuglien</v>
      </c>
      <c r="E258" s="27" t="str">
        <f t="shared" si="15"/>
        <v>Dustin Byfuglien</v>
      </c>
      <c r="F258" t="s">
        <v>940</v>
      </c>
      <c r="G258" t="s">
        <v>324</v>
      </c>
      <c r="H258" s="76">
        <v>7600000</v>
      </c>
      <c r="I258" s="76">
        <v>7600000</v>
      </c>
      <c r="J258" s="76">
        <v>8000000</v>
      </c>
      <c r="K258" s="76">
        <v>8000000</v>
      </c>
      <c r="L258" s="76">
        <v>6000000</v>
      </c>
      <c r="M258" s="76" t="s">
        <v>7</v>
      </c>
      <c r="N258" s="76">
        <v>0</v>
      </c>
    </row>
    <row r="259" spans="1:14" x14ac:dyDescent="0.25">
      <c r="A259" t="s">
        <v>738</v>
      </c>
      <c r="B259" s="27">
        <f t="shared" ref="B259:B322" si="16">SEARCH(" ",A259,1)</f>
        <v>6</v>
      </c>
      <c r="C259" s="27" t="str">
        <f t="shared" ref="C259:C322" si="17">LEFT(A259,B259-1)</f>
        <v>Dylan</v>
      </c>
      <c r="D259" s="27" t="str">
        <f t="shared" ref="D259:D322" si="18">MID(A259,B259+1,LEN(A259)-B259)</f>
        <v>Coghlan</v>
      </c>
      <c r="E259" s="27" t="str">
        <f t="shared" ref="E259:E322" si="19">C259&amp;" "&amp;D259</f>
        <v>Dylan Coghlan</v>
      </c>
      <c r="F259" t="s">
        <v>957</v>
      </c>
      <c r="G259" t="s">
        <v>79</v>
      </c>
      <c r="H259" s="76">
        <v>731667</v>
      </c>
      <c r="I259" s="76">
        <v>731667</v>
      </c>
      <c r="J259" s="76">
        <v>750000</v>
      </c>
      <c r="K259" s="76">
        <v>750000</v>
      </c>
      <c r="L259" s="76" t="s">
        <v>8</v>
      </c>
      <c r="M259" s="76">
        <v>0</v>
      </c>
      <c r="N259" s="76">
        <v>0</v>
      </c>
    </row>
    <row r="260" spans="1:14" x14ac:dyDescent="0.25">
      <c r="A260" t="s">
        <v>737</v>
      </c>
      <c r="B260" s="27">
        <f t="shared" si="16"/>
        <v>6</v>
      </c>
      <c r="C260" s="27" t="str">
        <f t="shared" si="17"/>
        <v>Dylan</v>
      </c>
      <c r="D260" s="27" t="str">
        <f t="shared" si="18"/>
        <v>Ferguson</v>
      </c>
      <c r="E260" s="27" t="str">
        <f t="shared" si="19"/>
        <v>Dylan Ferguson</v>
      </c>
      <c r="F260" t="s">
        <v>957</v>
      </c>
      <c r="G260" t="s">
        <v>121</v>
      </c>
      <c r="H260" s="76">
        <v>716667</v>
      </c>
      <c r="I260" s="76">
        <v>716667</v>
      </c>
      <c r="J260" s="76">
        <v>700000</v>
      </c>
      <c r="K260" s="76">
        <v>750000</v>
      </c>
      <c r="L260" s="76" t="s">
        <v>8</v>
      </c>
      <c r="M260" s="76">
        <v>0</v>
      </c>
      <c r="N260" s="76">
        <v>0</v>
      </c>
    </row>
    <row r="261" spans="1:14" x14ac:dyDescent="0.25">
      <c r="A261" t="s">
        <v>342</v>
      </c>
      <c r="B261" s="27">
        <f t="shared" si="16"/>
        <v>6</v>
      </c>
      <c r="C261" s="27" t="str">
        <f t="shared" si="17"/>
        <v>Dylan</v>
      </c>
      <c r="D261" s="27" t="str">
        <f t="shared" si="18"/>
        <v>McIlrath</v>
      </c>
      <c r="E261" s="27" t="str">
        <f t="shared" si="19"/>
        <v>Dylan McIlrath</v>
      </c>
      <c r="F261" t="s">
        <v>951</v>
      </c>
      <c r="G261" t="s">
        <v>79</v>
      </c>
      <c r="H261" s="76">
        <v>650000</v>
      </c>
      <c r="I261" s="76">
        <v>0</v>
      </c>
      <c r="J261" s="76">
        <v>650000</v>
      </c>
      <c r="K261" s="76" t="s">
        <v>7</v>
      </c>
      <c r="L261" s="76">
        <v>0</v>
      </c>
      <c r="M261" s="76">
        <v>0</v>
      </c>
      <c r="N261" s="76">
        <v>0</v>
      </c>
    </row>
    <row r="262" spans="1:14" x14ac:dyDescent="0.25">
      <c r="A262" t="s">
        <v>336</v>
      </c>
      <c r="B262" s="27">
        <f t="shared" si="16"/>
        <v>6</v>
      </c>
      <c r="C262" s="27" t="str">
        <f t="shared" si="17"/>
        <v>Dylan</v>
      </c>
      <c r="D262" s="27" t="str">
        <f t="shared" si="18"/>
        <v>Sadowy</v>
      </c>
      <c r="E262" s="27" t="str">
        <f t="shared" si="19"/>
        <v>Dylan Sadowy</v>
      </c>
      <c r="F262" t="s">
        <v>951</v>
      </c>
      <c r="G262" t="s">
        <v>79</v>
      </c>
      <c r="H262" s="76">
        <v>925000</v>
      </c>
      <c r="I262" s="76">
        <v>0</v>
      </c>
      <c r="J262" s="76">
        <v>925000</v>
      </c>
      <c r="K262" s="76" t="s">
        <v>8</v>
      </c>
      <c r="L262" s="76">
        <v>0</v>
      </c>
      <c r="M262" s="76">
        <v>0</v>
      </c>
      <c r="N262" s="76">
        <v>0</v>
      </c>
    </row>
    <row r="263" spans="1:14" x14ac:dyDescent="0.25">
      <c r="A263" t="s">
        <v>766</v>
      </c>
      <c r="B263" s="27">
        <f t="shared" si="16"/>
        <v>6</v>
      </c>
      <c r="C263" s="27" t="str">
        <f t="shared" si="17"/>
        <v>Dylan</v>
      </c>
      <c r="D263" s="27" t="str">
        <f t="shared" si="18"/>
        <v>Strome</v>
      </c>
      <c r="E263" s="27" t="str">
        <f t="shared" si="19"/>
        <v>Dylan Strome</v>
      </c>
      <c r="F263" t="s">
        <v>948</v>
      </c>
      <c r="G263" t="s">
        <v>70</v>
      </c>
      <c r="H263" s="76">
        <v>3338333</v>
      </c>
      <c r="I263" s="76">
        <v>3338333</v>
      </c>
      <c r="J263" s="76">
        <v>832500</v>
      </c>
      <c r="K263" s="76">
        <v>832500</v>
      </c>
      <c r="L263" s="76" t="s">
        <v>8</v>
      </c>
      <c r="M263" s="76">
        <v>0</v>
      </c>
      <c r="N263" s="76">
        <v>0</v>
      </c>
    </row>
    <row r="264" spans="1:14" x14ac:dyDescent="0.25">
      <c r="A264" t="s">
        <v>503</v>
      </c>
      <c r="B264" s="27">
        <f t="shared" si="16"/>
        <v>6</v>
      </c>
      <c r="C264" s="27" t="str">
        <f t="shared" si="17"/>
        <v>Dylan</v>
      </c>
      <c r="D264" s="27" t="str">
        <f t="shared" si="18"/>
        <v>Wells</v>
      </c>
      <c r="E264" s="27" t="str">
        <f t="shared" si="19"/>
        <v>Dylan Wells</v>
      </c>
      <c r="F264" t="s">
        <v>936</v>
      </c>
      <c r="G264" t="s">
        <v>121</v>
      </c>
      <c r="H264" s="76">
        <v>925000</v>
      </c>
      <c r="I264" s="76">
        <v>925000</v>
      </c>
      <c r="J264" s="76">
        <v>742500</v>
      </c>
      <c r="K264" s="76">
        <v>792500</v>
      </c>
      <c r="L264" s="76" t="s">
        <v>8</v>
      </c>
      <c r="M264" s="76">
        <v>0</v>
      </c>
      <c r="N264" s="76">
        <v>0</v>
      </c>
    </row>
    <row r="265" spans="1:14" x14ac:dyDescent="0.25">
      <c r="A265" t="s">
        <v>785</v>
      </c>
      <c r="B265" s="27">
        <f t="shared" si="16"/>
        <v>6</v>
      </c>
      <c r="C265" s="27" t="str">
        <f t="shared" si="17"/>
        <v>Dysin</v>
      </c>
      <c r="D265" s="27" t="str">
        <f t="shared" si="18"/>
        <v>Mayo</v>
      </c>
      <c r="E265" s="27" t="str">
        <f t="shared" si="19"/>
        <v>Dysin Mayo</v>
      </c>
      <c r="F265" t="s">
        <v>948</v>
      </c>
      <c r="G265" t="s">
        <v>79</v>
      </c>
      <c r="H265" s="76">
        <v>798333</v>
      </c>
      <c r="I265" s="76">
        <v>0</v>
      </c>
      <c r="J265" s="76">
        <v>650000</v>
      </c>
      <c r="K265" s="76" t="s">
        <v>8</v>
      </c>
      <c r="L265" s="76">
        <v>0</v>
      </c>
      <c r="M265" s="76">
        <v>0</v>
      </c>
      <c r="N265" s="76">
        <v>0</v>
      </c>
    </row>
    <row r="266" spans="1:14" x14ac:dyDescent="0.25">
      <c r="A266" t="s">
        <v>863</v>
      </c>
      <c r="B266" s="27">
        <f t="shared" si="16"/>
        <v>6</v>
      </c>
      <c r="C266" s="27" t="str">
        <f t="shared" si="17"/>
        <v>Eamon</v>
      </c>
      <c r="D266" s="27" t="str">
        <f t="shared" si="18"/>
        <v>McAdam</v>
      </c>
      <c r="E266" s="27" t="str">
        <f t="shared" si="19"/>
        <v>Eamon McAdam</v>
      </c>
      <c r="F266" t="s">
        <v>956</v>
      </c>
      <c r="G266" t="s">
        <v>121</v>
      </c>
      <c r="H266" s="76">
        <v>950000</v>
      </c>
      <c r="I266" s="76">
        <v>0</v>
      </c>
      <c r="J266" s="76">
        <v>925000</v>
      </c>
      <c r="K266" s="76" t="s">
        <v>8</v>
      </c>
      <c r="L266" s="76">
        <v>0</v>
      </c>
      <c r="M266" s="76">
        <v>0</v>
      </c>
      <c r="N266" s="76">
        <v>0</v>
      </c>
    </row>
    <row r="267" spans="1:14" x14ac:dyDescent="0.25">
      <c r="A267" t="s">
        <v>148</v>
      </c>
      <c r="B267" s="27">
        <f t="shared" si="16"/>
        <v>5</v>
      </c>
      <c r="C267" s="27" t="str">
        <f t="shared" si="17"/>
        <v>Eeli</v>
      </c>
      <c r="D267" s="27" t="str">
        <f t="shared" si="18"/>
        <v>Tolvanen</v>
      </c>
      <c r="E267" s="27" t="str">
        <f t="shared" si="19"/>
        <v>Eeli Tolvanen</v>
      </c>
      <c r="F267" t="s">
        <v>932</v>
      </c>
      <c r="G267" t="s">
        <v>90</v>
      </c>
      <c r="H267" s="76">
        <v>3145833</v>
      </c>
      <c r="I267" s="76">
        <v>3145833</v>
      </c>
      <c r="J267" s="76">
        <v>925000</v>
      </c>
      <c r="K267" s="76">
        <v>925000</v>
      </c>
      <c r="L267" s="76" t="s">
        <v>8</v>
      </c>
      <c r="M267" s="76">
        <v>0</v>
      </c>
      <c r="N267" s="76">
        <v>0</v>
      </c>
    </row>
    <row r="268" spans="1:14" x14ac:dyDescent="0.25">
      <c r="A268" t="s">
        <v>489</v>
      </c>
      <c r="B268" s="27">
        <f t="shared" si="16"/>
        <v>5</v>
      </c>
      <c r="C268" s="27" t="str">
        <f t="shared" si="17"/>
        <v>Emil</v>
      </c>
      <c r="D268" s="27" t="str">
        <f t="shared" si="18"/>
        <v>Johansson</v>
      </c>
      <c r="E268" s="27" t="str">
        <f t="shared" si="19"/>
        <v>Emil Johansson</v>
      </c>
      <c r="F268" t="s">
        <v>946</v>
      </c>
      <c r="G268" t="s">
        <v>79</v>
      </c>
      <c r="H268" s="76">
        <v>925000</v>
      </c>
      <c r="I268" s="76">
        <v>925000</v>
      </c>
      <c r="J268" s="76">
        <v>767500</v>
      </c>
      <c r="K268" s="76">
        <v>842500</v>
      </c>
      <c r="L268" s="76" t="s">
        <v>8</v>
      </c>
      <c r="M268" s="76">
        <v>0</v>
      </c>
      <c r="N268" s="76">
        <v>0</v>
      </c>
    </row>
    <row r="269" spans="1:14" x14ac:dyDescent="0.25">
      <c r="A269" t="s">
        <v>700</v>
      </c>
      <c r="B269" s="27">
        <f t="shared" si="16"/>
        <v>5</v>
      </c>
      <c r="C269" s="27" t="str">
        <f t="shared" si="17"/>
        <v>Emil</v>
      </c>
      <c r="D269" s="27" t="str">
        <f t="shared" si="18"/>
        <v>Pettersson</v>
      </c>
      <c r="E269" s="27" t="str">
        <f t="shared" si="19"/>
        <v>Emil Pettersson</v>
      </c>
      <c r="F269" t="s">
        <v>932</v>
      </c>
      <c r="G269" t="s">
        <v>70</v>
      </c>
      <c r="H269" s="76">
        <v>925000</v>
      </c>
      <c r="I269" s="76">
        <v>0</v>
      </c>
      <c r="J269" s="76">
        <v>742500</v>
      </c>
      <c r="K269" s="76" t="s">
        <v>8</v>
      </c>
      <c r="L269" s="76">
        <v>0</v>
      </c>
      <c r="M269" s="76">
        <v>0</v>
      </c>
      <c r="N269" s="76">
        <v>0</v>
      </c>
    </row>
    <row r="270" spans="1:14" x14ac:dyDescent="0.25">
      <c r="A270" t="s">
        <v>671</v>
      </c>
      <c r="B270" s="27">
        <f t="shared" si="16"/>
        <v>5</v>
      </c>
      <c r="C270" s="27" t="str">
        <f t="shared" si="17"/>
        <v>Eric</v>
      </c>
      <c r="D270" s="27" t="str">
        <f t="shared" si="18"/>
        <v>Cornel</v>
      </c>
      <c r="E270" s="27" t="str">
        <f t="shared" si="19"/>
        <v>Eric Cornel</v>
      </c>
      <c r="F270" t="s">
        <v>955</v>
      </c>
      <c r="G270" t="s">
        <v>70</v>
      </c>
      <c r="H270" s="76">
        <v>925000</v>
      </c>
      <c r="I270" s="76">
        <v>0</v>
      </c>
      <c r="J270" s="76">
        <v>742500</v>
      </c>
      <c r="K270" s="76" t="s">
        <v>8</v>
      </c>
      <c r="L270" s="76">
        <v>0</v>
      </c>
      <c r="M270" s="76">
        <v>0</v>
      </c>
      <c r="N270" s="76">
        <v>0</v>
      </c>
    </row>
    <row r="271" spans="1:14" x14ac:dyDescent="0.25">
      <c r="A271" t="s">
        <v>890</v>
      </c>
      <c r="B271" s="27">
        <f t="shared" si="16"/>
        <v>5</v>
      </c>
      <c r="C271" s="27" t="str">
        <f t="shared" si="17"/>
        <v>Eric</v>
      </c>
      <c r="D271" s="27" t="str">
        <f t="shared" si="18"/>
        <v>Gryba</v>
      </c>
      <c r="E271" s="27" t="str">
        <f t="shared" si="19"/>
        <v>Eric Gryba</v>
      </c>
      <c r="F271" t="s">
        <v>936</v>
      </c>
      <c r="G271" t="s">
        <v>79</v>
      </c>
      <c r="H271" s="76">
        <v>900000</v>
      </c>
      <c r="I271" s="76">
        <v>0</v>
      </c>
      <c r="J271" s="76">
        <v>900000</v>
      </c>
      <c r="K271" s="76" t="s">
        <v>7</v>
      </c>
      <c r="L271" s="76">
        <v>0</v>
      </c>
      <c r="M271" s="76">
        <v>0</v>
      </c>
      <c r="N271" s="76">
        <v>0</v>
      </c>
    </row>
    <row r="272" spans="1:14" x14ac:dyDescent="0.25">
      <c r="A272" t="s">
        <v>291</v>
      </c>
      <c r="B272" s="27">
        <f t="shared" si="16"/>
        <v>5</v>
      </c>
      <c r="C272" s="27" t="str">
        <f t="shared" si="17"/>
        <v>Eric</v>
      </c>
      <c r="D272" s="27" t="str">
        <f t="shared" si="18"/>
        <v>Staal</v>
      </c>
      <c r="E272" s="27" t="str">
        <f t="shared" si="19"/>
        <v>Eric Staal</v>
      </c>
      <c r="F272" t="s">
        <v>941</v>
      </c>
      <c r="G272" t="s">
        <v>70</v>
      </c>
      <c r="H272" s="76">
        <v>3500000</v>
      </c>
      <c r="I272" s="76">
        <v>0</v>
      </c>
      <c r="J272" s="76">
        <v>3500000</v>
      </c>
      <c r="K272" s="76" t="s">
        <v>7</v>
      </c>
      <c r="L272" s="76">
        <v>0</v>
      </c>
      <c r="M272" s="76">
        <v>0</v>
      </c>
      <c r="N272" s="76">
        <v>0</v>
      </c>
    </row>
    <row r="273" spans="1:14" x14ac:dyDescent="0.25">
      <c r="A273" t="s">
        <v>139</v>
      </c>
      <c r="B273" s="27">
        <f t="shared" si="16"/>
        <v>5</v>
      </c>
      <c r="C273" s="27" t="str">
        <f t="shared" si="17"/>
        <v>Erik</v>
      </c>
      <c r="D273" s="27" t="str">
        <f t="shared" si="18"/>
        <v>Brannstrom</v>
      </c>
      <c r="E273" s="27" t="str">
        <f t="shared" si="19"/>
        <v>Erik Brannstrom</v>
      </c>
      <c r="F273" t="s">
        <v>957</v>
      </c>
      <c r="G273">
        <v>0</v>
      </c>
      <c r="H273" s="76">
        <v>1375000</v>
      </c>
      <c r="I273" s="76">
        <v>1375000</v>
      </c>
      <c r="J273" s="76">
        <v>925000</v>
      </c>
      <c r="K273" s="76">
        <v>925000</v>
      </c>
      <c r="L273" s="76" t="s">
        <v>8</v>
      </c>
      <c r="M273" s="76">
        <v>0</v>
      </c>
      <c r="N273" s="76">
        <v>0</v>
      </c>
    </row>
    <row r="274" spans="1:14" x14ac:dyDescent="0.25">
      <c r="A274" t="s">
        <v>632</v>
      </c>
      <c r="B274" s="27">
        <f t="shared" si="16"/>
        <v>5</v>
      </c>
      <c r="C274" s="27" t="str">
        <f t="shared" si="17"/>
        <v>Erik</v>
      </c>
      <c r="D274" s="27" t="str">
        <f t="shared" si="18"/>
        <v>Burgdoerfer</v>
      </c>
      <c r="E274" s="27" t="str">
        <f t="shared" si="19"/>
        <v>Erik Burgdoerfer</v>
      </c>
      <c r="F274" t="s">
        <v>945</v>
      </c>
      <c r="G274" t="s">
        <v>79</v>
      </c>
      <c r="H274" s="76">
        <v>650000</v>
      </c>
      <c r="I274" s="76">
        <v>0</v>
      </c>
      <c r="J274" s="76">
        <v>650000</v>
      </c>
      <c r="K274" s="76" t="s">
        <v>7</v>
      </c>
      <c r="L274" s="76">
        <v>0</v>
      </c>
      <c r="M274" s="76">
        <v>0</v>
      </c>
      <c r="N274" s="76">
        <v>0</v>
      </c>
    </row>
    <row r="275" spans="1:14" x14ac:dyDescent="0.25">
      <c r="A275" t="s">
        <v>472</v>
      </c>
      <c r="B275" s="27">
        <f t="shared" si="16"/>
        <v>5</v>
      </c>
      <c r="C275" s="27" t="str">
        <f t="shared" si="17"/>
        <v>Erik</v>
      </c>
      <c r="D275" s="27" t="str">
        <f t="shared" si="18"/>
        <v>Cernak</v>
      </c>
      <c r="E275" s="27" t="str">
        <f t="shared" si="19"/>
        <v>Erik Cernak</v>
      </c>
      <c r="F275" t="s">
        <v>935</v>
      </c>
      <c r="G275" t="s">
        <v>79</v>
      </c>
      <c r="H275" s="76">
        <v>894167</v>
      </c>
      <c r="I275" s="76">
        <v>0</v>
      </c>
      <c r="J275" s="76">
        <v>685000</v>
      </c>
      <c r="K275" s="76" t="s">
        <v>8</v>
      </c>
      <c r="L275" s="76">
        <v>0</v>
      </c>
      <c r="M275" s="76">
        <v>0</v>
      </c>
      <c r="N275" s="76">
        <v>0</v>
      </c>
    </row>
    <row r="276" spans="1:14" x14ac:dyDescent="0.25">
      <c r="A276" t="s">
        <v>290</v>
      </c>
      <c r="B276" s="27">
        <f t="shared" si="16"/>
        <v>5</v>
      </c>
      <c r="C276" s="27" t="str">
        <f t="shared" si="17"/>
        <v>Erik</v>
      </c>
      <c r="D276" s="27" t="str">
        <f t="shared" si="18"/>
        <v>Haula</v>
      </c>
      <c r="E276" s="27" t="str">
        <f t="shared" si="19"/>
        <v>Erik Haula</v>
      </c>
      <c r="F276" t="s">
        <v>957</v>
      </c>
      <c r="G276" t="s">
        <v>90</v>
      </c>
      <c r="H276" s="76">
        <v>2750000</v>
      </c>
      <c r="I276" s="76">
        <v>2750000</v>
      </c>
      <c r="J276" s="76">
        <v>2750000</v>
      </c>
      <c r="K276" s="76">
        <v>2750000</v>
      </c>
      <c r="L276" s="76" t="s">
        <v>7</v>
      </c>
      <c r="M276" s="76">
        <v>0</v>
      </c>
      <c r="N276" s="76">
        <v>0</v>
      </c>
    </row>
    <row r="277" spans="1:14" x14ac:dyDescent="0.25">
      <c r="A277" t="s">
        <v>979</v>
      </c>
      <c r="B277" s="27">
        <f t="shared" si="16"/>
        <v>5</v>
      </c>
      <c r="C277" s="27" t="str">
        <f t="shared" si="17"/>
        <v>Erik</v>
      </c>
      <c r="D277" s="27" t="str">
        <f t="shared" si="18"/>
        <v>Johnson</v>
      </c>
      <c r="E277" s="27" t="str">
        <f t="shared" si="19"/>
        <v>Erik Johnson</v>
      </c>
      <c r="F277" t="s">
        <v>949</v>
      </c>
      <c r="G277" t="s">
        <v>324</v>
      </c>
      <c r="H277" s="76">
        <v>6000000</v>
      </c>
      <c r="I277" s="76">
        <v>6000000</v>
      </c>
      <c r="J277" s="76">
        <v>6000000</v>
      </c>
      <c r="K277" s="76">
        <v>6000000</v>
      </c>
      <c r="L277" s="76">
        <v>6000000</v>
      </c>
      <c r="M277" s="76">
        <v>6000000</v>
      </c>
      <c r="N277" s="76">
        <v>6000000</v>
      </c>
    </row>
    <row r="278" spans="1:14" x14ac:dyDescent="0.25">
      <c r="A278" t="s">
        <v>209</v>
      </c>
      <c r="B278" s="27">
        <f t="shared" si="16"/>
        <v>5</v>
      </c>
      <c r="C278" s="27" t="str">
        <f t="shared" si="17"/>
        <v>Erik</v>
      </c>
      <c r="D278" s="27" t="str">
        <f t="shared" si="18"/>
        <v>Karlsson</v>
      </c>
      <c r="E278" s="27" t="str">
        <f t="shared" si="19"/>
        <v>Erik Karlsson</v>
      </c>
      <c r="F278" t="s">
        <v>945</v>
      </c>
      <c r="G278" t="s">
        <v>324</v>
      </c>
      <c r="H278" s="76">
        <v>6500000</v>
      </c>
      <c r="I278" s="76">
        <v>0</v>
      </c>
      <c r="J278" s="76">
        <v>7500000</v>
      </c>
      <c r="K278" s="76" t="s">
        <v>7</v>
      </c>
      <c r="L278" s="76">
        <v>0</v>
      </c>
      <c r="M278" s="76">
        <v>0</v>
      </c>
      <c r="N278" s="76">
        <v>0</v>
      </c>
    </row>
    <row r="279" spans="1:14" x14ac:dyDescent="0.25">
      <c r="A279" t="s">
        <v>193</v>
      </c>
      <c r="B279" s="27">
        <f t="shared" si="16"/>
        <v>4</v>
      </c>
      <c r="C279" s="27" t="str">
        <f t="shared" si="17"/>
        <v>Esa</v>
      </c>
      <c r="D279" s="27" t="str">
        <f t="shared" si="18"/>
        <v>Lindell</v>
      </c>
      <c r="E279" s="27" t="str">
        <f t="shared" si="19"/>
        <v>Esa Lindell</v>
      </c>
      <c r="F279" t="s">
        <v>931</v>
      </c>
      <c r="G279" t="s">
        <v>325</v>
      </c>
      <c r="H279" s="76">
        <v>2200000</v>
      </c>
      <c r="I279" s="76">
        <v>0</v>
      </c>
      <c r="J279" s="76">
        <v>2200000</v>
      </c>
      <c r="K279" s="76" t="s">
        <v>8</v>
      </c>
      <c r="L279" s="76">
        <v>0</v>
      </c>
      <c r="M279" s="76">
        <v>0</v>
      </c>
      <c r="N279" s="76">
        <v>0</v>
      </c>
    </row>
    <row r="280" spans="1:14" x14ac:dyDescent="0.25">
      <c r="A280" t="s">
        <v>506</v>
      </c>
      <c r="B280" s="27">
        <f t="shared" si="16"/>
        <v>6</v>
      </c>
      <c r="C280" s="27" t="str">
        <f t="shared" si="17"/>
        <v>Ethan</v>
      </c>
      <c r="D280" s="27" t="str">
        <f t="shared" si="18"/>
        <v>Bear</v>
      </c>
      <c r="E280" s="27" t="str">
        <f t="shared" si="19"/>
        <v>Ethan Bear</v>
      </c>
      <c r="F280" t="s">
        <v>936</v>
      </c>
      <c r="G280" t="s">
        <v>324</v>
      </c>
      <c r="H280" s="76">
        <v>773333</v>
      </c>
      <c r="I280" s="76">
        <v>773333</v>
      </c>
      <c r="J280" s="76">
        <v>730000</v>
      </c>
      <c r="K280" s="76">
        <v>700000</v>
      </c>
      <c r="L280" s="76" t="s">
        <v>8</v>
      </c>
      <c r="M280" s="76">
        <v>0</v>
      </c>
      <c r="N280" s="76">
        <v>0</v>
      </c>
    </row>
    <row r="281" spans="1:14" x14ac:dyDescent="0.25">
      <c r="A281" t="s">
        <v>356</v>
      </c>
      <c r="B281" s="27">
        <f t="shared" si="16"/>
        <v>5</v>
      </c>
      <c r="C281" s="27" t="str">
        <f t="shared" si="17"/>
        <v>Evan</v>
      </c>
      <c r="D281" s="27" t="str">
        <f t="shared" si="18"/>
        <v>Fitzpatrick</v>
      </c>
      <c r="E281" s="27" t="str">
        <f t="shared" si="19"/>
        <v>Evan Fitzpatrick</v>
      </c>
      <c r="F281" t="s">
        <v>942</v>
      </c>
      <c r="G281" t="s">
        <v>121</v>
      </c>
      <c r="H281" s="76">
        <v>925000</v>
      </c>
      <c r="I281" s="76">
        <v>925000</v>
      </c>
      <c r="J281" s="76">
        <v>742500</v>
      </c>
      <c r="K281" s="76">
        <v>867500</v>
      </c>
      <c r="L281" s="76" t="s">
        <v>8</v>
      </c>
      <c r="M281" s="76">
        <v>0</v>
      </c>
      <c r="N281" s="76">
        <v>0</v>
      </c>
    </row>
    <row r="282" spans="1:14" x14ac:dyDescent="0.25">
      <c r="A282" t="s">
        <v>762</v>
      </c>
      <c r="B282" s="27">
        <f t="shared" si="16"/>
        <v>5</v>
      </c>
      <c r="C282" s="27" t="str">
        <f t="shared" si="17"/>
        <v>Evan</v>
      </c>
      <c r="D282" s="27" t="str">
        <f t="shared" si="18"/>
        <v>McEneny</v>
      </c>
      <c r="E282" s="27" t="str">
        <f t="shared" si="19"/>
        <v>Evan McEneny</v>
      </c>
      <c r="F282" t="s">
        <v>953</v>
      </c>
      <c r="G282" t="s">
        <v>79</v>
      </c>
      <c r="H282" s="76">
        <v>657500</v>
      </c>
      <c r="I282" s="76">
        <v>0</v>
      </c>
      <c r="J282" s="76">
        <v>650000</v>
      </c>
      <c r="K282" s="76" t="s">
        <v>8</v>
      </c>
      <c r="L282" s="76">
        <v>0</v>
      </c>
      <c r="M282" s="76">
        <v>0</v>
      </c>
      <c r="N282" s="76">
        <v>0</v>
      </c>
    </row>
    <row r="283" spans="1:14" x14ac:dyDescent="0.25">
      <c r="A283" t="s">
        <v>662</v>
      </c>
      <c r="B283" s="27">
        <f t="shared" si="16"/>
        <v>5</v>
      </c>
      <c r="C283" s="27" t="str">
        <f t="shared" si="17"/>
        <v>Evan</v>
      </c>
      <c r="D283" s="27" t="str">
        <f t="shared" si="18"/>
        <v>Rodrigues</v>
      </c>
      <c r="E283" s="27" t="str">
        <f t="shared" si="19"/>
        <v>Evan Rodrigues</v>
      </c>
      <c r="F283" t="s">
        <v>955</v>
      </c>
      <c r="G283" t="s">
        <v>90</v>
      </c>
      <c r="H283" s="76">
        <v>209444</v>
      </c>
      <c r="I283" s="76">
        <v>0</v>
      </c>
      <c r="J283" s="76">
        <v>650000</v>
      </c>
      <c r="K283" s="76" t="s">
        <v>8</v>
      </c>
      <c r="L283" s="76">
        <v>0</v>
      </c>
      <c r="M283" s="76">
        <v>0</v>
      </c>
      <c r="N283" s="76">
        <v>0</v>
      </c>
    </row>
    <row r="284" spans="1:14" x14ac:dyDescent="0.25">
      <c r="A284" t="s">
        <v>961</v>
      </c>
      <c r="B284" s="27">
        <f t="shared" si="16"/>
        <v>7</v>
      </c>
      <c r="C284" s="27" t="str">
        <f t="shared" si="17"/>
        <v>Evgeni</v>
      </c>
      <c r="D284" s="27" t="str">
        <f t="shared" si="18"/>
        <v>Malkin</v>
      </c>
      <c r="E284" s="27" t="str">
        <f t="shared" si="19"/>
        <v>Evgeni Malkin</v>
      </c>
      <c r="F284" t="s">
        <v>930</v>
      </c>
      <c r="G284" t="s">
        <v>70</v>
      </c>
      <c r="H284" s="76">
        <v>9500000</v>
      </c>
      <c r="I284" s="76">
        <v>9500000</v>
      </c>
      <c r="J284" s="76">
        <v>9500000</v>
      </c>
      <c r="K284" s="76">
        <v>9500000</v>
      </c>
      <c r="L284" s="76">
        <v>9500000</v>
      </c>
      <c r="M284" s="76">
        <v>9500000</v>
      </c>
      <c r="N284" s="76" t="s">
        <v>7</v>
      </c>
    </row>
    <row r="285" spans="1:14" x14ac:dyDescent="0.25">
      <c r="A285" t="s">
        <v>1017</v>
      </c>
      <c r="B285" s="27">
        <f t="shared" si="16"/>
        <v>7</v>
      </c>
      <c r="C285" s="27" t="str">
        <f t="shared" si="17"/>
        <v>Evgeny</v>
      </c>
      <c r="D285" s="27" t="str">
        <f t="shared" si="18"/>
        <v>Dadonov</v>
      </c>
      <c r="E285" s="27" t="str">
        <f t="shared" si="19"/>
        <v>Evgeny Dadonov</v>
      </c>
      <c r="F285" t="s">
        <v>943</v>
      </c>
      <c r="G285" t="s">
        <v>85</v>
      </c>
      <c r="H285" s="76">
        <v>4000000</v>
      </c>
      <c r="I285" s="76">
        <v>4000000</v>
      </c>
      <c r="J285" s="76">
        <v>3750000</v>
      </c>
      <c r="K285" s="76">
        <v>3600000</v>
      </c>
      <c r="L285" s="76" t="s">
        <v>7</v>
      </c>
      <c r="M285" s="76">
        <v>0</v>
      </c>
      <c r="N285" s="76">
        <v>0</v>
      </c>
    </row>
    <row r="286" spans="1:14" x14ac:dyDescent="0.25">
      <c r="A286" t="s">
        <v>379</v>
      </c>
      <c r="B286" s="27">
        <f t="shared" si="16"/>
        <v>7</v>
      </c>
      <c r="C286" s="27" t="str">
        <f t="shared" si="17"/>
        <v>Evgeny</v>
      </c>
      <c r="D286" s="27" t="str">
        <f t="shared" si="18"/>
        <v>Kuznetsov</v>
      </c>
      <c r="E286" s="27" t="str">
        <f t="shared" si="19"/>
        <v>Evgeny Kuznetsov</v>
      </c>
      <c r="F286" t="s">
        <v>929</v>
      </c>
      <c r="G286" t="s">
        <v>70</v>
      </c>
      <c r="H286" s="76">
        <v>7800000</v>
      </c>
      <c r="I286" s="76">
        <v>7800000</v>
      </c>
      <c r="J286" s="76">
        <v>10000000</v>
      </c>
      <c r="K286" s="76">
        <v>8400000</v>
      </c>
      <c r="L286" s="76">
        <v>5000000</v>
      </c>
      <c r="M286" s="76">
        <v>8000000</v>
      </c>
      <c r="N286" s="76">
        <v>5000000</v>
      </c>
    </row>
    <row r="287" spans="1:14" x14ac:dyDescent="0.25">
      <c r="A287" t="s">
        <v>337</v>
      </c>
      <c r="B287" s="27">
        <f t="shared" si="16"/>
        <v>7</v>
      </c>
      <c r="C287" s="27" t="str">
        <f t="shared" si="17"/>
        <v>Evgeny</v>
      </c>
      <c r="D287" s="27" t="str">
        <f t="shared" si="18"/>
        <v>Svechnikov</v>
      </c>
      <c r="E287" s="27" t="str">
        <f t="shared" si="19"/>
        <v>Evgeny Svechnikov</v>
      </c>
      <c r="F287" t="s">
        <v>951</v>
      </c>
      <c r="G287" t="s">
        <v>90</v>
      </c>
      <c r="H287" s="76">
        <v>1075833</v>
      </c>
      <c r="I287" s="76">
        <v>1075833</v>
      </c>
      <c r="J287" s="76">
        <v>832500</v>
      </c>
      <c r="K287" s="76">
        <v>832500</v>
      </c>
      <c r="L287" s="76" t="s">
        <v>8</v>
      </c>
      <c r="M287" s="76">
        <v>0</v>
      </c>
      <c r="N287" s="76">
        <v>0</v>
      </c>
    </row>
    <row r="288" spans="1:14" x14ac:dyDescent="0.25">
      <c r="A288" t="s">
        <v>625</v>
      </c>
      <c r="B288" s="27">
        <f t="shared" si="16"/>
        <v>6</v>
      </c>
      <c r="C288" s="27" t="str">
        <f t="shared" si="17"/>
        <v>Filip</v>
      </c>
      <c r="D288" s="27" t="str">
        <f t="shared" si="18"/>
        <v>Chlapik</v>
      </c>
      <c r="E288" s="27" t="str">
        <f t="shared" si="19"/>
        <v>Filip Chlapik</v>
      </c>
      <c r="F288" t="s">
        <v>945</v>
      </c>
      <c r="G288" t="s">
        <v>70</v>
      </c>
      <c r="H288" s="76">
        <v>894167</v>
      </c>
      <c r="I288" s="76">
        <v>894167</v>
      </c>
      <c r="J288" s="76">
        <v>742500</v>
      </c>
      <c r="K288" s="76">
        <v>700000</v>
      </c>
      <c r="L288" s="76" t="s">
        <v>8</v>
      </c>
      <c r="M288" s="76">
        <v>0</v>
      </c>
      <c r="N288" s="76">
        <v>0</v>
      </c>
    </row>
    <row r="289" spans="1:14" x14ac:dyDescent="0.25">
      <c r="A289" t="s">
        <v>144</v>
      </c>
      <c r="B289" s="27">
        <f t="shared" si="16"/>
        <v>6</v>
      </c>
      <c r="C289" s="27" t="str">
        <f t="shared" si="17"/>
        <v>Filip</v>
      </c>
      <c r="D289" s="27" t="str">
        <f t="shared" si="18"/>
        <v>Chytil</v>
      </c>
      <c r="E289" s="27" t="str">
        <f t="shared" si="19"/>
        <v>Filip Chytil</v>
      </c>
      <c r="F289" t="s">
        <v>934</v>
      </c>
      <c r="G289" t="s">
        <v>70</v>
      </c>
      <c r="H289" s="76">
        <v>1275000</v>
      </c>
      <c r="I289" s="76">
        <v>1275000</v>
      </c>
      <c r="J289" s="76">
        <v>925000</v>
      </c>
      <c r="K289" s="76">
        <v>925000</v>
      </c>
      <c r="L289" s="76" t="s">
        <v>8</v>
      </c>
      <c r="M289" s="76">
        <v>0</v>
      </c>
      <c r="N289" s="76">
        <v>0</v>
      </c>
    </row>
    <row r="290" spans="1:14" x14ac:dyDescent="0.25">
      <c r="A290" t="s">
        <v>281</v>
      </c>
      <c r="B290" s="27">
        <f t="shared" si="16"/>
        <v>6</v>
      </c>
      <c r="C290" s="27" t="str">
        <f t="shared" si="17"/>
        <v>Filip</v>
      </c>
      <c r="D290" s="27" t="str">
        <f t="shared" si="18"/>
        <v>Forsberg</v>
      </c>
      <c r="E290" s="27" t="str">
        <f t="shared" si="19"/>
        <v>Filip Forsberg</v>
      </c>
      <c r="F290" t="s">
        <v>932</v>
      </c>
      <c r="G290" t="s">
        <v>90</v>
      </c>
      <c r="H290" s="76">
        <v>6000000</v>
      </c>
      <c r="I290" s="76">
        <v>6000000</v>
      </c>
      <c r="J290" s="76">
        <v>6000000</v>
      </c>
      <c r="K290" s="76">
        <v>6000000</v>
      </c>
      <c r="L290" s="76">
        <v>6000000</v>
      </c>
      <c r="M290" s="76">
        <v>6000000</v>
      </c>
      <c r="N290" s="76" t="s">
        <v>7</v>
      </c>
    </row>
    <row r="291" spans="1:14" x14ac:dyDescent="0.25">
      <c r="A291" t="s">
        <v>622</v>
      </c>
      <c r="B291" s="27">
        <f t="shared" si="16"/>
        <v>6</v>
      </c>
      <c r="C291" s="27" t="str">
        <f t="shared" si="17"/>
        <v>Filip</v>
      </c>
      <c r="D291" s="27" t="str">
        <f t="shared" si="18"/>
        <v>Gustavsson</v>
      </c>
      <c r="E291" s="27" t="str">
        <f t="shared" si="19"/>
        <v>Filip Gustavsson</v>
      </c>
      <c r="F291" t="s">
        <v>945</v>
      </c>
      <c r="G291" t="s">
        <v>121</v>
      </c>
      <c r="H291" s="76">
        <v>925000</v>
      </c>
      <c r="I291" s="76">
        <v>925000</v>
      </c>
      <c r="J291" s="76">
        <v>742500</v>
      </c>
      <c r="K291" s="76">
        <v>842500</v>
      </c>
      <c r="L291" s="76" t="s">
        <v>8</v>
      </c>
      <c r="M291" s="76">
        <v>0</v>
      </c>
      <c r="N291" s="76">
        <v>0</v>
      </c>
    </row>
    <row r="292" spans="1:14" x14ac:dyDescent="0.25">
      <c r="A292" t="s">
        <v>339</v>
      </c>
      <c r="B292" s="27">
        <f t="shared" si="16"/>
        <v>6</v>
      </c>
      <c r="C292" s="27" t="str">
        <f t="shared" si="17"/>
        <v>Filip</v>
      </c>
      <c r="D292" s="27" t="str">
        <f t="shared" si="18"/>
        <v>Hronek</v>
      </c>
      <c r="E292" s="27" t="str">
        <f t="shared" si="19"/>
        <v>Filip Hronek</v>
      </c>
      <c r="F292" t="s">
        <v>951</v>
      </c>
      <c r="G292" t="s">
        <v>324</v>
      </c>
      <c r="H292" s="76">
        <v>925000</v>
      </c>
      <c r="I292" s="76">
        <v>0</v>
      </c>
      <c r="J292" s="76">
        <v>767500</v>
      </c>
      <c r="K292" s="76" t="s">
        <v>8</v>
      </c>
      <c r="L292" s="76">
        <v>0</v>
      </c>
      <c r="M292" s="76">
        <v>0</v>
      </c>
      <c r="N292" s="76">
        <v>0</v>
      </c>
    </row>
    <row r="293" spans="1:14" x14ac:dyDescent="0.25">
      <c r="A293" t="s">
        <v>522</v>
      </c>
      <c r="B293" s="27">
        <f t="shared" si="16"/>
        <v>6</v>
      </c>
      <c r="C293" s="27" t="str">
        <f t="shared" si="17"/>
        <v>Filip</v>
      </c>
      <c r="D293" s="27" t="str">
        <f t="shared" si="18"/>
        <v>Sandberg</v>
      </c>
      <c r="E293" s="27" t="str">
        <f t="shared" si="19"/>
        <v>Filip Sandberg</v>
      </c>
      <c r="F293" t="s">
        <v>938</v>
      </c>
      <c r="G293" t="s">
        <v>70</v>
      </c>
      <c r="H293" s="76">
        <v>925000</v>
      </c>
      <c r="I293" s="76">
        <v>0</v>
      </c>
      <c r="J293" s="76">
        <v>792500</v>
      </c>
      <c r="K293" s="76" t="s">
        <v>8</v>
      </c>
      <c r="L293" s="76">
        <v>0</v>
      </c>
      <c r="M293" s="76">
        <v>0</v>
      </c>
      <c r="N293" s="76">
        <v>0</v>
      </c>
    </row>
    <row r="294" spans="1:14" x14ac:dyDescent="0.25">
      <c r="A294" t="s">
        <v>630</v>
      </c>
      <c r="B294" s="27">
        <f t="shared" si="16"/>
        <v>8</v>
      </c>
      <c r="C294" s="27" t="str">
        <f t="shared" si="17"/>
        <v>Francis</v>
      </c>
      <c r="D294" s="27" t="str">
        <f t="shared" si="18"/>
        <v>Perron</v>
      </c>
      <c r="E294" s="27" t="str">
        <f t="shared" si="19"/>
        <v>Francis Perron</v>
      </c>
      <c r="F294" t="s">
        <v>945</v>
      </c>
      <c r="G294" t="s">
        <v>90</v>
      </c>
      <c r="H294" s="76">
        <v>925000</v>
      </c>
      <c r="I294" s="76">
        <v>0</v>
      </c>
      <c r="J294" s="76">
        <v>730000</v>
      </c>
      <c r="K294" s="76" t="s">
        <v>8</v>
      </c>
      <c r="L294" s="76">
        <v>0</v>
      </c>
      <c r="M294" s="76">
        <v>0</v>
      </c>
      <c r="N294" s="76">
        <v>0</v>
      </c>
    </row>
    <row r="295" spans="1:14" x14ac:dyDescent="0.25">
      <c r="A295" t="s">
        <v>315</v>
      </c>
      <c r="B295" s="27">
        <f t="shared" si="16"/>
        <v>6</v>
      </c>
      <c r="C295" s="27" t="str">
        <f t="shared" si="17"/>
        <v>Frans</v>
      </c>
      <c r="D295" s="27" t="str">
        <f t="shared" si="18"/>
        <v>Nielsen</v>
      </c>
      <c r="E295" s="27" t="str">
        <f t="shared" si="19"/>
        <v>Frans Nielsen</v>
      </c>
      <c r="F295" t="s">
        <v>951</v>
      </c>
      <c r="G295" t="s">
        <v>70</v>
      </c>
      <c r="H295" s="76">
        <v>5250000</v>
      </c>
      <c r="I295" s="76">
        <v>5250000</v>
      </c>
      <c r="J295" s="76">
        <v>6000000</v>
      </c>
      <c r="K295" s="76">
        <v>5500000</v>
      </c>
      <c r="L295" s="76">
        <v>5000000</v>
      </c>
      <c r="M295" s="76">
        <v>3000000</v>
      </c>
      <c r="N295" s="76" t="s">
        <v>7</v>
      </c>
    </row>
    <row r="296" spans="1:14" x14ac:dyDescent="0.25">
      <c r="A296" t="s">
        <v>1044</v>
      </c>
      <c r="B296" s="27">
        <f t="shared" si="16"/>
        <v>9</v>
      </c>
      <c r="C296" s="27" t="str">
        <f t="shared" si="17"/>
        <v>Frederic</v>
      </c>
      <c r="D296" s="27" t="str">
        <f t="shared" si="18"/>
        <v>Allard</v>
      </c>
      <c r="E296" s="27" t="str">
        <f t="shared" si="19"/>
        <v>Frederic Allard</v>
      </c>
      <c r="F296" t="s">
        <v>932</v>
      </c>
      <c r="G296" t="s">
        <v>79</v>
      </c>
      <c r="H296" s="76">
        <v>925000</v>
      </c>
      <c r="I296" s="76">
        <v>0</v>
      </c>
      <c r="J296" s="76">
        <v>742500</v>
      </c>
      <c r="K296" s="76" t="s">
        <v>8</v>
      </c>
      <c r="L296" s="76">
        <v>0</v>
      </c>
      <c r="M296" s="76">
        <v>0</v>
      </c>
      <c r="N296" s="76">
        <v>0</v>
      </c>
    </row>
    <row r="297" spans="1:14" x14ac:dyDescent="0.25">
      <c r="A297" t="s">
        <v>1065</v>
      </c>
      <c r="B297" s="27">
        <f t="shared" si="16"/>
        <v>10</v>
      </c>
      <c r="C297" s="27" t="str">
        <f t="shared" si="17"/>
        <v>Frederick</v>
      </c>
      <c r="D297" s="27" t="str">
        <f t="shared" si="18"/>
        <v>Gaudreau</v>
      </c>
      <c r="E297" s="27" t="str">
        <f t="shared" si="19"/>
        <v>Frederick Gaudreau</v>
      </c>
      <c r="F297" t="s">
        <v>932</v>
      </c>
      <c r="G297" t="s">
        <v>70</v>
      </c>
      <c r="H297" s="76">
        <v>666667</v>
      </c>
      <c r="I297" s="76">
        <v>666667</v>
      </c>
      <c r="J297" s="76">
        <v>650000</v>
      </c>
      <c r="K297" s="76">
        <v>700000</v>
      </c>
      <c r="L297" s="76" t="s">
        <v>7</v>
      </c>
      <c r="M297" s="76">
        <v>0</v>
      </c>
      <c r="N297" s="76">
        <v>0</v>
      </c>
    </row>
    <row r="298" spans="1:14" x14ac:dyDescent="0.25">
      <c r="A298" t="s">
        <v>287</v>
      </c>
      <c r="B298" s="27">
        <f t="shared" si="16"/>
        <v>9</v>
      </c>
      <c r="C298" s="27" t="str">
        <f t="shared" si="17"/>
        <v>Frederik</v>
      </c>
      <c r="D298" s="27" t="str">
        <f t="shared" si="18"/>
        <v>Andersen</v>
      </c>
      <c r="E298" s="27" t="str">
        <f t="shared" si="19"/>
        <v>Frederik Andersen</v>
      </c>
      <c r="F298" t="s">
        <v>950</v>
      </c>
      <c r="G298" t="s">
        <v>121</v>
      </c>
      <c r="H298" s="76">
        <v>5000000</v>
      </c>
      <c r="I298" s="76">
        <v>5000000</v>
      </c>
      <c r="J298" s="76">
        <v>5000000</v>
      </c>
      <c r="K298" s="76">
        <v>5000000</v>
      </c>
      <c r="L298" s="76">
        <v>5000000</v>
      </c>
      <c r="M298" s="76" t="s">
        <v>7</v>
      </c>
      <c r="N298" s="76">
        <v>0</v>
      </c>
    </row>
    <row r="299" spans="1:14" x14ac:dyDescent="0.25">
      <c r="A299" t="s">
        <v>372</v>
      </c>
      <c r="B299" s="27">
        <f t="shared" si="16"/>
        <v>9</v>
      </c>
      <c r="C299" s="27" t="str">
        <f t="shared" si="17"/>
        <v>Frederik</v>
      </c>
      <c r="D299" s="27" t="str">
        <f t="shared" si="18"/>
        <v>Tiffels</v>
      </c>
      <c r="E299" s="27" t="str">
        <f t="shared" si="19"/>
        <v>Frederik Tiffels</v>
      </c>
      <c r="F299" t="s">
        <v>930</v>
      </c>
      <c r="G299" t="s">
        <v>90</v>
      </c>
      <c r="H299" s="76">
        <v>925000</v>
      </c>
      <c r="I299" s="76">
        <v>0</v>
      </c>
      <c r="J299" s="76">
        <v>742500</v>
      </c>
      <c r="K299" s="76" t="s">
        <v>8</v>
      </c>
      <c r="L299" s="76">
        <v>0</v>
      </c>
      <c r="M299" s="76">
        <v>0</v>
      </c>
      <c r="N299" s="76">
        <v>0</v>
      </c>
    </row>
    <row r="300" spans="1:14" x14ac:dyDescent="0.25">
      <c r="A300" t="s">
        <v>578</v>
      </c>
      <c r="B300" s="27">
        <f t="shared" si="16"/>
        <v>8</v>
      </c>
      <c r="C300" s="27" t="str">
        <f t="shared" si="17"/>
        <v>Gabriel</v>
      </c>
      <c r="D300" s="27" t="str">
        <f t="shared" si="18"/>
        <v>Carlsson</v>
      </c>
      <c r="E300" s="27" t="str">
        <f t="shared" si="19"/>
        <v>Gabriel Carlsson</v>
      </c>
      <c r="F300" t="s">
        <v>944</v>
      </c>
      <c r="G300" t="s">
        <v>325</v>
      </c>
      <c r="H300" s="76">
        <v>925000</v>
      </c>
      <c r="I300" s="76">
        <v>0</v>
      </c>
      <c r="J300" s="76">
        <v>925000</v>
      </c>
      <c r="K300" s="76" t="s">
        <v>8</v>
      </c>
      <c r="L300" s="76">
        <v>0</v>
      </c>
      <c r="M300" s="76">
        <v>0</v>
      </c>
      <c r="N300" s="76">
        <v>0</v>
      </c>
    </row>
    <row r="301" spans="1:14" x14ac:dyDescent="0.25">
      <c r="A301" t="s">
        <v>474</v>
      </c>
      <c r="B301" s="27">
        <f t="shared" si="16"/>
        <v>8</v>
      </c>
      <c r="C301" s="27" t="str">
        <f t="shared" si="17"/>
        <v>Gabriel</v>
      </c>
      <c r="D301" s="27" t="str">
        <f t="shared" si="18"/>
        <v>Dumont</v>
      </c>
      <c r="E301" s="27" t="str">
        <f t="shared" si="19"/>
        <v>Gabriel Dumont</v>
      </c>
      <c r="F301" t="s">
        <v>935</v>
      </c>
      <c r="G301" t="s">
        <v>70</v>
      </c>
      <c r="H301" s="76">
        <v>650000</v>
      </c>
      <c r="I301" s="76">
        <v>0</v>
      </c>
      <c r="J301" s="76">
        <v>650000</v>
      </c>
      <c r="K301" s="76" t="s">
        <v>7</v>
      </c>
      <c r="L301" s="76">
        <v>0</v>
      </c>
      <c r="M301" s="76">
        <v>0</v>
      </c>
      <c r="N301" s="76">
        <v>0</v>
      </c>
    </row>
    <row r="302" spans="1:14" x14ac:dyDescent="0.25">
      <c r="A302" t="s">
        <v>606</v>
      </c>
      <c r="B302" s="27">
        <f t="shared" si="16"/>
        <v>8</v>
      </c>
      <c r="C302" s="27" t="str">
        <f t="shared" si="17"/>
        <v>Gabriel</v>
      </c>
      <c r="D302" s="27" t="str">
        <f t="shared" si="18"/>
        <v>Fontaine</v>
      </c>
      <c r="E302" s="27" t="str">
        <f t="shared" si="19"/>
        <v>Gabriel Fontaine</v>
      </c>
      <c r="F302" t="s">
        <v>934</v>
      </c>
      <c r="G302" t="s">
        <v>70</v>
      </c>
      <c r="H302" s="76">
        <v>736667</v>
      </c>
      <c r="I302" s="76">
        <v>736667</v>
      </c>
      <c r="J302" s="76">
        <v>720000</v>
      </c>
      <c r="K302" s="76">
        <v>770000</v>
      </c>
      <c r="L302" s="76" t="s">
        <v>8</v>
      </c>
      <c r="M302" s="76">
        <v>0</v>
      </c>
      <c r="N302" s="76">
        <v>0</v>
      </c>
    </row>
    <row r="303" spans="1:14" x14ac:dyDescent="0.25">
      <c r="A303" t="s">
        <v>1051</v>
      </c>
      <c r="B303" s="27">
        <f t="shared" si="16"/>
        <v>8</v>
      </c>
      <c r="C303" s="27" t="str">
        <f t="shared" si="17"/>
        <v>Gabriel</v>
      </c>
      <c r="D303" s="27" t="str">
        <f t="shared" si="18"/>
        <v>Gagne</v>
      </c>
      <c r="E303" s="27" t="str">
        <f t="shared" si="19"/>
        <v>Gabriel Gagne</v>
      </c>
      <c r="F303" t="s">
        <v>945</v>
      </c>
      <c r="G303" t="s">
        <v>85</v>
      </c>
      <c r="H303" s="76">
        <v>925000</v>
      </c>
      <c r="I303" s="76">
        <v>0</v>
      </c>
      <c r="J303" s="76">
        <v>792500</v>
      </c>
      <c r="K303" s="76" t="s">
        <v>8</v>
      </c>
      <c r="L303" s="76">
        <v>0</v>
      </c>
      <c r="M303" s="76">
        <v>0</v>
      </c>
      <c r="N303" s="76">
        <v>0</v>
      </c>
    </row>
    <row r="304" spans="1:14" x14ac:dyDescent="0.25">
      <c r="A304" t="s">
        <v>989</v>
      </c>
      <c r="B304" s="27">
        <f t="shared" si="16"/>
        <v>8</v>
      </c>
      <c r="C304" s="27" t="str">
        <f t="shared" si="17"/>
        <v>Gabriel</v>
      </c>
      <c r="D304" s="27" t="str">
        <f t="shared" si="18"/>
        <v>Landeskog</v>
      </c>
      <c r="E304" s="27" t="str">
        <f t="shared" si="19"/>
        <v>Gabriel Landeskog</v>
      </c>
      <c r="F304" t="s">
        <v>949</v>
      </c>
      <c r="G304" t="s">
        <v>90</v>
      </c>
      <c r="H304" s="76">
        <v>5571430</v>
      </c>
      <c r="I304" s="76">
        <v>5571430</v>
      </c>
      <c r="J304" s="76">
        <v>6000000</v>
      </c>
      <c r="K304" s="76">
        <v>6000000</v>
      </c>
      <c r="L304" s="76">
        <v>6500000</v>
      </c>
      <c r="M304" s="76" t="s">
        <v>7</v>
      </c>
      <c r="N304" s="76">
        <v>0</v>
      </c>
    </row>
    <row r="305" spans="1:14" x14ac:dyDescent="0.25">
      <c r="A305" t="s">
        <v>871</v>
      </c>
      <c r="B305" s="27">
        <f t="shared" si="16"/>
        <v>7</v>
      </c>
      <c r="C305" s="27" t="str">
        <f t="shared" si="17"/>
        <v>Garret</v>
      </c>
      <c r="D305" s="27" t="str">
        <f t="shared" si="18"/>
        <v>Sparks</v>
      </c>
      <c r="E305" s="27" t="str">
        <f t="shared" si="19"/>
        <v>Garret Sparks</v>
      </c>
      <c r="F305" t="s">
        <v>950</v>
      </c>
      <c r="G305" t="s">
        <v>121</v>
      </c>
      <c r="H305" s="76">
        <v>675000</v>
      </c>
      <c r="I305" s="76">
        <v>0</v>
      </c>
      <c r="J305" s="76">
        <v>700000</v>
      </c>
      <c r="K305" s="76" t="s">
        <v>8</v>
      </c>
      <c r="L305" s="76">
        <v>0</v>
      </c>
      <c r="M305" s="76">
        <v>0</v>
      </c>
      <c r="N305" s="76">
        <v>0</v>
      </c>
    </row>
    <row r="306" spans="1:14" x14ac:dyDescent="0.25">
      <c r="A306" t="s">
        <v>391</v>
      </c>
      <c r="B306" s="27">
        <f t="shared" si="16"/>
        <v>8</v>
      </c>
      <c r="C306" s="27" t="str">
        <f t="shared" si="17"/>
        <v>Garrett</v>
      </c>
      <c r="D306" s="27" t="str">
        <f t="shared" si="18"/>
        <v>Pilon</v>
      </c>
      <c r="E306" s="27" t="str">
        <f t="shared" si="19"/>
        <v>Garrett Pilon</v>
      </c>
      <c r="F306" t="s">
        <v>929</v>
      </c>
      <c r="G306" t="s">
        <v>70</v>
      </c>
      <c r="H306" s="76">
        <v>925000</v>
      </c>
      <c r="I306" s="76">
        <v>925000</v>
      </c>
      <c r="J306" s="76">
        <v>792500</v>
      </c>
      <c r="K306" s="76">
        <v>792500</v>
      </c>
      <c r="L306" s="76" t="s">
        <v>8</v>
      </c>
      <c r="M306" s="76">
        <v>0</v>
      </c>
      <c r="N306" s="76">
        <v>0</v>
      </c>
    </row>
    <row r="307" spans="1:14" x14ac:dyDescent="0.25">
      <c r="A307" t="s">
        <v>377</v>
      </c>
      <c r="B307" s="27">
        <f t="shared" si="16"/>
        <v>8</v>
      </c>
      <c r="C307" s="27" t="str">
        <f t="shared" si="17"/>
        <v>Garrett</v>
      </c>
      <c r="D307" s="27" t="str">
        <f t="shared" si="18"/>
        <v>Wilson</v>
      </c>
      <c r="E307" s="27" t="str">
        <f t="shared" si="19"/>
        <v>Garrett Wilson</v>
      </c>
      <c r="F307" t="s">
        <v>930</v>
      </c>
      <c r="G307" t="s">
        <v>90</v>
      </c>
      <c r="H307" s="76">
        <v>650000</v>
      </c>
      <c r="I307" s="76">
        <v>0</v>
      </c>
      <c r="J307" s="76">
        <v>650000</v>
      </c>
      <c r="K307" s="76" t="s">
        <v>7</v>
      </c>
      <c r="L307" s="76">
        <v>0</v>
      </c>
      <c r="M307" s="76">
        <v>0</v>
      </c>
      <c r="N307" s="76">
        <v>0</v>
      </c>
    </row>
    <row r="308" spans="1:14" x14ac:dyDescent="0.25">
      <c r="A308" t="s">
        <v>537</v>
      </c>
      <c r="B308" s="27">
        <f t="shared" si="16"/>
        <v>6</v>
      </c>
      <c r="C308" s="27" t="str">
        <f t="shared" si="17"/>
        <v>Gavin</v>
      </c>
      <c r="D308" s="27" t="str">
        <f t="shared" si="18"/>
        <v>Bayreuther</v>
      </c>
      <c r="E308" s="27" t="str">
        <f t="shared" si="19"/>
        <v>Gavin Bayreuther</v>
      </c>
      <c r="F308" t="s">
        <v>931</v>
      </c>
      <c r="G308" t="s">
        <v>79</v>
      </c>
      <c r="H308" s="76">
        <v>925000</v>
      </c>
      <c r="I308" s="76">
        <v>0</v>
      </c>
      <c r="J308" s="76">
        <v>925000</v>
      </c>
      <c r="K308" s="76" t="s">
        <v>8</v>
      </c>
      <c r="L308" s="76">
        <v>0</v>
      </c>
      <c r="M308" s="76">
        <v>0</v>
      </c>
      <c r="N308" s="76">
        <v>0</v>
      </c>
    </row>
    <row r="309" spans="1:14" x14ac:dyDescent="0.25">
      <c r="A309" t="s">
        <v>813</v>
      </c>
      <c r="B309" s="27">
        <f t="shared" si="16"/>
        <v>7</v>
      </c>
      <c r="C309" s="27" t="str">
        <f t="shared" si="17"/>
        <v>German</v>
      </c>
      <c r="D309" s="27" t="str">
        <f t="shared" si="18"/>
        <v>Rubtsov</v>
      </c>
      <c r="E309" s="27" t="str">
        <f t="shared" si="19"/>
        <v>German Rubtsov</v>
      </c>
      <c r="F309" t="s">
        <v>937</v>
      </c>
      <c r="G309" t="s">
        <v>70</v>
      </c>
      <c r="H309" s="76">
        <v>1137500</v>
      </c>
      <c r="I309" s="76">
        <v>1137500</v>
      </c>
      <c r="J309" s="76">
        <v>925000</v>
      </c>
      <c r="K309" s="76">
        <v>925000</v>
      </c>
      <c r="L309" s="76" t="s">
        <v>8</v>
      </c>
      <c r="M309" s="76">
        <v>0</v>
      </c>
      <c r="N309" s="76">
        <v>0</v>
      </c>
    </row>
    <row r="310" spans="1:14" x14ac:dyDescent="0.25">
      <c r="A310" t="s">
        <v>652</v>
      </c>
      <c r="B310" s="27">
        <f t="shared" si="16"/>
        <v>9</v>
      </c>
      <c r="C310" s="27" t="str">
        <f t="shared" si="17"/>
        <v>Giovanni</v>
      </c>
      <c r="D310" s="27" t="str">
        <f t="shared" si="18"/>
        <v>Fiore</v>
      </c>
      <c r="E310" s="27" t="str">
        <f t="shared" si="19"/>
        <v>Giovanni Fiore</v>
      </c>
      <c r="F310" t="s">
        <v>933</v>
      </c>
      <c r="G310" t="s">
        <v>90</v>
      </c>
      <c r="H310" s="76">
        <v>701667</v>
      </c>
      <c r="I310" s="76">
        <v>701667</v>
      </c>
      <c r="J310" s="76">
        <v>685000</v>
      </c>
      <c r="K310" s="76">
        <v>735000</v>
      </c>
      <c r="L310" s="76" t="s">
        <v>8</v>
      </c>
      <c r="M310" s="76">
        <v>0</v>
      </c>
      <c r="N310" s="76">
        <v>0</v>
      </c>
    </row>
    <row r="311" spans="1:14" x14ac:dyDescent="0.25">
      <c r="A311" t="s">
        <v>340</v>
      </c>
      <c r="B311" s="27">
        <f t="shared" si="16"/>
        <v>7</v>
      </c>
      <c r="C311" s="27" t="str">
        <f t="shared" si="17"/>
        <v>Givani</v>
      </c>
      <c r="D311" s="27" t="str">
        <f t="shared" si="18"/>
        <v>Smith</v>
      </c>
      <c r="E311" s="27" t="str">
        <f t="shared" si="19"/>
        <v>Givani Smith</v>
      </c>
      <c r="F311" t="s">
        <v>951</v>
      </c>
      <c r="G311" t="s">
        <v>90</v>
      </c>
      <c r="H311" s="76">
        <v>925000</v>
      </c>
      <c r="I311" s="76">
        <v>0</v>
      </c>
      <c r="J311" s="76">
        <v>767500</v>
      </c>
      <c r="K311" s="76" t="s">
        <v>8</v>
      </c>
      <c r="L311" s="76">
        <v>0</v>
      </c>
      <c r="M311" s="76">
        <v>0</v>
      </c>
      <c r="N311" s="76">
        <v>0</v>
      </c>
    </row>
    <row r="312" spans="1:14" x14ac:dyDescent="0.25">
      <c r="A312" t="s">
        <v>687</v>
      </c>
      <c r="B312" s="27">
        <f t="shared" si="16"/>
        <v>6</v>
      </c>
      <c r="C312" s="27" t="str">
        <f t="shared" si="17"/>
        <v>Glenn</v>
      </c>
      <c r="D312" s="27" t="str">
        <f t="shared" si="18"/>
        <v>Gawdin</v>
      </c>
      <c r="E312" s="27" t="str">
        <f t="shared" si="19"/>
        <v>Glenn Gawdin</v>
      </c>
      <c r="F312" t="s">
        <v>947</v>
      </c>
      <c r="G312" t="s">
        <v>70</v>
      </c>
      <c r="H312" s="76">
        <v>925000</v>
      </c>
      <c r="I312" s="76">
        <v>925000</v>
      </c>
      <c r="J312" s="76">
        <v>742500</v>
      </c>
      <c r="K312" s="76">
        <v>842500</v>
      </c>
      <c r="L312" s="76" t="s">
        <v>8</v>
      </c>
      <c r="M312" s="76">
        <v>0</v>
      </c>
      <c r="N312" s="76">
        <v>0</v>
      </c>
    </row>
    <row r="313" spans="1:14" x14ac:dyDescent="0.25">
      <c r="A313" t="s">
        <v>563</v>
      </c>
      <c r="B313" s="27">
        <f t="shared" si="16"/>
        <v>7</v>
      </c>
      <c r="C313" s="27" t="str">
        <f t="shared" si="17"/>
        <v>Graham</v>
      </c>
      <c r="D313" s="27" t="str">
        <f t="shared" si="18"/>
        <v>Knott</v>
      </c>
      <c r="E313" s="27" t="str">
        <f t="shared" si="19"/>
        <v>Graham Knott</v>
      </c>
      <c r="F313" t="s">
        <v>927</v>
      </c>
      <c r="G313" t="s">
        <v>90</v>
      </c>
      <c r="H313" s="76">
        <v>925000</v>
      </c>
      <c r="I313" s="76">
        <v>0</v>
      </c>
      <c r="J313" s="76">
        <v>742500</v>
      </c>
      <c r="K313" s="76" t="s">
        <v>8</v>
      </c>
      <c r="L313" s="76">
        <v>0</v>
      </c>
      <c r="M313" s="76">
        <v>0</v>
      </c>
      <c r="N313" s="76">
        <v>0</v>
      </c>
    </row>
    <row r="314" spans="1:14" x14ac:dyDescent="0.25">
      <c r="A314" t="s">
        <v>822</v>
      </c>
      <c r="B314" s="27">
        <f t="shared" si="16"/>
        <v>5</v>
      </c>
      <c r="C314" s="27" t="str">
        <f t="shared" si="17"/>
        <v>Greg</v>
      </c>
      <c r="D314" s="27" t="str">
        <f t="shared" si="18"/>
        <v>Carey</v>
      </c>
      <c r="E314" s="27" t="str">
        <f t="shared" si="19"/>
        <v>Greg Carey</v>
      </c>
      <c r="F314" t="s">
        <v>937</v>
      </c>
      <c r="G314" t="s">
        <v>70</v>
      </c>
      <c r="H314" s="76">
        <v>650000</v>
      </c>
      <c r="I314" s="76">
        <v>0</v>
      </c>
      <c r="J314" s="76">
        <v>650000</v>
      </c>
      <c r="K314" s="76" t="s">
        <v>7</v>
      </c>
      <c r="L314" s="76">
        <v>0</v>
      </c>
      <c r="M314" s="76">
        <v>0</v>
      </c>
      <c r="N314" s="76">
        <v>0</v>
      </c>
    </row>
    <row r="315" spans="1:14" x14ac:dyDescent="0.25">
      <c r="A315" t="s">
        <v>1039</v>
      </c>
      <c r="B315" s="27">
        <f t="shared" si="16"/>
        <v>8</v>
      </c>
      <c r="C315" s="27" t="str">
        <f t="shared" si="17"/>
        <v>Griffen</v>
      </c>
      <c r="D315" s="27" t="str">
        <f t="shared" si="18"/>
        <v>Molino</v>
      </c>
      <c r="E315" s="27" t="str">
        <f t="shared" si="19"/>
        <v>Griffen Molino</v>
      </c>
      <c r="F315" t="s">
        <v>953</v>
      </c>
      <c r="G315" t="s">
        <v>70</v>
      </c>
      <c r="H315" s="76">
        <v>925000</v>
      </c>
      <c r="I315" s="76">
        <v>0</v>
      </c>
      <c r="J315" s="76">
        <v>925000</v>
      </c>
      <c r="K315" s="76" t="s">
        <v>7</v>
      </c>
      <c r="L315" s="76">
        <v>0</v>
      </c>
      <c r="M315" s="76">
        <v>0</v>
      </c>
      <c r="N315" s="76">
        <v>0</v>
      </c>
    </row>
    <row r="316" spans="1:14" x14ac:dyDescent="0.25">
      <c r="A316" t="s">
        <v>735</v>
      </c>
      <c r="B316" s="27">
        <f t="shared" si="16"/>
        <v>8</v>
      </c>
      <c r="C316" s="27" t="str">
        <f t="shared" si="17"/>
        <v>Griffin</v>
      </c>
      <c r="D316" s="27" t="str">
        <f t="shared" si="18"/>
        <v>Reinhart</v>
      </c>
      <c r="E316" s="27" t="str">
        <f t="shared" si="19"/>
        <v>Griffin Reinhart</v>
      </c>
      <c r="F316" t="s">
        <v>957</v>
      </c>
      <c r="G316" t="s">
        <v>79</v>
      </c>
      <c r="H316" s="76">
        <v>800000</v>
      </c>
      <c r="I316" s="76">
        <v>0</v>
      </c>
      <c r="J316" s="76">
        <v>850000</v>
      </c>
      <c r="K316" s="76" t="s">
        <v>8</v>
      </c>
      <c r="L316" s="76">
        <v>0</v>
      </c>
      <c r="M316" s="76">
        <v>0</v>
      </c>
      <c r="N316" s="76">
        <v>0</v>
      </c>
    </row>
    <row r="317" spans="1:14" x14ac:dyDescent="0.25">
      <c r="A317" t="s">
        <v>760</v>
      </c>
      <c r="B317" s="27">
        <f t="shared" si="16"/>
        <v>10</v>
      </c>
      <c r="C317" s="27" t="str">
        <f t="shared" si="17"/>
        <v>Guillaume</v>
      </c>
      <c r="D317" s="27" t="str">
        <f t="shared" si="18"/>
        <v>Brisebois</v>
      </c>
      <c r="E317" s="27" t="str">
        <f t="shared" si="19"/>
        <v>Guillaume Brisebois</v>
      </c>
      <c r="F317" t="s">
        <v>953</v>
      </c>
      <c r="G317" t="s">
        <v>79</v>
      </c>
      <c r="H317" s="76">
        <v>863333</v>
      </c>
      <c r="I317" s="76">
        <v>863333</v>
      </c>
      <c r="J317" s="76">
        <v>650000</v>
      </c>
      <c r="K317" s="76">
        <v>700000</v>
      </c>
      <c r="L317" s="76" t="s">
        <v>8</v>
      </c>
      <c r="M317" s="76">
        <v>0</v>
      </c>
      <c r="N317" s="76">
        <v>0</v>
      </c>
    </row>
    <row r="318" spans="1:14" x14ac:dyDescent="0.25">
      <c r="A318" t="s">
        <v>407</v>
      </c>
      <c r="B318" s="27">
        <f t="shared" si="16"/>
        <v>7</v>
      </c>
      <c r="C318" s="27" t="str">
        <f t="shared" si="17"/>
        <v>Gustav</v>
      </c>
      <c r="D318" s="27" t="str">
        <f t="shared" si="18"/>
        <v>Bouramman</v>
      </c>
      <c r="E318" s="27" t="str">
        <f t="shared" si="19"/>
        <v>Gustav Bouramman</v>
      </c>
      <c r="F318" t="s">
        <v>941</v>
      </c>
      <c r="G318" t="s">
        <v>79</v>
      </c>
      <c r="H318" s="76">
        <v>800000</v>
      </c>
      <c r="I318" s="76">
        <v>0</v>
      </c>
      <c r="J318" s="76">
        <v>755000</v>
      </c>
      <c r="K318" s="76" t="s">
        <v>8</v>
      </c>
      <c r="L318" s="76">
        <v>0</v>
      </c>
      <c r="M318" s="76">
        <v>0</v>
      </c>
      <c r="N318" s="76">
        <v>0</v>
      </c>
    </row>
    <row r="319" spans="1:14" x14ac:dyDescent="0.25">
      <c r="A319" t="s">
        <v>554</v>
      </c>
      <c r="B319" s="27">
        <f t="shared" si="16"/>
        <v>7</v>
      </c>
      <c r="C319" s="27" t="str">
        <f t="shared" si="17"/>
        <v>Gustav</v>
      </c>
      <c r="D319" s="27" t="str">
        <f t="shared" si="18"/>
        <v>Forsling</v>
      </c>
      <c r="E319" s="27" t="str">
        <f t="shared" si="19"/>
        <v>Gustav Forsling</v>
      </c>
      <c r="F319" t="s">
        <v>927</v>
      </c>
      <c r="G319" t="s">
        <v>79</v>
      </c>
      <c r="H319" s="76">
        <v>925000</v>
      </c>
      <c r="I319" s="76">
        <v>0</v>
      </c>
      <c r="J319" s="76">
        <v>925000</v>
      </c>
      <c r="K319" s="76" t="s">
        <v>8</v>
      </c>
      <c r="L319" s="76">
        <v>0</v>
      </c>
      <c r="M319" s="76">
        <v>0</v>
      </c>
      <c r="N319" s="76">
        <v>0</v>
      </c>
    </row>
    <row r="320" spans="1:14" x14ac:dyDescent="0.25">
      <c r="A320" t="s">
        <v>317</v>
      </c>
      <c r="B320" s="27">
        <f t="shared" si="16"/>
        <v>7</v>
      </c>
      <c r="C320" s="27" t="str">
        <f t="shared" si="17"/>
        <v>Gustav</v>
      </c>
      <c r="D320" s="27" t="str">
        <f t="shared" si="18"/>
        <v>Nyquist</v>
      </c>
      <c r="E320" s="27" t="str">
        <f t="shared" si="19"/>
        <v>Gustav Nyquist</v>
      </c>
      <c r="F320" t="s">
        <v>951</v>
      </c>
      <c r="G320" t="s">
        <v>85</v>
      </c>
      <c r="H320" s="76">
        <v>4750000</v>
      </c>
      <c r="I320" s="76">
        <v>0</v>
      </c>
      <c r="J320" s="76">
        <v>5500000</v>
      </c>
      <c r="K320" s="76" t="s">
        <v>7</v>
      </c>
      <c r="L320" s="76">
        <v>0</v>
      </c>
      <c r="M320" s="76">
        <v>0</v>
      </c>
      <c r="N320" s="76">
        <v>0</v>
      </c>
    </row>
    <row r="321" spans="1:14" x14ac:dyDescent="0.25">
      <c r="A321" t="s">
        <v>401</v>
      </c>
      <c r="B321" s="27">
        <f t="shared" si="16"/>
        <v>7</v>
      </c>
      <c r="C321" s="27" t="str">
        <f t="shared" si="17"/>
        <v>Gustav</v>
      </c>
      <c r="D321" s="27" t="str">
        <f t="shared" si="18"/>
        <v>Olofsson</v>
      </c>
      <c r="E321" s="27" t="str">
        <f t="shared" si="19"/>
        <v>Gustav Olofsson</v>
      </c>
      <c r="F321" t="s">
        <v>941</v>
      </c>
      <c r="G321" t="s">
        <v>325</v>
      </c>
      <c r="H321" s="76">
        <v>725000</v>
      </c>
      <c r="I321" s="76">
        <v>0</v>
      </c>
      <c r="J321" s="76">
        <v>775000</v>
      </c>
      <c r="K321" s="76" t="s">
        <v>8</v>
      </c>
      <c r="L321" s="76">
        <v>0</v>
      </c>
      <c r="M321" s="76">
        <v>0</v>
      </c>
      <c r="N321" s="76">
        <v>0</v>
      </c>
    </row>
    <row r="322" spans="1:14" x14ac:dyDescent="0.25">
      <c r="A322" t="s">
        <v>388</v>
      </c>
      <c r="B322" s="27">
        <f t="shared" si="16"/>
        <v>7</v>
      </c>
      <c r="C322" s="27" t="str">
        <f t="shared" si="17"/>
        <v>Hampus</v>
      </c>
      <c r="D322" s="27" t="str">
        <f t="shared" si="18"/>
        <v>Gustafsson</v>
      </c>
      <c r="E322" s="27" t="str">
        <f t="shared" si="19"/>
        <v>Hampus Gustafsson</v>
      </c>
      <c r="F322" t="s">
        <v>929</v>
      </c>
      <c r="G322" t="s">
        <v>70</v>
      </c>
      <c r="H322" s="76">
        <v>925000</v>
      </c>
      <c r="I322" s="76">
        <v>0</v>
      </c>
      <c r="J322" s="76">
        <v>925000</v>
      </c>
      <c r="K322" s="76" t="s">
        <v>8</v>
      </c>
      <c r="L322" s="76">
        <v>0</v>
      </c>
      <c r="M322" s="76">
        <v>0</v>
      </c>
      <c r="N322" s="76">
        <v>0</v>
      </c>
    </row>
    <row r="323" spans="1:14" x14ac:dyDescent="0.25">
      <c r="A323" t="s">
        <v>637</v>
      </c>
      <c r="B323" s="27">
        <f t="shared" ref="B323:B386" si="20">SEARCH(" ",A323,1)</f>
        <v>7</v>
      </c>
      <c r="C323" s="27" t="str">
        <f t="shared" ref="C323:C386" si="21">LEFT(A323,B323-1)</f>
        <v>Hampus</v>
      </c>
      <c r="D323" s="27" t="str">
        <f t="shared" ref="D323:D386" si="22">MID(A323,B323+1,LEN(A323)-B323)</f>
        <v>Lindholm</v>
      </c>
      <c r="E323" s="27" t="str">
        <f t="shared" ref="E323:E386" si="23">C323&amp;" "&amp;D323</f>
        <v>Hampus Lindholm</v>
      </c>
      <c r="F323" t="s">
        <v>933</v>
      </c>
      <c r="G323" t="s">
        <v>325</v>
      </c>
      <c r="H323" s="76">
        <v>5250000</v>
      </c>
      <c r="I323" s="76">
        <v>5250000</v>
      </c>
      <c r="J323" s="76">
        <v>6750000</v>
      </c>
      <c r="K323" s="76">
        <v>5250000</v>
      </c>
      <c r="L323" s="76">
        <v>3750000</v>
      </c>
      <c r="M323" s="76">
        <v>6750000</v>
      </c>
      <c r="N323" s="76" t="s">
        <v>7</v>
      </c>
    </row>
    <row r="324" spans="1:14" x14ac:dyDescent="0.25">
      <c r="A324" t="s">
        <v>900</v>
      </c>
      <c r="B324" s="27">
        <f t="shared" si="20"/>
        <v>6</v>
      </c>
      <c r="C324" s="27" t="str">
        <f t="shared" si="21"/>
        <v>Haydn</v>
      </c>
      <c r="D324" s="27" t="str">
        <f t="shared" si="22"/>
        <v>Fleury</v>
      </c>
      <c r="E324" s="27" t="str">
        <f t="shared" si="23"/>
        <v>Haydn Fleury</v>
      </c>
      <c r="F324" t="s">
        <v>952</v>
      </c>
      <c r="G324" t="s">
        <v>325</v>
      </c>
      <c r="H324" s="76">
        <v>1713330</v>
      </c>
      <c r="I324" s="76">
        <v>0</v>
      </c>
      <c r="J324" s="76">
        <v>832500</v>
      </c>
      <c r="K324" s="76" t="s">
        <v>8</v>
      </c>
      <c r="L324" s="76">
        <v>0</v>
      </c>
      <c r="M324" s="76">
        <v>0</v>
      </c>
      <c r="N324" s="76">
        <v>0</v>
      </c>
    </row>
    <row r="325" spans="1:14" x14ac:dyDescent="0.25">
      <c r="A325" t="s">
        <v>424</v>
      </c>
      <c r="B325" s="27">
        <f t="shared" si="20"/>
        <v>7</v>
      </c>
      <c r="C325" s="27" t="str">
        <f t="shared" si="21"/>
        <v>Henrik</v>
      </c>
      <c r="D325" s="27" t="str">
        <f t="shared" si="22"/>
        <v>Haapala</v>
      </c>
      <c r="E325" s="27" t="str">
        <f t="shared" si="23"/>
        <v>Henrik Haapala</v>
      </c>
      <c r="F325" t="s">
        <v>943</v>
      </c>
      <c r="G325" t="s">
        <v>90</v>
      </c>
      <c r="H325" s="76">
        <v>1350000</v>
      </c>
      <c r="I325" s="76">
        <v>0</v>
      </c>
      <c r="J325" s="76">
        <v>925000</v>
      </c>
      <c r="K325" s="76" t="s">
        <v>8</v>
      </c>
      <c r="L325" s="76">
        <v>0</v>
      </c>
      <c r="M325" s="76">
        <v>0</v>
      </c>
      <c r="N325" s="76">
        <v>0</v>
      </c>
    </row>
    <row r="326" spans="1:14" x14ac:dyDescent="0.25">
      <c r="A326" t="s">
        <v>596</v>
      </c>
      <c r="B326" s="27">
        <f t="shared" si="20"/>
        <v>7</v>
      </c>
      <c r="C326" s="27" t="str">
        <f t="shared" si="21"/>
        <v>Henrik</v>
      </c>
      <c r="D326" s="27" t="str">
        <f t="shared" si="22"/>
        <v>Lundqvist</v>
      </c>
      <c r="E326" s="27" t="str">
        <f t="shared" si="23"/>
        <v>Henrik Lundqvist</v>
      </c>
      <c r="F326" t="s">
        <v>934</v>
      </c>
      <c r="G326" t="s">
        <v>121</v>
      </c>
      <c r="H326" s="76">
        <v>8500000</v>
      </c>
      <c r="I326" s="76">
        <v>8500000</v>
      </c>
      <c r="J326" s="76">
        <v>7500000</v>
      </c>
      <c r="K326" s="76">
        <v>7000000</v>
      </c>
      <c r="L326" s="76">
        <v>5500000</v>
      </c>
      <c r="M326" s="76" t="s">
        <v>7</v>
      </c>
      <c r="N326" s="76">
        <v>0</v>
      </c>
    </row>
    <row r="327" spans="1:14" x14ac:dyDescent="0.25">
      <c r="A327" t="s">
        <v>977</v>
      </c>
      <c r="B327" s="27">
        <f t="shared" si="20"/>
        <v>7</v>
      </c>
      <c r="C327" s="27" t="str">
        <f t="shared" si="21"/>
        <v>Henrik</v>
      </c>
      <c r="D327" s="27" t="str">
        <f t="shared" si="22"/>
        <v>Zetterberg</v>
      </c>
      <c r="E327" s="27" t="str">
        <f t="shared" si="23"/>
        <v>Henrik Zetterberg</v>
      </c>
      <c r="F327" t="s">
        <v>951</v>
      </c>
      <c r="G327" t="s">
        <v>70</v>
      </c>
      <c r="H327" s="76">
        <v>6083330</v>
      </c>
      <c r="I327" s="76">
        <v>6083330</v>
      </c>
      <c r="J327" s="76">
        <v>3350000</v>
      </c>
      <c r="K327" s="76">
        <v>1000000</v>
      </c>
      <c r="L327" s="76">
        <v>1000000</v>
      </c>
      <c r="M327" s="76" t="s">
        <v>7</v>
      </c>
      <c r="N327" s="76">
        <v>0</v>
      </c>
    </row>
    <row r="328" spans="1:14" x14ac:dyDescent="0.25">
      <c r="A328" t="s">
        <v>774</v>
      </c>
      <c r="B328" s="27">
        <f t="shared" si="20"/>
        <v>7</v>
      </c>
      <c r="C328" s="27" t="str">
        <f t="shared" si="21"/>
        <v>Hunter</v>
      </c>
      <c r="D328" s="27" t="str">
        <f t="shared" si="22"/>
        <v>Miska</v>
      </c>
      <c r="E328" s="27" t="str">
        <f t="shared" si="23"/>
        <v>Hunter Miska</v>
      </c>
      <c r="F328" t="s">
        <v>948</v>
      </c>
      <c r="G328" t="s">
        <v>121</v>
      </c>
      <c r="H328" s="76">
        <v>1775000</v>
      </c>
      <c r="I328" s="76">
        <v>0</v>
      </c>
      <c r="J328" s="76">
        <v>925000</v>
      </c>
      <c r="K328" s="76" t="s">
        <v>8</v>
      </c>
      <c r="L328" s="76">
        <v>0</v>
      </c>
      <c r="M328" s="76">
        <v>0</v>
      </c>
      <c r="N328" s="76">
        <v>0</v>
      </c>
    </row>
    <row r="329" spans="1:14" x14ac:dyDescent="0.25">
      <c r="A329" t="s">
        <v>413</v>
      </c>
      <c r="B329" s="27">
        <f t="shared" si="20"/>
        <v>7</v>
      </c>
      <c r="C329" s="27" t="str">
        <f t="shared" si="21"/>
        <v>Hunter</v>
      </c>
      <c r="D329" s="27" t="str">
        <f t="shared" si="22"/>
        <v>Warner</v>
      </c>
      <c r="E329" s="27" t="str">
        <f t="shared" si="23"/>
        <v>Hunter Warner</v>
      </c>
      <c r="F329" t="s">
        <v>941</v>
      </c>
      <c r="G329" t="s">
        <v>79</v>
      </c>
      <c r="H329" s="76">
        <v>636667</v>
      </c>
      <c r="I329" s="76">
        <v>0</v>
      </c>
      <c r="J329" s="76">
        <v>650000</v>
      </c>
      <c r="K329" s="76" t="s">
        <v>8</v>
      </c>
      <c r="L329" s="76">
        <v>0</v>
      </c>
      <c r="M329" s="76">
        <v>0</v>
      </c>
      <c r="N329" s="76">
        <v>0</v>
      </c>
    </row>
    <row r="330" spans="1:14" x14ac:dyDescent="0.25">
      <c r="A330" t="s">
        <v>421</v>
      </c>
      <c r="B330" s="27">
        <f t="shared" si="20"/>
        <v>4</v>
      </c>
      <c r="C330" s="27" t="str">
        <f t="shared" si="21"/>
        <v>Ian</v>
      </c>
      <c r="D330" s="27" t="str">
        <f t="shared" si="22"/>
        <v>McCoshen</v>
      </c>
      <c r="E330" s="27" t="str">
        <f t="shared" si="23"/>
        <v>Ian McCoshen</v>
      </c>
      <c r="F330" t="s">
        <v>943</v>
      </c>
      <c r="G330" t="s">
        <v>324</v>
      </c>
      <c r="H330" s="76">
        <v>1024999</v>
      </c>
      <c r="I330" s="76">
        <v>0</v>
      </c>
      <c r="J330" s="76">
        <v>925000</v>
      </c>
      <c r="K330" s="76" t="s">
        <v>8</v>
      </c>
      <c r="L330" s="76">
        <v>0</v>
      </c>
      <c r="M330" s="76">
        <v>0</v>
      </c>
      <c r="N330" s="76">
        <v>0</v>
      </c>
    </row>
    <row r="331" spans="1:14" x14ac:dyDescent="0.25">
      <c r="A331" t="s">
        <v>154</v>
      </c>
      <c r="B331" s="27">
        <f t="shared" si="20"/>
        <v>6</v>
      </c>
      <c r="C331" s="27" t="str">
        <f t="shared" si="21"/>
        <v>Isaac</v>
      </c>
      <c r="D331" s="27" t="str">
        <f t="shared" si="22"/>
        <v>Ratcliffe</v>
      </c>
      <c r="E331" s="27" t="str">
        <f t="shared" si="23"/>
        <v>Isaac Ratcliffe</v>
      </c>
      <c r="F331" t="s">
        <v>937</v>
      </c>
      <c r="G331" t="s">
        <v>90</v>
      </c>
      <c r="H331" s="76">
        <v>925000</v>
      </c>
      <c r="I331" s="76">
        <v>925000</v>
      </c>
      <c r="J331" s="76">
        <v>842500</v>
      </c>
      <c r="K331" s="76">
        <v>867500</v>
      </c>
      <c r="L331" s="76" t="s">
        <v>8</v>
      </c>
      <c r="M331" s="76">
        <v>0</v>
      </c>
      <c r="N331" s="76">
        <v>0</v>
      </c>
    </row>
    <row r="332" spans="1:14" x14ac:dyDescent="0.25">
      <c r="A332" t="s">
        <v>347</v>
      </c>
      <c r="B332" s="27">
        <f t="shared" si="20"/>
        <v>5</v>
      </c>
      <c r="C332" s="27" t="str">
        <f t="shared" si="21"/>
        <v>Ivan</v>
      </c>
      <c r="D332" s="27" t="str">
        <f t="shared" si="22"/>
        <v>Barbashev</v>
      </c>
      <c r="E332" s="27" t="str">
        <f t="shared" si="23"/>
        <v>Ivan Barbashev</v>
      </c>
      <c r="F332" t="s">
        <v>942</v>
      </c>
      <c r="G332" t="s">
        <v>90</v>
      </c>
      <c r="H332" s="76">
        <v>863333</v>
      </c>
      <c r="I332" s="76">
        <v>0</v>
      </c>
      <c r="J332" s="76">
        <v>832500</v>
      </c>
      <c r="K332" s="76" t="s">
        <v>8</v>
      </c>
      <c r="L332" s="76">
        <v>0</v>
      </c>
      <c r="M332" s="76">
        <v>0</v>
      </c>
      <c r="N332" s="76">
        <v>0</v>
      </c>
    </row>
    <row r="333" spans="1:14" x14ac:dyDescent="0.25">
      <c r="A333" t="s">
        <v>266</v>
      </c>
      <c r="B333" s="27">
        <f t="shared" si="20"/>
        <v>5</v>
      </c>
      <c r="C333" s="27" t="str">
        <f t="shared" si="21"/>
        <v>Ivan</v>
      </c>
      <c r="D333" s="27" t="str">
        <f t="shared" si="22"/>
        <v>Provorov</v>
      </c>
      <c r="E333" s="27" t="str">
        <f t="shared" si="23"/>
        <v>Ivan Provorov</v>
      </c>
      <c r="F333" t="s">
        <v>937</v>
      </c>
      <c r="G333" t="s">
        <v>325</v>
      </c>
      <c r="H333" s="76">
        <v>1744170</v>
      </c>
      <c r="I333" s="76">
        <v>0</v>
      </c>
      <c r="J333" s="76">
        <v>832500</v>
      </c>
      <c r="K333" s="76" t="s">
        <v>8</v>
      </c>
      <c r="L333" s="76">
        <v>0</v>
      </c>
      <c r="M333" s="76">
        <v>0</v>
      </c>
      <c r="N333" s="76">
        <v>0</v>
      </c>
    </row>
    <row r="334" spans="1:14" x14ac:dyDescent="0.25">
      <c r="A334" t="s">
        <v>848</v>
      </c>
      <c r="B334" s="27">
        <f t="shared" si="20"/>
        <v>5</v>
      </c>
      <c r="C334" s="27" t="str">
        <f t="shared" si="21"/>
        <v>J.C.</v>
      </c>
      <c r="D334" s="27" t="str">
        <f t="shared" si="22"/>
        <v>Beaudin</v>
      </c>
      <c r="E334" s="27" t="str">
        <f t="shared" si="23"/>
        <v>J.C. Beaudin</v>
      </c>
      <c r="F334" t="s">
        <v>949</v>
      </c>
      <c r="G334" t="s">
        <v>85</v>
      </c>
      <c r="H334" s="76">
        <v>816667</v>
      </c>
      <c r="I334" s="76">
        <v>816667</v>
      </c>
      <c r="J334" s="76">
        <v>782500</v>
      </c>
      <c r="K334" s="76">
        <v>782500</v>
      </c>
      <c r="L334" s="76" t="s">
        <v>8</v>
      </c>
      <c r="M334" s="76">
        <v>0</v>
      </c>
      <c r="N334" s="76">
        <v>0</v>
      </c>
    </row>
    <row r="335" spans="1:14" x14ac:dyDescent="0.25">
      <c r="A335" t="s">
        <v>649</v>
      </c>
      <c r="B335" s="27">
        <f t="shared" si="20"/>
        <v>5</v>
      </c>
      <c r="C335" s="27" t="str">
        <f t="shared" si="21"/>
        <v>Jack</v>
      </c>
      <c r="D335" s="27" t="str">
        <f t="shared" si="22"/>
        <v>Kopacka</v>
      </c>
      <c r="E335" s="27" t="str">
        <f t="shared" si="23"/>
        <v>Jack Kopacka</v>
      </c>
      <c r="F335" t="s">
        <v>933</v>
      </c>
      <c r="G335" t="s">
        <v>90</v>
      </c>
      <c r="H335" s="76">
        <v>925000</v>
      </c>
      <c r="I335" s="76">
        <v>925000</v>
      </c>
      <c r="J335" s="76">
        <v>742500</v>
      </c>
      <c r="K335" s="76">
        <v>792500</v>
      </c>
      <c r="L335" s="76" t="s">
        <v>8</v>
      </c>
      <c r="M335" s="76">
        <v>0</v>
      </c>
      <c r="N335" s="76">
        <v>0</v>
      </c>
    </row>
    <row r="336" spans="1:14" x14ac:dyDescent="0.25">
      <c r="A336" t="s">
        <v>629</v>
      </c>
      <c r="B336" s="27">
        <f t="shared" si="20"/>
        <v>5</v>
      </c>
      <c r="C336" s="27" t="str">
        <f t="shared" si="21"/>
        <v>Jack</v>
      </c>
      <c r="D336" s="27" t="str">
        <f t="shared" si="22"/>
        <v>Rodewald</v>
      </c>
      <c r="E336" s="27" t="str">
        <f t="shared" si="23"/>
        <v>Jack Rodewald</v>
      </c>
      <c r="F336" t="s">
        <v>945</v>
      </c>
      <c r="G336" t="s">
        <v>85</v>
      </c>
      <c r="H336" s="76">
        <v>707500</v>
      </c>
      <c r="I336" s="76">
        <v>0</v>
      </c>
      <c r="J336" s="76">
        <v>722500</v>
      </c>
      <c r="K336" s="76" t="s">
        <v>8</v>
      </c>
      <c r="L336" s="76">
        <v>0</v>
      </c>
      <c r="M336" s="76">
        <v>0</v>
      </c>
      <c r="N336" s="76">
        <v>0</v>
      </c>
    </row>
    <row r="337" spans="1:14" x14ac:dyDescent="0.25">
      <c r="A337" t="s">
        <v>790</v>
      </c>
      <c r="B337" s="27">
        <f t="shared" si="20"/>
        <v>5</v>
      </c>
      <c r="C337" s="27" t="str">
        <f t="shared" si="21"/>
        <v>Jack</v>
      </c>
      <c r="D337" s="27" t="str">
        <f t="shared" si="22"/>
        <v>Roslovic</v>
      </c>
      <c r="E337" s="27" t="str">
        <f t="shared" si="23"/>
        <v>Jack Roslovic</v>
      </c>
      <c r="F337" t="s">
        <v>940</v>
      </c>
      <c r="G337" t="s">
        <v>85</v>
      </c>
      <c r="H337" s="76">
        <v>1106670</v>
      </c>
      <c r="I337" s="76">
        <v>1106670</v>
      </c>
      <c r="J337" s="76">
        <v>925000</v>
      </c>
      <c r="K337" s="76">
        <v>832500</v>
      </c>
      <c r="L337" s="76" t="s">
        <v>8</v>
      </c>
      <c r="M337" s="76">
        <v>0</v>
      </c>
      <c r="N337" s="76">
        <v>0</v>
      </c>
    </row>
    <row r="338" spans="1:14" x14ac:dyDescent="0.25">
      <c r="A338" t="s">
        <v>158</v>
      </c>
      <c r="B338" s="27">
        <f t="shared" si="20"/>
        <v>5</v>
      </c>
      <c r="C338" s="27" t="str">
        <f t="shared" si="21"/>
        <v>Jack</v>
      </c>
      <c r="D338" s="27" t="str">
        <f t="shared" si="22"/>
        <v>Studnicka</v>
      </c>
      <c r="E338" s="27" t="str">
        <f t="shared" si="23"/>
        <v>Jack Studnicka</v>
      </c>
      <c r="F338" t="s">
        <v>946</v>
      </c>
      <c r="G338" t="s">
        <v>70</v>
      </c>
      <c r="H338" s="76">
        <v>925000</v>
      </c>
      <c r="I338" s="76">
        <v>925000</v>
      </c>
      <c r="J338" s="76">
        <v>817500</v>
      </c>
      <c r="K338" s="76">
        <v>867500</v>
      </c>
      <c r="L338" s="76" t="s">
        <v>8</v>
      </c>
      <c r="M338" s="76">
        <v>0</v>
      </c>
      <c r="N338" s="76">
        <v>0</v>
      </c>
    </row>
    <row r="339" spans="1:14" x14ac:dyDescent="0.25">
      <c r="A339" t="s">
        <v>777</v>
      </c>
      <c r="B339" s="27">
        <f t="shared" si="20"/>
        <v>6</v>
      </c>
      <c r="C339" s="27" t="str">
        <f t="shared" si="21"/>
        <v>Jacob</v>
      </c>
      <c r="D339" s="27" t="str">
        <f t="shared" si="22"/>
        <v>Graves</v>
      </c>
      <c r="E339" s="27" t="str">
        <f t="shared" si="23"/>
        <v>Jacob Graves</v>
      </c>
      <c r="F339" t="s">
        <v>944</v>
      </c>
      <c r="G339" t="s">
        <v>79</v>
      </c>
      <c r="H339" s="76">
        <v>925000</v>
      </c>
      <c r="I339" s="76">
        <v>0</v>
      </c>
      <c r="J339" s="76">
        <v>842500</v>
      </c>
      <c r="K339" s="76" t="s">
        <v>8</v>
      </c>
      <c r="L339" s="76">
        <v>0</v>
      </c>
      <c r="M339" s="76">
        <v>0</v>
      </c>
      <c r="N339" s="76">
        <v>0</v>
      </c>
    </row>
    <row r="340" spans="1:14" x14ac:dyDescent="0.25">
      <c r="A340" t="s">
        <v>640</v>
      </c>
      <c r="B340" s="27">
        <f t="shared" si="20"/>
        <v>6</v>
      </c>
      <c r="C340" s="27" t="str">
        <f t="shared" si="21"/>
        <v>Jacob</v>
      </c>
      <c r="D340" s="27" t="str">
        <f t="shared" si="22"/>
        <v>Larsson</v>
      </c>
      <c r="E340" s="27" t="str">
        <f t="shared" si="23"/>
        <v>Jacob Larsson</v>
      </c>
      <c r="F340" t="s">
        <v>933</v>
      </c>
      <c r="G340" t="s">
        <v>79</v>
      </c>
      <c r="H340" s="76">
        <v>925000</v>
      </c>
      <c r="I340" s="76">
        <v>0</v>
      </c>
      <c r="J340" s="76">
        <v>925000</v>
      </c>
      <c r="K340" s="76" t="s">
        <v>8</v>
      </c>
      <c r="L340" s="76">
        <v>0</v>
      </c>
      <c r="M340" s="76">
        <v>0</v>
      </c>
      <c r="N340" s="76">
        <v>0</v>
      </c>
    </row>
    <row r="341" spans="1:14" x14ac:dyDescent="0.25">
      <c r="A341" t="s">
        <v>1019</v>
      </c>
      <c r="B341" s="27">
        <f t="shared" si="20"/>
        <v>6</v>
      </c>
      <c r="C341" s="27" t="str">
        <f t="shared" si="21"/>
        <v>Jacob</v>
      </c>
      <c r="D341" s="27" t="str">
        <f t="shared" si="22"/>
        <v>Markstrom</v>
      </c>
      <c r="E341" s="27" t="str">
        <f t="shared" si="23"/>
        <v>Jacob Markstrom</v>
      </c>
      <c r="F341" t="s">
        <v>953</v>
      </c>
      <c r="G341" t="s">
        <v>121</v>
      </c>
      <c r="H341" s="76">
        <v>3666670</v>
      </c>
      <c r="I341" s="76">
        <v>3666670</v>
      </c>
      <c r="J341" s="76">
        <v>3600000</v>
      </c>
      <c r="K341" s="76">
        <v>4000000</v>
      </c>
      <c r="L341" s="76" t="s">
        <v>7</v>
      </c>
      <c r="M341" s="76">
        <v>0</v>
      </c>
      <c r="N341" s="76">
        <v>0</v>
      </c>
    </row>
    <row r="342" spans="1:14" x14ac:dyDescent="0.25">
      <c r="A342" t="s">
        <v>449</v>
      </c>
      <c r="B342" s="27">
        <f t="shared" si="20"/>
        <v>6</v>
      </c>
      <c r="C342" s="27" t="str">
        <f t="shared" si="21"/>
        <v>Jacob</v>
      </c>
      <c r="D342" s="27" t="str">
        <f t="shared" si="22"/>
        <v>Moverare</v>
      </c>
      <c r="E342" s="27" t="str">
        <f t="shared" si="23"/>
        <v>Jacob Moverare</v>
      </c>
      <c r="F342" t="s">
        <v>928</v>
      </c>
      <c r="G342" t="s">
        <v>79</v>
      </c>
      <c r="H342" s="76">
        <v>691667</v>
      </c>
      <c r="I342" s="76">
        <v>0</v>
      </c>
      <c r="J342" s="76">
        <v>720000</v>
      </c>
      <c r="K342" s="76" t="s">
        <v>8</v>
      </c>
      <c r="L342" s="76">
        <v>0</v>
      </c>
      <c r="M342" s="76">
        <v>0</v>
      </c>
      <c r="N342" s="76">
        <v>0</v>
      </c>
    </row>
    <row r="343" spans="1:14" x14ac:dyDescent="0.25">
      <c r="A343" t="s">
        <v>229</v>
      </c>
      <c r="B343" s="27">
        <f t="shared" si="20"/>
        <v>6</v>
      </c>
      <c r="C343" s="27" t="str">
        <f t="shared" si="21"/>
        <v>Jaden</v>
      </c>
      <c r="D343" s="27" t="str">
        <f t="shared" si="22"/>
        <v>Schwartz</v>
      </c>
      <c r="E343" s="27" t="str">
        <f t="shared" si="23"/>
        <v>Jaden Schwartz</v>
      </c>
      <c r="F343" t="s">
        <v>942</v>
      </c>
      <c r="G343" t="s">
        <v>90</v>
      </c>
      <c r="H343" s="76">
        <v>5350000</v>
      </c>
      <c r="I343" s="76">
        <v>5350000</v>
      </c>
      <c r="J343" s="76">
        <v>6250000</v>
      </c>
      <c r="K343" s="76">
        <v>5750000</v>
      </c>
      <c r="L343" s="76">
        <v>4000000</v>
      </c>
      <c r="M343" s="76" t="s">
        <v>7</v>
      </c>
      <c r="N343" s="76">
        <v>0</v>
      </c>
    </row>
    <row r="344" spans="1:14" x14ac:dyDescent="0.25">
      <c r="A344" t="s">
        <v>240</v>
      </c>
      <c r="B344" s="27">
        <f t="shared" si="20"/>
        <v>5</v>
      </c>
      <c r="C344" s="27" t="str">
        <f t="shared" si="21"/>
        <v>Jake</v>
      </c>
      <c r="D344" s="27" t="str">
        <f t="shared" si="22"/>
        <v>Allen</v>
      </c>
      <c r="E344" s="27" t="str">
        <f t="shared" si="23"/>
        <v>Jake Allen</v>
      </c>
      <c r="F344" t="s">
        <v>942</v>
      </c>
      <c r="G344" t="s">
        <v>121</v>
      </c>
      <c r="H344" s="76">
        <v>4350000</v>
      </c>
      <c r="I344" s="76">
        <v>4350000</v>
      </c>
      <c r="J344" s="76">
        <v>4350000</v>
      </c>
      <c r="K344" s="76">
        <v>5200000</v>
      </c>
      <c r="L344" s="76">
        <v>4000000</v>
      </c>
      <c r="M344" s="76" t="s">
        <v>7</v>
      </c>
      <c r="N344" s="76">
        <v>0</v>
      </c>
    </row>
    <row r="345" spans="1:14" x14ac:dyDescent="0.25">
      <c r="A345" t="s">
        <v>903</v>
      </c>
      <c r="B345" s="27">
        <f t="shared" si="20"/>
        <v>5</v>
      </c>
      <c r="C345" s="27" t="str">
        <f t="shared" si="21"/>
        <v>Jake</v>
      </c>
      <c r="D345" s="27" t="str">
        <f t="shared" si="22"/>
        <v>Bean</v>
      </c>
      <c r="E345" s="27" t="str">
        <f t="shared" si="23"/>
        <v>Jake Bean</v>
      </c>
      <c r="F345" t="s">
        <v>952</v>
      </c>
      <c r="G345" t="s">
        <v>79</v>
      </c>
      <c r="H345" s="76">
        <v>1394170</v>
      </c>
      <c r="I345" s="76">
        <v>1394170</v>
      </c>
      <c r="J345" s="76">
        <v>925000</v>
      </c>
      <c r="K345" s="76">
        <v>832500</v>
      </c>
      <c r="L345" s="76" t="s">
        <v>8</v>
      </c>
      <c r="M345" s="76">
        <v>0</v>
      </c>
      <c r="N345" s="76">
        <v>0</v>
      </c>
    </row>
    <row r="346" spans="1:14" x14ac:dyDescent="0.25">
      <c r="A346" t="s">
        <v>734</v>
      </c>
      <c r="B346" s="27">
        <f t="shared" si="20"/>
        <v>5</v>
      </c>
      <c r="C346" s="27" t="str">
        <f t="shared" si="21"/>
        <v>Jake</v>
      </c>
      <c r="D346" s="27" t="str">
        <f t="shared" si="22"/>
        <v>Bischoff</v>
      </c>
      <c r="E346" s="27" t="str">
        <f t="shared" si="23"/>
        <v>Jake Bischoff</v>
      </c>
      <c r="F346" t="s">
        <v>957</v>
      </c>
      <c r="G346" t="s">
        <v>79</v>
      </c>
      <c r="H346" s="76">
        <v>925000</v>
      </c>
      <c r="I346" s="76">
        <v>0</v>
      </c>
      <c r="J346" s="76">
        <v>925000</v>
      </c>
      <c r="K346" s="76" t="s">
        <v>8</v>
      </c>
      <c r="L346" s="76">
        <v>0</v>
      </c>
      <c r="M346" s="76">
        <v>0</v>
      </c>
      <c r="N346" s="76">
        <v>0</v>
      </c>
    </row>
    <row r="347" spans="1:14" x14ac:dyDescent="0.25">
      <c r="A347" t="s">
        <v>478</v>
      </c>
      <c r="B347" s="27">
        <f t="shared" si="20"/>
        <v>5</v>
      </c>
      <c r="C347" s="27" t="str">
        <f t="shared" si="21"/>
        <v>Jake</v>
      </c>
      <c r="D347" s="27" t="str">
        <f t="shared" si="22"/>
        <v>DeBrusk</v>
      </c>
      <c r="E347" s="27" t="str">
        <f t="shared" si="23"/>
        <v>Jake DeBrusk</v>
      </c>
      <c r="F347" t="s">
        <v>946</v>
      </c>
      <c r="G347" t="s">
        <v>90</v>
      </c>
      <c r="H347" s="76">
        <v>1288330</v>
      </c>
      <c r="I347" s="76">
        <v>1288330</v>
      </c>
      <c r="J347" s="76">
        <v>832500</v>
      </c>
      <c r="K347" s="76">
        <v>832500</v>
      </c>
      <c r="L347" s="76" t="s">
        <v>8</v>
      </c>
      <c r="M347" s="76">
        <v>0</v>
      </c>
      <c r="N347" s="76">
        <v>0</v>
      </c>
    </row>
    <row r="348" spans="1:14" x14ac:dyDescent="0.25">
      <c r="A348" t="s">
        <v>461</v>
      </c>
      <c r="B348" s="27">
        <f t="shared" si="20"/>
        <v>5</v>
      </c>
      <c r="C348" s="27" t="str">
        <f t="shared" si="21"/>
        <v>Jake</v>
      </c>
      <c r="D348" s="27" t="str">
        <f t="shared" si="22"/>
        <v>Dotchin</v>
      </c>
      <c r="E348" s="27" t="str">
        <f t="shared" si="23"/>
        <v>Jake Dotchin</v>
      </c>
      <c r="F348" t="s">
        <v>935</v>
      </c>
      <c r="G348" t="s">
        <v>324</v>
      </c>
      <c r="H348" s="76">
        <v>812500</v>
      </c>
      <c r="I348" s="76">
        <v>0</v>
      </c>
      <c r="J348" s="76">
        <v>925000</v>
      </c>
      <c r="K348" s="76" t="s">
        <v>8</v>
      </c>
      <c r="L348" s="76">
        <v>0</v>
      </c>
      <c r="M348" s="76">
        <v>0</v>
      </c>
      <c r="N348" s="76">
        <v>0</v>
      </c>
    </row>
    <row r="349" spans="1:14" x14ac:dyDescent="0.25">
      <c r="A349" t="s">
        <v>221</v>
      </c>
      <c r="B349" s="27">
        <f t="shared" si="20"/>
        <v>5</v>
      </c>
      <c r="C349" s="27" t="str">
        <f t="shared" si="21"/>
        <v>Jake</v>
      </c>
      <c r="D349" s="27" t="str">
        <f t="shared" si="22"/>
        <v>Gardiner</v>
      </c>
      <c r="E349" s="27" t="str">
        <f t="shared" si="23"/>
        <v>Jake Gardiner</v>
      </c>
      <c r="F349" t="s">
        <v>950</v>
      </c>
      <c r="G349" t="s">
        <v>325</v>
      </c>
      <c r="H349" s="76">
        <v>4050000</v>
      </c>
      <c r="I349" s="76">
        <v>0</v>
      </c>
      <c r="J349" s="76">
        <v>3450000</v>
      </c>
      <c r="K349" s="76" t="s">
        <v>7</v>
      </c>
      <c r="L349" s="76">
        <v>0</v>
      </c>
      <c r="M349" s="76">
        <v>0</v>
      </c>
      <c r="N349" s="76">
        <v>0</v>
      </c>
    </row>
    <row r="350" spans="1:14" x14ac:dyDescent="0.25">
      <c r="A350" t="s">
        <v>186</v>
      </c>
      <c r="B350" s="27">
        <f t="shared" si="20"/>
        <v>5</v>
      </c>
      <c r="C350" s="27" t="str">
        <f t="shared" si="21"/>
        <v>Jake</v>
      </c>
      <c r="D350" s="27" t="str">
        <f t="shared" si="22"/>
        <v>Guentzel</v>
      </c>
      <c r="E350" s="27" t="str">
        <f t="shared" si="23"/>
        <v>Jake Guentzel</v>
      </c>
      <c r="F350" t="s">
        <v>930</v>
      </c>
      <c r="G350" t="s">
        <v>90</v>
      </c>
      <c r="H350" s="76">
        <v>925000</v>
      </c>
      <c r="I350" s="76">
        <v>0</v>
      </c>
      <c r="J350" s="76">
        <v>792500</v>
      </c>
      <c r="K350" s="76" t="s">
        <v>8</v>
      </c>
      <c r="L350" s="76">
        <v>0</v>
      </c>
      <c r="M350" s="76">
        <v>0</v>
      </c>
      <c r="N350" s="76">
        <v>0</v>
      </c>
    </row>
    <row r="351" spans="1:14" x14ac:dyDescent="0.25">
      <c r="A351" t="s">
        <v>665</v>
      </c>
      <c r="B351" s="27">
        <f t="shared" si="20"/>
        <v>5</v>
      </c>
      <c r="C351" s="27" t="str">
        <f t="shared" si="21"/>
        <v>Jake</v>
      </c>
      <c r="D351" s="27" t="str">
        <f t="shared" si="22"/>
        <v>McCabe</v>
      </c>
      <c r="E351" s="27" t="str">
        <f t="shared" si="23"/>
        <v>Jake McCabe</v>
      </c>
      <c r="F351" t="s">
        <v>955</v>
      </c>
      <c r="G351" t="s">
        <v>325</v>
      </c>
      <c r="H351" s="76">
        <v>1600000</v>
      </c>
      <c r="I351" s="76">
        <v>0</v>
      </c>
      <c r="J351" s="76">
        <v>1775000</v>
      </c>
      <c r="K351" s="76" t="s">
        <v>8</v>
      </c>
      <c r="L351" s="76">
        <v>0</v>
      </c>
      <c r="M351" s="76">
        <v>0</v>
      </c>
      <c r="N351" s="76">
        <v>0</v>
      </c>
    </row>
    <row r="352" spans="1:14" x14ac:dyDescent="0.25">
      <c r="A352" t="s">
        <v>439</v>
      </c>
      <c r="B352" s="27">
        <f t="shared" si="20"/>
        <v>5</v>
      </c>
      <c r="C352" s="27" t="str">
        <f t="shared" si="21"/>
        <v>Jake</v>
      </c>
      <c r="D352" s="27" t="str">
        <f t="shared" si="22"/>
        <v>Muzzin</v>
      </c>
      <c r="E352" s="27" t="str">
        <f t="shared" si="23"/>
        <v>Jake Muzzin</v>
      </c>
      <c r="F352" t="s">
        <v>928</v>
      </c>
      <c r="G352" t="s">
        <v>325</v>
      </c>
      <c r="H352" s="76">
        <v>4000000</v>
      </c>
      <c r="I352" s="76">
        <v>4000000</v>
      </c>
      <c r="J352" s="76">
        <v>4450000</v>
      </c>
      <c r="K352" s="76">
        <v>4450000</v>
      </c>
      <c r="L352" s="76" t="s">
        <v>7</v>
      </c>
      <c r="M352" s="76">
        <v>0</v>
      </c>
      <c r="N352" s="76">
        <v>0</v>
      </c>
    </row>
    <row r="353" spans="1:14" x14ac:dyDescent="0.25">
      <c r="A353" t="s">
        <v>353</v>
      </c>
      <c r="B353" s="27">
        <f t="shared" si="20"/>
        <v>5</v>
      </c>
      <c r="C353" s="27" t="str">
        <f t="shared" si="21"/>
        <v>Jake</v>
      </c>
      <c r="D353" s="27" t="str">
        <f t="shared" si="22"/>
        <v>Walman</v>
      </c>
      <c r="E353" s="27" t="str">
        <f t="shared" si="23"/>
        <v>Jake Walman</v>
      </c>
      <c r="F353" t="s">
        <v>942</v>
      </c>
      <c r="G353" t="s">
        <v>79</v>
      </c>
      <c r="H353" s="76">
        <v>925000</v>
      </c>
      <c r="I353" s="76">
        <v>925000</v>
      </c>
      <c r="J353" s="76">
        <v>925000</v>
      </c>
      <c r="K353" s="76">
        <v>925000</v>
      </c>
      <c r="L353" s="76" t="s">
        <v>8</v>
      </c>
      <c r="M353" s="76">
        <v>0</v>
      </c>
      <c r="N353" s="76">
        <v>0</v>
      </c>
    </row>
    <row r="354" spans="1:14" x14ac:dyDescent="0.25">
      <c r="A354" t="s">
        <v>771</v>
      </c>
      <c r="B354" s="27">
        <f t="shared" si="20"/>
        <v>6</v>
      </c>
      <c r="C354" s="27" t="str">
        <f t="shared" si="21"/>
        <v>Jakob</v>
      </c>
      <c r="D354" s="27" t="str">
        <f t="shared" si="22"/>
        <v>Chychrun</v>
      </c>
      <c r="E354" s="27" t="str">
        <f t="shared" si="23"/>
        <v>Jakob Chychrun</v>
      </c>
      <c r="F354" t="s">
        <v>948</v>
      </c>
      <c r="G354" t="s">
        <v>325</v>
      </c>
      <c r="H354" s="76">
        <v>1350000</v>
      </c>
      <c r="I354" s="76">
        <v>0</v>
      </c>
      <c r="J354" s="76">
        <v>925000</v>
      </c>
      <c r="K354" s="76" t="s">
        <v>8</v>
      </c>
      <c r="L354" s="76">
        <v>0</v>
      </c>
      <c r="M354" s="76">
        <v>0</v>
      </c>
      <c r="N354" s="76">
        <v>0</v>
      </c>
    </row>
    <row r="355" spans="1:14" x14ac:dyDescent="0.25">
      <c r="A355" t="s">
        <v>485</v>
      </c>
      <c r="B355" s="27">
        <f t="shared" si="20"/>
        <v>6</v>
      </c>
      <c r="C355" s="27" t="str">
        <f t="shared" si="21"/>
        <v>Jakob</v>
      </c>
      <c r="D355" s="27" t="str">
        <f t="shared" si="22"/>
        <v>Forsbacka Karlsson</v>
      </c>
      <c r="E355" s="27" t="str">
        <f t="shared" si="23"/>
        <v>Jakob Forsbacka Karlsson</v>
      </c>
      <c r="F355" t="s">
        <v>946</v>
      </c>
      <c r="G355" t="s">
        <v>70</v>
      </c>
      <c r="H355" s="76">
        <v>925000</v>
      </c>
      <c r="I355" s="76">
        <v>0</v>
      </c>
      <c r="J355" s="76">
        <v>925000</v>
      </c>
      <c r="K355" s="76" t="s">
        <v>8</v>
      </c>
      <c r="L355" s="76">
        <v>0</v>
      </c>
      <c r="M355" s="76">
        <v>0</v>
      </c>
      <c r="N355" s="76">
        <v>0</v>
      </c>
    </row>
    <row r="356" spans="1:14" x14ac:dyDescent="0.25">
      <c r="A356" t="s">
        <v>635</v>
      </c>
      <c r="B356" s="27">
        <f t="shared" si="20"/>
        <v>6</v>
      </c>
      <c r="C356" s="27" t="str">
        <f t="shared" si="21"/>
        <v>Jakob</v>
      </c>
      <c r="D356" s="27" t="str">
        <f t="shared" si="22"/>
        <v>Silfverberg</v>
      </c>
      <c r="E356" s="27" t="str">
        <f t="shared" si="23"/>
        <v>Jakob Silfverberg</v>
      </c>
      <c r="F356" t="s">
        <v>933</v>
      </c>
      <c r="G356" t="s">
        <v>90</v>
      </c>
      <c r="H356" s="76">
        <v>3750000</v>
      </c>
      <c r="I356" s="76">
        <v>0</v>
      </c>
      <c r="J356" s="76">
        <v>3750000</v>
      </c>
      <c r="K356" s="76" t="s">
        <v>7</v>
      </c>
      <c r="L356" s="76">
        <v>0</v>
      </c>
      <c r="M356" s="76">
        <v>0</v>
      </c>
      <c r="N356" s="76">
        <v>0</v>
      </c>
    </row>
    <row r="357" spans="1:14" x14ac:dyDescent="0.25">
      <c r="A357" t="s">
        <v>247</v>
      </c>
      <c r="B357" s="27">
        <f t="shared" si="20"/>
        <v>6</v>
      </c>
      <c r="C357" s="27" t="str">
        <f t="shared" si="21"/>
        <v>Jakub</v>
      </c>
      <c r="D357" s="27" t="str">
        <f t="shared" si="22"/>
        <v>Voracek</v>
      </c>
      <c r="E357" s="27" t="str">
        <f t="shared" si="23"/>
        <v>Jakub Voracek</v>
      </c>
      <c r="F357" t="s">
        <v>937</v>
      </c>
      <c r="G357" t="s">
        <v>85</v>
      </c>
      <c r="H357" s="76">
        <v>8250000</v>
      </c>
      <c r="I357" s="76">
        <v>8250000</v>
      </c>
      <c r="J357" s="76">
        <v>9250000</v>
      </c>
      <c r="K357" s="76">
        <v>9250000</v>
      </c>
      <c r="L357" s="76">
        <v>6250000</v>
      </c>
      <c r="M357" s="76">
        <v>7500000</v>
      </c>
      <c r="N357" s="76">
        <v>6250000</v>
      </c>
    </row>
    <row r="358" spans="1:14" x14ac:dyDescent="0.25">
      <c r="A358" t="s">
        <v>919</v>
      </c>
      <c r="B358" s="27">
        <f t="shared" si="20"/>
        <v>6</v>
      </c>
      <c r="C358" s="27" t="str">
        <f t="shared" si="21"/>
        <v>Jakub</v>
      </c>
      <c r="D358" s="27" t="str">
        <f t="shared" si="22"/>
        <v>Vrana</v>
      </c>
      <c r="E358" s="27" t="str">
        <f t="shared" si="23"/>
        <v>Jakub Vrana</v>
      </c>
      <c r="F358" t="s">
        <v>929</v>
      </c>
      <c r="G358" t="s">
        <v>90</v>
      </c>
      <c r="H358" s="76">
        <v>1363330</v>
      </c>
      <c r="I358" s="76">
        <v>0</v>
      </c>
      <c r="J358" s="76">
        <v>832500</v>
      </c>
      <c r="K358" s="76" t="s">
        <v>8</v>
      </c>
      <c r="L358" s="76">
        <v>0</v>
      </c>
      <c r="M358" s="76">
        <v>0</v>
      </c>
      <c r="N358" s="76">
        <v>0</v>
      </c>
    </row>
    <row r="359" spans="1:14" x14ac:dyDescent="0.25">
      <c r="A359" t="s">
        <v>486</v>
      </c>
      <c r="B359" s="27">
        <f t="shared" si="20"/>
        <v>6</v>
      </c>
      <c r="C359" s="27" t="str">
        <f t="shared" si="21"/>
        <v>Jakub</v>
      </c>
      <c r="D359" s="27" t="str">
        <f t="shared" si="22"/>
        <v>Zboril</v>
      </c>
      <c r="E359" s="27" t="str">
        <f t="shared" si="23"/>
        <v>Jakub Zboril</v>
      </c>
      <c r="F359" t="s">
        <v>946</v>
      </c>
      <c r="G359" t="s">
        <v>79</v>
      </c>
      <c r="H359" s="76">
        <v>1288330</v>
      </c>
      <c r="I359" s="76">
        <v>1288330</v>
      </c>
      <c r="J359" s="76">
        <v>832500</v>
      </c>
      <c r="K359" s="76">
        <v>832500</v>
      </c>
      <c r="L359" s="76" t="s">
        <v>8</v>
      </c>
      <c r="M359" s="76">
        <v>0</v>
      </c>
      <c r="N359" s="76">
        <v>0</v>
      </c>
    </row>
    <row r="360" spans="1:14" x14ac:dyDescent="0.25">
      <c r="A360" t="s">
        <v>758</v>
      </c>
      <c r="B360" s="27">
        <f t="shared" si="20"/>
        <v>6</v>
      </c>
      <c r="C360" s="27" t="str">
        <f t="shared" si="21"/>
        <v>Jalen</v>
      </c>
      <c r="D360" s="27" t="str">
        <f t="shared" si="22"/>
        <v>Chatfield</v>
      </c>
      <c r="E360" s="27" t="str">
        <f t="shared" si="23"/>
        <v>Jalen Chatfield</v>
      </c>
      <c r="F360" t="s">
        <v>953</v>
      </c>
      <c r="G360" t="s">
        <v>85</v>
      </c>
      <c r="H360" s="76">
        <v>765000</v>
      </c>
      <c r="I360" s="76">
        <v>765000</v>
      </c>
      <c r="J360" s="76">
        <v>765000</v>
      </c>
      <c r="K360" s="76">
        <v>820000</v>
      </c>
      <c r="L360" s="76" t="s">
        <v>8</v>
      </c>
      <c r="M360" s="76">
        <v>0</v>
      </c>
      <c r="N360" s="76">
        <v>0</v>
      </c>
    </row>
    <row r="361" spans="1:14" x14ac:dyDescent="0.25">
      <c r="A361" t="s">
        <v>783</v>
      </c>
      <c r="B361" s="27">
        <f t="shared" si="20"/>
        <v>6</v>
      </c>
      <c r="C361" s="27" t="str">
        <f t="shared" si="21"/>
        <v>Jalen</v>
      </c>
      <c r="D361" s="27" t="str">
        <f t="shared" si="22"/>
        <v>Smereck</v>
      </c>
      <c r="E361" s="27" t="str">
        <f t="shared" si="23"/>
        <v>Jalen Smereck</v>
      </c>
      <c r="F361" t="s">
        <v>948</v>
      </c>
      <c r="G361" t="s">
        <v>79</v>
      </c>
      <c r="H361" s="76">
        <v>676667</v>
      </c>
      <c r="I361" s="76">
        <v>676667</v>
      </c>
      <c r="J361" s="76">
        <v>680000</v>
      </c>
      <c r="K361" s="76">
        <v>700000</v>
      </c>
      <c r="L361" s="76" t="s">
        <v>8</v>
      </c>
      <c r="M361" s="76">
        <v>0</v>
      </c>
      <c r="N361" s="76">
        <v>0</v>
      </c>
    </row>
    <row r="362" spans="1:14" x14ac:dyDescent="0.25">
      <c r="A362" t="s">
        <v>423</v>
      </c>
      <c r="B362" s="27">
        <f t="shared" si="20"/>
        <v>6</v>
      </c>
      <c r="C362" s="27" t="str">
        <f t="shared" si="21"/>
        <v>James</v>
      </c>
      <c r="D362" s="27" t="str">
        <f t="shared" si="22"/>
        <v>Reimer</v>
      </c>
      <c r="E362" s="27" t="str">
        <f t="shared" si="23"/>
        <v>James Reimer</v>
      </c>
      <c r="F362" t="s">
        <v>943</v>
      </c>
      <c r="G362" t="s">
        <v>121</v>
      </c>
      <c r="H362" s="76">
        <v>3400000</v>
      </c>
      <c r="I362" s="76">
        <v>3400000</v>
      </c>
      <c r="J362" s="76">
        <v>3100000</v>
      </c>
      <c r="K362" s="76">
        <v>3100000</v>
      </c>
      <c r="L362" s="76">
        <v>3100000</v>
      </c>
      <c r="M362" s="76" t="s">
        <v>7</v>
      </c>
      <c r="N362" s="76">
        <v>0</v>
      </c>
    </row>
    <row r="363" spans="1:14" x14ac:dyDescent="0.25">
      <c r="A363" t="s">
        <v>218</v>
      </c>
      <c r="B363" s="27">
        <f t="shared" si="20"/>
        <v>6</v>
      </c>
      <c r="C363" s="27" t="str">
        <f t="shared" si="21"/>
        <v>Jamie</v>
      </c>
      <c r="D363" s="27" t="str">
        <f t="shared" si="22"/>
        <v>Benn</v>
      </c>
      <c r="E363" s="27" t="str">
        <f t="shared" si="23"/>
        <v>Jamie Benn</v>
      </c>
      <c r="F363" t="s">
        <v>931</v>
      </c>
      <c r="G363" t="s">
        <v>90</v>
      </c>
      <c r="H363" s="76">
        <v>9500000</v>
      </c>
      <c r="I363" s="76">
        <v>9500000</v>
      </c>
      <c r="J363" s="76">
        <v>13000000</v>
      </c>
      <c r="K363" s="76">
        <v>13000000</v>
      </c>
      <c r="L363" s="76">
        <v>9000000</v>
      </c>
      <c r="M363" s="76">
        <v>8500000</v>
      </c>
      <c r="N363" s="76">
        <v>6500000</v>
      </c>
    </row>
    <row r="364" spans="1:14" x14ac:dyDescent="0.25">
      <c r="A364" t="s">
        <v>415</v>
      </c>
      <c r="B364" s="27">
        <f t="shared" si="20"/>
        <v>6</v>
      </c>
      <c r="C364" s="27" t="str">
        <f t="shared" si="21"/>
        <v>Jamie</v>
      </c>
      <c r="D364" s="27" t="str">
        <f t="shared" si="22"/>
        <v>McGinn</v>
      </c>
      <c r="E364" s="27" t="str">
        <f t="shared" si="23"/>
        <v>Jamie McGinn</v>
      </c>
      <c r="F364" t="s">
        <v>943</v>
      </c>
      <c r="G364" t="s">
        <v>90</v>
      </c>
      <c r="H364" s="76">
        <v>3333330</v>
      </c>
      <c r="I364" s="76">
        <v>0</v>
      </c>
      <c r="J364" s="76">
        <v>3500000</v>
      </c>
      <c r="K364" s="76" t="s">
        <v>7</v>
      </c>
      <c r="L364" s="76">
        <v>0</v>
      </c>
      <c r="M364" s="76">
        <v>0</v>
      </c>
      <c r="N364" s="76">
        <v>0</v>
      </c>
    </row>
    <row r="365" spans="1:14" x14ac:dyDescent="0.25">
      <c r="A365" t="s">
        <v>905</v>
      </c>
      <c r="B365" s="27">
        <f t="shared" si="20"/>
        <v>6</v>
      </c>
      <c r="C365" s="27" t="str">
        <f t="shared" si="21"/>
        <v>Janne</v>
      </c>
      <c r="D365" s="27" t="str">
        <f t="shared" si="22"/>
        <v>Kuokkanen</v>
      </c>
      <c r="E365" s="27" t="str">
        <f t="shared" si="23"/>
        <v>Janne Kuokkanen</v>
      </c>
      <c r="F365" t="s">
        <v>952</v>
      </c>
      <c r="G365" t="s">
        <v>70</v>
      </c>
      <c r="H365" s="76">
        <v>925000</v>
      </c>
      <c r="I365" s="76">
        <v>925000</v>
      </c>
      <c r="J365" s="76">
        <v>842500</v>
      </c>
      <c r="K365" s="76">
        <v>892500</v>
      </c>
      <c r="L365" s="76" t="s">
        <v>8</v>
      </c>
      <c r="M365" s="76">
        <v>0</v>
      </c>
      <c r="N365" s="76">
        <v>0</v>
      </c>
    </row>
    <row r="366" spans="1:14" x14ac:dyDescent="0.25">
      <c r="A366" t="s">
        <v>797</v>
      </c>
      <c r="B366" s="27">
        <f t="shared" si="20"/>
        <v>7</v>
      </c>
      <c r="C366" s="27" t="str">
        <f t="shared" si="21"/>
        <v>Jansen</v>
      </c>
      <c r="D366" s="27" t="str">
        <f t="shared" si="22"/>
        <v>Harkins</v>
      </c>
      <c r="E366" s="27" t="str">
        <f t="shared" si="23"/>
        <v>Jansen Harkins</v>
      </c>
      <c r="F366" t="s">
        <v>940</v>
      </c>
      <c r="G366" t="s">
        <v>70</v>
      </c>
      <c r="H366" s="76">
        <v>925000</v>
      </c>
      <c r="I366" s="76">
        <v>925000</v>
      </c>
      <c r="J366" s="76">
        <v>742500</v>
      </c>
      <c r="K366" s="76">
        <v>817500</v>
      </c>
      <c r="L366" s="76" t="s">
        <v>8</v>
      </c>
      <c r="M366" s="76">
        <v>0</v>
      </c>
      <c r="N366" s="76">
        <v>0</v>
      </c>
    </row>
    <row r="367" spans="1:14" x14ac:dyDescent="0.25">
      <c r="A367" t="s">
        <v>399</v>
      </c>
      <c r="B367" s="27">
        <f t="shared" si="20"/>
        <v>6</v>
      </c>
      <c r="C367" s="27" t="str">
        <f t="shared" si="21"/>
        <v>Jared</v>
      </c>
      <c r="D367" s="27" t="str">
        <f t="shared" si="22"/>
        <v>Spurgeon</v>
      </c>
      <c r="E367" s="27" t="str">
        <f t="shared" si="23"/>
        <v>Jared Spurgeon</v>
      </c>
      <c r="F367" t="s">
        <v>941</v>
      </c>
      <c r="G367" t="s">
        <v>324</v>
      </c>
      <c r="H367" s="76">
        <v>5187500</v>
      </c>
      <c r="I367" s="76">
        <v>5187500</v>
      </c>
      <c r="J367" s="76">
        <v>5500000</v>
      </c>
      <c r="K367" s="76">
        <v>5500000</v>
      </c>
      <c r="L367" s="76" t="s">
        <v>7</v>
      </c>
      <c r="M367" s="76">
        <v>0</v>
      </c>
      <c r="N367" s="76">
        <v>0</v>
      </c>
    </row>
    <row r="368" spans="1:14" x14ac:dyDescent="0.25">
      <c r="A368" t="s">
        <v>155</v>
      </c>
      <c r="B368" s="27">
        <f t="shared" si="20"/>
        <v>6</v>
      </c>
      <c r="C368" s="27" t="str">
        <f t="shared" si="21"/>
        <v>Jaret</v>
      </c>
      <c r="D368" s="27" t="str">
        <f t="shared" si="22"/>
        <v>Anderson-Dolan</v>
      </c>
      <c r="E368" s="27" t="str">
        <f t="shared" si="23"/>
        <v>Jaret Anderson-Dolan</v>
      </c>
      <c r="F368" t="s">
        <v>928</v>
      </c>
      <c r="G368" t="s">
        <v>70</v>
      </c>
      <c r="H368" s="76">
        <v>925000</v>
      </c>
      <c r="I368" s="76">
        <v>925000</v>
      </c>
      <c r="J368" s="76">
        <v>742500</v>
      </c>
      <c r="K368" s="76">
        <v>792500</v>
      </c>
      <c r="L368" s="76" t="s">
        <v>8</v>
      </c>
      <c r="M368" s="76">
        <v>0</v>
      </c>
      <c r="N368" s="76">
        <v>0</v>
      </c>
    </row>
    <row r="369" spans="1:14" x14ac:dyDescent="0.25">
      <c r="A369" t="s">
        <v>770</v>
      </c>
      <c r="B369" s="27">
        <f t="shared" si="20"/>
        <v>6</v>
      </c>
      <c r="C369" s="27" t="str">
        <f t="shared" si="21"/>
        <v>Jason</v>
      </c>
      <c r="D369" s="27" t="str">
        <f t="shared" si="22"/>
        <v>Demers</v>
      </c>
      <c r="E369" s="27" t="str">
        <f t="shared" si="23"/>
        <v>Jason Demers</v>
      </c>
      <c r="F369" t="s">
        <v>948</v>
      </c>
      <c r="G369" t="s">
        <v>324</v>
      </c>
      <c r="H369" s="76">
        <v>4500000</v>
      </c>
      <c r="I369" s="76">
        <v>4500000</v>
      </c>
      <c r="J369" s="76">
        <v>4400000</v>
      </c>
      <c r="K369" s="76">
        <v>3600000</v>
      </c>
      <c r="L369" s="76">
        <v>3600000</v>
      </c>
      <c r="M369" s="76" t="s">
        <v>7</v>
      </c>
      <c r="N369" s="76">
        <v>0</v>
      </c>
    </row>
    <row r="370" spans="1:14" x14ac:dyDescent="0.25">
      <c r="A370" t="s">
        <v>657</v>
      </c>
      <c r="B370" s="27">
        <f t="shared" si="20"/>
        <v>6</v>
      </c>
      <c r="C370" s="27" t="str">
        <f t="shared" si="21"/>
        <v>Jason</v>
      </c>
      <c r="D370" s="27" t="str">
        <f t="shared" si="22"/>
        <v>Pominville</v>
      </c>
      <c r="E370" s="27" t="str">
        <f t="shared" si="23"/>
        <v>Jason Pominville</v>
      </c>
      <c r="F370" t="s">
        <v>955</v>
      </c>
      <c r="G370" t="s">
        <v>85</v>
      </c>
      <c r="H370" s="76">
        <v>5600000</v>
      </c>
      <c r="I370" s="76">
        <v>0</v>
      </c>
      <c r="J370" s="76">
        <v>5000000</v>
      </c>
      <c r="K370" s="76" t="s">
        <v>7</v>
      </c>
      <c r="L370" s="76">
        <v>0</v>
      </c>
      <c r="M370" s="76">
        <v>0</v>
      </c>
      <c r="N370" s="76">
        <v>0</v>
      </c>
    </row>
    <row r="371" spans="1:14" x14ac:dyDescent="0.25">
      <c r="A371" t="s">
        <v>968</v>
      </c>
      <c r="B371" s="27">
        <f t="shared" si="20"/>
        <v>6</v>
      </c>
      <c r="C371" s="27" t="str">
        <f t="shared" si="21"/>
        <v>Jason</v>
      </c>
      <c r="D371" s="27" t="str">
        <f t="shared" si="22"/>
        <v>Spezza</v>
      </c>
      <c r="E371" s="27" t="str">
        <f t="shared" si="23"/>
        <v>Jason Spezza</v>
      </c>
      <c r="F371" t="s">
        <v>931</v>
      </c>
      <c r="G371" t="s">
        <v>70</v>
      </c>
      <c r="H371" s="76">
        <v>7500000</v>
      </c>
      <c r="I371" s="76">
        <v>0</v>
      </c>
      <c r="J371" s="76">
        <v>7500000</v>
      </c>
      <c r="K371" s="76" t="s">
        <v>7</v>
      </c>
      <c r="L371" s="76">
        <v>0</v>
      </c>
      <c r="M371" s="76">
        <v>0</v>
      </c>
      <c r="N371" s="76">
        <v>0</v>
      </c>
    </row>
    <row r="372" spans="1:14" x14ac:dyDescent="0.25">
      <c r="A372" t="s">
        <v>349</v>
      </c>
      <c r="B372" s="27">
        <f t="shared" si="20"/>
        <v>4</v>
      </c>
      <c r="C372" s="27" t="str">
        <f t="shared" si="21"/>
        <v>Jay</v>
      </c>
      <c r="D372" s="27" t="str">
        <f t="shared" si="22"/>
        <v>Bouwmeester</v>
      </c>
      <c r="E372" s="27" t="str">
        <f t="shared" si="23"/>
        <v>Jay Bouwmeester</v>
      </c>
      <c r="F372" t="s">
        <v>942</v>
      </c>
      <c r="G372" t="s">
        <v>325</v>
      </c>
      <c r="H372" s="76">
        <v>5400000</v>
      </c>
      <c r="I372" s="76">
        <v>0</v>
      </c>
      <c r="J372" s="76">
        <v>5400000</v>
      </c>
      <c r="K372" s="76" t="s">
        <v>7</v>
      </c>
      <c r="L372" s="76">
        <v>0</v>
      </c>
      <c r="M372" s="76">
        <v>0</v>
      </c>
      <c r="N372" s="76">
        <v>0</v>
      </c>
    </row>
    <row r="373" spans="1:14" x14ac:dyDescent="0.25">
      <c r="A373" t="s">
        <v>655</v>
      </c>
      <c r="B373" s="27">
        <f t="shared" si="20"/>
        <v>7</v>
      </c>
      <c r="C373" s="27" t="str">
        <f t="shared" si="21"/>
        <v>Jaycob</v>
      </c>
      <c r="D373" s="27" t="str">
        <f t="shared" si="22"/>
        <v>Megna</v>
      </c>
      <c r="E373" s="27" t="str">
        <f t="shared" si="23"/>
        <v>Jaycob Megna</v>
      </c>
      <c r="F373" t="s">
        <v>933</v>
      </c>
      <c r="G373" t="s">
        <v>79</v>
      </c>
      <c r="H373" s="76">
        <v>650000</v>
      </c>
      <c r="I373" s="76">
        <v>0</v>
      </c>
      <c r="J373" s="76">
        <v>650000</v>
      </c>
      <c r="K373" s="76" t="s">
        <v>8</v>
      </c>
      <c r="L373" s="76">
        <v>0</v>
      </c>
      <c r="M373" s="76">
        <v>0</v>
      </c>
      <c r="N373" s="76">
        <v>0</v>
      </c>
    </row>
    <row r="374" spans="1:14" x14ac:dyDescent="0.25">
      <c r="A374" t="s">
        <v>1062</v>
      </c>
      <c r="B374" s="27">
        <f t="shared" si="20"/>
        <v>14</v>
      </c>
      <c r="C374" s="27" t="str">
        <f t="shared" si="21"/>
        <v>Jean-Francois</v>
      </c>
      <c r="D374" s="27" t="str">
        <f t="shared" si="22"/>
        <v>Berube</v>
      </c>
      <c r="E374" s="27" t="str">
        <f t="shared" si="23"/>
        <v>Jean-Francois Berube</v>
      </c>
      <c r="F374" t="s">
        <v>927</v>
      </c>
      <c r="G374" t="s">
        <v>121</v>
      </c>
      <c r="H374" s="76">
        <v>700000</v>
      </c>
      <c r="I374" s="76">
        <v>0</v>
      </c>
      <c r="J374" s="76">
        <v>700000</v>
      </c>
      <c r="K374" s="76" t="s">
        <v>7</v>
      </c>
      <c r="L374" s="76">
        <v>0</v>
      </c>
      <c r="M374" s="76">
        <v>0</v>
      </c>
      <c r="N374" s="76">
        <v>0</v>
      </c>
    </row>
    <row r="375" spans="1:14" x14ac:dyDescent="0.25">
      <c r="A375" t="s">
        <v>613</v>
      </c>
      <c r="B375" s="27">
        <f t="shared" si="20"/>
        <v>13</v>
      </c>
      <c r="C375" s="27" t="str">
        <f t="shared" si="21"/>
        <v>Jean-Gabriel</v>
      </c>
      <c r="D375" s="27" t="str">
        <f t="shared" si="22"/>
        <v>Pageau</v>
      </c>
      <c r="E375" s="27" t="str">
        <f t="shared" si="23"/>
        <v>Jean-Gabriel Pageau</v>
      </c>
      <c r="F375" t="s">
        <v>945</v>
      </c>
      <c r="G375" t="s">
        <v>70</v>
      </c>
      <c r="H375" s="76">
        <v>3100000</v>
      </c>
      <c r="I375" s="76">
        <v>3100000</v>
      </c>
      <c r="J375" s="76">
        <v>3300000</v>
      </c>
      <c r="K375" s="76">
        <v>3400000</v>
      </c>
      <c r="L375" s="76" t="s">
        <v>8</v>
      </c>
      <c r="M375" s="76">
        <v>0</v>
      </c>
      <c r="N375" s="76">
        <v>0</v>
      </c>
    </row>
    <row r="376" spans="1:14" x14ac:dyDescent="0.25">
      <c r="A376" t="s">
        <v>994</v>
      </c>
      <c r="B376" s="27">
        <f t="shared" si="20"/>
        <v>5</v>
      </c>
      <c r="C376" s="27" t="str">
        <f t="shared" si="21"/>
        <v>Jeff</v>
      </c>
      <c r="D376" s="27" t="str">
        <f t="shared" si="22"/>
        <v>Carter</v>
      </c>
      <c r="E376" s="27" t="str">
        <f t="shared" si="23"/>
        <v>Jeff Carter</v>
      </c>
      <c r="F376" t="s">
        <v>928</v>
      </c>
      <c r="G376" t="s">
        <v>70</v>
      </c>
      <c r="H376" s="76">
        <v>5272730</v>
      </c>
      <c r="I376" s="76">
        <v>5272730</v>
      </c>
      <c r="J376" s="76">
        <v>5000000</v>
      </c>
      <c r="K376" s="76">
        <v>3000000</v>
      </c>
      <c r="L376" s="76">
        <v>2000000</v>
      </c>
      <c r="M376" s="76">
        <v>2000000</v>
      </c>
      <c r="N376" s="76" t="s">
        <v>7</v>
      </c>
    </row>
    <row r="377" spans="1:14" x14ac:dyDescent="0.25">
      <c r="A377" t="s">
        <v>710</v>
      </c>
      <c r="B377" s="27">
        <f t="shared" si="20"/>
        <v>5</v>
      </c>
      <c r="C377" s="27" t="str">
        <f t="shared" si="21"/>
        <v>Jeff</v>
      </c>
      <c r="D377" s="27" t="str">
        <f t="shared" si="22"/>
        <v>Petry</v>
      </c>
      <c r="E377" s="27" t="str">
        <f t="shared" si="23"/>
        <v>Jeff Petry</v>
      </c>
      <c r="F377" t="s">
        <v>939</v>
      </c>
      <c r="G377" t="s">
        <v>324</v>
      </c>
      <c r="H377" s="76">
        <v>5500000</v>
      </c>
      <c r="I377" s="76">
        <v>5500000</v>
      </c>
      <c r="J377" s="76">
        <v>5000000</v>
      </c>
      <c r="K377" s="76">
        <v>4000000</v>
      </c>
      <c r="L377" s="76">
        <v>4000000</v>
      </c>
      <c r="M377" s="76" t="s">
        <v>7</v>
      </c>
      <c r="N377" s="76">
        <v>0</v>
      </c>
    </row>
    <row r="378" spans="1:14" x14ac:dyDescent="0.25">
      <c r="A378" t="s">
        <v>656</v>
      </c>
      <c r="B378" s="27">
        <f t="shared" si="20"/>
        <v>5</v>
      </c>
      <c r="C378" s="27" t="str">
        <f t="shared" si="21"/>
        <v>Jeff</v>
      </c>
      <c r="D378" s="27" t="str">
        <f t="shared" si="22"/>
        <v>Skinner</v>
      </c>
      <c r="E378" s="27" t="str">
        <f t="shared" si="23"/>
        <v>Jeff Skinner</v>
      </c>
      <c r="F378" t="s">
        <v>955</v>
      </c>
      <c r="G378" t="s">
        <v>90</v>
      </c>
      <c r="H378" s="76">
        <v>5725000</v>
      </c>
      <c r="I378" s="76">
        <v>0</v>
      </c>
      <c r="J378" s="76">
        <v>6000000</v>
      </c>
      <c r="K378" s="76" t="s">
        <v>7</v>
      </c>
      <c r="L378" s="76">
        <v>0</v>
      </c>
      <c r="M378" s="76">
        <v>0</v>
      </c>
      <c r="N378" s="76">
        <v>0</v>
      </c>
    </row>
    <row r="379" spans="1:14" x14ac:dyDescent="0.25">
      <c r="A379" t="s">
        <v>373</v>
      </c>
      <c r="B379" s="27">
        <f t="shared" si="20"/>
        <v>5</v>
      </c>
      <c r="C379" s="27" t="str">
        <f t="shared" si="21"/>
        <v>Jeff</v>
      </c>
      <c r="D379" s="27" t="str">
        <f t="shared" si="22"/>
        <v>Taylor</v>
      </c>
      <c r="E379" s="27" t="str">
        <f t="shared" si="23"/>
        <v>Jeff Taylor</v>
      </c>
      <c r="F379" t="s">
        <v>930</v>
      </c>
      <c r="G379" t="s">
        <v>79</v>
      </c>
      <c r="H379" s="76">
        <v>925000</v>
      </c>
      <c r="I379" s="76">
        <v>0</v>
      </c>
      <c r="J379" s="76">
        <v>742500</v>
      </c>
      <c r="K379" s="76" t="s">
        <v>8</v>
      </c>
      <c r="L379" s="76">
        <v>0</v>
      </c>
      <c r="M379" s="76">
        <v>0</v>
      </c>
      <c r="N379" s="76">
        <v>0</v>
      </c>
    </row>
    <row r="380" spans="1:14" x14ac:dyDescent="0.25">
      <c r="A380" t="s">
        <v>776</v>
      </c>
      <c r="B380" s="27">
        <f t="shared" si="20"/>
        <v>5</v>
      </c>
      <c r="C380" s="27" t="str">
        <f t="shared" si="21"/>
        <v>Jens</v>
      </c>
      <c r="D380" s="27" t="str">
        <f t="shared" si="22"/>
        <v>Looke</v>
      </c>
      <c r="E380" s="27" t="str">
        <f t="shared" si="23"/>
        <v>Jens Looke</v>
      </c>
      <c r="F380" t="s">
        <v>948</v>
      </c>
      <c r="G380" t="s">
        <v>85</v>
      </c>
      <c r="H380" s="76">
        <v>925000</v>
      </c>
      <c r="I380" s="76">
        <v>925000</v>
      </c>
      <c r="J380" s="76">
        <v>742500</v>
      </c>
      <c r="K380" s="76">
        <v>817500</v>
      </c>
      <c r="L380" s="76" t="s">
        <v>8</v>
      </c>
      <c r="M380" s="76">
        <v>0</v>
      </c>
      <c r="N380" s="76">
        <v>0</v>
      </c>
    </row>
    <row r="381" spans="1:14" x14ac:dyDescent="0.25">
      <c r="A381" t="s">
        <v>719</v>
      </c>
      <c r="B381" s="27">
        <f t="shared" si="20"/>
        <v>9</v>
      </c>
      <c r="C381" s="27" t="str">
        <f t="shared" si="21"/>
        <v>Jeremiah</v>
      </c>
      <c r="D381" s="27" t="str">
        <f t="shared" si="22"/>
        <v>Addison</v>
      </c>
      <c r="E381" s="27" t="str">
        <f t="shared" si="23"/>
        <v>Jeremiah Addison</v>
      </c>
      <c r="F381" t="s">
        <v>939</v>
      </c>
      <c r="G381" t="s">
        <v>90</v>
      </c>
      <c r="H381" s="76">
        <v>720000</v>
      </c>
      <c r="I381" s="76">
        <v>720000</v>
      </c>
      <c r="J381" s="76">
        <v>700000</v>
      </c>
      <c r="K381" s="76">
        <v>740000</v>
      </c>
      <c r="L381" s="76" t="s">
        <v>8</v>
      </c>
      <c r="M381" s="76">
        <v>0</v>
      </c>
      <c r="N381" s="76">
        <v>0</v>
      </c>
    </row>
    <row r="382" spans="1:14" x14ac:dyDescent="0.25">
      <c r="A382" t="s">
        <v>866</v>
      </c>
      <c r="B382" s="27">
        <f t="shared" si="20"/>
        <v>7</v>
      </c>
      <c r="C382" s="27" t="str">
        <f t="shared" si="21"/>
        <v>Jeremy</v>
      </c>
      <c r="D382" s="27" t="str">
        <f t="shared" si="22"/>
        <v>Bracco</v>
      </c>
      <c r="E382" s="27" t="str">
        <f t="shared" si="23"/>
        <v>Jeremy Bracco</v>
      </c>
      <c r="F382" t="s">
        <v>950</v>
      </c>
      <c r="G382" t="s">
        <v>85</v>
      </c>
      <c r="H382" s="76">
        <v>925000</v>
      </c>
      <c r="I382" s="76">
        <v>925000</v>
      </c>
      <c r="J382" s="76">
        <v>842500</v>
      </c>
      <c r="K382" s="76">
        <v>842500</v>
      </c>
      <c r="L382" s="76" t="s">
        <v>8</v>
      </c>
      <c r="M382" s="76">
        <v>0</v>
      </c>
      <c r="N382" s="76">
        <v>0</v>
      </c>
    </row>
    <row r="383" spans="1:14" x14ac:dyDescent="0.25">
      <c r="A383" t="s">
        <v>1056</v>
      </c>
      <c r="B383" s="27">
        <f t="shared" si="20"/>
        <v>7</v>
      </c>
      <c r="C383" s="27" t="str">
        <f t="shared" si="21"/>
        <v>Jeremy</v>
      </c>
      <c r="D383" s="27" t="str">
        <f t="shared" si="22"/>
        <v>Lauzon</v>
      </c>
      <c r="E383" s="27" t="str">
        <f t="shared" si="23"/>
        <v>Jeremy Lauzon</v>
      </c>
      <c r="F383" t="s">
        <v>946</v>
      </c>
      <c r="G383" t="s">
        <v>79</v>
      </c>
      <c r="H383" s="76">
        <v>863333</v>
      </c>
      <c r="I383" s="76">
        <v>863333</v>
      </c>
      <c r="J383" s="76">
        <v>725000</v>
      </c>
      <c r="K383" s="76">
        <v>775000</v>
      </c>
      <c r="L383" s="76" t="s">
        <v>8</v>
      </c>
      <c r="M383" s="76">
        <v>0</v>
      </c>
      <c r="N383" s="76">
        <v>0</v>
      </c>
    </row>
    <row r="384" spans="1:14" x14ac:dyDescent="0.25">
      <c r="A384" t="s">
        <v>275</v>
      </c>
      <c r="B384" s="27">
        <f t="shared" si="20"/>
        <v>7</v>
      </c>
      <c r="C384" s="27" t="str">
        <f t="shared" si="21"/>
        <v>Jesper</v>
      </c>
      <c r="D384" s="27" t="str">
        <f t="shared" si="22"/>
        <v>Bratt</v>
      </c>
      <c r="E384" s="27" t="str">
        <f t="shared" si="23"/>
        <v>Jesper Bratt</v>
      </c>
      <c r="F384" t="s">
        <v>954</v>
      </c>
      <c r="G384" t="s">
        <v>90</v>
      </c>
      <c r="H384" s="76">
        <v>825000</v>
      </c>
      <c r="I384" s="76">
        <v>825000</v>
      </c>
      <c r="J384" s="76">
        <v>732500</v>
      </c>
      <c r="K384" s="76">
        <v>782500</v>
      </c>
      <c r="L384" s="76" t="s">
        <v>8</v>
      </c>
      <c r="M384" s="76">
        <v>0</v>
      </c>
      <c r="N384" s="76">
        <v>0</v>
      </c>
    </row>
    <row r="385" spans="1:14" x14ac:dyDescent="0.25">
      <c r="A385" t="s">
        <v>593</v>
      </c>
      <c r="B385" s="27">
        <f t="shared" si="20"/>
        <v>7</v>
      </c>
      <c r="C385" s="27" t="str">
        <f t="shared" si="21"/>
        <v>Jesper</v>
      </c>
      <c r="D385" s="27" t="str">
        <f t="shared" si="22"/>
        <v>Fast</v>
      </c>
      <c r="E385" s="27" t="str">
        <f t="shared" si="23"/>
        <v>Jesper Fast</v>
      </c>
      <c r="F385" t="s">
        <v>934</v>
      </c>
      <c r="G385" t="s">
        <v>85</v>
      </c>
      <c r="H385" s="76">
        <v>1850000</v>
      </c>
      <c r="I385" s="76">
        <v>1850000</v>
      </c>
      <c r="J385" s="76">
        <v>1850000</v>
      </c>
      <c r="K385" s="76">
        <v>1950000</v>
      </c>
      <c r="L385" s="76" t="s">
        <v>7</v>
      </c>
      <c r="M385" s="76">
        <v>0</v>
      </c>
      <c r="N385" s="76">
        <v>0</v>
      </c>
    </row>
    <row r="386" spans="1:14" x14ac:dyDescent="0.25">
      <c r="A386" t="s">
        <v>490</v>
      </c>
      <c r="B386" s="27">
        <f t="shared" si="20"/>
        <v>6</v>
      </c>
      <c r="C386" s="27" t="str">
        <f t="shared" si="21"/>
        <v>Jesse</v>
      </c>
      <c r="D386" s="27" t="str">
        <f t="shared" si="22"/>
        <v>Gabrielle</v>
      </c>
      <c r="E386" s="27" t="str">
        <f t="shared" si="23"/>
        <v>Jesse Gabrielle</v>
      </c>
      <c r="F386" t="s">
        <v>946</v>
      </c>
      <c r="G386" t="s">
        <v>90</v>
      </c>
      <c r="H386" s="76">
        <v>894167</v>
      </c>
      <c r="I386" s="76">
        <v>894167</v>
      </c>
      <c r="J386" s="76">
        <v>742500</v>
      </c>
      <c r="K386" s="76">
        <v>725000</v>
      </c>
      <c r="L386" s="76" t="s">
        <v>8</v>
      </c>
      <c r="M386" s="76">
        <v>0</v>
      </c>
      <c r="N386" s="76">
        <v>0</v>
      </c>
    </row>
    <row r="387" spans="1:14" x14ac:dyDescent="0.25">
      <c r="A387" t="s">
        <v>246</v>
      </c>
      <c r="B387" s="27">
        <f t="shared" ref="B387:B450" si="24">SEARCH(" ",A387,1)</f>
        <v>6</v>
      </c>
      <c r="C387" s="27" t="str">
        <f t="shared" ref="C387:C450" si="25">LEFT(A387,B387-1)</f>
        <v>Jesse</v>
      </c>
      <c r="D387" s="27" t="str">
        <f t="shared" ref="D387:D450" si="26">MID(A387,B387+1,LEN(A387)-B387)</f>
        <v>Puljujarvi</v>
      </c>
      <c r="E387" s="27" t="str">
        <f t="shared" ref="E387:E450" si="27">C387&amp;" "&amp;D387</f>
        <v>Jesse Puljujarvi</v>
      </c>
      <c r="F387" t="s">
        <v>936</v>
      </c>
      <c r="G387" t="s">
        <v>85</v>
      </c>
      <c r="H387" s="76">
        <v>3425000</v>
      </c>
      <c r="I387" s="76">
        <v>0</v>
      </c>
      <c r="J387" s="76">
        <v>925000</v>
      </c>
      <c r="K387" s="76" t="s">
        <v>8</v>
      </c>
      <c r="L387" s="76">
        <v>0</v>
      </c>
      <c r="M387" s="76">
        <v>0</v>
      </c>
      <c r="N387" s="76">
        <v>0</v>
      </c>
    </row>
    <row r="388" spans="1:14" x14ac:dyDescent="0.25">
      <c r="A388" t="s">
        <v>633</v>
      </c>
      <c r="B388" s="27">
        <f t="shared" si="24"/>
        <v>4</v>
      </c>
      <c r="C388" s="27" t="str">
        <f t="shared" si="25"/>
        <v>Jim</v>
      </c>
      <c r="D388" s="27" t="str">
        <f t="shared" si="26"/>
        <v>O'Brien</v>
      </c>
      <c r="E388" s="27" t="str">
        <f t="shared" si="27"/>
        <v>Jim O'Brien</v>
      </c>
      <c r="F388" t="s">
        <v>945</v>
      </c>
      <c r="G388" t="s">
        <v>70</v>
      </c>
      <c r="H388" s="76">
        <v>650000</v>
      </c>
      <c r="I388" s="76">
        <v>0</v>
      </c>
      <c r="J388" s="76">
        <v>650000</v>
      </c>
      <c r="K388" s="76" t="s">
        <v>7</v>
      </c>
      <c r="L388" s="76">
        <v>0</v>
      </c>
      <c r="M388" s="76">
        <v>0</v>
      </c>
      <c r="N388" s="76">
        <v>0</v>
      </c>
    </row>
    <row r="389" spans="1:14" x14ac:dyDescent="0.25">
      <c r="A389" t="s">
        <v>330</v>
      </c>
      <c r="B389" s="27">
        <f t="shared" si="24"/>
        <v>6</v>
      </c>
      <c r="C389" s="27" t="str">
        <f t="shared" si="25"/>
        <v>Jimmy</v>
      </c>
      <c r="D389" s="27" t="str">
        <f t="shared" si="26"/>
        <v>Howard</v>
      </c>
      <c r="E389" s="27" t="str">
        <f t="shared" si="27"/>
        <v>Jimmy Howard</v>
      </c>
      <c r="F389" t="s">
        <v>951</v>
      </c>
      <c r="G389" t="s">
        <v>121</v>
      </c>
      <c r="H389" s="76">
        <v>5291670</v>
      </c>
      <c r="I389" s="76">
        <v>0</v>
      </c>
      <c r="J389" s="76">
        <v>4250000</v>
      </c>
      <c r="K389" s="76" t="s">
        <v>7</v>
      </c>
      <c r="L389" s="76">
        <v>0</v>
      </c>
      <c r="M389" s="76">
        <v>0</v>
      </c>
      <c r="N389" s="76">
        <v>0</v>
      </c>
    </row>
    <row r="390" spans="1:14" x14ac:dyDescent="0.25">
      <c r="A390" t="s">
        <v>517</v>
      </c>
      <c r="B390" s="27">
        <f t="shared" si="24"/>
        <v>7</v>
      </c>
      <c r="C390" s="27" t="str">
        <f t="shared" si="25"/>
        <v>Joakim</v>
      </c>
      <c r="D390" s="27" t="str">
        <f t="shared" si="26"/>
        <v>Ryan</v>
      </c>
      <c r="E390" s="27" t="str">
        <f t="shared" si="27"/>
        <v>Joakim Ryan</v>
      </c>
      <c r="F390" t="s">
        <v>938</v>
      </c>
      <c r="G390" t="s">
        <v>325</v>
      </c>
      <c r="H390" s="76">
        <v>650000</v>
      </c>
      <c r="I390" s="76">
        <v>0</v>
      </c>
      <c r="J390" s="76">
        <v>650000</v>
      </c>
      <c r="K390" s="76" t="s">
        <v>8</v>
      </c>
      <c r="L390" s="76">
        <v>0</v>
      </c>
      <c r="M390" s="76">
        <v>0</v>
      </c>
      <c r="N390" s="76">
        <v>0</v>
      </c>
    </row>
    <row r="391" spans="1:14" x14ac:dyDescent="0.25">
      <c r="A391" t="s">
        <v>344</v>
      </c>
      <c r="B391" s="27">
        <f t="shared" si="24"/>
        <v>4</v>
      </c>
      <c r="C391" s="27" t="str">
        <f t="shared" si="25"/>
        <v>Joe</v>
      </c>
      <c r="D391" s="27" t="str">
        <f t="shared" si="26"/>
        <v>Hicketts</v>
      </c>
      <c r="E391" s="27" t="str">
        <f t="shared" si="27"/>
        <v>Joe Hicketts</v>
      </c>
      <c r="F391" t="s">
        <v>951</v>
      </c>
      <c r="G391" t="s">
        <v>79</v>
      </c>
      <c r="H391" s="76">
        <v>635000</v>
      </c>
      <c r="I391" s="76">
        <v>0</v>
      </c>
      <c r="J391" s="76">
        <v>650000</v>
      </c>
      <c r="K391" s="76" t="s">
        <v>8</v>
      </c>
      <c r="L391" s="76">
        <v>0</v>
      </c>
      <c r="M391" s="76">
        <v>0</v>
      </c>
      <c r="N391" s="76">
        <v>0</v>
      </c>
    </row>
    <row r="392" spans="1:14" x14ac:dyDescent="0.25">
      <c r="A392" t="s">
        <v>188</v>
      </c>
      <c r="B392" s="27">
        <f t="shared" si="24"/>
        <v>4</v>
      </c>
      <c r="C392" s="27" t="str">
        <f t="shared" si="25"/>
        <v>Joe</v>
      </c>
      <c r="D392" s="27" t="str">
        <f t="shared" si="26"/>
        <v>Pavelski</v>
      </c>
      <c r="E392" s="27" t="str">
        <f t="shared" si="27"/>
        <v>Joe Pavelski</v>
      </c>
      <c r="F392" t="s">
        <v>938</v>
      </c>
      <c r="G392" t="s">
        <v>70</v>
      </c>
      <c r="H392" s="76">
        <v>6000000</v>
      </c>
      <c r="I392" s="76">
        <v>0</v>
      </c>
      <c r="J392" s="76">
        <v>6000000</v>
      </c>
      <c r="K392" s="76" t="s">
        <v>7</v>
      </c>
      <c r="L392" s="76">
        <v>0</v>
      </c>
      <c r="M392" s="76">
        <v>0</v>
      </c>
      <c r="N392" s="76">
        <v>0</v>
      </c>
    </row>
    <row r="393" spans="1:14" x14ac:dyDescent="0.25">
      <c r="A393" t="s">
        <v>398</v>
      </c>
      <c r="B393" s="27">
        <f t="shared" si="24"/>
        <v>5</v>
      </c>
      <c r="C393" s="27" t="str">
        <f t="shared" si="25"/>
        <v>Joel</v>
      </c>
      <c r="D393" s="27" t="str">
        <f t="shared" si="26"/>
        <v>Eriksson Ek</v>
      </c>
      <c r="E393" s="27" t="str">
        <f t="shared" si="27"/>
        <v>Joel Eriksson Ek</v>
      </c>
      <c r="F393" t="s">
        <v>941</v>
      </c>
      <c r="G393" t="s">
        <v>70</v>
      </c>
      <c r="H393" s="76">
        <v>1106670</v>
      </c>
      <c r="I393" s="76">
        <v>0</v>
      </c>
      <c r="J393" s="76">
        <v>832500</v>
      </c>
      <c r="K393" s="76" t="s">
        <v>8</v>
      </c>
      <c r="L393" s="76">
        <v>0</v>
      </c>
      <c r="M393" s="76">
        <v>0</v>
      </c>
      <c r="N393" s="76">
        <v>0</v>
      </c>
    </row>
    <row r="394" spans="1:14" x14ac:dyDescent="0.25">
      <c r="A394" t="s">
        <v>319</v>
      </c>
      <c r="B394" s="27">
        <f t="shared" si="24"/>
        <v>6</v>
      </c>
      <c r="C394" s="27" t="str">
        <f t="shared" si="25"/>
        <v>Johan</v>
      </c>
      <c r="D394" s="27" t="str">
        <f t="shared" si="26"/>
        <v>Franzen</v>
      </c>
      <c r="E394" s="27" t="str">
        <f t="shared" si="27"/>
        <v>Johan Franzen</v>
      </c>
      <c r="F394" t="s">
        <v>951</v>
      </c>
      <c r="G394" t="s">
        <v>90</v>
      </c>
      <c r="H394" s="76">
        <v>3954550</v>
      </c>
      <c r="I394" s="76">
        <v>3954550</v>
      </c>
      <c r="J394" s="76">
        <v>1000000</v>
      </c>
      <c r="K394" s="76">
        <v>1000000</v>
      </c>
      <c r="L394" s="76" t="s">
        <v>7</v>
      </c>
      <c r="M394" s="76">
        <v>0</v>
      </c>
      <c r="N394" s="76">
        <v>0</v>
      </c>
    </row>
    <row r="395" spans="1:14" x14ac:dyDescent="0.25">
      <c r="A395" t="s">
        <v>660</v>
      </c>
      <c r="B395" s="27">
        <f t="shared" si="24"/>
        <v>6</v>
      </c>
      <c r="C395" s="27" t="str">
        <f t="shared" si="25"/>
        <v>Johan</v>
      </c>
      <c r="D395" s="27" t="str">
        <f t="shared" si="26"/>
        <v>Larsson</v>
      </c>
      <c r="E395" s="27" t="str">
        <f t="shared" si="27"/>
        <v>Johan Larsson</v>
      </c>
      <c r="F395" t="s">
        <v>955</v>
      </c>
      <c r="G395" t="s">
        <v>90</v>
      </c>
      <c r="H395" s="76">
        <v>1475000</v>
      </c>
      <c r="I395" s="76">
        <v>0</v>
      </c>
      <c r="J395" s="76">
        <v>1550000</v>
      </c>
      <c r="K395" s="76" t="s">
        <v>8</v>
      </c>
      <c r="L395" s="76">
        <v>0</v>
      </c>
      <c r="M395" s="76">
        <v>0</v>
      </c>
      <c r="N395" s="76">
        <v>0</v>
      </c>
    </row>
    <row r="396" spans="1:14" x14ac:dyDescent="0.25">
      <c r="A396" t="s">
        <v>212</v>
      </c>
      <c r="B396" s="27">
        <f t="shared" si="24"/>
        <v>5</v>
      </c>
      <c r="C396" s="27" t="str">
        <f t="shared" si="25"/>
        <v>John</v>
      </c>
      <c r="D396" s="27" t="str">
        <f t="shared" si="26"/>
        <v>Gibson</v>
      </c>
      <c r="E396" s="27" t="str">
        <f t="shared" si="27"/>
        <v>John Gibson</v>
      </c>
      <c r="F396" t="s">
        <v>933</v>
      </c>
      <c r="G396" t="s">
        <v>121</v>
      </c>
      <c r="H396" s="76">
        <v>2300000</v>
      </c>
      <c r="I396" s="76">
        <v>0</v>
      </c>
      <c r="J396" s="76">
        <v>3300000</v>
      </c>
      <c r="K396" s="76" t="s">
        <v>8</v>
      </c>
      <c r="L396" s="76">
        <v>0</v>
      </c>
      <c r="M396" s="76">
        <v>0</v>
      </c>
      <c r="N396" s="76">
        <v>0</v>
      </c>
    </row>
    <row r="397" spans="1:14" x14ac:dyDescent="0.25">
      <c r="A397" t="s">
        <v>207</v>
      </c>
      <c r="B397" s="27">
        <f t="shared" si="24"/>
        <v>5</v>
      </c>
      <c r="C397" s="27" t="str">
        <f t="shared" si="25"/>
        <v>John</v>
      </c>
      <c r="D397" s="27" t="str">
        <f t="shared" si="26"/>
        <v>Klingberg</v>
      </c>
      <c r="E397" s="27" t="str">
        <f t="shared" si="27"/>
        <v>John Klingberg</v>
      </c>
      <c r="F397" t="s">
        <v>931</v>
      </c>
      <c r="G397" t="s">
        <v>324</v>
      </c>
      <c r="H397" s="76">
        <v>4250000</v>
      </c>
      <c r="I397" s="76">
        <v>4250000</v>
      </c>
      <c r="J397" s="76">
        <v>4500000</v>
      </c>
      <c r="K397" s="76">
        <v>5000000</v>
      </c>
      <c r="L397" s="76">
        <v>5750000</v>
      </c>
      <c r="M397" s="76">
        <v>6000000</v>
      </c>
      <c r="N397" s="76" t="s">
        <v>7</v>
      </c>
    </row>
    <row r="398" spans="1:14" x14ac:dyDescent="0.25">
      <c r="A398" t="s">
        <v>542</v>
      </c>
      <c r="B398" s="27">
        <f t="shared" si="24"/>
        <v>5</v>
      </c>
      <c r="C398" s="27" t="str">
        <f t="shared" si="25"/>
        <v>John</v>
      </c>
      <c r="D398" s="27" t="str">
        <f t="shared" si="26"/>
        <v>Nyberg</v>
      </c>
      <c r="E398" s="27" t="str">
        <f t="shared" si="27"/>
        <v>John Nyberg</v>
      </c>
      <c r="F398" t="s">
        <v>931</v>
      </c>
      <c r="G398" t="s">
        <v>79</v>
      </c>
      <c r="H398" s="76">
        <v>745000</v>
      </c>
      <c r="I398" s="76">
        <v>745000</v>
      </c>
      <c r="J398" s="76">
        <v>720000</v>
      </c>
      <c r="K398" s="76">
        <v>795000</v>
      </c>
      <c r="L398" s="76" t="s">
        <v>8</v>
      </c>
      <c r="M398" s="76">
        <v>0</v>
      </c>
      <c r="N398" s="76">
        <v>0</v>
      </c>
    </row>
    <row r="399" spans="1:14" x14ac:dyDescent="0.25">
      <c r="A399" t="s">
        <v>884</v>
      </c>
      <c r="B399" s="27">
        <f t="shared" si="24"/>
        <v>5</v>
      </c>
      <c r="C399" s="27" t="str">
        <f t="shared" si="25"/>
        <v>John</v>
      </c>
      <c r="D399" s="27" t="str">
        <f t="shared" si="26"/>
        <v>Quenneville</v>
      </c>
      <c r="E399" s="27" t="str">
        <f t="shared" si="27"/>
        <v>John Quenneville</v>
      </c>
      <c r="F399" t="s">
        <v>954</v>
      </c>
      <c r="G399" t="s">
        <v>70</v>
      </c>
      <c r="H399" s="76">
        <v>894167</v>
      </c>
      <c r="I399" s="76">
        <v>0</v>
      </c>
      <c r="J399" s="76">
        <v>750000</v>
      </c>
      <c r="K399" s="76" t="s">
        <v>8</v>
      </c>
      <c r="L399" s="76">
        <v>0</v>
      </c>
      <c r="M399" s="76">
        <v>0</v>
      </c>
      <c r="N399" s="76">
        <v>0</v>
      </c>
    </row>
    <row r="400" spans="1:14" x14ac:dyDescent="0.25">
      <c r="A400" t="s">
        <v>834</v>
      </c>
      <c r="B400" s="27">
        <f t="shared" si="24"/>
        <v>5</v>
      </c>
      <c r="C400" s="27" t="str">
        <f t="shared" si="25"/>
        <v>John</v>
      </c>
      <c r="D400" s="27" t="str">
        <f t="shared" si="26"/>
        <v>Stevens</v>
      </c>
      <c r="E400" s="27" t="str">
        <f t="shared" si="27"/>
        <v>John Stevens</v>
      </c>
      <c r="F400" t="s">
        <v>956</v>
      </c>
      <c r="G400" t="s">
        <v>70</v>
      </c>
      <c r="H400" s="76">
        <v>695000</v>
      </c>
      <c r="I400" s="76">
        <v>0</v>
      </c>
      <c r="J400" s="76">
        <v>695000</v>
      </c>
      <c r="K400" s="76" t="s">
        <v>8</v>
      </c>
      <c r="L400" s="76">
        <v>0</v>
      </c>
      <c r="M400" s="76">
        <v>0</v>
      </c>
      <c r="N400" s="76">
        <v>0</v>
      </c>
    </row>
    <row r="401" spans="1:14" x14ac:dyDescent="0.25">
      <c r="A401" t="s">
        <v>826</v>
      </c>
      <c r="B401" s="27">
        <f t="shared" si="24"/>
        <v>7</v>
      </c>
      <c r="C401" s="27" t="str">
        <f t="shared" si="25"/>
        <v>Johnny</v>
      </c>
      <c r="D401" s="27" t="str">
        <f t="shared" si="26"/>
        <v>Boychuk</v>
      </c>
      <c r="E401" s="27" t="str">
        <f t="shared" si="27"/>
        <v>Johnny Boychuk</v>
      </c>
      <c r="F401" t="s">
        <v>956</v>
      </c>
      <c r="G401" t="s">
        <v>324</v>
      </c>
      <c r="H401" s="76">
        <v>6000000</v>
      </c>
      <c r="I401" s="76">
        <v>6000000</v>
      </c>
      <c r="J401" s="76">
        <v>6500000</v>
      </c>
      <c r="K401" s="76">
        <v>6000000</v>
      </c>
      <c r="L401" s="76">
        <v>4000000</v>
      </c>
      <c r="M401" s="76">
        <v>4000000</v>
      </c>
      <c r="N401" s="76" t="s">
        <v>7</v>
      </c>
    </row>
    <row r="402" spans="1:14" x14ac:dyDescent="0.25">
      <c r="A402" t="s">
        <v>248</v>
      </c>
      <c r="B402" s="27">
        <f t="shared" si="24"/>
        <v>7</v>
      </c>
      <c r="C402" s="27" t="str">
        <f t="shared" si="25"/>
        <v>Johnny</v>
      </c>
      <c r="D402" s="27" t="str">
        <f t="shared" si="26"/>
        <v>Gaudreau</v>
      </c>
      <c r="E402" s="27" t="str">
        <f t="shared" si="27"/>
        <v>Johnny Gaudreau</v>
      </c>
      <c r="F402" t="s">
        <v>947</v>
      </c>
      <c r="G402" t="s">
        <v>90</v>
      </c>
      <c r="H402" s="76">
        <v>6750000</v>
      </c>
      <c r="I402" s="76">
        <v>6750000</v>
      </c>
      <c r="J402" s="76">
        <v>6750000</v>
      </c>
      <c r="K402" s="76">
        <v>6750000</v>
      </c>
      <c r="L402" s="76">
        <v>6750000</v>
      </c>
      <c r="M402" s="76">
        <v>6750000</v>
      </c>
      <c r="N402" s="76" t="s">
        <v>7</v>
      </c>
    </row>
    <row r="403" spans="1:14" x14ac:dyDescent="0.25">
      <c r="A403" t="s">
        <v>159</v>
      </c>
      <c r="B403" s="27">
        <f t="shared" si="24"/>
        <v>6</v>
      </c>
      <c r="C403" s="27" t="str">
        <f t="shared" si="25"/>
        <v>Jonah</v>
      </c>
      <c r="D403" s="27" t="str">
        <f t="shared" si="26"/>
        <v>Gadjovich</v>
      </c>
      <c r="E403" s="27" t="str">
        <f t="shared" si="27"/>
        <v>Jonah Gadjovich</v>
      </c>
      <c r="F403" t="s">
        <v>953</v>
      </c>
      <c r="G403" t="s">
        <v>90</v>
      </c>
      <c r="H403" s="76">
        <v>925000</v>
      </c>
      <c r="I403" s="76">
        <v>925000</v>
      </c>
      <c r="J403" s="76">
        <v>817500</v>
      </c>
      <c r="K403" s="76">
        <v>925000</v>
      </c>
      <c r="L403" s="76" t="s">
        <v>8</v>
      </c>
      <c r="M403" s="76">
        <v>0</v>
      </c>
      <c r="N403" s="76">
        <v>0</v>
      </c>
    </row>
    <row r="404" spans="1:14" x14ac:dyDescent="0.25">
      <c r="A404" t="s">
        <v>400</v>
      </c>
      <c r="B404" s="27">
        <f t="shared" si="24"/>
        <v>6</v>
      </c>
      <c r="C404" s="27" t="str">
        <f t="shared" si="25"/>
        <v>Jonas</v>
      </c>
      <c r="D404" s="27" t="str">
        <f t="shared" si="26"/>
        <v>Brodin</v>
      </c>
      <c r="E404" s="27" t="str">
        <f t="shared" si="27"/>
        <v>Jonas Brodin</v>
      </c>
      <c r="F404" t="s">
        <v>941</v>
      </c>
      <c r="G404" t="s">
        <v>325</v>
      </c>
      <c r="H404" s="76">
        <v>4166670</v>
      </c>
      <c r="I404" s="76">
        <v>4166670</v>
      </c>
      <c r="J404" s="76">
        <v>5750000</v>
      </c>
      <c r="K404" s="76">
        <v>4750000</v>
      </c>
      <c r="L404" s="76">
        <v>3500000</v>
      </c>
      <c r="M404" s="76" t="s">
        <v>7</v>
      </c>
      <c r="N404" s="76">
        <v>0</v>
      </c>
    </row>
    <row r="405" spans="1:14" x14ac:dyDescent="0.25">
      <c r="A405" t="s">
        <v>669</v>
      </c>
      <c r="B405" s="27">
        <f t="shared" si="24"/>
        <v>6</v>
      </c>
      <c r="C405" s="27" t="str">
        <f t="shared" si="25"/>
        <v>Jonas</v>
      </c>
      <c r="D405" s="27" t="str">
        <f t="shared" si="26"/>
        <v>Johansson</v>
      </c>
      <c r="E405" s="27" t="str">
        <f t="shared" si="27"/>
        <v>Jonas Johansson</v>
      </c>
      <c r="F405" t="s">
        <v>955</v>
      </c>
      <c r="G405" t="s">
        <v>121</v>
      </c>
      <c r="H405" s="76">
        <v>925000</v>
      </c>
      <c r="I405" s="76">
        <v>925000</v>
      </c>
      <c r="J405" s="76">
        <v>742500</v>
      </c>
      <c r="K405" s="76">
        <v>792500</v>
      </c>
      <c r="L405" s="76" t="s">
        <v>8</v>
      </c>
      <c r="M405" s="76">
        <v>0</v>
      </c>
      <c r="N405" s="76">
        <v>0</v>
      </c>
    </row>
    <row r="406" spans="1:14" x14ac:dyDescent="0.25">
      <c r="A406" t="s">
        <v>395</v>
      </c>
      <c r="B406" s="27">
        <f t="shared" si="24"/>
        <v>6</v>
      </c>
      <c r="C406" s="27" t="str">
        <f t="shared" si="25"/>
        <v>Jonas</v>
      </c>
      <c r="D406" s="27" t="str">
        <f t="shared" si="26"/>
        <v>Siegenthaler</v>
      </c>
      <c r="E406" s="27" t="str">
        <f t="shared" si="27"/>
        <v>Jonas Siegenthaler</v>
      </c>
      <c r="F406" t="s">
        <v>929</v>
      </c>
      <c r="G406" t="s">
        <v>79</v>
      </c>
      <c r="H406" s="76">
        <v>863333</v>
      </c>
      <c r="I406" s="76">
        <v>863333</v>
      </c>
      <c r="J406" s="76">
        <v>650000</v>
      </c>
      <c r="K406" s="76">
        <v>750000</v>
      </c>
      <c r="L406" s="76" t="s">
        <v>8</v>
      </c>
      <c r="M406" s="76">
        <v>0</v>
      </c>
      <c r="N406" s="76">
        <v>0</v>
      </c>
    </row>
    <row r="407" spans="1:14" x14ac:dyDescent="0.25">
      <c r="A407" t="s">
        <v>427</v>
      </c>
      <c r="B407" s="27">
        <f t="shared" si="24"/>
        <v>9</v>
      </c>
      <c r="C407" s="27" t="str">
        <f t="shared" si="25"/>
        <v>Jonathan</v>
      </c>
      <c r="D407" s="27" t="str">
        <f t="shared" si="26"/>
        <v>Ang</v>
      </c>
      <c r="E407" s="27" t="str">
        <f t="shared" si="27"/>
        <v>Jonathan Ang</v>
      </c>
      <c r="F407" t="s">
        <v>943</v>
      </c>
      <c r="G407" t="s">
        <v>70</v>
      </c>
      <c r="H407" s="76">
        <v>925000</v>
      </c>
      <c r="I407" s="76">
        <v>925000</v>
      </c>
      <c r="J407" s="76">
        <v>742500</v>
      </c>
      <c r="K407" s="76">
        <v>792500</v>
      </c>
      <c r="L407" s="76" t="s">
        <v>8</v>
      </c>
      <c r="M407" s="76">
        <v>0</v>
      </c>
      <c r="N407" s="76">
        <v>0</v>
      </c>
    </row>
    <row r="408" spans="1:14" x14ac:dyDescent="0.25">
      <c r="A408" t="s">
        <v>1047</v>
      </c>
      <c r="B408" s="27">
        <f t="shared" si="24"/>
        <v>9</v>
      </c>
      <c r="C408" s="27" t="str">
        <f t="shared" si="25"/>
        <v>Jonathan</v>
      </c>
      <c r="D408" s="27" t="str">
        <f t="shared" si="26"/>
        <v>Dahlen</v>
      </c>
      <c r="E408" s="27" t="str">
        <f t="shared" si="27"/>
        <v>Jonathan Dahlen</v>
      </c>
      <c r="F408" t="s">
        <v>953</v>
      </c>
      <c r="G408" t="s">
        <v>90</v>
      </c>
      <c r="H408" s="76">
        <v>925000</v>
      </c>
      <c r="I408" s="76">
        <v>925000</v>
      </c>
      <c r="J408" s="76">
        <v>925000</v>
      </c>
      <c r="K408" s="76">
        <v>925000</v>
      </c>
      <c r="L408" s="76" t="s">
        <v>8</v>
      </c>
      <c r="M408" s="76">
        <v>0</v>
      </c>
      <c r="N408" s="76">
        <v>0</v>
      </c>
    </row>
    <row r="409" spans="1:14" x14ac:dyDescent="0.25">
      <c r="A409" t="s">
        <v>232</v>
      </c>
      <c r="B409" s="27">
        <f t="shared" si="24"/>
        <v>9</v>
      </c>
      <c r="C409" s="27" t="str">
        <f t="shared" si="25"/>
        <v>Jonathan</v>
      </c>
      <c r="D409" s="27" t="str">
        <f t="shared" si="26"/>
        <v>Drouin</v>
      </c>
      <c r="E409" s="27" t="str">
        <f t="shared" si="27"/>
        <v>Jonathan Drouin</v>
      </c>
      <c r="F409" t="s">
        <v>939</v>
      </c>
      <c r="G409" t="s">
        <v>70</v>
      </c>
      <c r="H409" s="76">
        <v>5500000</v>
      </c>
      <c r="I409" s="76">
        <v>5500000</v>
      </c>
      <c r="J409" s="76">
        <v>5500000</v>
      </c>
      <c r="K409" s="76">
        <v>5500000</v>
      </c>
      <c r="L409" s="76">
        <v>4500000</v>
      </c>
      <c r="M409" s="76">
        <v>5500000</v>
      </c>
      <c r="N409" s="76">
        <v>5500000</v>
      </c>
    </row>
    <row r="410" spans="1:14" x14ac:dyDescent="0.25">
      <c r="A410" t="s">
        <v>327</v>
      </c>
      <c r="B410" s="27">
        <f t="shared" si="24"/>
        <v>9</v>
      </c>
      <c r="C410" s="27" t="str">
        <f t="shared" si="25"/>
        <v>Jonathan</v>
      </c>
      <c r="D410" s="27" t="str">
        <f t="shared" si="26"/>
        <v>Ericsson</v>
      </c>
      <c r="E410" s="27" t="str">
        <f t="shared" si="27"/>
        <v>Jonathan Ericsson</v>
      </c>
      <c r="F410" t="s">
        <v>951</v>
      </c>
      <c r="G410" t="s">
        <v>325</v>
      </c>
      <c r="H410" s="76">
        <v>4250000</v>
      </c>
      <c r="I410" s="76">
        <v>4250000</v>
      </c>
      <c r="J410" s="76">
        <v>4250000</v>
      </c>
      <c r="K410" s="76">
        <v>4250000</v>
      </c>
      <c r="L410" s="76" t="s">
        <v>7</v>
      </c>
      <c r="M410" s="76">
        <v>0</v>
      </c>
      <c r="N410" s="76">
        <v>0</v>
      </c>
    </row>
    <row r="411" spans="1:14" x14ac:dyDescent="0.25">
      <c r="A411" t="s">
        <v>260</v>
      </c>
      <c r="B411" s="27">
        <f t="shared" si="24"/>
        <v>9</v>
      </c>
      <c r="C411" s="27" t="str">
        <f t="shared" si="25"/>
        <v>Jonathan</v>
      </c>
      <c r="D411" s="27" t="str">
        <f t="shared" si="26"/>
        <v>Huberdeau</v>
      </c>
      <c r="E411" s="27" t="str">
        <f t="shared" si="27"/>
        <v>Jonathan Huberdeau</v>
      </c>
      <c r="F411" t="s">
        <v>943</v>
      </c>
      <c r="G411" t="s">
        <v>90</v>
      </c>
      <c r="H411" s="76">
        <v>5900000</v>
      </c>
      <c r="I411" s="76">
        <v>5900000</v>
      </c>
      <c r="J411" s="76">
        <v>6200000</v>
      </c>
      <c r="K411" s="76">
        <v>6200000</v>
      </c>
      <c r="L411" s="76">
        <v>5300000</v>
      </c>
      <c r="M411" s="76">
        <v>5300000</v>
      </c>
      <c r="N411" s="76">
        <v>6200000</v>
      </c>
    </row>
    <row r="412" spans="1:14" x14ac:dyDescent="0.25">
      <c r="A412" t="s">
        <v>271</v>
      </c>
      <c r="B412" s="27">
        <f t="shared" si="24"/>
        <v>9</v>
      </c>
      <c r="C412" s="27" t="str">
        <f t="shared" si="25"/>
        <v>Jonathan</v>
      </c>
      <c r="D412" s="27" t="str">
        <f t="shared" si="26"/>
        <v>Quick</v>
      </c>
      <c r="E412" s="27" t="str">
        <f t="shared" si="27"/>
        <v>Jonathan Quick</v>
      </c>
      <c r="F412" t="s">
        <v>928</v>
      </c>
      <c r="G412" t="s">
        <v>121</v>
      </c>
      <c r="H412" s="76">
        <v>5800000</v>
      </c>
      <c r="I412" s="76">
        <v>5800000</v>
      </c>
      <c r="J412" s="76">
        <v>7000000</v>
      </c>
      <c r="K412" s="76">
        <v>7000000</v>
      </c>
      <c r="L412" s="76">
        <v>3500000</v>
      </c>
      <c r="M412" s="76">
        <v>3000000</v>
      </c>
      <c r="N412" s="76">
        <v>2500000</v>
      </c>
    </row>
    <row r="413" spans="1:14" x14ac:dyDescent="0.25">
      <c r="A413" t="s">
        <v>958</v>
      </c>
      <c r="B413" s="27">
        <f t="shared" si="24"/>
        <v>9</v>
      </c>
      <c r="C413" s="27" t="str">
        <f t="shared" si="25"/>
        <v>Jonathan</v>
      </c>
      <c r="D413" s="27" t="str">
        <f t="shared" si="26"/>
        <v>Toews</v>
      </c>
      <c r="E413" s="27" t="str">
        <f t="shared" si="27"/>
        <v>Jonathan Toews</v>
      </c>
      <c r="F413" t="s">
        <v>927</v>
      </c>
      <c r="G413" t="s">
        <v>70</v>
      </c>
      <c r="H413" s="76">
        <v>10500000</v>
      </c>
      <c r="I413" s="76">
        <v>10500000</v>
      </c>
      <c r="J413" s="76">
        <v>12000000</v>
      </c>
      <c r="K413" s="76">
        <v>9800000</v>
      </c>
      <c r="L413" s="76">
        <v>7000000</v>
      </c>
      <c r="M413" s="76">
        <v>6900000</v>
      </c>
      <c r="N413" s="76">
        <v>6900000</v>
      </c>
    </row>
    <row r="414" spans="1:14" x14ac:dyDescent="0.25">
      <c r="A414" t="s">
        <v>520</v>
      </c>
      <c r="B414" s="27">
        <f t="shared" si="24"/>
        <v>9</v>
      </c>
      <c r="C414" s="27" t="str">
        <f t="shared" si="25"/>
        <v>Jonathon</v>
      </c>
      <c r="D414" s="27" t="str">
        <f t="shared" si="26"/>
        <v>Martin</v>
      </c>
      <c r="E414" s="27" t="str">
        <f t="shared" si="27"/>
        <v>Jonathon Martin</v>
      </c>
      <c r="F414" t="s">
        <v>938</v>
      </c>
      <c r="G414" t="s">
        <v>70</v>
      </c>
      <c r="H414" s="76">
        <v>925000</v>
      </c>
      <c r="I414" s="76">
        <v>0</v>
      </c>
      <c r="J414" s="76">
        <v>892500</v>
      </c>
      <c r="K414" s="76" t="s">
        <v>8</v>
      </c>
      <c r="L414" s="76">
        <v>0</v>
      </c>
      <c r="M414" s="76">
        <v>0</v>
      </c>
      <c r="N414" s="76">
        <v>0</v>
      </c>
    </row>
    <row r="415" spans="1:14" x14ac:dyDescent="0.25">
      <c r="A415" t="s">
        <v>471</v>
      </c>
      <c r="B415" s="27">
        <f t="shared" si="24"/>
        <v>6</v>
      </c>
      <c r="C415" s="27" t="str">
        <f t="shared" si="25"/>
        <v>Jonne</v>
      </c>
      <c r="D415" s="27" t="str">
        <f t="shared" si="26"/>
        <v>Tammela</v>
      </c>
      <c r="E415" s="27" t="str">
        <f t="shared" si="27"/>
        <v>Jonne Tammela</v>
      </c>
      <c r="F415" t="s">
        <v>935</v>
      </c>
      <c r="G415" t="s">
        <v>85</v>
      </c>
      <c r="H415" s="76">
        <v>690000</v>
      </c>
      <c r="I415" s="76">
        <v>0</v>
      </c>
      <c r="J415" s="76">
        <v>715000</v>
      </c>
      <c r="K415" s="76" t="s">
        <v>8</v>
      </c>
      <c r="L415" s="76">
        <v>0</v>
      </c>
      <c r="M415" s="76">
        <v>0</v>
      </c>
      <c r="N415" s="76">
        <v>0</v>
      </c>
    </row>
    <row r="416" spans="1:14" x14ac:dyDescent="0.25">
      <c r="A416" t="s">
        <v>453</v>
      </c>
      <c r="B416" s="27">
        <f t="shared" si="24"/>
        <v>6</v>
      </c>
      <c r="C416" s="27" t="str">
        <f t="shared" si="25"/>
        <v>Jonny</v>
      </c>
      <c r="D416" s="27" t="str">
        <f t="shared" si="26"/>
        <v>Brodzinski</v>
      </c>
      <c r="E416" s="27" t="str">
        <f t="shared" si="27"/>
        <v>Jonny Brodzinski</v>
      </c>
      <c r="F416" t="s">
        <v>928</v>
      </c>
      <c r="G416" t="s">
        <v>70</v>
      </c>
      <c r="H416" s="76">
        <v>650000</v>
      </c>
      <c r="I416" s="76">
        <v>0</v>
      </c>
      <c r="J416" s="76">
        <v>650000</v>
      </c>
      <c r="K416" s="76" t="s">
        <v>8</v>
      </c>
      <c r="L416" s="76">
        <v>0</v>
      </c>
      <c r="M416" s="76">
        <v>0</v>
      </c>
      <c r="N416" s="76">
        <v>0</v>
      </c>
    </row>
    <row r="417" spans="1:14" x14ac:dyDescent="0.25">
      <c r="A417" t="s">
        <v>511</v>
      </c>
      <c r="B417" s="27">
        <f t="shared" si="24"/>
        <v>7</v>
      </c>
      <c r="C417" s="27" t="str">
        <f t="shared" si="25"/>
        <v>Joonas</v>
      </c>
      <c r="D417" s="27" t="str">
        <f t="shared" si="26"/>
        <v>Donskoi</v>
      </c>
      <c r="E417" s="27" t="str">
        <f t="shared" si="27"/>
        <v>Joonas Donskoi</v>
      </c>
      <c r="F417" t="s">
        <v>938</v>
      </c>
      <c r="G417" t="s">
        <v>90</v>
      </c>
      <c r="H417" s="76">
        <v>1900000</v>
      </c>
      <c r="I417" s="76">
        <v>0</v>
      </c>
      <c r="J417" s="76">
        <v>1900000</v>
      </c>
      <c r="K417" s="76" t="s">
        <v>7</v>
      </c>
      <c r="L417" s="76">
        <v>0</v>
      </c>
      <c r="M417" s="76">
        <v>0</v>
      </c>
      <c r="N417" s="76">
        <v>0</v>
      </c>
    </row>
    <row r="418" spans="1:14" x14ac:dyDescent="0.25">
      <c r="A418" t="s">
        <v>575</v>
      </c>
      <c r="B418" s="27">
        <f t="shared" si="24"/>
        <v>7</v>
      </c>
      <c r="C418" s="27" t="str">
        <f t="shared" si="25"/>
        <v>Joonas</v>
      </c>
      <c r="D418" s="27" t="str">
        <f t="shared" si="26"/>
        <v>Korpisalo</v>
      </c>
      <c r="E418" s="27" t="str">
        <f t="shared" si="27"/>
        <v>Joonas Korpisalo</v>
      </c>
      <c r="F418" t="s">
        <v>944</v>
      </c>
      <c r="G418" t="s">
        <v>121</v>
      </c>
      <c r="H418" s="76">
        <v>900000</v>
      </c>
      <c r="I418" s="76">
        <v>0</v>
      </c>
      <c r="J418" s="76">
        <v>1100000</v>
      </c>
      <c r="K418" s="76" t="s">
        <v>7</v>
      </c>
      <c r="L418" s="76">
        <v>0</v>
      </c>
      <c r="M418" s="76">
        <v>0</v>
      </c>
      <c r="N418" s="76">
        <v>0</v>
      </c>
    </row>
    <row r="419" spans="1:14" x14ac:dyDescent="0.25">
      <c r="A419" t="s">
        <v>701</v>
      </c>
      <c r="B419" s="27">
        <f t="shared" si="24"/>
        <v>7</v>
      </c>
      <c r="C419" s="27" t="str">
        <f t="shared" si="25"/>
        <v>Joonas</v>
      </c>
      <c r="D419" s="27" t="str">
        <f t="shared" si="26"/>
        <v>Lyytinen</v>
      </c>
      <c r="E419" s="27" t="str">
        <f t="shared" si="27"/>
        <v>Joonas Lyytinen</v>
      </c>
      <c r="F419" t="s">
        <v>932</v>
      </c>
      <c r="G419" t="s">
        <v>79</v>
      </c>
      <c r="H419" s="76">
        <v>900000</v>
      </c>
      <c r="I419" s="76">
        <v>0</v>
      </c>
      <c r="J419" s="76">
        <v>740000</v>
      </c>
      <c r="K419" s="76" t="s">
        <v>8</v>
      </c>
      <c r="L419" s="76">
        <v>0</v>
      </c>
      <c r="M419" s="76">
        <v>0</v>
      </c>
      <c r="N419" s="76">
        <v>0</v>
      </c>
    </row>
    <row r="420" spans="1:14" x14ac:dyDescent="0.25">
      <c r="A420" t="s">
        <v>983</v>
      </c>
      <c r="B420" s="27">
        <f t="shared" si="24"/>
        <v>7</v>
      </c>
      <c r="C420" s="27" t="str">
        <f t="shared" si="25"/>
        <v>Jordan</v>
      </c>
      <c r="D420" s="27" t="str">
        <f t="shared" si="26"/>
        <v>Eberle</v>
      </c>
      <c r="E420" s="27" t="str">
        <f t="shared" si="27"/>
        <v>Jordan Eberle</v>
      </c>
      <c r="F420" t="s">
        <v>956</v>
      </c>
      <c r="G420" t="s">
        <v>85</v>
      </c>
      <c r="H420" s="76">
        <v>6000000</v>
      </c>
      <c r="I420" s="76">
        <v>0</v>
      </c>
      <c r="J420" s="76">
        <v>6000000</v>
      </c>
      <c r="K420" s="76" t="s">
        <v>7</v>
      </c>
      <c r="L420" s="76">
        <v>0</v>
      </c>
      <c r="M420" s="76">
        <v>0</v>
      </c>
      <c r="N420" s="76">
        <v>0</v>
      </c>
    </row>
    <row r="421" spans="1:14" x14ac:dyDescent="0.25">
      <c r="A421" t="s">
        <v>357</v>
      </c>
      <c r="B421" s="27">
        <f t="shared" si="24"/>
        <v>7</v>
      </c>
      <c r="C421" s="27" t="str">
        <f t="shared" si="25"/>
        <v>Jordan</v>
      </c>
      <c r="D421" s="27" t="str">
        <f t="shared" si="26"/>
        <v>Kyrou</v>
      </c>
      <c r="E421" s="27" t="str">
        <f t="shared" si="27"/>
        <v>Jordan Kyrou</v>
      </c>
      <c r="F421" t="s">
        <v>942</v>
      </c>
      <c r="G421" t="s">
        <v>70</v>
      </c>
      <c r="H421" s="76">
        <v>925000</v>
      </c>
      <c r="I421" s="76">
        <v>0</v>
      </c>
      <c r="J421" s="76">
        <v>925000</v>
      </c>
      <c r="K421" s="76" t="s">
        <v>8</v>
      </c>
      <c r="L421" s="76">
        <v>0</v>
      </c>
      <c r="M421" s="76">
        <v>0</v>
      </c>
      <c r="N421" s="76">
        <v>0</v>
      </c>
    </row>
    <row r="422" spans="1:14" x14ac:dyDescent="0.25">
      <c r="A422" t="s">
        <v>555</v>
      </c>
      <c r="B422" s="27">
        <f t="shared" si="24"/>
        <v>7</v>
      </c>
      <c r="C422" s="27" t="str">
        <f t="shared" si="25"/>
        <v>Jordan</v>
      </c>
      <c r="D422" s="27" t="str">
        <f t="shared" si="26"/>
        <v>Maletta</v>
      </c>
      <c r="E422" s="27" t="str">
        <f t="shared" si="27"/>
        <v>Jordan Maletta</v>
      </c>
      <c r="F422" t="s">
        <v>927</v>
      </c>
      <c r="G422" t="s">
        <v>70</v>
      </c>
      <c r="H422" s="76">
        <v>925000</v>
      </c>
      <c r="I422" s="76">
        <v>0</v>
      </c>
      <c r="J422" s="76">
        <v>892500</v>
      </c>
      <c r="K422" s="76" t="s">
        <v>8</v>
      </c>
      <c r="L422" s="76">
        <v>0</v>
      </c>
      <c r="M422" s="76">
        <v>0</v>
      </c>
      <c r="N422" s="76">
        <v>0</v>
      </c>
    </row>
    <row r="423" spans="1:14" x14ac:dyDescent="0.25">
      <c r="A423" t="s">
        <v>896</v>
      </c>
      <c r="B423" s="27">
        <f t="shared" si="24"/>
        <v>7</v>
      </c>
      <c r="C423" s="27" t="str">
        <f t="shared" si="25"/>
        <v>Jordan</v>
      </c>
      <c r="D423" s="27" t="str">
        <f t="shared" si="26"/>
        <v>Martinook</v>
      </c>
      <c r="E423" s="27" t="str">
        <f t="shared" si="27"/>
        <v>Jordan Martinook</v>
      </c>
      <c r="F423" t="s">
        <v>952</v>
      </c>
      <c r="G423" t="s">
        <v>90</v>
      </c>
      <c r="H423" s="76">
        <v>1800000</v>
      </c>
      <c r="I423" s="76">
        <v>0</v>
      </c>
      <c r="J423" s="76">
        <v>1850000</v>
      </c>
      <c r="K423" s="76" t="s">
        <v>8</v>
      </c>
      <c r="L423" s="76">
        <v>0</v>
      </c>
      <c r="M423" s="76">
        <v>0</v>
      </c>
      <c r="N423" s="76">
        <v>0</v>
      </c>
    </row>
    <row r="424" spans="1:14" x14ac:dyDescent="0.25">
      <c r="A424" t="s">
        <v>772</v>
      </c>
      <c r="B424" s="27">
        <f t="shared" si="24"/>
        <v>7</v>
      </c>
      <c r="C424" s="27" t="str">
        <f t="shared" si="25"/>
        <v>Jordan</v>
      </c>
      <c r="D424" s="27" t="str">
        <f t="shared" si="26"/>
        <v>Oesterle</v>
      </c>
      <c r="E424" s="27" t="str">
        <f t="shared" si="27"/>
        <v>Jordan Oesterle</v>
      </c>
      <c r="F424" t="s">
        <v>948</v>
      </c>
      <c r="G424" t="s">
        <v>325</v>
      </c>
      <c r="H424" s="76">
        <v>650000</v>
      </c>
      <c r="I424" s="76">
        <v>0</v>
      </c>
      <c r="J424" s="76">
        <v>650000</v>
      </c>
      <c r="K424" s="76" t="s">
        <v>7</v>
      </c>
      <c r="L424" s="76">
        <v>0</v>
      </c>
      <c r="M424" s="76">
        <v>0</v>
      </c>
      <c r="N424" s="76">
        <v>0</v>
      </c>
    </row>
    <row r="425" spans="1:14" x14ac:dyDescent="0.25">
      <c r="A425" t="s">
        <v>551</v>
      </c>
      <c r="B425" s="27">
        <f t="shared" si="24"/>
        <v>7</v>
      </c>
      <c r="C425" s="27" t="str">
        <f t="shared" si="25"/>
        <v>Jordan</v>
      </c>
      <c r="D425" s="27" t="str">
        <f t="shared" si="26"/>
        <v>Schroeder</v>
      </c>
      <c r="E425" s="27" t="str">
        <f t="shared" si="27"/>
        <v>Jordan Schroeder</v>
      </c>
      <c r="F425" t="s">
        <v>944</v>
      </c>
      <c r="G425" t="s">
        <v>70</v>
      </c>
      <c r="H425" s="76">
        <v>411667</v>
      </c>
      <c r="I425" s="76">
        <v>0</v>
      </c>
      <c r="J425" s="76">
        <v>650000</v>
      </c>
      <c r="K425" s="76" t="s">
        <v>7</v>
      </c>
      <c r="L425" s="76">
        <v>0</v>
      </c>
      <c r="M425" s="76">
        <v>0</v>
      </c>
      <c r="N425" s="76">
        <v>0</v>
      </c>
    </row>
    <row r="426" spans="1:14" x14ac:dyDescent="0.25">
      <c r="A426" t="s">
        <v>978</v>
      </c>
      <c r="B426" s="27">
        <f t="shared" si="24"/>
        <v>7</v>
      </c>
      <c r="C426" s="27" t="str">
        <f t="shared" si="25"/>
        <v>Jordan</v>
      </c>
      <c r="D426" s="27" t="str">
        <f t="shared" si="26"/>
        <v>Staal</v>
      </c>
      <c r="E426" s="27" t="str">
        <f t="shared" si="27"/>
        <v>Jordan Staal</v>
      </c>
      <c r="F426" t="s">
        <v>952</v>
      </c>
      <c r="G426" t="s">
        <v>70</v>
      </c>
      <c r="H426" s="76">
        <v>6000000</v>
      </c>
      <c r="I426" s="76">
        <v>6000000</v>
      </c>
      <c r="J426" s="76">
        <v>6000000</v>
      </c>
      <c r="K426" s="76">
        <v>6000000</v>
      </c>
      <c r="L426" s="76">
        <v>6000000</v>
      </c>
      <c r="M426" s="76">
        <v>6000000</v>
      </c>
      <c r="N426" s="76">
        <v>6000000</v>
      </c>
    </row>
    <row r="427" spans="1:14" x14ac:dyDescent="0.25">
      <c r="A427" t="s">
        <v>493</v>
      </c>
      <c r="B427" s="27">
        <f t="shared" si="24"/>
        <v>7</v>
      </c>
      <c r="C427" s="27" t="str">
        <f t="shared" si="25"/>
        <v>Jordan</v>
      </c>
      <c r="D427" s="27" t="str">
        <f t="shared" si="26"/>
        <v>Szwarz</v>
      </c>
      <c r="E427" s="27" t="str">
        <f t="shared" si="27"/>
        <v>Jordan Szwarz</v>
      </c>
      <c r="F427" t="s">
        <v>946</v>
      </c>
      <c r="G427" t="s">
        <v>85</v>
      </c>
      <c r="H427" s="76">
        <v>650000</v>
      </c>
      <c r="I427" s="76">
        <v>0</v>
      </c>
      <c r="J427" s="76">
        <v>650000</v>
      </c>
      <c r="K427" s="76" t="s">
        <v>7</v>
      </c>
      <c r="L427" s="76">
        <v>0</v>
      </c>
      <c r="M427" s="76">
        <v>0</v>
      </c>
      <c r="N427" s="76">
        <v>0</v>
      </c>
    </row>
    <row r="428" spans="1:14" x14ac:dyDescent="0.25">
      <c r="A428" t="s">
        <v>805</v>
      </c>
      <c r="B428" s="27">
        <f t="shared" si="24"/>
        <v>7</v>
      </c>
      <c r="C428" s="27" t="str">
        <f t="shared" si="25"/>
        <v>Jordan</v>
      </c>
      <c r="D428" s="27" t="str">
        <f t="shared" si="26"/>
        <v>Weal</v>
      </c>
      <c r="E428" s="27" t="str">
        <f t="shared" si="27"/>
        <v>Jordan Weal</v>
      </c>
      <c r="F428" t="s">
        <v>937</v>
      </c>
      <c r="G428" t="s">
        <v>70</v>
      </c>
      <c r="H428" s="76">
        <v>1750000</v>
      </c>
      <c r="I428" s="76">
        <v>0</v>
      </c>
      <c r="J428" s="76">
        <v>1750000</v>
      </c>
      <c r="K428" s="76" t="s">
        <v>7</v>
      </c>
      <c r="L428" s="76">
        <v>0</v>
      </c>
      <c r="M428" s="76">
        <v>0</v>
      </c>
      <c r="N428" s="76">
        <v>0</v>
      </c>
    </row>
    <row r="429" spans="1:14" x14ac:dyDescent="0.25">
      <c r="A429" t="s">
        <v>713</v>
      </c>
      <c r="B429" s="27">
        <f t="shared" si="24"/>
        <v>7</v>
      </c>
      <c r="C429" s="27" t="str">
        <f t="shared" si="25"/>
        <v>Jordie</v>
      </c>
      <c r="D429" s="27" t="str">
        <f t="shared" si="26"/>
        <v>Benn</v>
      </c>
      <c r="E429" s="27" t="str">
        <f t="shared" si="27"/>
        <v>Jordie Benn</v>
      </c>
      <c r="F429" t="s">
        <v>939</v>
      </c>
      <c r="G429" t="s">
        <v>325</v>
      </c>
      <c r="H429" s="76">
        <v>1100000</v>
      </c>
      <c r="I429" s="76">
        <v>0</v>
      </c>
      <c r="J429" s="76">
        <v>1100000</v>
      </c>
      <c r="K429" s="76" t="s">
        <v>7</v>
      </c>
      <c r="L429" s="76">
        <v>0</v>
      </c>
      <c r="M429" s="76">
        <v>0</v>
      </c>
      <c r="N429" s="76">
        <v>0</v>
      </c>
    </row>
    <row r="430" spans="1:14" x14ac:dyDescent="0.25">
      <c r="A430" t="s">
        <v>375</v>
      </c>
      <c r="B430" s="27">
        <f t="shared" si="24"/>
        <v>6</v>
      </c>
      <c r="C430" s="27" t="str">
        <f t="shared" si="25"/>
        <v>Jordy</v>
      </c>
      <c r="D430" s="27" t="str">
        <f t="shared" si="26"/>
        <v>Bellerive</v>
      </c>
      <c r="E430" s="27" t="str">
        <f t="shared" si="27"/>
        <v>Jordy Bellerive</v>
      </c>
      <c r="F430" t="s">
        <v>930</v>
      </c>
      <c r="G430" t="s">
        <v>70</v>
      </c>
      <c r="H430" s="76">
        <v>716667</v>
      </c>
      <c r="I430" s="76">
        <v>716667</v>
      </c>
      <c r="J430" s="76">
        <v>700000</v>
      </c>
      <c r="K430" s="76">
        <v>750000</v>
      </c>
      <c r="L430" s="76" t="s">
        <v>8</v>
      </c>
      <c r="M430" s="76">
        <v>0</v>
      </c>
      <c r="N430" s="76">
        <v>0</v>
      </c>
    </row>
    <row r="431" spans="1:14" x14ac:dyDescent="0.25">
      <c r="A431" t="s">
        <v>1006</v>
      </c>
      <c r="B431" s="27">
        <f t="shared" si="24"/>
        <v>5</v>
      </c>
      <c r="C431" s="27" t="str">
        <f t="shared" si="25"/>
        <v>Jori</v>
      </c>
      <c r="D431" s="27" t="str">
        <f t="shared" si="26"/>
        <v>Lehtera</v>
      </c>
      <c r="E431" s="27" t="str">
        <f t="shared" si="27"/>
        <v>Jori Lehtera</v>
      </c>
      <c r="F431" t="s">
        <v>937</v>
      </c>
      <c r="G431" t="s">
        <v>70</v>
      </c>
      <c r="H431" s="76">
        <v>4700000</v>
      </c>
      <c r="I431" s="76">
        <v>0</v>
      </c>
      <c r="J431" s="76">
        <v>5000000</v>
      </c>
      <c r="K431" s="76" t="s">
        <v>7</v>
      </c>
      <c r="L431" s="76">
        <v>0</v>
      </c>
      <c r="M431" s="76">
        <v>0</v>
      </c>
      <c r="N431" s="76">
        <v>0</v>
      </c>
    </row>
    <row r="432" spans="1:14" x14ac:dyDescent="0.25">
      <c r="A432" t="s">
        <v>653</v>
      </c>
      <c r="B432" s="27">
        <f t="shared" si="24"/>
        <v>7</v>
      </c>
      <c r="C432" s="27" t="str">
        <f t="shared" si="25"/>
        <v>Joseph</v>
      </c>
      <c r="D432" s="27" t="str">
        <f t="shared" si="26"/>
        <v>Blandisi</v>
      </c>
      <c r="E432" s="27" t="str">
        <f t="shared" si="27"/>
        <v>Joseph Blandisi</v>
      </c>
      <c r="F432" t="s">
        <v>933</v>
      </c>
      <c r="G432" t="s">
        <v>70</v>
      </c>
      <c r="H432" s="76">
        <v>680000</v>
      </c>
      <c r="I432" s="76">
        <v>0</v>
      </c>
      <c r="J432" s="76">
        <v>700000</v>
      </c>
      <c r="K432" s="76" t="s">
        <v>8</v>
      </c>
      <c r="L432" s="76">
        <v>0</v>
      </c>
      <c r="M432" s="76">
        <v>0</v>
      </c>
      <c r="N432" s="76">
        <v>0</v>
      </c>
    </row>
    <row r="433" spans="1:14" x14ac:dyDescent="0.25">
      <c r="A433" t="s">
        <v>504</v>
      </c>
      <c r="B433" s="27">
        <f t="shared" si="24"/>
        <v>7</v>
      </c>
      <c r="C433" s="27" t="str">
        <f t="shared" si="25"/>
        <v>Joseph</v>
      </c>
      <c r="D433" s="27" t="str">
        <f t="shared" si="26"/>
        <v>Gambardella</v>
      </c>
      <c r="E433" s="27" t="str">
        <f t="shared" si="27"/>
        <v>Joseph Gambardella</v>
      </c>
      <c r="F433" t="s">
        <v>936</v>
      </c>
      <c r="G433" t="s">
        <v>70</v>
      </c>
      <c r="H433" s="76">
        <v>725000</v>
      </c>
      <c r="I433" s="76">
        <v>0</v>
      </c>
      <c r="J433" s="76">
        <v>750000</v>
      </c>
      <c r="K433" s="76" t="s">
        <v>8</v>
      </c>
      <c r="L433" s="76">
        <v>0</v>
      </c>
      <c r="M433" s="76">
        <v>0</v>
      </c>
      <c r="N433" s="76">
        <v>0</v>
      </c>
    </row>
    <row r="434" spans="1:14" x14ac:dyDescent="0.25">
      <c r="A434" t="s">
        <v>569</v>
      </c>
      <c r="B434" s="27">
        <f t="shared" si="24"/>
        <v>5</v>
      </c>
      <c r="C434" s="27" t="str">
        <f t="shared" si="25"/>
        <v>Josh</v>
      </c>
      <c r="D434" s="27" t="str">
        <f t="shared" si="26"/>
        <v>Anderson</v>
      </c>
      <c r="E434" s="27" t="str">
        <f t="shared" si="27"/>
        <v>Josh Anderson</v>
      </c>
      <c r="F434" t="s">
        <v>944</v>
      </c>
      <c r="G434" t="s">
        <v>85</v>
      </c>
      <c r="H434" s="76">
        <v>1850000</v>
      </c>
      <c r="I434" s="76">
        <v>1850000</v>
      </c>
      <c r="J434" s="76">
        <v>1850000</v>
      </c>
      <c r="K434" s="76">
        <v>2100000</v>
      </c>
      <c r="L434" s="76" t="s">
        <v>8</v>
      </c>
      <c r="M434" s="76">
        <v>0</v>
      </c>
      <c r="N434" s="76">
        <v>0</v>
      </c>
    </row>
    <row r="435" spans="1:14" x14ac:dyDescent="0.25">
      <c r="A435" t="s">
        <v>769</v>
      </c>
      <c r="B435" s="27">
        <f t="shared" si="24"/>
        <v>5</v>
      </c>
      <c r="C435" s="27" t="str">
        <f t="shared" si="25"/>
        <v>Josh</v>
      </c>
      <c r="D435" s="27" t="str">
        <f t="shared" si="26"/>
        <v>Archibald</v>
      </c>
      <c r="E435" s="27" t="str">
        <f t="shared" si="27"/>
        <v>Josh Archibald</v>
      </c>
      <c r="F435" t="s">
        <v>948</v>
      </c>
      <c r="G435" t="s">
        <v>85</v>
      </c>
      <c r="H435" s="76">
        <v>675000</v>
      </c>
      <c r="I435" s="76">
        <v>0</v>
      </c>
      <c r="J435" s="76">
        <v>700000</v>
      </c>
      <c r="K435" s="76" t="s">
        <v>8</v>
      </c>
      <c r="L435" s="76">
        <v>0</v>
      </c>
      <c r="M435" s="76">
        <v>0</v>
      </c>
      <c r="N435" s="76">
        <v>0</v>
      </c>
    </row>
    <row r="436" spans="1:14" x14ac:dyDescent="0.25">
      <c r="A436" t="s">
        <v>219</v>
      </c>
      <c r="B436" s="27">
        <f t="shared" si="24"/>
        <v>5</v>
      </c>
      <c r="C436" s="27" t="str">
        <f t="shared" si="25"/>
        <v>Josh</v>
      </c>
      <c r="D436" s="27" t="str">
        <f t="shared" si="26"/>
        <v>Bailey</v>
      </c>
      <c r="E436" s="27" t="str">
        <f t="shared" si="27"/>
        <v>Josh Bailey</v>
      </c>
      <c r="F436" t="s">
        <v>956</v>
      </c>
      <c r="G436" t="s">
        <v>90</v>
      </c>
      <c r="H436" s="76">
        <v>5000000</v>
      </c>
      <c r="I436" s="76">
        <v>5000000</v>
      </c>
      <c r="J436" s="76">
        <v>7000000</v>
      </c>
      <c r="K436" s="76">
        <v>6000000</v>
      </c>
      <c r="L436" s="76">
        <v>5000000</v>
      </c>
      <c r="M436" s="76">
        <v>5000000</v>
      </c>
      <c r="N436" s="76">
        <v>3500000</v>
      </c>
    </row>
    <row r="437" spans="1:14" x14ac:dyDescent="0.25">
      <c r="A437" t="s">
        <v>685</v>
      </c>
      <c r="B437" s="27">
        <f t="shared" si="24"/>
        <v>5</v>
      </c>
      <c r="C437" s="27" t="str">
        <f t="shared" si="25"/>
        <v>Josh</v>
      </c>
      <c r="D437" s="27" t="str">
        <f t="shared" si="26"/>
        <v>Healey</v>
      </c>
      <c r="E437" s="27" t="str">
        <f t="shared" si="27"/>
        <v>Josh Healey</v>
      </c>
      <c r="F437" t="s">
        <v>947</v>
      </c>
      <c r="G437" t="s">
        <v>79</v>
      </c>
      <c r="H437" s="76">
        <v>925000</v>
      </c>
      <c r="I437" s="76">
        <v>0</v>
      </c>
      <c r="J437" s="76">
        <v>925000</v>
      </c>
      <c r="K437" s="76" t="s">
        <v>8</v>
      </c>
      <c r="L437" s="76">
        <v>0</v>
      </c>
      <c r="M437" s="76">
        <v>0</v>
      </c>
      <c r="N437" s="76">
        <v>0</v>
      </c>
    </row>
    <row r="438" spans="1:14" x14ac:dyDescent="0.25">
      <c r="A438" t="s">
        <v>1035</v>
      </c>
      <c r="B438" s="27">
        <f t="shared" si="24"/>
        <v>5</v>
      </c>
      <c r="C438" s="27" t="str">
        <f t="shared" si="25"/>
        <v>Josh</v>
      </c>
      <c r="D438" s="27" t="str">
        <f t="shared" si="26"/>
        <v>Ho-Sang</v>
      </c>
      <c r="E438" s="27" t="str">
        <f t="shared" si="27"/>
        <v>Josh Ho-Sang</v>
      </c>
      <c r="F438" t="s">
        <v>956</v>
      </c>
      <c r="G438" t="s">
        <v>85</v>
      </c>
      <c r="H438" s="76">
        <v>1075830</v>
      </c>
      <c r="I438" s="76">
        <v>0</v>
      </c>
      <c r="J438" s="76">
        <v>832500</v>
      </c>
      <c r="K438" s="76" t="s">
        <v>8</v>
      </c>
      <c r="L438" s="76">
        <v>0</v>
      </c>
      <c r="M438" s="76">
        <v>0</v>
      </c>
      <c r="N438" s="76">
        <v>0</v>
      </c>
    </row>
    <row r="439" spans="1:14" x14ac:dyDescent="0.25">
      <c r="A439" t="s">
        <v>887</v>
      </c>
      <c r="B439" s="27">
        <f t="shared" si="24"/>
        <v>5</v>
      </c>
      <c r="C439" s="27" t="str">
        <f t="shared" si="25"/>
        <v>Josh</v>
      </c>
      <c r="D439" s="27" t="str">
        <f t="shared" si="26"/>
        <v>Jacobs</v>
      </c>
      <c r="E439" s="27" t="str">
        <f t="shared" si="27"/>
        <v>Josh Jacobs</v>
      </c>
      <c r="F439" t="s">
        <v>954</v>
      </c>
      <c r="G439" t="s">
        <v>79</v>
      </c>
      <c r="H439" s="76">
        <v>925000</v>
      </c>
      <c r="I439" s="76">
        <v>0</v>
      </c>
      <c r="J439" s="76">
        <v>767500</v>
      </c>
      <c r="K439" s="76" t="s">
        <v>8</v>
      </c>
      <c r="L439" s="76">
        <v>0</v>
      </c>
      <c r="M439" s="76">
        <v>0</v>
      </c>
      <c r="N439" s="76">
        <v>0</v>
      </c>
    </row>
    <row r="440" spans="1:14" x14ac:dyDescent="0.25">
      <c r="A440" t="s">
        <v>648</v>
      </c>
      <c r="B440" s="27">
        <f t="shared" si="24"/>
        <v>5</v>
      </c>
      <c r="C440" s="27" t="str">
        <f t="shared" si="25"/>
        <v>Josh</v>
      </c>
      <c r="D440" s="27" t="str">
        <f t="shared" si="26"/>
        <v>Mahura</v>
      </c>
      <c r="E440" s="27" t="str">
        <f t="shared" si="27"/>
        <v>Josh Mahura</v>
      </c>
      <c r="F440" t="s">
        <v>933</v>
      </c>
      <c r="G440" t="s">
        <v>79</v>
      </c>
      <c r="H440" s="76">
        <v>925000</v>
      </c>
      <c r="I440" s="76">
        <v>925000</v>
      </c>
      <c r="J440" s="76">
        <v>742500</v>
      </c>
      <c r="K440" s="76">
        <v>792500</v>
      </c>
      <c r="L440" s="76" t="s">
        <v>8</v>
      </c>
      <c r="M440" s="76">
        <v>0</v>
      </c>
      <c r="N440" s="76">
        <v>0</v>
      </c>
    </row>
    <row r="441" spans="1:14" x14ac:dyDescent="0.25">
      <c r="A441" t="s">
        <v>915</v>
      </c>
      <c r="B441" s="27">
        <f t="shared" si="24"/>
        <v>5</v>
      </c>
      <c r="C441" s="27" t="str">
        <f t="shared" si="25"/>
        <v>Josh</v>
      </c>
      <c r="D441" s="27" t="str">
        <f t="shared" si="26"/>
        <v>Wesley</v>
      </c>
      <c r="E441" s="27" t="str">
        <f t="shared" si="27"/>
        <v>Josh Wesley</v>
      </c>
      <c r="F441" t="s">
        <v>952</v>
      </c>
      <c r="G441" t="s">
        <v>79</v>
      </c>
      <c r="H441" s="76">
        <v>695000</v>
      </c>
      <c r="I441" s="76">
        <v>0</v>
      </c>
      <c r="J441" s="76">
        <v>720000</v>
      </c>
      <c r="K441" s="76" t="s">
        <v>8</v>
      </c>
      <c r="L441" s="76">
        <v>0</v>
      </c>
      <c r="M441" s="76">
        <v>0</v>
      </c>
      <c r="N441" s="76">
        <v>0</v>
      </c>
    </row>
    <row r="442" spans="1:14" x14ac:dyDescent="0.25">
      <c r="A442" t="s">
        <v>1037</v>
      </c>
      <c r="B442" s="27">
        <f t="shared" si="24"/>
        <v>3</v>
      </c>
      <c r="C442" s="27" t="str">
        <f t="shared" si="25"/>
        <v>JT</v>
      </c>
      <c r="D442" s="27" t="str">
        <f t="shared" si="26"/>
        <v>Compher</v>
      </c>
      <c r="E442" s="27" t="str">
        <f t="shared" si="27"/>
        <v>JT Compher</v>
      </c>
      <c r="F442" t="s">
        <v>949</v>
      </c>
      <c r="G442" t="s">
        <v>90</v>
      </c>
      <c r="H442" s="76">
        <v>1000000</v>
      </c>
      <c r="I442" s="76">
        <v>0</v>
      </c>
      <c r="J442" s="76">
        <v>925000</v>
      </c>
      <c r="K442" s="76" t="s">
        <v>8</v>
      </c>
      <c r="L442" s="76">
        <v>0</v>
      </c>
      <c r="M442" s="76">
        <v>0</v>
      </c>
      <c r="N442" s="76">
        <v>0</v>
      </c>
    </row>
    <row r="443" spans="1:14" x14ac:dyDescent="0.25">
      <c r="A443" t="s">
        <v>429</v>
      </c>
      <c r="B443" s="27">
        <f t="shared" si="24"/>
        <v>5</v>
      </c>
      <c r="C443" s="27" t="str">
        <f t="shared" si="25"/>
        <v>Juho</v>
      </c>
      <c r="D443" s="27" t="str">
        <f t="shared" si="26"/>
        <v>Lammikko</v>
      </c>
      <c r="E443" s="27" t="str">
        <f t="shared" si="27"/>
        <v>Juho Lammikko</v>
      </c>
      <c r="F443" t="s">
        <v>943</v>
      </c>
      <c r="G443" t="s">
        <v>85</v>
      </c>
      <c r="H443" s="76">
        <v>925000</v>
      </c>
      <c r="I443" s="76">
        <v>0</v>
      </c>
      <c r="J443" s="76">
        <v>742500</v>
      </c>
      <c r="K443" s="76" t="s">
        <v>8</v>
      </c>
      <c r="L443" s="76">
        <v>0</v>
      </c>
      <c r="M443" s="76">
        <v>0</v>
      </c>
      <c r="N443" s="76">
        <v>0</v>
      </c>
    </row>
    <row r="444" spans="1:14" x14ac:dyDescent="0.25">
      <c r="A444" t="s">
        <v>495</v>
      </c>
      <c r="B444" s="27">
        <f t="shared" si="24"/>
        <v>7</v>
      </c>
      <c r="C444" s="27" t="str">
        <f t="shared" si="25"/>
        <v>Jujhar</v>
      </c>
      <c r="D444" s="27" t="str">
        <f t="shared" si="26"/>
        <v>Khaira</v>
      </c>
      <c r="E444" s="27" t="str">
        <f t="shared" si="27"/>
        <v>Jujhar Khaira</v>
      </c>
      <c r="F444" t="s">
        <v>936</v>
      </c>
      <c r="G444" t="s">
        <v>90</v>
      </c>
      <c r="H444" s="76">
        <v>675000</v>
      </c>
      <c r="I444" s="76">
        <v>0</v>
      </c>
      <c r="J444" s="76">
        <v>700000</v>
      </c>
      <c r="K444" s="76" t="s">
        <v>8</v>
      </c>
      <c r="L444" s="76">
        <v>0</v>
      </c>
      <c r="M444" s="76">
        <v>0</v>
      </c>
      <c r="N444" s="76">
        <v>0</v>
      </c>
    </row>
    <row r="445" spans="1:14" x14ac:dyDescent="0.25">
      <c r="A445" t="s">
        <v>902</v>
      </c>
      <c r="B445" s="27">
        <f t="shared" si="24"/>
        <v>7</v>
      </c>
      <c r="C445" s="27" t="str">
        <f t="shared" si="25"/>
        <v>Julien</v>
      </c>
      <c r="D445" s="27" t="str">
        <f t="shared" si="26"/>
        <v>Gauthier</v>
      </c>
      <c r="E445" s="27" t="str">
        <f t="shared" si="27"/>
        <v>Julien Gauthier</v>
      </c>
      <c r="F445" t="s">
        <v>952</v>
      </c>
      <c r="G445" t="s">
        <v>85</v>
      </c>
      <c r="H445" s="76">
        <v>1194170</v>
      </c>
      <c r="I445" s="76">
        <v>1194170</v>
      </c>
      <c r="J445" s="76">
        <v>925000</v>
      </c>
      <c r="K445" s="76">
        <v>832500</v>
      </c>
      <c r="L445" s="76" t="s">
        <v>8</v>
      </c>
      <c r="M445" s="76">
        <v>0</v>
      </c>
      <c r="N445" s="76">
        <v>0</v>
      </c>
    </row>
    <row r="446" spans="1:14" x14ac:dyDescent="0.25">
      <c r="A446" t="s">
        <v>850</v>
      </c>
      <c r="B446" s="27">
        <f t="shared" si="24"/>
        <v>7</v>
      </c>
      <c r="C446" s="27" t="str">
        <f t="shared" si="25"/>
        <v>Julien</v>
      </c>
      <c r="D446" s="27" t="str">
        <f t="shared" si="26"/>
        <v>Nantel</v>
      </c>
      <c r="E446" s="27" t="str">
        <f t="shared" si="27"/>
        <v>Julien Nantel</v>
      </c>
      <c r="F446" t="s">
        <v>949</v>
      </c>
      <c r="G446" t="s">
        <v>70</v>
      </c>
      <c r="H446" s="76">
        <v>680000</v>
      </c>
      <c r="I446" s="76">
        <v>0</v>
      </c>
      <c r="J446" s="76">
        <v>705000</v>
      </c>
      <c r="K446" s="76" t="s">
        <v>8</v>
      </c>
      <c r="L446" s="76">
        <v>0</v>
      </c>
      <c r="M446" s="76">
        <v>0</v>
      </c>
      <c r="N446" s="76">
        <v>0</v>
      </c>
    </row>
    <row r="447" spans="1:14" x14ac:dyDescent="0.25">
      <c r="A447" t="s">
        <v>627</v>
      </c>
      <c r="B447" s="27">
        <f t="shared" si="24"/>
        <v>7</v>
      </c>
      <c r="C447" s="27" t="str">
        <f t="shared" si="25"/>
        <v>Julius</v>
      </c>
      <c r="D447" s="27" t="str">
        <f t="shared" si="26"/>
        <v>Bergman</v>
      </c>
      <c r="E447" s="27" t="str">
        <f t="shared" si="27"/>
        <v>Julius Bergman</v>
      </c>
      <c r="F447" t="s">
        <v>945</v>
      </c>
      <c r="G447" t="s">
        <v>79</v>
      </c>
      <c r="H447" s="76">
        <v>863333</v>
      </c>
      <c r="I447" s="76">
        <v>0</v>
      </c>
      <c r="J447" s="76">
        <v>750000</v>
      </c>
      <c r="K447" s="76" t="s">
        <v>8</v>
      </c>
      <c r="L447" s="76">
        <v>0</v>
      </c>
      <c r="M447" s="76">
        <v>0</v>
      </c>
      <c r="N447" s="76">
        <v>0</v>
      </c>
    </row>
    <row r="448" spans="1:14" x14ac:dyDescent="0.25">
      <c r="A448" t="s">
        <v>536</v>
      </c>
      <c r="B448" s="27">
        <f t="shared" si="24"/>
        <v>7</v>
      </c>
      <c r="C448" s="27" t="str">
        <f t="shared" si="25"/>
        <v>Julius</v>
      </c>
      <c r="D448" s="27" t="str">
        <f t="shared" si="26"/>
        <v>Honka</v>
      </c>
      <c r="E448" s="27" t="str">
        <f t="shared" si="27"/>
        <v>Julius Honka</v>
      </c>
      <c r="F448" t="s">
        <v>931</v>
      </c>
      <c r="G448" t="s">
        <v>324</v>
      </c>
      <c r="H448" s="76">
        <v>1363330</v>
      </c>
      <c r="I448" s="76">
        <v>0</v>
      </c>
      <c r="J448" s="76">
        <v>832500</v>
      </c>
      <c r="K448" s="76" t="s">
        <v>8</v>
      </c>
      <c r="L448" s="76">
        <v>0</v>
      </c>
      <c r="M448" s="76">
        <v>0</v>
      </c>
      <c r="N448" s="76">
        <v>0</v>
      </c>
    </row>
    <row r="449" spans="1:14" x14ac:dyDescent="0.25">
      <c r="A449" t="s">
        <v>650</v>
      </c>
      <c r="B449" s="27">
        <f t="shared" si="24"/>
        <v>7</v>
      </c>
      <c r="C449" s="27" t="str">
        <f t="shared" si="25"/>
        <v>Julius</v>
      </c>
      <c r="D449" s="27" t="str">
        <f t="shared" si="26"/>
        <v>Nattinen</v>
      </c>
      <c r="E449" s="27" t="str">
        <f t="shared" si="27"/>
        <v>Julius Nattinen</v>
      </c>
      <c r="F449" t="s">
        <v>933</v>
      </c>
      <c r="G449" t="s">
        <v>70</v>
      </c>
      <c r="H449" s="76">
        <v>863333</v>
      </c>
      <c r="I449" s="76">
        <v>863333</v>
      </c>
      <c r="J449" s="76">
        <v>675000</v>
      </c>
      <c r="K449" s="76">
        <v>775000</v>
      </c>
      <c r="L449" s="76" t="s">
        <v>8</v>
      </c>
      <c r="M449" s="76">
        <v>0</v>
      </c>
      <c r="N449" s="76">
        <v>0</v>
      </c>
    </row>
    <row r="450" spans="1:14" x14ac:dyDescent="0.25">
      <c r="A450" t="s">
        <v>1012</v>
      </c>
      <c r="B450" s="27">
        <f t="shared" si="24"/>
        <v>7</v>
      </c>
      <c r="C450" s="27" t="str">
        <f t="shared" si="25"/>
        <v>Justin</v>
      </c>
      <c r="D450" s="27" t="str">
        <f t="shared" si="26"/>
        <v>Abdelkader</v>
      </c>
      <c r="E450" s="27" t="str">
        <f t="shared" si="27"/>
        <v>Justin Abdelkader</v>
      </c>
      <c r="F450" t="s">
        <v>951</v>
      </c>
      <c r="G450" t="s">
        <v>90</v>
      </c>
      <c r="H450" s="76">
        <v>4250000</v>
      </c>
      <c r="I450" s="76">
        <v>4250000</v>
      </c>
      <c r="J450" s="76">
        <v>5000000</v>
      </c>
      <c r="K450" s="76">
        <v>4750000</v>
      </c>
      <c r="L450" s="76">
        <v>3500000</v>
      </c>
      <c r="M450" s="76">
        <v>3000000</v>
      </c>
      <c r="N450" s="76">
        <v>3000000</v>
      </c>
    </row>
    <row r="451" spans="1:14" x14ac:dyDescent="0.25">
      <c r="A451" t="s">
        <v>515</v>
      </c>
      <c r="B451" s="27">
        <f t="shared" ref="B451:B514" si="28">SEARCH(" ",A451,1)</f>
        <v>7</v>
      </c>
      <c r="C451" s="27" t="str">
        <f t="shared" ref="C451:C514" si="29">LEFT(A451,B451-1)</f>
        <v>Justin</v>
      </c>
      <c r="D451" s="27" t="str">
        <f t="shared" ref="D451:D514" si="30">MID(A451,B451+1,LEN(A451)-B451)</f>
        <v>Braun</v>
      </c>
      <c r="E451" s="27" t="str">
        <f t="shared" ref="E451:E514" si="31">C451&amp;" "&amp;D451</f>
        <v>Justin Braun</v>
      </c>
      <c r="F451" t="s">
        <v>938</v>
      </c>
      <c r="G451" t="s">
        <v>324</v>
      </c>
      <c r="H451" s="76">
        <v>3800000</v>
      </c>
      <c r="I451" s="76">
        <v>3800000</v>
      </c>
      <c r="J451" s="76">
        <v>3800000</v>
      </c>
      <c r="K451" s="76">
        <v>3800000</v>
      </c>
      <c r="L451" s="76" t="s">
        <v>7</v>
      </c>
      <c r="M451" s="76">
        <v>0</v>
      </c>
      <c r="N451" s="76">
        <v>0</v>
      </c>
    </row>
    <row r="452" spans="1:14" x14ac:dyDescent="0.25">
      <c r="A452" t="s">
        <v>547</v>
      </c>
      <c r="B452" s="27">
        <f t="shared" si="28"/>
        <v>7</v>
      </c>
      <c r="C452" s="27" t="str">
        <f t="shared" si="29"/>
        <v>Justin</v>
      </c>
      <c r="D452" s="27" t="str">
        <f t="shared" si="30"/>
        <v>Dowling</v>
      </c>
      <c r="E452" s="27" t="str">
        <f t="shared" si="31"/>
        <v>Justin Dowling</v>
      </c>
      <c r="F452" t="s">
        <v>931</v>
      </c>
      <c r="G452" t="s">
        <v>70</v>
      </c>
      <c r="H452" s="76">
        <v>650000</v>
      </c>
      <c r="I452" s="76">
        <v>0</v>
      </c>
      <c r="J452" s="76">
        <v>650000</v>
      </c>
      <c r="K452" s="76" t="s">
        <v>7</v>
      </c>
      <c r="L452" s="76">
        <v>0</v>
      </c>
      <c r="M452" s="76">
        <v>0</v>
      </c>
      <c r="N452" s="76">
        <v>0</v>
      </c>
    </row>
    <row r="453" spans="1:14" x14ac:dyDescent="0.25">
      <c r="A453" t="s">
        <v>192</v>
      </c>
      <c r="B453" s="27">
        <f t="shared" si="28"/>
        <v>7</v>
      </c>
      <c r="C453" s="27" t="str">
        <f t="shared" si="29"/>
        <v>Justin</v>
      </c>
      <c r="D453" s="27" t="str">
        <f t="shared" si="30"/>
        <v>Faulk</v>
      </c>
      <c r="E453" s="27" t="str">
        <f t="shared" si="31"/>
        <v>Justin Faulk</v>
      </c>
      <c r="F453" t="s">
        <v>952</v>
      </c>
      <c r="G453" t="s">
        <v>324</v>
      </c>
      <c r="H453" s="76">
        <v>4833330</v>
      </c>
      <c r="I453" s="76">
        <v>4833330</v>
      </c>
      <c r="J453" s="76">
        <v>6000000</v>
      </c>
      <c r="K453" s="76">
        <v>6000000</v>
      </c>
      <c r="L453" s="76" t="s">
        <v>7</v>
      </c>
      <c r="M453" s="76">
        <v>0</v>
      </c>
      <c r="N453" s="76">
        <v>0</v>
      </c>
    </row>
    <row r="454" spans="1:14" x14ac:dyDescent="0.25">
      <c r="A454" t="s">
        <v>703</v>
      </c>
      <c r="B454" s="27">
        <f t="shared" si="28"/>
        <v>7</v>
      </c>
      <c r="C454" s="27" t="str">
        <f t="shared" si="29"/>
        <v>Justin</v>
      </c>
      <c r="D454" s="27" t="str">
        <f t="shared" si="30"/>
        <v>Kirkland</v>
      </c>
      <c r="E454" s="27" t="str">
        <f t="shared" si="31"/>
        <v>Justin Kirkland</v>
      </c>
      <c r="F454" t="s">
        <v>932</v>
      </c>
      <c r="G454" t="s">
        <v>90</v>
      </c>
      <c r="H454" s="76">
        <v>925000</v>
      </c>
      <c r="I454" s="76">
        <v>0</v>
      </c>
      <c r="J454" s="76">
        <v>742500</v>
      </c>
      <c r="K454" s="76" t="s">
        <v>8</v>
      </c>
      <c r="L454" s="76">
        <v>0</v>
      </c>
      <c r="M454" s="76">
        <v>0</v>
      </c>
      <c r="N454" s="76">
        <v>0</v>
      </c>
    </row>
    <row r="455" spans="1:14" x14ac:dyDescent="0.25">
      <c r="A455" t="s">
        <v>224</v>
      </c>
      <c r="B455" s="27">
        <f t="shared" si="28"/>
        <v>7</v>
      </c>
      <c r="C455" s="27" t="str">
        <f t="shared" si="29"/>
        <v>Justin</v>
      </c>
      <c r="D455" s="27" t="str">
        <f t="shared" si="30"/>
        <v>Schultz</v>
      </c>
      <c r="E455" s="27" t="str">
        <f t="shared" si="31"/>
        <v>Justin Schultz</v>
      </c>
      <c r="F455" t="s">
        <v>930</v>
      </c>
      <c r="G455" t="s">
        <v>324</v>
      </c>
      <c r="H455" s="76">
        <v>5500000</v>
      </c>
      <c r="I455" s="76">
        <v>5500000</v>
      </c>
      <c r="J455" s="76">
        <v>5000000</v>
      </c>
      <c r="K455" s="76">
        <v>6000000</v>
      </c>
      <c r="L455" s="76" t="s">
        <v>7</v>
      </c>
      <c r="M455" s="76">
        <v>0</v>
      </c>
      <c r="N455" s="76">
        <v>0</v>
      </c>
    </row>
    <row r="456" spans="1:14" x14ac:dyDescent="0.25">
      <c r="A456" t="s">
        <v>583</v>
      </c>
      <c r="B456" s="27">
        <f t="shared" si="28"/>
        <v>7</v>
      </c>
      <c r="C456" s="27" t="str">
        <f t="shared" si="29"/>
        <v>Justin</v>
      </c>
      <c r="D456" s="27" t="str">
        <f t="shared" si="30"/>
        <v>Scott</v>
      </c>
      <c r="E456" s="27" t="str">
        <f t="shared" si="31"/>
        <v>Justin Scott</v>
      </c>
      <c r="F456" t="s">
        <v>944</v>
      </c>
      <c r="G456" t="s">
        <v>70</v>
      </c>
      <c r="H456" s="76">
        <v>925000</v>
      </c>
      <c r="I456" s="76">
        <v>0</v>
      </c>
      <c r="J456" s="76">
        <v>842500</v>
      </c>
      <c r="K456" s="76" t="s">
        <v>8</v>
      </c>
      <c r="L456" s="76">
        <v>0</v>
      </c>
      <c r="M456" s="76">
        <v>0</v>
      </c>
      <c r="N456" s="76">
        <v>0</v>
      </c>
    </row>
    <row r="457" spans="1:14" x14ac:dyDescent="0.25">
      <c r="A457" t="s">
        <v>895</v>
      </c>
      <c r="B457" s="27">
        <f t="shared" si="28"/>
        <v>7</v>
      </c>
      <c r="C457" s="27" t="str">
        <f t="shared" si="29"/>
        <v>Justin</v>
      </c>
      <c r="D457" s="27" t="str">
        <f t="shared" si="30"/>
        <v>Williams</v>
      </c>
      <c r="E457" s="27" t="str">
        <f t="shared" si="31"/>
        <v>Justin Williams</v>
      </c>
      <c r="F457" t="s">
        <v>952</v>
      </c>
      <c r="G457" t="s">
        <v>85</v>
      </c>
      <c r="H457" s="76">
        <v>4500000</v>
      </c>
      <c r="I457" s="76">
        <v>0</v>
      </c>
      <c r="J457" s="76">
        <v>4000000</v>
      </c>
      <c r="K457" s="76" t="s">
        <v>7</v>
      </c>
      <c r="L457" s="76">
        <v>0</v>
      </c>
      <c r="M457" s="76">
        <v>0</v>
      </c>
      <c r="N457" s="76">
        <v>0</v>
      </c>
    </row>
    <row r="458" spans="1:14" x14ac:dyDescent="0.25">
      <c r="A458" t="s">
        <v>140</v>
      </c>
      <c r="B458" s="27">
        <f t="shared" si="28"/>
        <v>6</v>
      </c>
      <c r="C458" s="27" t="str">
        <f t="shared" si="29"/>
        <v>Juuso</v>
      </c>
      <c r="D458" s="27" t="str">
        <f t="shared" si="30"/>
        <v>Valimaki</v>
      </c>
      <c r="E458" s="27" t="str">
        <f t="shared" si="31"/>
        <v>Juuso Valimaki</v>
      </c>
      <c r="F458" t="s">
        <v>947</v>
      </c>
      <c r="G458" t="s">
        <v>79</v>
      </c>
      <c r="H458" s="76">
        <v>1350000</v>
      </c>
      <c r="I458" s="76">
        <v>1350000</v>
      </c>
      <c r="J458" s="76">
        <v>925000</v>
      </c>
      <c r="K458" s="76">
        <v>925000</v>
      </c>
      <c r="L458" s="76" t="s">
        <v>8</v>
      </c>
      <c r="M458" s="76">
        <v>0</v>
      </c>
      <c r="N458" s="76">
        <v>0</v>
      </c>
    </row>
    <row r="459" spans="1:14" x14ac:dyDescent="0.25">
      <c r="A459" t="s">
        <v>145</v>
      </c>
      <c r="B459" s="27">
        <f t="shared" si="28"/>
        <v>7</v>
      </c>
      <c r="C459" s="27" t="str">
        <f t="shared" si="29"/>
        <v>Kailer</v>
      </c>
      <c r="D459" s="27" t="str">
        <f t="shared" si="30"/>
        <v>Yamamoto</v>
      </c>
      <c r="E459" s="27" t="str">
        <f t="shared" si="31"/>
        <v>Kailer Yamamoto</v>
      </c>
      <c r="F459" t="s">
        <v>936</v>
      </c>
      <c r="G459" t="s">
        <v>85</v>
      </c>
      <c r="H459" s="76">
        <v>1155000</v>
      </c>
      <c r="I459" s="76">
        <v>1155000</v>
      </c>
      <c r="J459" s="76">
        <v>925000</v>
      </c>
      <c r="K459" s="76">
        <v>925000</v>
      </c>
      <c r="L459" s="76" t="s">
        <v>8</v>
      </c>
      <c r="M459" s="76">
        <v>0</v>
      </c>
      <c r="N459" s="76">
        <v>0</v>
      </c>
    </row>
    <row r="460" spans="1:14" x14ac:dyDescent="0.25">
      <c r="A460" t="s">
        <v>444</v>
      </c>
      <c r="B460" s="27">
        <f t="shared" si="28"/>
        <v>5</v>
      </c>
      <c r="C460" s="27" t="str">
        <f t="shared" si="29"/>
        <v>Kale</v>
      </c>
      <c r="D460" s="27" t="str">
        <f t="shared" si="30"/>
        <v>Clague</v>
      </c>
      <c r="E460" s="27" t="str">
        <f t="shared" si="31"/>
        <v>Kale Clague</v>
      </c>
      <c r="F460" t="s">
        <v>928</v>
      </c>
      <c r="G460" t="s">
        <v>79</v>
      </c>
      <c r="H460" s="76">
        <v>925000</v>
      </c>
      <c r="I460" s="76">
        <v>925000</v>
      </c>
      <c r="J460" s="76">
        <v>792500</v>
      </c>
      <c r="K460" s="76">
        <v>817500</v>
      </c>
      <c r="L460" s="76" t="s">
        <v>8</v>
      </c>
      <c r="M460" s="76">
        <v>0</v>
      </c>
      <c r="N460" s="76">
        <v>0</v>
      </c>
    </row>
    <row r="461" spans="1:14" x14ac:dyDescent="0.25">
      <c r="A461" t="s">
        <v>711</v>
      </c>
      <c r="B461" s="27">
        <f t="shared" si="28"/>
        <v>5</v>
      </c>
      <c r="C461" s="27" t="str">
        <f t="shared" si="29"/>
        <v>Karl</v>
      </c>
      <c r="D461" s="27" t="str">
        <f t="shared" si="30"/>
        <v>Alzner</v>
      </c>
      <c r="E461" s="27" t="str">
        <f t="shared" si="31"/>
        <v>Karl Alzner</v>
      </c>
      <c r="F461" t="s">
        <v>939</v>
      </c>
      <c r="G461" t="s">
        <v>325</v>
      </c>
      <c r="H461" s="76">
        <v>4625000</v>
      </c>
      <c r="I461" s="76">
        <v>4625000</v>
      </c>
      <c r="J461" s="76">
        <v>6000000</v>
      </c>
      <c r="K461" s="76">
        <v>4625000</v>
      </c>
      <c r="L461" s="76">
        <v>3000000</v>
      </c>
      <c r="M461" s="76">
        <v>3500000</v>
      </c>
      <c r="N461" s="76" t="s">
        <v>7</v>
      </c>
    </row>
    <row r="462" spans="1:14" x14ac:dyDescent="0.25">
      <c r="A462" t="s">
        <v>857</v>
      </c>
      <c r="B462" s="27">
        <f t="shared" si="28"/>
        <v>8</v>
      </c>
      <c r="C462" s="27" t="str">
        <f t="shared" si="29"/>
        <v>Kasperi</v>
      </c>
      <c r="D462" s="27" t="str">
        <f t="shared" si="30"/>
        <v>Kapanen</v>
      </c>
      <c r="E462" s="27" t="str">
        <f t="shared" si="31"/>
        <v>Kasperi Kapanen</v>
      </c>
      <c r="F462" t="s">
        <v>950</v>
      </c>
      <c r="G462" t="s">
        <v>85</v>
      </c>
      <c r="H462" s="76">
        <v>863333</v>
      </c>
      <c r="I462" s="76">
        <v>0</v>
      </c>
      <c r="J462" s="76">
        <v>832500</v>
      </c>
      <c r="K462" s="76" t="s">
        <v>8</v>
      </c>
      <c r="L462" s="76">
        <v>0</v>
      </c>
      <c r="M462" s="76">
        <v>0</v>
      </c>
      <c r="N462" s="76">
        <v>0</v>
      </c>
    </row>
    <row r="463" spans="1:14" x14ac:dyDescent="0.25">
      <c r="A463" t="s">
        <v>1061</v>
      </c>
      <c r="B463" s="27">
        <f t="shared" si="28"/>
        <v>7</v>
      </c>
      <c r="C463" s="27" t="str">
        <f t="shared" si="29"/>
        <v>Keaton</v>
      </c>
      <c r="D463" s="27" t="str">
        <f t="shared" si="30"/>
        <v>Middleton</v>
      </c>
      <c r="E463" s="27" t="str">
        <f t="shared" si="31"/>
        <v>Keaton Middleton</v>
      </c>
      <c r="F463" t="s">
        <v>938</v>
      </c>
      <c r="G463" t="s">
        <v>79</v>
      </c>
      <c r="H463" s="76">
        <v>735000</v>
      </c>
      <c r="I463" s="76">
        <v>735000</v>
      </c>
      <c r="J463" s="76">
        <v>720000</v>
      </c>
      <c r="K463" s="76">
        <v>770000</v>
      </c>
      <c r="L463" s="76" t="s">
        <v>8</v>
      </c>
      <c r="M463" s="76">
        <v>0</v>
      </c>
      <c r="N463" s="76">
        <v>0</v>
      </c>
    </row>
    <row r="464" spans="1:14" x14ac:dyDescent="0.25">
      <c r="A464" t="s">
        <v>645</v>
      </c>
      <c r="B464" s="27">
        <f t="shared" si="28"/>
        <v>7</v>
      </c>
      <c r="C464" s="27" t="str">
        <f t="shared" si="29"/>
        <v>Keaton</v>
      </c>
      <c r="D464" s="27" t="str">
        <f t="shared" si="30"/>
        <v>Thompson</v>
      </c>
      <c r="E464" s="27" t="str">
        <f t="shared" si="31"/>
        <v>Keaton Thompson</v>
      </c>
      <c r="F464" t="s">
        <v>933</v>
      </c>
      <c r="G464" t="s">
        <v>79</v>
      </c>
      <c r="H464" s="76">
        <v>925000</v>
      </c>
      <c r="I464" s="76">
        <v>0</v>
      </c>
      <c r="J464" s="76">
        <v>925000</v>
      </c>
      <c r="K464" s="76" t="s">
        <v>8</v>
      </c>
      <c r="L464" s="76">
        <v>0</v>
      </c>
      <c r="M464" s="76">
        <v>0</v>
      </c>
      <c r="N464" s="76">
        <v>0</v>
      </c>
    </row>
    <row r="465" spans="1:14" x14ac:dyDescent="0.25">
      <c r="A465" t="s">
        <v>739</v>
      </c>
      <c r="B465" s="27">
        <f t="shared" si="28"/>
        <v>7</v>
      </c>
      <c r="C465" s="27" t="str">
        <f t="shared" si="29"/>
        <v>Keegan</v>
      </c>
      <c r="D465" s="27" t="str">
        <f t="shared" si="30"/>
        <v>Kolesar</v>
      </c>
      <c r="E465" s="27" t="str">
        <f t="shared" si="31"/>
        <v>Keegan Kolesar</v>
      </c>
      <c r="F465" t="s">
        <v>957</v>
      </c>
      <c r="G465" t="s">
        <v>85</v>
      </c>
      <c r="H465" s="76">
        <v>894167</v>
      </c>
      <c r="I465" s="76">
        <v>0</v>
      </c>
      <c r="J465" s="76">
        <v>715000</v>
      </c>
      <c r="K465" s="76" t="s">
        <v>8</v>
      </c>
      <c r="L465" s="76">
        <v>0</v>
      </c>
      <c r="M465" s="76">
        <v>0</v>
      </c>
      <c r="N465" s="76">
        <v>0</v>
      </c>
    </row>
    <row r="466" spans="1:14" x14ac:dyDescent="0.25">
      <c r="A466" t="s">
        <v>881</v>
      </c>
      <c r="B466" s="27">
        <f t="shared" si="28"/>
        <v>6</v>
      </c>
      <c r="C466" s="27" t="str">
        <f t="shared" si="29"/>
        <v>Keith</v>
      </c>
      <c r="D466" s="27" t="str">
        <f t="shared" si="30"/>
        <v>Kinkaid</v>
      </c>
      <c r="E466" s="27" t="str">
        <f t="shared" si="31"/>
        <v>Keith Kinkaid</v>
      </c>
      <c r="F466" t="s">
        <v>954</v>
      </c>
      <c r="G466" t="s">
        <v>121</v>
      </c>
      <c r="H466" s="76">
        <v>1250000</v>
      </c>
      <c r="I466" s="76">
        <v>0</v>
      </c>
      <c r="J466" s="76">
        <v>1300000</v>
      </c>
      <c r="K466" s="76" t="s">
        <v>7</v>
      </c>
      <c r="L466" s="76">
        <v>0</v>
      </c>
      <c r="M466" s="76">
        <v>0</v>
      </c>
      <c r="N466" s="76">
        <v>0</v>
      </c>
    </row>
    <row r="467" spans="1:14" x14ac:dyDescent="0.25">
      <c r="A467" t="s">
        <v>419</v>
      </c>
      <c r="B467" s="27">
        <f t="shared" si="28"/>
        <v>6</v>
      </c>
      <c r="C467" s="27" t="str">
        <f t="shared" si="29"/>
        <v>Keith</v>
      </c>
      <c r="D467" s="27" t="str">
        <f t="shared" si="30"/>
        <v>Yandle</v>
      </c>
      <c r="E467" s="27" t="str">
        <f t="shared" si="31"/>
        <v>Keith Yandle</v>
      </c>
      <c r="F467" t="s">
        <v>943</v>
      </c>
      <c r="G467" t="s">
        <v>325</v>
      </c>
      <c r="H467" s="76">
        <v>6350000</v>
      </c>
      <c r="I467" s="76">
        <v>6350000</v>
      </c>
      <c r="J467" s="76">
        <v>7500000</v>
      </c>
      <c r="K467" s="76">
        <v>5750000</v>
      </c>
      <c r="L467" s="76">
        <v>5750000</v>
      </c>
      <c r="M467" s="76">
        <v>5250000</v>
      </c>
      <c r="N467" s="76">
        <v>5200000</v>
      </c>
    </row>
    <row r="468" spans="1:14" x14ac:dyDescent="0.25">
      <c r="A468" t="s">
        <v>481</v>
      </c>
      <c r="B468" s="27">
        <f t="shared" si="28"/>
        <v>6</v>
      </c>
      <c r="C468" s="27" t="str">
        <f t="shared" si="29"/>
        <v>Kevan</v>
      </c>
      <c r="D468" s="27" t="str">
        <f t="shared" si="30"/>
        <v>Miller</v>
      </c>
      <c r="E468" s="27" t="str">
        <f t="shared" si="31"/>
        <v>Kevan Miller</v>
      </c>
      <c r="F468" t="s">
        <v>946</v>
      </c>
      <c r="G468" t="s">
        <v>324</v>
      </c>
      <c r="H468" s="76">
        <v>2500000</v>
      </c>
      <c r="I468" s="76">
        <v>2500000</v>
      </c>
      <c r="J468" s="76">
        <v>2500000</v>
      </c>
      <c r="K468" s="76">
        <v>2500000</v>
      </c>
      <c r="L468" s="76" t="s">
        <v>7</v>
      </c>
      <c r="M468" s="76">
        <v>0</v>
      </c>
      <c r="N468" s="76">
        <v>0</v>
      </c>
    </row>
    <row r="469" spans="1:14" x14ac:dyDescent="0.25">
      <c r="A469" t="s">
        <v>205</v>
      </c>
      <c r="B469" s="27">
        <f t="shared" si="28"/>
        <v>6</v>
      </c>
      <c r="C469" s="27" t="str">
        <f t="shared" si="29"/>
        <v>Kevin</v>
      </c>
      <c r="D469" s="27" t="str">
        <f t="shared" si="30"/>
        <v>Fiala</v>
      </c>
      <c r="E469" s="27" t="str">
        <f t="shared" si="31"/>
        <v>Kevin Fiala</v>
      </c>
      <c r="F469" t="s">
        <v>932</v>
      </c>
      <c r="G469" t="s">
        <v>90</v>
      </c>
      <c r="H469" s="76">
        <v>1363330</v>
      </c>
      <c r="I469" s="76">
        <v>0</v>
      </c>
      <c r="J469" s="76">
        <v>832500</v>
      </c>
      <c r="K469" s="76" t="s">
        <v>8</v>
      </c>
      <c r="L469" s="76">
        <v>0</v>
      </c>
      <c r="M469" s="76">
        <v>0</v>
      </c>
      <c r="N469" s="76">
        <v>0</v>
      </c>
    </row>
    <row r="470" spans="1:14" x14ac:dyDescent="0.25">
      <c r="A470" t="s">
        <v>513</v>
      </c>
      <c r="B470" s="27">
        <f t="shared" si="28"/>
        <v>6</v>
      </c>
      <c r="C470" s="27" t="str">
        <f t="shared" si="29"/>
        <v>Kevin</v>
      </c>
      <c r="D470" s="27" t="str">
        <f t="shared" si="30"/>
        <v>Labanc</v>
      </c>
      <c r="E470" s="27" t="str">
        <f t="shared" si="31"/>
        <v>Kevin Labanc</v>
      </c>
      <c r="F470" t="s">
        <v>938</v>
      </c>
      <c r="G470" t="s">
        <v>85</v>
      </c>
      <c r="H470" s="76">
        <v>925000</v>
      </c>
      <c r="I470" s="76">
        <v>0</v>
      </c>
      <c r="J470" s="76">
        <v>742500</v>
      </c>
      <c r="K470" s="76" t="s">
        <v>8</v>
      </c>
      <c r="L470" s="76">
        <v>0</v>
      </c>
      <c r="M470" s="76">
        <v>0</v>
      </c>
      <c r="N470" s="76">
        <v>0</v>
      </c>
    </row>
    <row r="471" spans="1:14" x14ac:dyDescent="0.25">
      <c r="A471" t="s">
        <v>678</v>
      </c>
      <c r="B471" s="27">
        <f t="shared" si="28"/>
        <v>6</v>
      </c>
      <c r="C471" s="27" t="str">
        <f t="shared" si="29"/>
        <v>Kevin</v>
      </c>
      <c r="D471" s="27" t="str">
        <f t="shared" si="30"/>
        <v>Porter</v>
      </c>
      <c r="E471" s="27" t="str">
        <f t="shared" si="31"/>
        <v>Kevin Porter</v>
      </c>
      <c r="F471" t="s">
        <v>955</v>
      </c>
      <c r="G471" t="s">
        <v>70</v>
      </c>
      <c r="H471" s="76">
        <v>650000</v>
      </c>
      <c r="I471" s="76">
        <v>0</v>
      </c>
      <c r="J471" s="76">
        <v>650000</v>
      </c>
      <c r="K471" s="76" t="s">
        <v>7</v>
      </c>
      <c r="L471" s="76">
        <v>0</v>
      </c>
      <c r="M471" s="76">
        <v>0</v>
      </c>
      <c r="N471" s="76">
        <v>0</v>
      </c>
    </row>
    <row r="472" spans="1:14" x14ac:dyDescent="0.25">
      <c r="A472" t="s">
        <v>237</v>
      </c>
      <c r="B472" s="27">
        <f t="shared" si="28"/>
        <v>6</v>
      </c>
      <c r="C472" s="27" t="str">
        <f t="shared" si="29"/>
        <v>Kevin</v>
      </c>
      <c r="D472" s="27" t="str">
        <f t="shared" si="30"/>
        <v>Shattenkirk</v>
      </c>
      <c r="E472" s="27" t="str">
        <f t="shared" si="31"/>
        <v>Kevin Shattenkirk</v>
      </c>
      <c r="F472" t="s">
        <v>934</v>
      </c>
      <c r="G472" t="s">
        <v>324</v>
      </c>
      <c r="H472" s="76">
        <v>6650000</v>
      </c>
      <c r="I472" s="76">
        <v>6650000</v>
      </c>
      <c r="J472" s="76">
        <v>8000000</v>
      </c>
      <c r="K472" s="76">
        <v>6600000</v>
      </c>
      <c r="L472" s="76">
        <v>4000000</v>
      </c>
      <c r="M472" s="76" t="s">
        <v>7</v>
      </c>
      <c r="N472" s="76">
        <v>0</v>
      </c>
    </row>
    <row r="473" spans="1:14" x14ac:dyDescent="0.25">
      <c r="A473" t="s">
        <v>580</v>
      </c>
      <c r="B473" s="27">
        <f t="shared" si="28"/>
        <v>6</v>
      </c>
      <c r="C473" s="27" t="str">
        <f t="shared" si="29"/>
        <v>Kevin</v>
      </c>
      <c r="D473" s="27" t="str">
        <f t="shared" si="30"/>
        <v>Stenlund</v>
      </c>
      <c r="E473" s="27" t="str">
        <f t="shared" si="31"/>
        <v>Kevin Stenlund</v>
      </c>
      <c r="F473" t="s">
        <v>944</v>
      </c>
      <c r="G473" t="s">
        <v>70</v>
      </c>
      <c r="H473" s="76">
        <v>925000</v>
      </c>
      <c r="I473" s="76">
        <v>925000</v>
      </c>
      <c r="J473" s="76">
        <v>925000</v>
      </c>
      <c r="K473" s="76">
        <v>925000</v>
      </c>
      <c r="L473" s="76" t="s">
        <v>8</v>
      </c>
      <c r="M473" s="76">
        <v>0</v>
      </c>
      <c r="N473" s="76">
        <v>0</v>
      </c>
    </row>
    <row r="474" spans="1:14" x14ac:dyDescent="0.25">
      <c r="A474" t="s">
        <v>830</v>
      </c>
      <c r="B474" s="27">
        <f t="shared" si="28"/>
        <v>8</v>
      </c>
      <c r="C474" s="27" t="str">
        <f t="shared" si="29"/>
        <v>Kieffer</v>
      </c>
      <c r="D474" s="27" t="str">
        <f t="shared" si="30"/>
        <v>Bellows</v>
      </c>
      <c r="E474" s="27" t="str">
        <f t="shared" si="31"/>
        <v>Kieffer Bellows</v>
      </c>
      <c r="F474" t="s">
        <v>956</v>
      </c>
      <c r="G474" t="s">
        <v>90</v>
      </c>
      <c r="H474" s="76">
        <v>1137500</v>
      </c>
      <c r="I474" s="76">
        <v>1137500</v>
      </c>
      <c r="J474" s="76">
        <v>925000</v>
      </c>
      <c r="K474" s="76">
        <v>925000</v>
      </c>
      <c r="L474" s="76" t="s">
        <v>8</v>
      </c>
      <c r="M474" s="76">
        <v>0</v>
      </c>
      <c r="N474" s="76">
        <v>0</v>
      </c>
    </row>
    <row r="475" spans="1:14" x14ac:dyDescent="0.25">
      <c r="A475" t="s">
        <v>149</v>
      </c>
      <c r="B475" s="27">
        <f t="shared" si="28"/>
        <v>5</v>
      </c>
      <c r="C475" s="27" t="str">
        <f t="shared" si="29"/>
        <v>Klim</v>
      </c>
      <c r="D475" s="27" t="str">
        <f t="shared" si="30"/>
        <v>Kostin</v>
      </c>
      <c r="E475" s="27" t="str">
        <f t="shared" si="31"/>
        <v>Klim Kostin</v>
      </c>
      <c r="F475" t="s">
        <v>942</v>
      </c>
      <c r="G475" t="s">
        <v>90</v>
      </c>
      <c r="H475" s="76">
        <v>1137500</v>
      </c>
      <c r="I475" s="76">
        <v>1137500</v>
      </c>
      <c r="J475" s="76">
        <v>925000</v>
      </c>
      <c r="K475" s="76">
        <v>925000</v>
      </c>
      <c r="L475" s="76" t="s">
        <v>8</v>
      </c>
      <c r="M475" s="76">
        <v>0</v>
      </c>
      <c r="N475" s="76">
        <v>0</v>
      </c>
    </row>
    <row r="476" spans="1:14" x14ac:dyDescent="0.25">
      <c r="A476" t="s">
        <v>589</v>
      </c>
      <c r="B476" s="27">
        <f t="shared" si="28"/>
        <v>5</v>
      </c>
      <c r="C476" s="27" t="str">
        <f t="shared" si="29"/>
        <v>Kole</v>
      </c>
      <c r="D476" s="27" t="str">
        <f t="shared" si="30"/>
        <v>Sherwood</v>
      </c>
      <c r="E476" s="27" t="str">
        <f t="shared" si="31"/>
        <v>Kole Sherwood</v>
      </c>
      <c r="F476" t="s">
        <v>944</v>
      </c>
      <c r="G476" t="s">
        <v>85</v>
      </c>
      <c r="H476" s="76">
        <v>805000</v>
      </c>
      <c r="I476" s="76">
        <v>0</v>
      </c>
      <c r="J476" s="76">
        <v>700000</v>
      </c>
      <c r="K476" s="76" t="s">
        <v>8</v>
      </c>
      <c r="L476" s="76">
        <v>0</v>
      </c>
      <c r="M476" s="76">
        <v>0</v>
      </c>
      <c r="N476" s="76">
        <v>0</v>
      </c>
    </row>
    <row r="477" spans="1:14" x14ac:dyDescent="0.25">
      <c r="A477" t="s">
        <v>638</v>
      </c>
      <c r="B477" s="27">
        <f t="shared" si="28"/>
        <v>10</v>
      </c>
      <c r="C477" s="27" t="str">
        <f t="shared" si="29"/>
        <v>Korbinian</v>
      </c>
      <c r="D477" s="27" t="str">
        <f t="shared" si="30"/>
        <v>Holzer</v>
      </c>
      <c r="E477" s="27" t="str">
        <f t="shared" si="31"/>
        <v>Korbinian Holzer</v>
      </c>
      <c r="F477" t="s">
        <v>933</v>
      </c>
      <c r="G477" t="s">
        <v>324</v>
      </c>
      <c r="H477" s="76">
        <v>900000</v>
      </c>
      <c r="I477" s="76">
        <v>0</v>
      </c>
      <c r="J477" s="76">
        <v>900000</v>
      </c>
      <c r="K477" s="76" t="s">
        <v>7</v>
      </c>
      <c r="L477" s="76">
        <v>0</v>
      </c>
      <c r="M477" s="76">
        <v>0</v>
      </c>
      <c r="N477" s="76">
        <v>0</v>
      </c>
    </row>
    <row r="478" spans="1:14" x14ac:dyDescent="0.25">
      <c r="A478" t="s">
        <v>389</v>
      </c>
      <c r="B478" s="27">
        <f t="shared" si="28"/>
        <v>5</v>
      </c>
      <c r="C478" s="27" t="str">
        <f t="shared" si="29"/>
        <v>Kris</v>
      </c>
      <c r="D478" s="27" t="str">
        <f t="shared" si="30"/>
        <v>Bindulis</v>
      </c>
      <c r="E478" s="27" t="str">
        <f t="shared" si="31"/>
        <v>Kris Bindulis</v>
      </c>
      <c r="F478" t="s">
        <v>929</v>
      </c>
      <c r="G478" t="s">
        <v>79</v>
      </c>
      <c r="H478" s="76">
        <v>925000</v>
      </c>
      <c r="I478" s="76">
        <v>925000</v>
      </c>
      <c r="J478" s="76">
        <v>792500</v>
      </c>
      <c r="K478" s="76">
        <v>842500</v>
      </c>
      <c r="L478" s="76" t="s">
        <v>8</v>
      </c>
      <c r="M478" s="76">
        <v>0</v>
      </c>
      <c r="N478" s="76">
        <v>0</v>
      </c>
    </row>
    <row r="479" spans="1:14" x14ac:dyDescent="0.25">
      <c r="A479" t="s">
        <v>969</v>
      </c>
      <c r="B479" s="27">
        <f t="shared" si="28"/>
        <v>5</v>
      </c>
      <c r="C479" s="27" t="str">
        <f t="shared" si="29"/>
        <v>Kris</v>
      </c>
      <c r="D479" s="27" t="str">
        <f t="shared" si="30"/>
        <v>Letang</v>
      </c>
      <c r="E479" s="27" t="str">
        <f t="shared" si="31"/>
        <v>Kris Letang</v>
      </c>
      <c r="F479" t="s">
        <v>930</v>
      </c>
      <c r="G479" t="s">
        <v>324</v>
      </c>
      <c r="H479" s="76">
        <v>7250000</v>
      </c>
      <c r="I479" s="76">
        <v>7250000</v>
      </c>
      <c r="J479" s="76">
        <v>7250000</v>
      </c>
      <c r="K479" s="76">
        <v>7250000</v>
      </c>
      <c r="L479" s="76">
        <v>7250000</v>
      </c>
      <c r="M479" s="76">
        <v>7250000</v>
      </c>
      <c r="N479" s="76" t="s">
        <v>7</v>
      </c>
    </row>
    <row r="480" spans="1:14" x14ac:dyDescent="0.25">
      <c r="A480" t="s">
        <v>497</v>
      </c>
      <c r="B480" s="27">
        <f t="shared" si="28"/>
        <v>5</v>
      </c>
      <c r="C480" s="27" t="str">
        <f t="shared" si="29"/>
        <v>Kris</v>
      </c>
      <c r="D480" s="27" t="str">
        <f t="shared" si="30"/>
        <v>Russell</v>
      </c>
      <c r="E480" s="27" t="str">
        <f t="shared" si="31"/>
        <v>Kris Russell</v>
      </c>
      <c r="F480" t="s">
        <v>936</v>
      </c>
      <c r="G480" t="s">
        <v>325</v>
      </c>
      <c r="H480" s="76">
        <v>4000000</v>
      </c>
      <c r="I480" s="76">
        <v>4000000</v>
      </c>
      <c r="J480" s="76">
        <v>4500000</v>
      </c>
      <c r="K480" s="76">
        <v>4000000</v>
      </c>
      <c r="L480" s="76">
        <v>2500000</v>
      </c>
      <c r="M480" s="76" t="s">
        <v>7</v>
      </c>
      <c r="N480" s="76">
        <v>0</v>
      </c>
    </row>
    <row r="481" spans="1:14" x14ac:dyDescent="0.25">
      <c r="A481" t="s">
        <v>778</v>
      </c>
      <c r="B481" s="27">
        <f t="shared" si="28"/>
        <v>5</v>
      </c>
      <c r="C481" s="27" t="str">
        <f t="shared" si="29"/>
        <v>Kyle</v>
      </c>
      <c r="D481" s="27" t="str">
        <f t="shared" si="30"/>
        <v>Capobianco</v>
      </c>
      <c r="E481" s="27" t="str">
        <f t="shared" si="31"/>
        <v>Kyle Capobianco</v>
      </c>
      <c r="F481" t="s">
        <v>948</v>
      </c>
      <c r="G481" t="s">
        <v>79</v>
      </c>
      <c r="H481" s="76">
        <v>894167</v>
      </c>
      <c r="I481" s="76">
        <v>894167</v>
      </c>
      <c r="J481" s="76">
        <v>767500</v>
      </c>
      <c r="K481" s="76">
        <v>725000</v>
      </c>
      <c r="L481" s="76" t="s">
        <v>8</v>
      </c>
      <c r="M481" s="76">
        <v>0</v>
      </c>
      <c r="N481" s="76">
        <v>0</v>
      </c>
    </row>
    <row r="482" spans="1:14" x14ac:dyDescent="0.25">
      <c r="A482" t="s">
        <v>434</v>
      </c>
      <c r="B482" s="27">
        <f t="shared" si="28"/>
        <v>5</v>
      </c>
      <c r="C482" s="27" t="str">
        <f t="shared" si="29"/>
        <v>Kyle</v>
      </c>
      <c r="D482" s="27" t="str">
        <f t="shared" si="30"/>
        <v>Clifford</v>
      </c>
      <c r="E482" s="27" t="str">
        <f t="shared" si="31"/>
        <v>Kyle Clifford</v>
      </c>
      <c r="F482" t="s">
        <v>928</v>
      </c>
      <c r="G482" t="s">
        <v>90</v>
      </c>
      <c r="H482" s="76">
        <v>1600000</v>
      </c>
      <c r="I482" s="76">
        <v>1600000</v>
      </c>
      <c r="J482" s="76">
        <v>1800000</v>
      </c>
      <c r="K482" s="76">
        <v>1900000</v>
      </c>
      <c r="L482" s="76" t="s">
        <v>7</v>
      </c>
      <c r="M482" s="76">
        <v>0</v>
      </c>
      <c r="N482" s="76">
        <v>0</v>
      </c>
    </row>
    <row r="483" spans="1:14" x14ac:dyDescent="0.25">
      <c r="A483" t="s">
        <v>789</v>
      </c>
      <c r="B483" s="27">
        <f t="shared" si="28"/>
        <v>5</v>
      </c>
      <c r="C483" s="27" t="str">
        <f t="shared" si="29"/>
        <v>Kyle</v>
      </c>
      <c r="D483" s="27" t="str">
        <f t="shared" si="30"/>
        <v>Connor</v>
      </c>
      <c r="E483" s="27" t="str">
        <f t="shared" si="31"/>
        <v>Kyle Connor</v>
      </c>
      <c r="F483" t="s">
        <v>940</v>
      </c>
      <c r="G483" t="s">
        <v>90</v>
      </c>
      <c r="H483" s="76">
        <v>1775000</v>
      </c>
      <c r="I483" s="76">
        <v>0</v>
      </c>
      <c r="J483" s="76">
        <v>925000</v>
      </c>
      <c r="K483" s="76" t="s">
        <v>8</v>
      </c>
      <c r="L483" s="76">
        <v>0</v>
      </c>
      <c r="M483" s="76">
        <v>0</v>
      </c>
      <c r="N483" s="76">
        <v>0</v>
      </c>
    </row>
    <row r="484" spans="1:14" x14ac:dyDescent="0.25">
      <c r="A484" t="s">
        <v>675</v>
      </c>
      <c r="B484" s="27">
        <f t="shared" si="28"/>
        <v>5</v>
      </c>
      <c r="C484" s="27" t="str">
        <f t="shared" si="29"/>
        <v>Kyle</v>
      </c>
      <c r="D484" s="27" t="str">
        <f t="shared" si="30"/>
        <v>Criscuolo</v>
      </c>
      <c r="E484" s="27" t="str">
        <f t="shared" si="31"/>
        <v>Kyle Criscuolo</v>
      </c>
      <c r="F484" t="s">
        <v>955</v>
      </c>
      <c r="G484" t="s">
        <v>70</v>
      </c>
      <c r="H484" s="76">
        <v>650000</v>
      </c>
      <c r="I484" s="76">
        <v>0</v>
      </c>
      <c r="J484" s="76">
        <v>650000</v>
      </c>
      <c r="K484" s="76" t="s">
        <v>7</v>
      </c>
      <c r="L484" s="76">
        <v>0</v>
      </c>
      <c r="M484" s="76">
        <v>0</v>
      </c>
      <c r="N484" s="76">
        <v>0</v>
      </c>
    </row>
    <row r="485" spans="1:14" x14ac:dyDescent="0.25">
      <c r="A485" t="s">
        <v>981</v>
      </c>
      <c r="B485" s="27">
        <f t="shared" si="28"/>
        <v>5</v>
      </c>
      <c r="C485" s="27" t="str">
        <f t="shared" si="29"/>
        <v>Kyle</v>
      </c>
      <c r="D485" s="27" t="str">
        <f t="shared" si="30"/>
        <v>Okposo</v>
      </c>
      <c r="E485" s="27" t="str">
        <f t="shared" si="31"/>
        <v>Kyle Okposo</v>
      </c>
      <c r="F485" t="s">
        <v>955</v>
      </c>
      <c r="G485" t="s">
        <v>85</v>
      </c>
      <c r="H485" s="76">
        <v>6000000</v>
      </c>
      <c r="I485" s="76">
        <v>6000000</v>
      </c>
      <c r="J485" s="76">
        <v>6000000</v>
      </c>
      <c r="K485" s="76">
        <v>6000000</v>
      </c>
      <c r="L485" s="76">
        <v>6000000</v>
      </c>
      <c r="M485" s="76">
        <v>4000000</v>
      </c>
      <c r="N485" s="76">
        <v>4000000</v>
      </c>
    </row>
    <row r="486" spans="1:14" x14ac:dyDescent="0.25">
      <c r="A486" t="s">
        <v>231</v>
      </c>
      <c r="B486" s="27">
        <f t="shared" si="28"/>
        <v>5</v>
      </c>
      <c r="C486" s="27" t="str">
        <f t="shared" si="29"/>
        <v>Kyle</v>
      </c>
      <c r="D486" s="27" t="str">
        <f t="shared" si="30"/>
        <v>Palmieri</v>
      </c>
      <c r="E486" s="27" t="str">
        <f t="shared" si="31"/>
        <v>Kyle Palmieri</v>
      </c>
      <c r="F486" t="s">
        <v>954</v>
      </c>
      <c r="G486" t="s">
        <v>85</v>
      </c>
      <c r="H486" s="76">
        <v>4650000</v>
      </c>
      <c r="I486" s="76">
        <v>4650000</v>
      </c>
      <c r="J486" s="76">
        <v>5000000</v>
      </c>
      <c r="K486" s="76">
        <v>5000000</v>
      </c>
      <c r="L486" s="76">
        <v>4250000</v>
      </c>
      <c r="M486" s="76" t="s">
        <v>7</v>
      </c>
      <c r="N486" s="76">
        <v>0</v>
      </c>
    </row>
    <row r="487" spans="1:14" x14ac:dyDescent="0.25">
      <c r="A487" t="s">
        <v>525</v>
      </c>
      <c r="B487" s="27">
        <f t="shared" si="28"/>
        <v>5</v>
      </c>
      <c r="C487" s="27" t="str">
        <f t="shared" si="29"/>
        <v>Kyle</v>
      </c>
      <c r="D487" s="27" t="str">
        <f t="shared" si="30"/>
        <v>Wood</v>
      </c>
      <c r="E487" s="27" t="str">
        <f t="shared" si="31"/>
        <v>Kyle Wood</v>
      </c>
      <c r="F487" t="s">
        <v>948</v>
      </c>
      <c r="G487" t="s">
        <v>79</v>
      </c>
      <c r="H487" s="76">
        <v>925000</v>
      </c>
      <c r="I487" s="76">
        <v>0</v>
      </c>
      <c r="J487" s="76">
        <v>742500</v>
      </c>
      <c r="K487" s="76" t="s">
        <v>8</v>
      </c>
      <c r="L487" s="76">
        <v>0</v>
      </c>
      <c r="M487" s="76">
        <v>0</v>
      </c>
      <c r="N487" s="76">
        <v>0</v>
      </c>
    </row>
    <row r="488" spans="1:14" x14ac:dyDescent="0.25">
      <c r="A488" t="s">
        <v>546</v>
      </c>
      <c r="B488" s="27">
        <f t="shared" si="28"/>
        <v>7</v>
      </c>
      <c r="C488" s="27" t="str">
        <f t="shared" si="29"/>
        <v>Landon</v>
      </c>
      <c r="D488" s="27" t="str">
        <f t="shared" si="30"/>
        <v>Bow</v>
      </c>
      <c r="E488" s="27" t="str">
        <f t="shared" si="31"/>
        <v>Landon Bow</v>
      </c>
      <c r="F488" t="s">
        <v>931</v>
      </c>
      <c r="G488" t="s">
        <v>121</v>
      </c>
      <c r="H488" s="76">
        <v>697500</v>
      </c>
      <c r="I488" s="76">
        <v>0</v>
      </c>
      <c r="J488" s="76">
        <v>710000</v>
      </c>
      <c r="K488" s="76" t="s">
        <v>8</v>
      </c>
      <c r="L488" s="76">
        <v>0</v>
      </c>
      <c r="M488" s="76">
        <v>0</v>
      </c>
      <c r="N488" s="76">
        <v>0</v>
      </c>
    </row>
    <row r="489" spans="1:14" x14ac:dyDescent="0.25">
      <c r="A489" t="s">
        <v>410</v>
      </c>
      <c r="B489" s="27">
        <f t="shared" si="28"/>
        <v>7</v>
      </c>
      <c r="C489" s="27" t="str">
        <f t="shared" si="29"/>
        <v>Landon</v>
      </c>
      <c r="D489" s="27" t="str">
        <f t="shared" si="30"/>
        <v>Ferraro</v>
      </c>
      <c r="E489" s="27" t="str">
        <f t="shared" si="31"/>
        <v>Landon Ferraro</v>
      </c>
      <c r="F489" t="s">
        <v>941</v>
      </c>
      <c r="G489" t="s">
        <v>70</v>
      </c>
      <c r="H489" s="76">
        <v>700000</v>
      </c>
      <c r="I489" s="76">
        <v>0</v>
      </c>
      <c r="J489" s="76">
        <v>700000</v>
      </c>
      <c r="K489" s="76" t="s">
        <v>7</v>
      </c>
      <c r="L489" s="76">
        <v>0</v>
      </c>
      <c r="M489" s="76">
        <v>0</v>
      </c>
      <c r="N489" s="76">
        <v>0</v>
      </c>
    </row>
    <row r="490" spans="1:14" x14ac:dyDescent="0.25">
      <c r="A490" t="s">
        <v>782</v>
      </c>
      <c r="B490" s="27">
        <f t="shared" si="28"/>
        <v>5</v>
      </c>
      <c r="C490" s="27" t="str">
        <f t="shared" si="29"/>
        <v>Lane</v>
      </c>
      <c r="D490" s="27" t="str">
        <f t="shared" si="30"/>
        <v>Pederson</v>
      </c>
      <c r="E490" s="27" t="str">
        <f t="shared" si="31"/>
        <v>Lane Pederson</v>
      </c>
      <c r="F490" t="s">
        <v>948</v>
      </c>
      <c r="G490" t="s">
        <v>70</v>
      </c>
      <c r="H490" s="76">
        <v>678333</v>
      </c>
      <c r="I490" s="76">
        <v>678333</v>
      </c>
      <c r="J490" s="76">
        <v>685000</v>
      </c>
      <c r="K490" s="76">
        <v>700000</v>
      </c>
      <c r="L490" s="76" t="s">
        <v>8</v>
      </c>
      <c r="M490" s="76">
        <v>0</v>
      </c>
      <c r="N490" s="76">
        <v>0</v>
      </c>
    </row>
    <row r="491" spans="1:14" x14ac:dyDescent="0.25">
      <c r="A491" t="s">
        <v>765</v>
      </c>
      <c r="B491" s="27">
        <f t="shared" si="28"/>
        <v>7</v>
      </c>
      <c r="C491" s="27" t="str">
        <f t="shared" si="29"/>
        <v>Lawson</v>
      </c>
      <c r="D491" s="27" t="str">
        <f t="shared" si="30"/>
        <v>Crouse</v>
      </c>
      <c r="E491" s="27" t="str">
        <f t="shared" si="31"/>
        <v>Lawson Crouse</v>
      </c>
      <c r="F491" t="s">
        <v>948</v>
      </c>
      <c r="G491" t="s">
        <v>90</v>
      </c>
      <c r="H491" s="76">
        <v>1602500</v>
      </c>
      <c r="I491" s="76">
        <v>0</v>
      </c>
      <c r="J491" s="76">
        <v>832500</v>
      </c>
      <c r="K491" s="76" t="s">
        <v>8</v>
      </c>
      <c r="L491" s="76">
        <v>0</v>
      </c>
      <c r="M491" s="76">
        <v>0</v>
      </c>
      <c r="N491" s="76">
        <v>0</v>
      </c>
    </row>
    <row r="492" spans="1:14" x14ac:dyDescent="0.25">
      <c r="A492" t="s">
        <v>216</v>
      </c>
      <c r="B492" s="27">
        <f t="shared" si="28"/>
        <v>5</v>
      </c>
      <c r="C492" s="27" t="str">
        <f t="shared" si="29"/>
        <v>Leon</v>
      </c>
      <c r="D492" s="27" t="str">
        <f t="shared" si="30"/>
        <v>Draisaitl</v>
      </c>
      <c r="E492" s="27" t="str">
        <f t="shared" si="31"/>
        <v>Leon Draisaitl</v>
      </c>
      <c r="F492" t="s">
        <v>936</v>
      </c>
      <c r="G492" t="s">
        <v>70</v>
      </c>
      <c r="H492" s="76">
        <v>8500000</v>
      </c>
      <c r="I492" s="76">
        <v>8500000</v>
      </c>
      <c r="J492" s="76">
        <v>9000000</v>
      </c>
      <c r="K492" s="76">
        <v>9000000</v>
      </c>
      <c r="L492" s="76">
        <v>9000000</v>
      </c>
      <c r="M492" s="76">
        <v>8000000</v>
      </c>
      <c r="N492" s="76">
        <v>8000000</v>
      </c>
    </row>
    <row r="493" spans="1:14" x14ac:dyDescent="0.25">
      <c r="A493" t="s">
        <v>134</v>
      </c>
      <c r="B493" s="27">
        <f t="shared" si="28"/>
        <v>5</v>
      </c>
      <c r="C493" s="27" t="str">
        <f t="shared" si="29"/>
        <v>Lias</v>
      </c>
      <c r="D493" s="27" t="str">
        <f t="shared" si="30"/>
        <v>Andersson</v>
      </c>
      <c r="E493" s="27" t="str">
        <f t="shared" si="31"/>
        <v>Lias Andersson</v>
      </c>
      <c r="F493" t="s">
        <v>934</v>
      </c>
      <c r="G493" t="s">
        <v>70</v>
      </c>
      <c r="H493" s="76">
        <v>1775000</v>
      </c>
      <c r="I493" s="76">
        <v>1775000</v>
      </c>
      <c r="J493" s="76">
        <v>925000</v>
      </c>
      <c r="K493" s="76">
        <v>925000</v>
      </c>
      <c r="L493" s="76" t="s">
        <v>8</v>
      </c>
      <c r="M493" s="76">
        <v>0</v>
      </c>
      <c r="N493" s="76">
        <v>0</v>
      </c>
    </row>
    <row r="494" spans="1:14" x14ac:dyDescent="0.25">
      <c r="A494" t="s">
        <v>1049</v>
      </c>
      <c r="B494" s="27">
        <f t="shared" si="28"/>
        <v>6</v>
      </c>
      <c r="C494" s="27" t="str">
        <f t="shared" si="29"/>
        <v>Libor</v>
      </c>
      <c r="D494" s="27" t="str">
        <f t="shared" si="30"/>
        <v>Hajek</v>
      </c>
      <c r="E494" s="27" t="str">
        <f t="shared" si="31"/>
        <v>Libor Hajek</v>
      </c>
      <c r="F494" t="s">
        <v>934</v>
      </c>
      <c r="G494" t="s">
        <v>79</v>
      </c>
      <c r="H494" s="76">
        <v>925000</v>
      </c>
      <c r="I494" s="76">
        <v>925000</v>
      </c>
      <c r="J494" s="76">
        <v>925000</v>
      </c>
      <c r="K494" s="76">
        <v>925000</v>
      </c>
      <c r="L494" s="76" t="s">
        <v>8</v>
      </c>
      <c r="M494" s="76">
        <v>0</v>
      </c>
      <c r="N494" s="76">
        <v>0</v>
      </c>
    </row>
    <row r="495" spans="1:14" x14ac:dyDescent="0.25">
      <c r="A495" t="s">
        <v>667</v>
      </c>
      <c r="B495" s="27">
        <f t="shared" si="28"/>
        <v>6</v>
      </c>
      <c r="C495" s="27" t="str">
        <f t="shared" si="29"/>
        <v>Linus</v>
      </c>
      <c r="D495" s="27" t="str">
        <f t="shared" si="30"/>
        <v>Ullmark</v>
      </c>
      <c r="E495" s="27" t="str">
        <f t="shared" si="31"/>
        <v>Linus Ullmark</v>
      </c>
      <c r="F495" t="s">
        <v>955</v>
      </c>
      <c r="G495" t="s">
        <v>121</v>
      </c>
      <c r="H495" s="76">
        <v>750000</v>
      </c>
      <c r="I495" s="76">
        <v>0</v>
      </c>
      <c r="J495" s="76">
        <v>800000</v>
      </c>
      <c r="K495" s="76" t="s">
        <v>7</v>
      </c>
      <c r="L495" s="76">
        <v>0</v>
      </c>
      <c r="M495" s="76">
        <v>0</v>
      </c>
      <c r="N495" s="76">
        <v>0</v>
      </c>
    </row>
    <row r="496" spans="1:14" x14ac:dyDescent="0.25">
      <c r="A496" t="s">
        <v>620</v>
      </c>
      <c r="B496" s="27">
        <f t="shared" si="28"/>
        <v>6</v>
      </c>
      <c r="C496" s="27" t="str">
        <f t="shared" si="29"/>
        <v>Logan</v>
      </c>
      <c r="D496" s="27" t="str">
        <f t="shared" si="30"/>
        <v>Brown</v>
      </c>
      <c r="E496" s="27" t="str">
        <f t="shared" si="31"/>
        <v>Logan Brown</v>
      </c>
      <c r="F496" t="s">
        <v>945</v>
      </c>
      <c r="G496" t="s">
        <v>70</v>
      </c>
      <c r="H496" s="76">
        <v>1604170</v>
      </c>
      <c r="I496" s="76">
        <v>1604170</v>
      </c>
      <c r="J496" s="76">
        <v>925000</v>
      </c>
      <c r="K496" s="76">
        <v>832500</v>
      </c>
      <c r="L496" s="76" t="s">
        <v>8</v>
      </c>
      <c r="M496" s="76">
        <v>0</v>
      </c>
      <c r="N496" s="76">
        <v>0</v>
      </c>
    </row>
    <row r="497" spans="1:14" x14ac:dyDescent="0.25">
      <c r="A497" t="s">
        <v>278</v>
      </c>
      <c r="B497" s="27">
        <f t="shared" si="28"/>
        <v>6</v>
      </c>
      <c r="C497" s="27" t="str">
        <f t="shared" si="29"/>
        <v>Logan</v>
      </c>
      <c r="D497" s="27" t="str">
        <f t="shared" si="30"/>
        <v>Couture</v>
      </c>
      <c r="E497" s="27" t="str">
        <f t="shared" si="31"/>
        <v>Logan Couture</v>
      </c>
      <c r="F497" t="s">
        <v>938</v>
      </c>
      <c r="G497" t="s">
        <v>70</v>
      </c>
      <c r="H497" s="76">
        <v>6000000</v>
      </c>
      <c r="I497" s="76">
        <v>0</v>
      </c>
      <c r="J497" s="76">
        <v>6000000</v>
      </c>
      <c r="K497" s="76" t="s">
        <v>7</v>
      </c>
      <c r="L497" s="76">
        <v>0</v>
      </c>
      <c r="M497" s="76">
        <v>0</v>
      </c>
      <c r="N497" s="76">
        <v>0</v>
      </c>
    </row>
    <row r="498" spans="1:14" x14ac:dyDescent="0.25">
      <c r="A498" t="s">
        <v>794</v>
      </c>
      <c r="B498" s="27">
        <f t="shared" si="28"/>
        <v>6</v>
      </c>
      <c r="C498" s="27" t="str">
        <f t="shared" si="29"/>
        <v>Logan</v>
      </c>
      <c r="D498" s="27" t="str">
        <f t="shared" si="30"/>
        <v>Stanley</v>
      </c>
      <c r="E498" s="27" t="str">
        <f t="shared" si="31"/>
        <v>Logan Stanley</v>
      </c>
      <c r="F498" t="s">
        <v>940</v>
      </c>
      <c r="G498" t="s">
        <v>79</v>
      </c>
      <c r="H498" s="76">
        <v>1106670</v>
      </c>
      <c r="I498" s="76">
        <v>1106670</v>
      </c>
      <c r="J498" s="76">
        <v>925000</v>
      </c>
      <c r="K498" s="76">
        <v>832500</v>
      </c>
      <c r="L498" s="76" t="s">
        <v>8</v>
      </c>
      <c r="M498" s="76">
        <v>0</v>
      </c>
      <c r="N498" s="76">
        <v>0</v>
      </c>
    </row>
    <row r="499" spans="1:14" x14ac:dyDescent="0.25">
      <c r="A499" t="s">
        <v>741</v>
      </c>
      <c r="B499" s="27">
        <f t="shared" si="28"/>
        <v>5</v>
      </c>
      <c r="C499" s="27" t="str">
        <f t="shared" si="29"/>
        <v>Loui</v>
      </c>
      <c r="D499" s="27" t="str">
        <f t="shared" si="30"/>
        <v>Eriksson</v>
      </c>
      <c r="E499" s="27" t="str">
        <f t="shared" si="31"/>
        <v>Loui Eriksson</v>
      </c>
      <c r="F499" t="s">
        <v>953</v>
      </c>
      <c r="G499" t="s">
        <v>85</v>
      </c>
      <c r="H499" s="76">
        <v>6000000</v>
      </c>
      <c r="I499" s="76">
        <v>6000000</v>
      </c>
      <c r="J499" s="76">
        <v>7000000</v>
      </c>
      <c r="K499" s="76">
        <v>5000000</v>
      </c>
      <c r="L499" s="76">
        <v>4000000</v>
      </c>
      <c r="M499" s="76">
        <v>4000000</v>
      </c>
      <c r="N499" s="76" t="s">
        <v>7</v>
      </c>
    </row>
    <row r="500" spans="1:14" x14ac:dyDescent="0.25">
      <c r="A500" t="s">
        <v>560</v>
      </c>
      <c r="B500" s="27">
        <f t="shared" si="28"/>
        <v>4</v>
      </c>
      <c r="C500" s="27" t="str">
        <f t="shared" si="29"/>
        <v>Luc</v>
      </c>
      <c r="D500" s="27" t="str">
        <f t="shared" si="30"/>
        <v>Snuggerud</v>
      </c>
      <c r="E500" s="27" t="str">
        <f t="shared" si="31"/>
        <v>Luc Snuggerud</v>
      </c>
      <c r="F500" t="s">
        <v>927</v>
      </c>
      <c r="G500" t="s">
        <v>79</v>
      </c>
      <c r="H500" s="76">
        <v>925000</v>
      </c>
      <c r="I500" s="76">
        <v>925000</v>
      </c>
      <c r="J500" s="76">
        <v>742500</v>
      </c>
      <c r="K500" s="76">
        <v>817500</v>
      </c>
      <c r="L500" s="76" t="s">
        <v>8</v>
      </c>
      <c r="M500" s="76">
        <v>0</v>
      </c>
      <c r="N500" s="76">
        <v>0</v>
      </c>
    </row>
    <row r="501" spans="1:14" x14ac:dyDescent="0.25">
      <c r="A501" t="s">
        <v>386</v>
      </c>
      <c r="B501" s="27">
        <f t="shared" si="28"/>
        <v>6</v>
      </c>
      <c r="C501" s="27" t="str">
        <f t="shared" si="29"/>
        <v>Lucas</v>
      </c>
      <c r="D501" s="27" t="str">
        <f t="shared" si="30"/>
        <v>Johansen</v>
      </c>
      <c r="E501" s="27" t="str">
        <f t="shared" si="31"/>
        <v>Lucas Johansen</v>
      </c>
      <c r="F501" t="s">
        <v>929</v>
      </c>
      <c r="G501" t="s">
        <v>79</v>
      </c>
      <c r="H501" s="76">
        <v>925000</v>
      </c>
      <c r="I501" s="76">
        <v>925000</v>
      </c>
      <c r="J501" s="76">
        <v>925000</v>
      </c>
      <c r="K501" s="76">
        <v>925000</v>
      </c>
      <c r="L501" s="76" t="s">
        <v>8</v>
      </c>
      <c r="M501" s="76">
        <v>0</v>
      </c>
      <c r="N501" s="76">
        <v>0</v>
      </c>
    </row>
    <row r="502" spans="1:14" x14ac:dyDescent="0.25">
      <c r="A502" t="s">
        <v>572</v>
      </c>
      <c r="B502" s="27">
        <f t="shared" si="28"/>
        <v>6</v>
      </c>
      <c r="C502" s="27" t="str">
        <f t="shared" si="29"/>
        <v>Lukas</v>
      </c>
      <c r="D502" s="27" t="str">
        <f t="shared" si="30"/>
        <v>Sedlak</v>
      </c>
      <c r="E502" s="27" t="str">
        <f t="shared" si="31"/>
        <v>Lukas Sedlak</v>
      </c>
      <c r="F502" t="s">
        <v>944</v>
      </c>
      <c r="G502" t="s">
        <v>85</v>
      </c>
      <c r="H502" s="76">
        <v>825000</v>
      </c>
      <c r="I502" s="76">
        <v>0</v>
      </c>
      <c r="J502" s="76">
        <v>850000</v>
      </c>
      <c r="K502" s="76" t="s">
        <v>8</v>
      </c>
      <c r="L502" s="76">
        <v>0</v>
      </c>
      <c r="M502" s="76">
        <v>0</v>
      </c>
      <c r="N502" s="76">
        <v>0</v>
      </c>
    </row>
    <row r="503" spans="1:14" x14ac:dyDescent="0.25">
      <c r="A503" t="s">
        <v>322</v>
      </c>
      <c r="B503" s="27">
        <f t="shared" si="28"/>
        <v>5</v>
      </c>
      <c r="C503" s="27" t="str">
        <f t="shared" si="29"/>
        <v>Luke</v>
      </c>
      <c r="D503" s="27" t="str">
        <f t="shared" si="30"/>
        <v>Glendening</v>
      </c>
      <c r="E503" s="27" t="str">
        <f t="shared" si="31"/>
        <v>Luke Glendening</v>
      </c>
      <c r="F503" t="s">
        <v>951</v>
      </c>
      <c r="G503" t="s">
        <v>70</v>
      </c>
      <c r="H503" s="76">
        <v>1800000</v>
      </c>
      <c r="I503" s="76">
        <v>1800000</v>
      </c>
      <c r="J503" s="76">
        <v>2000000</v>
      </c>
      <c r="K503" s="76">
        <v>1700000</v>
      </c>
      <c r="L503" s="76">
        <v>1500000</v>
      </c>
      <c r="M503" s="76" t="s">
        <v>7</v>
      </c>
      <c r="N503" s="76">
        <v>0</v>
      </c>
    </row>
    <row r="504" spans="1:14" x14ac:dyDescent="0.25">
      <c r="A504" t="s">
        <v>799</v>
      </c>
      <c r="B504" s="27">
        <f t="shared" si="28"/>
        <v>5</v>
      </c>
      <c r="C504" s="27" t="str">
        <f t="shared" si="29"/>
        <v>Luke</v>
      </c>
      <c r="D504" s="27" t="str">
        <f t="shared" si="30"/>
        <v>Green</v>
      </c>
      <c r="E504" s="27" t="str">
        <f t="shared" si="31"/>
        <v>Luke Green</v>
      </c>
      <c r="F504" t="s">
        <v>940</v>
      </c>
      <c r="G504" t="s">
        <v>79</v>
      </c>
      <c r="H504" s="76">
        <v>846667</v>
      </c>
      <c r="I504" s="76">
        <v>846667</v>
      </c>
      <c r="J504" s="76">
        <v>742500</v>
      </c>
      <c r="K504" s="76">
        <v>792500</v>
      </c>
      <c r="L504" s="76" t="s">
        <v>8</v>
      </c>
      <c r="M504" s="76">
        <v>0</v>
      </c>
      <c r="N504" s="76">
        <v>0</v>
      </c>
    </row>
    <row r="505" spans="1:14" x14ac:dyDescent="0.25">
      <c r="A505" t="s">
        <v>565</v>
      </c>
      <c r="B505" s="27">
        <f t="shared" si="28"/>
        <v>5</v>
      </c>
      <c r="C505" s="27" t="str">
        <f t="shared" si="29"/>
        <v>Luke</v>
      </c>
      <c r="D505" s="27" t="str">
        <f t="shared" si="30"/>
        <v>Johnson</v>
      </c>
      <c r="E505" s="27" t="str">
        <f t="shared" si="31"/>
        <v>Luke Johnson</v>
      </c>
      <c r="F505" t="s">
        <v>927</v>
      </c>
      <c r="G505" t="s">
        <v>70</v>
      </c>
      <c r="H505" s="76">
        <v>925000</v>
      </c>
      <c r="I505" s="76">
        <v>0</v>
      </c>
      <c r="J505" s="76">
        <v>742500</v>
      </c>
      <c r="K505" s="76" t="s">
        <v>8</v>
      </c>
      <c r="L505" s="76">
        <v>0</v>
      </c>
      <c r="M505" s="76">
        <v>0</v>
      </c>
      <c r="N505" s="76">
        <v>0</v>
      </c>
    </row>
    <row r="506" spans="1:14" x14ac:dyDescent="0.25">
      <c r="A506" t="s">
        <v>405</v>
      </c>
      <c r="B506" s="27">
        <f t="shared" si="28"/>
        <v>5</v>
      </c>
      <c r="C506" s="27" t="str">
        <f t="shared" si="29"/>
        <v>Luke</v>
      </c>
      <c r="D506" s="27" t="str">
        <f t="shared" si="30"/>
        <v>Kunin</v>
      </c>
      <c r="E506" s="27" t="str">
        <f t="shared" si="31"/>
        <v>Luke Kunin</v>
      </c>
      <c r="F506" t="s">
        <v>941</v>
      </c>
      <c r="G506" t="s">
        <v>70</v>
      </c>
      <c r="H506" s="76">
        <v>1425000</v>
      </c>
      <c r="I506" s="76">
        <v>1425000</v>
      </c>
      <c r="J506" s="76">
        <v>925000</v>
      </c>
      <c r="K506" s="76">
        <v>925000</v>
      </c>
      <c r="L506" s="76" t="s">
        <v>8</v>
      </c>
      <c r="M506" s="76">
        <v>0</v>
      </c>
      <c r="N506" s="76">
        <v>0</v>
      </c>
    </row>
    <row r="507" spans="1:14" x14ac:dyDescent="0.25">
      <c r="A507" t="s">
        <v>360</v>
      </c>
      <c r="B507" s="27">
        <f t="shared" si="28"/>
        <v>5</v>
      </c>
      <c r="C507" s="27" t="str">
        <f t="shared" si="29"/>
        <v>Luke</v>
      </c>
      <c r="D507" s="27" t="str">
        <f t="shared" si="30"/>
        <v>Opilka</v>
      </c>
      <c r="E507" s="27" t="str">
        <f t="shared" si="31"/>
        <v>Luke Opilka</v>
      </c>
      <c r="F507" t="s">
        <v>942</v>
      </c>
      <c r="G507" t="s">
        <v>121</v>
      </c>
      <c r="H507" s="76">
        <v>894167</v>
      </c>
      <c r="I507" s="76">
        <v>930000</v>
      </c>
      <c r="J507" s="76">
        <v>650000</v>
      </c>
      <c r="K507" s="76">
        <v>700000</v>
      </c>
      <c r="L507" s="76" t="s">
        <v>8</v>
      </c>
      <c r="M507" s="76">
        <v>0</v>
      </c>
      <c r="N507" s="76">
        <v>0</v>
      </c>
    </row>
    <row r="508" spans="1:14" x14ac:dyDescent="0.25">
      <c r="A508" t="s">
        <v>323</v>
      </c>
      <c r="B508" s="27">
        <f t="shared" si="28"/>
        <v>5</v>
      </c>
      <c r="C508" s="27" t="str">
        <f t="shared" si="29"/>
        <v>Luke</v>
      </c>
      <c r="D508" s="27" t="str">
        <f t="shared" si="30"/>
        <v>Witkowski</v>
      </c>
      <c r="E508" s="27" t="str">
        <f t="shared" si="31"/>
        <v>Luke Witkowski</v>
      </c>
      <c r="F508" t="s">
        <v>951</v>
      </c>
      <c r="G508" t="s">
        <v>85</v>
      </c>
      <c r="H508" s="76">
        <v>750000</v>
      </c>
      <c r="I508" s="76">
        <v>0</v>
      </c>
      <c r="J508" s="76">
        <v>800000</v>
      </c>
      <c r="K508" s="76" t="s">
        <v>7</v>
      </c>
      <c r="L508" s="76">
        <v>0</v>
      </c>
      <c r="M508" s="76">
        <v>0</v>
      </c>
      <c r="N508" s="76">
        <v>0</v>
      </c>
    </row>
    <row r="509" spans="1:14" x14ac:dyDescent="0.25">
      <c r="A509" t="s">
        <v>891</v>
      </c>
      <c r="B509" s="27">
        <f t="shared" si="28"/>
        <v>10</v>
      </c>
      <c r="C509" s="27" t="str">
        <f t="shared" si="29"/>
        <v>Mackenzie</v>
      </c>
      <c r="D509" s="27" t="str">
        <f t="shared" si="30"/>
        <v>Blackwood</v>
      </c>
      <c r="E509" s="27" t="str">
        <f t="shared" si="31"/>
        <v>Mackenzie Blackwood</v>
      </c>
      <c r="F509" t="s">
        <v>954</v>
      </c>
      <c r="G509" t="s">
        <v>121</v>
      </c>
      <c r="H509" s="76">
        <v>894167</v>
      </c>
      <c r="I509" s="76">
        <v>0</v>
      </c>
      <c r="J509" s="76">
        <v>700000</v>
      </c>
      <c r="K509" s="76" t="s">
        <v>8</v>
      </c>
      <c r="L509" s="76">
        <v>0</v>
      </c>
      <c r="M509" s="76">
        <v>0</v>
      </c>
      <c r="N509" s="76">
        <v>0</v>
      </c>
    </row>
    <row r="510" spans="1:14" x14ac:dyDescent="0.25">
      <c r="A510" t="s">
        <v>631</v>
      </c>
      <c r="B510" s="27">
        <f t="shared" si="28"/>
        <v>6</v>
      </c>
      <c r="C510" s="27" t="str">
        <f t="shared" si="29"/>
        <v>Macoy</v>
      </c>
      <c r="D510" s="27" t="str">
        <f t="shared" si="30"/>
        <v>Erkamps</v>
      </c>
      <c r="E510" s="27" t="str">
        <f t="shared" si="31"/>
        <v>Macoy Erkamps</v>
      </c>
      <c r="F510" t="s">
        <v>945</v>
      </c>
      <c r="G510" t="s">
        <v>79</v>
      </c>
      <c r="H510" s="76">
        <v>655000</v>
      </c>
      <c r="I510" s="76">
        <v>0</v>
      </c>
      <c r="J510" s="76">
        <v>680000</v>
      </c>
      <c r="K510" s="76" t="s">
        <v>8</v>
      </c>
      <c r="L510" s="76">
        <v>0</v>
      </c>
      <c r="M510" s="76">
        <v>0</v>
      </c>
      <c r="N510" s="76">
        <v>0</v>
      </c>
    </row>
    <row r="511" spans="1:14" x14ac:dyDescent="0.25">
      <c r="A511" t="s">
        <v>733</v>
      </c>
      <c r="B511" s="27">
        <f t="shared" si="28"/>
        <v>8</v>
      </c>
      <c r="C511" s="27" t="str">
        <f t="shared" si="29"/>
        <v>Malcolm</v>
      </c>
      <c r="D511" s="27" t="str">
        <f t="shared" si="30"/>
        <v>Subban</v>
      </c>
      <c r="E511" s="27" t="str">
        <f t="shared" si="31"/>
        <v>Malcolm Subban</v>
      </c>
      <c r="F511" t="s">
        <v>957</v>
      </c>
      <c r="G511" t="s">
        <v>121</v>
      </c>
      <c r="H511" s="76">
        <v>650000</v>
      </c>
      <c r="I511" s="76">
        <v>0</v>
      </c>
      <c r="J511" s="76">
        <v>650000</v>
      </c>
      <c r="K511" s="76" t="s">
        <v>8</v>
      </c>
      <c r="L511" s="76">
        <v>0</v>
      </c>
      <c r="M511" s="76">
        <v>0</v>
      </c>
      <c r="N511" s="76">
        <v>0</v>
      </c>
    </row>
    <row r="512" spans="1:14" x14ac:dyDescent="0.25">
      <c r="A512" t="s">
        <v>524</v>
      </c>
      <c r="B512" s="27">
        <f t="shared" si="28"/>
        <v>7</v>
      </c>
      <c r="C512" s="27" t="str">
        <f t="shared" si="29"/>
        <v>Manuel</v>
      </c>
      <c r="D512" s="27" t="str">
        <f t="shared" si="30"/>
        <v>Wiederer</v>
      </c>
      <c r="E512" s="27" t="str">
        <f t="shared" si="31"/>
        <v>Manuel Wiederer</v>
      </c>
      <c r="F512" t="s">
        <v>938</v>
      </c>
      <c r="G512" t="s">
        <v>70</v>
      </c>
      <c r="H512" s="76">
        <v>736667</v>
      </c>
      <c r="I512" s="76">
        <v>736667</v>
      </c>
      <c r="J512" s="76">
        <v>720000</v>
      </c>
      <c r="K512" s="76">
        <v>770000</v>
      </c>
      <c r="L512" s="76" t="s">
        <v>8</v>
      </c>
      <c r="M512" s="76">
        <v>0</v>
      </c>
      <c r="N512" s="76">
        <v>0</v>
      </c>
    </row>
    <row r="513" spans="1:14" x14ac:dyDescent="0.25">
      <c r="A513" t="s">
        <v>535</v>
      </c>
      <c r="B513" s="27">
        <f t="shared" si="28"/>
        <v>5</v>
      </c>
      <c r="C513" s="27" t="str">
        <f t="shared" si="29"/>
        <v>Marc</v>
      </c>
      <c r="D513" s="27" t="str">
        <f t="shared" si="30"/>
        <v>Methot</v>
      </c>
      <c r="E513" s="27" t="str">
        <f t="shared" si="31"/>
        <v>Marc Methot</v>
      </c>
      <c r="F513" t="s">
        <v>931</v>
      </c>
      <c r="G513" t="s">
        <v>325</v>
      </c>
      <c r="H513" s="76">
        <v>4900000</v>
      </c>
      <c r="I513" s="76">
        <v>0</v>
      </c>
      <c r="J513" s="76">
        <v>4900000</v>
      </c>
      <c r="K513" s="76" t="s">
        <v>7</v>
      </c>
      <c r="L513" s="76">
        <v>0</v>
      </c>
      <c r="M513" s="76">
        <v>0</v>
      </c>
      <c r="N513" s="76">
        <v>0</v>
      </c>
    </row>
    <row r="514" spans="1:14" x14ac:dyDescent="0.25">
      <c r="A514" t="s">
        <v>988</v>
      </c>
      <c r="B514" s="27">
        <f t="shared" si="28"/>
        <v>5</v>
      </c>
      <c r="C514" s="27" t="str">
        <f t="shared" si="29"/>
        <v>Marc</v>
      </c>
      <c r="D514" s="27" t="str">
        <f t="shared" si="30"/>
        <v>Staal</v>
      </c>
      <c r="E514" s="27" t="str">
        <f t="shared" si="31"/>
        <v>Marc Staal</v>
      </c>
      <c r="F514" t="s">
        <v>934</v>
      </c>
      <c r="G514" t="s">
        <v>325</v>
      </c>
      <c r="H514" s="76">
        <v>5700000</v>
      </c>
      <c r="I514" s="76">
        <v>5700000</v>
      </c>
      <c r="J514" s="76">
        <v>6000000</v>
      </c>
      <c r="K514" s="76">
        <v>5000000</v>
      </c>
      <c r="L514" s="76">
        <v>4200000</v>
      </c>
      <c r="M514" s="76" t="s">
        <v>7</v>
      </c>
      <c r="N514" s="76">
        <v>0</v>
      </c>
    </row>
    <row r="515" spans="1:14" x14ac:dyDescent="0.25">
      <c r="A515" t="s">
        <v>985</v>
      </c>
      <c r="B515" s="27">
        <f t="shared" ref="B515:B578" si="32">SEARCH(" ",A515,1)</f>
        <v>11</v>
      </c>
      <c r="C515" s="27" t="str">
        <f t="shared" ref="C515:C578" si="33">LEFT(A515,B515-1)</f>
        <v>Marc-Andre</v>
      </c>
      <c r="D515" s="27" t="str">
        <f t="shared" ref="D515:D578" si="34">MID(A515,B515+1,LEN(A515)-B515)</f>
        <v>Fleury</v>
      </c>
      <c r="E515" s="27" t="str">
        <f t="shared" ref="E515:E578" si="35">C515&amp;" "&amp;D515</f>
        <v>Marc-Andre Fleury</v>
      </c>
      <c r="F515" t="s">
        <v>957</v>
      </c>
      <c r="G515" t="s">
        <v>121</v>
      </c>
      <c r="H515" s="76">
        <v>5750000</v>
      </c>
      <c r="I515" s="76">
        <v>0</v>
      </c>
      <c r="J515" s="76">
        <v>5750000</v>
      </c>
      <c r="K515" s="76" t="s">
        <v>7</v>
      </c>
      <c r="L515" s="76">
        <v>0</v>
      </c>
      <c r="M515" s="76">
        <v>0</v>
      </c>
      <c r="N515" s="76">
        <v>0</v>
      </c>
    </row>
    <row r="516" spans="1:14" x14ac:dyDescent="0.25">
      <c r="A516" t="s">
        <v>663</v>
      </c>
      <c r="B516" s="27">
        <f t="shared" si="32"/>
        <v>6</v>
      </c>
      <c r="C516" s="27" t="str">
        <f t="shared" si="33"/>
        <v>Marco</v>
      </c>
      <c r="D516" s="27" t="str">
        <f t="shared" si="34"/>
        <v>Scandella</v>
      </c>
      <c r="E516" s="27" t="str">
        <f t="shared" si="35"/>
        <v>Marco Scandella</v>
      </c>
      <c r="F516" t="s">
        <v>955</v>
      </c>
      <c r="G516" t="s">
        <v>325</v>
      </c>
      <c r="H516" s="76">
        <v>4000000</v>
      </c>
      <c r="I516" s="76">
        <v>4000000</v>
      </c>
      <c r="J516" s="76">
        <v>4500000</v>
      </c>
      <c r="K516" s="76">
        <v>4750000</v>
      </c>
      <c r="L516" s="76" t="s">
        <v>7</v>
      </c>
      <c r="M516" s="76">
        <v>0</v>
      </c>
      <c r="N516" s="76">
        <v>0</v>
      </c>
    </row>
    <row r="517" spans="1:14" x14ac:dyDescent="0.25">
      <c r="A517" t="s">
        <v>397</v>
      </c>
      <c r="B517" s="27">
        <f t="shared" si="32"/>
        <v>7</v>
      </c>
      <c r="C517" s="27" t="str">
        <f t="shared" si="33"/>
        <v>Marcus</v>
      </c>
      <c r="D517" s="27" t="str">
        <f t="shared" si="34"/>
        <v>Foligno</v>
      </c>
      <c r="E517" s="27" t="str">
        <f t="shared" si="35"/>
        <v>Marcus Foligno</v>
      </c>
      <c r="F517" t="s">
        <v>941</v>
      </c>
      <c r="G517" t="s">
        <v>90</v>
      </c>
      <c r="H517" s="76">
        <v>2875000</v>
      </c>
      <c r="I517" s="76">
        <v>2875000</v>
      </c>
      <c r="J517" s="76">
        <v>3000000</v>
      </c>
      <c r="K517" s="76">
        <v>3500000</v>
      </c>
      <c r="L517" s="76">
        <v>3000000</v>
      </c>
      <c r="M517" s="76" t="s">
        <v>7</v>
      </c>
      <c r="N517" s="76">
        <v>0</v>
      </c>
    </row>
    <row r="518" spans="1:14" x14ac:dyDescent="0.25">
      <c r="A518" t="s">
        <v>1057</v>
      </c>
      <c r="B518" s="27">
        <f t="shared" si="32"/>
        <v>7</v>
      </c>
      <c r="C518" s="27" t="str">
        <f t="shared" si="33"/>
        <v>Marcus</v>
      </c>
      <c r="D518" s="27" t="str">
        <f t="shared" si="34"/>
        <v>Hogberg</v>
      </c>
      <c r="E518" s="27" t="str">
        <f t="shared" si="35"/>
        <v>Marcus Hogberg</v>
      </c>
      <c r="F518" t="s">
        <v>945</v>
      </c>
      <c r="G518" t="s">
        <v>121</v>
      </c>
      <c r="H518" s="76">
        <v>850000</v>
      </c>
      <c r="I518" s="76">
        <v>0</v>
      </c>
      <c r="J518" s="76">
        <v>835000</v>
      </c>
      <c r="K518" s="76" t="s">
        <v>8</v>
      </c>
      <c r="L518" s="76">
        <v>0</v>
      </c>
      <c r="M518" s="76">
        <v>0</v>
      </c>
      <c r="N518" s="76">
        <v>0</v>
      </c>
    </row>
    <row r="519" spans="1:14" x14ac:dyDescent="0.25">
      <c r="A519" t="s">
        <v>873</v>
      </c>
      <c r="B519" s="27">
        <f t="shared" si="32"/>
        <v>7</v>
      </c>
      <c r="C519" s="27" t="str">
        <f t="shared" si="33"/>
        <v>Marcus</v>
      </c>
      <c r="D519" s="27" t="str">
        <f t="shared" si="34"/>
        <v>Johansson</v>
      </c>
      <c r="E519" s="27" t="str">
        <f t="shared" si="35"/>
        <v>Marcus Johansson</v>
      </c>
      <c r="F519" t="s">
        <v>954</v>
      </c>
      <c r="G519" t="s">
        <v>70</v>
      </c>
      <c r="H519" s="76">
        <v>4583333</v>
      </c>
      <c r="I519" s="76">
        <v>0</v>
      </c>
      <c r="J519" s="76">
        <v>4750000</v>
      </c>
      <c r="K519" s="76" t="s">
        <v>7</v>
      </c>
      <c r="L519" s="76">
        <v>0</v>
      </c>
      <c r="M519" s="76">
        <v>0</v>
      </c>
      <c r="N519" s="76">
        <v>0</v>
      </c>
    </row>
    <row r="520" spans="1:14" x14ac:dyDescent="0.25">
      <c r="A520" t="s">
        <v>1022</v>
      </c>
      <c r="B520" s="27">
        <f t="shared" si="32"/>
        <v>7</v>
      </c>
      <c r="C520" s="27" t="str">
        <f t="shared" si="33"/>
        <v>Marcus</v>
      </c>
      <c r="D520" s="27" t="str">
        <f t="shared" si="34"/>
        <v>Kruger</v>
      </c>
      <c r="E520" s="27" t="str">
        <f t="shared" si="35"/>
        <v>Marcus Kruger</v>
      </c>
      <c r="F520" t="s">
        <v>927</v>
      </c>
      <c r="G520" t="s">
        <v>70</v>
      </c>
      <c r="H520" s="76">
        <v>3083330</v>
      </c>
      <c r="I520" s="76">
        <v>0</v>
      </c>
      <c r="J520" s="76">
        <v>2300000</v>
      </c>
      <c r="K520" s="76" t="s">
        <v>7</v>
      </c>
      <c r="L520" s="76">
        <v>0</v>
      </c>
      <c r="M520" s="76">
        <v>0</v>
      </c>
      <c r="N520" s="76">
        <v>0</v>
      </c>
    </row>
    <row r="521" spans="1:14" x14ac:dyDescent="0.25">
      <c r="A521" t="s">
        <v>646</v>
      </c>
      <c r="B521" s="27">
        <f t="shared" si="32"/>
        <v>7</v>
      </c>
      <c r="C521" s="27" t="str">
        <f t="shared" si="33"/>
        <v>Marcus</v>
      </c>
      <c r="D521" s="27" t="str">
        <f t="shared" si="34"/>
        <v>Pettersson</v>
      </c>
      <c r="E521" s="27" t="str">
        <f t="shared" si="35"/>
        <v>Marcus Pettersson</v>
      </c>
      <c r="F521" t="s">
        <v>933</v>
      </c>
      <c r="G521" t="s">
        <v>325</v>
      </c>
      <c r="H521" s="76">
        <v>894167</v>
      </c>
      <c r="I521" s="76">
        <v>0</v>
      </c>
      <c r="J521" s="76">
        <v>832500</v>
      </c>
      <c r="K521" s="76" t="s">
        <v>8</v>
      </c>
      <c r="L521" s="76">
        <v>0</v>
      </c>
      <c r="M521" s="76">
        <v>0</v>
      </c>
      <c r="N521" s="76">
        <v>0</v>
      </c>
    </row>
    <row r="522" spans="1:14" x14ac:dyDescent="0.25">
      <c r="A522" t="s">
        <v>1064</v>
      </c>
      <c r="B522" s="27">
        <f t="shared" si="32"/>
        <v>7</v>
      </c>
      <c r="C522" s="27" t="str">
        <f t="shared" si="33"/>
        <v>Marcus</v>
      </c>
      <c r="D522" s="27" t="str">
        <f t="shared" si="34"/>
        <v>Sorensen</v>
      </c>
      <c r="E522" s="27" t="str">
        <f t="shared" si="35"/>
        <v>Marcus Sorensen</v>
      </c>
      <c r="F522" t="s">
        <v>938</v>
      </c>
      <c r="G522" t="s">
        <v>90</v>
      </c>
      <c r="H522" s="76">
        <v>700000</v>
      </c>
      <c r="I522" s="76">
        <v>0</v>
      </c>
      <c r="J522" s="76">
        <v>700000</v>
      </c>
      <c r="K522" s="76" t="s">
        <v>8</v>
      </c>
      <c r="L522" s="76">
        <v>0</v>
      </c>
      <c r="M522" s="76">
        <v>0</v>
      </c>
      <c r="N522" s="76">
        <v>0</v>
      </c>
    </row>
    <row r="523" spans="1:14" x14ac:dyDescent="0.25">
      <c r="A523" t="s">
        <v>1002</v>
      </c>
      <c r="B523" s="27">
        <f t="shared" si="32"/>
        <v>7</v>
      </c>
      <c r="C523" s="27" t="str">
        <f t="shared" si="33"/>
        <v>Marian</v>
      </c>
      <c r="D523" s="27" t="str">
        <f t="shared" si="34"/>
        <v>Gaborik</v>
      </c>
      <c r="E523" s="27" t="str">
        <f t="shared" si="35"/>
        <v>Marian Gaborik</v>
      </c>
      <c r="F523" t="s">
        <v>945</v>
      </c>
      <c r="G523" t="s">
        <v>85</v>
      </c>
      <c r="H523" s="76">
        <v>4875000</v>
      </c>
      <c r="I523" s="76">
        <v>4875000</v>
      </c>
      <c r="J523" s="76">
        <v>4575000</v>
      </c>
      <c r="K523" s="76">
        <v>3175000</v>
      </c>
      <c r="L523" s="76">
        <v>3075000</v>
      </c>
      <c r="M523" s="76" t="s">
        <v>7</v>
      </c>
      <c r="N523" s="76">
        <v>0</v>
      </c>
    </row>
    <row r="524" spans="1:14" x14ac:dyDescent="0.25">
      <c r="A524" t="s">
        <v>995</v>
      </c>
      <c r="B524" s="27">
        <f t="shared" si="32"/>
        <v>7</v>
      </c>
      <c r="C524" s="27" t="str">
        <f t="shared" si="33"/>
        <v>Marian</v>
      </c>
      <c r="D524" s="27" t="str">
        <f t="shared" si="34"/>
        <v>Hossa</v>
      </c>
      <c r="E524" s="27" t="str">
        <f t="shared" si="35"/>
        <v>Marian Hossa</v>
      </c>
      <c r="F524" t="s">
        <v>948</v>
      </c>
      <c r="G524" t="s">
        <v>85</v>
      </c>
      <c r="H524" s="76">
        <v>5233330</v>
      </c>
      <c r="I524" s="76">
        <v>5233330</v>
      </c>
      <c r="J524" s="76">
        <v>1000000</v>
      </c>
      <c r="K524" s="76">
        <v>750000</v>
      </c>
      <c r="L524" s="76">
        <v>750000</v>
      </c>
      <c r="M524" s="76" t="s">
        <v>7</v>
      </c>
      <c r="N524" s="76">
        <v>0</v>
      </c>
    </row>
    <row r="525" spans="1:14" x14ac:dyDescent="0.25">
      <c r="A525" t="s">
        <v>816</v>
      </c>
      <c r="B525" s="27">
        <f t="shared" si="32"/>
        <v>5</v>
      </c>
      <c r="C525" s="27" t="str">
        <f t="shared" si="33"/>
        <v>Mark</v>
      </c>
      <c r="D525" s="27" t="str">
        <f t="shared" si="34"/>
        <v>Friedman</v>
      </c>
      <c r="E525" s="27" t="str">
        <f t="shared" si="35"/>
        <v>Mark Friedman</v>
      </c>
      <c r="F525" t="s">
        <v>937</v>
      </c>
      <c r="G525" t="s">
        <v>79</v>
      </c>
      <c r="H525" s="76">
        <v>825000</v>
      </c>
      <c r="I525" s="76">
        <v>825000</v>
      </c>
      <c r="J525" s="76">
        <v>732500</v>
      </c>
      <c r="K525" s="76">
        <v>782500</v>
      </c>
      <c r="L525" s="76" t="s">
        <v>8</v>
      </c>
      <c r="M525" s="76">
        <v>0</v>
      </c>
      <c r="N525" s="76">
        <v>0</v>
      </c>
    </row>
    <row r="526" spans="1:14" x14ac:dyDescent="0.25">
      <c r="A526" t="s">
        <v>975</v>
      </c>
      <c r="B526" s="27">
        <f t="shared" si="32"/>
        <v>5</v>
      </c>
      <c r="C526" s="27" t="str">
        <f t="shared" si="33"/>
        <v>Mark</v>
      </c>
      <c r="D526" s="27" t="str">
        <f t="shared" si="34"/>
        <v>Giordano</v>
      </c>
      <c r="E526" s="27" t="str">
        <f t="shared" si="35"/>
        <v>Mark Giordano</v>
      </c>
      <c r="F526" t="s">
        <v>947</v>
      </c>
      <c r="G526" t="s">
        <v>325</v>
      </c>
      <c r="H526" s="76">
        <v>6750000</v>
      </c>
      <c r="I526" s="76">
        <v>6750000</v>
      </c>
      <c r="J526" s="76">
        <v>6750000</v>
      </c>
      <c r="K526" s="76">
        <v>6750000</v>
      </c>
      <c r="L526" s="76">
        <v>6750000</v>
      </c>
      <c r="M526" s="76">
        <v>6750000</v>
      </c>
      <c r="N526" s="76" t="s">
        <v>7</v>
      </c>
    </row>
    <row r="527" spans="1:14" x14ac:dyDescent="0.25">
      <c r="A527" t="s">
        <v>420</v>
      </c>
      <c r="B527" s="27">
        <f t="shared" si="32"/>
        <v>5</v>
      </c>
      <c r="C527" s="27" t="str">
        <f t="shared" si="33"/>
        <v>Mark</v>
      </c>
      <c r="D527" s="27" t="str">
        <f t="shared" si="34"/>
        <v>Pysyk</v>
      </c>
      <c r="E527" s="27" t="str">
        <f t="shared" si="35"/>
        <v>Mark Pysyk</v>
      </c>
      <c r="F527" t="s">
        <v>943</v>
      </c>
      <c r="G527" t="s">
        <v>324</v>
      </c>
      <c r="H527" s="76">
        <v>2733330</v>
      </c>
      <c r="I527" s="76">
        <v>2733330</v>
      </c>
      <c r="J527" s="76">
        <v>2750000</v>
      </c>
      <c r="K527" s="76">
        <v>3500000</v>
      </c>
      <c r="L527" s="76" t="s">
        <v>7</v>
      </c>
      <c r="M527" s="76">
        <v>0</v>
      </c>
      <c r="N527" s="76">
        <v>0</v>
      </c>
    </row>
    <row r="528" spans="1:14" x14ac:dyDescent="0.25">
      <c r="A528" t="s">
        <v>259</v>
      </c>
      <c r="B528" s="27">
        <f t="shared" si="32"/>
        <v>5</v>
      </c>
      <c r="C528" s="27" t="str">
        <f t="shared" si="33"/>
        <v>Mark</v>
      </c>
      <c r="D528" s="27" t="str">
        <f t="shared" si="34"/>
        <v>Scheifele</v>
      </c>
      <c r="E528" s="27" t="str">
        <f t="shared" si="35"/>
        <v>Mark Scheifele</v>
      </c>
      <c r="F528" t="s">
        <v>940</v>
      </c>
      <c r="G528" t="s">
        <v>70</v>
      </c>
      <c r="H528" s="76">
        <v>6125000</v>
      </c>
      <c r="I528" s="76">
        <v>6125000</v>
      </c>
      <c r="J528" s="76">
        <v>6750000</v>
      </c>
      <c r="K528" s="76">
        <v>6750000</v>
      </c>
      <c r="L528" s="76">
        <v>5500000</v>
      </c>
      <c r="M528" s="76">
        <v>6750000</v>
      </c>
      <c r="N528" s="76">
        <v>5500000</v>
      </c>
    </row>
    <row r="529" spans="1:14" x14ac:dyDescent="0.25">
      <c r="A529" t="s">
        <v>1063</v>
      </c>
      <c r="B529" s="27">
        <f t="shared" si="32"/>
        <v>7</v>
      </c>
      <c r="C529" s="27" t="str">
        <f t="shared" si="33"/>
        <v>Markus</v>
      </c>
      <c r="D529" s="27" t="str">
        <f t="shared" si="34"/>
        <v>Hannikainen</v>
      </c>
      <c r="E529" s="27" t="str">
        <f t="shared" si="35"/>
        <v>Markus Hannikainen</v>
      </c>
      <c r="F529" t="s">
        <v>944</v>
      </c>
      <c r="G529" t="s">
        <v>90</v>
      </c>
      <c r="H529" s="76">
        <v>700000</v>
      </c>
      <c r="I529" s="76">
        <v>0</v>
      </c>
      <c r="J529" s="76">
        <v>750000</v>
      </c>
      <c r="K529" s="76" t="s">
        <v>8</v>
      </c>
      <c r="L529" s="76">
        <v>0</v>
      </c>
      <c r="M529" s="76">
        <v>0</v>
      </c>
      <c r="N529" s="76">
        <v>0</v>
      </c>
    </row>
    <row r="530" spans="1:14" x14ac:dyDescent="0.25">
      <c r="A530" t="s">
        <v>531</v>
      </c>
      <c r="B530" s="27">
        <f t="shared" si="32"/>
        <v>7</v>
      </c>
      <c r="C530" s="27" t="str">
        <f t="shared" si="33"/>
        <v>Martin</v>
      </c>
      <c r="D530" s="27" t="str">
        <f t="shared" si="34"/>
        <v>Hanzal</v>
      </c>
      <c r="E530" s="27" t="str">
        <f t="shared" si="35"/>
        <v>Martin Hanzal</v>
      </c>
      <c r="F530" t="s">
        <v>931</v>
      </c>
      <c r="G530" t="s">
        <v>70</v>
      </c>
      <c r="H530" s="76">
        <v>4750000</v>
      </c>
      <c r="I530" s="76">
        <v>4750000</v>
      </c>
      <c r="J530" s="76">
        <v>5000000</v>
      </c>
      <c r="K530" s="76">
        <v>4000000</v>
      </c>
      <c r="L530" s="76" t="s">
        <v>7</v>
      </c>
      <c r="M530" s="76">
        <v>0</v>
      </c>
      <c r="N530" s="76">
        <v>0</v>
      </c>
    </row>
    <row r="531" spans="1:14" x14ac:dyDescent="0.25">
      <c r="A531" t="s">
        <v>800</v>
      </c>
      <c r="B531" s="27">
        <f t="shared" si="32"/>
        <v>6</v>
      </c>
      <c r="C531" s="27" t="str">
        <f t="shared" si="33"/>
        <v>Mason</v>
      </c>
      <c r="D531" s="27" t="str">
        <f t="shared" si="34"/>
        <v>Appleton</v>
      </c>
      <c r="E531" s="27" t="str">
        <f t="shared" si="35"/>
        <v>Mason Appleton</v>
      </c>
      <c r="F531" t="s">
        <v>940</v>
      </c>
      <c r="G531" t="s">
        <v>70</v>
      </c>
      <c r="H531" s="76">
        <v>758333</v>
      </c>
      <c r="I531" s="76">
        <v>758333</v>
      </c>
      <c r="J531" s="76">
        <v>725000</v>
      </c>
      <c r="K531" s="76">
        <v>775000</v>
      </c>
      <c r="L531" s="76" t="s">
        <v>8</v>
      </c>
      <c r="M531" s="76">
        <v>0</v>
      </c>
      <c r="N531" s="76">
        <v>0</v>
      </c>
    </row>
    <row r="532" spans="1:14" x14ac:dyDescent="0.25">
      <c r="A532" t="s">
        <v>686</v>
      </c>
      <c r="B532" s="27">
        <f t="shared" si="32"/>
        <v>6</v>
      </c>
      <c r="C532" s="27" t="str">
        <f t="shared" si="33"/>
        <v>Mason</v>
      </c>
      <c r="D532" s="27" t="str">
        <f t="shared" si="34"/>
        <v>McDonald</v>
      </c>
      <c r="E532" s="27" t="str">
        <f t="shared" si="35"/>
        <v>Mason McDonald</v>
      </c>
      <c r="F532" t="s">
        <v>947</v>
      </c>
      <c r="G532" t="s">
        <v>121</v>
      </c>
      <c r="H532" s="76">
        <v>894167</v>
      </c>
      <c r="I532" s="76">
        <v>0</v>
      </c>
      <c r="J532" s="76">
        <v>832500</v>
      </c>
      <c r="K532" s="76" t="s">
        <v>8</v>
      </c>
      <c r="L532" s="76">
        <v>0</v>
      </c>
      <c r="M532" s="76">
        <v>0</v>
      </c>
      <c r="N532" s="76">
        <v>0</v>
      </c>
    </row>
    <row r="533" spans="1:14" x14ac:dyDescent="0.25">
      <c r="A533" t="s">
        <v>387</v>
      </c>
      <c r="B533" s="27">
        <f t="shared" si="32"/>
        <v>6</v>
      </c>
      <c r="C533" s="27" t="str">
        <f t="shared" si="33"/>
        <v>Mason</v>
      </c>
      <c r="D533" s="27" t="str">
        <f t="shared" si="34"/>
        <v>Mitchell</v>
      </c>
      <c r="E533" s="27" t="str">
        <f t="shared" si="35"/>
        <v>Mason Mitchell</v>
      </c>
      <c r="F533" t="s">
        <v>929</v>
      </c>
      <c r="G533" t="s">
        <v>70</v>
      </c>
      <c r="H533" s="76">
        <v>925000</v>
      </c>
      <c r="I533" s="76">
        <v>0</v>
      </c>
      <c r="J533" s="76">
        <v>925000</v>
      </c>
      <c r="K533" s="76" t="s">
        <v>8</v>
      </c>
      <c r="L533" s="76">
        <v>0</v>
      </c>
      <c r="M533" s="76">
        <v>0</v>
      </c>
      <c r="N533" s="76">
        <v>0</v>
      </c>
    </row>
    <row r="534" spans="1:14" x14ac:dyDescent="0.25">
      <c r="A534" t="s">
        <v>562</v>
      </c>
      <c r="B534" s="27">
        <f t="shared" si="32"/>
        <v>9</v>
      </c>
      <c r="C534" s="27" t="str">
        <f t="shared" si="33"/>
        <v>Matheson</v>
      </c>
      <c r="D534" s="27" t="str">
        <f t="shared" si="34"/>
        <v>Iacopelli</v>
      </c>
      <c r="E534" s="27" t="str">
        <f t="shared" si="35"/>
        <v>Matheson Iacopelli</v>
      </c>
      <c r="F534" t="s">
        <v>927</v>
      </c>
      <c r="G534" t="s">
        <v>85</v>
      </c>
      <c r="H534" s="76">
        <v>925000</v>
      </c>
      <c r="I534" s="76">
        <v>0</v>
      </c>
      <c r="J534" s="76">
        <v>742500</v>
      </c>
      <c r="K534" s="76" t="s">
        <v>8</v>
      </c>
      <c r="L534" s="76">
        <v>0</v>
      </c>
      <c r="M534" s="76">
        <v>0</v>
      </c>
      <c r="N534" s="76">
        <v>0</v>
      </c>
    </row>
    <row r="535" spans="1:14" x14ac:dyDescent="0.25">
      <c r="A535" t="s">
        <v>469</v>
      </c>
      <c r="B535" s="27">
        <f t="shared" si="32"/>
        <v>8</v>
      </c>
      <c r="C535" s="27" t="str">
        <f t="shared" si="33"/>
        <v>Mathieu</v>
      </c>
      <c r="D535" s="27" t="str">
        <f t="shared" si="34"/>
        <v>Joseph</v>
      </c>
      <c r="E535" s="27" t="str">
        <f t="shared" si="35"/>
        <v>Mathieu Joseph</v>
      </c>
      <c r="F535" t="s">
        <v>935</v>
      </c>
      <c r="G535" t="s">
        <v>85</v>
      </c>
      <c r="H535" s="76">
        <v>925000</v>
      </c>
      <c r="I535" s="76">
        <v>0</v>
      </c>
      <c r="J535" s="76">
        <v>742500</v>
      </c>
      <c r="K535" s="76" t="s">
        <v>8</v>
      </c>
      <c r="L535" s="76">
        <v>0</v>
      </c>
      <c r="M535" s="76">
        <v>0</v>
      </c>
      <c r="N535" s="76">
        <v>0</v>
      </c>
    </row>
    <row r="536" spans="1:14" x14ac:dyDescent="0.25">
      <c r="A536" t="s">
        <v>787</v>
      </c>
      <c r="B536" s="27">
        <f t="shared" si="32"/>
        <v>8</v>
      </c>
      <c r="C536" s="27" t="str">
        <f t="shared" si="33"/>
        <v>Mathieu</v>
      </c>
      <c r="D536" s="27" t="str">
        <f t="shared" si="34"/>
        <v>Perreault</v>
      </c>
      <c r="E536" s="27" t="str">
        <f t="shared" si="35"/>
        <v>Mathieu Perreault</v>
      </c>
      <c r="F536" t="s">
        <v>940</v>
      </c>
      <c r="G536" t="s">
        <v>70</v>
      </c>
      <c r="H536" s="76">
        <v>4125000</v>
      </c>
      <c r="I536" s="76">
        <v>4125000</v>
      </c>
      <c r="J536" s="76">
        <v>4000000</v>
      </c>
      <c r="K536" s="76">
        <v>4000000</v>
      </c>
      <c r="L536" s="76">
        <v>4000000</v>
      </c>
      <c r="M536" s="76" t="s">
        <v>7</v>
      </c>
      <c r="N536" s="76">
        <v>0</v>
      </c>
    </row>
    <row r="537" spans="1:14" x14ac:dyDescent="0.25">
      <c r="A537" t="s">
        <v>1036</v>
      </c>
      <c r="B537" s="27">
        <f t="shared" si="32"/>
        <v>7</v>
      </c>
      <c r="C537" s="27" t="str">
        <f t="shared" si="33"/>
        <v>Matiss</v>
      </c>
      <c r="D537" s="27" t="str">
        <f t="shared" si="34"/>
        <v>Kivelnieks</v>
      </c>
      <c r="E537" s="27" t="str">
        <f t="shared" si="35"/>
        <v>Matiss Kivelnieks</v>
      </c>
      <c r="F537" t="s">
        <v>944</v>
      </c>
      <c r="G537" t="s">
        <v>121</v>
      </c>
      <c r="H537" s="76">
        <v>1066670</v>
      </c>
      <c r="I537" s="76">
        <v>1066670</v>
      </c>
      <c r="J537" s="76">
        <v>925000</v>
      </c>
      <c r="K537" s="76">
        <v>925000</v>
      </c>
      <c r="L537" s="76" t="s">
        <v>8</v>
      </c>
      <c r="M537" s="76">
        <v>0</v>
      </c>
      <c r="N537" s="76">
        <v>0</v>
      </c>
    </row>
    <row r="538" spans="1:14" x14ac:dyDescent="0.25">
      <c r="A538" t="s">
        <v>249</v>
      </c>
      <c r="B538" s="27">
        <f t="shared" si="32"/>
        <v>5</v>
      </c>
      <c r="C538" s="27" t="str">
        <f t="shared" si="33"/>
        <v>Mats</v>
      </c>
      <c r="D538" s="27" t="str">
        <f t="shared" si="34"/>
        <v>Zuccarello</v>
      </c>
      <c r="E538" s="27" t="str">
        <f t="shared" si="35"/>
        <v>Mats Zuccarello</v>
      </c>
      <c r="F538" t="s">
        <v>934</v>
      </c>
      <c r="G538" t="s">
        <v>85</v>
      </c>
      <c r="H538" s="76">
        <v>4500000</v>
      </c>
      <c r="I538" s="76">
        <v>0</v>
      </c>
      <c r="J538" s="76">
        <v>4500000</v>
      </c>
      <c r="K538" s="76" t="s">
        <v>7</v>
      </c>
      <c r="L538" s="76">
        <v>0</v>
      </c>
      <c r="M538" s="76">
        <v>0</v>
      </c>
      <c r="N538" s="76">
        <v>0</v>
      </c>
    </row>
    <row r="539" spans="1:14" x14ac:dyDescent="0.25">
      <c r="A539" t="s">
        <v>592</v>
      </c>
      <c r="B539" s="27">
        <f t="shared" si="32"/>
        <v>5</v>
      </c>
      <c r="C539" s="27" t="str">
        <f t="shared" si="33"/>
        <v>Matt</v>
      </c>
      <c r="D539" s="27" t="str">
        <f t="shared" si="34"/>
        <v>Beleskey</v>
      </c>
      <c r="E539" s="27" t="str">
        <f t="shared" si="35"/>
        <v>Matt Beleskey</v>
      </c>
      <c r="F539" t="s">
        <v>934</v>
      </c>
      <c r="G539" t="s">
        <v>90</v>
      </c>
      <c r="H539" s="76">
        <v>3800000</v>
      </c>
      <c r="I539" s="76">
        <v>3800000</v>
      </c>
      <c r="J539" s="76">
        <v>4000000</v>
      </c>
      <c r="K539" s="76">
        <v>3000000</v>
      </c>
      <c r="L539" s="76" t="s">
        <v>7</v>
      </c>
      <c r="M539" s="76">
        <v>0</v>
      </c>
      <c r="N539" s="76">
        <v>0</v>
      </c>
    </row>
    <row r="540" spans="1:14" x14ac:dyDescent="0.25">
      <c r="A540" t="s">
        <v>187</v>
      </c>
      <c r="B540" s="27">
        <f t="shared" si="32"/>
        <v>5</v>
      </c>
      <c r="C540" s="27" t="str">
        <f t="shared" si="33"/>
        <v>Matt</v>
      </c>
      <c r="D540" s="27" t="str">
        <f t="shared" si="34"/>
        <v>Duchene</v>
      </c>
      <c r="E540" s="27" t="str">
        <f t="shared" si="35"/>
        <v>Matt Duchene</v>
      </c>
      <c r="F540" t="s">
        <v>945</v>
      </c>
      <c r="G540" t="s">
        <v>70</v>
      </c>
      <c r="H540" s="76">
        <v>6000000</v>
      </c>
      <c r="I540" s="76">
        <v>0</v>
      </c>
      <c r="J540" s="76">
        <v>6000000</v>
      </c>
      <c r="K540" s="76" t="s">
        <v>7</v>
      </c>
      <c r="L540" s="76">
        <v>0</v>
      </c>
      <c r="M540" s="76">
        <v>0</v>
      </c>
      <c r="N540" s="76">
        <v>0</v>
      </c>
    </row>
    <row r="541" spans="1:14" x14ac:dyDescent="0.25">
      <c r="A541" t="s">
        <v>664</v>
      </c>
      <c r="B541" s="27">
        <f t="shared" si="32"/>
        <v>5</v>
      </c>
      <c r="C541" s="27" t="str">
        <f t="shared" si="33"/>
        <v>Matt</v>
      </c>
      <c r="D541" s="27" t="str">
        <f t="shared" si="34"/>
        <v>Hunwick</v>
      </c>
      <c r="E541" s="27" t="str">
        <f t="shared" si="35"/>
        <v>Matt Hunwick</v>
      </c>
      <c r="F541" t="s">
        <v>955</v>
      </c>
      <c r="G541" t="s">
        <v>325</v>
      </c>
      <c r="H541" s="76">
        <v>2250000</v>
      </c>
      <c r="I541" s="76">
        <v>2250000</v>
      </c>
      <c r="J541" s="76">
        <v>2500000</v>
      </c>
      <c r="K541" s="76">
        <v>1750000</v>
      </c>
      <c r="L541" s="76" t="s">
        <v>7</v>
      </c>
      <c r="M541" s="76">
        <v>0</v>
      </c>
      <c r="N541" s="76">
        <v>0</v>
      </c>
    </row>
    <row r="542" spans="1:14" x14ac:dyDescent="0.25">
      <c r="A542" t="s">
        <v>452</v>
      </c>
      <c r="B542" s="27">
        <f t="shared" si="32"/>
        <v>5</v>
      </c>
      <c r="C542" s="27" t="str">
        <f t="shared" si="33"/>
        <v>Matt</v>
      </c>
      <c r="D542" s="27" t="str">
        <f t="shared" si="34"/>
        <v>Luff</v>
      </c>
      <c r="E542" s="27" t="str">
        <f t="shared" si="35"/>
        <v>Matt Luff</v>
      </c>
      <c r="F542" t="s">
        <v>928</v>
      </c>
      <c r="G542" t="s">
        <v>85</v>
      </c>
      <c r="H542" s="76">
        <v>641667</v>
      </c>
      <c r="I542" s="76">
        <v>0</v>
      </c>
      <c r="J542" s="76">
        <v>665000</v>
      </c>
      <c r="K542" s="76" t="s">
        <v>8</v>
      </c>
      <c r="L542" s="76">
        <v>0</v>
      </c>
      <c r="M542" s="76">
        <v>0</v>
      </c>
      <c r="N542" s="76">
        <v>0</v>
      </c>
    </row>
    <row r="543" spans="1:14" x14ac:dyDescent="0.25">
      <c r="A543" t="s">
        <v>824</v>
      </c>
      <c r="B543" s="27">
        <f t="shared" si="32"/>
        <v>5</v>
      </c>
      <c r="C543" s="27" t="str">
        <f t="shared" si="33"/>
        <v>Matt</v>
      </c>
      <c r="D543" s="27" t="str">
        <f t="shared" si="34"/>
        <v>Martin</v>
      </c>
      <c r="E543" s="27" t="str">
        <f t="shared" si="35"/>
        <v>Matt Martin</v>
      </c>
      <c r="F543" t="s">
        <v>956</v>
      </c>
      <c r="G543" t="s">
        <v>90</v>
      </c>
      <c r="H543" s="76">
        <v>2500000</v>
      </c>
      <c r="I543" s="76">
        <v>2500000</v>
      </c>
      <c r="J543" s="76">
        <v>2250000</v>
      </c>
      <c r="K543" s="76">
        <v>1750000</v>
      </c>
      <c r="L543" s="76" t="s">
        <v>7</v>
      </c>
      <c r="M543" s="76">
        <v>0</v>
      </c>
      <c r="N543" s="76">
        <v>0</v>
      </c>
    </row>
    <row r="544" spans="1:14" x14ac:dyDescent="0.25">
      <c r="A544" t="s">
        <v>668</v>
      </c>
      <c r="B544" s="27">
        <f t="shared" si="32"/>
        <v>5</v>
      </c>
      <c r="C544" s="27" t="str">
        <f t="shared" si="33"/>
        <v>Matt</v>
      </c>
      <c r="D544" s="27" t="str">
        <f t="shared" si="34"/>
        <v>Moulson</v>
      </c>
      <c r="E544" s="27" t="str">
        <f t="shared" si="35"/>
        <v>Matt Moulson</v>
      </c>
      <c r="F544" t="s">
        <v>955</v>
      </c>
      <c r="G544" t="s">
        <v>90</v>
      </c>
      <c r="H544" s="76">
        <v>5000000</v>
      </c>
      <c r="I544" s="76">
        <v>0</v>
      </c>
      <c r="J544" s="76">
        <v>3000000</v>
      </c>
      <c r="K544" s="76" t="s">
        <v>7</v>
      </c>
      <c r="L544" s="76">
        <v>0</v>
      </c>
      <c r="M544" s="76">
        <v>0</v>
      </c>
      <c r="N544" s="76">
        <v>0</v>
      </c>
    </row>
    <row r="545" spans="1:14" x14ac:dyDescent="0.25">
      <c r="A545" t="s">
        <v>225</v>
      </c>
      <c r="B545" s="27">
        <f t="shared" si="32"/>
        <v>5</v>
      </c>
      <c r="C545" s="27" t="str">
        <f t="shared" si="33"/>
        <v>Matt</v>
      </c>
      <c r="D545" s="27" t="str">
        <f t="shared" si="34"/>
        <v>Murray</v>
      </c>
      <c r="E545" s="27" t="str">
        <f t="shared" si="35"/>
        <v>Matt Murray</v>
      </c>
      <c r="F545" t="s">
        <v>930</v>
      </c>
      <c r="G545" t="s">
        <v>121</v>
      </c>
      <c r="H545" s="76">
        <v>3750000</v>
      </c>
      <c r="I545" s="76">
        <v>3750000</v>
      </c>
      <c r="J545" s="76">
        <v>3750000</v>
      </c>
      <c r="K545" s="76">
        <v>3750000</v>
      </c>
      <c r="L545" s="76" t="s">
        <v>8</v>
      </c>
      <c r="M545" s="76">
        <v>0</v>
      </c>
      <c r="N545" s="76">
        <v>0</v>
      </c>
    </row>
    <row r="546" spans="1:14" x14ac:dyDescent="0.25">
      <c r="A546" t="s">
        <v>383</v>
      </c>
      <c r="B546" s="27">
        <f t="shared" si="32"/>
        <v>5</v>
      </c>
      <c r="C546" s="27" t="str">
        <f t="shared" si="33"/>
        <v>Matt</v>
      </c>
      <c r="D546" s="27" t="str">
        <f t="shared" si="34"/>
        <v>Niskanen</v>
      </c>
      <c r="E546" s="27" t="str">
        <f t="shared" si="35"/>
        <v>Matt Niskanen</v>
      </c>
      <c r="F546" t="s">
        <v>929</v>
      </c>
      <c r="G546" t="s">
        <v>324</v>
      </c>
      <c r="H546" s="76">
        <v>5750000</v>
      </c>
      <c r="I546" s="76">
        <v>5750000</v>
      </c>
      <c r="J546" s="76">
        <v>5750000</v>
      </c>
      <c r="K546" s="76">
        <v>5750000</v>
      </c>
      <c r="L546" s="76">
        <v>5750000</v>
      </c>
      <c r="M546" s="76" t="s">
        <v>7</v>
      </c>
      <c r="N546" s="76">
        <v>0</v>
      </c>
    </row>
    <row r="547" spans="1:14" x14ac:dyDescent="0.25">
      <c r="A547" t="s">
        <v>443</v>
      </c>
      <c r="B547" s="27">
        <f t="shared" si="32"/>
        <v>5</v>
      </c>
      <c r="C547" s="27" t="str">
        <f t="shared" si="33"/>
        <v>Matt</v>
      </c>
      <c r="D547" s="27" t="str">
        <f t="shared" si="34"/>
        <v>Roy</v>
      </c>
      <c r="E547" s="27" t="str">
        <f t="shared" si="35"/>
        <v>Matt Roy</v>
      </c>
      <c r="F547" t="s">
        <v>928</v>
      </c>
      <c r="G547" t="s">
        <v>90</v>
      </c>
      <c r="H547" s="76">
        <v>925000</v>
      </c>
      <c r="I547" s="76">
        <v>0</v>
      </c>
      <c r="J547" s="76">
        <v>925000</v>
      </c>
      <c r="K547" s="76" t="s">
        <v>8</v>
      </c>
      <c r="L547" s="76">
        <v>0</v>
      </c>
      <c r="M547" s="76">
        <v>0</v>
      </c>
      <c r="N547" s="76">
        <v>0</v>
      </c>
    </row>
    <row r="548" spans="1:14" x14ac:dyDescent="0.25">
      <c r="A548" t="s">
        <v>1045</v>
      </c>
      <c r="B548" s="27">
        <f t="shared" si="32"/>
        <v>5</v>
      </c>
      <c r="C548" s="27" t="str">
        <f t="shared" si="33"/>
        <v>Matt</v>
      </c>
      <c r="D548" s="27" t="str">
        <f t="shared" si="34"/>
        <v>Spencer</v>
      </c>
      <c r="E548" s="27" t="str">
        <f t="shared" si="35"/>
        <v>Matt Spencer</v>
      </c>
      <c r="F548" t="s">
        <v>935</v>
      </c>
      <c r="G548" t="s">
        <v>79</v>
      </c>
      <c r="H548" s="76">
        <v>925000</v>
      </c>
      <c r="I548" s="76">
        <v>0</v>
      </c>
      <c r="J548" s="76">
        <v>792500</v>
      </c>
      <c r="K548" s="76" t="s">
        <v>8</v>
      </c>
      <c r="L548" s="76">
        <v>0</v>
      </c>
      <c r="M548" s="76">
        <v>0</v>
      </c>
      <c r="N548" s="76">
        <v>0</v>
      </c>
    </row>
    <row r="549" spans="1:14" x14ac:dyDescent="0.25">
      <c r="A549" t="s">
        <v>723</v>
      </c>
      <c r="B549" s="27">
        <f t="shared" si="32"/>
        <v>5</v>
      </c>
      <c r="C549" s="27" t="str">
        <f t="shared" si="33"/>
        <v>Matt</v>
      </c>
      <c r="D549" s="27" t="str">
        <f t="shared" si="34"/>
        <v>Taormina</v>
      </c>
      <c r="E549" s="27" t="str">
        <f t="shared" si="35"/>
        <v>Matt Taormina</v>
      </c>
      <c r="F549" t="s">
        <v>939</v>
      </c>
      <c r="G549" t="s">
        <v>79</v>
      </c>
      <c r="H549" s="76">
        <v>650000</v>
      </c>
      <c r="I549" s="76">
        <v>0</v>
      </c>
      <c r="J549" s="76">
        <v>650000</v>
      </c>
      <c r="K549" s="76" t="s">
        <v>7</v>
      </c>
      <c r="L549" s="76">
        <v>0</v>
      </c>
      <c r="M549" s="76">
        <v>0</v>
      </c>
      <c r="N549" s="76">
        <v>0</v>
      </c>
    </row>
    <row r="550" spans="1:14" x14ac:dyDescent="0.25">
      <c r="A550" t="s">
        <v>677</v>
      </c>
      <c r="B550" s="27">
        <f t="shared" si="32"/>
        <v>5</v>
      </c>
      <c r="C550" s="27" t="str">
        <f t="shared" si="33"/>
        <v>Matt</v>
      </c>
      <c r="D550" s="27" t="str">
        <f t="shared" si="34"/>
        <v>Tennyson</v>
      </c>
      <c r="E550" s="27" t="str">
        <f t="shared" si="35"/>
        <v>Matt Tennyson</v>
      </c>
      <c r="F550" t="s">
        <v>955</v>
      </c>
      <c r="G550" t="s">
        <v>324</v>
      </c>
      <c r="H550" s="76">
        <v>650000</v>
      </c>
      <c r="I550" s="76">
        <v>0</v>
      </c>
      <c r="J550" s="76">
        <v>650000</v>
      </c>
      <c r="K550" s="76" t="s">
        <v>7</v>
      </c>
      <c r="L550" s="76">
        <v>0</v>
      </c>
      <c r="M550" s="76">
        <v>0</v>
      </c>
      <c r="N550" s="76">
        <v>0</v>
      </c>
    </row>
    <row r="551" spans="1:14" x14ac:dyDescent="0.25">
      <c r="A551" t="s">
        <v>556</v>
      </c>
      <c r="B551" s="27">
        <f t="shared" si="32"/>
        <v>8</v>
      </c>
      <c r="C551" s="27" t="str">
        <f t="shared" si="33"/>
        <v>Matthew</v>
      </c>
      <c r="D551" s="27" t="str">
        <f t="shared" si="34"/>
        <v>Highmore</v>
      </c>
      <c r="E551" s="27" t="str">
        <f t="shared" si="35"/>
        <v>Matthew Highmore</v>
      </c>
      <c r="F551" t="s">
        <v>927</v>
      </c>
      <c r="G551" t="s">
        <v>70</v>
      </c>
      <c r="H551" s="76">
        <v>925000</v>
      </c>
      <c r="I551" s="76">
        <v>925000</v>
      </c>
      <c r="J551" s="76">
        <v>767500</v>
      </c>
      <c r="K551" s="76">
        <v>817500</v>
      </c>
      <c r="L551" s="76" t="s">
        <v>8</v>
      </c>
      <c r="M551" s="76">
        <v>0</v>
      </c>
      <c r="N551" s="76">
        <v>0</v>
      </c>
    </row>
    <row r="552" spans="1:14" x14ac:dyDescent="0.25">
      <c r="A552" t="s">
        <v>277</v>
      </c>
      <c r="B552" s="27">
        <f t="shared" si="32"/>
        <v>8</v>
      </c>
      <c r="C552" s="27" t="str">
        <f t="shared" si="33"/>
        <v>Matthew</v>
      </c>
      <c r="D552" s="27" t="str">
        <f t="shared" si="34"/>
        <v>Tkachuk</v>
      </c>
      <c r="E552" s="27" t="str">
        <f t="shared" si="35"/>
        <v>Matthew Tkachuk</v>
      </c>
      <c r="F552" t="s">
        <v>947</v>
      </c>
      <c r="G552" t="s">
        <v>90</v>
      </c>
      <c r="H552" s="76">
        <v>1775000</v>
      </c>
      <c r="I552" s="76">
        <v>0</v>
      </c>
      <c r="J552" s="76">
        <v>925000</v>
      </c>
      <c r="K552" s="76" t="s">
        <v>8</v>
      </c>
      <c r="L552" s="76">
        <v>0</v>
      </c>
      <c r="M552" s="76">
        <v>0</v>
      </c>
      <c r="N552" s="76">
        <v>0</v>
      </c>
    </row>
    <row r="553" spans="1:14" x14ac:dyDescent="0.25">
      <c r="A553" t="s">
        <v>298</v>
      </c>
      <c r="B553" s="27">
        <f t="shared" si="32"/>
        <v>8</v>
      </c>
      <c r="C553" s="27" t="str">
        <f t="shared" si="33"/>
        <v>Mattias</v>
      </c>
      <c r="D553" s="27" t="str">
        <f t="shared" si="34"/>
        <v>Ekholm</v>
      </c>
      <c r="E553" s="27" t="str">
        <f t="shared" si="35"/>
        <v>Mattias Ekholm</v>
      </c>
      <c r="F553" t="s">
        <v>932</v>
      </c>
      <c r="G553" t="s">
        <v>325</v>
      </c>
      <c r="H553" s="76">
        <v>3750000</v>
      </c>
      <c r="I553" s="76">
        <v>3750000</v>
      </c>
      <c r="J553" s="76">
        <v>4000000</v>
      </c>
      <c r="K553" s="76">
        <v>4000000</v>
      </c>
      <c r="L553" s="76">
        <v>3000000</v>
      </c>
      <c r="M553" s="76">
        <v>5000000</v>
      </c>
      <c r="N553" s="76" t="s">
        <v>7</v>
      </c>
    </row>
    <row r="554" spans="1:14" x14ac:dyDescent="0.25">
      <c r="A554" t="s">
        <v>641</v>
      </c>
      <c r="B554" s="27">
        <f t="shared" si="32"/>
        <v>4</v>
      </c>
      <c r="C554" s="27" t="str">
        <f t="shared" si="33"/>
        <v>Max</v>
      </c>
      <c r="D554" s="27" t="str">
        <f t="shared" si="34"/>
        <v>Jones</v>
      </c>
      <c r="E554" s="27" t="str">
        <f t="shared" si="35"/>
        <v>Max Jones</v>
      </c>
      <c r="F554" t="s">
        <v>933</v>
      </c>
      <c r="G554" t="s">
        <v>90</v>
      </c>
      <c r="H554" s="76">
        <v>894167</v>
      </c>
      <c r="I554" s="76">
        <v>894167</v>
      </c>
      <c r="J554" s="76">
        <v>925000</v>
      </c>
      <c r="K554" s="76">
        <v>832500</v>
      </c>
      <c r="L554" s="76" t="s">
        <v>8</v>
      </c>
      <c r="M554" s="76">
        <v>0</v>
      </c>
      <c r="N554" s="76">
        <v>0</v>
      </c>
    </row>
    <row r="555" spans="1:14" x14ac:dyDescent="0.25">
      <c r="A555" t="s">
        <v>616</v>
      </c>
      <c r="B555" s="27">
        <f t="shared" si="32"/>
        <v>4</v>
      </c>
      <c r="C555" s="27" t="str">
        <f t="shared" si="33"/>
        <v>Max</v>
      </c>
      <c r="D555" s="27" t="str">
        <f t="shared" si="34"/>
        <v>McCormick</v>
      </c>
      <c r="E555" s="27" t="str">
        <f t="shared" si="35"/>
        <v>Max McCormick</v>
      </c>
      <c r="F555" t="s">
        <v>945</v>
      </c>
      <c r="G555" t="s">
        <v>90</v>
      </c>
      <c r="H555" s="76">
        <v>650000</v>
      </c>
      <c r="I555" s="76">
        <v>0</v>
      </c>
      <c r="J555" s="76">
        <v>650000</v>
      </c>
      <c r="K555" s="76" t="s">
        <v>7</v>
      </c>
      <c r="L555" s="76">
        <v>0</v>
      </c>
      <c r="M555" s="76">
        <v>0</v>
      </c>
      <c r="N555" s="76">
        <v>0</v>
      </c>
    </row>
    <row r="556" spans="1:14" x14ac:dyDescent="0.25">
      <c r="A556" t="s">
        <v>297</v>
      </c>
      <c r="B556" s="27">
        <f t="shared" si="32"/>
        <v>4</v>
      </c>
      <c r="C556" s="27" t="str">
        <f t="shared" si="33"/>
        <v>Max</v>
      </c>
      <c r="D556" s="27" t="str">
        <f t="shared" si="34"/>
        <v>Pacioretty</v>
      </c>
      <c r="E556" s="27" t="str">
        <f t="shared" si="35"/>
        <v>Max Pacioretty</v>
      </c>
      <c r="F556" t="s">
        <v>939</v>
      </c>
      <c r="G556" t="s">
        <v>90</v>
      </c>
      <c r="H556" s="76">
        <v>4500000</v>
      </c>
      <c r="I556" s="76">
        <v>0</v>
      </c>
      <c r="J556" s="76">
        <v>5000000</v>
      </c>
      <c r="K556" s="76" t="s">
        <v>7</v>
      </c>
      <c r="L556" s="76">
        <v>0</v>
      </c>
      <c r="M556" s="76">
        <v>0</v>
      </c>
      <c r="N556" s="76">
        <v>0</v>
      </c>
    </row>
    <row r="557" spans="1:14" x14ac:dyDescent="0.25">
      <c r="A557" t="s">
        <v>417</v>
      </c>
      <c r="B557" s="27">
        <f t="shared" si="32"/>
        <v>6</v>
      </c>
      <c r="C557" s="27" t="str">
        <f t="shared" si="33"/>
        <v>Maxim</v>
      </c>
      <c r="D557" s="27" t="str">
        <f t="shared" si="34"/>
        <v>Mamin</v>
      </c>
      <c r="E557" s="27" t="str">
        <f t="shared" si="35"/>
        <v>Maxim Mamin</v>
      </c>
      <c r="F557" t="s">
        <v>943</v>
      </c>
      <c r="G557" t="s">
        <v>85</v>
      </c>
      <c r="H557" s="76">
        <v>925000</v>
      </c>
      <c r="I557" s="76">
        <v>0</v>
      </c>
      <c r="J557" s="76">
        <v>782500</v>
      </c>
      <c r="K557" s="76" t="s">
        <v>8</v>
      </c>
      <c r="L557" s="76">
        <v>0</v>
      </c>
      <c r="M557" s="76">
        <v>0</v>
      </c>
      <c r="N557" s="76">
        <v>0</v>
      </c>
    </row>
    <row r="558" spans="1:14" x14ac:dyDescent="0.25">
      <c r="A558" t="s">
        <v>582</v>
      </c>
      <c r="B558" s="27">
        <f t="shared" si="32"/>
        <v>7</v>
      </c>
      <c r="C558" s="27" t="str">
        <f t="shared" si="33"/>
        <v>Maxime</v>
      </c>
      <c r="D558" s="27" t="str">
        <f t="shared" si="34"/>
        <v>Fortier</v>
      </c>
      <c r="E558" s="27" t="str">
        <f t="shared" si="35"/>
        <v>Maxime Fortier</v>
      </c>
      <c r="F558" t="s">
        <v>944</v>
      </c>
      <c r="G558" t="s">
        <v>70</v>
      </c>
      <c r="H558" s="76">
        <v>925000</v>
      </c>
      <c r="I558" s="76">
        <v>925000</v>
      </c>
      <c r="J558" s="76">
        <v>742500</v>
      </c>
      <c r="K558" s="76">
        <v>792500</v>
      </c>
      <c r="L558" s="76" t="s">
        <v>8</v>
      </c>
      <c r="M558" s="76">
        <v>0</v>
      </c>
      <c r="N558" s="76">
        <v>0</v>
      </c>
    </row>
    <row r="559" spans="1:14" x14ac:dyDescent="0.25">
      <c r="A559" t="s">
        <v>628</v>
      </c>
      <c r="B559" s="27">
        <f t="shared" si="32"/>
        <v>7</v>
      </c>
      <c r="C559" s="27" t="str">
        <f t="shared" si="33"/>
        <v>Maxime</v>
      </c>
      <c r="D559" s="27" t="str">
        <f t="shared" si="34"/>
        <v>Lajoie</v>
      </c>
      <c r="E559" s="27" t="str">
        <f t="shared" si="35"/>
        <v>Maxime Lajoie</v>
      </c>
      <c r="F559" t="s">
        <v>945</v>
      </c>
      <c r="G559" t="s">
        <v>79</v>
      </c>
      <c r="H559" s="76">
        <v>790000</v>
      </c>
      <c r="I559" s="76">
        <v>790000</v>
      </c>
      <c r="J559" s="76">
        <v>730000</v>
      </c>
      <c r="K559" s="76">
        <v>700000</v>
      </c>
      <c r="L559" s="76" t="s">
        <v>8</v>
      </c>
      <c r="M559" s="76">
        <v>0</v>
      </c>
      <c r="N559" s="76">
        <v>0</v>
      </c>
    </row>
    <row r="560" spans="1:14" x14ac:dyDescent="0.25">
      <c r="A560" t="s">
        <v>510</v>
      </c>
      <c r="B560" s="27">
        <f t="shared" si="32"/>
        <v>7</v>
      </c>
      <c r="C560" s="27" t="str">
        <f t="shared" si="33"/>
        <v>Melker</v>
      </c>
      <c r="D560" s="27" t="str">
        <f t="shared" si="34"/>
        <v>Karlsson</v>
      </c>
      <c r="E560" s="27" t="str">
        <f t="shared" si="35"/>
        <v>Melker Karlsson</v>
      </c>
      <c r="F560" t="s">
        <v>938</v>
      </c>
      <c r="G560" t="s">
        <v>85</v>
      </c>
      <c r="H560" s="76">
        <v>2000000</v>
      </c>
      <c r="I560" s="76">
        <v>2000000</v>
      </c>
      <c r="J560" s="76">
        <v>2000000</v>
      </c>
      <c r="K560" s="76">
        <v>2000000</v>
      </c>
      <c r="L560" s="76" t="s">
        <v>7</v>
      </c>
      <c r="M560" s="76">
        <v>0</v>
      </c>
      <c r="N560" s="76">
        <v>0</v>
      </c>
    </row>
    <row r="561" spans="1:14" x14ac:dyDescent="0.25">
      <c r="A561" t="s">
        <v>521</v>
      </c>
      <c r="B561" s="27">
        <f t="shared" si="32"/>
        <v>8</v>
      </c>
      <c r="C561" s="27" t="str">
        <f t="shared" si="33"/>
        <v>Michael</v>
      </c>
      <c r="D561" s="27" t="str">
        <f t="shared" si="34"/>
        <v>Brodzinski</v>
      </c>
      <c r="E561" s="27" t="str">
        <f t="shared" si="35"/>
        <v>Michael Brodzinski</v>
      </c>
      <c r="F561" t="s">
        <v>938</v>
      </c>
      <c r="G561" t="s">
        <v>79</v>
      </c>
      <c r="H561" s="76">
        <v>925000</v>
      </c>
      <c r="I561" s="76">
        <v>0</v>
      </c>
      <c r="J561" s="76">
        <v>925000</v>
      </c>
      <c r="K561" s="76" t="s">
        <v>8</v>
      </c>
      <c r="L561" s="76">
        <v>0</v>
      </c>
      <c r="M561" s="76">
        <v>0</v>
      </c>
      <c r="N561" s="76">
        <v>0</v>
      </c>
    </row>
    <row r="562" spans="1:14" x14ac:dyDescent="0.25">
      <c r="A562" t="s">
        <v>761</v>
      </c>
      <c r="B562" s="27">
        <f t="shared" si="32"/>
        <v>8</v>
      </c>
      <c r="C562" s="27" t="str">
        <f t="shared" si="33"/>
        <v>Michael</v>
      </c>
      <c r="D562" s="27" t="str">
        <f t="shared" si="34"/>
        <v>Carcone</v>
      </c>
      <c r="E562" s="27" t="str">
        <f t="shared" si="35"/>
        <v>Michael Carcone</v>
      </c>
      <c r="F562" t="s">
        <v>953</v>
      </c>
      <c r="G562" t="s">
        <v>90</v>
      </c>
      <c r="H562" s="76">
        <v>675000</v>
      </c>
      <c r="I562" s="76">
        <v>0</v>
      </c>
      <c r="J562" s="76">
        <v>725000</v>
      </c>
      <c r="K562" s="76" t="s">
        <v>8</v>
      </c>
      <c r="L562" s="76">
        <v>0</v>
      </c>
      <c r="M562" s="76">
        <v>0</v>
      </c>
      <c r="N562" s="76">
        <v>0</v>
      </c>
    </row>
    <row r="563" spans="1:14" x14ac:dyDescent="0.25">
      <c r="A563" t="s">
        <v>831</v>
      </c>
      <c r="B563" s="27">
        <f t="shared" si="32"/>
        <v>8</v>
      </c>
      <c r="C563" s="27" t="str">
        <f t="shared" si="33"/>
        <v>Michael</v>
      </c>
      <c r="D563" s="27" t="str">
        <f t="shared" si="34"/>
        <v>Dal Colle</v>
      </c>
      <c r="E563" s="27" t="str">
        <f t="shared" si="35"/>
        <v>Michael Dal Colle</v>
      </c>
      <c r="F563" t="s">
        <v>956</v>
      </c>
      <c r="G563" t="s">
        <v>90</v>
      </c>
      <c r="H563" s="76">
        <v>3063330</v>
      </c>
      <c r="I563" s="76">
        <v>0</v>
      </c>
      <c r="J563" s="76">
        <v>832500</v>
      </c>
      <c r="K563" s="76" t="s">
        <v>8</v>
      </c>
      <c r="L563" s="76">
        <v>0</v>
      </c>
      <c r="M563" s="76">
        <v>0</v>
      </c>
      <c r="N563" s="76">
        <v>0</v>
      </c>
    </row>
    <row r="564" spans="1:14" x14ac:dyDescent="0.25">
      <c r="A564" t="s">
        <v>749</v>
      </c>
      <c r="B564" s="27">
        <f t="shared" si="32"/>
        <v>8</v>
      </c>
      <c r="C564" s="27" t="str">
        <f t="shared" si="33"/>
        <v>Michael</v>
      </c>
      <c r="D564" s="27" t="str">
        <f t="shared" si="34"/>
        <v>Del Zotto</v>
      </c>
      <c r="E564" s="27" t="str">
        <f t="shared" si="35"/>
        <v>Michael Del Zotto</v>
      </c>
      <c r="F564" t="s">
        <v>953</v>
      </c>
      <c r="G564" t="s">
        <v>325</v>
      </c>
      <c r="H564" s="76">
        <v>3000000</v>
      </c>
      <c r="I564" s="76">
        <v>0</v>
      </c>
      <c r="J564" s="76">
        <v>3000000</v>
      </c>
      <c r="K564" s="76" t="s">
        <v>7</v>
      </c>
      <c r="L564" s="76">
        <v>0</v>
      </c>
      <c r="M564" s="76">
        <v>0</v>
      </c>
      <c r="N564" s="76">
        <v>0</v>
      </c>
    </row>
    <row r="565" spans="1:14" x14ac:dyDescent="0.25">
      <c r="A565" t="s">
        <v>425</v>
      </c>
      <c r="B565" s="27">
        <f t="shared" si="32"/>
        <v>8</v>
      </c>
      <c r="C565" s="27" t="str">
        <f t="shared" si="33"/>
        <v>Michael</v>
      </c>
      <c r="D565" s="27" t="str">
        <f t="shared" si="34"/>
        <v>Downing</v>
      </c>
      <c r="E565" s="27" t="str">
        <f t="shared" si="35"/>
        <v>Michael Downing</v>
      </c>
      <c r="F565" t="s">
        <v>943</v>
      </c>
      <c r="G565" t="s">
        <v>79</v>
      </c>
      <c r="H565" s="76">
        <v>925000</v>
      </c>
      <c r="I565" s="76">
        <v>0</v>
      </c>
      <c r="J565" s="76">
        <v>925000</v>
      </c>
      <c r="K565" s="76" t="s">
        <v>8</v>
      </c>
      <c r="L565" s="76">
        <v>0</v>
      </c>
      <c r="M565" s="76">
        <v>0</v>
      </c>
      <c r="N565" s="76">
        <v>0</v>
      </c>
    </row>
    <row r="566" spans="1:14" x14ac:dyDescent="0.25">
      <c r="A566" t="s">
        <v>1011</v>
      </c>
      <c r="B566" s="27">
        <f t="shared" si="32"/>
        <v>8</v>
      </c>
      <c r="C566" s="27" t="str">
        <f t="shared" si="33"/>
        <v>Michael</v>
      </c>
      <c r="D566" s="27" t="str">
        <f t="shared" si="34"/>
        <v>Frolik</v>
      </c>
      <c r="E566" s="27" t="str">
        <f t="shared" si="35"/>
        <v>Michael Frolik</v>
      </c>
      <c r="F566" t="s">
        <v>947</v>
      </c>
      <c r="G566" t="s">
        <v>85</v>
      </c>
      <c r="H566" s="76">
        <v>4300000</v>
      </c>
      <c r="I566" s="76">
        <v>4300000</v>
      </c>
      <c r="J566" s="76">
        <v>4000000</v>
      </c>
      <c r="K566" s="76">
        <v>3000000</v>
      </c>
      <c r="L566" s="76" t="s">
        <v>7</v>
      </c>
      <c r="M566" s="76">
        <v>0</v>
      </c>
      <c r="N566" s="76">
        <v>0</v>
      </c>
    </row>
    <row r="567" spans="1:14" x14ac:dyDescent="0.25">
      <c r="A567" t="s">
        <v>883</v>
      </c>
      <c r="B567" s="27">
        <f t="shared" si="32"/>
        <v>8</v>
      </c>
      <c r="C567" s="27" t="str">
        <f t="shared" si="33"/>
        <v>Michael</v>
      </c>
      <c r="D567" s="27" t="str">
        <f t="shared" si="34"/>
        <v>Kapla</v>
      </c>
      <c r="E567" s="27" t="str">
        <f t="shared" si="35"/>
        <v>Michael Kapla</v>
      </c>
      <c r="F567" t="s">
        <v>954</v>
      </c>
      <c r="G567" t="s">
        <v>79</v>
      </c>
      <c r="H567" s="76">
        <v>925000</v>
      </c>
      <c r="I567" s="76">
        <v>0</v>
      </c>
      <c r="J567" s="76">
        <v>925000</v>
      </c>
      <c r="K567" s="76" t="s">
        <v>8</v>
      </c>
      <c r="L567" s="76">
        <v>0</v>
      </c>
      <c r="M567" s="76">
        <v>0</v>
      </c>
      <c r="N567" s="76">
        <v>0</v>
      </c>
    </row>
    <row r="568" spans="1:14" x14ac:dyDescent="0.25">
      <c r="A568" t="s">
        <v>1031</v>
      </c>
      <c r="B568" s="27">
        <f t="shared" si="32"/>
        <v>8</v>
      </c>
      <c r="C568" s="27" t="str">
        <f t="shared" si="33"/>
        <v>Michael</v>
      </c>
      <c r="D568" s="27" t="str">
        <f t="shared" si="34"/>
        <v>McLeod</v>
      </c>
      <c r="E568" s="27" t="str">
        <f t="shared" si="35"/>
        <v>Michael McLeod</v>
      </c>
      <c r="F568" t="s">
        <v>954</v>
      </c>
      <c r="G568" t="s">
        <v>70</v>
      </c>
      <c r="H568" s="76">
        <v>1425000</v>
      </c>
      <c r="I568" s="76">
        <v>0</v>
      </c>
      <c r="J568" s="76">
        <v>925000</v>
      </c>
      <c r="K568" s="76" t="s">
        <v>8</v>
      </c>
      <c r="L568" s="76">
        <v>0</v>
      </c>
      <c r="M568" s="76">
        <v>0</v>
      </c>
      <c r="N568" s="76">
        <v>0</v>
      </c>
    </row>
    <row r="569" spans="1:14" x14ac:dyDescent="0.25">
      <c r="A569" t="s">
        <v>721</v>
      </c>
      <c r="B569" s="27">
        <f t="shared" si="32"/>
        <v>8</v>
      </c>
      <c r="C569" s="27" t="str">
        <f t="shared" si="33"/>
        <v>Michael</v>
      </c>
      <c r="D569" s="27" t="str">
        <f t="shared" si="34"/>
        <v>McNiven</v>
      </c>
      <c r="E569" s="27" t="str">
        <f t="shared" si="35"/>
        <v>Michael McNiven</v>
      </c>
      <c r="F569" t="s">
        <v>939</v>
      </c>
      <c r="G569" t="s">
        <v>121</v>
      </c>
      <c r="H569" s="76">
        <v>703333</v>
      </c>
      <c r="I569" s="76">
        <v>703333</v>
      </c>
      <c r="J569" s="76">
        <v>650000</v>
      </c>
      <c r="K569" s="76">
        <v>700000</v>
      </c>
      <c r="L569" s="76" t="s">
        <v>8</v>
      </c>
      <c r="M569" s="76">
        <v>0</v>
      </c>
      <c r="N569" s="76">
        <v>0</v>
      </c>
    </row>
    <row r="570" spans="1:14" x14ac:dyDescent="0.25">
      <c r="A570" t="s">
        <v>804</v>
      </c>
      <c r="B570" s="27">
        <f t="shared" si="32"/>
        <v>8</v>
      </c>
      <c r="C570" s="27" t="str">
        <f t="shared" si="33"/>
        <v>Michael</v>
      </c>
      <c r="D570" s="27" t="str">
        <f t="shared" si="34"/>
        <v>Raffl</v>
      </c>
      <c r="E570" s="27" t="str">
        <f t="shared" si="35"/>
        <v>Michael Raffl</v>
      </c>
      <c r="F570" t="s">
        <v>937</v>
      </c>
      <c r="G570" t="s">
        <v>90</v>
      </c>
      <c r="H570" s="76">
        <v>2350000</v>
      </c>
      <c r="I570" s="76">
        <v>0</v>
      </c>
      <c r="J570" s="76">
        <v>2350000</v>
      </c>
      <c r="K570" s="76" t="s">
        <v>7</v>
      </c>
      <c r="L570" s="76">
        <v>0</v>
      </c>
      <c r="M570" s="76">
        <v>0</v>
      </c>
      <c r="N570" s="76">
        <v>0</v>
      </c>
    </row>
    <row r="571" spans="1:14" x14ac:dyDescent="0.25">
      <c r="A571" t="s">
        <v>136</v>
      </c>
      <c r="B571" s="27">
        <f t="shared" si="32"/>
        <v>8</v>
      </c>
      <c r="C571" s="27" t="str">
        <f t="shared" si="33"/>
        <v>Michael</v>
      </c>
      <c r="D571" s="27" t="str">
        <f t="shared" si="34"/>
        <v>Rasmussen</v>
      </c>
      <c r="E571" s="27" t="str">
        <f t="shared" si="35"/>
        <v>Michael Rasmussen</v>
      </c>
      <c r="F571" t="s">
        <v>951</v>
      </c>
      <c r="G571" t="s">
        <v>70</v>
      </c>
      <c r="H571" s="76">
        <v>1741670</v>
      </c>
      <c r="I571" s="76">
        <v>1741670</v>
      </c>
      <c r="J571" s="76">
        <v>925000</v>
      </c>
      <c r="K571" s="76">
        <v>925000</v>
      </c>
      <c r="L571" s="76" t="s">
        <v>8</v>
      </c>
      <c r="M571" s="76">
        <v>0</v>
      </c>
      <c r="N571" s="76">
        <v>0</v>
      </c>
    </row>
    <row r="572" spans="1:14" x14ac:dyDescent="0.25">
      <c r="A572" t="s">
        <v>798</v>
      </c>
      <c r="B572" s="27">
        <f t="shared" si="32"/>
        <v>8</v>
      </c>
      <c r="C572" s="27" t="str">
        <f t="shared" si="33"/>
        <v>Michael</v>
      </c>
      <c r="D572" s="27" t="str">
        <f t="shared" si="34"/>
        <v>Spacek</v>
      </c>
      <c r="E572" s="27" t="str">
        <f t="shared" si="35"/>
        <v>Michael Spacek</v>
      </c>
      <c r="F572" t="s">
        <v>940</v>
      </c>
      <c r="G572" t="s">
        <v>85</v>
      </c>
      <c r="H572" s="76">
        <v>850000</v>
      </c>
      <c r="I572" s="76">
        <v>850000</v>
      </c>
      <c r="J572" s="76">
        <v>735000</v>
      </c>
      <c r="K572" s="76">
        <v>785000</v>
      </c>
      <c r="L572" s="76" t="s">
        <v>8</v>
      </c>
      <c r="M572" s="76">
        <v>0</v>
      </c>
      <c r="N572" s="76">
        <v>0</v>
      </c>
    </row>
    <row r="573" spans="1:14" x14ac:dyDescent="0.25">
      <c r="A573" t="s">
        <v>682</v>
      </c>
      <c r="B573" s="27">
        <f t="shared" si="32"/>
        <v>8</v>
      </c>
      <c r="C573" s="27" t="str">
        <f t="shared" si="33"/>
        <v>Michael</v>
      </c>
      <c r="D573" s="27" t="str">
        <f t="shared" si="34"/>
        <v>Stone</v>
      </c>
      <c r="E573" s="27" t="str">
        <f t="shared" si="35"/>
        <v>Michael Stone</v>
      </c>
      <c r="F573" t="s">
        <v>947</v>
      </c>
      <c r="G573" t="s">
        <v>324</v>
      </c>
      <c r="H573" s="76">
        <v>3500000</v>
      </c>
      <c r="I573" s="76">
        <v>3500000</v>
      </c>
      <c r="J573" s="76">
        <v>3500000</v>
      </c>
      <c r="K573" s="76">
        <v>3500000</v>
      </c>
      <c r="L573" s="76" t="s">
        <v>7</v>
      </c>
      <c r="M573" s="76">
        <v>0</v>
      </c>
      <c r="N573" s="76">
        <v>0</v>
      </c>
    </row>
    <row r="574" spans="1:14" x14ac:dyDescent="0.25">
      <c r="A574" t="s">
        <v>812</v>
      </c>
      <c r="B574" s="27">
        <f t="shared" si="32"/>
        <v>8</v>
      </c>
      <c r="C574" s="27" t="str">
        <f t="shared" si="33"/>
        <v>Michael</v>
      </c>
      <c r="D574" s="27" t="str">
        <f t="shared" si="34"/>
        <v>Vecchione</v>
      </c>
      <c r="E574" s="27" t="str">
        <f t="shared" si="35"/>
        <v>Michael Vecchione</v>
      </c>
      <c r="F574" t="s">
        <v>937</v>
      </c>
      <c r="G574" t="s">
        <v>70</v>
      </c>
      <c r="H574" s="76">
        <v>900000</v>
      </c>
      <c r="I574" s="76">
        <v>0</v>
      </c>
      <c r="J574" s="76">
        <v>900000</v>
      </c>
      <c r="K574" s="76" t="s">
        <v>8</v>
      </c>
      <c r="L574" s="76">
        <v>0</v>
      </c>
      <c r="M574" s="76">
        <v>0</v>
      </c>
      <c r="N574" s="76">
        <v>0</v>
      </c>
    </row>
    <row r="575" spans="1:14" x14ac:dyDescent="0.25">
      <c r="A575" t="s">
        <v>811</v>
      </c>
      <c r="B575" s="27">
        <f t="shared" si="32"/>
        <v>7</v>
      </c>
      <c r="C575" s="27" t="str">
        <f t="shared" si="33"/>
        <v>Michal</v>
      </c>
      <c r="D575" s="27" t="str">
        <f t="shared" si="34"/>
        <v>Neuvirth</v>
      </c>
      <c r="E575" s="27" t="str">
        <f t="shared" si="35"/>
        <v>Michal Neuvirth</v>
      </c>
      <c r="F575" t="s">
        <v>937</v>
      </c>
      <c r="G575" t="s">
        <v>121</v>
      </c>
      <c r="H575" s="76">
        <v>2500000</v>
      </c>
      <c r="I575" s="76">
        <v>0</v>
      </c>
      <c r="J575" s="76">
        <v>2500000</v>
      </c>
      <c r="K575" s="76" t="s">
        <v>7</v>
      </c>
      <c r="L575" s="76">
        <v>0</v>
      </c>
      <c r="M575" s="76">
        <v>0</v>
      </c>
      <c r="N575" s="76">
        <v>0</v>
      </c>
    </row>
    <row r="576" spans="1:14" x14ac:dyDescent="0.25">
      <c r="A576" t="s">
        <v>897</v>
      </c>
      <c r="B576" s="27">
        <f t="shared" si="32"/>
        <v>8</v>
      </c>
      <c r="C576" s="27" t="str">
        <f t="shared" si="33"/>
        <v>Micheal</v>
      </c>
      <c r="D576" s="27" t="str">
        <f t="shared" si="34"/>
        <v>Ferland</v>
      </c>
      <c r="E576" s="27" t="str">
        <f t="shared" si="35"/>
        <v>Micheal Ferland</v>
      </c>
      <c r="F576" t="s">
        <v>952</v>
      </c>
      <c r="G576" t="s">
        <v>90</v>
      </c>
      <c r="H576" s="76">
        <v>1750000</v>
      </c>
      <c r="I576" s="76">
        <v>0</v>
      </c>
      <c r="J576" s="76">
        <v>1800000</v>
      </c>
      <c r="K576" s="76" t="s">
        <v>7</v>
      </c>
      <c r="L576" s="76">
        <v>0</v>
      </c>
      <c r="M576" s="76">
        <v>0</v>
      </c>
      <c r="N576" s="76">
        <v>0</v>
      </c>
    </row>
    <row r="577" spans="1:14" x14ac:dyDescent="0.25">
      <c r="A577" t="s">
        <v>416</v>
      </c>
      <c r="B577" s="27">
        <f t="shared" si="32"/>
        <v>8</v>
      </c>
      <c r="C577" s="27" t="str">
        <f t="shared" si="33"/>
        <v>Micheal</v>
      </c>
      <c r="D577" s="27" t="str">
        <f t="shared" si="34"/>
        <v>Haley</v>
      </c>
      <c r="E577" s="27" t="str">
        <f t="shared" si="35"/>
        <v>Micheal Haley</v>
      </c>
      <c r="F577" t="s">
        <v>943</v>
      </c>
      <c r="G577" t="s">
        <v>70</v>
      </c>
      <c r="H577" s="76">
        <v>825000</v>
      </c>
      <c r="I577" s="76">
        <v>0</v>
      </c>
      <c r="J577" s="76">
        <v>850000</v>
      </c>
      <c r="K577" s="76" t="s">
        <v>7</v>
      </c>
      <c r="L577" s="76">
        <v>0</v>
      </c>
      <c r="M577" s="76">
        <v>0</v>
      </c>
      <c r="N577" s="76">
        <v>0</v>
      </c>
    </row>
    <row r="578" spans="1:14" x14ac:dyDescent="0.25">
      <c r="A578" t="s">
        <v>590</v>
      </c>
      <c r="B578" s="27">
        <f t="shared" si="32"/>
        <v>5</v>
      </c>
      <c r="C578" s="27" t="str">
        <f t="shared" si="33"/>
        <v>Mika</v>
      </c>
      <c r="D578" s="27" t="str">
        <f t="shared" si="34"/>
        <v>Zibanejad</v>
      </c>
      <c r="E578" s="27" t="str">
        <f t="shared" si="35"/>
        <v>Mika Zibanejad</v>
      </c>
      <c r="F578" t="s">
        <v>934</v>
      </c>
      <c r="G578" t="s">
        <v>70</v>
      </c>
      <c r="H578" s="76">
        <v>5350000</v>
      </c>
      <c r="I578" s="76">
        <v>5350000</v>
      </c>
      <c r="J578" s="76">
        <v>5500000</v>
      </c>
      <c r="K578" s="76">
        <v>5350000</v>
      </c>
      <c r="L578" s="76">
        <v>5150000</v>
      </c>
      <c r="M578" s="76">
        <v>4750000</v>
      </c>
      <c r="N578" s="76" t="s">
        <v>7</v>
      </c>
    </row>
    <row r="579" spans="1:14" x14ac:dyDescent="0.25">
      <c r="A579" t="s">
        <v>292</v>
      </c>
      <c r="B579" s="27">
        <f t="shared" ref="B579:B642" si="36">SEARCH(" ",A579,1)</f>
        <v>7</v>
      </c>
      <c r="C579" s="27" t="str">
        <f t="shared" ref="C579:C642" si="37">LEFT(A579,B579-1)</f>
        <v>Mikael</v>
      </c>
      <c r="D579" s="27" t="str">
        <f t="shared" ref="D579:D642" si="38">MID(A579,B579+1,LEN(A579)-B579)</f>
        <v>Granlund</v>
      </c>
      <c r="E579" s="27" t="str">
        <f t="shared" ref="E579:E642" si="39">C579&amp;" "&amp;D579</f>
        <v>Mikael Granlund</v>
      </c>
      <c r="F579" t="s">
        <v>941</v>
      </c>
      <c r="G579" t="s">
        <v>70</v>
      </c>
      <c r="H579" s="76">
        <v>5750000</v>
      </c>
      <c r="I579" s="76">
        <v>5750000</v>
      </c>
      <c r="J579" s="76">
        <v>5500000</v>
      </c>
      <c r="K579" s="76">
        <v>6500000</v>
      </c>
      <c r="L579" s="76" t="s">
        <v>7</v>
      </c>
      <c r="M579" s="76">
        <v>0</v>
      </c>
      <c r="N579" s="76">
        <v>0</v>
      </c>
    </row>
    <row r="580" spans="1:14" x14ac:dyDescent="0.25">
      <c r="A580" t="s">
        <v>1041</v>
      </c>
      <c r="B580" s="27">
        <f t="shared" si="36"/>
        <v>5</v>
      </c>
      <c r="C580" s="27" t="str">
        <f t="shared" si="37"/>
        <v>Mike</v>
      </c>
      <c r="D580" s="27" t="str">
        <f t="shared" si="38"/>
        <v>Amadio</v>
      </c>
      <c r="E580" s="27" t="str">
        <f t="shared" si="39"/>
        <v>Mike Amadio</v>
      </c>
      <c r="F580" t="s">
        <v>928</v>
      </c>
      <c r="G580" t="s">
        <v>85</v>
      </c>
      <c r="H580" s="76">
        <v>925000</v>
      </c>
      <c r="I580" s="76">
        <v>0</v>
      </c>
      <c r="J580" s="76">
        <v>742500</v>
      </c>
      <c r="K580" s="76" t="s">
        <v>8</v>
      </c>
      <c r="L580" s="76">
        <v>0</v>
      </c>
      <c r="M580" s="76">
        <v>0</v>
      </c>
      <c r="N580" s="76">
        <v>0</v>
      </c>
    </row>
    <row r="581" spans="1:14" x14ac:dyDescent="0.25">
      <c r="A581" t="s">
        <v>618</v>
      </c>
      <c r="B581" s="27">
        <f t="shared" si="36"/>
        <v>5</v>
      </c>
      <c r="C581" s="27" t="str">
        <f t="shared" si="37"/>
        <v>Mike</v>
      </c>
      <c r="D581" s="27" t="str">
        <f t="shared" si="38"/>
        <v>Condon</v>
      </c>
      <c r="E581" s="27" t="str">
        <f t="shared" si="39"/>
        <v>Mike Condon</v>
      </c>
      <c r="F581" t="s">
        <v>945</v>
      </c>
      <c r="G581" t="s">
        <v>121</v>
      </c>
      <c r="H581" s="76">
        <v>2400000</v>
      </c>
      <c r="I581" s="76">
        <v>2400000</v>
      </c>
      <c r="J581" s="76">
        <v>2500000</v>
      </c>
      <c r="K581" s="76">
        <v>3000000</v>
      </c>
      <c r="L581" s="76" t="s">
        <v>7</v>
      </c>
      <c r="M581" s="76">
        <v>0</v>
      </c>
      <c r="N581" s="76">
        <v>0</v>
      </c>
    </row>
    <row r="582" spans="1:14" x14ac:dyDescent="0.25">
      <c r="A582" t="s">
        <v>220</v>
      </c>
      <c r="B582" s="27">
        <f t="shared" si="36"/>
        <v>5</v>
      </c>
      <c r="C582" s="27" t="str">
        <f t="shared" si="37"/>
        <v>Mike</v>
      </c>
      <c r="D582" s="27" t="str">
        <f t="shared" si="38"/>
        <v>Hoffman</v>
      </c>
      <c r="E582" s="27" t="str">
        <f t="shared" si="39"/>
        <v>Mike Hoffman</v>
      </c>
      <c r="F582" t="s">
        <v>943</v>
      </c>
      <c r="G582" t="s">
        <v>90</v>
      </c>
      <c r="H582" s="76">
        <v>5187500</v>
      </c>
      <c r="I582" s="76">
        <v>5187500</v>
      </c>
      <c r="J582" s="76">
        <v>5650000</v>
      </c>
      <c r="K582" s="76">
        <v>5650000</v>
      </c>
      <c r="L582" s="76" t="s">
        <v>7</v>
      </c>
      <c r="M582" s="76">
        <v>0</v>
      </c>
      <c r="N582" s="76">
        <v>0</v>
      </c>
    </row>
    <row r="583" spans="1:14" x14ac:dyDescent="0.25">
      <c r="A583" t="s">
        <v>715</v>
      </c>
      <c r="B583" s="27">
        <f t="shared" si="36"/>
        <v>5</v>
      </c>
      <c r="C583" s="27" t="str">
        <f t="shared" si="37"/>
        <v>Mike</v>
      </c>
      <c r="D583" s="27" t="str">
        <f t="shared" si="38"/>
        <v>Reilly</v>
      </c>
      <c r="E583" s="27" t="str">
        <f t="shared" si="39"/>
        <v>Mike Reilly</v>
      </c>
      <c r="F583" t="s">
        <v>939</v>
      </c>
      <c r="G583" t="s">
        <v>325</v>
      </c>
      <c r="H583" s="76">
        <v>725000</v>
      </c>
      <c r="I583" s="76">
        <v>0</v>
      </c>
      <c r="J583" s="76">
        <v>775000</v>
      </c>
      <c r="K583" s="76" t="s">
        <v>8</v>
      </c>
      <c r="L583" s="76">
        <v>0</v>
      </c>
      <c r="M583" s="76">
        <v>0</v>
      </c>
      <c r="N583" s="76">
        <v>0</v>
      </c>
    </row>
    <row r="584" spans="1:14" x14ac:dyDescent="0.25">
      <c r="A584" t="s">
        <v>683</v>
      </c>
      <c r="B584" s="27">
        <f t="shared" si="36"/>
        <v>5</v>
      </c>
      <c r="C584" s="27" t="str">
        <f t="shared" si="37"/>
        <v>Mike</v>
      </c>
      <c r="D584" s="27" t="str">
        <f t="shared" si="38"/>
        <v>Smith</v>
      </c>
      <c r="E584" s="27" t="str">
        <f t="shared" si="39"/>
        <v>Mike Smith</v>
      </c>
      <c r="F584" t="s">
        <v>947</v>
      </c>
      <c r="G584" t="s">
        <v>121</v>
      </c>
      <c r="H584" s="76">
        <v>5666670</v>
      </c>
      <c r="I584" s="76">
        <v>0</v>
      </c>
      <c r="J584" s="76">
        <v>5000000</v>
      </c>
      <c r="K584" s="76" t="s">
        <v>7</v>
      </c>
      <c r="L584" s="76">
        <v>0</v>
      </c>
      <c r="M584" s="76">
        <v>0</v>
      </c>
      <c r="N584" s="76">
        <v>0</v>
      </c>
    </row>
    <row r="585" spans="1:14" x14ac:dyDescent="0.25">
      <c r="A585" t="s">
        <v>265</v>
      </c>
      <c r="B585" s="27">
        <f t="shared" si="36"/>
        <v>8</v>
      </c>
      <c r="C585" s="27" t="str">
        <f t="shared" si="37"/>
        <v>Mikhail</v>
      </c>
      <c r="D585" s="27" t="str">
        <f t="shared" si="38"/>
        <v>Sergachev</v>
      </c>
      <c r="E585" s="27" t="str">
        <f t="shared" si="39"/>
        <v>Mikhail Sergachev</v>
      </c>
      <c r="F585" t="s">
        <v>935</v>
      </c>
      <c r="G585" t="s">
        <v>324</v>
      </c>
      <c r="H585" s="76">
        <v>1744170</v>
      </c>
      <c r="I585" s="76">
        <v>1744170</v>
      </c>
      <c r="J585" s="76">
        <v>925000</v>
      </c>
      <c r="K585" s="76">
        <v>832500</v>
      </c>
      <c r="L585" s="76" t="s">
        <v>8</v>
      </c>
      <c r="M585" s="76">
        <v>0</v>
      </c>
      <c r="N585" s="76">
        <v>0</v>
      </c>
    </row>
    <row r="586" spans="1:14" x14ac:dyDescent="0.25">
      <c r="A586" t="s">
        <v>814</v>
      </c>
      <c r="B586" s="27">
        <f t="shared" si="36"/>
        <v>8</v>
      </c>
      <c r="C586" s="27" t="str">
        <f t="shared" si="37"/>
        <v>Mikhail</v>
      </c>
      <c r="D586" s="27" t="str">
        <f t="shared" si="38"/>
        <v>Vorobyov</v>
      </c>
      <c r="E586" s="27" t="str">
        <f t="shared" si="39"/>
        <v>Mikhail Vorobyov</v>
      </c>
      <c r="F586" t="s">
        <v>937</v>
      </c>
      <c r="G586" t="s">
        <v>70</v>
      </c>
      <c r="H586" s="76">
        <v>925000</v>
      </c>
      <c r="I586" s="76">
        <v>925000</v>
      </c>
      <c r="J586" s="76">
        <v>792500</v>
      </c>
      <c r="K586" s="76">
        <v>817500</v>
      </c>
      <c r="L586" s="76" t="s">
        <v>8</v>
      </c>
      <c r="M586" s="76">
        <v>0</v>
      </c>
      <c r="N586" s="76">
        <v>0</v>
      </c>
    </row>
    <row r="587" spans="1:14" x14ac:dyDescent="0.25">
      <c r="A587" t="s">
        <v>611</v>
      </c>
      <c r="B587" s="27">
        <f t="shared" si="36"/>
        <v>7</v>
      </c>
      <c r="C587" s="27" t="str">
        <f t="shared" si="37"/>
        <v>Mikkel</v>
      </c>
      <c r="D587" s="27" t="str">
        <f t="shared" si="38"/>
        <v>Boedker</v>
      </c>
      <c r="E587" s="27" t="str">
        <f t="shared" si="39"/>
        <v>Mikkel Boedker</v>
      </c>
      <c r="F587" t="s">
        <v>945</v>
      </c>
      <c r="G587" t="s">
        <v>90</v>
      </c>
      <c r="H587" s="76">
        <v>4000000</v>
      </c>
      <c r="I587" s="76">
        <v>4000000</v>
      </c>
      <c r="J587" s="76">
        <v>3000000</v>
      </c>
      <c r="K587" s="76">
        <v>3000000</v>
      </c>
      <c r="L587" s="76" t="s">
        <v>7</v>
      </c>
      <c r="M587" s="76">
        <v>0</v>
      </c>
      <c r="N587" s="76">
        <v>0</v>
      </c>
    </row>
    <row r="588" spans="1:14" x14ac:dyDescent="0.25">
      <c r="A588" t="s">
        <v>258</v>
      </c>
      <c r="B588" s="27">
        <f t="shared" si="36"/>
        <v>6</v>
      </c>
      <c r="C588" s="27" t="str">
        <f t="shared" si="37"/>
        <v>Mikko</v>
      </c>
      <c r="D588" s="27" t="str">
        <f t="shared" si="38"/>
        <v>Rantanen</v>
      </c>
      <c r="E588" s="27" t="str">
        <f t="shared" si="39"/>
        <v>Mikko Rantanen</v>
      </c>
      <c r="F588" t="s">
        <v>949</v>
      </c>
      <c r="G588" t="s">
        <v>85</v>
      </c>
      <c r="H588" s="76">
        <v>1627500</v>
      </c>
      <c r="I588" s="76">
        <v>0</v>
      </c>
      <c r="J588" s="76">
        <v>832500</v>
      </c>
      <c r="K588" s="76" t="s">
        <v>8</v>
      </c>
      <c r="L588" s="76">
        <v>0</v>
      </c>
      <c r="M588" s="76">
        <v>0</v>
      </c>
      <c r="N588" s="76">
        <v>0</v>
      </c>
    </row>
    <row r="589" spans="1:14" x14ac:dyDescent="0.25">
      <c r="A589" t="s">
        <v>982</v>
      </c>
      <c r="B589" s="27">
        <f t="shared" si="36"/>
        <v>6</v>
      </c>
      <c r="C589" s="27" t="str">
        <f t="shared" si="37"/>
        <v>Milan</v>
      </c>
      <c r="D589" s="27" t="str">
        <f t="shared" si="38"/>
        <v>Lucic</v>
      </c>
      <c r="E589" s="27" t="str">
        <f t="shared" si="39"/>
        <v>Milan Lucic</v>
      </c>
      <c r="F589" t="s">
        <v>936</v>
      </c>
      <c r="G589" t="s">
        <v>90</v>
      </c>
      <c r="H589" s="76">
        <v>6000000</v>
      </c>
      <c r="I589" s="76">
        <v>6000000</v>
      </c>
      <c r="J589" s="76">
        <v>7000000</v>
      </c>
      <c r="K589" s="76">
        <v>6000000</v>
      </c>
      <c r="L589" s="76">
        <v>4000000</v>
      </c>
      <c r="M589" s="76">
        <v>5000000</v>
      </c>
      <c r="N589" s="76">
        <v>4000000</v>
      </c>
    </row>
    <row r="590" spans="1:14" x14ac:dyDescent="0.25">
      <c r="A590" t="s">
        <v>876</v>
      </c>
      <c r="B590" s="27">
        <f t="shared" si="36"/>
        <v>6</v>
      </c>
      <c r="C590" s="27" t="str">
        <f t="shared" si="37"/>
        <v>Miles</v>
      </c>
      <c r="D590" s="27" t="str">
        <f t="shared" si="38"/>
        <v>Wood</v>
      </c>
      <c r="E590" s="27" t="str">
        <f t="shared" si="39"/>
        <v>Miles Wood</v>
      </c>
      <c r="F590" t="s">
        <v>954</v>
      </c>
      <c r="G590" t="s">
        <v>90</v>
      </c>
      <c r="H590" s="76">
        <v>925000</v>
      </c>
      <c r="I590" s="76">
        <v>0</v>
      </c>
      <c r="J590" s="76">
        <v>925000</v>
      </c>
      <c r="K590" s="76" t="s">
        <v>8</v>
      </c>
      <c r="L590" s="76">
        <v>0</v>
      </c>
      <c r="M590" s="76">
        <v>0</v>
      </c>
      <c r="N590" s="76">
        <v>0</v>
      </c>
    </row>
    <row r="591" spans="1:14" x14ac:dyDescent="0.25">
      <c r="A591" t="s">
        <v>880</v>
      </c>
      <c r="B591" s="27">
        <f t="shared" si="36"/>
        <v>6</v>
      </c>
      <c r="C591" s="27" t="str">
        <f t="shared" si="37"/>
        <v>Mirco</v>
      </c>
      <c r="D591" s="27" t="str">
        <f t="shared" si="38"/>
        <v>Mueller</v>
      </c>
      <c r="E591" s="27" t="str">
        <f t="shared" si="39"/>
        <v>Mirco Mueller</v>
      </c>
      <c r="F591" t="s">
        <v>954</v>
      </c>
      <c r="G591" t="s">
        <v>325</v>
      </c>
      <c r="H591" s="76">
        <v>850000</v>
      </c>
      <c r="I591" s="76">
        <v>0</v>
      </c>
      <c r="J591" s="76">
        <v>925000</v>
      </c>
      <c r="K591" s="76" t="s">
        <v>8</v>
      </c>
      <c r="L591" s="76">
        <v>0</v>
      </c>
      <c r="M591" s="76">
        <v>0</v>
      </c>
      <c r="N591" s="76">
        <v>0</v>
      </c>
    </row>
    <row r="592" spans="1:14" x14ac:dyDescent="0.25">
      <c r="A592" t="s">
        <v>131</v>
      </c>
      <c r="B592" s="27">
        <f t="shared" si="36"/>
        <v>5</v>
      </c>
      <c r="C592" s="27" t="str">
        <f t="shared" si="37"/>
        <v>Miro</v>
      </c>
      <c r="D592" s="27" t="str">
        <f t="shared" si="38"/>
        <v>Heiskanen</v>
      </c>
      <c r="E592" s="27" t="str">
        <f t="shared" si="39"/>
        <v>Miro Heiskanen</v>
      </c>
      <c r="F592" t="s">
        <v>931</v>
      </c>
      <c r="G592" t="s">
        <v>79</v>
      </c>
      <c r="H592" s="76">
        <v>3425000</v>
      </c>
      <c r="I592" s="76">
        <v>3425000</v>
      </c>
      <c r="J592" s="76">
        <v>925000</v>
      </c>
      <c r="K592" s="76">
        <v>925000</v>
      </c>
      <c r="L592" s="76" t="s">
        <v>8</v>
      </c>
      <c r="M592" s="76">
        <v>0</v>
      </c>
      <c r="N592" s="76">
        <v>0</v>
      </c>
    </row>
    <row r="593" spans="1:14" x14ac:dyDescent="0.25">
      <c r="A593" t="s">
        <v>508</v>
      </c>
      <c r="B593" s="27">
        <f t="shared" si="36"/>
        <v>6</v>
      </c>
      <c r="C593" s="27" t="str">
        <f t="shared" si="37"/>
        <v>Mitch</v>
      </c>
      <c r="D593" s="27" t="str">
        <f t="shared" si="38"/>
        <v>Callahan</v>
      </c>
      <c r="E593" s="27" t="str">
        <f t="shared" si="39"/>
        <v>Mitch Callahan</v>
      </c>
      <c r="F593" t="s">
        <v>936</v>
      </c>
      <c r="G593" t="s">
        <v>90</v>
      </c>
      <c r="H593" s="76">
        <v>700000</v>
      </c>
      <c r="I593" s="76">
        <v>0</v>
      </c>
      <c r="J593" s="76">
        <v>700000</v>
      </c>
      <c r="K593" s="76" t="s">
        <v>7</v>
      </c>
      <c r="L593" s="76">
        <v>0</v>
      </c>
      <c r="M593" s="76">
        <v>0</v>
      </c>
      <c r="N593" s="76">
        <v>0</v>
      </c>
    </row>
    <row r="594" spans="1:14" x14ac:dyDescent="0.25">
      <c r="A594" t="s">
        <v>644</v>
      </c>
      <c r="B594" s="27">
        <f t="shared" si="36"/>
        <v>6</v>
      </c>
      <c r="C594" s="27" t="str">
        <f t="shared" si="37"/>
        <v>Mitch</v>
      </c>
      <c r="D594" s="27" t="str">
        <f t="shared" si="38"/>
        <v>Hults</v>
      </c>
      <c r="E594" s="27" t="str">
        <f t="shared" si="39"/>
        <v>Mitch Hults</v>
      </c>
      <c r="F594" t="s">
        <v>933</v>
      </c>
      <c r="G594" t="s">
        <v>70</v>
      </c>
      <c r="H594" s="76">
        <v>925000</v>
      </c>
      <c r="I594" s="76">
        <v>0</v>
      </c>
      <c r="J594" s="76">
        <v>925000</v>
      </c>
      <c r="K594" s="76" t="s">
        <v>8</v>
      </c>
      <c r="L594" s="76">
        <v>0</v>
      </c>
      <c r="M594" s="76">
        <v>0</v>
      </c>
      <c r="N594" s="76">
        <v>0</v>
      </c>
    </row>
    <row r="595" spans="1:14" x14ac:dyDescent="0.25">
      <c r="A595" t="s">
        <v>1029</v>
      </c>
      <c r="B595" s="27">
        <f t="shared" si="36"/>
        <v>6</v>
      </c>
      <c r="C595" s="27" t="str">
        <f t="shared" si="37"/>
        <v>Mitch</v>
      </c>
      <c r="D595" s="27" t="str">
        <f t="shared" si="38"/>
        <v>Marner</v>
      </c>
      <c r="E595" s="27" t="str">
        <f t="shared" si="39"/>
        <v>Mitch Marner</v>
      </c>
      <c r="F595" t="s">
        <v>950</v>
      </c>
      <c r="G595" t="s">
        <v>70</v>
      </c>
      <c r="H595" s="76">
        <v>1744170</v>
      </c>
      <c r="I595" s="76">
        <v>0</v>
      </c>
      <c r="J595" s="76">
        <v>832500</v>
      </c>
      <c r="K595" s="76" t="s">
        <v>8</v>
      </c>
      <c r="L595" s="76">
        <v>0</v>
      </c>
      <c r="M595" s="76">
        <v>0</v>
      </c>
      <c r="N595" s="76">
        <v>0</v>
      </c>
    </row>
    <row r="596" spans="1:14" x14ac:dyDescent="0.25">
      <c r="A596" t="s">
        <v>462</v>
      </c>
      <c r="B596" s="27">
        <f t="shared" si="36"/>
        <v>9</v>
      </c>
      <c r="C596" s="27" t="str">
        <f t="shared" si="37"/>
        <v>Mitchell</v>
      </c>
      <c r="D596" s="27" t="str">
        <f t="shared" si="38"/>
        <v>Stephens</v>
      </c>
      <c r="E596" s="27" t="str">
        <f t="shared" si="39"/>
        <v>Mitchell Stephens</v>
      </c>
      <c r="F596" t="s">
        <v>935</v>
      </c>
      <c r="G596" t="s">
        <v>70</v>
      </c>
      <c r="H596" s="76">
        <v>925000</v>
      </c>
      <c r="I596" s="76">
        <v>0</v>
      </c>
      <c r="J596" s="76">
        <v>925000</v>
      </c>
      <c r="K596" s="76" t="s">
        <v>8</v>
      </c>
      <c r="L596" s="76">
        <v>0</v>
      </c>
      <c r="M596" s="76">
        <v>0</v>
      </c>
      <c r="N596" s="76">
        <v>0</v>
      </c>
    </row>
    <row r="597" spans="1:14" x14ac:dyDescent="0.25">
      <c r="A597" t="s">
        <v>1042</v>
      </c>
      <c r="B597" s="27">
        <f t="shared" si="36"/>
        <v>9</v>
      </c>
      <c r="C597" s="27" t="str">
        <f t="shared" si="37"/>
        <v>Mitchell</v>
      </c>
      <c r="D597" s="27" t="str">
        <f t="shared" si="38"/>
        <v>Vande Sompel</v>
      </c>
      <c r="E597" s="27" t="str">
        <f t="shared" si="39"/>
        <v>Mitchell Vande Sompel</v>
      </c>
      <c r="F597" t="s">
        <v>956</v>
      </c>
      <c r="G597" t="s">
        <v>79</v>
      </c>
      <c r="H597" s="76">
        <v>925000</v>
      </c>
      <c r="I597" s="76">
        <v>0</v>
      </c>
      <c r="J597" s="76">
        <v>742500</v>
      </c>
      <c r="K597" s="76" t="s">
        <v>8</v>
      </c>
      <c r="L597" s="76">
        <v>0</v>
      </c>
      <c r="M597" s="76">
        <v>0</v>
      </c>
      <c r="N597" s="76">
        <v>0</v>
      </c>
    </row>
    <row r="598" spans="1:14" x14ac:dyDescent="0.25">
      <c r="A598" t="s">
        <v>147</v>
      </c>
      <c r="B598" s="27">
        <f t="shared" si="36"/>
        <v>7</v>
      </c>
      <c r="C598" s="27" t="str">
        <f t="shared" si="37"/>
        <v>Morgan</v>
      </c>
      <c r="D598" s="27" t="str">
        <f t="shared" si="38"/>
        <v>Frost</v>
      </c>
      <c r="E598" s="27" t="str">
        <f t="shared" si="39"/>
        <v>Morgan Frost</v>
      </c>
      <c r="F598" t="s">
        <v>937</v>
      </c>
      <c r="G598" t="s">
        <v>70</v>
      </c>
      <c r="H598" s="76">
        <v>925000</v>
      </c>
      <c r="I598" s="76">
        <v>925000</v>
      </c>
      <c r="J598" s="76">
        <v>925000</v>
      </c>
      <c r="K598" s="76">
        <v>925000</v>
      </c>
      <c r="L598" s="76" t="s">
        <v>8</v>
      </c>
      <c r="M598" s="76">
        <v>0</v>
      </c>
      <c r="N598" s="76">
        <v>0</v>
      </c>
    </row>
    <row r="599" spans="1:14" x14ac:dyDescent="0.25">
      <c r="A599" t="s">
        <v>238</v>
      </c>
      <c r="B599" s="27">
        <f t="shared" si="36"/>
        <v>7</v>
      </c>
      <c r="C599" s="27" t="str">
        <f t="shared" si="37"/>
        <v>Morgan</v>
      </c>
      <c r="D599" s="27" t="str">
        <f t="shared" si="38"/>
        <v>Rielly</v>
      </c>
      <c r="E599" s="27" t="str">
        <f t="shared" si="39"/>
        <v>Morgan Rielly</v>
      </c>
      <c r="F599" t="s">
        <v>950</v>
      </c>
      <c r="G599" t="s">
        <v>325</v>
      </c>
      <c r="H599" s="76">
        <v>5000000</v>
      </c>
      <c r="I599" s="76">
        <v>5000000</v>
      </c>
      <c r="J599" s="76">
        <v>5000000</v>
      </c>
      <c r="K599" s="76">
        <v>5000000</v>
      </c>
      <c r="L599" s="76">
        <v>5000000</v>
      </c>
      <c r="M599" s="76">
        <v>5000000</v>
      </c>
      <c r="N599" s="76" t="s">
        <v>7</v>
      </c>
    </row>
    <row r="600" spans="1:14" x14ac:dyDescent="0.25">
      <c r="A600" t="s">
        <v>402</v>
      </c>
      <c r="B600" s="27">
        <f t="shared" si="36"/>
        <v>5</v>
      </c>
      <c r="C600" s="27" t="str">
        <f t="shared" si="37"/>
        <v>Nate</v>
      </c>
      <c r="D600" s="27" t="str">
        <f t="shared" si="38"/>
        <v>Prosser</v>
      </c>
      <c r="E600" s="27" t="str">
        <f t="shared" si="39"/>
        <v>Nate Prosser</v>
      </c>
      <c r="F600" t="s">
        <v>941</v>
      </c>
      <c r="G600" t="s">
        <v>324</v>
      </c>
      <c r="H600" s="76">
        <v>650000</v>
      </c>
      <c r="I600" s="76">
        <v>0</v>
      </c>
      <c r="J600" s="76">
        <v>650000</v>
      </c>
      <c r="K600" s="76" t="s">
        <v>7</v>
      </c>
      <c r="L600" s="76">
        <v>0</v>
      </c>
      <c r="M600" s="76">
        <v>0</v>
      </c>
      <c r="N600" s="76">
        <v>0</v>
      </c>
    </row>
    <row r="601" spans="1:14" x14ac:dyDescent="0.25">
      <c r="A601" t="s">
        <v>254</v>
      </c>
      <c r="B601" s="27">
        <f t="shared" si="36"/>
        <v>5</v>
      </c>
      <c r="C601" s="27" t="str">
        <f t="shared" si="37"/>
        <v>Nate</v>
      </c>
      <c r="D601" s="27" t="str">
        <f t="shared" si="38"/>
        <v>Schmidt</v>
      </c>
      <c r="E601" s="27" t="str">
        <f t="shared" si="39"/>
        <v>Nate Schmidt</v>
      </c>
      <c r="F601" t="s">
        <v>957</v>
      </c>
      <c r="G601" t="s">
        <v>325</v>
      </c>
      <c r="H601" s="76">
        <v>2225000</v>
      </c>
      <c r="I601" s="76">
        <v>0</v>
      </c>
      <c r="J601" s="76">
        <v>2300000</v>
      </c>
      <c r="K601" s="76" t="s">
        <v>7</v>
      </c>
      <c r="L601" s="76">
        <v>0</v>
      </c>
      <c r="M601" s="76">
        <v>0</v>
      </c>
      <c r="N601" s="76">
        <v>0</v>
      </c>
    </row>
    <row r="602" spans="1:14" x14ac:dyDescent="0.25">
      <c r="A602" t="s">
        <v>433</v>
      </c>
      <c r="B602" s="27">
        <f t="shared" si="36"/>
        <v>5</v>
      </c>
      <c r="C602" s="27" t="str">
        <f t="shared" si="37"/>
        <v>Nate</v>
      </c>
      <c r="D602" s="27" t="str">
        <f t="shared" si="38"/>
        <v>Thompson</v>
      </c>
      <c r="E602" s="27" t="str">
        <f t="shared" si="39"/>
        <v>Nate Thompson</v>
      </c>
      <c r="F602" t="s">
        <v>928</v>
      </c>
      <c r="G602" t="s">
        <v>70</v>
      </c>
      <c r="H602" s="76">
        <v>1650000</v>
      </c>
      <c r="I602" s="76">
        <v>0</v>
      </c>
      <c r="J602" s="76">
        <v>1650000</v>
      </c>
      <c r="K602" s="76" t="s">
        <v>7</v>
      </c>
      <c r="L602" s="76">
        <v>0</v>
      </c>
      <c r="M602" s="76">
        <v>0</v>
      </c>
      <c r="N602" s="76">
        <v>0</v>
      </c>
    </row>
    <row r="603" spans="1:14" x14ac:dyDescent="0.25">
      <c r="A603" t="s">
        <v>888</v>
      </c>
      <c r="B603" s="27">
        <f t="shared" si="36"/>
        <v>7</v>
      </c>
      <c r="C603" s="27" t="str">
        <f t="shared" si="37"/>
        <v>Nathan</v>
      </c>
      <c r="D603" s="27" t="str">
        <f t="shared" si="38"/>
        <v>Bastian</v>
      </c>
      <c r="E603" s="27" t="str">
        <f t="shared" si="39"/>
        <v>Nathan Bastian</v>
      </c>
      <c r="F603" t="s">
        <v>954</v>
      </c>
      <c r="G603" t="s">
        <v>85</v>
      </c>
      <c r="H603" s="76">
        <v>925000</v>
      </c>
      <c r="I603" s="76">
        <v>0</v>
      </c>
      <c r="J603" s="76">
        <v>792500</v>
      </c>
      <c r="K603" s="76" t="s">
        <v>8</v>
      </c>
      <c r="L603" s="76">
        <v>0</v>
      </c>
      <c r="M603" s="76">
        <v>0</v>
      </c>
      <c r="N603" s="76">
        <v>0</v>
      </c>
    </row>
    <row r="604" spans="1:14" x14ac:dyDescent="0.25">
      <c r="A604" t="s">
        <v>306</v>
      </c>
      <c r="B604" s="27">
        <f t="shared" si="36"/>
        <v>7</v>
      </c>
      <c r="C604" s="27" t="str">
        <f t="shared" si="37"/>
        <v>Nathan</v>
      </c>
      <c r="D604" s="27" t="str">
        <f t="shared" si="38"/>
        <v>Beaulieu</v>
      </c>
      <c r="E604" s="27" t="str">
        <f t="shared" si="39"/>
        <v>Nathan Beaulieu</v>
      </c>
      <c r="F604" t="s">
        <v>955</v>
      </c>
      <c r="G604" t="s">
        <v>325</v>
      </c>
      <c r="H604" s="76">
        <v>2400000</v>
      </c>
      <c r="I604" s="76">
        <v>0</v>
      </c>
      <c r="J604" s="76">
        <v>2500000</v>
      </c>
      <c r="K604" s="76" t="s">
        <v>8</v>
      </c>
      <c r="L604" s="76">
        <v>0</v>
      </c>
      <c r="M604" s="76">
        <v>0</v>
      </c>
      <c r="N604" s="76">
        <v>0</v>
      </c>
    </row>
    <row r="605" spans="1:14" x14ac:dyDescent="0.25">
      <c r="A605" t="s">
        <v>854</v>
      </c>
      <c r="B605" s="27">
        <f t="shared" si="36"/>
        <v>7</v>
      </c>
      <c r="C605" s="27" t="str">
        <f t="shared" si="37"/>
        <v>Nathan</v>
      </c>
      <c r="D605" s="27" t="str">
        <f t="shared" si="38"/>
        <v>Horton</v>
      </c>
      <c r="E605" s="27" t="str">
        <f t="shared" si="39"/>
        <v>Nathan Horton</v>
      </c>
      <c r="F605" t="s">
        <v>950</v>
      </c>
      <c r="G605" t="s">
        <v>85</v>
      </c>
      <c r="H605" s="76">
        <v>5300000</v>
      </c>
      <c r="I605" s="76">
        <v>5300000</v>
      </c>
      <c r="J605" s="76">
        <v>4500000</v>
      </c>
      <c r="K605" s="76">
        <v>3600000</v>
      </c>
      <c r="L605" s="76" t="s">
        <v>7</v>
      </c>
      <c r="M605" s="76">
        <v>0</v>
      </c>
      <c r="N605" s="76">
        <v>0</v>
      </c>
    </row>
    <row r="606" spans="1:14" x14ac:dyDescent="0.25">
      <c r="A606" t="s">
        <v>264</v>
      </c>
      <c r="B606" s="27">
        <f t="shared" si="36"/>
        <v>7</v>
      </c>
      <c r="C606" s="27" t="str">
        <f t="shared" si="37"/>
        <v>Nathan</v>
      </c>
      <c r="D606" s="27" t="str">
        <f t="shared" si="38"/>
        <v>Mackinnon</v>
      </c>
      <c r="E606" s="27" t="str">
        <f t="shared" si="39"/>
        <v>Nathan Mackinnon</v>
      </c>
      <c r="F606" t="s">
        <v>949</v>
      </c>
      <c r="G606" t="s">
        <v>70</v>
      </c>
      <c r="H606" s="76">
        <v>6300000</v>
      </c>
      <c r="I606" s="76">
        <v>6300000</v>
      </c>
      <c r="J606" s="76">
        <v>6750000</v>
      </c>
      <c r="K606" s="76">
        <v>6750000</v>
      </c>
      <c r="L606" s="76">
        <v>6150000</v>
      </c>
      <c r="M606" s="76">
        <v>6850000</v>
      </c>
      <c r="N606" s="76">
        <v>6850000</v>
      </c>
    </row>
    <row r="607" spans="1:14" x14ac:dyDescent="0.25">
      <c r="A607" t="s">
        <v>557</v>
      </c>
      <c r="B607" s="27">
        <f t="shared" si="36"/>
        <v>7</v>
      </c>
      <c r="C607" s="27" t="str">
        <f t="shared" si="37"/>
        <v>Nathan</v>
      </c>
      <c r="D607" s="27" t="str">
        <f t="shared" si="38"/>
        <v>Noel</v>
      </c>
      <c r="E607" s="27" t="str">
        <f t="shared" si="39"/>
        <v>Nathan Noel</v>
      </c>
      <c r="F607" t="s">
        <v>927</v>
      </c>
      <c r="G607" t="s">
        <v>70</v>
      </c>
      <c r="H607" s="76">
        <v>925000</v>
      </c>
      <c r="I607" s="76">
        <v>925000</v>
      </c>
      <c r="J607" s="76">
        <v>767500</v>
      </c>
      <c r="K607" s="76">
        <v>817500</v>
      </c>
      <c r="L607" s="76" t="s">
        <v>8</v>
      </c>
      <c r="M607" s="76">
        <v>0</v>
      </c>
      <c r="N607" s="76">
        <v>0</v>
      </c>
    </row>
    <row r="608" spans="1:14" x14ac:dyDescent="0.25">
      <c r="A608" t="s">
        <v>382</v>
      </c>
      <c r="B608" s="27">
        <f t="shared" si="36"/>
        <v>7</v>
      </c>
      <c r="C608" s="27" t="str">
        <f t="shared" si="37"/>
        <v>Nathan</v>
      </c>
      <c r="D608" s="27" t="str">
        <f t="shared" si="38"/>
        <v>Walker</v>
      </c>
      <c r="E608" s="27" t="str">
        <f t="shared" si="39"/>
        <v>Nathan Walker</v>
      </c>
      <c r="F608" t="s">
        <v>929</v>
      </c>
      <c r="G608" t="s">
        <v>90</v>
      </c>
      <c r="H608" s="76">
        <v>650000</v>
      </c>
      <c r="I608" s="76">
        <v>0</v>
      </c>
      <c r="J608" s="76">
        <v>650000</v>
      </c>
      <c r="K608" s="76" t="s">
        <v>8</v>
      </c>
      <c r="L608" s="76">
        <v>0</v>
      </c>
      <c r="M608" s="76">
        <v>0</v>
      </c>
      <c r="N608" s="76">
        <v>0</v>
      </c>
    </row>
    <row r="609" spans="1:14" x14ac:dyDescent="0.25">
      <c r="A609" t="s">
        <v>296</v>
      </c>
      <c r="B609" s="27">
        <f t="shared" si="36"/>
        <v>6</v>
      </c>
      <c r="C609" s="27" t="str">
        <f t="shared" si="37"/>
        <v>Nazem</v>
      </c>
      <c r="D609" s="27" t="str">
        <f t="shared" si="38"/>
        <v>Kadri</v>
      </c>
      <c r="E609" s="27" t="str">
        <f t="shared" si="39"/>
        <v>Nazem Kadri</v>
      </c>
      <c r="F609" t="s">
        <v>950</v>
      </c>
      <c r="G609" t="s">
        <v>70</v>
      </c>
      <c r="H609" s="76">
        <v>4500000</v>
      </c>
      <c r="I609" s="76">
        <v>4500000</v>
      </c>
      <c r="J609" s="76">
        <v>4500000</v>
      </c>
      <c r="K609" s="76">
        <v>4500000</v>
      </c>
      <c r="L609" s="76">
        <v>4000000</v>
      </c>
      <c r="M609" s="76">
        <v>4000000</v>
      </c>
      <c r="N609" s="76" t="s">
        <v>7</v>
      </c>
    </row>
    <row r="610" spans="1:14" x14ac:dyDescent="0.25">
      <c r="A610" t="s">
        <v>599</v>
      </c>
      <c r="B610" s="27">
        <f t="shared" si="36"/>
        <v>5</v>
      </c>
      <c r="C610" s="27" t="str">
        <f t="shared" si="37"/>
        <v>Neal</v>
      </c>
      <c r="D610" s="27" t="str">
        <f t="shared" si="38"/>
        <v>Pionk</v>
      </c>
      <c r="E610" s="27" t="str">
        <f t="shared" si="39"/>
        <v>Neal Pionk</v>
      </c>
      <c r="F610" t="s">
        <v>934</v>
      </c>
      <c r="G610" t="s">
        <v>324</v>
      </c>
      <c r="H610" s="76">
        <v>1775000</v>
      </c>
      <c r="I610" s="76">
        <v>0</v>
      </c>
      <c r="J610" s="76">
        <v>925000</v>
      </c>
      <c r="K610" s="76" t="s">
        <v>8</v>
      </c>
      <c r="L610" s="76">
        <v>0</v>
      </c>
      <c r="M610" s="76">
        <v>0</v>
      </c>
      <c r="N610" s="76">
        <v>0</v>
      </c>
    </row>
    <row r="611" spans="1:14" x14ac:dyDescent="0.25">
      <c r="A611" t="s">
        <v>802</v>
      </c>
      <c r="B611" s="27">
        <f t="shared" si="36"/>
        <v>7</v>
      </c>
      <c r="C611" s="27" t="str">
        <f t="shared" si="37"/>
        <v>Nelson</v>
      </c>
      <c r="D611" s="27" t="str">
        <f t="shared" si="38"/>
        <v>Nogier</v>
      </c>
      <c r="E611" s="27" t="str">
        <f t="shared" si="39"/>
        <v>Nelson Nogier</v>
      </c>
      <c r="F611" t="s">
        <v>940</v>
      </c>
      <c r="G611" t="s">
        <v>79</v>
      </c>
      <c r="H611" s="76">
        <v>771667</v>
      </c>
      <c r="I611" s="76">
        <v>0</v>
      </c>
      <c r="J611" s="76">
        <v>770000</v>
      </c>
      <c r="K611" s="76" t="s">
        <v>8</v>
      </c>
      <c r="L611" s="76">
        <v>0</v>
      </c>
      <c r="M611" s="76">
        <v>0</v>
      </c>
      <c r="N611" s="76">
        <v>0</v>
      </c>
    </row>
    <row r="612" spans="1:14" x14ac:dyDescent="0.25">
      <c r="A612" t="s">
        <v>543</v>
      </c>
      <c r="B612" s="27">
        <f t="shared" si="36"/>
        <v>9</v>
      </c>
      <c r="C612" s="27" t="str">
        <f t="shared" si="37"/>
        <v>Nicholas</v>
      </c>
      <c r="D612" s="27" t="str">
        <f t="shared" si="38"/>
        <v>Caamano</v>
      </c>
      <c r="E612" s="27" t="str">
        <f t="shared" si="39"/>
        <v>Nicholas Caamano</v>
      </c>
      <c r="F612" t="s">
        <v>931</v>
      </c>
      <c r="G612" t="s">
        <v>85</v>
      </c>
      <c r="H612" s="76">
        <v>745000</v>
      </c>
      <c r="I612" s="76">
        <v>745000</v>
      </c>
      <c r="J612" s="76">
        <v>720000</v>
      </c>
      <c r="K612" s="76">
        <v>795000</v>
      </c>
      <c r="L612" s="76" t="s">
        <v>8</v>
      </c>
      <c r="M612" s="76">
        <v>0</v>
      </c>
      <c r="N612" s="76">
        <v>0</v>
      </c>
    </row>
    <row r="613" spans="1:14" x14ac:dyDescent="0.25">
      <c r="A613" t="s">
        <v>414</v>
      </c>
      <c r="B613" s="27">
        <f t="shared" si="36"/>
        <v>5</v>
      </c>
      <c r="C613" s="27" t="str">
        <f t="shared" si="37"/>
        <v>Nick</v>
      </c>
      <c r="D613" s="27" t="str">
        <f t="shared" si="38"/>
        <v>Bjugstad</v>
      </c>
      <c r="E613" s="27" t="str">
        <f t="shared" si="39"/>
        <v>Nick Bjugstad</v>
      </c>
      <c r="F613" t="s">
        <v>943</v>
      </c>
      <c r="G613" t="s">
        <v>85</v>
      </c>
      <c r="H613" s="76">
        <v>4099999</v>
      </c>
      <c r="I613" s="76">
        <v>4099999</v>
      </c>
      <c r="J613" s="76">
        <v>4300000</v>
      </c>
      <c r="K613" s="76">
        <v>5000000</v>
      </c>
      <c r="L613" s="76">
        <v>5250000</v>
      </c>
      <c r="M613" s="76" t="s">
        <v>7</v>
      </c>
      <c r="N613" s="76">
        <v>0</v>
      </c>
    </row>
    <row r="614" spans="1:14" x14ac:dyDescent="0.25">
      <c r="A614" t="s">
        <v>696</v>
      </c>
      <c r="B614" s="27">
        <f t="shared" si="36"/>
        <v>5</v>
      </c>
      <c r="C614" s="27" t="str">
        <f t="shared" si="37"/>
        <v>Nick</v>
      </c>
      <c r="D614" s="27" t="str">
        <f t="shared" si="38"/>
        <v>Bonino</v>
      </c>
      <c r="E614" s="27" t="str">
        <f t="shared" si="39"/>
        <v>Nick Bonino</v>
      </c>
      <c r="F614" t="s">
        <v>932</v>
      </c>
      <c r="G614" t="s">
        <v>70</v>
      </c>
      <c r="H614" s="76">
        <v>4099999</v>
      </c>
      <c r="I614" s="76">
        <v>4099999</v>
      </c>
      <c r="J614" s="76">
        <v>4099999</v>
      </c>
      <c r="K614" s="76">
        <v>4099999</v>
      </c>
      <c r="L614" s="76">
        <v>4099999</v>
      </c>
      <c r="M614" s="76" t="s">
        <v>7</v>
      </c>
      <c r="N614" s="76">
        <v>0</v>
      </c>
    </row>
    <row r="615" spans="1:14" x14ac:dyDescent="0.25">
      <c r="A615" t="s">
        <v>764</v>
      </c>
      <c r="B615" s="27">
        <f t="shared" si="36"/>
        <v>5</v>
      </c>
      <c r="C615" s="27" t="str">
        <f t="shared" si="37"/>
        <v>Nick</v>
      </c>
      <c r="D615" s="27" t="str">
        <f t="shared" si="38"/>
        <v>Cousins</v>
      </c>
      <c r="E615" s="27" t="str">
        <f t="shared" si="39"/>
        <v>Nick Cousins</v>
      </c>
      <c r="F615" t="s">
        <v>948</v>
      </c>
      <c r="G615" t="s">
        <v>70</v>
      </c>
      <c r="H615" s="76">
        <v>1000000</v>
      </c>
      <c r="I615" s="76">
        <v>0</v>
      </c>
      <c r="J615" s="76">
        <v>1050000</v>
      </c>
      <c r="K615" s="76" t="s">
        <v>8</v>
      </c>
      <c r="L615" s="76">
        <v>0</v>
      </c>
      <c r="M615" s="76">
        <v>0</v>
      </c>
      <c r="N615" s="76">
        <v>0</v>
      </c>
    </row>
    <row r="616" spans="1:14" x14ac:dyDescent="0.25">
      <c r="A616" t="s">
        <v>1038</v>
      </c>
      <c r="B616" s="27">
        <f t="shared" si="36"/>
        <v>5</v>
      </c>
      <c r="C616" s="27" t="str">
        <f t="shared" si="37"/>
        <v>Nick</v>
      </c>
      <c r="D616" s="27" t="str">
        <f t="shared" si="38"/>
        <v>Desimone</v>
      </c>
      <c r="E616" s="27" t="str">
        <f t="shared" si="39"/>
        <v>Nick Desimone</v>
      </c>
      <c r="F616" t="s">
        <v>938</v>
      </c>
      <c r="G616" t="s">
        <v>79</v>
      </c>
      <c r="H616" s="76">
        <v>925000</v>
      </c>
      <c r="I616" s="76">
        <v>0</v>
      </c>
      <c r="J616" s="76">
        <v>925000</v>
      </c>
      <c r="K616" s="76" t="s">
        <v>8</v>
      </c>
      <c r="L616" s="76">
        <v>0</v>
      </c>
      <c r="M616" s="76">
        <v>0</v>
      </c>
      <c r="N616" s="76">
        <v>0</v>
      </c>
    </row>
    <row r="617" spans="1:14" x14ac:dyDescent="0.25">
      <c r="A617" t="s">
        <v>992</v>
      </c>
      <c r="B617" s="27">
        <f t="shared" si="36"/>
        <v>5</v>
      </c>
      <c r="C617" s="27" t="str">
        <f t="shared" si="37"/>
        <v>Nick</v>
      </c>
      <c r="D617" s="27" t="str">
        <f t="shared" si="38"/>
        <v>Foligno</v>
      </c>
      <c r="E617" s="27" t="str">
        <f t="shared" si="39"/>
        <v>Nick Foligno</v>
      </c>
      <c r="F617" t="s">
        <v>944</v>
      </c>
      <c r="G617" t="s">
        <v>90</v>
      </c>
      <c r="H617" s="76">
        <v>5500000</v>
      </c>
      <c r="I617" s="76">
        <v>5500000</v>
      </c>
      <c r="J617" s="76">
        <v>5500000</v>
      </c>
      <c r="K617" s="76">
        <v>5500000</v>
      </c>
      <c r="L617" s="76">
        <v>5500000</v>
      </c>
      <c r="M617" s="76" t="s">
        <v>7</v>
      </c>
      <c r="N617" s="76">
        <v>0</v>
      </c>
    </row>
    <row r="618" spans="1:14" x14ac:dyDescent="0.25">
      <c r="A618" t="s">
        <v>329</v>
      </c>
      <c r="B618" s="27">
        <f t="shared" si="36"/>
        <v>5</v>
      </c>
      <c r="C618" s="27" t="str">
        <f t="shared" si="37"/>
        <v>Nick</v>
      </c>
      <c r="D618" s="27" t="str">
        <f t="shared" si="38"/>
        <v>Jensen</v>
      </c>
      <c r="E618" s="27" t="str">
        <f t="shared" si="39"/>
        <v>Nick Jensen</v>
      </c>
      <c r="F618" t="s">
        <v>951</v>
      </c>
      <c r="G618" t="s">
        <v>324</v>
      </c>
      <c r="H618" s="76">
        <v>812500</v>
      </c>
      <c r="I618" s="76">
        <v>0</v>
      </c>
      <c r="J618" s="76">
        <v>825000</v>
      </c>
      <c r="K618" s="76" t="s">
        <v>7</v>
      </c>
      <c r="L618" s="76">
        <v>0</v>
      </c>
      <c r="M618" s="76">
        <v>0</v>
      </c>
      <c r="N618" s="76">
        <v>0</v>
      </c>
    </row>
    <row r="619" spans="1:14" x14ac:dyDescent="0.25">
      <c r="A619" t="s">
        <v>301</v>
      </c>
      <c r="B619" s="27">
        <f t="shared" si="36"/>
        <v>5</v>
      </c>
      <c r="C619" s="27" t="str">
        <f t="shared" si="37"/>
        <v>Nick</v>
      </c>
      <c r="D619" s="27" t="str">
        <f t="shared" si="38"/>
        <v>Leddy</v>
      </c>
      <c r="E619" s="27" t="str">
        <f t="shared" si="39"/>
        <v>Nick Leddy</v>
      </c>
      <c r="F619" t="s">
        <v>956</v>
      </c>
      <c r="G619" t="s">
        <v>325</v>
      </c>
      <c r="H619" s="76">
        <v>5500000</v>
      </c>
      <c r="I619" s="76">
        <v>5500000</v>
      </c>
      <c r="J619" s="76">
        <v>5500000</v>
      </c>
      <c r="K619" s="76">
        <v>6000000</v>
      </c>
      <c r="L619" s="76">
        <v>6500000</v>
      </c>
      <c r="M619" s="76">
        <v>7000000</v>
      </c>
      <c r="N619" s="76" t="s">
        <v>7</v>
      </c>
    </row>
    <row r="620" spans="1:14" x14ac:dyDescent="0.25">
      <c r="A620" t="s">
        <v>775</v>
      </c>
      <c r="B620" s="27">
        <f t="shared" si="36"/>
        <v>5</v>
      </c>
      <c r="C620" s="27" t="str">
        <f t="shared" si="37"/>
        <v>Nick</v>
      </c>
      <c r="D620" s="27" t="str">
        <f t="shared" si="38"/>
        <v>Merkley</v>
      </c>
      <c r="E620" s="27" t="str">
        <f t="shared" si="39"/>
        <v>Nick Merkley</v>
      </c>
      <c r="F620" t="s">
        <v>948</v>
      </c>
      <c r="G620" t="s">
        <v>85</v>
      </c>
      <c r="H620" s="76">
        <v>1075830</v>
      </c>
      <c r="I620" s="76">
        <v>1075830</v>
      </c>
      <c r="J620" s="76">
        <v>832500</v>
      </c>
      <c r="K620" s="76">
        <v>832500</v>
      </c>
      <c r="L620" s="76" t="s">
        <v>8</v>
      </c>
      <c r="M620" s="76">
        <v>0</v>
      </c>
      <c r="N620" s="76">
        <v>0</v>
      </c>
    </row>
    <row r="621" spans="1:14" x14ac:dyDescent="0.25">
      <c r="A621" t="s">
        <v>213</v>
      </c>
      <c r="B621" s="27">
        <f t="shared" si="36"/>
        <v>5</v>
      </c>
      <c r="C621" s="27" t="str">
        <f t="shared" si="37"/>
        <v>Nick</v>
      </c>
      <c r="D621" s="27" t="str">
        <f t="shared" si="38"/>
        <v>Schmaltz</v>
      </c>
      <c r="E621" s="27" t="str">
        <f t="shared" si="39"/>
        <v>Nick Schmaltz</v>
      </c>
      <c r="F621" t="s">
        <v>927</v>
      </c>
      <c r="G621" t="s">
        <v>70</v>
      </c>
      <c r="H621" s="76">
        <v>1541670</v>
      </c>
      <c r="I621" s="76">
        <v>0</v>
      </c>
      <c r="J621" s="76">
        <v>925000</v>
      </c>
      <c r="K621" s="76" t="s">
        <v>8</v>
      </c>
      <c r="L621" s="76">
        <v>0</v>
      </c>
      <c r="M621" s="76">
        <v>0</v>
      </c>
      <c r="N621" s="76">
        <v>0</v>
      </c>
    </row>
    <row r="622" spans="1:14" x14ac:dyDescent="0.25">
      <c r="A622" t="s">
        <v>694</v>
      </c>
      <c r="B622" s="27">
        <f t="shared" si="36"/>
        <v>5</v>
      </c>
      <c r="C622" s="27" t="str">
        <f t="shared" si="37"/>
        <v>Nick</v>
      </c>
      <c r="D622" s="27" t="str">
        <f t="shared" si="38"/>
        <v>Schneider</v>
      </c>
      <c r="E622" s="27" t="str">
        <f t="shared" si="39"/>
        <v>Nick Schneider</v>
      </c>
      <c r="F622" t="s">
        <v>947</v>
      </c>
      <c r="G622" t="s">
        <v>121</v>
      </c>
      <c r="H622" s="76">
        <v>675000</v>
      </c>
      <c r="I622" s="76">
        <v>675000</v>
      </c>
      <c r="J622" s="76">
        <v>650000</v>
      </c>
      <c r="K622" s="76">
        <v>700000</v>
      </c>
      <c r="L622" s="76" t="s">
        <v>8</v>
      </c>
      <c r="M622" s="76">
        <v>0</v>
      </c>
      <c r="N622" s="76">
        <v>0</v>
      </c>
    </row>
    <row r="623" spans="1:14" x14ac:dyDescent="0.25">
      <c r="A623" t="s">
        <v>138</v>
      </c>
      <c r="B623" s="27">
        <f t="shared" si="36"/>
        <v>5</v>
      </c>
      <c r="C623" s="27" t="str">
        <f t="shared" si="37"/>
        <v>Nick</v>
      </c>
      <c r="D623" s="27" t="str">
        <f t="shared" si="38"/>
        <v>Suzuki</v>
      </c>
      <c r="E623" s="27" t="str">
        <f t="shared" si="39"/>
        <v>Nick Suzuki</v>
      </c>
      <c r="F623" t="s">
        <v>957</v>
      </c>
      <c r="G623" t="s">
        <v>70</v>
      </c>
      <c r="H623" s="76">
        <v>1387500</v>
      </c>
      <c r="I623" s="76">
        <v>1387500</v>
      </c>
      <c r="J623" s="76">
        <v>925000</v>
      </c>
      <c r="K623" s="76">
        <v>925000</v>
      </c>
      <c r="L623" s="76" t="s">
        <v>8</v>
      </c>
      <c r="M623" s="76">
        <v>0</v>
      </c>
      <c r="N623" s="76">
        <v>0</v>
      </c>
    </row>
    <row r="624" spans="1:14" x14ac:dyDescent="0.25">
      <c r="A624" t="s">
        <v>257</v>
      </c>
      <c r="B624" s="27">
        <f t="shared" si="36"/>
        <v>8</v>
      </c>
      <c r="C624" s="27" t="str">
        <f t="shared" si="37"/>
        <v>Nicklas</v>
      </c>
      <c r="D624" s="27" t="str">
        <f t="shared" si="38"/>
        <v>Backstrom</v>
      </c>
      <c r="E624" s="27" t="str">
        <f t="shared" si="39"/>
        <v>Nicklas Backstrom</v>
      </c>
      <c r="F624" t="s">
        <v>929</v>
      </c>
      <c r="G624" t="s">
        <v>70</v>
      </c>
      <c r="H624" s="76">
        <v>6700000</v>
      </c>
      <c r="I624" s="76">
        <v>6700000</v>
      </c>
      <c r="J624" s="76">
        <v>7500000</v>
      </c>
      <c r="K624" s="76">
        <v>8000000</v>
      </c>
      <c r="L624" s="76" t="s">
        <v>7</v>
      </c>
      <c r="M624" s="76">
        <v>0</v>
      </c>
      <c r="N624" s="76">
        <v>0</v>
      </c>
    </row>
    <row r="625" spans="1:14" x14ac:dyDescent="0.25">
      <c r="A625" t="s">
        <v>129</v>
      </c>
      <c r="B625" s="27">
        <f t="shared" si="36"/>
        <v>5</v>
      </c>
      <c r="C625" s="27" t="str">
        <f t="shared" si="37"/>
        <v>Nico</v>
      </c>
      <c r="D625" s="27" t="str">
        <f t="shared" si="38"/>
        <v>Hischier</v>
      </c>
      <c r="E625" s="27" t="str">
        <f t="shared" si="39"/>
        <v>Nico Hischier</v>
      </c>
      <c r="F625" t="s">
        <v>954</v>
      </c>
      <c r="G625" t="s">
        <v>70</v>
      </c>
      <c r="H625" s="76">
        <v>3775000</v>
      </c>
      <c r="I625" s="76">
        <v>3775000</v>
      </c>
      <c r="J625" s="76">
        <v>925000</v>
      </c>
      <c r="K625" s="76">
        <v>925000</v>
      </c>
      <c r="L625" s="76" t="s">
        <v>8</v>
      </c>
      <c r="M625" s="76">
        <v>0</v>
      </c>
      <c r="N625" s="76">
        <v>0</v>
      </c>
    </row>
    <row r="626" spans="1:14" x14ac:dyDescent="0.25">
      <c r="A626" t="s">
        <v>1055</v>
      </c>
      <c r="B626" s="27">
        <f t="shared" si="36"/>
        <v>8</v>
      </c>
      <c r="C626" s="27" t="str">
        <f t="shared" si="37"/>
        <v>Nicolas</v>
      </c>
      <c r="D626" s="27" t="str">
        <f t="shared" si="38"/>
        <v>Aube-Kubel</v>
      </c>
      <c r="E626" s="27" t="str">
        <f t="shared" si="39"/>
        <v>Nicolas Aube-Kubel</v>
      </c>
      <c r="F626" t="s">
        <v>937</v>
      </c>
      <c r="G626" t="s">
        <v>85</v>
      </c>
      <c r="H626" s="76">
        <v>871667</v>
      </c>
      <c r="I626" s="76">
        <v>0</v>
      </c>
      <c r="J626" s="76">
        <v>725000</v>
      </c>
      <c r="K626" s="76" t="s">
        <v>8</v>
      </c>
      <c r="L626" s="76">
        <v>0</v>
      </c>
      <c r="M626" s="76">
        <v>0</v>
      </c>
      <c r="N626" s="76">
        <v>0</v>
      </c>
    </row>
    <row r="627" spans="1:14" x14ac:dyDescent="0.25">
      <c r="A627" t="s">
        <v>153</v>
      </c>
      <c r="B627" s="27">
        <f t="shared" si="36"/>
        <v>8</v>
      </c>
      <c r="C627" s="27" t="str">
        <f t="shared" si="37"/>
        <v>Nicolas</v>
      </c>
      <c r="D627" s="27" t="str">
        <f t="shared" si="38"/>
        <v>Hague</v>
      </c>
      <c r="E627" s="27" t="str">
        <f t="shared" si="39"/>
        <v>Nicolas Hague</v>
      </c>
      <c r="F627" t="s">
        <v>957</v>
      </c>
      <c r="G627" t="s">
        <v>79</v>
      </c>
      <c r="H627" s="76">
        <v>925000</v>
      </c>
      <c r="I627" s="76">
        <v>925000</v>
      </c>
      <c r="J627" s="76">
        <v>842500</v>
      </c>
      <c r="K627" s="76">
        <v>925000</v>
      </c>
      <c r="L627" s="76" t="s">
        <v>8</v>
      </c>
      <c r="M627" s="76">
        <v>0</v>
      </c>
      <c r="N627" s="76">
        <v>0</v>
      </c>
    </row>
    <row r="628" spans="1:14" x14ac:dyDescent="0.25">
      <c r="A628" t="s">
        <v>846</v>
      </c>
      <c r="B628" s="27">
        <f t="shared" si="36"/>
        <v>8</v>
      </c>
      <c r="C628" s="27" t="str">
        <f t="shared" si="37"/>
        <v>Nicolas</v>
      </c>
      <c r="D628" s="27" t="str">
        <f t="shared" si="38"/>
        <v>Meloche</v>
      </c>
      <c r="E628" s="27" t="str">
        <f t="shared" si="39"/>
        <v>Nicolas Meloche</v>
      </c>
      <c r="F628" t="s">
        <v>949</v>
      </c>
      <c r="G628" t="s">
        <v>79</v>
      </c>
      <c r="H628" s="76">
        <v>925000</v>
      </c>
      <c r="I628" s="76">
        <v>925000</v>
      </c>
      <c r="J628" s="76">
        <v>842500</v>
      </c>
      <c r="K628" s="76">
        <v>925000</v>
      </c>
      <c r="L628" s="76" t="s">
        <v>8</v>
      </c>
      <c r="M628" s="76">
        <v>0</v>
      </c>
      <c r="N628" s="76">
        <v>0</v>
      </c>
    </row>
    <row r="629" spans="1:14" x14ac:dyDescent="0.25">
      <c r="A629" t="s">
        <v>913</v>
      </c>
      <c r="B629" s="27">
        <f t="shared" si="36"/>
        <v>8</v>
      </c>
      <c r="C629" s="27" t="str">
        <f t="shared" si="37"/>
        <v>Nicolas</v>
      </c>
      <c r="D629" s="27" t="str">
        <f t="shared" si="38"/>
        <v>Roy</v>
      </c>
      <c r="E629" s="27" t="str">
        <f t="shared" si="39"/>
        <v>Nicolas Roy</v>
      </c>
      <c r="F629" t="s">
        <v>952</v>
      </c>
      <c r="G629" t="s">
        <v>70</v>
      </c>
      <c r="H629" s="76">
        <v>790000</v>
      </c>
      <c r="I629" s="76">
        <v>790000</v>
      </c>
      <c r="J629" s="76">
        <v>730000</v>
      </c>
      <c r="K629" s="76">
        <v>700000</v>
      </c>
      <c r="L629" s="76" t="s">
        <v>8</v>
      </c>
      <c r="M629" s="76">
        <v>0</v>
      </c>
      <c r="N629" s="76">
        <v>0</v>
      </c>
    </row>
    <row r="630" spans="1:14" x14ac:dyDescent="0.25">
      <c r="A630" t="s">
        <v>200</v>
      </c>
      <c r="B630" s="27">
        <f t="shared" si="36"/>
        <v>7</v>
      </c>
      <c r="C630" s="27" t="str">
        <f t="shared" si="37"/>
        <v>Nikita</v>
      </c>
      <c r="D630" s="27" t="str">
        <f t="shared" si="38"/>
        <v>Kucherov</v>
      </c>
      <c r="E630" s="27" t="str">
        <f t="shared" si="39"/>
        <v>Nikita Kucherov</v>
      </c>
      <c r="F630" t="s">
        <v>935</v>
      </c>
      <c r="G630" t="s">
        <v>85</v>
      </c>
      <c r="H630" s="76">
        <v>4766670</v>
      </c>
      <c r="I630" s="76">
        <v>0</v>
      </c>
      <c r="J630" s="76">
        <v>5550000</v>
      </c>
      <c r="K630" s="76" t="s">
        <v>8</v>
      </c>
      <c r="L630" s="76">
        <v>0</v>
      </c>
      <c r="M630" s="76">
        <v>0</v>
      </c>
      <c r="N630" s="76">
        <v>0</v>
      </c>
    </row>
    <row r="631" spans="1:14" x14ac:dyDescent="0.25">
      <c r="A631" t="s">
        <v>708</v>
      </c>
      <c r="B631" s="27">
        <f t="shared" si="36"/>
        <v>7</v>
      </c>
      <c r="C631" s="27" t="str">
        <f t="shared" si="37"/>
        <v>Nikita</v>
      </c>
      <c r="D631" s="27" t="str">
        <f t="shared" si="38"/>
        <v>Scherbak</v>
      </c>
      <c r="E631" s="27" t="str">
        <f t="shared" si="39"/>
        <v>Nikita Scherbak</v>
      </c>
      <c r="F631" t="s">
        <v>939</v>
      </c>
      <c r="G631" t="s">
        <v>90</v>
      </c>
      <c r="H631" s="76">
        <v>1063330</v>
      </c>
      <c r="I631" s="76">
        <v>0</v>
      </c>
      <c r="J631" s="76">
        <v>832500</v>
      </c>
      <c r="K631" s="76" t="s">
        <v>8</v>
      </c>
      <c r="L631" s="76">
        <v>0</v>
      </c>
      <c r="M631" s="76">
        <v>0</v>
      </c>
      <c r="N631" s="76">
        <v>0</v>
      </c>
    </row>
    <row r="632" spans="1:14" x14ac:dyDescent="0.25">
      <c r="A632" t="s">
        <v>841</v>
      </c>
      <c r="B632" s="27">
        <f t="shared" si="36"/>
        <v>7</v>
      </c>
      <c r="C632" s="27" t="str">
        <f t="shared" si="37"/>
        <v>Nikita</v>
      </c>
      <c r="D632" s="27" t="str">
        <f t="shared" si="38"/>
        <v>Zadorov</v>
      </c>
      <c r="E632" s="27" t="str">
        <f t="shared" si="39"/>
        <v>Nikita Zadorov</v>
      </c>
      <c r="F632" t="s">
        <v>949</v>
      </c>
      <c r="G632" t="s">
        <v>325</v>
      </c>
      <c r="H632" s="76">
        <v>2150000</v>
      </c>
      <c r="I632" s="76">
        <v>0</v>
      </c>
      <c r="J632" s="76">
        <v>2300000</v>
      </c>
      <c r="K632" s="76" t="s">
        <v>8</v>
      </c>
      <c r="L632" s="76">
        <v>0</v>
      </c>
      <c r="M632" s="76">
        <v>0</v>
      </c>
      <c r="N632" s="76">
        <v>0</v>
      </c>
    </row>
    <row r="633" spans="1:14" x14ac:dyDescent="0.25">
      <c r="A633" t="s">
        <v>286</v>
      </c>
      <c r="B633" s="27">
        <f t="shared" si="36"/>
        <v>7</v>
      </c>
      <c r="C633" s="27" t="str">
        <f t="shared" si="37"/>
        <v>Nikita</v>
      </c>
      <c r="D633" s="27" t="str">
        <f t="shared" si="38"/>
        <v>Zaitsev</v>
      </c>
      <c r="E633" s="27" t="str">
        <f t="shared" si="39"/>
        <v>Nikita Zaitsev</v>
      </c>
      <c r="F633" t="s">
        <v>950</v>
      </c>
      <c r="G633" t="s">
        <v>324</v>
      </c>
      <c r="H633" s="76">
        <v>4500000</v>
      </c>
      <c r="I633" s="76">
        <v>4500000</v>
      </c>
      <c r="J633" s="76">
        <v>4500000</v>
      </c>
      <c r="K633" s="76">
        <v>4500000</v>
      </c>
      <c r="L633" s="76">
        <v>4500000</v>
      </c>
      <c r="M633" s="76">
        <v>4500000</v>
      </c>
      <c r="N633" s="76">
        <v>4500000</v>
      </c>
    </row>
    <row r="634" spans="1:14" x14ac:dyDescent="0.25">
      <c r="A634" t="s">
        <v>541</v>
      </c>
      <c r="B634" s="27">
        <f t="shared" si="36"/>
        <v>7</v>
      </c>
      <c r="C634" s="27" t="str">
        <f t="shared" si="37"/>
        <v>Niklas</v>
      </c>
      <c r="D634" s="27" t="str">
        <f t="shared" si="38"/>
        <v>Hansson</v>
      </c>
      <c r="E634" s="27" t="str">
        <f t="shared" si="39"/>
        <v>Niklas Hansson</v>
      </c>
      <c r="F634" t="s">
        <v>931</v>
      </c>
      <c r="G634" t="s">
        <v>79</v>
      </c>
      <c r="H634" s="76">
        <v>925000</v>
      </c>
      <c r="I634" s="76">
        <v>0</v>
      </c>
      <c r="J634" s="76">
        <v>802500</v>
      </c>
      <c r="K634" s="76" t="s">
        <v>8</v>
      </c>
      <c r="L634" s="76">
        <v>0</v>
      </c>
      <c r="M634" s="76">
        <v>0</v>
      </c>
      <c r="N634" s="76">
        <v>0</v>
      </c>
    </row>
    <row r="635" spans="1:14" x14ac:dyDescent="0.25">
      <c r="A635" t="s">
        <v>1015</v>
      </c>
      <c r="B635" s="27">
        <f t="shared" si="36"/>
        <v>7</v>
      </c>
      <c r="C635" s="27" t="str">
        <f t="shared" si="37"/>
        <v>Niklas</v>
      </c>
      <c r="D635" s="27" t="str">
        <f t="shared" si="38"/>
        <v>Hjalmarsson</v>
      </c>
      <c r="E635" s="27" t="str">
        <f t="shared" si="39"/>
        <v>Niklas Hjalmarsson</v>
      </c>
      <c r="F635" t="s">
        <v>948</v>
      </c>
      <c r="G635" t="s">
        <v>324</v>
      </c>
      <c r="H635" s="76">
        <v>4099999</v>
      </c>
      <c r="I635" s="76">
        <v>0</v>
      </c>
      <c r="J635" s="76">
        <v>4000000</v>
      </c>
      <c r="K635" s="76" t="s">
        <v>7</v>
      </c>
      <c r="L635" s="76">
        <v>0</v>
      </c>
      <c r="M635" s="76">
        <v>0</v>
      </c>
      <c r="N635" s="76">
        <v>0</v>
      </c>
    </row>
    <row r="636" spans="1:14" x14ac:dyDescent="0.25">
      <c r="A636" t="s">
        <v>1005</v>
      </c>
      <c r="B636" s="27">
        <f t="shared" si="36"/>
        <v>7</v>
      </c>
      <c r="C636" s="27" t="str">
        <f t="shared" si="37"/>
        <v>Niklas</v>
      </c>
      <c r="D636" s="27" t="str">
        <f t="shared" si="38"/>
        <v>Kronwall</v>
      </c>
      <c r="E636" s="27" t="str">
        <f t="shared" si="39"/>
        <v>Niklas Kronwall</v>
      </c>
      <c r="F636" t="s">
        <v>951</v>
      </c>
      <c r="G636" t="s">
        <v>325</v>
      </c>
      <c r="H636" s="76">
        <v>4750000</v>
      </c>
      <c r="I636" s="76">
        <v>0</v>
      </c>
      <c r="J636" s="76">
        <v>1750000</v>
      </c>
      <c r="K636" s="76" t="s">
        <v>7</v>
      </c>
      <c r="L636" s="76">
        <v>0</v>
      </c>
      <c r="M636" s="76">
        <v>0</v>
      </c>
      <c r="N636" s="76">
        <v>0</v>
      </c>
    </row>
    <row r="637" spans="1:14" x14ac:dyDescent="0.25">
      <c r="A637" t="s">
        <v>755</v>
      </c>
      <c r="B637" s="27">
        <f t="shared" si="36"/>
        <v>8</v>
      </c>
      <c r="C637" s="27" t="str">
        <f t="shared" si="37"/>
        <v>Nikolay</v>
      </c>
      <c r="D637" s="27" t="str">
        <f t="shared" si="38"/>
        <v>Goldobin</v>
      </c>
      <c r="E637" s="27" t="str">
        <f t="shared" si="39"/>
        <v>Nikolay Goldobin</v>
      </c>
      <c r="F637" t="s">
        <v>953</v>
      </c>
      <c r="G637" t="s">
        <v>85</v>
      </c>
      <c r="H637" s="76">
        <v>1075830</v>
      </c>
      <c r="I637" s="76">
        <v>0</v>
      </c>
      <c r="J637" s="76">
        <v>832500</v>
      </c>
      <c r="K637" s="76" t="s">
        <v>8</v>
      </c>
      <c r="L637" s="76">
        <v>0</v>
      </c>
      <c r="M637" s="76">
        <v>0</v>
      </c>
      <c r="N637" s="76">
        <v>0</v>
      </c>
    </row>
    <row r="638" spans="1:14" x14ac:dyDescent="0.25">
      <c r="A638" t="s">
        <v>396</v>
      </c>
      <c r="B638" s="27">
        <f t="shared" si="36"/>
        <v>5</v>
      </c>
      <c r="C638" s="27" t="str">
        <f t="shared" si="37"/>
        <v>Nino</v>
      </c>
      <c r="D638" s="27" t="str">
        <f t="shared" si="38"/>
        <v>Niederreiter</v>
      </c>
      <c r="E638" s="27" t="str">
        <f t="shared" si="39"/>
        <v>Nino Niederreiter</v>
      </c>
      <c r="F638" t="s">
        <v>941</v>
      </c>
      <c r="G638" t="s">
        <v>85</v>
      </c>
      <c r="H638" s="76">
        <v>5250000</v>
      </c>
      <c r="I638" s="76">
        <v>5250000</v>
      </c>
      <c r="J638" s="76">
        <v>6075000</v>
      </c>
      <c r="K638" s="76">
        <v>5850000</v>
      </c>
      <c r="L638" s="76">
        <v>4250000</v>
      </c>
      <c r="M638" s="76">
        <v>5475000</v>
      </c>
      <c r="N638" s="76" t="s">
        <v>7</v>
      </c>
    </row>
    <row r="639" spans="1:14" x14ac:dyDescent="0.25">
      <c r="A639" t="s">
        <v>714</v>
      </c>
      <c r="B639" s="27">
        <f t="shared" si="36"/>
        <v>5</v>
      </c>
      <c r="C639" s="27" t="str">
        <f t="shared" si="37"/>
        <v>Noah</v>
      </c>
      <c r="D639" s="27" t="str">
        <f t="shared" si="38"/>
        <v>Juulsen</v>
      </c>
      <c r="E639" s="27" t="str">
        <f t="shared" si="39"/>
        <v>Noah Juulsen</v>
      </c>
      <c r="F639" t="s">
        <v>939</v>
      </c>
      <c r="G639" t="s">
        <v>324</v>
      </c>
      <c r="H639" s="76">
        <v>1063330</v>
      </c>
      <c r="I639" s="76">
        <v>1063330</v>
      </c>
      <c r="J639" s="76">
        <v>832500</v>
      </c>
      <c r="K639" s="76">
        <v>832500</v>
      </c>
      <c r="L639" s="76" t="s">
        <v>8</v>
      </c>
      <c r="M639" s="76">
        <v>0</v>
      </c>
      <c r="N639" s="76">
        <v>0</v>
      </c>
    </row>
    <row r="640" spans="1:14" x14ac:dyDescent="0.25">
      <c r="A640" t="s">
        <v>479</v>
      </c>
      <c r="B640" s="27">
        <f t="shared" si="36"/>
        <v>5</v>
      </c>
      <c r="C640" s="27" t="str">
        <f t="shared" si="37"/>
        <v>Noel</v>
      </c>
      <c r="D640" s="27" t="str">
        <f t="shared" si="38"/>
        <v>Acciari</v>
      </c>
      <c r="E640" s="27" t="str">
        <f t="shared" si="39"/>
        <v>Noel Acciari</v>
      </c>
      <c r="F640" t="s">
        <v>946</v>
      </c>
      <c r="G640" t="s">
        <v>70</v>
      </c>
      <c r="H640" s="76">
        <v>725000</v>
      </c>
      <c r="I640" s="76">
        <v>0</v>
      </c>
      <c r="J640" s="76">
        <v>750000</v>
      </c>
      <c r="K640" s="76" t="s">
        <v>8</v>
      </c>
      <c r="L640" s="76">
        <v>0</v>
      </c>
      <c r="M640" s="76">
        <v>0</v>
      </c>
      <c r="N640" s="76">
        <v>0</v>
      </c>
    </row>
    <row r="641" spans="1:14" x14ac:dyDescent="0.25">
      <c r="A641" t="s">
        <v>130</v>
      </c>
      <c r="B641" s="27">
        <f t="shared" si="36"/>
        <v>6</v>
      </c>
      <c r="C641" s="27" t="str">
        <f t="shared" si="37"/>
        <v>Nolan</v>
      </c>
      <c r="D641" s="27" t="str">
        <f t="shared" si="38"/>
        <v>Patrick</v>
      </c>
      <c r="E641" s="27" t="str">
        <f t="shared" si="39"/>
        <v>Nolan Patrick</v>
      </c>
      <c r="F641" t="s">
        <v>937</v>
      </c>
      <c r="G641" t="s">
        <v>70</v>
      </c>
      <c r="H641" s="76">
        <v>3575000</v>
      </c>
      <c r="I641" s="76">
        <v>3575000</v>
      </c>
      <c r="J641" s="76">
        <v>925000</v>
      </c>
      <c r="K641" s="76">
        <v>925000</v>
      </c>
      <c r="L641" s="76" t="s">
        <v>8</v>
      </c>
      <c r="M641" s="76">
        <v>0</v>
      </c>
      <c r="N641" s="76">
        <v>0</v>
      </c>
    </row>
    <row r="642" spans="1:14" x14ac:dyDescent="0.25">
      <c r="A642" t="s">
        <v>470</v>
      </c>
      <c r="B642" s="27">
        <f t="shared" si="36"/>
        <v>5</v>
      </c>
      <c r="C642" s="27" t="str">
        <f t="shared" si="37"/>
        <v>Oleg</v>
      </c>
      <c r="D642" s="27" t="str">
        <f t="shared" si="38"/>
        <v>Sosunov</v>
      </c>
      <c r="E642" s="27" t="str">
        <f t="shared" si="39"/>
        <v>Oleg Sosunov</v>
      </c>
      <c r="F642" t="s">
        <v>935</v>
      </c>
      <c r="G642" t="s">
        <v>79</v>
      </c>
      <c r="H642" s="76">
        <v>724067</v>
      </c>
      <c r="I642" s="76">
        <v>724067</v>
      </c>
      <c r="J642" s="76">
        <v>700000</v>
      </c>
      <c r="K642" s="76">
        <v>750000</v>
      </c>
      <c r="L642" s="76" t="s">
        <v>8</v>
      </c>
      <c r="M642" s="76">
        <v>0</v>
      </c>
      <c r="N642" s="76">
        <v>0</v>
      </c>
    </row>
    <row r="643" spans="1:14" x14ac:dyDescent="0.25">
      <c r="A643" t="s">
        <v>267</v>
      </c>
      <c r="B643" s="27">
        <f t="shared" ref="B643:B706" si="40">SEARCH(" ",A643,1)</f>
        <v>7</v>
      </c>
      <c r="C643" s="27" t="str">
        <f t="shared" ref="C643:C706" si="41">LEFT(A643,B643-1)</f>
        <v>Oliver</v>
      </c>
      <c r="D643" s="27" t="str">
        <f t="shared" ref="D643:D706" si="42">MID(A643,B643+1,LEN(A643)-B643)</f>
        <v>Ekman-Larsson</v>
      </c>
      <c r="E643" s="27" t="str">
        <f t="shared" ref="E643:E706" si="43">C643&amp;" "&amp;D643</f>
        <v>Oliver Ekman-Larsson</v>
      </c>
      <c r="F643" t="s">
        <v>948</v>
      </c>
      <c r="G643" t="s">
        <v>325</v>
      </c>
      <c r="H643" s="76">
        <v>5500000</v>
      </c>
      <c r="I643" s="76">
        <v>0</v>
      </c>
      <c r="J643" s="76">
        <v>7000000</v>
      </c>
      <c r="K643" s="76" t="s">
        <v>7</v>
      </c>
      <c r="L643" s="76">
        <v>0</v>
      </c>
      <c r="M643" s="76">
        <v>0</v>
      </c>
      <c r="N643" s="76">
        <v>0</v>
      </c>
    </row>
    <row r="644" spans="1:14" x14ac:dyDescent="0.25">
      <c r="A644" t="s">
        <v>690</v>
      </c>
      <c r="B644" s="27">
        <f t="shared" si="40"/>
        <v>7</v>
      </c>
      <c r="C644" s="27" t="str">
        <f t="shared" si="41"/>
        <v>Oliver</v>
      </c>
      <c r="D644" s="27" t="str">
        <f t="shared" si="42"/>
        <v>Kylington</v>
      </c>
      <c r="E644" s="27" t="str">
        <f t="shared" si="43"/>
        <v>Oliver Kylington</v>
      </c>
      <c r="F644" t="s">
        <v>947</v>
      </c>
      <c r="G644" t="s">
        <v>79</v>
      </c>
      <c r="H644" s="76">
        <v>863333</v>
      </c>
      <c r="I644" s="76">
        <v>863333</v>
      </c>
      <c r="J644" s="76">
        <v>700000</v>
      </c>
      <c r="K644" s="76">
        <v>750000</v>
      </c>
      <c r="L644" s="76" t="s">
        <v>8</v>
      </c>
      <c r="M644" s="76">
        <v>0</v>
      </c>
      <c r="N644" s="76">
        <v>0</v>
      </c>
    </row>
    <row r="645" spans="1:14" x14ac:dyDescent="0.25">
      <c r="A645" t="s">
        <v>1016</v>
      </c>
      <c r="B645" s="27">
        <f t="shared" si="40"/>
        <v>5</v>
      </c>
      <c r="C645" s="27" t="str">
        <f t="shared" si="41"/>
        <v>Olli</v>
      </c>
      <c r="D645" s="27" t="str">
        <f t="shared" si="42"/>
        <v>Maatta</v>
      </c>
      <c r="E645" s="27" t="str">
        <f t="shared" si="43"/>
        <v>Olli Maatta</v>
      </c>
      <c r="F645" t="s">
        <v>930</v>
      </c>
      <c r="G645" t="s">
        <v>325</v>
      </c>
      <c r="H645" s="76">
        <v>4083330</v>
      </c>
      <c r="I645" s="76">
        <v>4083330</v>
      </c>
      <c r="J645" s="76">
        <v>4083300</v>
      </c>
      <c r="K645" s="76">
        <v>4083300</v>
      </c>
      <c r="L645" s="76">
        <v>4083300</v>
      </c>
      <c r="M645" s="76">
        <v>4083500</v>
      </c>
      <c r="N645" s="76" t="s">
        <v>7</v>
      </c>
    </row>
    <row r="646" spans="1:14" x14ac:dyDescent="0.25">
      <c r="A646" t="s">
        <v>454</v>
      </c>
      <c r="B646" s="27">
        <f t="shared" si="40"/>
        <v>7</v>
      </c>
      <c r="C646" s="27" t="str">
        <f t="shared" si="41"/>
        <v>Ondrej</v>
      </c>
      <c r="D646" s="27" t="str">
        <f t="shared" si="42"/>
        <v>Palat</v>
      </c>
      <c r="E646" s="27" t="str">
        <f t="shared" si="43"/>
        <v>Ondrej Palat</v>
      </c>
      <c r="F646" t="s">
        <v>935</v>
      </c>
      <c r="G646" t="s">
        <v>90</v>
      </c>
      <c r="H646" s="76">
        <v>5300000</v>
      </c>
      <c r="I646" s="76">
        <v>5300000</v>
      </c>
      <c r="J646" s="76">
        <v>6855000</v>
      </c>
      <c r="K646" s="76">
        <v>5300000</v>
      </c>
      <c r="L646" s="76">
        <v>3445000</v>
      </c>
      <c r="M646" s="76">
        <v>5300000</v>
      </c>
      <c r="N646" s="76" t="s">
        <v>7</v>
      </c>
    </row>
    <row r="647" spans="1:14" x14ac:dyDescent="0.25">
      <c r="A647" t="s">
        <v>545</v>
      </c>
      <c r="B647" s="27">
        <f t="shared" si="40"/>
        <v>7</v>
      </c>
      <c r="C647" s="27" t="str">
        <f t="shared" si="41"/>
        <v>Ondrej</v>
      </c>
      <c r="D647" s="27" t="str">
        <f t="shared" si="42"/>
        <v>Vala</v>
      </c>
      <c r="E647" s="27" t="str">
        <f t="shared" si="43"/>
        <v>Ondrej Vala</v>
      </c>
      <c r="F647" t="s">
        <v>931</v>
      </c>
      <c r="G647" t="s">
        <v>79</v>
      </c>
      <c r="H647" s="76">
        <v>680000</v>
      </c>
      <c r="I647" s="76">
        <v>0</v>
      </c>
      <c r="J647" s="76">
        <v>705000</v>
      </c>
      <c r="K647" s="76" t="s">
        <v>8</v>
      </c>
      <c r="L647" s="76">
        <v>0</v>
      </c>
      <c r="M647" s="76">
        <v>0</v>
      </c>
      <c r="N647" s="76">
        <v>0</v>
      </c>
    </row>
    <row r="648" spans="1:14" x14ac:dyDescent="0.25">
      <c r="A648" t="s">
        <v>305</v>
      </c>
      <c r="B648" s="27">
        <f t="shared" si="40"/>
        <v>6</v>
      </c>
      <c r="C648" s="27" t="str">
        <f t="shared" si="41"/>
        <v>Oscar</v>
      </c>
      <c r="D648" s="27" t="str">
        <f t="shared" si="42"/>
        <v>Klefbom</v>
      </c>
      <c r="E648" s="27" t="str">
        <f t="shared" si="43"/>
        <v>Oscar Klefbom</v>
      </c>
      <c r="F648" t="s">
        <v>936</v>
      </c>
      <c r="G648" t="s">
        <v>325</v>
      </c>
      <c r="H648" s="76">
        <v>4167000</v>
      </c>
      <c r="I648" s="76">
        <v>4167000</v>
      </c>
      <c r="J648" s="76">
        <v>4000000</v>
      </c>
      <c r="K648" s="76">
        <v>4500000</v>
      </c>
      <c r="L648" s="76">
        <v>4500000</v>
      </c>
      <c r="M648" s="76">
        <v>4500000</v>
      </c>
      <c r="N648" s="76">
        <v>5169000</v>
      </c>
    </row>
    <row r="649" spans="1:14" x14ac:dyDescent="0.25">
      <c r="A649" t="s">
        <v>728</v>
      </c>
      <c r="B649" s="27">
        <f t="shared" si="40"/>
        <v>6</v>
      </c>
      <c r="C649" s="27" t="str">
        <f t="shared" si="41"/>
        <v>Oscar</v>
      </c>
      <c r="D649" s="27" t="str">
        <f t="shared" si="42"/>
        <v>Lindberg</v>
      </c>
      <c r="E649" s="27" t="str">
        <f t="shared" si="43"/>
        <v>Oscar Lindberg</v>
      </c>
      <c r="F649" t="s">
        <v>957</v>
      </c>
      <c r="G649" t="s">
        <v>70</v>
      </c>
      <c r="H649" s="76">
        <v>1700000</v>
      </c>
      <c r="I649" s="76">
        <v>0</v>
      </c>
      <c r="J649" s="76">
        <v>1800000</v>
      </c>
      <c r="K649" s="76" t="s">
        <v>7</v>
      </c>
      <c r="L649" s="76">
        <v>0</v>
      </c>
      <c r="M649" s="76">
        <v>0</v>
      </c>
      <c r="N649" s="76">
        <v>0</v>
      </c>
    </row>
    <row r="650" spans="1:14" x14ac:dyDescent="0.25">
      <c r="A650" t="s">
        <v>807</v>
      </c>
      <c r="B650" s="27">
        <f t="shared" si="40"/>
        <v>6</v>
      </c>
      <c r="C650" s="27" t="str">
        <f t="shared" si="41"/>
        <v>Oskar</v>
      </c>
      <c r="D650" s="27" t="str">
        <f t="shared" si="42"/>
        <v>Lindblom</v>
      </c>
      <c r="E650" s="27" t="str">
        <f t="shared" si="43"/>
        <v>Oskar Lindblom</v>
      </c>
      <c r="F650" t="s">
        <v>937</v>
      </c>
      <c r="G650" t="s">
        <v>90</v>
      </c>
      <c r="H650" s="76">
        <v>1137500</v>
      </c>
      <c r="I650" s="76">
        <v>1137500</v>
      </c>
      <c r="J650" s="76">
        <v>925000</v>
      </c>
      <c r="K650" s="76">
        <v>925000</v>
      </c>
      <c r="L650" s="76" t="s">
        <v>8</v>
      </c>
      <c r="M650" s="76">
        <v>0</v>
      </c>
      <c r="N650" s="76">
        <v>0</v>
      </c>
    </row>
    <row r="651" spans="1:14" x14ac:dyDescent="0.25">
      <c r="A651" t="s">
        <v>137</v>
      </c>
      <c r="B651" s="27">
        <f t="shared" si="40"/>
        <v>5</v>
      </c>
      <c r="C651" s="27" t="str">
        <f t="shared" si="41"/>
        <v>Owen</v>
      </c>
      <c r="D651" s="27" t="str">
        <f t="shared" si="42"/>
        <v>Tippett</v>
      </c>
      <c r="E651" s="27" t="str">
        <f t="shared" si="43"/>
        <v>Owen Tippett</v>
      </c>
      <c r="F651" t="s">
        <v>943</v>
      </c>
      <c r="G651" t="s">
        <v>85</v>
      </c>
      <c r="H651" s="76">
        <v>1757500</v>
      </c>
      <c r="I651" s="76">
        <v>1757500</v>
      </c>
      <c r="J651" s="76">
        <v>925000</v>
      </c>
      <c r="K651" s="76">
        <v>925000</v>
      </c>
      <c r="L651" s="76" t="s">
        <v>8</v>
      </c>
      <c r="M651" s="76">
        <v>0</v>
      </c>
      <c r="N651" s="76">
        <v>0</v>
      </c>
    </row>
    <row r="652" spans="1:14" x14ac:dyDescent="0.25">
      <c r="A652" t="s">
        <v>270</v>
      </c>
      <c r="B652" s="27">
        <f t="shared" si="40"/>
        <v>5</v>
      </c>
      <c r="C652" s="27" t="str">
        <f t="shared" si="41"/>
        <v>P.K.</v>
      </c>
      <c r="D652" s="27" t="str">
        <f t="shared" si="42"/>
        <v>Subban</v>
      </c>
      <c r="E652" s="27" t="str">
        <f t="shared" si="43"/>
        <v>P.K. Subban</v>
      </c>
      <c r="F652" t="s">
        <v>932</v>
      </c>
      <c r="G652" t="s">
        <v>324</v>
      </c>
      <c r="H652" s="76">
        <v>9000000</v>
      </c>
      <c r="I652" s="76">
        <v>9000000</v>
      </c>
      <c r="J652" s="76">
        <v>10000000</v>
      </c>
      <c r="K652" s="76">
        <v>10000000</v>
      </c>
      <c r="L652" s="76">
        <v>8000000</v>
      </c>
      <c r="M652" s="76">
        <v>8000000</v>
      </c>
      <c r="N652" s="76" t="s">
        <v>7</v>
      </c>
    </row>
    <row r="653" spans="1:14" x14ac:dyDescent="0.25">
      <c r="A653" t="s">
        <v>624</v>
      </c>
      <c r="B653" s="27">
        <f t="shared" si="40"/>
        <v>7</v>
      </c>
      <c r="C653" s="27" t="str">
        <f t="shared" si="41"/>
        <v>Parker</v>
      </c>
      <c r="D653" s="27" t="str">
        <f t="shared" si="42"/>
        <v>Kelly</v>
      </c>
      <c r="E653" s="27" t="str">
        <f t="shared" si="43"/>
        <v>Parker Kelly</v>
      </c>
      <c r="F653" t="s">
        <v>945</v>
      </c>
      <c r="G653" t="s">
        <v>70</v>
      </c>
      <c r="H653" s="76">
        <v>746667</v>
      </c>
      <c r="I653" s="76">
        <v>746667</v>
      </c>
      <c r="J653" s="76">
        <v>730000</v>
      </c>
      <c r="K653" s="76">
        <v>780000</v>
      </c>
      <c r="L653" s="76" t="s">
        <v>8</v>
      </c>
      <c r="M653" s="76">
        <v>0</v>
      </c>
      <c r="N653" s="76">
        <v>0</v>
      </c>
    </row>
    <row r="654" spans="1:14" x14ac:dyDescent="0.25">
      <c r="A654" t="s">
        <v>833</v>
      </c>
      <c r="B654" s="27">
        <f t="shared" si="40"/>
        <v>7</v>
      </c>
      <c r="C654" s="27" t="str">
        <f t="shared" si="41"/>
        <v>Parker</v>
      </c>
      <c r="D654" s="27" t="str">
        <f t="shared" si="42"/>
        <v>Wotherspoon</v>
      </c>
      <c r="E654" s="27" t="str">
        <f t="shared" si="43"/>
        <v>Parker Wotherspoon</v>
      </c>
      <c r="F654" t="s">
        <v>956</v>
      </c>
      <c r="G654" t="s">
        <v>79</v>
      </c>
      <c r="H654" s="76">
        <v>858333</v>
      </c>
      <c r="I654" s="76">
        <v>0</v>
      </c>
      <c r="J654" s="76">
        <v>812500</v>
      </c>
      <c r="K654" s="76" t="s">
        <v>8</v>
      </c>
      <c r="L654" s="76">
        <v>0</v>
      </c>
      <c r="M654" s="76">
        <v>0</v>
      </c>
      <c r="N654" s="76">
        <v>0</v>
      </c>
    </row>
    <row r="655" spans="1:14" x14ac:dyDescent="0.25">
      <c r="A655" t="s">
        <v>815</v>
      </c>
      <c r="B655" s="27">
        <f t="shared" si="40"/>
        <v>7</v>
      </c>
      <c r="C655" s="27" t="str">
        <f t="shared" si="41"/>
        <v>Pascal</v>
      </c>
      <c r="D655" s="27" t="str">
        <f t="shared" si="42"/>
        <v>Laberge</v>
      </c>
      <c r="E655" s="27" t="str">
        <f t="shared" si="43"/>
        <v>Pascal Laberge</v>
      </c>
      <c r="F655" t="s">
        <v>937</v>
      </c>
      <c r="G655" t="s">
        <v>70</v>
      </c>
      <c r="H655" s="76">
        <v>925000</v>
      </c>
      <c r="I655" s="76">
        <v>0</v>
      </c>
      <c r="J655" s="76">
        <v>867500</v>
      </c>
      <c r="K655" s="76" t="s">
        <v>8</v>
      </c>
      <c r="L655" s="76">
        <v>0</v>
      </c>
      <c r="M655" s="76">
        <v>0</v>
      </c>
      <c r="N655" s="76">
        <v>0</v>
      </c>
    </row>
    <row r="656" spans="1:14" x14ac:dyDescent="0.25">
      <c r="A656" t="s">
        <v>972</v>
      </c>
      <c r="B656" s="27">
        <f t="shared" si="40"/>
        <v>8</v>
      </c>
      <c r="C656" s="27" t="str">
        <f t="shared" si="41"/>
        <v>Patrice</v>
      </c>
      <c r="D656" s="27" t="str">
        <f t="shared" si="42"/>
        <v>Bergeron</v>
      </c>
      <c r="E656" s="27" t="str">
        <f t="shared" si="43"/>
        <v>Patrice Bergeron</v>
      </c>
      <c r="F656" t="s">
        <v>946</v>
      </c>
      <c r="G656" t="s">
        <v>70</v>
      </c>
      <c r="H656" s="76">
        <v>6875000</v>
      </c>
      <c r="I656" s="76">
        <v>6875000</v>
      </c>
      <c r="J656" s="76">
        <v>6875000</v>
      </c>
      <c r="K656" s="76">
        <v>4375000</v>
      </c>
      <c r="L656" s="76">
        <v>4375000</v>
      </c>
      <c r="M656" s="76">
        <v>4375000</v>
      </c>
      <c r="N656" s="76" t="s">
        <v>7</v>
      </c>
    </row>
    <row r="657" spans="1:14" x14ac:dyDescent="0.25">
      <c r="A657" t="s">
        <v>636</v>
      </c>
      <c r="B657" s="27">
        <f t="shared" si="40"/>
        <v>8</v>
      </c>
      <c r="C657" s="27" t="str">
        <f t="shared" si="41"/>
        <v>Patrick</v>
      </c>
      <c r="D657" s="27" t="str">
        <f t="shared" si="42"/>
        <v>Eaves</v>
      </c>
      <c r="E657" s="27" t="str">
        <f t="shared" si="43"/>
        <v>Patrick Eaves</v>
      </c>
      <c r="F657" t="s">
        <v>933</v>
      </c>
      <c r="G657" t="s">
        <v>85</v>
      </c>
      <c r="H657" s="76">
        <v>3150000</v>
      </c>
      <c r="I657" s="76">
        <v>3150000</v>
      </c>
      <c r="J657" s="76">
        <v>3150000</v>
      </c>
      <c r="K657" s="76">
        <v>3000000</v>
      </c>
      <c r="L657" s="76" t="s">
        <v>7</v>
      </c>
      <c r="M657" s="76">
        <v>0</v>
      </c>
      <c r="N657" s="76">
        <v>0</v>
      </c>
    </row>
    <row r="658" spans="1:14" x14ac:dyDescent="0.25">
      <c r="A658" t="s">
        <v>276</v>
      </c>
      <c r="B658" s="27">
        <f t="shared" si="40"/>
        <v>8</v>
      </c>
      <c r="C658" s="27" t="str">
        <f t="shared" si="41"/>
        <v>Patrick</v>
      </c>
      <c r="D658" s="27" t="str">
        <f t="shared" si="42"/>
        <v>Kane</v>
      </c>
      <c r="E658" s="27" t="str">
        <f t="shared" si="43"/>
        <v>Patrick Kane</v>
      </c>
      <c r="F658" t="s">
        <v>927</v>
      </c>
      <c r="G658" t="s">
        <v>85</v>
      </c>
      <c r="H658" s="76">
        <v>10500000</v>
      </c>
      <c r="I658" s="76">
        <v>10500000</v>
      </c>
      <c r="J658" s="76">
        <v>12000000</v>
      </c>
      <c r="K658" s="76">
        <v>9800000</v>
      </c>
      <c r="L658" s="76">
        <v>7000000</v>
      </c>
      <c r="M658" s="76">
        <v>6900000</v>
      </c>
      <c r="N658" s="76">
        <v>6900000</v>
      </c>
    </row>
    <row r="659" spans="1:14" x14ac:dyDescent="0.25">
      <c r="A659" t="s">
        <v>853</v>
      </c>
      <c r="B659" s="27">
        <f t="shared" si="40"/>
        <v>8</v>
      </c>
      <c r="C659" s="27" t="str">
        <f t="shared" si="41"/>
        <v>Patrick</v>
      </c>
      <c r="D659" s="27" t="str">
        <f t="shared" si="42"/>
        <v>Marleau</v>
      </c>
      <c r="E659" s="27" t="str">
        <f t="shared" si="43"/>
        <v>Patrick Marleau</v>
      </c>
      <c r="F659" t="s">
        <v>950</v>
      </c>
      <c r="G659" t="s">
        <v>90</v>
      </c>
      <c r="H659" s="76">
        <v>6250000</v>
      </c>
      <c r="I659" s="76">
        <v>6250000</v>
      </c>
      <c r="J659" s="76">
        <v>6000000</v>
      </c>
      <c r="K659" s="76">
        <v>4250000</v>
      </c>
      <c r="L659" s="76" t="s">
        <v>7</v>
      </c>
      <c r="M659" s="76">
        <v>0</v>
      </c>
      <c r="N659" s="76">
        <v>0</v>
      </c>
    </row>
    <row r="660" spans="1:14" x14ac:dyDescent="0.25">
      <c r="A660" t="s">
        <v>658</v>
      </c>
      <c r="B660" s="27">
        <f t="shared" si="40"/>
        <v>7</v>
      </c>
      <c r="C660" s="27" t="str">
        <f t="shared" si="41"/>
        <v>Patrik</v>
      </c>
      <c r="D660" s="27" t="str">
        <f t="shared" si="42"/>
        <v>Berglund</v>
      </c>
      <c r="E660" s="27" t="str">
        <f t="shared" si="43"/>
        <v>Patrik Berglund</v>
      </c>
      <c r="F660" t="s">
        <v>955</v>
      </c>
      <c r="G660" t="s">
        <v>70</v>
      </c>
      <c r="H660" s="76">
        <v>3850000</v>
      </c>
      <c r="I660" s="76">
        <v>3850000</v>
      </c>
      <c r="J660" s="76">
        <v>4700000</v>
      </c>
      <c r="K660" s="76">
        <v>4500000</v>
      </c>
      <c r="L660" s="76">
        <v>2900000</v>
      </c>
      <c r="M660" s="76">
        <v>2450000</v>
      </c>
      <c r="N660" s="76" t="s">
        <v>7</v>
      </c>
    </row>
    <row r="661" spans="1:14" x14ac:dyDescent="0.25">
      <c r="A661" t="s">
        <v>230</v>
      </c>
      <c r="B661" s="27">
        <f t="shared" si="40"/>
        <v>7</v>
      </c>
      <c r="C661" s="27" t="str">
        <f t="shared" si="41"/>
        <v>Patrik</v>
      </c>
      <c r="D661" s="27" t="str">
        <f t="shared" si="42"/>
        <v>Laine</v>
      </c>
      <c r="E661" s="27" t="str">
        <f t="shared" si="43"/>
        <v>Patrik Laine</v>
      </c>
      <c r="F661" t="s">
        <v>940</v>
      </c>
      <c r="G661" t="s">
        <v>85</v>
      </c>
      <c r="H661" s="76">
        <v>3575000</v>
      </c>
      <c r="I661" s="76">
        <v>0</v>
      </c>
      <c r="J661" s="76">
        <v>925000</v>
      </c>
      <c r="K661" s="76" t="s">
        <v>8</v>
      </c>
      <c r="L661" s="76">
        <v>0</v>
      </c>
      <c r="M661" s="76">
        <v>0</v>
      </c>
      <c r="N661" s="76">
        <v>0</v>
      </c>
    </row>
    <row r="662" spans="1:14" x14ac:dyDescent="0.25">
      <c r="A662" t="s">
        <v>584</v>
      </c>
      <c r="B662" s="27">
        <f t="shared" si="40"/>
        <v>5</v>
      </c>
      <c r="C662" s="27" t="str">
        <f t="shared" si="41"/>
        <v>Paul</v>
      </c>
      <c r="D662" s="27" t="str">
        <f t="shared" si="42"/>
        <v>Bittner</v>
      </c>
      <c r="E662" s="27" t="str">
        <f t="shared" si="43"/>
        <v>Paul Bittner</v>
      </c>
      <c r="F662" t="s">
        <v>944</v>
      </c>
      <c r="G662" t="s">
        <v>90</v>
      </c>
      <c r="H662" s="76">
        <v>863333</v>
      </c>
      <c r="I662" s="76">
        <v>863333</v>
      </c>
      <c r="J662" s="76">
        <v>700000</v>
      </c>
      <c r="K662" s="76">
        <v>800000</v>
      </c>
      <c r="L662" s="76" t="s">
        <v>8</v>
      </c>
      <c r="M662" s="76">
        <v>0</v>
      </c>
      <c r="N662" s="76">
        <v>0</v>
      </c>
    </row>
    <row r="663" spans="1:14" x14ac:dyDescent="0.25">
      <c r="A663" t="s">
        <v>283</v>
      </c>
      <c r="B663" s="27">
        <f t="shared" si="40"/>
        <v>5</v>
      </c>
      <c r="C663" s="27" t="str">
        <f t="shared" si="41"/>
        <v>Paul</v>
      </c>
      <c r="D663" s="27" t="str">
        <f t="shared" si="42"/>
        <v>Byron</v>
      </c>
      <c r="E663" s="27" t="str">
        <f t="shared" si="43"/>
        <v>Paul Byron</v>
      </c>
      <c r="F663" t="s">
        <v>939</v>
      </c>
      <c r="G663" t="s">
        <v>70</v>
      </c>
      <c r="H663" s="76">
        <v>1166670</v>
      </c>
      <c r="I663" s="76">
        <v>0</v>
      </c>
      <c r="J663" s="76">
        <v>1000000</v>
      </c>
      <c r="K663" s="76" t="s">
        <v>7</v>
      </c>
      <c r="L663" s="76">
        <v>0</v>
      </c>
      <c r="M663" s="76">
        <v>0</v>
      </c>
      <c r="N663" s="76">
        <v>0</v>
      </c>
    </row>
    <row r="664" spans="1:14" x14ac:dyDescent="0.25">
      <c r="A664" t="s">
        <v>1003</v>
      </c>
      <c r="B664" s="27">
        <f t="shared" si="40"/>
        <v>5</v>
      </c>
      <c r="C664" s="27" t="str">
        <f t="shared" si="41"/>
        <v>Paul</v>
      </c>
      <c r="D664" s="27" t="str">
        <f t="shared" si="42"/>
        <v>Martin</v>
      </c>
      <c r="E664" s="27" t="str">
        <f t="shared" si="43"/>
        <v>Paul Martin</v>
      </c>
      <c r="F664" t="s">
        <v>938</v>
      </c>
      <c r="G664" t="s">
        <v>325</v>
      </c>
      <c r="H664" s="76">
        <v>4850000</v>
      </c>
      <c r="I664" s="76">
        <v>0</v>
      </c>
      <c r="J664" s="76">
        <v>4250000</v>
      </c>
      <c r="K664" s="76" t="s">
        <v>7</v>
      </c>
      <c r="L664" s="76">
        <v>0</v>
      </c>
      <c r="M664" s="76">
        <v>0</v>
      </c>
      <c r="N664" s="76">
        <v>0</v>
      </c>
    </row>
    <row r="665" spans="1:14" x14ac:dyDescent="0.25">
      <c r="A665" t="s">
        <v>199</v>
      </c>
      <c r="B665" s="27">
        <f t="shared" si="40"/>
        <v>6</v>
      </c>
      <c r="C665" s="27" t="str">
        <f t="shared" si="41"/>
        <v>Pavel</v>
      </c>
      <c r="D665" s="27" t="str">
        <f t="shared" si="42"/>
        <v>Buchnevich</v>
      </c>
      <c r="E665" s="27" t="str">
        <f t="shared" si="43"/>
        <v>Pavel Buchnevich</v>
      </c>
      <c r="F665" t="s">
        <v>934</v>
      </c>
      <c r="G665" t="s">
        <v>85</v>
      </c>
      <c r="H665" s="76">
        <v>925000</v>
      </c>
      <c r="I665" s="76">
        <v>0</v>
      </c>
      <c r="J665" s="76">
        <v>925000</v>
      </c>
      <c r="K665" s="76" t="s">
        <v>8</v>
      </c>
      <c r="L665" s="76">
        <v>0</v>
      </c>
      <c r="M665" s="76">
        <v>0</v>
      </c>
      <c r="N665" s="76">
        <v>0</v>
      </c>
    </row>
    <row r="666" spans="1:14" x14ac:dyDescent="0.25">
      <c r="A666" t="s">
        <v>412</v>
      </c>
      <c r="B666" s="27">
        <f t="shared" si="40"/>
        <v>6</v>
      </c>
      <c r="C666" s="27" t="str">
        <f t="shared" si="41"/>
        <v>Pavel</v>
      </c>
      <c r="D666" s="27" t="str">
        <f t="shared" si="42"/>
        <v>Jenys</v>
      </c>
      <c r="E666" s="27" t="str">
        <f t="shared" si="43"/>
        <v>Pavel Jenys</v>
      </c>
      <c r="F666" t="s">
        <v>941</v>
      </c>
      <c r="G666" t="s">
        <v>70</v>
      </c>
      <c r="H666" s="76">
        <v>773333</v>
      </c>
      <c r="I666" s="76">
        <v>0</v>
      </c>
      <c r="J666" s="76">
        <v>650000</v>
      </c>
      <c r="K666" s="76" t="s">
        <v>8</v>
      </c>
      <c r="L666" s="76">
        <v>0</v>
      </c>
      <c r="M666" s="76">
        <v>0</v>
      </c>
      <c r="N666" s="76">
        <v>0</v>
      </c>
    </row>
    <row r="667" spans="1:14" x14ac:dyDescent="0.25">
      <c r="A667" t="s">
        <v>875</v>
      </c>
      <c r="B667" s="27">
        <f t="shared" si="40"/>
        <v>6</v>
      </c>
      <c r="C667" s="27" t="str">
        <f t="shared" si="41"/>
        <v>Pavel</v>
      </c>
      <c r="D667" s="27" t="str">
        <f t="shared" si="42"/>
        <v>Zacha</v>
      </c>
      <c r="E667" s="27" t="str">
        <f t="shared" si="43"/>
        <v>Pavel Zacha</v>
      </c>
      <c r="F667" t="s">
        <v>954</v>
      </c>
      <c r="G667" t="s">
        <v>70</v>
      </c>
      <c r="H667" s="76">
        <v>1744170</v>
      </c>
      <c r="I667" s="76">
        <v>0</v>
      </c>
      <c r="J667" s="76">
        <v>832500</v>
      </c>
      <c r="K667" s="76" t="s">
        <v>8</v>
      </c>
      <c r="L667" s="76">
        <v>0</v>
      </c>
      <c r="M667" s="76">
        <v>0</v>
      </c>
      <c r="N667" s="76">
        <v>0</v>
      </c>
    </row>
    <row r="668" spans="1:14" x14ac:dyDescent="0.25">
      <c r="A668" t="s">
        <v>195</v>
      </c>
      <c r="B668" s="27">
        <f t="shared" si="40"/>
        <v>6</v>
      </c>
      <c r="C668" s="27" t="str">
        <f t="shared" si="41"/>
        <v>Pekka</v>
      </c>
      <c r="D668" s="27" t="str">
        <f t="shared" si="42"/>
        <v>Rinne</v>
      </c>
      <c r="E668" s="27" t="str">
        <f t="shared" si="43"/>
        <v>Pekka Rinne</v>
      </c>
      <c r="F668" t="s">
        <v>932</v>
      </c>
      <c r="G668" t="s">
        <v>121</v>
      </c>
      <c r="H668" s="76">
        <v>7000000</v>
      </c>
      <c r="I668" s="76">
        <v>0</v>
      </c>
      <c r="J668" s="76">
        <v>7000000</v>
      </c>
      <c r="K668" s="76" t="s">
        <v>7</v>
      </c>
      <c r="L668" s="76">
        <v>0</v>
      </c>
      <c r="M668" s="76">
        <v>0</v>
      </c>
      <c r="N668" s="76">
        <v>0</v>
      </c>
    </row>
    <row r="669" spans="1:14" x14ac:dyDescent="0.25">
      <c r="A669" t="s">
        <v>440</v>
      </c>
      <c r="B669" s="27">
        <f t="shared" si="40"/>
        <v>6</v>
      </c>
      <c r="C669" s="27" t="str">
        <f t="shared" si="41"/>
        <v>Peter</v>
      </c>
      <c r="D669" s="27" t="str">
        <f t="shared" si="42"/>
        <v>Budaj</v>
      </c>
      <c r="E669" s="27" t="str">
        <f t="shared" si="43"/>
        <v>Peter Budaj</v>
      </c>
      <c r="F669" t="s">
        <v>928</v>
      </c>
      <c r="G669" t="s">
        <v>121</v>
      </c>
      <c r="H669" s="76">
        <v>1024999</v>
      </c>
      <c r="I669" s="76">
        <v>0</v>
      </c>
      <c r="J669" s="76">
        <v>1024999</v>
      </c>
      <c r="K669" s="76" t="s">
        <v>7</v>
      </c>
      <c r="L669" s="76">
        <v>0</v>
      </c>
      <c r="M669" s="76">
        <v>0</v>
      </c>
      <c r="N669" s="76">
        <v>0</v>
      </c>
    </row>
    <row r="670" spans="1:14" x14ac:dyDescent="0.25">
      <c r="A670" t="s">
        <v>1052</v>
      </c>
      <c r="B670" s="27">
        <f t="shared" si="40"/>
        <v>6</v>
      </c>
      <c r="C670" s="27" t="str">
        <f t="shared" si="41"/>
        <v>Peter</v>
      </c>
      <c r="D670" s="27" t="str">
        <f t="shared" si="42"/>
        <v>Cehlarik</v>
      </c>
      <c r="E670" s="27" t="str">
        <f t="shared" si="43"/>
        <v>Peter Cehlarik</v>
      </c>
      <c r="F670" t="s">
        <v>946</v>
      </c>
      <c r="G670" t="s">
        <v>90</v>
      </c>
      <c r="H670" s="76">
        <v>925000</v>
      </c>
      <c r="I670" s="76">
        <v>0</v>
      </c>
      <c r="J670" s="76">
        <v>792500</v>
      </c>
      <c r="K670" s="76" t="s">
        <v>8</v>
      </c>
      <c r="L670" s="76">
        <v>0</v>
      </c>
      <c r="M670" s="76">
        <v>0</v>
      </c>
      <c r="N670" s="76">
        <v>0</v>
      </c>
    </row>
    <row r="671" spans="1:14" x14ac:dyDescent="0.25">
      <c r="A671" t="s">
        <v>594</v>
      </c>
      <c r="B671" s="27">
        <f t="shared" si="40"/>
        <v>6</v>
      </c>
      <c r="C671" s="27" t="str">
        <f t="shared" si="41"/>
        <v>Peter</v>
      </c>
      <c r="D671" s="27" t="str">
        <f t="shared" si="42"/>
        <v>Holland</v>
      </c>
      <c r="E671" s="27" t="str">
        <f t="shared" si="43"/>
        <v>Peter Holland</v>
      </c>
      <c r="F671" t="s">
        <v>934</v>
      </c>
      <c r="G671" t="s">
        <v>70</v>
      </c>
      <c r="H671" s="76">
        <v>675000</v>
      </c>
      <c r="I671" s="76">
        <v>0</v>
      </c>
      <c r="J671" s="76">
        <v>700000</v>
      </c>
      <c r="K671" s="76" t="s">
        <v>7</v>
      </c>
      <c r="L671" s="76">
        <v>0</v>
      </c>
      <c r="M671" s="76">
        <v>0</v>
      </c>
      <c r="N671" s="76">
        <v>0</v>
      </c>
    </row>
    <row r="672" spans="1:14" x14ac:dyDescent="0.25">
      <c r="A672" t="s">
        <v>385</v>
      </c>
      <c r="B672" s="27">
        <f t="shared" si="40"/>
        <v>8</v>
      </c>
      <c r="C672" s="27" t="str">
        <f t="shared" si="41"/>
        <v>Pheonix</v>
      </c>
      <c r="D672" s="27" t="str">
        <f t="shared" si="42"/>
        <v>Copley</v>
      </c>
      <c r="E672" s="27" t="str">
        <f t="shared" si="43"/>
        <v>Pheonix Copley</v>
      </c>
      <c r="F672" t="s">
        <v>929</v>
      </c>
      <c r="G672" t="s">
        <v>121</v>
      </c>
      <c r="H672" s="76">
        <v>650000</v>
      </c>
      <c r="I672" s="76">
        <v>0</v>
      </c>
      <c r="J672" s="76">
        <v>650000</v>
      </c>
      <c r="K672" s="76" t="s">
        <v>7</v>
      </c>
      <c r="L672" s="76">
        <v>0</v>
      </c>
      <c r="M672" s="76">
        <v>0</v>
      </c>
      <c r="N672" s="76">
        <v>0</v>
      </c>
    </row>
    <row r="673" spans="1:14" x14ac:dyDescent="0.25">
      <c r="A673" t="s">
        <v>365</v>
      </c>
      <c r="B673" s="27">
        <f t="shared" si="40"/>
        <v>5</v>
      </c>
      <c r="C673" s="27" t="str">
        <f t="shared" si="41"/>
        <v>Phil</v>
      </c>
      <c r="D673" s="27" t="str">
        <f t="shared" si="42"/>
        <v>Kessel</v>
      </c>
      <c r="E673" s="27" t="str">
        <f t="shared" si="43"/>
        <v>Phil Kessel</v>
      </c>
      <c r="F673" t="s">
        <v>930</v>
      </c>
      <c r="G673" t="s">
        <v>85</v>
      </c>
      <c r="H673" s="76">
        <v>8000000</v>
      </c>
      <c r="I673" s="76">
        <v>8000000</v>
      </c>
      <c r="J673" s="76">
        <v>7000000</v>
      </c>
      <c r="K673" s="76">
        <v>7000000</v>
      </c>
      <c r="L673" s="76">
        <v>6000000</v>
      </c>
      <c r="M673" s="76">
        <v>6000000</v>
      </c>
      <c r="N673" s="76" t="s">
        <v>7</v>
      </c>
    </row>
    <row r="674" spans="1:14" x14ac:dyDescent="0.25">
      <c r="A674" t="s">
        <v>1067</v>
      </c>
      <c r="B674" s="27">
        <f t="shared" si="40"/>
        <v>5</v>
      </c>
      <c r="C674" s="27" t="str">
        <f t="shared" si="41"/>
        <v>Phil</v>
      </c>
      <c r="D674" s="27" t="str">
        <f t="shared" si="42"/>
        <v>Varone</v>
      </c>
      <c r="E674" s="27" t="str">
        <f t="shared" si="43"/>
        <v>Phil Varone</v>
      </c>
      <c r="F674" t="s">
        <v>937</v>
      </c>
      <c r="G674" t="s">
        <v>70</v>
      </c>
      <c r="H674" s="76">
        <v>650000</v>
      </c>
      <c r="I674" s="76">
        <v>0</v>
      </c>
      <c r="J674" s="76">
        <v>650000</v>
      </c>
      <c r="K674" s="76" t="s">
        <v>7</v>
      </c>
      <c r="L674" s="76">
        <v>0</v>
      </c>
      <c r="M674" s="76">
        <v>0</v>
      </c>
      <c r="N674" s="76">
        <v>0</v>
      </c>
    </row>
    <row r="675" spans="1:14" x14ac:dyDescent="0.25">
      <c r="A675" t="s">
        <v>729</v>
      </c>
      <c r="B675" s="27">
        <f t="shared" si="40"/>
        <v>15</v>
      </c>
      <c r="C675" s="27" t="str">
        <f t="shared" si="41"/>
        <v>Pierre-Édouard</v>
      </c>
      <c r="D675" s="27" t="str">
        <f t="shared" si="42"/>
        <v>Bellemare</v>
      </c>
      <c r="E675" s="27" t="str">
        <f t="shared" si="43"/>
        <v>Pierre-Édouard Bellemare</v>
      </c>
      <c r="F675" t="s">
        <v>957</v>
      </c>
      <c r="G675" t="s">
        <v>70</v>
      </c>
      <c r="H675" s="76">
        <v>1450000</v>
      </c>
      <c r="I675" s="76">
        <v>0</v>
      </c>
      <c r="J675" s="76">
        <v>1450000</v>
      </c>
      <c r="K675" s="76" t="s">
        <v>7</v>
      </c>
      <c r="L675" s="76">
        <v>0</v>
      </c>
      <c r="M675" s="76">
        <v>0</v>
      </c>
      <c r="N675" s="76">
        <v>0</v>
      </c>
    </row>
    <row r="676" spans="1:14" x14ac:dyDescent="0.25">
      <c r="A676" t="s">
        <v>570</v>
      </c>
      <c r="B676" s="27">
        <f t="shared" si="40"/>
        <v>11</v>
      </c>
      <c r="C676" s="27" t="str">
        <f t="shared" si="41"/>
        <v>Pierre-Luc</v>
      </c>
      <c r="D676" s="27" t="str">
        <f t="shared" si="42"/>
        <v>Dubois</v>
      </c>
      <c r="E676" s="27" t="str">
        <f t="shared" si="43"/>
        <v>Pierre-Luc Dubois</v>
      </c>
      <c r="F676" t="s">
        <v>944</v>
      </c>
      <c r="G676" t="s">
        <v>70</v>
      </c>
      <c r="H676" s="76">
        <v>3394170</v>
      </c>
      <c r="I676" s="76">
        <v>3394170</v>
      </c>
      <c r="J676" s="76">
        <v>925000</v>
      </c>
      <c r="K676" s="76">
        <v>832500</v>
      </c>
      <c r="L676" s="76" t="s">
        <v>8</v>
      </c>
      <c r="M676" s="76">
        <v>0</v>
      </c>
      <c r="N676" s="76">
        <v>0</v>
      </c>
    </row>
    <row r="677" spans="1:14" x14ac:dyDescent="0.25">
      <c r="A677" t="s">
        <v>1066</v>
      </c>
      <c r="B677" s="27">
        <f t="shared" si="40"/>
        <v>7</v>
      </c>
      <c r="C677" s="27" t="str">
        <f t="shared" si="41"/>
        <v>Pontus</v>
      </c>
      <c r="D677" s="27" t="str">
        <f t="shared" si="42"/>
        <v>Aberg</v>
      </c>
      <c r="E677" s="27" t="str">
        <f t="shared" si="43"/>
        <v>Pontus Aberg</v>
      </c>
      <c r="F677" t="s">
        <v>936</v>
      </c>
      <c r="G677" t="s">
        <v>90</v>
      </c>
      <c r="H677" s="76">
        <v>650000</v>
      </c>
      <c r="I677" s="76">
        <v>0</v>
      </c>
      <c r="J677" s="76">
        <v>650000</v>
      </c>
      <c r="K677" s="76" t="s">
        <v>8</v>
      </c>
      <c r="L677" s="76">
        <v>0</v>
      </c>
      <c r="M677" s="76">
        <v>0</v>
      </c>
      <c r="N677" s="76">
        <v>0</v>
      </c>
    </row>
    <row r="678" spans="1:14" x14ac:dyDescent="0.25">
      <c r="A678" t="s">
        <v>532</v>
      </c>
      <c r="B678" s="27">
        <f t="shared" si="40"/>
        <v>6</v>
      </c>
      <c r="C678" s="27" t="str">
        <f t="shared" si="41"/>
        <v>Radek</v>
      </c>
      <c r="D678" s="27" t="str">
        <f t="shared" si="42"/>
        <v>Faksa</v>
      </c>
      <c r="E678" s="27" t="str">
        <f t="shared" si="43"/>
        <v>Radek Faksa</v>
      </c>
      <c r="F678" t="s">
        <v>931</v>
      </c>
      <c r="G678" t="s">
        <v>70</v>
      </c>
      <c r="H678" s="76">
        <v>2200000</v>
      </c>
      <c r="I678" s="76">
        <v>2200000</v>
      </c>
      <c r="J678" s="76">
        <v>2200000</v>
      </c>
      <c r="K678" s="76">
        <v>2400000</v>
      </c>
      <c r="L678" s="76" t="s">
        <v>8</v>
      </c>
      <c r="M678" s="76">
        <v>0</v>
      </c>
      <c r="N678" s="76">
        <v>0</v>
      </c>
    </row>
    <row r="679" spans="1:14" x14ac:dyDescent="0.25">
      <c r="A679" t="s">
        <v>819</v>
      </c>
      <c r="B679" s="27">
        <f t="shared" si="40"/>
        <v>6</v>
      </c>
      <c r="C679" s="27" t="str">
        <f t="shared" si="41"/>
        <v>Radel</v>
      </c>
      <c r="D679" s="27" t="str">
        <f t="shared" si="42"/>
        <v>Fazleev</v>
      </c>
      <c r="E679" s="27" t="str">
        <f t="shared" si="43"/>
        <v>Radel Fazleev</v>
      </c>
      <c r="F679" t="s">
        <v>937</v>
      </c>
      <c r="G679" t="s">
        <v>70</v>
      </c>
      <c r="H679" s="76">
        <v>747500</v>
      </c>
      <c r="I679" s="76">
        <v>0</v>
      </c>
      <c r="J679" s="76">
        <v>650000</v>
      </c>
      <c r="K679" s="76" t="s">
        <v>8</v>
      </c>
      <c r="L679" s="76">
        <v>0</v>
      </c>
      <c r="M679" s="76">
        <v>0</v>
      </c>
      <c r="N679" s="76">
        <v>0</v>
      </c>
    </row>
    <row r="680" spans="1:14" x14ac:dyDescent="0.25">
      <c r="A680" t="s">
        <v>808</v>
      </c>
      <c r="B680" s="27">
        <f t="shared" si="40"/>
        <v>6</v>
      </c>
      <c r="C680" s="27" t="str">
        <f t="shared" si="41"/>
        <v>Radko</v>
      </c>
      <c r="D680" s="27" t="str">
        <f t="shared" si="42"/>
        <v>Gudas</v>
      </c>
      <c r="E680" s="27" t="str">
        <f t="shared" si="43"/>
        <v>Radko Gudas</v>
      </c>
      <c r="F680" t="s">
        <v>937</v>
      </c>
      <c r="G680" t="s">
        <v>324</v>
      </c>
      <c r="H680" s="76">
        <v>3350000</v>
      </c>
      <c r="I680" s="76">
        <v>3350000</v>
      </c>
      <c r="J680" s="76">
        <v>3400000</v>
      </c>
      <c r="K680" s="76">
        <v>2500000</v>
      </c>
      <c r="L680" s="76" t="s">
        <v>7</v>
      </c>
      <c r="M680" s="76">
        <v>0</v>
      </c>
      <c r="N680" s="76">
        <v>0</v>
      </c>
    </row>
    <row r="681" spans="1:14" x14ac:dyDescent="0.25">
      <c r="A681" t="s">
        <v>689</v>
      </c>
      <c r="B681" s="27">
        <f t="shared" si="40"/>
        <v>7</v>
      </c>
      <c r="C681" s="27" t="str">
        <f t="shared" si="41"/>
        <v>Rasmus</v>
      </c>
      <c r="D681" s="27" t="str">
        <f t="shared" si="42"/>
        <v>Andersson</v>
      </c>
      <c r="E681" s="27" t="str">
        <f t="shared" si="43"/>
        <v>Rasmus Andersson</v>
      </c>
      <c r="F681" t="s">
        <v>947</v>
      </c>
      <c r="G681" t="s">
        <v>324</v>
      </c>
      <c r="H681" s="76">
        <v>863333</v>
      </c>
      <c r="I681" s="76">
        <v>863333</v>
      </c>
      <c r="J681" s="76">
        <v>750000</v>
      </c>
      <c r="K681" s="76">
        <v>775000</v>
      </c>
      <c r="L681" s="76" t="s">
        <v>8</v>
      </c>
      <c r="M681" s="76">
        <v>0</v>
      </c>
      <c r="N681" s="76">
        <v>0</v>
      </c>
    </row>
    <row r="682" spans="1:14" x14ac:dyDescent="0.25">
      <c r="A682" t="s">
        <v>191</v>
      </c>
      <c r="B682" s="27">
        <f t="shared" si="40"/>
        <v>7</v>
      </c>
      <c r="C682" s="27" t="str">
        <f t="shared" si="41"/>
        <v>Rasmus</v>
      </c>
      <c r="D682" s="27" t="str">
        <f t="shared" si="42"/>
        <v>Ristolainen</v>
      </c>
      <c r="E682" s="27" t="str">
        <f t="shared" si="43"/>
        <v>Rasmus Ristolainen</v>
      </c>
      <c r="F682" t="s">
        <v>955</v>
      </c>
      <c r="G682" t="s">
        <v>324</v>
      </c>
      <c r="H682" s="76">
        <v>5400000</v>
      </c>
      <c r="I682" s="76">
        <v>5400000</v>
      </c>
      <c r="J682" s="76">
        <v>5400000</v>
      </c>
      <c r="K682" s="76">
        <v>5400000</v>
      </c>
      <c r="L682" s="76">
        <v>5400000</v>
      </c>
      <c r="M682" s="76">
        <v>5400000</v>
      </c>
      <c r="N682" s="76" t="s">
        <v>7</v>
      </c>
    </row>
    <row r="683" spans="1:14" x14ac:dyDescent="0.25">
      <c r="A683" t="s">
        <v>736</v>
      </c>
      <c r="B683" s="27">
        <f t="shared" si="40"/>
        <v>5</v>
      </c>
      <c r="C683" s="27" t="str">
        <f t="shared" si="41"/>
        <v>Reid</v>
      </c>
      <c r="D683" s="27" t="str">
        <f t="shared" si="42"/>
        <v>Duke</v>
      </c>
      <c r="E683" s="27" t="str">
        <f t="shared" si="43"/>
        <v>Reid Duke</v>
      </c>
      <c r="F683" t="s">
        <v>957</v>
      </c>
      <c r="G683" t="s">
        <v>70</v>
      </c>
      <c r="H683" s="76">
        <v>925000</v>
      </c>
      <c r="I683" s="76">
        <v>925000</v>
      </c>
      <c r="J683" s="76">
        <v>742500</v>
      </c>
      <c r="K683" s="76">
        <v>825000</v>
      </c>
      <c r="L683" s="76" t="s">
        <v>8</v>
      </c>
      <c r="M683" s="76">
        <v>0</v>
      </c>
      <c r="N683" s="76">
        <v>0</v>
      </c>
    </row>
    <row r="684" spans="1:14" x14ac:dyDescent="0.25">
      <c r="A684" t="s">
        <v>1000</v>
      </c>
      <c r="B684" s="27">
        <f t="shared" si="40"/>
        <v>7</v>
      </c>
      <c r="C684" s="27" t="str">
        <f t="shared" si="41"/>
        <v>Reilly</v>
      </c>
      <c r="D684" s="27" t="str">
        <f t="shared" si="42"/>
        <v>Smith</v>
      </c>
      <c r="E684" s="27" t="str">
        <f t="shared" si="43"/>
        <v>Reilly Smith</v>
      </c>
      <c r="F684" t="s">
        <v>957</v>
      </c>
      <c r="G684" t="s">
        <v>85</v>
      </c>
      <c r="H684" s="76">
        <v>5000000</v>
      </c>
      <c r="I684" s="76">
        <v>5000000</v>
      </c>
      <c r="J684" s="76">
        <v>6000000</v>
      </c>
      <c r="K684" s="76">
        <v>5000000</v>
      </c>
      <c r="L684" s="76">
        <v>3500000</v>
      </c>
      <c r="M684" s="76">
        <v>4500000</v>
      </c>
      <c r="N684" s="76" t="s">
        <v>7</v>
      </c>
    </row>
    <row r="685" spans="1:14" x14ac:dyDescent="0.25">
      <c r="A685" t="s">
        <v>1024</v>
      </c>
      <c r="B685" s="27">
        <f t="shared" si="40"/>
        <v>8</v>
      </c>
      <c r="C685" s="27" t="str">
        <f t="shared" si="41"/>
        <v>Richard</v>
      </c>
      <c r="D685" s="27" t="str">
        <f t="shared" si="42"/>
        <v>Panik</v>
      </c>
      <c r="E685" s="27" t="str">
        <f t="shared" si="43"/>
        <v>Richard Panik</v>
      </c>
      <c r="F685" t="s">
        <v>948</v>
      </c>
      <c r="G685" t="s">
        <v>85</v>
      </c>
      <c r="H685" s="76">
        <v>2800000</v>
      </c>
      <c r="I685" s="76">
        <v>0</v>
      </c>
      <c r="J685" s="76">
        <v>2800000</v>
      </c>
      <c r="K685" s="76" t="s">
        <v>7</v>
      </c>
      <c r="L685" s="76">
        <v>0</v>
      </c>
      <c r="M685" s="76">
        <v>0</v>
      </c>
      <c r="N685" s="76">
        <v>0</v>
      </c>
    </row>
    <row r="686" spans="1:14" x14ac:dyDescent="0.25">
      <c r="A686" t="s">
        <v>256</v>
      </c>
      <c r="B686" s="27">
        <f t="shared" si="40"/>
        <v>8</v>
      </c>
      <c r="C686" s="27" t="str">
        <f t="shared" si="41"/>
        <v>Rickard</v>
      </c>
      <c r="D686" s="27" t="str">
        <f t="shared" si="42"/>
        <v>Rakell</v>
      </c>
      <c r="E686" s="27" t="str">
        <f t="shared" si="43"/>
        <v>Rickard Rakell</v>
      </c>
      <c r="F686" t="s">
        <v>933</v>
      </c>
      <c r="G686" t="s">
        <v>90</v>
      </c>
      <c r="H686" s="76">
        <v>3800000</v>
      </c>
      <c r="I686" s="76">
        <v>3800000</v>
      </c>
      <c r="J686" s="76">
        <v>3800000</v>
      </c>
      <c r="K686" s="76">
        <v>3800000</v>
      </c>
      <c r="L686" s="76">
        <v>3800000</v>
      </c>
      <c r="M686" s="76">
        <v>3800000</v>
      </c>
      <c r="N686" s="76" t="s">
        <v>7</v>
      </c>
    </row>
    <row r="687" spans="1:14" x14ac:dyDescent="0.25">
      <c r="A687" t="s">
        <v>786</v>
      </c>
      <c r="B687" s="27">
        <f t="shared" si="40"/>
        <v>7</v>
      </c>
      <c r="C687" s="27" t="str">
        <f t="shared" si="41"/>
        <v>Robbie</v>
      </c>
      <c r="D687" s="27" t="str">
        <f t="shared" si="42"/>
        <v>Russo</v>
      </c>
      <c r="E687" s="27" t="str">
        <f t="shared" si="43"/>
        <v>Robbie Russo</v>
      </c>
      <c r="F687" t="s">
        <v>951</v>
      </c>
      <c r="G687" t="s">
        <v>79</v>
      </c>
      <c r="H687" s="76">
        <v>650000</v>
      </c>
      <c r="I687" s="76">
        <v>0</v>
      </c>
      <c r="J687" s="76">
        <v>650000</v>
      </c>
      <c r="K687" s="76" t="s">
        <v>8</v>
      </c>
      <c r="L687" s="76">
        <v>0</v>
      </c>
      <c r="M687" s="76">
        <v>0</v>
      </c>
      <c r="N687" s="76">
        <v>0</v>
      </c>
    </row>
    <row r="688" spans="1:14" x14ac:dyDescent="0.25">
      <c r="A688" t="s">
        <v>351</v>
      </c>
      <c r="B688" s="27">
        <f t="shared" si="40"/>
        <v>7</v>
      </c>
      <c r="C688" s="27" t="str">
        <f t="shared" si="41"/>
        <v>Robert</v>
      </c>
      <c r="D688" s="27" t="str">
        <f t="shared" si="42"/>
        <v>Bortuzzo</v>
      </c>
      <c r="E688" s="27" t="str">
        <f t="shared" si="43"/>
        <v>Robert Bortuzzo</v>
      </c>
      <c r="F688" t="s">
        <v>942</v>
      </c>
      <c r="G688" t="s">
        <v>324</v>
      </c>
      <c r="H688" s="76">
        <v>1150000</v>
      </c>
      <c r="I688" s="76">
        <v>0</v>
      </c>
      <c r="J688" s="76">
        <v>1150000</v>
      </c>
      <c r="K688" s="76" t="s">
        <v>7</v>
      </c>
      <c r="L688" s="76">
        <v>0</v>
      </c>
      <c r="M688" s="76">
        <v>0</v>
      </c>
      <c r="N688" s="76">
        <v>0</v>
      </c>
    </row>
    <row r="689" spans="1:14" x14ac:dyDescent="0.25">
      <c r="A689" t="s">
        <v>143</v>
      </c>
      <c r="B689" s="27">
        <f t="shared" si="40"/>
        <v>7</v>
      </c>
      <c r="C689" s="27" t="str">
        <f t="shared" si="41"/>
        <v>Robert</v>
      </c>
      <c r="D689" s="27" t="str">
        <f t="shared" si="42"/>
        <v>Thomas</v>
      </c>
      <c r="E689" s="27" t="str">
        <f t="shared" si="43"/>
        <v>Robert Thomas</v>
      </c>
      <c r="F689" t="s">
        <v>942</v>
      </c>
      <c r="G689" t="s">
        <v>70</v>
      </c>
      <c r="H689" s="76">
        <v>1208330</v>
      </c>
      <c r="I689" s="76">
        <v>1208330</v>
      </c>
      <c r="J689" s="76">
        <v>925000</v>
      </c>
      <c r="K689" s="76">
        <v>925000</v>
      </c>
      <c r="L689" s="76" t="s">
        <v>8</v>
      </c>
      <c r="M689" s="76">
        <v>0</v>
      </c>
      <c r="N689" s="76">
        <v>0</v>
      </c>
    </row>
    <row r="690" spans="1:14" x14ac:dyDescent="0.25">
      <c r="A690" t="s">
        <v>422</v>
      </c>
      <c r="B690" s="27">
        <f t="shared" si="40"/>
        <v>8</v>
      </c>
      <c r="C690" s="27" t="str">
        <f t="shared" si="41"/>
        <v>Roberto</v>
      </c>
      <c r="D690" s="27" t="str">
        <f t="shared" si="42"/>
        <v>Luongo</v>
      </c>
      <c r="E690" s="27" t="str">
        <f t="shared" si="43"/>
        <v>Roberto Luongo</v>
      </c>
      <c r="F690" t="s">
        <v>943</v>
      </c>
      <c r="G690" t="s">
        <v>121</v>
      </c>
      <c r="H690" s="76">
        <v>5333330</v>
      </c>
      <c r="I690" s="76">
        <v>5333330</v>
      </c>
      <c r="J690" s="76">
        <v>3382000</v>
      </c>
      <c r="K690" s="76">
        <v>1618000</v>
      </c>
      <c r="L690" s="76">
        <v>1000000</v>
      </c>
      <c r="M690" s="76">
        <v>1000000</v>
      </c>
      <c r="N690" s="76" t="s">
        <v>7</v>
      </c>
    </row>
    <row r="691" spans="1:14" x14ac:dyDescent="0.25">
      <c r="A691" t="s">
        <v>564</v>
      </c>
      <c r="B691" s="27">
        <f t="shared" si="40"/>
        <v>6</v>
      </c>
      <c r="C691" s="27" t="str">
        <f t="shared" si="41"/>
        <v>Robin</v>
      </c>
      <c r="D691" s="27" t="str">
        <f t="shared" si="42"/>
        <v>Norell</v>
      </c>
      <c r="E691" s="27" t="str">
        <f t="shared" si="43"/>
        <v>Robin Norell</v>
      </c>
      <c r="F691" t="s">
        <v>927</v>
      </c>
      <c r="G691" t="s">
        <v>79</v>
      </c>
      <c r="H691" s="76">
        <v>925000</v>
      </c>
      <c r="I691" s="76">
        <v>0</v>
      </c>
      <c r="J691" s="76">
        <v>742500</v>
      </c>
      <c r="K691" s="76" t="s">
        <v>8</v>
      </c>
      <c r="L691" s="76">
        <v>0</v>
      </c>
      <c r="M691" s="76">
        <v>0</v>
      </c>
      <c r="N691" s="76">
        <v>0</v>
      </c>
    </row>
    <row r="692" spans="1:14" x14ac:dyDescent="0.25">
      <c r="A692" t="s">
        <v>908</v>
      </c>
      <c r="B692" s="27">
        <f t="shared" si="40"/>
        <v>7</v>
      </c>
      <c r="C692" s="27" t="str">
        <f t="shared" si="41"/>
        <v>Roland</v>
      </c>
      <c r="D692" s="27" t="str">
        <f t="shared" si="42"/>
        <v>McKeown</v>
      </c>
      <c r="E692" s="27" t="str">
        <f t="shared" si="43"/>
        <v>Roland McKeown</v>
      </c>
      <c r="F692" t="s">
        <v>952</v>
      </c>
      <c r="G692" t="s">
        <v>324</v>
      </c>
      <c r="H692" s="76">
        <v>894167</v>
      </c>
      <c r="I692" s="76">
        <v>0</v>
      </c>
      <c r="J692" s="76">
        <v>750000</v>
      </c>
      <c r="K692" s="76" t="s">
        <v>8</v>
      </c>
      <c r="L692" s="76">
        <v>0</v>
      </c>
      <c r="M692" s="76">
        <v>0</v>
      </c>
      <c r="N692" s="76">
        <v>0</v>
      </c>
    </row>
    <row r="693" spans="1:14" x14ac:dyDescent="0.25">
      <c r="A693" t="s">
        <v>269</v>
      </c>
      <c r="B693" s="27">
        <f t="shared" si="40"/>
        <v>6</v>
      </c>
      <c r="C693" s="27" t="str">
        <f t="shared" si="41"/>
        <v>Roman</v>
      </c>
      <c r="D693" s="27" t="str">
        <f t="shared" si="42"/>
        <v>Josi</v>
      </c>
      <c r="E693" s="27" t="str">
        <f t="shared" si="43"/>
        <v>Roman Josi</v>
      </c>
      <c r="F693" t="s">
        <v>932</v>
      </c>
      <c r="G693" t="s">
        <v>325</v>
      </c>
      <c r="H693" s="76">
        <v>4000000</v>
      </c>
      <c r="I693" s="76">
        <v>4000000</v>
      </c>
      <c r="J693" s="76">
        <v>5250000</v>
      </c>
      <c r="K693" s="76">
        <v>4000000</v>
      </c>
      <c r="L693" s="76" t="s">
        <v>7</v>
      </c>
      <c r="M693" s="76">
        <v>0</v>
      </c>
      <c r="N693" s="76">
        <v>0</v>
      </c>
    </row>
    <row r="694" spans="1:14" x14ac:dyDescent="0.25">
      <c r="A694" t="s">
        <v>859</v>
      </c>
      <c r="B694" s="27">
        <f t="shared" si="40"/>
        <v>4</v>
      </c>
      <c r="C694" s="27" t="str">
        <f t="shared" si="41"/>
        <v>Ron</v>
      </c>
      <c r="D694" s="27" t="str">
        <f t="shared" si="42"/>
        <v>Hainsey</v>
      </c>
      <c r="E694" s="27" t="str">
        <f t="shared" si="43"/>
        <v>Ron Hainsey</v>
      </c>
      <c r="F694" t="s">
        <v>950</v>
      </c>
      <c r="G694" t="s">
        <v>324</v>
      </c>
      <c r="H694" s="76">
        <v>3000000</v>
      </c>
      <c r="I694" s="76">
        <v>0</v>
      </c>
      <c r="J694" s="76">
        <v>2400000</v>
      </c>
      <c r="K694" s="76" t="s">
        <v>7</v>
      </c>
      <c r="L694" s="76">
        <v>0</v>
      </c>
      <c r="M694" s="76">
        <v>0</v>
      </c>
      <c r="N694" s="76">
        <v>0</v>
      </c>
    </row>
    <row r="695" spans="1:14" x14ac:dyDescent="0.25">
      <c r="A695" t="s">
        <v>539</v>
      </c>
      <c r="B695" s="27">
        <f t="shared" si="40"/>
        <v>6</v>
      </c>
      <c r="C695" s="27" t="str">
        <f t="shared" si="41"/>
        <v>Roope</v>
      </c>
      <c r="D695" s="27" t="str">
        <f t="shared" si="42"/>
        <v>Hintz</v>
      </c>
      <c r="E695" s="27" t="str">
        <f t="shared" si="43"/>
        <v>Roope Hintz</v>
      </c>
      <c r="F695" t="s">
        <v>931</v>
      </c>
      <c r="G695" t="s">
        <v>90</v>
      </c>
      <c r="H695" s="76">
        <v>925000</v>
      </c>
      <c r="I695" s="76">
        <v>925000</v>
      </c>
      <c r="J695" s="76">
        <v>767500</v>
      </c>
      <c r="K695" s="76">
        <v>925000</v>
      </c>
      <c r="L695" s="76" t="s">
        <v>8</v>
      </c>
      <c r="M695" s="76">
        <v>0</v>
      </c>
      <c r="N695" s="76">
        <v>0</v>
      </c>
    </row>
    <row r="696" spans="1:14" x14ac:dyDescent="0.25">
      <c r="A696" t="s">
        <v>527</v>
      </c>
      <c r="B696" s="27">
        <f t="shared" si="40"/>
        <v>7</v>
      </c>
      <c r="C696" s="27" t="str">
        <f t="shared" si="41"/>
        <v>Rourke</v>
      </c>
      <c r="D696" s="27" t="str">
        <f t="shared" si="42"/>
        <v>Chartier</v>
      </c>
      <c r="E696" s="27" t="str">
        <f t="shared" si="43"/>
        <v>Rourke Chartier</v>
      </c>
      <c r="F696" t="s">
        <v>938</v>
      </c>
      <c r="G696" t="s">
        <v>70</v>
      </c>
      <c r="H696" s="76">
        <v>863333</v>
      </c>
      <c r="I696" s="76">
        <v>0</v>
      </c>
      <c r="J696" s="76">
        <v>700000</v>
      </c>
      <c r="K696" s="76" t="s">
        <v>8</v>
      </c>
      <c r="L696" s="76">
        <v>0</v>
      </c>
      <c r="M696" s="76">
        <v>0</v>
      </c>
      <c r="N696" s="76">
        <v>0</v>
      </c>
    </row>
    <row r="697" spans="1:14" x14ac:dyDescent="0.25">
      <c r="A697" t="s">
        <v>523</v>
      </c>
      <c r="B697" s="27">
        <f t="shared" si="40"/>
        <v>8</v>
      </c>
      <c r="C697" s="27" t="str">
        <f t="shared" si="41"/>
        <v>Rudolfs</v>
      </c>
      <c r="D697" s="27" t="str">
        <f t="shared" si="42"/>
        <v>Balcers</v>
      </c>
      <c r="E697" s="27" t="str">
        <f t="shared" si="43"/>
        <v>Rudolfs Balcers</v>
      </c>
      <c r="F697" t="s">
        <v>938</v>
      </c>
      <c r="G697" t="s">
        <v>90</v>
      </c>
      <c r="H697" s="76">
        <v>925000</v>
      </c>
      <c r="I697" s="76">
        <v>925000</v>
      </c>
      <c r="J697" s="76">
        <v>742500</v>
      </c>
      <c r="K697" s="76">
        <v>792500</v>
      </c>
      <c r="L697" s="76" t="s">
        <v>8</v>
      </c>
      <c r="M697" s="76">
        <v>0</v>
      </c>
      <c r="N697" s="76">
        <v>0</v>
      </c>
    </row>
    <row r="698" spans="1:14" x14ac:dyDescent="0.25">
      <c r="A698" t="s">
        <v>984</v>
      </c>
      <c r="B698" s="27">
        <f t="shared" si="40"/>
        <v>5</v>
      </c>
      <c r="C698" s="27" t="str">
        <f t="shared" si="41"/>
        <v>Ryan</v>
      </c>
      <c r="D698" s="27" t="str">
        <f t="shared" si="42"/>
        <v>Callahan</v>
      </c>
      <c r="E698" s="27" t="str">
        <f t="shared" si="43"/>
        <v>Ryan Callahan</v>
      </c>
      <c r="F698" t="s">
        <v>935</v>
      </c>
      <c r="G698" t="s">
        <v>85</v>
      </c>
      <c r="H698" s="76">
        <v>5800000</v>
      </c>
      <c r="I698" s="76">
        <v>5800000</v>
      </c>
      <c r="J698" s="76">
        <v>4700000</v>
      </c>
      <c r="K698" s="76">
        <v>4700000</v>
      </c>
      <c r="L698" s="76" t="s">
        <v>7</v>
      </c>
      <c r="M698" s="76">
        <v>0</v>
      </c>
      <c r="N698" s="76">
        <v>0</v>
      </c>
    </row>
    <row r="699" spans="1:14" x14ac:dyDescent="0.25">
      <c r="A699" t="s">
        <v>731</v>
      </c>
      <c r="B699" s="27">
        <f t="shared" si="40"/>
        <v>5</v>
      </c>
      <c r="C699" s="27" t="str">
        <f t="shared" si="41"/>
        <v>Ryan</v>
      </c>
      <c r="D699" s="27" t="str">
        <f t="shared" si="42"/>
        <v>Carpenter</v>
      </c>
      <c r="E699" s="27" t="str">
        <f t="shared" si="43"/>
        <v>Ryan Carpenter</v>
      </c>
      <c r="F699" t="s">
        <v>957</v>
      </c>
      <c r="G699" t="s">
        <v>70</v>
      </c>
      <c r="H699" s="76">
        <v>650000</v>
      </c>
      <c r="I699" s="76">
        <v>0</v>
      </c>
      <c r="J699" s="76">
        <v>650000</v>
      </c>
      <c r="K699" s="76" t="s">
        <v>7</v>
      </c>
      <c r="L699" s="76">
        <v>0</v>
      </c>
      <c r="M699" s="76">
        <v>0</v>
      </c>
      <c r="N699" s="76">
        <v>0</v>
      </c>
    </row>
    <row r="700" spans="1:14" x14ac:dyDescent="0.25">
      <c r="A700" t="s">
        <v>579</v>
      </c>
      <c r="B700" s="27">
        <f t="shared" si="40"/>
        <v>5</v>
      </c>
      <c r="C700" s="27" t="str">
        <f t="shared" si="41"/>
        <v>Ryan</v>
      </c>
      <c r="D700" s="27" t="str">
        <f t="shared" si="42"/>
        <v>Collins</v>
      </c>
      <c r="E700" s="27" t="str">
        <f t="shared" si="43"/>
        <v>Ryan Collins</v>
      </c>
      <c r="F700" t="s">
        <v>944</v>
      </c>
      <c r="G700" t="s">
        <v>79</v>
      </c>
      <c r="H700" s="76">
        <v>925000</v>
      </c>
      <c r="I700" s="76">
        <v>925000</v>
      </c>
      <c r="J700" s="76">
        <v>925000</v>
      </c>
      <c r="K700" s="76">
        <v>925000</v>
      </c>
      <c r="L700" s="76" t="s">
        <v>8</v>
      </c>
      <c r="M700" s="76">
        <v>0</v>
      </c>
      <c r="N700" s="76">
        <v>0</v>
      </c>
    </row>
    <row r="701" spans="1:14" x14ac:dyDescent="0.25">
      <c r="A701" t="s">
        <v>477</v>
      </c>
      <c r="B701" s="27">
        <f t="shared" si="40"/>
        <v>5</v>
      </c>
      <c r="C701" s="27" t="str">
        <f t="shared" si="41"/>
        <v>Ryan</v>
      </c>
      <c r="D701" s="27" t="str">
        <f t="shared" si="42"/>
        <v>Donato</v>
      </c>
      <c r="E701" s="27" t="str">
        <f t="shared" si="43"/>
        <v>Ryan Donato</v>
      </c>
      <c r="F701" t="s">
        <v>946</v>
      </c>
      <c r="G701" t="s">
        <v>70</v>
      </c>
      <c r="H701" s="76">
        <v>1350000</v>
      </c>
      <c r="I701" s="76">
        <v>0</v>
      </c>
      <c r="J701" s="76">
        <v>925000</v>
      </c>
      <c r="K701" s="76" t="s">
        <v>8</v>
      </c>
      <c r="L701" s="76">
        <v>0</v>
      </c>
      <c r="M701" s="76">
        <v>0</v>
      </c>
      <c r="N701" s="76">
        <v>0</v>
      </c>
    </row>
    <row r="702" spans="1:14" x14ac:dyDescent="0.25">
      <c r="A702" t="s">
        <v>614</v>
      </c>
      <c r="B702" s="27">
        <f t="shared" si="40"/>
        <v>5</v>
      </c>
      <c r="C702" s="27" t="str">
        <f t="shared" si="41"/>
        <v>Ryan</v>
      </c>
      <c r="D702" s="27" t="str">
        <f t="shared" si="42"/>
        <v>Dzingel</v>
      </c>
      <c r="E702" s="27" t="str">
        <f t="shared" si="43"/>
        <v>Ryan Dzingel</v>
      </c>
      <c r="F702" t="s">
        <v>945</v>
      </c>
      <c r="G702" t="s">
        <v>85</v>
      </c>
      <c r="H702" s="76">
        <v>1800000</v>
      </c>
      <c r="I702" s="76">
        <v>0</v>
      </c>
      <c r="J702" s="76">
        <v>2100000</v>
      </c>
      <c r="K702" s="76" t="s">
        <v>7</v>
      </c>
      <c r="L702" s="76">
        <v>0</v>
      </c>
      <c r="M702" s="76">
        <v>0</v>
      </c>
      <c r="N702" s="76">
        <v>0</v>
      </c>
    </row>
    <row r="703" spans="1:14" x14ac:dyDescent="0.25">
      <c r="A703" t="s">
        <v>288</v>
      </c>
      <c r="B703" s="27">
        <f t="shared" si="40"/>
        <v>5</v>
      </c>
      <c r="C703" s="27" t="str">
        <f t="shared" si="41"/>
        <v>Ryan</v>
      </c>
      <c r="D703" s="27" t="str">
        <f t="shared" si="42"/>
        <v>Ellis</v>
      </c>
      <c r="E703" s="27" t="str">
        <f t="shared" si="43"/>
        <v>Ryan Ellis</v>
      </c>
      <c r="F703" t="s">
        <v>932</v>
      </c>
      <c r="G703" t="s">
        <v>324</v>
      </c>
      <c r="H703" s="76">
        <v>2500000</v>
      </c>
      <c r="I703" s="76">
        <v>0</v>
      </c>
      <c r="J703" s="76">
        <v>3500000</v>
      </c>
      <c r="K703" s="76" t="s">
        <v>7</v>
      </c>
      <c r="L703" s="76">
        <v>0</v>
      </c>
      <c r="M703" s="76">
        <v>0</v>
      </c>
      <c r="N703" s="76">
        <v>0</v>
      </c>
    </row>
    <row r="704" spans="1:14" x14ac:dyDescent="0.25">
      <c r="A704" t="s">
        <v>488</v>
      </c>
      <c r="B704" s="27">
        <f t="shared" si="40"/>
        <v>5</v>
      </c>
      <c r="C704" s="27" t="str">
        <f t="shared" si="41"/>
        <v>Ryan</v>
      </c>
      <c r="D704" s="27" t="str">
        <f t="shared" si="42"/>
        <v>Fitzgerald</v>
      </c>
      <c r="E704" s="27" t="str">
        <f t="shared" si="43"/>
        <v>Ryan Fitzgerald</v>
      </c>
      <c r="F704" t="s">
        <v>946</v>
      </c>
      <c r="G704" t="s">
        <v>70</v>
      </c>
      <c r="H704" s="76">
        <v>925000</v>
      </c>
      <c r="I704" s="76">
        <v>0</v>
      </c>
      <c r="J704" s="76">
        <v>842500</v>
      </c>
      <c r="K704" s="76" t="s">
        <v>8</v>
      </c>
      <c r="L704" s="76">
        <v>0</v>
      </c>
      <c r="M704" s="76">
        <v>0</v>
      </c>
      <c r="N704" s="76">
        <v>0</v>
      </c>
    </row>
    <row r="705" spans="1:14" x14ac:dyDescent="0.25">
      <c r="A705" t="s">
        <v>963</v>
      </c>
      <c r="B705" s="27">
        <f t="shared" si="40"/>
        <v>5</v>
      </c>
      <c r="C705" s="27" t="str">
        <f t="shared" si="41"/>
        <v>Ryan</v>
      </c>
      <c r="D705" s="27" t="str">
        <f t="shared" si="42"/>
        <v>Getzlaf</v>
      </c>
      <c r="E705" s="27" t="str">
        <f t="shared" si="43"/>
        <v>Ryan Getzlaf</v>
      </c>
      <c r="F705" t="s">
        <v>933</v>
      </c>
      <c r="G705" t="s">
        <v>70</v>
      </c>
      <c r="H705" s="76">
        <v>8250000</v>
      </c>
      <c r="I705" s="76">
        <v>8250000</v>
      </c>
      <c r="J705" s="76">
        <v>8950000</v>
      </c>
      <c r="K705" s="76">
        <v>8275000</v>
      </c>
      <c r="L705" s="76">
        <v>6000000</v>
      </c>
      <c r="M705" s="76" t="s">
        <v>7</v>
      </c>
      <c r="N705" s="76">
        <v>0</v>
      </c>
    </row>
    <row r="706" spans="1:14" x14ac:dyDescent="0.25">
      <c r="A706" t="s">
        <v>600</v>
      </c>
      <c r="B706" s="27">
        <f t="shared" si="40"/>
        <v>5</v>
      </c>
      <c r="C706" s="27" t="str">
        <f t="shared" si="41"/>
        <v>Ryan</v>
      </c>
      <c r="D706" s="27" t="str">
        <f t="shared" si="42"/>
        <v>Gropp</v>
      </c>
      <c r="E706" s="27" t="str">
        <f t="shared" si="43"/>
        <v>Ryan Gropp</v>
      </c>
      <c r="F706" t="s">
        <v>934</v>
      </c>
      <c r="G706" t="s">
        <v>90</v>
      </c>
      <c r="H706" s="76">
        <v>894167</v>
      </c>
      <c r="I706" s="76">
        <v>0</v>
      </c>
      <c r="J706" s="76">
        <v>832500</v>
      </c>
      <c r="K706" s="76" t="s">
        <v>8</v>
      </c>
      <c r="L706" s="76">
        <v>0</v>
      </c>
      <c r="M706" s="76">
        <v>0</v>
      </c>
      <c r="N706" s="76">
        <v>0</v>
      </c>
    </row>
    <row r="707" spans="1:14" x14ac:dyDescent="0.25">
      <c r="A707" t="s">
        <v>964</v>
      </c>
      <c r="B707" s="27">
        <f t="shared" ref="B707:B770" si="44">SEARCH(" ",A707,1)</f>
        <v>5</v>
      </c>
      <c r="C707" s="27" t="str">
        <f t="shared" ref="C707:C770" si="45">LEFT(A707,B707-1)</f>
        <v>Ryan</v>
      </c>
      <c r="D707" s="27" t="str">
        <f t="shared" ref="D707:D770" si="46">MID(A707,B707+1,LEN(A707)-B707)</f>
        <v>Johansen</v>
      </c>
      <c r="E707" s="27" t="str">
        <f t="shared" ref="E707:E770" si="47">C707&amp;" "&amp;D707</f>
        <v>Ryan Johansen</v>
      </c>
      <c r="F707" t="s">
        <v>932</v>
      </c>
      <c r="G707" t="s">
        <v>70</v>
      </c>
      <c r="H707" s="76">
        <v>8000000</v>
      </c>
      <c r="I707" s="76">
        <v>8000000</v>
      </c>
      <c r="J707" s="76">
        <v>8000000</v>
      </c>
      <c r="K707" s="76">
        <v>8000000</v>
      </c>
      <c r="L707" s="76">
        <v>8000000</v>
      </c>
      <c r="M707" s="76">
        <v>8000000</v>
      </c>
      <c r="N707" s="76">
        <v>8000000</v>
      </c>
    </row>
    <row r="708" spans="1:14" x14ac:dyDescent="0.25">
      <c r="A708" t="s">
        <v>974</v>
      </c>
      <c r="B708" s="27">
        <f t="shared" si="44"/>
        <v>5</v>
      </c>
      <c r="C708" s="27" t="str">
        <f t="shared" si="45"/>
        <v>Ryan</v>
      </c>
      <c r="D708" s="27" t="str">
        <f t="shared" si="46"/>
        <v>Kesler</v>
      </c>
      <c r="E708" s="27" t="str">
        <f t="shared" si="47"/>
        <v>Ryan Kesler</v>
      </c>
      <c r="F708" t="s">
        <v>933</v>
      </c>
      <c r="G708" t="s">
        <v>70</v>
      </c>
      <c r="H708" s="76">
        <v>6875000</v>
      </c>
      <c r="I708" s="76">
        <v>6875000</v>
      </c>
      <c r="J708" s="76">
        <v>6675000</v>
      </c>
      <c r="K708" s="76">
        <v>6675000</v>
      </c>
      <c r="L708" s="76">
        <v>6675000</v>
      </c>
      <c r="M708" s="76">
        <v>6675000</v>
      </c>
      <c r="N708" s="76" t="s">
        <v>7</v>
      </c>
    </row>
    <row r="709" spans="1:14" x14ac:dyDescent="0.25">
      <c r="A709" t="s">
        <v>692</v>
      </c>
      <c r="B709" s="27">
        <f t="shared" si="44"/>
        <v>5</v>
      </c>
      <c r="C709" s="27" t="str">
        <f t="shared" si="45"/>
        <v>Ryan</v>
      </c>
      <c r="D709" s="27" t="str">
        <f t="shared" si="46"/>
        <v>Lomberg</v>
      </c>
      <c r="E709" s="27" t="str">
        <f t="shared" si="47"/>
        <v>Ryan Lomberg</v>
      </c>
      <c r="F709" t="s">
        <v>947</v>
      </c>
      <c r="G709" t="s">
        <v>90</v>
      </c>
      <c r="H709" s="76">
        <v>710000</v>
      </c>
      <c r="I709" s="76">
        <v>0</v>
      </c>
      <c r="J709" s="76">
        <v>710000</v>
      </c>
      <c r="K709" s="76" t="s">
        <v>8</v>
      </c>
      <c r="L709" s="76">
        <v>0</v>
      </c>
      <c r="M709" s="76">
        <v>0</v>
      </c>
      <c r="N709" s="76">
        <v>0</v>
      </c>
    </row>
    <row r="710" spans="1:14" x14ac:dyDescent="0.25">
      <c r="A710" t="s">
        <v>581</v>
      </c>
      <c r="B710" s="27">
        <f t="shared" si="44"/>
        <v>5</v>
      </c>
      <c r="C710" s="27" t="str">
        <f t="shared" si="45"/>
        <v>Ryan</v>
      </c>
      <c r="D710" s="27" t="str">
        <f t="shared" si="46"/>
        <v>MacInnis</v>
      </c>
      <c r="E710" s="27" t="str">
        <f t="shared" si="47"/>
        <v>Ryan MacInnis</v>
      </c>
      <c r="F710" t="s">
        <v>948</v>
      </c>
      <c r="G710" t="s">
        <v>70</v>
      </c>
      <c r="H710" s="76">
        <v>894167</v>
      </c>
      <c r="I710" s="76">
        <v>0</v>
      </c>
      <c r="J710" s="76">
        <v>832500</v>
      </c>
      <c r="K710" s="76" t="s">
        <v>8</v>
      </c>
      <c r="L710" s="76">
        <v>0</v>
      </c>
      <c r="M710" s="76">
        <v>0</v>
      </c>
      <c r="N710" s="76">
        <v>0</v>
      </c>
    </row>
    <row r="711" spans="1:14" x14ac:dyDescent="0.25">
      <c r="A711" t="s">
        <v>500</v>
      </c>
      <c r="B711" s="27">
        <f t="shared" si="44"/>
        <v>5</v>
      </c>
      <c r="C711" s="27" t="str">
        <f t="shared" si="45"/>
        <v>Ryan</v>
      </c>
      <c r="D711" s="27" t="str">
        <f t="shared" si="46"/>
        <v>Mantha</v>
      </c>
      <c r="E711" s="27" t="str">
        <f t="shared" si="47"/>
        <v>Ryan Mantha</v>
      </c>
      <c r="F711" t="s">
        <v>936</v>
      </c>
      <c r="G711" t="s">
        <v>79</v>
      </c>
      <c r="H711" s="76">
        <v>925000</v>
      </c>
      <c r="I711" s="76">
        <v>925000</v>
      </c>
      <c r="J711" s="76">
        <v>842500</v>
      </c>
      <c r="K711" s="76">
        <v>925000</v>
      </c>
      <c r="L711" s="76" t="s">
        <v>8</v>
      </c>
      <c r="M711" s="76">
        <v>0</v>
      </c>
      <c r="N711" s="76">
        <v>0</v>
      </c>
    </row>
    <row r="712" spans="1:14" x14ac:dyDescent="0.25">
      <c r="A712" t="s">
        <v>458</v>
      </c>
      <c r="B712" s="27">
        <f t="shared" si="44"/>
        <v>5</v>
      </c>
      <c r="C712" s="27" t="str">
        <f t="shared" si="45"/>
        <v>Ryan</v>
      </c>
      <c r="D712" s="27" t="str">
        <f t="shared" si="46"/>
        <v>McDonagh</v>
      </c>
      <c r="E712" s="27" t="str">
        <f t="shared" si="47"/>
        <v>Ryan McDonagh</v>
      </c>
      <c r="F712" t="s">
        <v>935</v>
      </c>
      <c r="G712" t="s">
        <v>325</v>
      </c>
      <c r="H712" s="76">
        <v>4700000</v>
      </c>
      <c r="I712" s="76">
        <v>0</v>
      </c>
      <c r="J712" s="76">
        <v>5300000</v>
      </c>
      <c r="K712" s="76" t="s">
        <v>7</v>
      </c>
      <c r="L712" s="76">
        <v>0</v>
      </c>
      <c r="M712" s="76">
        <v>0</v>
      </c>
      <c r="N712" s="76">
        <v>0</v>
      </c>
    </row>
    <row r="713" spans="1:14" x14ac:dyDescent="0.25">
      <c r="A713" t="s">
        <v>639</v>
      </c>
      <c r="B713" s="27">
        <f t="shared" si="44"/>
        <v>5</v>
      </c>
      <c r="C713" s="27" t="str">
        <f t="shared" si="45"/>
        <v>Ryan</v>
      </c>
      <c r="D713" s="27" t="str">
        <f t="shared" si="46"/>
        <v>Miller</v>
      </c>
      <c r="E713" s="27" t="str">
        <f t="shared" si="47"/>
        <v>Ryan Miller</v>
      </c>
      <c r="F713" t="s">
        <v>933</v>
      </c>
      <c r="G713" t="s">
        <v>121</v>
      </c>
      <c r="H713" s="76">
        <v>2000000</v>
      </c>
      <c r="I713" s="76">
        <v>0</v>
      </c>
      <c r="J713" s="76">
        <v>2000000</v>
      </c>
      <c r="K713" s="76" t="s">
        <v>7</v>
      </c>
      <c r="L713" s="76">
        <v>0</v>
      </c>
      <c r="M713" s="76">
        <v>0</v>
      </c>
      <c r="N713" s="76">
        <v>0</v>
      </c>
    </row>
    <row r="714" spans="1:14" x14ac:dyDescent="0.25">
      <c r="A714" t="s">
        <v>980</v>
      </c>
      <c r="B714" s="27">
        <f t="shared" si="44"/>
        <v>5</v>
      </c>
      <c r="C714" s="27" t="str">
        <f t="shared" si="45"/>
        <v>Ryan</v>
      </c>
      <c r="D714" s="27" t="str">
        <f t="shared" si="46"/>
        <v>Nugent-Hopkins</v>
      </c>
      <c r="E714" s="27" t="str">
        <f t="shared" si="47"/>
        <v>Ryan Nugent-Hopkins</v>
      </c>
      <c r="F714" t="s">
        <v>936</v>
      </c>
      <c r="G714" t="s">
        <v>70</v>
      </c>
      <c r="H714" s="76">
        <v>6000000</v>
      </c>
      <c r="I714" s="76">
        <v>6000000</v>
      </c>
      <c r="J714" s="76">
        <v>6000000</v>
      </c>
      <c r="K714" s="76">
        <v>6000000</v>
      </c>
      <c r="L714" s="76">
        <v>6000000</v>
      </c>
      <c r="M714" s="76" t="s">
        <v>7</v>
      </c>
      <c r="N714" s="76">
        <v>0</v>
      </c>
    </row>
    <row r="715" spans="1:14" x14ac:dyDescent="0.25">
      <c r="A715" t="s">
        <v>345</v>
      </c>
      <c r="B715" s="27">
        <f t="shared" si="44"/>
        <v>5</v>
      </c>
      <c r="C715" s="27" t="str">
        <f t="shared" si="45"/>
        <v>Ryan</v>
      </c>
      <c r="D715" s="27" t="str">
        <f t="shared" si="46"/>
        <v>O'Reilly</v>
      </c>
      <c r="E715" s="27" t="str">
        <f t="shared" si="47"/>
        <v>Ryan O'Reilly</v>
      </c>
      <c r="F715" t="s">
        <v>942</v>
      </c>
      <c r="G715" t="s">
        <v>70</v>
      </c>
      <c r="H715" s="76">
        <v>7500000</v>
      </c>
      <c r="I715" s="76">
        <v>7500000</v>
      </c>
      <c r="J715" s="76">
        <v>8500000</v>
      </c>
      <c r="K715" s="76">
        <v>6000000</v>
      </c>
      <c r="L715" s="76">
        <v>6000000</v>
      </c>
      <c r="M715" s="76">
        <v>6000000</v>
      </c>
      <c r="N715" s="76">
        <v>6000000</v>
      </c>
    </row>
    <row r="716" spans="1:14" x14ac:dyDescent="0.25">
      <c r="A716" t="s">
        <v>507</v>
      </c>
      <c r="B716" s="27">
        <f t="shared" si="44"/>
        <v>5</v>
      </c>
      <c r="C716" s="27" t="str">
        <f t="shared" si="45"/>
        <v>Ryan</v>
      </c>
      <c r="D716" s="27" t="str">
        <f t="shared" si="46"/>
        <v>Stanton</v>
      </c>
      <c r="E716" s="27" t="str">
        <f t="shared" si="47"/>
        <v>Ryan Stanton</v>
      </c>
      <c r="F716" t="s">
        <v>936</v>
      </c>
      <c r="G716" t="s">
        <v>79</v>
      </c>
      <c r="H716" s="76">
        <v>700000</v>
      </c>
      <c r="I716" s="76">
        <v>0</v>
      </c>
      <c r="J716" s="76">
        <v>700000</v>
      </c>
      <c r="K716" s="76" t="s">
        <v>7</v>
      </c>
      <c r="L716" s="76">
        <v>0</v>
      </c>
      <c r="M716" s="76">
        <v>0</v>
      </c>
      <c r="N716" s="76">
        <v>0</v>
      </c>
    </row>
    <row r="717" spans="1:14" x14ac:dyDescent="0.25">
      <c r="A717" t="s">
        <v>966</v>
      </c>
      <c r="B717" s="27">
        <f t="shared" si="44"/>
        <v>5</v>
      </c>
      <c r="C717" s="27" t="str">
        <f t="shared" si="45"/>
        <v>Ryan</v>
      </c>
      <c r="D717" s="27" t="str">
        <f t="shared" si="46"/>
        <v>Suter</v>
      </c>
      <c r="E717" s="27" t="str">
        <f t="shared" si="47"/>
        <v>Ryan Suter</v>
      </c>
      <c r="F717" t="s">
        <v>941</v>
      </c>
      <c r="G717" t="s">
        <v>325</v>
      </c>
      <c r="H717" s="76">
        <v>7538460</v>
      </c>
      <c r="I717" s="76">
        <v>7538460</v>
      </c>
      <c r="J717" s="76">
        <v>9000000</v>
      </c>
      <c r="K717" s="76">
        <v>9000000</v>
      </c>
      <c r="L717" s="76">
        <v>8000000</v>
      </c>
      <c r="M717" s="76">
        <v>6000000</v>
      </c>
      <c r="N717" s="76">
        <v>2000000</v>
      </c>
    </row>
    <row r="718" spans="1:14" x14ac:dyDescent="0.25">
      <c r="A718" t="s">
        <v>679</v>
      </c>
      <c r="B718" s="27">
        <f t="shared" si="44"/>
        <v>4</v>
      </c>
      <c r="C718" s="27" t="str">
        <f t="shared" si="45"/>
        <v>Sam</v>
      </c>
      <c r="D718" s="27" t="str">
        <f t="shared" si="46"/>
        <v>Bennett</v>
      </c>
      <c r="E718" s="27" t="str">
        <f t="shared" si="47"/>
        <v>Sam Bennett</v>
      </c>
      <c r="F718" t="s">
        <v>947</v>
      </c>
      <c r="G718" t="s">
        <v>70</v>
      </c>
      <c r="H718" s="76">
        <v>1950000</v>
      </c>
      <c r="I718" s="76">
        <v>0</v>
      </c>
      <c r="J718" s="76">
        <v>1950000</v>
      </c>
      <c r="K718" s="76" t="s">
        <v>8</v>
      </c>
      <c r="L718" s="76">
        <v>0</v>
      </c>
      <c r="M718" s="76">
        <v>0</v>
      </c>
      <c r="N718" s="76">
        <v>0</v>
      </c>
    </row>
    <row r="719" spans="1:14" x14ac:dyDescent="0.25">
      <c r="A719" t="s">
        <v>654</v>
      </c>
      <c r="B719" s="27">
        <f t="shared" si="44"/>
        <v>4</v>
      </c>
      <c r="C719" s="27" t="str">
        <f t="shared" si="45"/>
        <v>Sam</v>
      </c>
      <c r="D719" s="27" t="str">
        <f t="shared" si="46"/>
        <v>Carrick</v>
      </c>
      <c r="E719" s="27" t="str">
        <f t="shared" si="47"/>
        <v>Sam Carrick</v>
      </c>
      <c r="F719" t="s">
        <v>933</v>
      </c>
      <c r="G719" t="s">
        <v>70</v>
      </c>
      <c r="H719" s="76">
        <v>650000</v>
      </c>
      <c r="I719" s="76">
        <v>0</v>
      </c>
      <c r="J719" s="76">
        <v>650000</v>
      </c>
      <c r="K719" s="76" t="s">
        <v>7</v>
      </c>
      <c r="L719" s="76">
        <v>0</v>
      </c>
      <c r="M719" s="76">
        <v>0</v>
      </c>
      <c r="N719" s="76">
        <v>0</v>
      </c>
    </row>
    <row r="720" spans="1:14" x14ac:dyDescent="0.25">
      <c r="A720" t="s">
        <v>743</v>
      </c>
      <c r="B720" s="27">
        <f t="shared" si="44"/>
        <v>4</v>
      </c>
      <c r="C720" s="27" t="str">
        <f t="shared" si="45"/>
        <v>Sam</v>
      </c>
      <c r="D720" s="27" t="str">
        <f t="shared" si="46"/>
        <v>Gagner</v>
      </c>
      <c r="E720" s="27" t="str">
        <f t="shared" si="47"/>
        <v>Sam Gagner</v>
      </c>
      <c r="F720" t="s">
        <v>953</v>
      </c>
      <c r="G720" t="s">
        <v>85</v>
      </c>
      <c r="H720" s="76">
        <v>3150000</v>
      </c>
      <c r="I720" s="76">
        <v>3150000</v>
      </c>
      <c r="J720" s="76">
        <v>3500000</v>
      </c>
      <c r="K720" s="76">
        <v>3200000</v>
      </c>
      <c r="L720" s="76" t="s">
        <v>7</v>
      </c>
      <c r="M720" s="76">
        <v>0</v>
      </c>
      <c r="N720" s="76">
        <v>0</v>
      </c>
    </row>
    <row r="721" spans="1:14" x14ac:dyDescent="0.25">
      <c r="A721" t="s">
        <v>376</v>
      </c>
      <c r="B721" s="27">
        <f t="shared" si="44"/>
        <v>4</v>
      </c>
      <c r="C721" s="27" t="str">
        <f t="shared" si="45"/>
        <v>Sam</v>
      </c>
      <c r="D721" s="27" t="str">
        <f t="shared" si="46"/>
        <v>Miletic</v>
      </c>
      <c r="E721" s="27" t="str">
        <f t="shared" si="47"/>
        <v>Sam Miletic</v>
      </c>
      <c r="F721" t="s">
        <v>930</v>
      </c>
      <c r="G721" t="s">
        <v>70</v>
      </c>
      <c r="H721" s="76">
        <v>710000</v>
      </c>
      <c r="I721" s="76">
        <v>710000</v>
      </c>
      <c r="J721" s="76">
        <v>700000</v>
      </c>
      <c r="K721" s="76">
        <v>750000</v>
      </c>
      <c r="L721" s="76" t="s">
        <v>8</v>
      </c>
      <c r="M721" s="76">
        <v>0</v>
      </c>
      <c r="N721" s="76">
        <v>0</v>
      </c>
    </row>
    <row r="722" spans="1:14" x14ac:dyDescent="0.25">
      <c r="A722" t="s">
        <v>642</v>
      </c>
      <c r="B722" s="27">
        <f t="shared" si="44"/>
        <v>4</v>
      </c>
      <c r="C722" s="27" t="str">
        <f t="shared" si="45"/>
        <v>Sam</v>
      </c>
      <c r="D722" s="27" t="str">
        <f t="shared" si="46"/>
        <v>Steel</v>
      </c>
      <c r="E722" s="27" t="str">
        <f t="shared" si="47"/>
        <v>Sam Steel</v>
      </c>
      <c r="F722" t="s">
        <v>933</v>
      </c>
      <c r="G722" t="s">
        <v>70</v>
      </c>
      <c r="H722" s="76">
        <v>894167</v>
      </c>
      <c r="I722" s="76">
        <v>894167</v>
      </c>
      <c r="J722" s="76">
        <v>925000</v>
      </c>
      <c r="K722" s="76">
        <v>832500</v>
      </c>
      <c r="L722" s="76" t="s">
        <v>8</v>
      </c>
      <c r="M722" s="76">
        <v>0</v>
      </c>
      <c r="N722" s="76">
        <v>0</v>
      </c>
    </row>
    <row r="723" spans="1:14" x14ac:dyDescent="0.25">
      <c r="A723" t="s">
        <v>576</v>
      </c>
      <c r="B723" s="27">
        <f t="shared" si="44"/>
        <v>4</v>
      </c>
      <c r="C723" s="27" t="str">
        <f t="shared" si="45"/>
        <v>Sam</v>
      </c>
      <c r="D723" s="27" t="str">
        <f t="shared" si="46"/>
        <v>Vigneault</v>
      </c>
      <c r="E723" s="27" t="str">
        <f t="shared" si="47"/>
        <v>Sam Vigneault</v>
      </c>
      <c r="F723" t="s">
        <v>944</v>
      </c>
      <c r="G723" t="s">
        <v>70</v>
      </c>
      <c r="H723" s="76">
        <v>925000</v>
      </c>
      <c r="I723" s="76">
        <v>0</v>
      </c>
      <c r="J723" s="76">
        <v>925000</v>
      </c>
      <c r="K723" s="76" t="s">
        <v>8</v>
      </c>
      <c r="L723" s="76">
        <v>0</v>
      </c>
      <c r="M723" s="76">
        <v>0</v>
      </c>
      <c r="N723" s="76">
        <v>0</v>
      </c>
    </row>
    <row r="724" spans="1:14" x14ac:dyDescent="0.25">
      <c r="A724" t="s">
        <v>796</v>
      </c>
      <c r="B724" s="27">
        <f t="shared" si="44"/>
        <v>5</v>
      </c>
      <c r="C724" s="27" t="str">
        <f t="shared" si="45"/>
        <v>Sami</v>
      </c>
      <c r="D724" s="27" t="str">
        <f t="shared" si="46"/>
        <v>Niku</v>
      </c>
      <c r="E724" s="27" t="str">
        <f t="shared" si="47"/>
        <v>Sami Niku</v>
      </c>
      <c r="F724" t="s">
        <v>940</v>
      </c>
      <c r="G724" t="s">
        <v>325</v>
      </c>
      <c r="H724" s="76">
        <v>916667</v>
      </c>
      <c r="I724" s="76">
        <v>916667</v>
      </c>
      <c r="J724" s="76">
        <v>742500</v>
      </c>
      <c r="K724" s="76">
        <v>840000</v>
      </c>
      <c r="L724" s="76" t="s">
        <v>8</v>
      </c>
      <c r="M724" s="76">
        <v>0</v>
      </c>
      <c r="N724" s="76">
        <v>0</v>
      </c>
    </row>
    <row r="725" spans="1:14" x14ac:dyDescent="0.25">
      <c r="A725" t="s">
        <v>877</v>
      </c>
      <c r="B725" s="27">
        <f t="shared" si="44"/>
        <v>5</v>
      </c>
      <c r="C725" s="27" t="str">
        <f t="shared" si="45"/>
        <v>Sami</v>
      </c>
      <c r="D725" s="27" t="str">
        <f t="shared" si="46"/>
        <v>Vatanen</v>
      </c>
      <c r="E725" s="27" t="str">
        <f t="shared" si="47"/>
        <v>Sami Vatanen</v>
      </c>
      <c r="F725" t="s">
        <v>954</v>
      </c>
      <c r="G725" t="s">
        <v>324</v>
      </c>
      <c r="H725" s="76">
        <v>4875000</v>
      </c>
      <c r="I725" s="76">
        <v>4875000</v>
      </c>
      <c r="J725" s="76">
        <v>5000000</v>
      </c>
      <c r="K725" s="76">
        <v>4500000</v>
      </c>
      <c r="L725" s="76" t="s">
        <v>7</v>
      </c>
      <c r="M725" s="76">
        <v>0</v>
      </c>
      <c r="N725" s="76">
        <v>0</v>
      </c>
    </row>
    <row r="726" spans="1:14" x14ac:dyDescent="0.25">
      <c r="A726" t="s">
        <v>361</v>
      </c>
      <c r="B726" s="27">
        <f t="shared" si="44"/>
        <v>7</v>
      </c>
      <c r="C726" s="27" t="str">
        <f t="shared" si="45"/>
        <v>Samuel</v>
      </c>
      <c r="D726" s="27" t="str">
        <f t="shared" si="46"/>
        <v>Blais</v>
      </c>
      <c r="E726" s="27" t="str">
        <f t="shared" si="47"/>
        <v>Samuel Blais</v>
      </c>
      <c r="F726" t="s">
        <v>942</v>
      </c>
      <c r="G726" t="s">
        <v>90</v>
      </c>
      <c r="H726" s="76">
        <v>700833</v>
      </c>
      <c r="I726" s="76">
        <v>0</v>
      </c>
      <c r="J726" s="76">
        <v>650000</v>
      </c>
      <c r="K726" s="76" t="s">
        <v>8</v>
      </c>
      <c r="L726" s="76">
        <v>0</v>
      </c>
      <c r="M726" s="76">
        <v>0</v>
      </c>
      <c r="N726" s="76">
        <v>0</v>
      </c>
    </row>
    <row r="727" spans="1:14" x14ac:dyDescent="0.25">
      <c r="A727" t="s">
        <v>842</v>
      </c>
      <c r="B727" s="27">
        <f t="shared" si="44"/>
        <v>7</v>
      </c>
      <c r="C727" s="27" t="str">
        <f t="shared" si="45"/>
        <v>Samuel</v>
      </c>
      <c r="D727" s="27" t="str">
        <f t="shared" si="46"/>
        <v>Girard</v>
      </c>
      <c r="E727" s="27" t="str">
        <f t="shared" si="47"/>
        <v>Samuel Girard</v>
      </c>
      <c r="F727" t="s">
        <v>949</v>
      </c>
      <c r="G727" t="s">
        <v>325</v>
      </c>
      <c r="H727" s="76">
        <v>925000</v>
      </c>
      <c r="I727" s="76">
        <v>935833</v>
      </c>
      <c r="J727" s="76">
        <v>742500</v>
      </c>
      <c r="K727" s="76">
        <v>700000</v>
      </c>
      <c r="L727" s="76" t="s">
        <v>8</v>
      </c>
      <c r="M727" s="76">
        <v>0</v>
      </c>
      <c r="N727" s="76">
        <v>0</v>
      </c>
    </row>
    <row r="728" spans="1:14" x14ac:dyDescent="0.25">
      <c r="A728" t="s">
        <v>428</v>
      </c>
      <c r="B728" s="27">
        <f t="shared" si="44"/>
        <v>7</v>
      </c>
      <c r="C728" s="27" t="str">
        <f t="shared" si="45"/>
        <v>Samuel</v>
      </c>
      <c r="D728" s="27" t="str">
        <f t="shared" si="46"/>
        <v>Montembeault</v>
      </c>
      <c r="E728" s="27" t="str">
        <f t="shared" si="47"/>
        <v>Samuel Montembeault</v>
      </c>
      <c r="F728" t="s">
        <v>943</v>
      </c>
      <c r="G728" t="s">
        <v>121</v>
      </c>
      <c r="H728" s="76">
        <v>925000</v>
      </c>
      <c r="I728" s="76">
        <v>0</v>
      </c>
      <c r="J728" s="76">
        <v>767500</v>
      </c>
      <c r="K728" s="76" t="s">
        <v>8</v>
      </c>
      <c r="L728" s="76">
        <v>0</v>
      </c>
      <c r="M728" s="76">
        <v>0</v>
      </c>
      <c r="N728" s="76">
        <v>0</v>
      </c>
    </row>
    <row r="729" spans="1:14" x14ac:dyDescent="0.25">
      <c r="A729" t="s">
        <v>901</v>
      </c>
      <c r="B729" s="27">
        <f t="shared" si="44"/>
        <v>6</v>
      </c>
      <c r="C729" s="27" t="str">
        <f t="shared" si="45"/>
        <v>Scott</v>
      </c>
      <c r="D729" s="27" t="str">
        <f t="shared" si="46"/>
        <v>Darling</v>
      </c>
      <c r="E729" s="27" t="str">
        <f t="shared" si="47"/>
        <v>Scott Darling</v>
      </c>
      <c r="F729" t="s">
        <v>952</v>
      </c>
      <c r="G729" t="s">
        <v>121</v>
      </c>
      <c r="H729" s="76">
        <v>4150000</v>
      </c>
      <c r="I729" s="76">
        <v>4150000</v>
      </c>
      <c r="J729" s="76">
        <v>4750000</v>
      </c>
      <c r="K729" s="76">
        <v>4099999</v>
      </c>
      <c r="L729" s="76">
        <v>3000000</v>
      </c>
      <c r="M729" s="76" t="s">
        <v>7</v>
      </c>
      <c r="N729" s="76">
        <v>0</v>
      </c>
    </row>
    <row r="730" spans="1:14" x14ac:dyDescent="0.25">
      <c r="A730" t="s">
        <v>574</v>
      </c>
      <c r="B730" s="27">
        <f t="shared" si="44"/>
        <v>6</v>
      </c>
      <c r="C730" s="27" t="str">
        <f t="shared" si="45"/>
        <v>Scott</v>
      </c>
      <c r="D730" s="27" t="str">
        <f t="shared" si="46"/>
        <v>Harrington</v>
      </c>
      <c r="E730" s="27" t="str">
        <f t="shared" si="47"/>
        <v>Scott Harrington</v>
      </c>
      <c r="F730" t="s">
        <v>944</v>
      </c>
      <c r="G730" t="s">
        <v>325</v>
      </c>
      <c r="H730" s="76">
        <v>675000</v>
      </c>
      <c r="I730" s="76">
        <v>0</v>
      </c>
      <c r="J730" s="76">
        <v>700000</v>
      </c>
      <c r="K730" s="76" t="s">
        <v>8</v>
      </c>
      <c r="L730" s="76">
        <v>0</v>
      </c>
      <c r="M730" s="76">
        <v>0</v>
      </c>
      <c r="N730" s="76">
        <v>0</v>
      </c>
    </row>
    <row r="731" spans="1:14" x14ac:dyDescent="0.25">
      <c r="A731" t="s">
        <v>806</v>
      </c>
      <c r="B731" s="27">
        <f t="shared" si="44"/>
        <v>6</v>
      </c>
      <c r="C731" s="27" t="str">
        <f t="shared" si="45"/>
        <v>Scott</v>
      </c>
      <c r="D731" s="27" t="str">
        <f t="shared" si="46"/>
        <v>Laughton</v>
      </c>
      <c r="E731" s="27" t="str">
        <f t="shared" si="47"/>
        <v>Scott Laughton</v>
      </c>
      <c r="F731" t="s">
        <v>937</v>
      </c>
      <c r="G731" t="s">
        <v>70</v>
      </c>
      <c r="H731" s="76">
        <v>962500</v>
      </c>
      <c r="I731" s="76">
        <v>0</v>
      </c>
      <c r="J731" s="76">
        <v>1050000</v>
      </c>
      <c r="K731" s="76" t="s">
        <v>8</v>
      </c>
      <c r="L731" s="76">
        <v>0</v>
      </c>
      <c r="M731" s="76">
        <v>0</v>
      </c>
      <c r="N731" s="76">
        <v>0</v>
      </c>
    </row>
    <row r="732" spans="1:14" x14ac:dyDescent="0.25">
      <c r="A732" t="s">
        <v>255</v>
      </c>
      <c r="B732" s="27">
        <f t="shared" si="44"/>
        <v>5</v>
      </c>
      <c r="C732" s="27" t="str">
        <f t="shared" si="45"/>
        <v>Sean</v>
      </c>
      <c r="D732" s="27" t="str">
        <f t="shared" si="46"/>
        <v>Couturier</v>
      </c>
      <c r="E732" s="27" t="str">
        <f t="shared" si="47"/>
        <v>Sean Couturier</v>
      </c>
      <c r="F732" t="s">
        <v>937</v>
      </c>
      <c r="G732" t="s">
        <v>70</v>
      </c>
      <c r="H732" s="76">
        <v>4333330</v>
      </c>
      <c r="I732" s="76">
        <v>4333330</v>
      </c>
      <c r="J732" s="76">
        <v>4250000</v>
      </c>
      <c r="K732" s="76">
        <v>4500000</v>
      </c>
      <c r="L732" s="76">
        <v>4750000</v>
      </c>
      <c r="M732" s="76">
        <v>4750000</v>
      </c>
      <c r="N732" s="76" t="s">
        <v>7</v>
      </c>
    </row>
    <row r="733" spans="1:14" x14ac:dyDescent="0.25">
      <c r="A733" t="s">
        <v>604</v>
      </c>
      <c r="B733" s="27">
        <f t="shared" si="44"/>
        <v>5</v>
      </c>
      <c r="C733" s="27" t="str">
        <f t="shared" si="45"/>
        <v>Sean</v>
      </c>
      <c r="D733" s="27" t="str">
        <f t="shared" si="46"/>
        <v>Day</v>
      </c>
      <c r="E733" s="27" t="str">
        <f t="shared" si="47"/>
        <v>Sean Day</v>
      </c>
      <c r="F733" t="s">
        <v>934</v>
      </c>
      <c r="G733" t="s">
        <v>79</v>
      </c>
      <c r="H733" s="76">
        <v>925000</v>
      </c>
      <c r="I733" s="76">
        <v>925000</v>
      </c>
      <c r="J733" s="76">
        <v>742500</v>
      </c>
      <c r="K733" s="76">
        <v>842500</v>
      </c>
      <c r="L733" s="76" t="s">
        <v>8</v>
      </c>
      <c r="M733" s="76">
        <v>0</v>
      </c>
      <c r="N733" s="76">
        <v>0</v>
      </c>
    </row>
    <row r="734" spans="1:14" x14ac:dyDescent="0.25">
      <c r="A734" t="s">
        <v>198</v>
      </c>
      <c r="B734" s="27">
        <f t="shared" si="44"/>
        <v>5</v>
      </c>
      <c r="C734" s="27" t="str">
        <f t="shared" si="45"/>
        <v>Sean</v>
      </c>
      <c r="D734" s="27" t="str">
        <f t="shared" si="46"/>
        <v>Monahan</v>
      </c>
      <c r="E734" s="27" t="str">
        <f t="shared" si="47"/>
        <v>Sean Monahan</v>
      </c>
      <c r="F734" t="s">
        <v>947</v>
      </c>
      <c r="G734" t="s">
        <v>70</v>
      </c>
      <c r="H734" s="76">
        <v>6375000</v>
      </c>
      <c r="I734" s="76">
        <v>6375000</v>
      </c>
      <c r="J734" s="76">
        <v>6750000</v>
      </c>
      <c r="K734" s="76">
        <v>6750000</v>
      </c>
      <c r="L734" s="76">
        <v>6000000</v>
      </c>
      <c r="M734" s="76">
        <v>6125000</v>
      </c>
      <c r="N734" s="76">
        <v>6000000</v>
      </c>
    </row>
    <row r="735" spans="1:14" x14ac:dyDescent="0.25">
      <c r="A735" t="s">
        <v>206</v>
      </c>
      <c r="B735" s="27">
        <f t="shared" si="44"/>
        <v>10</v>
      </c>
      <c r="C735" s="27" t="str">
        <f t="shared" si="45"/>
        <v>Sebastian</v>
      </c>
      <c r="D735" s="27" t="str">
        <f t="shared" si="46"/>
        <v>Aho</v>
      </c>
      <c r="E735" s="27" t="str">
        <f t="shared" si="47"/>
        <v>Sebastian Aho</v>
      </c>
      <c r="F735" t="s">
        <v>952</v>
      </c>
      <c r="G735" t="s">
        <v>90</v>
      </c>
      <c r="H735" s="76">
        <v>1775000</v>
      </c>
      <c r="I735" s="76">
        <v>0</v>
      </c>
      <c r="J735" s="76">
        <v>925000</v>
      </c>
      <c r="K735" s="76" t="s">
        <v>8</v>
      </c>
      <c r="L735" s="76">
        <v>0</v>
      </c>
      <c r="M735" s="76">
        <v>0</v>
      </c>
      <c r="N735" s="76">
        <v>0</v>
      </c>
    </row>
    <row r="736" spans="1:14" x14ac:dyDescent="0.25">
      <c r="A736" t="s">
        <v>206</v>
      </c>
      <c r="B736" s="27">
        <f t="shared" si="44"/>
        <v>10</v>
      </c>
      <c r="C736" s="27" t="str">
        <f t="shared" si="45"/>
        <v>Sebastian</v>
      </c>
      <c r="D736" s="27" t="str">
        <f t="shared" si="46"/>
        <v>Aho</v>
      </c>
      <c r="E736" s="27" t="str">
        <f t="shared" si="47"/>
        <v>Sebastian Aho</v>
      </c>
      <c r="F736" t="s">
        <v>956</v>
      </c>
      <c r="G736" t="s">
        <v>325</v>
      </c>
      <c r="H736" s="76">
        <v>925000</v>
      </c>
      <c r="I736" s="76">
        <v>925000</v>
      </c>
      <c r="J736" s="76">
        <v>742500</v>
      </c>
      <c r="K736" s="76">
        <v>825000</v>
      </c>
      <c r="L736" s="76" t="s">
        <v>8</v>
      </c>
      <c r="M736" s="76">
        <v>0</v>
      </c>
      <c r="N736" s="76">
        <v>0</v>
      </c>
    </row>
    <row r="737" spans="1:14" x14ac:dyDescent="0.25">
      <c r="A737" t="s">
        <v>844</v>
      </c>
      <c r="B737" s="27">
        <f t="shared" si="44"/>
        <v>7</v>
      </c>
      <c r="C737" s="27" t="str">
        <f t="shared" si="45"/>
        <v>Semyon</v>
      </c>
      <c r="D737" s="27" t="str">
        <f t="shared" si="46"/>
        <v>Varlamov</v>
      </c>
      <c r="E737" s="27" t="str">
        <f t="shared" si="47"/>
        <v>Semyon Varlamov</v>
      </c>
      <c r="F737" t="s">
        <v>949</v>
      </c>
      <c r="G737" t="s">
        <v>121</v>
      </c>
      <c r="H737" s="76">
        <v>5900000</v>
      </c>
      <c r="I737" s="76">
        <v>0</v>
      </c>
      <c r="J737" s="76">
        <v>5500000</v>
      </c>
      <c r="K737" s="76" t="s">
        <v>7</v>
      </c>
      <c r="L737" s="76">
        <v>0</v>
      </c>
      <c r="M737" s="76">
        <v>0</v>
      </c>
      <c r="N737" s="76">
        <v>0</v>
      </c>
    </row>
    <row r="738" spans="1:14" x14ac:dyDescent="0.25">
      <c r="A738" t="s">
        <v>302</v>
      </c>
      <c r="B738" s="27">
        <f t="shared" si="44"/>
        <v>7</v>
      </c>
      <c r="C738" s="27" t="str">
        <f t="shared" si="45"/>
        <v>Sergei</v>
      </c>
      <c r="D738" s="27" t="str">
        <f t="shared" si="46"/>
        <v>Bobrovsky</v>
      </c>
      <c r="E738" s="27" t="str">
        <f t="shared" si="47"/>
        <v>Sergei Bobrovsky</v>
      </c>
      <c r="F738" t="s">
        <v>944</v>
      </c>
      <c r="G738" t="s">
        <v>121</v>
      </c>
      <c r="H738" s="76">
        <v>7425000</v>
      </c>
      <c r="I738" s="76">
        <v>0</v>
      </c>
      <c r="J738" s="76">
        <v>6200000</v>
      </c>
      <c r="K738" s="76" t="s">
        <v>7</v>
      </c>
      <c r="L738" s="76">
        <v>0</v>
      </c>
      <c r="M738" s="76">
        <v>0</v>
      </c>
      <c r="N738" s="76">
        <v>0</v>
      </c>
    </row>
    <row r="739" spans="1:14" x14ac:dyDescent="0.25">
      <c r="A739" t="s">
        <v>849</v>
      </c>
      <c r="B739" s="27">
        <f t="shared" si="44"/>
        <v>7</v>
      </c>
      <c r="C739" s="27" t="str">
        <f t="shared" si="45"/>
        <v>Sergei</v>
      </c>
      <c r="D739" s="27" t="str">
        <f t="shared" si="46"/>
        <v>Boikov</v>
      </c>
      <c r="E739" s="27" t="str">
        <f t="shared" si="47"/>
        <v>Sergei Boikov</v>
      </c>
      <c r="F739" t="s">
        <v>949</v>
      </c>
      <c r="G739" t="s">
        <v>79</v>
      </c>
      <c r="H739" s="76">
        <v>681667</v>
      </c>
      <c r="I739" s="76">
        <v>0</v>
      </c>
      <c r="J739" s="76">
        <v>705000</v>
      </c>
      <c r="K739" s="76" t="s">
        <v>8</v>
      </c>
      <c r="L739" s="76">
        <v>0</v>
      </c>
      <c r="M739" s="76">
        <v>0</v>
      </c>
      <c r="N739" s="76">
        <v>0</v>
      </c>
    </row>
    <row r="740" spans="1:14" x14ac:dyDescent="0.25">
      <c r="A740" t="s">
        <v>1050</v>
      </c>
      <c r="B740" s="27">
        <f t="shared" si="44"/>
        <v>7</v>
      </c>
      <c r="C740" s="27" t="str">
        <f t="shared" si="45"/>
        <v>Sergey</v>
      </c>
      <c r="D740" s="27" t="str">
        <f t="shared" si="46"/>
        <v>Zborovskiy</v>
      </c>
      <c r="E740" s="27" t="str">
        <f t="shared" si="47"/>
        <v>Sergey Zborovskiy</v>
      </c>
      <c r="F740" t="s">
        <v>934</v>
      </c>
      <c r="G740" t="s">
        <v>79</v>
      </c>
      <c r="H740" s="76">
        <v>925000</v>
      </c>
      <c r="I740" s="76">
        <v>0</v>
      </c>
      <c r="J740" s="76">
        <v>792500</v>
      </c>
      <c r="K740" s="76" t="s">
        <v>8</v>
      </c>
      <c r="L740" s="76">
        <v>0</v>
      </c>
      <c r="M740" s="76">
        <v>0</v>
      </c>
      <c r="N740" s="76">
        <v>0</v>
      </c>
    </row>
    <row r="741" spans="1:14" x14ac:dyDescent="0.25">
      <c r="A741" t="s">
        <v>222</v>
      </c>
      <c r="B741" s="27">
        <f t="shared" si="44"/>
        <v>5</v>
      </c>
      <c r="C741" s="27" t="str">
        <f t="shared" si="45"/>
        <v>Seth</v>
      </c>
      <c r="D741" s="27" t="str">
        <f t="shared" si="46"/>
        <v>Jones</v>
      </c>
      <c r="E741" s="27" t="str">
        <f t="shared" si="47"/>
        <v>Seth Jones</v>
      </c>
      <c r="F741" t="s">
        <v>944</v>
      </c>
      <c r="G741" t="s">
        <v>324</v>
      </c>
      <c r="H741" s="76">
        <v>5400000</v>
      </c>
      <c r="I741" s="76">
        <v>5400000</v>
      </c>
      <c r="J741" s="76">
        <v>5400000</v>
      </c>
      <c r="K741" s="76">
        <v>5400000</v>
      </c>
      <c r="L741" s="76">
        <v>5400000</v>
      </c>
      <c r="M741" s="76">
        <v>5400000</v>
      </c>
      <c r="N741" s="76" t="s">
        <v>7</v>
      </c>
    </row>
    <row r="742" spans="1:14" x14ac:dyDescent="0.25">
      <c r="A742" t="s">
        <v>501</v>
      </c>
      <c r="B742" s="27">
        <f t="shared" si="44"/>
        <v>6</v>
      </c>
      <c r="C742" s="27" t="str">
        <f t="shared" si="45"/>
        <v>Shane</v>
      </c>
      <c r="D742" s="27" t="str">
        <f t="shared" si="46"/>
        <v>Starrett</v>
      </c>
      <c r="E742" s="27" t="str">
        <f t="shared" si="47"/>
        <v>Shane Starrett</v>
      </c>
      <c r="F742" t="s">
        <v>936</v>
      </c>
      <c r="G742" t="s">
        <v>121</v>
      </c>
      <c r="H742" s="76">
        <v>925000</v>
      </c>
      <c r="I742" s="76">
        <v>0</v>
      </c>
      <c r="J742" s="76">
        <v>842500</v>
      </c>
      <c r="K742" s="76" t="s">
        <v>8</v>
      </c>
      <c r="L742" s="76">
        <v>0</v>
      </c>
      <c r="M742" s="76">
        <v>0</v>
      </c>
      <c r="N742" s="76">
        <v>0</v>
      </c>
    </row>
    <row r="743" spans="1:14" x14ac:dyDescent="0.25">
      <c r="A743" t="s">
        <v>268</v>
      </c>
      <c r="B743" s="27">
        <f t="shared" si="44"/>
        <v>7</v>
      </c>
      <c r="C743" s="27" t="str">
        <f t="shared" si="45"/>
        <v>Shayne</v>
      </c>
      <c r="D743" s="27" t="str">
        <f t="shared" si="46"/>
        <v>Gostisbehere</v>
      </c>
      <c r="E743" s="27" t="str">
        <f t="shared" si="47"/>
        <v>Shayne Gostisbehere</v>
      </c>
      <c r="F743" t="s">
        <v>937</v>
      </c>
      <c r="G743" t="s">
        <v>325</v>
      </c>
      <c r="H743" s="76">
        <v>4500000</v>
      </c>
      <c r="I743" s="76">
        <v>4500000</v>
      </c>
      <c r="J743" s="76">
        <v>6000000</v>
      </c>
      <c r="K743" s="76">
        <v>5250000</v>
      </c>
      <c r="L743" s="76">
        <v>3250000</v>
      </c>
      <c r="M743" s="76">
        <v>3250000</v>
      </c>
      <c r="N743" s="76">
        <v>3250000</v>
      </c>
    </row>
    <row r="744" spans="1:14" x14ac:dyDescent="0.25">
      <c r="A744" t="s">
        <v>251</v>
      </c>
      <c r="B744" s="27">
        <f t="shared" si="44"/>
        <v>5</v>
      </c>
      <c r="C744" s="27" t="str">
        <f t="shared" si="45"/>
        <v>Shea</v>
      </c>
      <c r="D744" s="27" t="str">
        <f t="shared" si="46"/>
        <v>Weber</v>
      </c>
      <c r="E744" s="27" t="str">
        <f t="shared" si="47"/>
        <v>Shea Weber</v>
      </c>
      <c r="F744" t="s">
        <v>939</v>
      </c>
      <c r="G744" t="s">
        <v>324</v>
      </c>
      <c r="H744" s="76">
        <v>7857140</v>
      </c>
      <c r="I744" s="76">
        <v>7857140</v>
      </c>
      <c r="J744" s="76">
        <v>6000000</v>
      </c>
      <c r="K744" s="76">
        <v>6000000</v>
      </c>
      <c r="L744" s="76">
        <v>6000000</v>
      </c>
      <c r="M744" s="76">
        <v>6000000</v>
      </c>
      <c r="N744" s="76">
        <v>3000000</v>
      </c>
    </row>
    <row r="745" spans="1:14" x14ac:dyDescent="0.25">
      <c r="A745" t="s">
        <v>215</v>
      </c>
      <c r="B745" s="27">
        <f t="shared" si="44"/>
        <v>7</v>
      </c>
      <c r="C745" s="27" t="str">
        <f t="shared" si="45"/>
        <v>Sidney</v>
      </c>
      <c r="D745" s="27" t="str">
        <f t="shared" si="46"/>
        <v>Crosby</v>
      </c>
      <c r="E745" s="27" t="str">
        <f t="shared" si="47"/>
        <v>Sidney Crosby</v>
      </c>
      <c r="F745" t="s">
        <v>930</v>
      </c>
      <c r="G745" t="s">
        <v>70</v>
      </c>
      <c r="H745" s="76">
        <v>8700000</v>
      </c>
      <c r="I745" s="76">
        <v>8700000</v>
      </c>
      <c r="J745" s="76">
        <v>10000000</v>
      </c>
      <c r="K745" s="76">
        <v>9000000</v>
      </c>
      <c r="L745" s="76">
        <v>9600000</v>
      </c>
      <c r="M745" s="76">
        <v>9000000</v>
      </c>
      <c r="N745" s="76">
        <v>3000000</v>
      </c>
    </row>
    <row r="746" spans="1:14" x14ac:dyDescent="0.25">
      <c r="A746" t="s">
        <v>801</v>
      </c>
      <c r="B746" s="27">
        <f t="shared" si="44"/>
        <v>6</v>
      </c>
      <c r="C746" s="27" t="str">
        <f t="shared" si="45"/>
        <v>Simon</v>
      </c>
      <c r="D746" s="27" t="str">
        <f t="shared" si="46"/>
        <v>Bourque</v>
      </c>
      <c r="E746" s="27" t="str">
        <f t="shared" si="47"/>
        <v>Simon Bourque</v>
      </c>
      <c r="F746" t="s">
        <v>940</v>
      </c>
      <c r="G746" t="s">
        <v>79</v>
      </c>
      <c r="H746" s="76">
        <v>720000</v>
      </c>
      <c r="I746" s="76">
        <v>720000</v>
      </c>
      <c r="J746" s="76">
        <v>700000</v>
      </c>
      <c r="K746" s="76">
        <v>740000</v>
      </c>
      <c r="L746" s="76" t="s">
        <v>8</v>
      </c>
      <c r="M746" s="76">
        <v>0</v>
      </c>
      <c r="N746" s="76">
        <v>0</v>
      </c>
    </row>
    <row r="747" spans="1:14" x14ac:dyDescent="0.25">
      <c r="A747" t="s">
        <v>571</v>
      </c>
      <c r="B747" s="27">
        <f t="shared" si="44"/>
        <v>6</v>
      </c>
      <c r="C747" s="27" t="str">
        <f t="shared" si="45"/>
        <v>Sonny</v>
      </c>
      <c r="D747" s="27" t="str">
        <f t="shared" si="46"/>
        <v>Milano</v>
      </c>
      <c r="E747" s="27" t="str">
        <f t="shared" si="47"/>
        <v>Sonny Milano</v>
      </c>
      <c r="F747" t="s">
        <v>944</v>
      </c>
      <c r="G747" t="s">
        <v>90</v>
      </c>
      <c r="H747" s="76">
        <v>1263330</v>
      </c>
      <c r="I747" s="76">
        <v>0</v>
      </c>
      <c r="J747" s="76">
        <v>832500</v>
      </c>
      <c r="K747" s="76" t="s">
        <v>8</v>
      </c>
      <c r="L747" s="76">
        <v>0</v>
      </c>
      <c r="M747" s="76">
        <v>0</v>
      </c>
      <c r="N747" s="76">
        <v>0</v>
      </c>
    </row>
    <row r="748" spans="1:14" x14ac:dyDescent="0.25">
      <c r="A748" t="s">
        <v>684</v>
      </c>
      <c r="B748" s="27">
        <f t="shared" si="44"/>
        <v>8</v>
      </c>
      <c r="C748" s="27" t="str">
        <f t="shared" si="45"/>
        <v>Spencer</v>
      </c>
      <c r="D748" s="27" t="str">
        <f t="shared" si="46"/>
        <v>Foo</v>
      </c>
      <c r="E748" s="27" t="str">
        <f t="shared" si="47"/>
        <v>Spencer Foo</v>
      </c>
      <c r="F748" t="s">
        <v>947</v>
      </c>
      <c r="G748" t="s">
        <v>85</v>
      </c>
      <c r="H748" s="76">
        <v>1775000</v>
      </c>
      <c r="I748" s="76">
        <v>0</v>
      </c>
      <c r="J748" s="76">
        <v>925000</v>
      </c>
      <c r="K748" s="76" t="s">
        <v>8</v>
      </c>
      <c r="L748" s="76">
        <v>0</v>
      </c>
      <c r="M748" s="76">
        <v>0</v>
      </c>
      <c r="N748" s="76">
        <v>0</v>
      </c>
    </row>
    <row r="749" spans="1:14" x14ac:dyDescent="0.25">
      <c r="A749" t="s">
        <v>911</v>
      </c>
      <c r="B749" s="27">
        <f t="shared" si="44"/>
        <v>8</v>
      </c>
      <c r="C749" s="27" t="str">
        <f t="shared" si="45"/>
        <v>Spencer</v>
      </c>
      <c r="D749" s="27" t="str">
        <f t="shared" si="46"/>
        <v>Smallman</v>
      </c>
      <c r="E749" s="27" t="str">
        <f t="shared" si="47"/>
        <v>Spencer Smallman</v>
      </c>
      <c r="F749" t="s">
        <v>952</v>
      </c>
      <c r="G749" t="s">
        <v>85</v>
      </c>
      <c r="H749" s="76">
        <v>758333</v>
      </c>
      <c r="I749" s="76">
        <v>758333</v>
      </c>
      <c r="J749" s="76">
        <v>725000</v>
      </c>
      <c r="K749" s="76">
        <v>775000</v>
      </c>
      <c r="L749" s="76" t="s">
        <v>8</v>
      </c>
      <c r="M749" s="76">
        <v>0</v>
      </c>
      <c r="N749" s="76">
        <v>0</v>
      </c>
    </row>
    <row r="750" spans="1:14" x14ac:dyDescent="0.25">
      <c r="A750" t="s">
        <v>450</v>
      </c>
      <c r="B750" s="27">
        <f t="shared" si="44"/>
        <v>8</v>
      </c>
      <c r="C750" s="27" t="str">
        <f t="shared" si="45"/>
        <v>Spencer</v>
      </c>
      <c r="D750" s="27" t="str">
        <f t="shared" si="46"/>
        <v>Watson</v>
      </c>
      <c r="E750" s="27" t="str">
        <f t="shared" si="47"/>
        <v>Spencer Watson</v>
      </c>
      <c r="F750" t="s">
        <v>928</v>
      </c>
      <c r="G750" t="s">
        <v>85</v>
      </c>
      <c r="H750" s="76">
        <v>808333</v>
      </c>
      <c r="I750" s="76">
        <v>0</v>
      </c>
      <c r="J750" s="76">
        <v>732500</v>
      </c>
      <c r="K750" s="76" t="s">
        <v>8</v>
      </c>
      <c r="L750" s="76">
        <v>0</v>
      </c>
      <c r="M750" s="76">
        <v>0</v>
      </c>
      <c r="N750" s="76">
        <v>0</v>
      </c>
    </row>
    <row r="751" spans="1:14" x14ac:dyDescent="0.25">
      <c r="A751" t="s">
        <v>451</v>
      </c>
      <c r="B751" s="27">
        <f t="shared" si="44"/>
        <v>7</v>
      </c>
      <c r="C751" s="27" t="str">
        <f t="shared" si="45"/>
        <v>Stepan</v>
      </c>
      <c r="D751" s="27" t="str">
        <f t="shared" si="46"/>
        <v>Falkovsky</v>
      </c>
      <c r="E751" s="27" t="str">
        <f t="shared" si="47"/>
        <v>Stepan Falkovsky</v>
      </c>
      <c r="F751" t="s">
        <v>928</v>
      </c>
      <c r="G751" t="s">
        <v>79</v>
      </c>
      <c r="H751" s="76">
        <v>698333</v>
      </c>
      <c r="I751" s="76">
        <v>698333</v>
      </c>
      <c r="J751" s="76">
        <v>680000</v>
      </c>
      <c r="K751" s="76">
        <v>730000</v>
      </c>
      <c r="L751" s="76" t="s">
        <v>8</v>
      </c>
      <c r="M751" s="76">
        <v>0</v>
      </c>
      <c r="N751" s="76">
        <v>0</v>
      </c>
    </row>
    <row r="752" spans="1:14" x14ac:dyDescent="0.25">
      <c r="A752" t="s">
        <v>835</v>
      </c>
      <c r="B752" s="27">
        <f t="shared" si="44"/>
        <v>6</v>
      </c>
      <c r="C752" s="27" t="str">
        <f t="shared" si="45"/>
        <v>Steve</v>
      </c>
      <c r="D752" s="27" t="str">
        <f t="shared" si="46"/>
        <v>Bernier</v>
      </c>
      <c r="E752" s="27" t="str">
        <f t="shared" si="47"/>
        <v>Steve Bernier</v>
      </c>
      <c r="F752" t="s">
        <v>956</v>
      </c>
      <c r="G752" t="s">
        <v>85</v>
      </c>
      <c r="H752" s="76">
        <v>650000</v>
      </c>
      <c r="I752" s="76">
        <v>0</v>
      </c>
      <c r="J752" s="76">
        <v>650000</v>
      </c>
      <c r="K752" s="76" t="s">
        <v>7</v>
      </c>
      <c r="L752" s="76">
        <v>0</v>
      </c>
      <c r="M752" s="76">
        <v>0</v>
      </c>
      <c r="N752" s="76">
        <v>0</v>
      </c>
    </row>
    <row r="753" spans="1:14" x14ac:dyDescent="0.25">
      <c r="A753" t="s">
        <v>1070</v>
      </c>
      <c r="B753" s="27">
        <f t="shared" si="44"/>
        <v>6</v>
      </c>
      <c r="C753" s="27" t="str">
        <f t="shared" si="45"/>
        <v>Steve</v>
      </c>
      <c r="D753" s="27" t="str">
        <f t="shared" si="46"/>
        <v>Kampfer</v>
      </c>
      <c r="E753" s="27" t="str">
        <f t="shared" si="47"/>
        <v>Steve Kampfer</v>
      </c>
      <c r="F753" t="s">
        <v>934</v>
      </c>
      <c r="G753" t="s">
        <v>324</v>
      </c>
      <c r="H753" s="76">
        <v>650000</v>
      </c>
      <c r="I753" s="76">
        <v>0</v>
      </c>
      <c r="J753" s="76">
        <v>650000</v>
      </c>
      <c r="K753" s="76" t="s">
        <v>7</v>
      </c>
      <c r="L753" s="76">
        <v>0</v>
      </c>
      <c r="M753" s="76">
        <v>0</v>
      </c>
      <c r="N753" s="76">
        <v>0</v>
      </c>
    </row>
    <row r="754" spans="1:14" x14ac:dyDescent="0.25">
      <c r="A754" t="s">
        <v>1014</v>
      </c>
      <c r="B754" s="27">
        <f t="shared" si="44"/>
        <v>6</v>
      </c>
      <c r="C754" s="27" t="str">
        <f t="shared" si="45"/>
        <v>Steve</v>
      </c>
      <c r="D754" s="27" t="str">
        <f t="shared" si="46"/>
        <v>Mason</v>
      </c>
      <c r="E754" s="27" t="str">
        <f t="shared" si="47"/>
        <v>Steve Mason</v>
      </c>
      <c r="F754" t="s">
        <v>939</v>
      </c>
      <c r="G754" t="s">
        <v>121</v>
      </c>
      <c r="H754" s="76">
        <v>4100000</v>
      </c>
      <c r="I754" s="76">
        <v>0</v>
      </c>
      <c r="J754" s="76">
        <v>4100000</v>
      </c>
      <c r="K754" s="76" t="s">
        <v>7</v>
      </c>
      <c r="L754" s="76">
        <v>0</v>
      </c>
      <c r="M754" s="76">
        <v>0</v>
      </c>
      <c r="N754" s="76">
        <v>0</v>
      </c>
    </row>
    <row r="755" spans="1:14" x14ac:dyDescent="0.25">
      <c r="A755" t="s">
        <v>912</v>
      </c>
      <c r="B755" s="27">
        <f t="shared" si="44"/>
        <v>7</v>
      </c>
      <c r="C755" s="27" t="str">
        <f t="shared" si="45"/>
        <v>Steven</v>
      </c>
      <c r="D755" s="27" t="str">
        <f t="shared" si="46"/>
        <v>Lorentz</v>
      </c>
      <c r="E755" s="27" t="str">
        <f t="shared" si="47"/>
        <v>Steven Lorentz</v>
      </c>
      <c r="F755" t="s">
        <v>952</v>
      </c>
      <c r="G755" t="s">
        <v>70</v>
      </c>
      <c r="H755" s="76">
        <v>728333</v>
      </c>
      <c r="I755" s="76">
        <v>728333</v>
      </c>
      <c r="J755" s="76">
        <v>710000</v>
      </c>
      <c r="K755" s="76">
        <v>760000</v>
      </c>
      <c r="L755" s="76" t="s">
        <v>8</v>
      </c>
      <c r="M755" s="76">
        <v>0</v>
      </c>
      <c r="N755" s="76">
        <v>0</v>
      </c>
    </row>
    <row r="756" spans="1:14" x14ac:dyDescent="0.25">
      <c r="A756" t="s">
        <v>1069</v>
      </c>
      <c r="B756" s="27">
        <f t="shared" si="44"/>
        <v>7</v>
      </c>
      <c r="C756" s="27" t="str">
        <f t="shared" si="45"/>
        <v>Steven</v>
      </c>
      <c r="D756" s="27" t="str">
        <f t="shared" si="46"/>
        <v>Oleksy</v>
      </c>
      <c r="E756" s="27" t="str">
        <f t="shared" si="47"/>
        <v>Steven Oleksy</v>
      </c>
      <c r="F756" t="s">
        <v>933</v>
      </c>
      <c r="G756" t="s">
        <v>79</v>
      </c>
      <c r="H756" s="76">
        <v>650000</v>
      </c>
      <c r="I756" s="76">
        <v>0</v>
      </c>
      <c r="J756" s="76">
        <v>650000</v>
      </c>
      <c r="K756" s="76" t="s">
        <v>7</v>
      </c>
      <c r="L756" s="76">
        <v>0</v>
      </c>
      <c r="M756" s="76">
        <v>0</v>
      </c>
      <c r="N756" s="76">
        <v>0</v>
      </c>
    </row>
    <row r="757" spans="1:14" x14ac:dyDescent="0.25">
      <c r="A757" t="s">
        <v>879</v>
      </c>
      <c r="B757" s="27">
        <f t="shared" si="44"/>
        <v>7</v>
      </c>
      <c r="C757" s="27" t="str">
        <f t="shared" si="45"/>
        <v>Steven</v>
      </c>
      <c r="D757" s="27" t="str">
        <f t="shared" si="46"/>
        <v>Santini</v>
      </c>
      <c r="E757" s="27" t="str">
        <f t="shared" si="47"/>
        <v>Steven Santini</v>
      </c>
      <c r="F757" t="s">
        <v>954</v>
      </c>
      <c r="G757" t="s">
        <v>324</v>
      </c>
      <c r="H757" s="76">
        <v>925000</v>
      </c>
      <c r="I757" s="76">
        <v>0</v>
      </c>
      <c r="J757" s="76">
        <v>925000</v>
      </c>
      <c r="K757" s="76" t="s">
        <v>8</v>
      </c>
      <c r="L757" s="76">
        <v>0</v>
      </c>
      <c r="M757" s="76">
        <v>0</v>
      </c>
      <c r="N757" s="76">
        <v>0</v>
      </c>
    </row>
    <row r="758" spans="1:14" x14ac:dyDescent="0.25">
      <c r="A758" t="s">
        <v>181</v>
      </c>
      <c r="B758" s="27">
        <f t="shared" si="44"/>
        <v>7</v>
      </c>
      <c r="C758" s="27" t="str">
        <f t="shared" si="45"/>
        <v>Steven</v>
      </c>
      <c r="D758" s="27" t="str">
        <f t="shared" si="46"/>
        <v>Stamkos</v>
      </c>
      <c r="E758" s="27" t="str">
        <f t="shared" si="47"/>
        <v>Steven Stamkos</v>
      </c>
      <c r="F758" t="s">
        <v>935</v>
      </c>
      <c r="G758" t="s">
        <v>70</v>
      </c>
      <c r="H758" s="76">
        <v>8500000</v>
      </c>
      <c r="I758" s="76">
        <v>8500000</v>
      </c>
      <c r="J758" s="76">
        <v>9500000</v>
      </c>
      <c r="K758" s="76">
        <v>9500000</v>
      </c>
      <c r="L758" s="76">
        <v>9500000</v>
      </c>
      <c r="M758" s="76">
        <v>7500000</v>
      </c>
      <c r="N758" s="76">
        <v>6500000</v>
      </c>
    </row>
    <row r="759" spans="1:14" x14ac:dyDescent="0.25">
      <c r="A759" t="s">
        <v>837</v>
      </c>
      <c r="B759" s="27">
        <f t="shared" si="44"/>
        <v>5</v>
      </c>
      <c r="C759" s="27" t="str">
        <f t="shared" si="45"/>
        <v>Sven</v>
      </c>
      <c r="D759" s="27" t="str">
        <f t="shared" si="46"/>
        <v>Andrighetto</v>
      </c>
      <c r="E759" s="27" t="str">
        <f t="shared" si="47"/>
        <v>Sven Andrighetto</v>
      </c>
      <c r="F759" t="s">
        <v>949</v>
      </c>
      <c r="G759" t="s">
        <v>85</v>
      </c>
      <c r="H759" s="76">
        <v>1400000</v>
      </c>
      <c r="I759" s="76">
        <v>0</v>
      </c>
      <c r="J759" s="76">
        <v>1550000</v>
      </c>
      <c r="K759" s="76" t="s">
        <v>8</v>
      </c>
      <c r="L759" s="76">
        <v>0</v>
      </c>
      <c r="M759" s="76">
        <v>0</v>
      </c>
      <c r="N759" s="76">
        <v>0</v>
      </c>
    </row>
    <row r="760" spans="1:14" x14ac:dyDescent="0.25">
      <c r="A760" t="s">
        <v>1007</v>
      </c>
      <c r="B760" s="27">
        <f t="shared" si="44"/>
        <v>5</v>
      </c>
      <c r="C760" s="27" t="str">
        <f t="shared" si="45"/>
        <v>T.J.</v>
      </c>
      <c r="D760" s="27" t="str">
        <f t="shared" si="46"/>
        <v>Brodie</v>
      </c>
      <c r="E760" s="27" t="str">
        <f t="shared" si="47"/>
        <v>T.J. Brodie</v>
      </c>
      <c r="F760" t="s">
        <v>947</v>
      </c>
      <c r="G760" t="s">
        <v>325</v>
      </c>
      <c r="H760" s="76">
        <v>4650000</v>
      </c>
      <c r="I760" s="76">
        <v>4650000</v>
      </c>
      <c r="J760" s="76">
        <v>4837500</v>
      </c>
      <c r="K760" s="76">
        <v>4837500</v>
      </c>
      <c r="L760" s="76" t="s">
        <v>7</v>
      </c>
      <c r="M760" s="76">
        <v>0</v>
      </c>
      <c r="N760" s="76">
        <v>0</v>
      </c>
    </row>
    <row r="761" spans="1:14" x14ac:dyDescent="0.25">
      <c r="A761" t="s">
        <v>182</v>
      </c>
      <c r="B761" s="27">
        <f t="shared" si="44"/>
        <v>5</v>
      </c>
      <c r="C761" s="27" t="str">
        <f t="shared" si="45"/>
        <v>T.J.</v>
      </c>
      <c r="D761" s="27" t="str">
        <f t="shared" si="46"/>
        <v>Oshie</v>
      </c>
      <c r="E761" s="27" t="str">
        <f t="shared" si="47"/>
        <v>T.J. Oshie</v>
      </c>
      <c r="F761" t="s">
        <v>929</v>
      </c>
      <c r="G761" t="s">
        <v>85</v>
      </c>
      <c r="H761" s="76">
        <v>5750000</v>
      </c>
      <c r="I761" s="76">
        <v>5750000</v>
      </c>
      <c r="J761" s="76">
        <v>7500000</v>
      </c>
      <c r="K761" s="76">
        <v>6500000</v>
      </c>
      <c r="L761" s="76">
        <v>4500000</v>
      </c>
      <c r="M761" s="76">
        <v>6000000</v>
      </c>
      <c r="N761" s="76">
        <v>4500000</v>
      </c>
    </row>
    <row r="762" spans="1:14" x14ac:dyDescent="0.25">
      <c r="A762" t="s">
        <v>740</v>
      </c>
      <c r="B762" s="27">
        <f t="shared" si="44"/>
        <v>5</v>
      </c>
      <c r="C762" s="27" t="str">
        <f t="shared" si="45"/>
        <v>T.J.</v>
      </c>
      <c r="D762" s="27" t="str">
        <f t="shared" si="46"/>
        <v>Tynan</v>
      </c>
      <c r="E762" s="27" t="str">
        <f t="shared" si="47"/>
        <v>T.J. Tynan</v>
      </c>
      <c r="F762" t="s">
        <v>957</v>
      </c>
      <c r="G762" t="s">
        <v>70</v>
      </c>
      <c r="H762" s="76">
        <v>650000</v>
      </c>
      <c r="I762" s="76">
        <v>0</v>
      </c>
      <c r="J762" s="76">
        <v>650000</v>
      </c>
      <c r="K762" s="76" t="s">
        <v>7</v>
      </c>
      <c r="L762" s="76">
        <v>0</v>
      </c>
      <c r="M762" s="76">
        <v>0</v>
      </c>
      <c r="N762" s="76">
        <v>0</v>
      </c>
    </row>
    <row r="763" spans="1:14" x14ac:dyDescent="0.25">
      <c r="A763" t="s">
        <v>661</v>
      </c>
      <c r="B763" s="27">
        <f t="shared" si="44"/>
        <v>5</v>
      </c>
      <c r="C763" s="27" t="str">
        <f t="shared" si="45"/>
        <v>Tage</v>
      </c>
      <c r="D763" s="27" t="str">
        <f t="shared" si="46"/>
        <v>Thompson</v>
      </c>
      <c r="E763" s="27" t="str">
        <f t="shared" si="47"/>
        <v>Tage Thompson</v>
      </c>
      <c r="F763" t="s">
        <v>955</v>
      </c>
      <c r="G763" t="s">
        <v>85</v>
      </c>
      <c r="H763" s="76">
        <v>1137500</v>
      </c>
      <c r="I763" s="76">
        <v>1137500</v>
      </c>
      <c r="J763" s="76">
        <v>925000</v>
      </c>
      <c r="K763" s="76">
        <v>925000</v>
      </c>
      <c r="L763" s="76" t="s">
        <v>8</v>
      </c>
      <c r="M763" s="76">
        <v>0</v>
      </c>
      <c r="N763" s="76">
        <v>0</v>
      </c>
    </row>
    <row r="764" spans="1:14" x14ac:dyDescent="0.25">
      <c r="A764" t="s">
        <v>759</v>
      </c>
      <c r="B764" s="27">
        <f t="shared" si="44"/>
        <v>7</v>
      </c>
      <c r="C764" s="27" t="str">
        <f t="shared" si="45"/>
        <v>Tanner</v>
      </c>
      <c r="D764" s="27" t="str">
        <f t="shared" si="46"/>
        <v>Kero</v>
      </c>
      <c r="E764" s="27" t="str">
        <f t="shared" si="47"/>
        <v>Tanner Kero</v>
      </c>
      <c r="F764" t="s">
        <v>927</v>
      </c>
      <c r="G764" t="s">
        <v>70</v>
      </c>
      <c r="H764" s="76">
        <v>750000</v>
      </c>
      <c r="I764" s="76">
        <v>0</v>
      </c>
      <c r="J764" s="76">
        <v>800000</v>
      </c>
      <c r="K764" s="76" t="s">
        <v>8</v>
      </c>
      <c r="L764" s="76">
        <v>0</v>
      </c>
      <c r="M764" s="76">
        <v>0</v>
      </c>
      <c r="N764" s="76">
        <v>0</v>
      </c>
    </row>
    <row r="765" spans="1:14" x14ac:dyDescent="0.25">
      <c r="A765" t="s">
        <v>293</v>
      </c>
      <c r="B765" s="27">
        <f t="shared" si="44"/>
        <v>7</v>
      </c>
      <c r="C765" s="27" t="str">
        <f t="shared" si="45"/>
        <v>Tanner</v>
      </c>
      <c r="D765" s="27" t="str">
        <f t="shared" si="46"/>
        <v>Pearson</v>
      </c>
      <c r="E765" s="27" t="str">
        <f t="shared" si="47"/>
        <v>Tanner Pearson</v>
      </c>
      <c r="F765" t="s">
        <v>928</v>
      </c>
      <c r="G765" t="s">
        <v>90</v>
      </c>
      <c r="H765" s="76">
        <v>3750000</v>
      </c>
      <c r="I765" s="76">
        <v>3750000</v>
      </c>
      <c r="J765" s="76">
        <v>3800000</v>
      </c>
      <c r="K765" s="76">
        <v>3850000</v>
      </c>
      <c r="L765" s="76">
        <v>3850000</v>
      </c>
      <c r="M765" s="76" t="s">
        <v>7</v>
      </c>
      <c r="N765" s="76">
        <v>0</v>
      </c>
    </row>
    <row r="766" spans="1:14" x14ac:dyDescent="0.25">
      <c r="A766" t="s">
        <v>676</v>
      </c>
      <c r="B766" s="27">
        <f t="shared" si="44"/>
        <v>7</v>
      </c>
      <c r="C766" s="27" t="str">
        <f t="shared" si="45"/>
        <v>Taylor</v>
      </c>
      <c r="D766" s="27" t="str">
        <f t="shared" si="46"/>
        <v>Fedun</v>
      </c>
      <c r="E766" s="27" t="str">
        <f t="shared" si="47"/>
        <v>Taylor Fedun</v>
      </c>
      <c r="F766" t="s">
        <v>955</v>
      </c>
      <c r="G766" t="s">
        <v>79</v>
      </c>
      <c r="H766" s="76">
        <v>650000</v>
      </c>
      <c r="I766" s="76">
        <v>0</v>
      </c>
      <c r="J766" s="76">
        <v>650000</v>
      </c>
      <c r="K766" s="76" t="s">
        <v>7</v>
      </c>
      <c r="L766" s="76">
        <v>0</v>
      </c>
      <c r="M766" s="76">
        <v>0</v>
      </c>
      <c r="N766" s="76">
        <v>0</v>
      </c>
    </row>
    <row r="767" spans="1:14" x14ac:dyDescent="0.25">
      <c r="A767" t="s">
        <v>233</v>
      </c>
      <c r="B767" s="27">
        <f t="shared" si="44"/>
        <v>7</v>
      </c>
      <c r="C767" s="27" t="str">
        <f t="shared" si="45"/>
        <v>Taylor</v>
      </c>
      <c r="D767" s="27" t="str">
        <f t="shared" si="46"/>
        <v>Hall</v>
      </c>
      <c r="E767" s="27" t="str">
        <f t="shared" si="47"/>
        <v>Taylor Hall</v>
      </c>
      <c r="F767" t="s">
        <v>954</v>
      </c>
      <c r="G767" t="s">
        <v>90</v>
      </c>
      <c r="H767" s="76">
        <v>6000000</v>
      </c>
      <c r="I767" s="76">
        <v>6000000</v>
      </c>
      <c r="J767" s="76">
        <v>6000000</v>
      </c>
      <c r="K767" s="76">
        <v>6000000</v>
      </c>
      <c r="L767" s="76" t="s">
        <v>7</v>
      </c>
      <c r="M767" s="76">
        <v>0</v>
      </c>
      <c r="N767" s="76">
        <v>0</v>
      </c>
    </row>
    <row r="768" spans="1:14" x14ac:dyDescent="0.25">
      <c r="A768" t="s">
        <v>464</v>
      </c>
      <c r="B768" s="27">
        <f t="shared" si="44"/>
        <v>7</v>
      </c>
      <c r="C768" s="27" t="str">
        <f t="shared" si="45"/>
        <v>Taylor</v>
      </c>
      <c r="D768" s="27" t="str">
        <f t="shared" si="46"/>
        <v>Raddysh</v>
      </c>
      <c r="E768" s="27" t="str">
        <f t="shared" si="47"/>
        <v>Taylor Raddysh</v>
      </c>
      <c r="F768" t="s">
        <v>935</v>
      </c>
      <c r="G768" t="s">
        <v>85</v>
      </c>
      <c r="H768" s="76">
        <v>925000</v>
      </c>
      <c r="I768" s="76">
        <v>925000</v>
      </c>
      <c r="J768" s="76">
        <v>925000</v>
      </c>
      <c r="K768" s="76">
        <v>925000</v>
      </c>
      <c r="L768" s="76" t="s">
        <v>8</v>
      </c>
      <c r="M768" s="76">
        <v>0</v>
      </c>
      <c r="N768" s="76">
        <v>0</v>
      </c>
    </row>
    <row r="769" spans="1:14" x14ac:dyDescent="0.25">
      <c r="A769" t="s">
        <v>217</v>
      </c>
      <c r="B769" s="27">
        <f t="shared" si="44"/>
        <v>6</v>
      </c>
      <c r="C769" s="27" t="str">
        <f t="shared" si="45"/>
        <v>Teuvo</v>
      </c>
      <c r="D769" s="27" t="str">
        <f t="shared" si="46"/>
        <v>Teravainen</v>
      </c>
      <c r="E769" s="27" t="str">
        <f t="shared" si="47"/>
        <v>Teuvo Teravainen</v>
      </c>
      <c r="F769" t="s">
        <v>952</v>
      </c>
      <c r="G769" t="s">
        <v>85</v>
      </c>
      <c r="H769" s="76">
        <v>2860000</v>
      </c>
      <c r="I769" s="76">
        <v>0</v>
      </c>
      <c r="J769" s="76">
        <v>2860000</v>
      </c>
      <c r="K769" s="76" t="s">
        <v>8</v>
      </c>
      <c r="L769" s="76">
        <v>0</v>
      </c>
      <c r="M769" s="76">
        <v>0</v>
      </c>
      <c r="N769" s="76">
        <v>0</v>
      </c>
    </row>
    <row r="770" spans="1:14" x14ac:dyDescent="0.25">
      <c r="A770" t="s">
        <v>754</v>
      </c>
      <c r="B770" s="27">
        <f t="shared" si="44"/>
        <v>9</v>
      </c>
      <c r="C770" s="27" t="str">
        <f t="shared" si="45"/>
        <v>Thatcher</v>
      </c>
      <c r="D770" s="27" t="str">
        <f t="shared" si="46"/>
        <v>Demko</v>
      </c>
      <c r="E770" s="27" t="str">
        <f t="shared" si="47"/>
        <v>Thatcher Demko</v>
      </c>
      <c r="F770" t="s">
        <v>953</v>
      </c>
      <c r="G770" t="s">
        <v>121</v>
      </c>
      <c r="H770" s="76">
        <v>2941667</v>
      </c>
      <c r="I770" s="76">
        <v>0</v>
      </c>
      <c r="J770" s="76">
        <v>925000</v>
      </c>
      <c r="K770" s="76" t="s">
        <v>8</v>
      </c>
      <c r="L770" s="76">
        <v>0</v>
      </c>
      <c r="M770" s="76">
        <v>0</v>
      </c>
      <c r="N770" s="76">
        <v>0</v>
      </c>
    </row>
    <row r="771" spans="1:14" x14ac:dyDescent="0.25">
      <c r="A771" t="s">
        <v>617</v>
      </c>
      <c r="B771" s="27">
        <f t="shared" ref="B771:B834" si="48">SEARCH(" ",A771,1)</f>
        <v>7</v>
      </c>
      <c r="C771" s="27" t="str">
        <f t="shared" ref="C771:C834" si="49">LEFT(A771,B771-1)</f>
        <v>Thomas</v>
      </c>
      <c r="D771" s="27" t="str">
        <f t="shared" ref="D771:D834" si="50">MID(A771,B771+1,LEN(A771)-B771)</f>
        <v>Chabot</v>
      </c>
      <c r="E771" s="27" t="str">
        <f t="shared" ref="E771:E834" si="51">C771&amp;" "&amp;D771</f>
        <v>Thomas Chabot</v>
      </c>
      <c r="F771" t="s">
        <v>945</v>
      </c>
      <c r="G771" t="s">
        <v>325</v>
      </c>
      <c r="H771" s="76">
        <v>1223330</v>
      </c>
      <c r="I771" s="76">
        <v>1223330</v>
      </c>
      <c r="J771" s="76">
        <v>832500</v>
      </c>
      <c r="K771" s="76">
        <v>832500</v>
      </c>
      <c r="L771" s="76" t="s">
        <v>8</v>
      </c>
      <c r="M771" s="76">
        <v>0</v>
      </c>
      <c r="N771" s="76">
        <v>0</v>
      </c>
    </row>
    <row r="772" spans="1:14" x14ac:dyDescent="0.25">
      <c r="A772" t="s">
        <v>828</v>
      </c>
      <c r="B772" s="27">
        <f t="shared" si="48"/>
        <v>7</v>
      </c>
      <c r="C772" s="27" t="str">
        <f t="shared" si="49"/>
        <v>Thomas</v>
      </c>
      <c r="D772" s="27" t="str">
        <f t="shared" si="50"/>
        <v>Greiss</v>
      </c>
      <c r="E772" s="27" t="str">
        <f t="shared" si="51"/>
        <v>Thomas Greiss</v>
      </c>
      <c r="F772" t="s">
        <v>956</v>
      </c>
      <c r="G772" t="s">
        <v>121</v>
      </c>
      <c r="H772" s="76">
        <v>3333330</v>
      </c>
      <c r="I772" s="76">
        <v>3333330</v>
      </c>
      <c r="J772" s="76">
        <v>3250000</v>
      </c>
      <c r="K772" s="76">
        <v>3750000</v>
      </c>
      <c r="L772" s="76" t="s">
        <v>7</v>
      </c>
      <c r="M772" s="76">
        <v>0</v>
      </c>
      <c r="N772" s="76">
        <v>0</v>
      </c>
    </row>
    <row r="773" spans="1:14" x14ac:dyDescent="0.25">
      <c r="A773" t="s">
        <v>430</v>
      </c>
      <c r="B773" s="27">
        <f t="shared" si="48"/>
        <v>7</v>
      </c>
      <c r="C773" s="27" t="str">
        <f t="shared" si="49"/>
        <v>Thomas</v>
      </c>
      <c r="D773" s="27" t="str">
        <f t="shared" si="50"/>
        <v>Schemitsch</v>
      </c>
      <c r="E773" s="27" t="str">
        <f t="shared" si="51"/>
        <v>Thomas Schemitsch</v>
      </c>
      <c r="F773" t="s">
        <v>943</v>
      </c>
      <c r="G773" t="s">
        <v>79</v>
      </c>
      <c r="H773" s="76">
        <v>925000</v>
      </c>
      <c r="I773" s="76">
        <v>0</v>
      </c>
      <c r="J773" s="76">
        <v>742500</v>
      </c>
      <c r="K773" s="76" t="s">
        <v>8</v>
      </c>
      <c r="L773" s="76">
        <v>0</v>
      </c>
      <c r="M773" s="76">
        <v>0</v>
      </c>
      <c r="N773" s="76">
        <v>0</v>
      </c>
    </row>
    <row r="774" spans="1:14" x14ac:dyDescent="0.25">
      <c r="A774" t="s">
        <v>529</v>
      </c>
      <c r="B774" s="27">
        <f t="shared" si="48"/>
        <v>4</v>
      </c>
      <c r="C774" s="27" t="str">
        <f t="shared" si="49"/>
        <v>Tim</v>
      </c>
      <c r="D774" s="27" t="str">
        <f t="shared" si="50"/>
        <v>Clifton</v>
      </c>
      <c r="E774" s="27" t="str">
        <f t="shared" si="51"/>
        <v>Tim Clifton</v>
      </c>
      <c r="F774" t="s">
        <v>938</v>
      </c>
      <c r="G774" t="s">
        <v>70</v>
      </c>
      <c r="H774" s="76">
        <v>650000</v>
      </c>
      <c r="I774" s="76">
        <v>0</v>
      </c>
      <c r="J774" s="76">
        <v>650000</v>
      </c>
      <c r="K774" s="76" t="s">
        <v>7</v>
      </c>
      <c r="L774" s="76">
        <v>0</v>
      </c>
      <c r="M774" s="76">
        <v>0</v>
      </c>
      <c r="N774" s="76">
        <v>0</v>
      </c>
    </row>
    <row r="775" spans="1:14" x14ac:dyDescent="0.25">
      <c r="A775" t="s">
        <v>607</v>
      </c>
      <c r="B775" s="27">
        <f t="shared" si="48"/>
        <v>4</v>
      </c>
      <c r="C775" s="27" t="str">
        <f t="shared" si="49"/>
        <v>Tim</v>
      </c>
      <c r="D775" s="27" t="str">
        <f t="shared" si="50"/>
        <v>Gettinger</v>
      </c>
      <c r="E775" s="27" t="str">
        <f t="shared" si="51"/>
        <v>Tim Gettinger</v>
      </c>
      <c r="F775" t="s">
        <v>934</v>
      </c>
      <c r="G775" t="s">
        <v>85</v>
      </c>
      <c r="H775" s="76">
        <v>736667</v>
      </c>
      <c r="I775" s="76">
        <v>736667</v>
      </c>
      <c r="J775" s="76">
        <v>720000</v>
      </c>
      <c r="K775" s="76">
        <v>770000</v>
      </c>
      <c r="L775" s="76" t="s">
        <v>8</v>
      </c>
      <c r="M775" s="76">
        <v>0</v>
      </c>
      <c r="N775" s="76">
        <v>0</v>
      </c>
    </row>
    <row r="776" spans="1:14" x14ac:dyDescent="0.25">
      <c r="A776" t="s">
        <v>518</v>
      </c>
      <c r="B776" s="27">
        <f t="shared" si="48"/>
        <v>4</v>
      </c>
      <c r="C776" s="27" t="str">
        <f t="shared" si="49"/>
        <v>Tim</v>
      </c>
      <c r="D776" s="27" t="str">
        <f t="shared" si="50"/>
        <v>Heed</v>
      </c>
      <c r="E776" s="27" t="str">
        <f t="shared" si="51"/>
        <v>Tim Heed</v>
      </c>
      <c r="F776" t="s">
        <v>938</v>
      </c>
      <c r="G776" t="s">
        <v>324</v>
      </c>
      <c r="H776" s="76">
        <v>650000</v>
      </c>
      <c r="I776" s="76">
        <v>0</v>
      </c>
      <c r="J776" s="76">
        <v>650000</v>
      </c>
      <c r="K776" s="76" t="s">
        <v>7</v>
      </c>
      <c r="L776" s="76">
        <v>0</v>
      </c>
      <c r="M776" s="76">
        <v>0</v>
      </c>
      <c r="N776" s="76">
        <v>0</v>
      </c>
    </row>
    <row r="777" spans="1:14" x14ac:dyDescent="0.25">
      <c r="A777" t="s">
        <v>512</v>
      </c>
      <c r="B777" s="27">
        <f t="shared" si="48"/>
        <v>5</v>
      </c>
      <c r="C777" s="27" t="str">
        <f t="shared" si="49"/>
        <v>Timo</v>
      </c>
      <c r="D777" s="27" t="str">
        <f t="shared" si="50"/>
        <v>Meier</v>
      </c>
      <c r="E777" s="27" t="str">
        <f t="shared" si="51"/>
        <v>Timo Meier</v>
      </c>
      <c r="F777" t="s">
        <v>938</v>
      </c>
      <c r="G777" t="s">
        <v>85</v>
      </c>
      <c r="H777" s="76">
        <v>1644170</v>
      </c>
      <c r="I777" s="76">
        <v>0</v>
      </c>
      <c r="J777" s="76">
        <v>832500</v>
      </c>
      <c r="K777" s="76" t="s">
        <v>8</v>
      </c>
      <c r="L777" s="76">
        <v>0</v>
      </c>
      <c r="M777" s="76">
        <v>0</v>
      </c>
      <c r="N777" s="76">
        <v>0</v>
      </c>
    </row>
    <row r="778" spans="1:14" x14ac:dyDescent="0.25">
      <c r="A778" t="s">
        <v>141</v>
      </c>
      <c r="B778" s="27">
        <f t="shared" si="48"/>
        <v>8</v>
      </c>
      <c r="C778" s="27" t="str">
        <f t="shared" si="49"/>
        <v>Timothy</v>
      </c>
      <c r="D778" s="27" t="str">
        <f t="shared" si="50"/>
        <v>Liljegren</v>
      </c>
      <c r="E778" s="27" t="str">
        <f t="shared" si="51"/>
        <v>Timothy Liljegren</v>
      </c>
      <c r="F778" t="s">
        <v>950</v>
      </c>
      <c r="G778" t="s">
        <v>79</v>
      </c>
      <c r="H778" s="76">
        <v>1325000</v>
      </c>
      <c r="I778" s="76">
        <v>1325000</v>
      </c>
      <c r="J778" s="76">
        <v>925000</v>
      </c>
      <c r="K778" s="76">
        <v>925000</v>
      </c>
      <c r="L778" s="76" t="s">
        <v>8</v>
      </c>
      <c r="M778" s="76">
        <v>0</v>
      </c>
      <c r="N778" s="76">
        <v>0</v>
      </c>
    </row>
    <row r="779" spans="1:14" x14ac:dyDescent="0.25">
      <c r="A779" t="s">
        <v>615</v>
      </c>
      <c r="B779" s="27">
        <f t="shared" si="48"/>
        <v>4</v>
      </c>
      <c r="C779" s="27" t="str">
        <f t="shared" si="49"/>
        <v>Tom</v>
      </c>
      <c r="D779" s="27" t="str">
        <f t="shared" si="50"/>
        <v>Pyatt</v>
      </c>
      <c r="E779" s="27" t="str">
        <f t="shared" si="51"/>
        <v>Tom Pyatt</v>
      </c>
      <c r="F779" t="s">
        <v>945</v>
      </c>
      <c r="G779" t="s">
        <v>70</v>
      </c>
      <c r="H779" s="76">
        <v>1100000</v>
      </c>
      <c r="I779" s="76">
        <v>0</v>
      </c>
      <c r="J779" s="76">
        <v>1200000</v>
      </c>
      <c r="K779" s="76" t="s">
        <v>7</v>
      </c>
      <c r="L779" s="76">
        <v>0</v>
      </c>
      <c r="M779" s="76">
        <v>0</v>
      </c>
      <c r="N779" s="76">
        <v>0</v>
      </c>
    </row>
    <row r="780" spans="1:14" x14ac:dyDescent="0.25">
      <c r="A780" t="s">
        <v>725</v>
      </c>
      <c r="B780" s="27">
        <f t="shared" si="48"/>
        <v>6</v>
      </c>
      <c r="C780" s="27" t="str">
        <f t="shared" si="49"/>
        <v>Tomas</v>
      </c>
      <c r="D780" s="27" t="str">
        <f t="shared" si="50"/>
        <v>Tatar</v>
      </c>
      <c r="E780" s="27" t="str">
        <f t="shared" si="51"/>
        <v>Tomas Tatar</v>
      </c>
      <c r="F780" t="s">
        <v>957</v>
      </c>
      <c r="G780" t="s">
        <v>90</v>
      </c>
      <c r="H780" s="76">
        <v>5300000</v>
      </c>
      <c r="I780" s="76">
        <v>5300000</v>
      </c>
      <c r="J780" s="76">
        <v>5500000</v>
      </c>
      <c r="K780" s="76">
        <v>5500000</v>
      </c>
      <c r="L780" s="76">
        <v>4200000</v>
      </c>
      <c r="M780" s="76" t="s">
        <v>7</v>
      </c>
      <c r="N780" s="76">
        <v>0</v>
      </c>
    </row>
    <row r="781" spans="1:14" x14ac:dyDescent="0.25">
      <c r="A781" t="s">
        <v>252</v>
      </c>
      <c r="B781" s="27">
        <f t="shared" si="48"/>
        <v>6</v>
      </c>
      <c r="C781" s="27" t="str">
        <f t="shared" si="49"/>
        <v>Torey</v>
      </c>
      <c r="D781" s="27" t="str">
        <f t="shared" si="50"/>
        <v>Krug</v>
      </c>
      <c r="E781" s="27" t="str">
        <f t="shared" si="51"/>
        <v>Torey Krug</v>
      </c>
      <c r="F781" t="s">
        <v>946</v>
      </c>
      <c r="G781" t="s">
        <v>325</v>
      </c>
      <c r="H781" s="76">
        <v>5250000</v>
      </c>
      <c r="I781" s="76">
        <v>5250000</v>
      </c>
      <c r="J781" s="76">
        <v>5500000</v>
      </c>
      <c r="K781" s="76">
        <v>5000000</v>
      </c>
      <c r="L781" s="76" t="s">
        <v>7</v>
      </c>
      <c r="M781" s="76">
        <v>0</v>
      </c>
      <c r="N781" s="76">
        <v>0</v>
      </c>
    </row>
    <row r="782" spans="1:14" x14ac:dyDescent="0.25">
      <c r="A782" t="s">
        <v>860</v>
      </c>
      <c r="B782" s="27">
        <f t="shared" si="48"/>
        <v>7</v>
      </c>
      <c r="C782" s="27" t="str">
        <f t="shared" si="49"/>
        <v>Travis</v>
      </c>
      <c r="D782" s="27" t="str">
        <f t="shared" si="50"/>
        <v>Dermott</v>
      </c>
      <c r="E782" s="27" t="str">
        <f t="shared" si="51"/>
        <v>Travis Dermott</v>
      </c>
      <c r="F782" t="s">
        <v>950</v>
      </c>
      <c r="G782" t="s">
        <v>325</v>
      </c>
      <c r="H782" s="76">
        <v>863333</v>
      </c>
      <c r="I782" s="76">
        <v>863333</v>
      </c>
      <c r="J782" s="76">
        <v>832500</v>
      </c>
      <c r="K782" s="76">
        <v>832500</v>
      </c>
      <c r="L782" s="76" t="s">
        <v>8</v>
      </c>
      <c r="M782" s="76">
        <v>0</v>
      </c>
      <c r="N782" s="76">
        <v>0</v>
      </c>
    </row>
    <row r="783" spans="1:14" x14ac:dyDescent="0.25">
      <c r="A783" t="s">
        <v>681</v>
      </c>
      <c r="B783" s="27">
        <f t="shared" si="48"/>
        <v>7</v>
      </c>
      <c r="C783" s="27" t="str">
        <f t="shared" si="49"/>
        <v>Travis</v>
      </c>
      <c r="D783" s="27" t="str">
        <f t="shared" si="50"/>
        <v>Hamonic</v>
      </c>
      <c r="E783" s="27" t="str">
        <f t="shared" si="51"/>
        <v>Travis Hamonic</v>
      </c>
      <c r="F783" t="s">
        <v>947</v>
      </c>
      <c r="G783" t="s">
        <v>324</v>
      </c>
      <c r="H783" s="76">
        <v>3857140</v>
      </c>
      <c r="I783" s="76">
        <v>3857140</v>
      </c>
      <c r="J783" s="76">
        <v>4875000</v>
      </c>
      <c r="K783" s="76">
        <v>4875000</v>
      </c>
      <c r="L783" s="76" t="s">
        <v>7</v>
      </c>
      <c r="M783" s="76">
        <v>0</v>
      </c>
      <c r="N783" s="76">
        <v>0</v>
      </c>
    </row>
    <row r="784" spans="1:14" x14ac:dyDescent="0.25">
      <c r="A784" t="s">
        <v>263</v>
      </c>
      <c r="B784" s="27">
        <f t="shared" si="48"/>
        <v>7</v>
      </c>
      <c r="C784" s="27" t="str">
        <f t="shared" si="49"/>
        <v>Travis</v>
      </c>
      <c r="D784" s="27" t="str">
        <f t="shared" si="50"/>
        <v>Konecny</v>
      </c>
      <c r="E784" s="27" t="str">
        <f t="shared" si="51"/>
        <v>Travis Konecny</v>
      </c>
      <c r="F784" t="s">
        <v>937</v>
      </c>
      <c r="G784" t="s">
        <v>85</v>
      </c>
      <c r="H784" s="76">
        <v>1106670</v>
      </c>
      <c r="I784" s="76">
        <v>0</v>
      </c>
      <c r="J784" s="76">
        <v>832500</v>
      </c>
      <c r="K784" s="76" t="s">
        <v>8</v>
      </c>
      <c r="L784" s="76">
        <v>0</v>
      </c>
      <c r="M784" s="76">
        <v>0</v>
      </c>
      <c r="N784" s="76">
        <v>0</v>
      </c>
    </row>
    <row r="785" spans="1:14" x14ac:dyDescent="0.25">
      <c r="A785" t="s">
        <v>809</v>
      </c>
      <c r="B785" s="27">
        <f t="shared" si="48"/>
        <v>7</v>
      </c>
      <c r="C785" s="27" t="str">
        <f t="shared" si="49"/>
        <v>Travis</v>
      </c>
      <c r="D785" s="27" t="str">
        <f t="shared" si="50"/>
        <v>Sanheim</v>
      </c>
      <c r="E785" s="27" t="str">
        <f t="shared" si="51"/>
        <v>Travis Sanheim</v>
      </c>
      <c r="F785" t="s">
        <v>937</v>
      </c>
      <c r="G785" t="s">
        <v>325</v>
      </c>
      <c r="H785" s="76">
        <v>1294170</v>
      </c>
      <c r="I785" s="76">
        <v>0</v>
      </c>
      <c r="J785" s="76">
        <v>832500</v>
      </c>
      <c r="K785" s="76" t="s">
        <v>8</v>
      </c>
      <c r="L785" s="76">
        <v>0</v>
      </c>
      <c r="M785" s="76">
        <v>0</v>
      </c>
      <c r="N785" s="76">
        <v>0</v>
      </c>
    </row>
    <row r="786" spans="1:14" x14ac:dyDescent="0.25">
      <c r="A786" t="s">
        <v>986</v>
      </c>
      <c r="B786" s="27">
        <f t="shared" si="48"/>
        <v>7</v>
      </c>
      <c r="C786" s="27" t="str">
        <f t="shared" si="49"/>
        <v>Travis</v>
      </c>
      <c r="D786" s="27" t="str">
        <f t="shared" si="50"/>
        <v>Zajac</v>
      </c>
      <c r="E786" s="27" t="str">
        <f t="shared" si="51"/>
        <v>Travis Zajac</v>
      </c>
      <c r="F786" t="s">
        <v>954</v>
      </c>
      <c r="G786" t="s">
        <v>70</v>
      </c>
      <c r="H786" s="76">
        <v>5750000</v>
      </c>
      <c r="I786" s="76">
        <v>5750000</v>
      </c>
      <c r="J786" s="76">
        <v>6500000</v>
      </c>
      <c r="K786" s="76">
        <v>5750000</v>
      </c>
      <c r="L786" s="76">
        <v>5750000</v>
      </c>
      <c r="M786" s="76" t="s">
        <v>7</v>
      </c>
      <c r="N786" s="76">
        <v>0</v>
      </c>
    </row>
    <row r="787" spans="1:14" x14ac:dyDescent="0.25">
      <c r="A787" t="s">
        <v>328</v>
      </c>
      <c r="B787" s="27">
        <f t="shared" si="48"/>
        <v>7</v>
      </c>
      <c r="C787" s="27" t="str">
        <f t="shared" si="49"/>
        <v>Trevor</v>
      </c>
      <c r="D787" s="27" t="str">
        <f t="shared" si="50"/>
        <v>Daley</v>
      </c>
      <c r="E787" s="27" t="str">
        <f t="shared" si="51"/>
        <v>Trevor Daley</v>
      </c>
      <c r="F787" t="s">
        <v>951</v>
      </c>
      <c r="G787" t="s">
        <v>325</v>
      </c>
      <c r="H787" s="76">
        <v>3166670</v>
      </c>
      <c r="I787" s="76">
        <v>3166670</v>
      </c>
      <c r="J787" s="76">
        <v>3300000</v>
      </c>
      <c r="K787" s="76">
        <v>2200000</v>
      </c>
      <c r="L787" s="76" t="s">
        <v>7</v>
      </c>
      <c r="M787" s="76">
        <v>0</v>
      </c>
      <c r="N787" s="76">
        <v>0</v>
      </c>
    </row>
    <row r="788" spans="1:14" x14ac:dyDescent="0.25">
      <c r="A788" t="s">
        <v>432</v>
      </c>
      <c r="B788" s="27">
        <f t="shared" si="48"/>
        <v>7</v>
      </c>
      <c r="C788" s="27" t="str">
        <f t="shared" si="49"/>
        <v>Trevor</v>
      </c>
      <c r="D788" s="27" t="str">
        <f t="shared" si="50"/>
        <v>Lewis</v>
      </c>
      <c r="E788" s="27" t="str">
        <f t="shared" si="51"/>
        <v>Trevor Lewis</v>
      </c>
      <c r="F788" t="s">
        <v>928</v>
      </c>
      <c r="G788" t="s">
        <v>70</v>
      </c>
      <c r="H788" s="76">
        <v>2000000</v>
      </c>
      <c r="I788" s="76">
        <v>2000000</v>
      </c>
      <c r="J788" s="76">
        <v>2000000</v>
      </c>
      <c r="K788" s="76">
        <v>2000000</v>
      </c>
      <c r="L788" s="76" t="s">
        <v>7</v>
      </c>
      <c r="M788" s="76">
        <v>0</v>
      </c>
      <c r="N788" s="76">
        <v>0</v>
      </c>
    </row>
    <row r="789" spans="1:14" x14ac:dyDescent="0.25">
      <c r="A789" t="s">
        <v>862</v>
      </c>
      <c r="B789" s="27">
        <f t="shared" si="48"/>
        <v>7</v>
      </c>
      <c r="C789" s="27" t="str">
        <f t="shared" si="49"/>
        <v>Trevor</v>
      </c>
      <c r="D789" s="27" t="str">
        <f t="shared" si="50"/>
        <v>Moore</v>
      </c>
      <c r="E789" s="27" t="str">
        <f t="shared" si="51"/>
        <v>Trevor Moore</v>
      </c>
      <c r="F789" t="s">
        <v>950</v>
      </c>
      <c r="G789" t="s">
        <v>90</v>
      </c>
      <c r="H789" s="76">
        <v>1775000</v>
      </c>
      <c r="I789" s="76">
        <v>0</v>
      </c>
      <c r="J789" s="76">
        <v>925000</v>
      </c>
      <c r="K789" s="76" t="s">
        <v>8</v>
      </c>
      <c r="L789" s="76">
        <v>0</v>
      </c>
      <c r="M789" s="76">
        <v>0</v>
      </c>
      <c r="N789" s="76">
        <v>0</v>
      </c>
    </row>
    <row r="790" spans="1:14" x14ac:dyDescent="0.25">
      <c r="A790" t="s">
        <v>1009</v>
      </c>
      <c r="B790" s="27">
        <f t="shared" si="48"/>
        <v>5</v>
      </c>
      <c r="C790" s="27" t="str">
        <f t="shared" si="49"/>
        <v>Troy</v>
      </c>
      <c r="D790" s="27" t="str">
        <f t="shared" si="50"/>
        <v>Brouwer</v>
      </c>
      <c r="E790" s="27" t="str">
        <f t="shared" si="51"/>
        <v>Troy Brouwer</v>
      </c>
      <c r="F790" t="s">
        <v>947</v>
      </c>
      <c r="G790" t="s">
        <v>85</v>
      </c>
      <c r="H790" s="76">
        <v>4500000</v>
      </c>
      <c r="I790" s="76">
        <v>4500000</v>
      </c>
      <c r="J790" s="76">
        <v>4500000</v>
      </c>
      <c r="K790" s="76">
        <v>4500000</v>
      </c>
      <c r="L790" s="76" t="s">
        <v>7</v>
      </c>
      <c r="M790" s="76">
        <v>0</v>
      </c>
      <c r="N790" s="76">
        <v>0</v>
      </c>
    </row>
    <row r="791" spans="1:14" x14ac:dyDescent="0.25">
      <c r="A791" t="s">
        <v>706</v>
      </c>
      <c r="B791" s="27">
        <f t="shared" si="48"/>
        <v>5</v>
      </c>
      <c r="C791" s="27" t="str">
        <f t="shared" si="49"/>
        <v>Troy</v>
      </c>
      <c r="D791" s="27" t="str">
        <f t="shared" si="50"/>
        <v>Grosenick</v>
      </c>
      <c r="E791" s="27" t="str">
        <f t="shared" si="51"/>
        <v>Troy Grosenick</v>
      </c>
      <c r="F791" t="s">
        <v>932</v>
      </c>
      <c r="G791" t="s">
        <v>121</v>
      </c>
      <c r="H791" s="76">
        <v>650000</v>
      </c>
      <c r="I791" s="76">
        <v>0</v>
      </c>
      <c r="J791" s="76">
        <v>650000</v>
      </c>
      <c r="K791" s="76" t="s">
        <v>7</v>
      </c>
      <c r="L791" s="76">
        <v>0</v>
      </c>
      <c r="M791" s="76">
        <v>0</v>
      </c>
      <c r="N791" s="76">
        <v>0</v>
      </c>
    </row>
    <row r="792" spans="1:14" x14ac:dyDescent="0.25">
      <c r="A792" t="s">
        <v>484</v>
      </c>
      <c r="B792" s="27">
        <f t="shared" si="48"/>
        <v>7</v>
      </c>
      <c r="C792" s="27" t="str">
        <f t="shared" si="49"/>
        <v>Tuukka</v>
      </c>
      <c r="D792" s="27" t="str">
        <f t="shared" si="50"/>
        <v>Rask</v>
      </c>
      <c r="E792" s="27" t="str">
        <f t="shared" si="51"/>
        <v>Tuukka Rask</v>
      </c>
      <c r="F792" t="s">
        <v>946</v>
      </c>
      <c r="G792" t="s">
        <v>121</v>
      </c>
      <c r="H792" s="76">
        <v>7000000</v>
      </c>
      <c r="I792" s="76">
        <v>7000000</v>
      </c>
      <c r="J792" s="76">
        <v>7000000</v>
      </c>
      <c r="K792" s="76">
        <v>6500000</v>
      </c>
      <c r="L792" s="76">
        <v>6500000</v>
      </c>
      <c r="M792" s="76" t="s">
        <v>7</v>
      </c>
      <c r="N792" s="76">
        <v>0</v>
      </c>
    </row>
    <row r="793" spans="1:14" x14ac:dyDescent="0.25">
      <c r="A793" t="s">
        <v>502</v>
      </c>
      <c r="B793" s="27">
        <f t="shared" si="48"/>
        <v>6</v>
      </c>
      <c r="C793" s="27" t="str">
        <f t="shared" si="49"/>
        <v>Tyler</v>
      </c>
      <c r="D793" s="27" t="str">
        <f t="shared" si="50"/>
        <v>Benson</v>
      </c>
      <c r="E793" s="27" t="str">
        <f t="shared" si="51"/>
        <v>Tyler Benson</v>
      </c>
      <c r="F793" t="s">
        <v>936</v>
      </c>
      <c r="G793" t="s">
        <v>90</v>
      </c>
      <c r="H793" s="76">
        <v>894167</v>
      </c>
      <c r="I793" s="76">
        <v>894167</v>
      </c>
      <c r="J793" s="76">
        <v>892500</v>
      </c>
      <c r="K793" s="76">
        <v>832500</v>
      </c>
      <c r="L793" s="76" t="s">
        <v>8</v>
      </c>
      <c r="M793" s="76">
        <v>0</v>
      </c>
      <c r="N793" s="76">
        <v>0</v>
      </c>
    </row>
    <row r="794" spans="1:14" x14ac:dyDescent="0.25">
      <c r="A794" t="s">
        <v>858</v>
      </c>
      <c r="B794" s="27">
        <f t="shared" si="48"/>
        <v>6</v>
      </c>
      <c r="C794" s="27" t="str">
        <f t="shared" si="49"/>
        <v>Tyler</v>
      </c>
      <c r="D794" s="27" t="str">
        <f t="shared" si="50"/>
        <v>Ennis</v>
      </c>
      <c r="E794" s="27" t="str">
        <f t="shared" si="51"/>
        <v>Tyler Ennis</v>
      </c>
      <c r="F794" t="s">
        <v>941</v>
      </c>
      <c r="G794" t="s">
        <v>90</v>
      </c>
      <c r="H794" s="76">
        <v>4600000</v>
      </c>
      <c r="I794" s="76">
        <v>0</v>
      </c>
      <c r="J794" s="76">
        <v>3650000</v>
      </c>
      <c r="K794" s="76" t="s">
        <v>7</v>
      </c>
      <c r="L794" s="76">
        <v>0</v>
      </c>
      <c r="M794" s="76">
        <v>0</v>
      </c>
      <c r="N794" s="76">
        <v>0</v>
      </c>
    </row>
    <row r="795" spans="1:14" x14ac:dyDescent="0.25">
      <c r="A795" t="s">
        <v>295</v>
      </c>
      <c r="B795" s="27">
        <f t="shared" si="48"/>
        <v>6</v>
      </c>
      <c r="C795" s="27" t="str">
        <f t="shared" si="49"/>
        <v>Tyler</v>
      </c>
      <c r="D795" s="27" t="str">
        <f t="shared" si="50"/>
        <v>Johnson</v>
      </c>
      <c r="E795" s="27" t="str">
        <f t="shared" si="51"/>
        <v>Tyler Johnson</v>
      </c>
      <c r="F795" t="s">
        <v>935</v>
      </c>
      <c r="G795" t="s">
        <v>85</v>
      </c>
      <c r="H795" s="76">
        <v>5000000</v>
      </c>
      <c r="I795" s="76">
        <v>5000000</v>
      </c>
      <c r="J795" s="76">
        <v>6750000</v>
      </c>
      <c r="K795" s="76">
        <v>5500000</v>
      </c>
      <c r="L795" s="76">
        <v>3750000</v>
      </c>
      <c r="M795" s="76">
        <v>5500000</v>
      </c>
      <c r="N795" s="76">
        <v>3750000</v>
      </c>
    </row>
    <row r="796" spans="1:14" x14ac:dyDescent="0.25">
      <c r="A796" t="s">
        <v>753</v>
      </c>
      <c r="B796" s="27">
        <f t="shared" si="48"/>
        <v>6</v>
      </c>
      <c r="C796" s="27" t="str">
        <f t="shared" si="49"/>
        <v>Tyler</v>
      </c>
      <c r="D796" s="27" t="str">
        <f t="shared" si="50"/>
        <v>Motte</v>
      </c>
      <c r="E796" s="27" t="str">
        <f t="shared" si="51"/>
        <v>Tyler Motte</v>
      </c>
      <c r="F796" t="s">
        <v>953</v>
      </c>
      <c r="G796" t="s">
        <v>70</v>
      </c>
      <c r="H796" s="76">
        <v>925000</v>
      </c>
      <c r="I796" s="76">
        <v>0</v>
      </c>
      <c r="J796" s="76">
        <v>925000</v>
      </c>
      <c r="K796" s="76" t="s">
        <v>8</v>
      </c>
      <c r="L796" s="76">
        <v>0</v>
      </c>
      <c r="M796" s="76">
        <v>0</v>
      </c>
      <c r="N796" s="76">
        <v>0</v>
      </c>
    </row>
    <row r="797" spans="1:14" x14ac:dyDescent="0.25">
      <c r="A797" t="s">
        <v>699</v>
      </c>
      <c r="B797" s="27">
        <f t="shared" si="48"/>
        <v>6</v>
      </c>
      <c r="C797" s="27" t="str">
        <f t="shared" si="49"/>
        <v>Tyler</v>
      </c>
      <c r="D797" s="27" t="str">
        <f t="shared" si="50"/>
        <v>Moy</v>
      </c>
      <c r="E797" s="27" t="str">
        <f t="shared" si="51"/>
        <v>Tyler Moy</v>
      </c>
      <c r="F797" t="s">
        <v>932</v>
      </c>
      <c r="G797" t="s">
        <v>70</v>
      </c>
      <c r="H797" s="76">
        <v>616667</v>
      </c>
      <c r="I797" s="76">
        <v>0</v>
      </c>
      <c r="J797" s="76">
        <v>842500</v>
      </c>
      <c r="K797" s="76" t="s">
        <v>8</v>
      </c>
      <c r="L797" s="76">
        <v>0</v>
      </c>
      <c r="M797" s="76">
        <v>0</v>
      </c>
      <c r="N797" s="76">
        <v>0</v>
      </c>
    </row>
    <row r="798" spans="1:14" x14ac:dyDescent="0.25">
      <c r="A798" t="s">
        <v>791</v>
      </c>
      <c r="B798" s="27">
        <f t="shared" si="48"/>
        <v>6</v>
      </c>
      <c r="C798" s="27" t="str">
        <f t="shared" si="49"/>
        <v>Tyler</v>
      </c>
      <c r="D798" s="27" t="str">
        <f t="shared" si="50"/>
        <v>Myers</v>
      </c>
      <c r="E798" s="27" t="str">
        <f t="shared" si="51"/>
        <v>Tyler Myers</v>
      </c>
      <c r="F798" t="s">
        <v>940</v>
      </c>
      <c r="G798" t="s">
        <v>324</v>
      </c>
      <c r="H798" s="76">
        <v>5500000</v>
      </c>
      <c r="I798" s="76">
        <v>0</v>
      </c>
      <c r="J798" s="76">
        <v>3000000</v>
      </c>
      <c r="K798" s="76" t="s">
        <v>7</v>
      </c>
      <c r="L798" s="76">
        <v>0</v>
      </c>
      <c r="M798" s="76">
        <v>0</v>
      </c>
      <c r="N798" s="76">
        <v>0</v>
      </c>
    </row>
    <row r="799" spans="1:14" x14ac:dyDescent="0.25">
      <c r="A799" t="s">
        <v>688</v>
      </c>
      <c r="B799" s="27">
        <f t="shared" si="48"/>
        <v>6</v>
      </c>
      <c r="C799" s="27" t="str">
        <f t="shared" si="49"/>
        <v>Tyler</v>
      </c>
      <c r="D799" s="27" t="str">
        <f t="shared" si="50"/>
        <v>Parsons</v>
      </c>
      <c r="E799" s="27" t="str">
        <f t="shared" si="51"/>
        <v>Tyler Parsons</v>
      </c>
      <c r="F799" t="s">
        <v>947</v>
      </c>
      <c r="G799" t="s">
        <v>121</v>
      </c>
      <c r="H799" s="76">
        <v>925000</v>
      </c>
      <c r="I799" s="76">
        <v>925000</v>
      </c>
      <c r="J799" s="76">
        <v>742500</v>
      </c>
      <c r="K799" s="76">
        <v>792500</v>
      </c>
      <c r="L799" s="76" t="s">
        <v>8</v>
      </c>
      <c r="M799" s="76">
        <v>0</v>
      </c>
      <c r="N799" s="76">
        <v>0</v>
      </c>
    </row>
    <row r="800" spans="1:14" x14ac:dyDescent="0.25">
      <c r="A800" t="s">
        <v>534</v>
      </c>
      <c r="B800" s="27">
        <f t="shared" si="48"/>
        <v>6</v>
      </c>
      <c r="C800" s="27" t="str">
        <f t="shared" si="49"/>
        <v>Tyler</v>
      </c>
      <c r="D800" s="27" t="str">
        <f t="shared" si="50"/>
        <v>Pitlick</v>
      </c>
      <c r="E800" s="27" t="str">
        <f t="shared" si="51"/>
        <v>Tyler Pitlick</v>
      </c>
      <c r="F800" t="s">
        <v>931</v>
      </c>
      <c r="G800" t="s">
        <v>85</v>
      </c>
      <c r="H800" s="76">
        <v>1000000</v>
      </c>
      <c r="I800" s="76">
        <v>1000000</v>
      </c>
      <c r="J800" s="76">
        <v>1000000</v>
      </c>
      <c r="K800" s="76">
        <v>1000000</v>
      </c>
      <c r="L800" s="76" t="s">
        <v>7</v>
      </c>
      <c r="M800" s="76">
        <v>0</v>
      </c>
      <c r="N800" s="76">
        <v>0</v>
      </c>
    </row>
    <row r="801" spans="1:14" x14ac:dyDescent="0.25">
      <c r="A801" t="s">
        <v>280</v>
      </c>
      <c r="B801" s="27">
        <f t="shared" si="48"/>
        <v>6</v>
      </c>
      <c r="C801" s="27" t="str">
        <f t="shared" si="49"/>
        <v>Tyler</v>
      </c>
      <c r="D801" s="27" t="str">
        <f t="shared" si="50"/>
        <v>Seguin</v>
      </c>
      <c r="E801" s="27" t="str">
        <f t="shared" si="51"/>
        <v>Tyler Seguin</v>
      </c>
      <c r="F801" t="s">
        <v>931</v>
      </c>
      <c r="G801" t="s">
        <v>70</v>
      </c>
      <c r="H801" s="76">
        <v>5750000</v>
      </c>
      <c r="I801" s="76">
        <v>0</v>
      </c>
      <c r="J801" s="76">
        <v>6500000</v>
      </c>
      <c r="K801" s="76" t="s">
        <v>7</v>
      </c>
      <c r="L801" s="76">
        <v>0</v>
      </c>
      <c r="M801" s="76">
        <v>0</v>
      </c>
      <c r="N801" s="76">
        <v>0</v>
      </c>
    </row>
    <row r="802" spans="1:14" x14ac:dyDescent="0.25">
      <c r="A802" t="s">
        <v>282</v>
      </c>
      <c r="B802" s="27">
        <f t="shared" si="48"/>
        <v>6</v>
      </c>
      <c r="C802" s="27" t="str">
        <f t="shared" si="49"/>
        <v>Tyler</v>
      </c>
      <c r="D802" s="27" t="str">
        <f t="shared" si="50"/>
        <v>Toffoli</v>
      </c>
      <c r="E802" s="27" t="str">
        <f t="shared" si="51"/>
        <v>Tyler Toffoli</v>
      </c>
      <c r="F802" t="s">
        <v>928</v>
      </c>
      <c r="G802" t="s">
        <v>85</v>
      </c>
      <c r="H802" s="76">
        <v>4600000</v>
      </c>
      <c r="I802" s="76">
        <v>4600000</v>
      </c>
      <c r="J802" s="76">
        <v>4600000</v>
      </c>
      <c r="K802" s="76">
        <v>4800000</v>
      </c>
      <c r="L802" s="76" t="s">
        <v>7</v>
      </c>
      <c r="M802" s="76">
        <v>0</v>
      </c>
      <c r="N802" s="76">
        <v>0</v>
      </c>
    </row>
    <row r="803" spans="1:14" x14ac:dyDescent="0.25">
      <c r="A803" t="s">
        <v>285</v>
      </c>
      <c r="B803" s="27">
        <f t="shared" si="48"/>
        <v>6</v>
      </c>
      <c r="C803" s="27" t="str">
        <f t="shared" si="49"/>
        <v>Tyson</v>
      </c>
      <c r="D803" s="27" t="str">
        <f t="shared" si="50"/>
        <v>Barrie</v>
      </c>
      <c r="E803" s="27" t="str">
        <f t="shared" si="51"/>
        <v>Tyson Barrie</v>
      </c>
      <c r="F803" t="s">
        <v>949</v>
      </c>
      <c r="G803" t="s">
        <v>324</v>
      </c>
      <c r="H803" s="76">
        <v>5500000</v>
      </c>
      <c r="I803" s="76">
        <v>5500000</v>
      </c>
      <c r="J803" s="76">
        <v>5750000</v>
      </c>
      <c r="K803" s="76">
        <v>6000000</v>
      </c>
      <c r="L803" s="76" t="s">
        <v>7</v>
      </c>
      <c r="M803" s="76">
        <v>0</v>
      </c>
      <c r="N803" s="76">
        <v>0</v>
      </c>
    </row>
    <row r="804" spans="1:14" x14ac:dyDescent="0.25">
      <c r="A804" t="s">
        <v>840</v>
      </c>
      <c r="B804" s="27">
        <f t="shared" si="48"/>
        <v>6</v>
      </c>
      <c r="C804" s="27" t="str">
        <f t="shared" si="49"/>
        <v>Tyson</v>
      </c>
      <c r="D804" s="27" t="str">
        <f t="shared" si="50"/>
        <v>Jost</v>
      </c>
      <c r="E804" s="27" t="str">
        <f t="shared" si="51"/>
        <v>Tyson Jost</v>
      </c>
      <c r="F804" t="s">
        <v>949</v>
      </c>
      <c r="G804" t="s">
        <v>70</v>
      </c>
      <c r="H804" s="76">
        <v>1704170</v>
      </c>
      <c r="I804" s="76">
        <v>1673333</v>
      </c>
      <c r="J804" s="76">
        <v>925000</v>
      </c>
      <c r="K804" s="76">
        <v>832500</v>
      </c>
      <c r="L804" s="76" t="s">
        <v>8</v>
      </c>
      <c r="M804" s="76">
        <v>0</v>
      </c>
      <c r="N804" s="76">
        <v>0</v>
      </c>
    </row>
    <row r="805" spans="1:14" x14ac:dyDescent="0.25">
      <c r="A805" t="s">
        <v>673</v>
      </c>
      <c r="B805" s="27">
        <f t="shared" si="48"/>
        <v>7</v>
      </c>
      <c r="C805" s="27" t="str">
        <f t="shared" si="49"/>
        <v>Vaclav</v>
      </c>
      <c r="D805" s="27" t="str">
        <f t="shared" si="50"/>
        <v>Karabacek</v>
      </c>
      <c r="E805" s="27" t="str">
        <f t="shared" si="51"/>
        <v>Vaclav Karabacek</v>
      </c>
      <c r="F805" t="s">
        <v>955</v>
      </c>
      <c r="G805" t="s">
        <v>85</v>
      </c>
      <c r="H805" s="76">
        <v>700001</v>
      </c>
      <c r="I805" s="76">
        <v>0</v>
      </c>
      <c r="J805" s="76">
        <v>722222</v>
      </c>
      <c r="K805" s="76" t="s">
        <v>8</v>
      </c>
      <c r="L805" s="76">
        <v>0</v>
      </c>
      <c r="M805" s="76">
        <v>0</v>
      </c>
      <c r="N805" s="76">
        <v>0</v>
      </c>
    </row>
    <row r="806" spans="1:14" x14ac:dyDescent="0.25">
      <c r="A806" t="s">
        <v>549</v>
      </c>
      <c r="B806" s="27">
        <f t="shared" si="48"/>
        <v>7</v>
      </c>
      <c r="C806" s="27" t="str">
        <f t="shared" si="49"/>
        <v>Victor</v>
      </c>
      <c r="D806" s="27" t="str">
        <f t="shared" si="50"/>
        <v>Ejdsell</v>
      </c>
      <c r="E806" s="27" t="str">
        <f t="shared" si="51"/>
        <v>Victor Ejdsell</v>
      </c>
      <c r="F806" t="s">
        <v>927</v>
      </c>
      <c r="G806" t="s">
        <v>90</v>
      </c>
      <c r="H806" s="76">
        <v>925000</v>
      </c>
      <c r="I806" s="76">
        <v>0</v>
      </c>
      <c r="J806" s="76">
        <v>925000</v>
      </c>
      <c r="K806" s="76" t="s">
        <v>8</v>
      </c>
      <c r="L806" s="76">
        <v>0</v>
      </c>
      <c r="M806" s="76">
        <v>0</v>
      </c>
      <c r="N806" s="76">
        <v>0</v>
      </c>
    </row>
    <row r="807" spans="1:14" x14ac:dyDescent="0.25">
      <c r="A807" t="s">
        <v>284</v>
      </c>
      <c r="B807" s="27">
        <f t="shared" si="48"/>
        <v>7</v>
      </c>
      <c r="C807" s="27" t="str">
        <f t="shared" si="49"/>
        <v>Victor</v>
      </c>
      <c r="D807" s="27" t="str">
        <f t="shared" si="50"/>
        <v>Hedman</v>
      </c>
      <c r="E807" s="27" t="str">
        <f t="shared" si="51"/>
        <v>Victor Hedman</v>
      </c>
      <c r="F807" t="s">
        <v>935</v>
      </c>
      <c r="G807" t="s">
        <v>325</v>
      </c>
      <c r="H807" s="76">
        <v>7875000</v>
      </c>
      <c r="I807" s="76">
        <v>7875000</v>
      </c>
      <c r="J807" s="76">
        <v>8000000</v>
      </c>
      <c r="K807" s="76">
        <v>8000000</v>
      </c>
      <c r="L807" s="76">
        <v>8000000</v>
      </c>
      <c r="M807" s="76">
        <v>8000000</v>
      </c>
      <c r="N807" s="76">
        <v>8000000</v>
      </c>
    </row>
    <row r="808" spans="1:14" x14ac:dyDescent="0.25">
      <c r="A808" t="s">
        <v>307</v>
      </c>
      <c r="B808" s="27">
        <f t="shared" si="48"/>
        <v>7</v>
      </c>
      <c r="C808" s="27" t="str">
        <f t="shared" si="49"/>
        <v>Victor</v>
      </c>
      <c r="D808" s="27" t="str">
        <f t="shared" si="50"/>
        <v>Mete</v>
      </c>
      <c r="E808" s="27" t="str">
        <f t="shared" si="51"/>
        <v>Victor Mete</v>
      </c>
      <c r="F808" t="s">
        <v>939</v>
      </c>
      <c r="G808" t="s">
        <v>325</v>
      </c>
      <c r="H808" s="76">
        <v>870000</v>
      </c>
      <c r="I808" s="76">
        <v>870000</v>
      </c>
      <c r="J808" s="76">
        <v>742500</v>
      </c>
      <c r="K808" s="76">
        <v>760000</v>
      </c>
      <c r="L808" s="76" t="s">
        <v>8</v>
      </c>
      <c r="M808" s="76">
        <v>0</v>
      </c>
      <c r="N808" s="76">
        <v>0</v>
      </c>
    </row>
    <row r="809" spans="1:14" x14ac:dyDescent="0.25">
      <c r="A809" t="s">
        <v>304</v>
      </c>
      <c r="B809" s="27">
        <f t="shared" si="48"/>
        <v>7</v>
      </c>
      <c r="C809" s="27" t="str">
        <f t="shared" si="49"/>
        <v>Victor</v>
      </c>
      <c r="D809" s="27" t="str">
        <f t="shared" si="50"/>
        <v>Rask</v>
      </c>
      <c r="E809" s="27" t="str">
        <f t="shared" si="51"/>
        <v>Victor Rask</v>
      </c>
      <c r="F809" t="s">
        <v>952</v>
      </c>
      <c r="G809" t="s">
        <v>70</v>
      </c>
      <c r="H809" s="76">
        <v>4000000</v>
      </c>
      <c r="I809" s="76">
        <v>4000000</v>
      </c>
      <c r="J809" s="76">
        <v>4000000</v>
      </c>
      <c r="K809" s="76">
        <v>4000000</v>
      </c>
      <c r="L809" s="76">
        <v>4000000</v>
      </c>
      <c r="M809" s="76">
        <v>4000000</v>
      </c>
      <c r="N809" s="76" t="s">
        <v>7</v>
      </c>
    </row>
    <row r="810" spans="1:14" x14ac:dyDescent="0.25">
      <c r="A810" t="s">
        <v>183</v>
      </c>
      <c r="B810" s="27">
        <f t="shared" si="48"/>
        <v>7</v>
      </c>
      <c r="C810" s="27" t="str">
        <f t="shared" si="49"/>
        <v>Viktor</v>
      </c>
      <c r="D810" s="27" t="str">
        <f t="shared" si="50"/>
        <v>Arvidsson</v>
      </c>
      <c r="E810" s="27" t="str">
        <f t="shared" si="51"/>
        <v>Viktor Arvidsson</v>
      </c>
      <c r="F810" t="s">
        <v>932</v>
      </c>
      <c r="G810" t="s">
        <v>85</v>
      </c>
      <c r="H810" s="76">
        <v>4250000</v>
      </c>
      <c r="I810" s="76">
        <v>4250000</v>
      </c>
      <c r="J810" s="76">
        <v>4250000</v>
      </c>
      <c r="K810" s="76">
        <v>4250000</v>
      </c>
      <c r="L810" s="76">
        <v>4250000</v>
      </c>
      <c r="M810" s="76">
        <v>4250000</v>
      </c>
      <c r="N810" s="76">
        <v>4250000</v>
      </c>
    </row>
    <row r="811" spans="1:14" x14ac:dyDescent="0.25">
      <c r="A811" t="s">
        <v>1054</v>
      </c>
      <c r="B811" s="27">
        <f t="shared" si="48"/>
        <v>5</v>
      </c>
      <c r="C811" s="27" t="str">
        <f t="shared" si="49"/>
        <v>Vili</v>
      </c>
      <c r="D811" s="27" t="str">
        <f t="shared" si="50"/>
        <v>Saarijarvi</v>
      </c>
      <c r="E811" s="27" t="str">
        <f t="shared" si="51"/>
        <v>Vili Saarijarvi</v>
      </c>
      <c r="F811" t="s">
        <v>951</v>
      </c>
      <c r="G811" t="s">
        <v>79</v>
      </c>
      <c r="H811" s="76">
        <v>894167</v>
      </c>
      <c r="I811" s="76">
        <v>0</v>
      </c>
      <c r="J811" s="76">
        <v>650000</v>
      </c>
      <c r="K811" s="76" t="s">
        <v>8</v>
      </c>
      <c r="L811" s="76">
        <v>0</v>
      </c>
      <c r="M811" s="76">
        <v>0</v>
      </c>
      <c r="N811" s="76">
        <v>0</v>
      </c>
    </row>
    <row r="812" spans="1:14" x14ac:dyDescent="0.25">
      <c r="A812" t="s">
        <v>355</v>
      </c>
      <c r="B812" s="27">
        <f t="shared" si="48"/>
        <v>6</v>
      </c>
      <c r="C812" s="27" t="str">
        <f t="shared" si="49"/>
        <v>Ville</v>
      </c>
      <c r="D812" s="27" t="str">
        <f t="shared" si="50"/>
        <v>Husso</v>
      </c>
      <c r="E812" s="27" t="str">
        <f t="shared" si="51"/>
        <v>Ville Husso</v>
      </c>
      <c r="F812" t="s">
        <v>942</v>
      </c>
      <c r="G812" t="s">
        <v>121</v>
      </c>
      <c r="H812" s="76">
        <v>925000</v>
      </c>
      <c r="I812" s="76">
        <v>0</v>
      </c>
      <c r="J812" s="76">
        <v>925000</v>
      </c>
      <c r="K812" s="76" t="s">
        <v>8</v>
      </c>
      <c r="L812" s="76">
        <v>0</v>
      </c>
      <c r="M812" s="76">
        <v>0</v>
      </c>
      <c r="N812" s="76">
        <v>0</v>
      </c>
    </row>
    <row r="813" spans="1:14" x14ac:dyDescent="0.25">
      <c r="A813" t="s">
        <v>352</v>
      </c>
      <c r="B813" s="27">
        <f t="shared" si="48"/>
        <v>6</v>
      </c>
      <c r="C813" s="27" t="str">
        <f t="shared" si="49"/>
        <v>Vince</v>
      </c>
      <c r="D813" s="27" t="str">
        <f t="shared" si="50"/>
        <v>Dunn</v>
      </c>
      <c r="E813" s="27" t="str">
        <f t="shared" si="51"/>
        <v>Vince Dunn</v>
      </c>
      <c r="F813" t="s">
        <v>942</v>
      </c>
      <c r="G813" t="s">
        <v>325</v>
      </c>
      <c r="H813" s="76">
        <v>894167</v>
      </c>
      <c r="I813" s="76">
        <v>888333</v>
      </c>
      <c r="J813" s="76">
        <v>775000</v>
      </c>
      <c r="K813" s="76">
        <v>775000</v>
      </c>
      <c r="L813" s="76" t="s">
        <v>7</v>
      </c>
      <c r="M813" s="76">
        <v>0</v>
      </c>
      <c r="N813" s="76">
        <v>0</v>
      </c>
    </row>
    <row r="814" spans="1:14" x14ac:dyDescent="0.25">
      <c r="A814" t="s">
        <v>603</v>
      </c>
      <c r="B814" s="27">
        <f t="shared" si="48"/>
        <v>6</v>
      </c>
      <c r="C814" s="27" t="str">
        <f t="shared" si="49"/>
        <v>Vince</v>
      </c>
      <c r="D814" s="27" t="str">
        <f t="shared" si="50"/>
        <v>Pedrie</v>
      </c>
      <c r="E814" s="27" t="str">
        <f t="shared" si="51"/>
        <v>Vince Pedrie</v>
      </c>
      <c r="F814" t="s">
        <v>934</v>
      </c>
      <c r="G814" t="s">
        <v>79</v>
      </c>
      <c r="H814" s="76">
        <v>925000</v>
      </c>
      <c r="I814" s="76">
        <v>0</v>
      </c>
      <c r="J814" s="76">
        <v>792500</v>
      </c>
      <c r="K814" s="76" t="s">
        <v>8</v>
      </c>
      <c r="L814" s="76">
        <v>0</v>
      </c>
      <c r="M814" s="76">
        <v>0</v>
      </c>
      <c r="N814" s="76">
        <v>0</v>
      </c>
    </row>
    <row r="815" spans="1:14" x14ac:dyDescent="0.25">
      <c r="A815" t="s">
        <v>868</v>
      </c>
      <c r="B815" s="27">
        <f t="shared" si="48"/>
        <v>8</v>
      </c>
      <c r="C815" s="27" t="str">
        <f t="shared" si="49"/>
        <v>Vincent</v>
      </c>
      <c r="D815" s="27" t="str">
        <f t="shared" si="50"/>
        <v>LoVerde</v>
      </c>
      <c r="E815" s="27" t="str">
        <f t="shared" si="51"/>
        <v>Vincent LoVerde</v>
      </c>
      <c r="F815" t="s">
        <v>950</v>
      </c>
      <c r="G815" t="s">
        <v>79</v>
      </c>
      <c r="H815" s="76">
        <v>725000</v>
      </c>
      <c r="I815" s="76">
        <v>0</v>
      </c>
      <c r="J815" s="76">
        <v>750000</v>
      </c>
      <c r="K815" s="76" t="s">
        <v>7</v>
      </c>
      <c r="L815" s="76">
        <v>0</v>
      </c>
      <c r="M815" s="76">
        <v>0</v>
      </c>
      <c r="N815" s="76">
        <v>0</v>
      </c>
    </row>
    <row r="816" spans="1:14" x14ac:dyDescent="0.25">
      <c r="A816" t="s">
        <v>204</v>
      </c>
      <c r="B816" s="27">
        <f t="shared" si="48"/>
        <v>8</v>
      </c>
      <c r="C816" s="27" t="str">
        <f t="shared" si="49"/>
        <v>Vincent</v>
      </c>
      <c r="D816" s="27" t="str">
        <f t="shared" si="50"/>
        <v>Trocheck</v>
      </c>
      <c r="E816" s="27" t="str">
        <f t="shared" si="51"/>
        <v>Vincent Trocheck</v>
      </c>
      <c r="F816" t="s">
        <v>943</v>
      </c>
      <c r="G816" t="s">
        <v>70</v>
      </c>
      <c r="H816" s="76">
        <v>4750000</v>
      </c>
      <c r="I816" s="76">
        <v>4750000</v>
      </c>
      <c r="J816" s="76">
        <v>5250000</v>
      </c>
      <c r="K816" s="76">
        <v>5250000</v>
      </c>
      <c r="L816" s="76">
        <v>3500000</v>
      </c>
      <c r="M816" s="76">
        <v>6250000</v>
      </c>
      <c r="N816" s="76" t="s">
        <v>7</v>
      </c>
    </row>
    <row r="817" spans="1:14" x14ac:dyDescent="0.25">
      <c r="A817" t="s">
        <v>598</v>
      </c>
      <c r="B817" s="27">
        <f t="shared" si="48"/>
        <v>6</v>
      </c>
      <c r="C817" s="27" t="str">
        <f t="shared" si="49"/>
        <v>Vinni</v>
      </c>
      <c r="D817" s="27" t="str">
        <f t="shared" si="50"/>
        <v>Lettieri</v>
      </c>
      <c r="E817" s="27" t="str">
        <f t="shared" si="51"/>
        <v>Vinni Lettieri</v>
      </c>
      <c r="F817" t="s">
        <v>934</v>
      </c>
      <c r="G817" t="s">
        <v>70</v>
      </c>
      <c r="H817" s="76">
        <v>925000</v>
      </c>
      <c r="I817" s="76">
        <v>0</v>
      </c>
      <c r="J817" s="76">
        <v>925000</v>
      </c>
      <c r="K817" s="76" t="s">
        <v>8</v>
      </c>
      <c r="L817" s="76">
        <v>0</v>
      </c>
      <c r="M817" s="76">
        <v>0</v>
      </c>
      <c r="N817" s="76">
        <v>0</v>
      </c>
    </row>
    <row r="818" spans="1:14" x14ac:dyDescent="0.25">
      <c r="A818" t="s">
        <v>585</v>
      </c>
      <c r="B818" s="27">
        <f t="shared" si="48"/>
        <v>7</v>
      </c>
      <c r="C818" s="27" t="str">
        <f t="shared" si="49"/>
        <v>Vitaly</v>
      </c>
      <c r="D818" s="27" t="str">
        <f t="shared" si="50"/>
        <v>Abramov</v>
      </c>
      <c r="E818" s="27" t="str">
        <f t="shared" si="51"/>
        <v>Vitaly Abramov</v>
      </c>
      <c r="F818" t="s">
        <v>944</v>
      </c>
      <c r="G818" t="s">
        <v>85</v>
      </c>
      <c r="H818" s="76">
        <v>925000</v>
      </c>
      <c r="I818" s="76">
        <v>0</v>
      </c>
      <c r="J818" s="76">
        <v>842500</v>
      </c>
      <c r="K818" s="76" t="s">
        <v>8</v>
      </c>
      <c r="L818" s="76">
        <v>0</v>
      </c>
      <c r="M818" s="76">
        <v>0</v>
      </c>
      <c r="N818" s="76">
        <v>0</v>
      </c>
    </row>
    <row r="819" spans="1:14" x14ac:dyDescent="0.25">
      <c r="A819" t="s">
        <v>394</v>
      </c>
      <c r="B819" s="27">
        <f t="shared" si="48"/>
        <v>6</v>
      </c>
      <c r="C819" s="27" t="str">
        <f t="shared" si="49"/>
        <v>Vitek</v>
      </c>
      <c r="D819" s="27" t="str">
        <f t="shared" si="50"/>
        <v>Vanecek</v>
      </c>
      <c r="E819" s="27" t="str">
        <f t="shared" si="51"/>
        <v>Vitek Vanecek</v>
      </c>
      <c r="F819" t="s">
        <v>929</v>
      </c>
      <c r="G819" t="s">
        <v>121</v>
      </c>
      <c r="H819" s="76">
        <v>863333</v>
      </c>
      <c r="I819" s="76">
        <v>0</v>
      </c>
      <c r="J819" s="76">
        <v>750000</v>
      </c>
      <c r="K819" s="76" t="s">
        <v>8</v>
      </c>
      <c r="L819" s="76">
        <v>0</v>
      </c>
      <c r="M819" s="76">
        <v>0</v>
      </c>
      <c r="N819" s="76">
        <v>0</v>
      </c>
    </row>
    <row r="820" spans="1:14" x14ac:dyDescent="0.25">
      <c r="A820" t="s">
        <v>1020</v>
      </c>
      <c r="B820" s="27">
        <f t="shared" si="48"/>
        <v>9</v>
      </c>
      <c r="C820" s="27" t="str">
        <f t="shared" si="49"/>
        <v>Vladimir</v>
      </c>
      <c r="D820" s="27" t="str">
        <f t="shared" si="50"/>
        <v>Sobotka</v>
      </c>
      <c r="E820" s="27" t="str">
        <f t="shared" si="51"/>
        <v>Vladimir Sobotka</v>
      </c>
      <c r="F820" t="s">
        <v>955</v>
      </c>
      <c r="G820" t="s">
        <v>70</v>
      </c>
      <c r="H820" s="76">
        <v>3500000</v>
      </c>
      <c r="I820" s="76">
        <v>3500000</v>
      </c>
      <c r="J820" s="76">
        <v>3500000</v>
      </c>
      <c r="K820" s="76">
        <v>3000000</v>
      </c>
      <c r="L820" s="76" t="s">
        <v>7</v>
      </c>
      <c r="M820" s="76">
        <v>0</v>
      </c>
      <c r="N820" s="76">
        <v>0</v>
      </c>
    </row>
    <row r="821" spans="1:14" x14ac:dyDescent="0.25">
      <c r="A821" t="s">
        <v>203</v>
      </c>
      <c r="B821" s="27">
        <f t="shared" si="48"/>
        <v>9</v>
      </c>
      <c r="C821" s="27" t="str">
        <f t="shared" si="49"/>
        <v>Vladimir</v>
      </c>
      <c r="D821" s="27" t="str">
        <f t="shared" si="50"/>
        <v>Tarasenko</v>
      </c>
      <c r="E821" s="27" t="str">
        <f t="shared" si="51"/>
        <v>Vladimir Tarasenko</v>
      </c>
      <c r="F821" t="s">
        <v>942</v>
      </c>
      <c r="G821" t="s">
        <v>85</v>
      </c>
      <c r="H821" s="76">
        <v>7500000</v>
      </c>
      <c r="I821" s="76">
        <v>7500000</v>
      </c>
      <c r="J821" s="76">
        <v>7000000</v>
      </c>
      <c r="K821" s="76">
        <v>9500000</v>
      </c>
      <c r="L821" s="76">
        <v>5500000</v>
      </c>
      <c r="M821" s="76">
        <v>9500000</v>
      </c>
      <c r="N821" s="76">
        <v>5500000</v>
      </c>
    </row>
    <row r="822" spans="1:14" x14ac:dyDescent="0.25">
      <c r="A822" t="s">
        <v>847</v>
      </c>
      <c r="B822" s="27">
        <f t="shared" si="48"/>
        <v>10</v>
      </c>
      <c r="C822" s="27" t="str">
        <f t="shared" si="49"/>
        <v>Vladislav</v>
      </c>
      <c r="D822" s="27" t="str">
        <f t="shared" si="50"/>
        <v>Kamenev</v>
      </c>
      <c r="E822" s="27" t="str">
        <f t="shared" si="51"/>
        <v>Vladislav Kamenev</v>
      </c>
      <c r="F822" t="s">
        <v>949</v>
      </c>
      <c r="G822" t="s">
        <v>90</v>
      </c>
      <c r="H822" s="76">
        <v>894167</v>
      </c>
      <c r="I822" s="76">
        <v>0</v>
      </c>
      <c r="J822" s="76">
        <v>832500</v>
      </c>
      <c r="K822" s="76" t="s">
        <v>8</v>
      </c>
      <c r="L822" s="76">
        <v>0</v>
      </c>
      <c r="M822" s="76">
        <v>0</v>
      </c>
      <c r="N822" s="76">
        <v>0</v>
      </c>
    </row>
    <row r="823" spans="1:14" x14ac:dyDescent="0.25">
      <c r="A823" t="s">
        <v>907</v>
      </c>
      <c r="B823" s="27">
        <f t="shared" si="48"/>
        <v>7</v>
      </c>
      <c r="C823" s="27" t="str">
        <f t="shared" si="49"/>
        <v>Warren</v>
      </c>
      <c r="D823" s="27" t="str">
        <f t="shared" si="50"/>
        <v>Foegele</v>
      </c>
      <c r="E823" s="27" t="str">
        <f t="shared" si="51"/>
        <v>Warren Foegele</v>
      </c>
      <c r="F823" t="s">
        <v>952</v>
      </c>
      <c r="G823" t="s">
        <v>90</v>
      </c>
      <c r="H823" s="76">
        <v>800000</v>
      </c>
      <c r="I823" s="76">
        <v>800000</v>
      </c>
      <c r="J823" s="76">
        <v>730000</v>
      </c>
      <c r="K823" s="76">
        <v>780000</v>
      </c>
      <c r="L823" s="76" t="s">
        <v>8</v>
      </c>
      <c r="M823" s="76">
        <v>0</v>
      </c>
      <c r="N823" s="76">
        <v>0</v>
      </c>
    </row>
    <row r="824" spans="1:14" x14ac:dyDescent="0.25">
      <c r="A824" t="s">
        <v>228</v>
      </c>
      <c r="B824" s="27">
        <f t="shared" si="48"/>
        <v>6</v>
      </c>
      <c r="C824" s="27" t="str">
        <f t="shared" si="49"/>
        <v>Wayne</v>
      </c>
      <c r="D824" s="27" t="str">
        <f t="shared" si="50"/>
        <v>Simmonds</v>
      </c>
      <c r="E824" s="27" t="str">
        <f t="shared" si="51"/>
        <v>Wayne Simmonds</v>
      </c>
      <c r="F824" t="s">
        <v>937</v>
      </c>
      <c r="G824" t="s">
        <v>85</v>
      </c>
      <c r="H824" s="76">
        <v>3975000</v>
      </c>
      <c r="I824" s="76">
        <v>0</v>
      </c>
      <c r="J824" s="76">
        <v>5000000</v>
      </c>
      <c r="K824" s="76" t="s">
        <v>7</v>
      </c>
      <c r="L824" s="76">
        <v>0</v>
      </c>
      <c r="M824" s="76">
        <v>0</v>
      </c>
      <c r="N824" s="76">
        <v>0</v>
      </c>
    </row>
    <row r="825" spans="1:14" x14ac:dyDescent="0.25">
      <c r="A825" t="s">
        <v>299</v>
      </c>
      <c r="B825" s="27">
        <f t="shared" si="48"/>
        <v>5</v>
      </c>
      <c r="C825" s="27" t="str">
        <f t="shared" si="49"/>
        <v>Will</v>
      </c>
      <c r="D825" s="27" t="str">
        <f t="shared" si="50"/>
        <v>Butcher</v>
      </c>
      <c r="E825" s="27" t="str">
        <f t="shared" si="51"/>
        <v>Will Butcher</v>
      </c>
      <c r="F825" t="s">
        <v>954</v>
      </c>
      <c r="G825" t="s">
        <v>325</v>
      </c>
      <c r="H825" s="76">
        <v>3775000</v>
      </c>
      <c r="I825" s="76">
        <v>0</v>
      </c>
      <c r="J825" s="76">
        <v>925000</v>
      </c>
      <c r="K825" s="76" t="s">
        <v>8</v>
      </c>
      <c r="L825" s="76">
        <v>0</v>
      </c>
      <c r="M825" s="76">
        <v>0</v>
      </c>
      <c r="N825" s="76">
        <v>0</v>
      </c>
    </row>
    <row r="826" spans="1:14" x14ac:dyDescent="0.25">
      <c r="A826" t="s">
        <v>716</v>
      </c>
      <c r="B826" s="27">
        <f t="shared" si="48"/>
        <v>7</v>
      </c>
      <c r="C826" s="27" t="str">
        <f t="shared" si="49"/>
        <v>Xavier</v>
      </c>
      <c r="D826" s="27" t="str">
        <f t="shared" si="50"/>
        <v>Ouellet</v>
      </c>
      <c r="E826" s="27" t="str">
        <f t="shared" si="51"/>
        <v>Xavier Ouellet</v>
      </c>
      <c r="F826" t="s">
        <v>951</v>
      </c>
      <c r="G826" t="s">
        <v>325</v>
      </c>
      <c r="H826" s="76">
        <v>1250000</v>
      </c>
      <c r="I826" s="76">
        <v>0</v>
      </c>
      <c r="J826" s="76">
        <v>1300000</v>
      </c>
      <c r="K826" s="76" t="s">
        <v>8</v>
      </c>
      <c r="L826" s="76">
        <v>0</v>
      </c>
      <c r="M826" s="76">
        <v>0</v>
      </c>
      <c r="N826" s="76">
        <v>0</v>
      </c>
    </row>
    <row r="827" spans="1:14" x14ac:dyDescent="0.25">
      <c r="A827" t="s">
        <v>702</v>
      </c>
      <c r="B827" s="27">
        <f t="shared" si="48"/>
        <v>6</v>
      </c>
      <c r="C827" s="27" t="str">
        <f t="shared" si="49"/>
        <v>Yakov</v>
      </c>
      <c r="D827" s="27" t="str">
        <f t="shared" si="50"/>
        <v>Trenin</v>
      </c>
      <c r="E827" s="27" t="str">
        <f t="shared" si="51"/>
        <v>Yakov Trenin</v>
      </c>
      <c r="F827" t="s">
        <v>932</v>
      </c>
      <c r="G827" t="s">
        <v>70</v>
      </c>
      <c r="H827" s="76">
        <v>894167</v>
      </c>
      <c r="I827" s="76">
        <v>0</v>
      </c>
      <c r="J827" s="76">
        <v>750000</v>
      </c>
      <c r="K827" s="76" t="s">
        <v>8</v>
      </c>
      <c r="L827" s="76">
        <v>0</v>
      </c>
      <c r="M827" s="76">
        <v>0</v>
      </c>
      <c r="N827" s="76">
        <v>0</v>
      </c>
    </row>
    <row r="828" spans="1:14" x14ac:dyDescent="0.25">
      <c r="A828" t="s">
        <v>308</v>
      </c>
      <c r="B828" s="27">
        <f t="shared" si="48"/>
        <v>6</v>
      </c>
      <c r="C828" s="27" t="str">
        <f t="shared" si="49"/>
        <v>Yanni</v>
      </c>
      <c r="D828" s="27" t="str">
        <f t="shared" si="50"/>
        <v>Gourde</v>
      </c>
      <c r="E828" s="27" t="str">
        <f t="shared" si="51"/>
        <v>Yanni Gourde</v>
      </c>
      <c r="F828" t="s">
        <v>935</v>
      </c>
      <c r="G828" t="s">
        <v>90</v>
      </c>
      <c r="H828" s="76">
        <v>1000000</v>
      </c>
      <c r="I828" s="76">
        <v>0</v>
      </c>
      <c r="J828" s="76">
        <v>1000000</v>
      </c>
      <c r="K828" s="76" t="s">
        <v>7</v>
      </c>
      <c r="L828" s="76">
        <v>0</v>
      </c>
      <c r="M828" s="76">
        <v>0</v>
      </c>
      <c r="N828" s="76">
        <v>0</v>
      </c>
    </row>
    <row r="829" spans="1:14" x14ac:dyDescent="0.25">
      <c r="A829" t="s">
        <v>757</v>
      </c>
      <c r="B829" s="27">
        <f t="shared" si="48"/>
        <v>10</v>
      </c>
      <c r="C829" s="27" t="str">
        <f t="shared" si="49"/>
        <v>Yan-Pavel</v>
      </c>
      <c r="D829" s="27" t="str">
        <f t="shared" si="50"/>
        <v>Laplante</v>
      </c>
      <c r="E829" s="27" t="str">
        <f t="shared" si="51"/>
        <v>Yan-Pavel Laplante</v>
      </c>
      <c r="F829" t="s">
        <v>953</v>
      </c>
      <c r="G829" t="s">
        <v>70</v>
      </c>
      <c r="H829" s="76">
        <v>925000</v>
      </c>
      <c r="I829" s="76">
        <v>0</v>
      </c>
      <c r="J829" s="76">
        <v>925000</v>
      </c>
      <c r="K829" s="76" t="s">
        <v>8</v>
      </c>
      <c r="L829" s="76">
        <v>0</v>
      </c>
      <c r="M829" s="76">
        <v>0</v>
      </c>
      <c r="N829" s="76">
        <v>0</v>
      </c>
    </row>
    <row r="830" spans="1:14" x14ac:dyDescent="0.25">
      <c r="A830" t="s">
        <v>1048</v>
      </c>
      <c r="B830" s="27">
        <f t="shared" si="48"/>
        <v>9</v>
      </c>
      <c r="C830" s="27" t="str">
        <f t="shared" si="49"/>
        <v>Yaroslav</v>
      </c>
      <c r="D830" s="27" t="str">
        <f t="shared" si="50"/>
        <v>Dyblenko</v>
      </c>
      <c r="E830" s="27" t="str">
        <f t="shared" si="51"/>
        <v>Yaroslav Dyblenko</v>
      </c>
      <c r="F830" t="s">
        <v>954</v>
      </c>
      <c r="G830" t="s">
        <v>79</v>
      </c>
      <c r="H830" s="76">
        <v>925000</v>
      </c>
      <c r="I830" s="76">
        <v>0</v>
      </c>
      <c r="J830" s="76">
        <v>842500</v>
      </c>
      <c r="K830" s="76" t="s">
        <v>8</v>
      </c>
      <c r="L830" s="76">
        <v>0</v>
      </c>
      <c r="M830" s="76">
        <v>0</v>
      </c>
      <c r="N830" s="76">
        <v>0</v>
      </c>
    </row>
    <row r="831" spans="1:14" x14ac:dyDescent="0.25">
      <c r="A831" t="s">
        <v>587</v>
      </c>
      <c r="B831" s="27">
        <f t="shared" si="48"/>
        <v>4</v>
      </c>
      <c r="C831" s="27" t="str">
        <f t="shared" si="49"/>
        <v>Zac</v>
      </c>
      <c r="D831" s="27" t="str">
        <f t="shared" si="50"/>
        <v>Dalpe</v>
      </c>
      <c r="E831" s="27" t="str">
        <f t="shared" si="51"/>
        <v>Zac Dalpe</v>
      </c>
      <c r="F831" t="s">
        <v>944</v>
      </c>
      <c r="G831" t="s">
        <v>70</v>
      </c>
      <c r="H831" s="76">
        <v>725000</v>
      </c>
      <c r="I831" s="76">
        <v>0</v>
      </c>
      <c r="J831" s="76">
        <v>750000</v>
      </c>
      <c r="K831" s="76" t="s">
        <v>7</v>
      </c>
      <c r="L831" s="76">
        <v>0</v>
      </c>
      <c r="M831" s="76">
        <v>0</v>
      </c>
      <c r="N831" s="76">
        <v>0</v>
      </c>
    </row>
    <row r="832" spans="1:14" x14ac:dyDescent="0.25">
      <c r="A832" t="s">
        <v>371</v>
      </c>
      <c r="B832" s="27">
        <f t="shared" si="48"/>
        <v>5</v>
      </c>
      <c r="C832" s="27" t="str">
        <f t="shared" si="49"/>
        <v>Zach</v>
      </c>
      <c r="D832" s="27" t="str">
        <f t="shared" si="50"/>
        <v>Aston-Reese</v>
      </c>
      <c r="E832" s="27" t="str">
        <f t="shared" si="51"/>
        <v>Zach Aston-Reese</v>
      </c>
      <c r="F832" t="s">
        <v>930</v>
      </c>
      <c r="G832" t="s">
        <v>90</v>
      </c>
      <c r="H832" s="76">
        <v>925000</v>
      </c>
      <c r="I832" s="76">
        <v>0</v>
      </c>
      <c r="J832" s="76">
        <v>925000</v>
      </c>
      <c r="K832" s="76" t="s">
        <v>8</v>
      </c>
      <c r="L832" s="76">
        <v>0</v>
      </c>
      <c r="M832" s="76">
        <v>0</v>
      </c>
      <c r="N832" s="76">
        <v>0</v>
      </c>
    </row>
    <row r="833" spans="1:14" x14ac:dyDescent="0.25">
      <c r="A833" t="s">
        <v>996</v>
      </c>
      <c r="B833" s="27">
        <f t="shared" si="48"/>
        <v>5</v>
      </c>
      <c r="C833" s="27" t="str">
        <f t="shared" si="49"/>
        <v>Zach</v>
      </c>
      <c r="D833" s="27" t="str">
        <f t="shared" si="50"/>
        <v>Bogosian</v>
      </c>
      <c r="E833" s="27" t="str">
        <f t="shared" si="51"/>
        <v>Zach Bogosian</v>
      </c>
      <c r="F833" t="s">
        <v>955</v>
      </c>
      <c r="G833" t="s">
        <v>324</v>
      </c>
      <c r="H833" s="76">
        <v>5142860</v>
      </c>
      <c r="I833" s="76">
        <v>5142860</v>
      </c>
      <c r="J833" s="76">
        <v>6000000</v>
      </c>
      <c r="K833" s="76">
        <v>6000000</v>
      </c>
      <c r="L833" s="76" t="s">
        <v>7</v>
      </c>
      <c r="M833" s="76">
        <v>0</v>
      </c>
      <c r="N833" s="76">
        <v>0</v>
      </c>
    </row>
    <row r="834" spans="1:14" x14ac:dyDescent="0.25">
      <c r="A834" t="s">
        <v>1068</v>
      </c>
      <c r="B834" s="27">
        <f t="shared" si="48"/>
        <v>5</v>
      </c>
      <c r="C834" s="27" t="str">
        <f t="shared" si="49"/>
        <v>Zach</v>
      </c>
      <c r="D834" s="27" t="str">
        <f t="shared" si="50"/>
        <v>Fucale</v>
      </c>
      <c r="E834" s="27" t="str">
        <f t="shared" si="51"/>
        <v>Zach Fucale</v>
      </c>
      <c r="F834" t="s">
        <v>957</v>
      </c>
      <c r="G834" t="s">
        <v>121</v>
      </c>
      <c r="H834" s="76">
        <v>650000</v>
      </c>
      <c r="I834" s="76">
        <v>0</v>
      </c>
      <c r="J834" s="76">
        <v>650000</v>
      </c>
      <c r="K834" s="76" t="s">
        <v>8</v>
      </c>
      <c r="L834" s="76">
        <v>0</v>
      </c>
      <c r="M834" s="76">
        <v>0</v>
      </c>
      <c r="N834" s="76">
        <v>0</v>
      </c>
    </row>
    <row r="835" spans="1:14" x14ac:dyDescent="0.25">
      <c r="A835" t="s">
        <v>855</v>
      </c>
      <c r="B835" s="27">
        <f t="shared" ref="B835:B843" si="52">SEARCH(" ",A835,1)</f>
        <v>5</v>
      </c>
      <c r="C835" s="27" t="str">
        <f t="shared" ref="C835:C843" si="53">LEFT(A835,B835-1)</f>
        <v>Zach</v>
      </c>
      <c r="D835" s="27" t="str">
        <f t="shared" ref="D835:D843" si="54">MID(A835,B835+1,LEN(A835)-B835)</f>
        <v>Hyman</v>
      </c>
      <c r="E835" s="27" t="str">
        <f t="shared" ref="E835:E843" si="55">C835&amp;" "&amp;D835</f>
        <v>Zach Hyman</v>
      </c>
      <c r="F835" t="s">
        <v>950</v>
      </c>
      <c r="G835" t="s">
        <v>90</v>
      </c>
      <c r="H835" s="76">
        <v>2250000</v>
      </c>
      <c r="I835" s="76">
        <v>2250000</v>
      </c>
      <c r="J835" s="76">
        <v>2000000</v>
      </c>
      <c r="K835" s="76">
        <v>2500000</v>
      </c>
      <c r="L835" s="76">
        <v>2500000</v>
      </c>
      <c r="M835" s="76" t="s">
        <v>7</v>
      </c>
      <c r="N835" s="76">
        <v>0</v>
      </c>
    </row>
    <row r="836" spans="1:14" x14ac:dyDescent="0.25">
      <c r="A836" t="s">
        <v>965</v>
      </c>
      <c r="B836" s="27">
        <f t="shared" si="52"/>
        <v>5</v>
      </c>
      <c r="C836" s="27" t="str">
        <f t="shared" si="53"/>
        <v>Zach</v>
      </c>
      <c r="D836" s="27" t="str">
        <f t="shared" si="54"/>
        <v>Parise</v>
      </c>
      <c r="E836" s="27" t="str">
        <f t="shared" si="55"/>
        <v>Zach Parise</v>
      </c>
      <c r="F836" t="s">
        <v>941</v>
      </c>
      <c r="G836" t="s">
        <v>90</v>
      </c>
      <c r="H836" s="76">
        <v>7538460</v>
      </c>
      <c r="I836" s="76">
        <v>7538460</v>
      </c>
      <c r="J836" s="76">
        <v>9000000</v>
      </c>
      <c r="K836" s="76">
        <v>9000000</v>
      </c>
      <c r="L836" s="76">
        <v>8000000</v>
      </c>
      <c r="M836" s="76">
        <v>6000000</v>
      </c>
      <c r="N836" s="76">
        <v>2000000</v>
      </c>
    </row>
    <row r="837" spans="1:14" x14ac:dyDescent="0.25">
      <c r="A837" t="s">
        <v>1027</v>
      </c>
      <c r="B837" s="27">
        <f t="shared" si="52"/>
        <v>5</v>
      </c>
      <c r="C837" s="27" t="str">
        <f t="shared" si="53"/>
        <v>Zach</v>
      </c>
      <c r="D837" s="27" t="str">
        <f t="shared" si="54"/>
        <v>Werenski</v>
      </c>
      <c r="E837" s="27" t="str">
        <f t="shared" si="55"/>
        <v>Zach Werenski</v>
      </c>
      <c r="F837" t="s">
        <v>944</v>
      </c>
      <c r="G837" t="s">
        <v>325</v>
      </c>
      <c r="H837" s="76">
        <v>1775000</v>
      </c>
      <c r="I837" s="76">
        <v>0</v>
      </c>
      <c r="J837" s="76">
        <v>925000</v>
      </c>
      <c r="K837" s="76" t="s">
        <v>8</v>
      </c>
      <c r="L837" s="76">
        <v>0</v>
      </c>
      <c r="M837" s="76">
        <v>0</v>
      </c>
      <c r="N837" s="76">
        <v>0</v>
      </c>
    </row>
    <row r="838" spans="1:14" x14ac:dyDescent="0.25">
      <c r="A838" t="s">
        <v>1033</v>
      </c>
      <c r="B838" s="27">
        <f t="shared" si="52"/>
        <v>8</v>
      </c>
      <c r="C838" s="27" t="str">
        <f t="shared" si="53"/>
        <v>Zachary</v>
      </c>
      <c r="D838" s="27" t="str">
        <f t="shared" si="54"/>
        <v>Senyshyn</v>
      </c>
      <c r="E838" s="27" t="str">
        <f t="shared" si="55"/>
        <v>Zachary Senyshyn</v>
      </c>
      <c r="F838" t="s">
        <v>946</v>
      </c>
      <c r="G838" t="s">
        <v>85</v>
      </c>
      <c r="H838" s="76">
        <v>1288330</v>
      </c>
      <c r="I838" s="76">
        <v>1288330</v>
      </c>
      <c r="J838" s="76">
        <v>832500</v>
      </c>
      <c r="K838" s="76">
        <v>832500</v>
      </c>
      <c r="L838" s="76" t="s">
        <v>8</v>
      </c>
      <c r="M838" s="76">
        <v>0</v>
      </c>
      <c r="N838" s="76">
        <v>0</v>
      </c>
    </row>
    <row r="839" spans="1:14" x14ac:dyDescent="0.25">
      <c r="A839" t="s">
        <v>494</v>
      </c>
      <c r="B839" s="27">
        <f t="shared" si="52"/>
        <v>5</v>
      </c>
      <c r="C839" s="27" t="str">
        <f t="shared" si="53"/>
        <v>Zack</v>
      </c>
      <c r="D839" s="27" t="str">
        <f t="shared" si="54"/>
        <v>Kassian</v>
      </c>
      <c r="E839" s="27" t="str">
        <f t="shared" si="55"/>
        <v>Zack Kassian</v>
      </c>
      <c r="F839" t="s">
        <v>936</v>
      </c>
      <c r="G839" t="s">
        <v>85</v>
      </c>
      <c r="H839" s="76">
        <v>1950000</v>
      </c>
      <c r="I839" s="76">
        <v>1950000</v>
      </c>
      <c r="J839" s="76">
        <v>2000000</v>
      </c>
      <c r="K839" s="76">
        <v>2000000</v>
      </c>
      <c r="L839" s="76" t="s">
        <v>7</v>
      </c>
      <c r="M839" s="76">
        <v>0</v>
      </c>
      <c r="N839" s="76">
        <v>0</v>
      </c>
    </row>
    <row r="840" spans="1:14" x14ac:dyDescent="0.25">
      <c r="A840" t="s">
        <v>756</v>
      </c>
      <c r="B840" s="27">
        <f t="shared" si="52"/>
        <v>5</v>
      </c>
      <c r="C840" s="27" t="str">
        <f t="shared" si="53"/>
        <v>Zack</v>
      </c>
      <c r="D840" s="27" t="str">
        <f t="shared" si="54"/>
        <v>MacEwen</v>
      </c>
      <c r="E840" s="27" t="str">
        <f t="shared" si="55"/>
        <v>Zack MacEwen</v>
      </c>
      <c r="F840" t="s">
        <v>953</v>
      </c>
      <c r="G840" t="s">
        <v>70</v>
      </c>
      <c r="H840" s="76">
        <v>995833</v>
      </c>
      <c r="I840" s="76">
        <v>995833</v>
      </c>
      <c r="J840" s="76">
        <v>825000</v>
      </c>
      <c r="K840" s="76">
        <v>925000</v>
      </c>
      <c r="L840" s="76" t="s">
        <v>8</v>
      </c>
      <c r="M840" s="76">
        <v>0</v>
      </c>
      <c r="N840" s="76">
        <v>0</v>
      </c>
    </row>
    <row r="841" spans="1:14" x14ac:dyDescent="0.25">
      <c r="A841" t="s">
        <v>612</v>
      </c>
      <c r="B841" s="27">
        <f t="shared" si="52"/>
        <v>5</v>
      </c>
      <c r="C841" s="27" t="str">
        <f t="shared" si="53"/>
        <v>Zack</v>
      </c>
      <c r="D841" s="27" t="str">
        <f t="shared" si="54"/>
        <v>Smith</v>
      </c>
      <c r="E841" s="27" t="str">
        <f t="shared" si="55"/>
        <v>Zack Smith</v>
      </c>
      <c r="F841" t="s">
        <v>945</v>
      </c>
      <c r="G841" t="s">
        <v>70</v>
      </c>
      <c r="H841" s="76">
        <v>3250000</v>
      </c>
      <c r="I841" s="76">
        <v>3250000</v>
      </c>
      <c r="J841" s="76">
        <v>3250000</v>
      </c>
      <c r="K841" s="76">
        <v>3250000</v>
      </c>
      <c r="L841" s="76">
        <v>3250000</v>
      </c>
      <c r="M841" s="76" t="s">
        <v>7</v>
      </c>
      <c r="N841" s="76">
        <v>0</v>
      </c>
    </row>
    <row r="842" spans="1:14" x14ac:dyDescent="0.25">
      <c r="A842" t="s">
        <v>492</v>
      </c>
      <c r="B842" s="27">
        <f t="shared" si="52"/>
        <v>5</v>
      </c>
      <c r="C842" s="27" t="str">
        <f t="shared" si="53"/>
        <v>Zane</v>
      </c>
      <c r="D842" s="27" t="str">
        <f t="shared" si="54"/>
        <v>McIntyre</v>
      </c>
      <c r="E842" s="27" t="str">
        <f t="shared" si="55"/>
        <v>Zane McIntyre</v>
      </c>
      <c r="F842" t="s">
        <v>946</v>
      </c>
      <c r="G842" t="s">
        <v>121</v>
      </c>
      <c r="H842" s="76">
        <v>650000</v>
      </c>
      <c r="I842" s="76">
        <v>0</v>
      </c>
      <c r="J842" s="76">
        <v>650000</v>
      </c>
      <c r="K842" s="76" t="s">
        <v>8</v>
      </c>
      <c r="L842" s="76">
        <v>0</v>
      </c>
      <c r="M842" s="76">
        <v>0</v>
      </c>
      <c r="N842" s="76">
        <v>0</v>
      </c>
    </row>
    <row r="843" spans="1:14" x14ac:dyDescent="0.25">
      <c r="A843" t="s">
        <v>659</v>
      </c>
      <c r="B843" s="27">
        <f t="shared" si="52"/>
        <v>7</v>
      </c>
      <c r="C843" s="27" t="str">
        <f t="shared" si="53"/>
        <v>Zemgus</v>
      </c>
      <c r="D843" s="27" t="str">
        <f t="shared" si="54"/>
        <v>Girgensons</v>
      </c>
      <c r="E843" s="27" t="str">
        <f t="shared" si="55"/>
        <v>Zemgus Girgensons</v>
      </c>
      <c r="F843" t="s">
        <v>955</v>
      </c>
      <c r="G843" t="s">
        <v>70</v>
      </c>
      <c r="H843" s="76">
        <v>1600000</v>
      </c>
      <c r="I843" s="76">
        <v>0</v>
      </c>
      <c r="J843" s="76">
        <v>1600000</v>
      </c>
      <c r="K843" s="76" t="s">
        <v>8</v>
      </c>
      <c r="L843" s="76">
        <v>0</v>
      </c>
      <c r="M843" s="76">
        <v>0</v>
      </c>
      <c r="N843" s="76">
        <v>0</v>
      </c>
    </row>
  </sheetData>
  <sortState ref="A2:N843">
    <sortCondition ref="A2:A843"/>
    <sortCondition ref="F2:F843"/>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17</vt:i4>
      </vt:variant>
      <vt:variant>
        <vt:lpstr>Plages nommées</vt:lpstr>
      </vt:variant>
      <vt:variant>
        <vt:i4>5</vt:i4>
      </vt:variant>
    </vt:vector>
  </HeadingPairs>
  <TitlesOfParts>
    <vt:vector size="22" baseType="lpstr">
      <vt:lpstr>Validation</vt:lpstr>
      <vt:lpstr>Règlements</vt:lpstr>
      <vt:lpstr>Calcul Masse Salariale</vt:lpstr>
      <vt:lpstr>Données</vt:lpstr>
      <vt:lpstr>Liste</vt:lpstr>
      <vt:lpstr>CapFriendly</vt:lpstr>
      <vt:lpstr>Recrues (Repêchage)</vt:lpstr>
      <vt:lpstr>Sebastien_FAU</vt:lpstr>
      <vt:lpstr>Jerome</vt:lpstr>
      <vt:lpstr>Nicolas</vt:lpstr>
      <vt:lpstr>Sebastien_STL</vt:lpstr>
      <vt:lpstr>Paule</vt:lpstr>
      <vt:lpstr>Steve</vt:lpstr>
      <vt:lpstr>David</vt:lpstr>
      <vt:lpstr>Vincent</vt:lpstr>
      <vt:lpstr>Sommaire Agents libres</vt:lpstr>
      <vt:lpstr>NHL Numbers</vt:lpstr>
      <vt:lpstr>Liste_année</vt:lpstr>
      <vt:lpstr>Liste_joueurs</vt:lpstr>
      <vt:lpstr>Liste_poolers</vt:lpstr>
      <vt:lpstr>Liste_ronde</vt:lpstr>
      <vt:lpstr>Statut_echange</vt:lpstr>
    </vt:vector>
  </TitlesOfParts>
  <Company>rcgt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bd54</dc:creator>
  <cp:lastModifiedBy>Temp</cp:lastModifiedBy>
  <dcterms:created xsi:type="dcterms:W3CDTF">2013-06-12T19:29:23Z</dcterms:created>
  <dcterms:modified xsi:type="dcterms:W3CDTF">2019-08-30T18:03:10Z</dcterms:modified>
</cp:coreProperties>
</file>